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/comment1.xml" ContentType="application/vnd.openxmlformats-officedocument.spreadsheetml.comments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workbookProtection lockStructure="1" workbookAlgorithmName="SHA-512" workbookHashValue="YDFz1MAPxjdyrTAAPY/DmYU4bSup5w9pcLnDuu2/SU7+ePePPSLHOvIhCAh0+ckiQ1zt8yisNC8L+TbCpOs5HA==" workbookSaltValue="wxDhBnIGzbFHd9azdRJaEA==" workbookSpinCount="100000"/>
  <bookViews>
    <workbookView visibility="visible" minimized="0" showHorizontalScroll="1" showVerticalScroll="1" showSheetTabs="1" xWindow="0" yWindow="135" windowWidth="28800" windowHeight="15345" tabRatio="600" firstSheet="0" activeTab="0" autoFilterDateGrouping="1"/>
  </bookViews>
  <sheets>
    <sheet name="SLAM REPORT" sheetId="1" state="visible" r:id="rId1"/>
    <sheet name="DATA" sheetId="2" state="visible" r:id="rId2"/>
    <sheet name="Op Report" sheetId="3" state="visible" r:id="rId3"/>
    <sheet name="OP_DATA" sheetId="4" state="visible" r:id="rId4"/>
    <sheet name="Smartpac Report" sheetId="5" state="visible" r:id="rId5"/>
    <sheet name="Smartpac_DATA" sheetId="6" state="visible" r:id="rId6"/>
    <sheet name="Site Setup" sheetId="7" state="visible" r:id="rId7"/>
    <sheet name="Instructions" sheetId="8" state="visible" r:id="rId8"/>
    <sheet name="Convert" sheetId="9" state="hidden" r:id="rId9"/>
    <sheet name="Names" sheetId="10" state="hidden" r:id="rId10"/>
    <sheet name="REV Hist." sheetId="11" state="visible" r:id="rId11"/>
    <sheet name="1" sheetId="12" state="visible" r:id="rId12"/>
    <sheet name="2" sheetId="13" state="visible" r:id="rId13"/>
  </sheets>
  <definedNames>
    <definedName name="Chart_data" localSheetId="7">#REF!</definedName>
    <definedName name="Chart_data" localSheetId="3">#REF!</definedName>
    <definedName name="Chart_data" localSheetId="4">#REF!</definedName>
    <definedName name="Chart_data" localSheetId="5">#REF!</definedName>
    <definedName name="Chart_data">#REF!</definedName>
    <definedName name="_xlnm.Criteria" localSheetId="2">'Op Report'!$L$8:$L$9</definedName>
    <definedName name="_xlnm.Criteria" localSheetId="0">'SLAM REPORT'!$I$8:$I$9</definedName>
    <definedName name="_xlnm.Criteria" localSheetId="4">'Smartpac Report'!$L$8:$L$9</definedName>
    <definedName name="DataRaw" localSheetId="3">OP_DATA!$A$1:$JQ$13</definedName>
    <definedName name="DataRaw" localSheetId="5">Smartpac_DATA!$A$1:$JQ$13</definedName>
    <definedName name="DataRaw">DATA!$A$1:$RA$13</definedName>
    <definedName name="RAW" localSheetId="3">OP_DATA!$1:$1048576</definedName>
    <definedName name="RAW" localSheetId="5">Smartpac_DATA!$1:$1048576</definedName>
    <definedName name="RAW">DATA!$1:$1048576</definedName>
    <definedName name="SPChart_data" localSheetId="4">#REF!</definedName>
    <definedName name="SPChart_data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\Thh"/>
    <numFmt numFmtId="165" formatCode="hhmm"/>
    <numFmt numFmtId="166" formatCode="mm/dd/yy;@"/>
    <numFmt numFmtId="167" formatCode="0.0000"/>
  </numFmts>
  <fonts count="51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color rgb="FF0070C0"/>
      <sz val="11"/>
      <scheme val="minor"/>
    </font>
    <font>
      <name val="Calibri"/>
      <family val="2"/>
      <color rgb="FF0070C0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7" tint="-0.499984740745262"/>
      <sz val="11"/>
      <scheme val="minor"/>
    </font>
    <font>
      <name val="Calibri"/>
      <family val="2"/>
      <color theme="9" tint="-0.499984740745262"/>
      <sz val="11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b val="1"/>
      <i val="1"/>
      <color theme="1"/>
      <sz val="10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703300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i val="1"/>
      <color theme="1"/>
      <sz val="12"/>
      <scheme val="minor"/>
    </font>
    <font>
      <name val="Calibri"/>
      <family val="2"/>
      <b val="1"/>
      <color theme="1"/>
      <sz val="12"/>
      <u val="single"/>
      <scheme val="minor"/>
    </font>
    <font>
      <name val="Calibri"/>
      <family val="2"/>
      <b val="1"/>
      <sz val="10"/>
      <scheme val="minor"/>
    </font>
    <font>
      <name val="Tahoma"/>
      <family val="2"/>
      <color indexed="81"/>
      <sz val="9"/>
    </font>
    <font>
      <name val="Calibri"/>
      <family val="2"/>
      <b val="1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color theme="4"/>
      <sz val="11"/>
      <scheme val="minor"/>
    </font>
    <font>
      <name val="Calibri"/>
      <family val="2"/>
      <b val="1"/>
      <color theme="4" tint="-0.249977111117893"/>
      <sz val="11"/>
      <scheme val="minor"/>
    </font>
    <font>
      <name val="Calibri"/>
      <family val="2"/>
      <b val="1"/>
      <color theme="10"/>
      <sz val="11"/>
      <u val="single"/>
      <scheme val="minor"/>
    </font>
    <font>
      <name val="Calibri"/>
      <family val="2"/>
      <b val="1"/>
      <color theme="10"/>
      <sz val="10"/>
      <u val="single"/>
      <scheme val="minor"/>
    </font>
    <font>
      <name val="Calibri"/>
      <family val="2"/>
      <b val="1"/>
      <color theme="0"/>
      <sz val="11"/>
      <scheme val="minor"/>
    </font>
    <font>
      <name val="Verdana"/>
      <family val="2"/>
      <color rgb="FF333333"/>
      <sz val="10"/>
    </font>
    <font>
      <name val="Calibri"/>
      <family val="2"/>
      <b val="1"/>
      <color theme="5" tint="-0.249977111117893"/>
      <sz val="8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b val="1"/>
      <color theme="1"/>
      <sz val="11"/>
      <u val="single"/>
      <scheme val="minor"/>
    </font>
    <font>
      <name val="Verdana"/>
      <family val="2"/>
      <b val="1"/>
      <color rgb="FF333333"/>
      <sz val="10"/>
    </font>
    <font>
      <name val="Calibri"/>
      <family val="2"/>
      <b val="1"/>
      <color rgb="FF00B050"/>
      <sz val="11"/>
      <scheme val="minor"/>
    </font>
    <font>
      <name val="Calibri"/>
      <family val="2"/>
      <b val="1"/>
      <color theme="5" tint="-0.249977111117893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theme="0"/>
      <sz val="11"/>
      <scheme val="minor"/>
    </font>
  </fonts>
  <fills count="80">
    <fill>
      <patternFill/>
    </fill>
    <fill>
      <patternFill patternType="gray125"/>
    </fill>
    <fill>
      <patternFill patternType="solid">
        <fgColor rgb="FFFF66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1AC036"/>
        <bgColor indexed="64"/>
      </patternFill>
    </fill>
    <fill>
      <patternFill patternType="solid">
        <fgColor rgb="FF97E678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FF4141"/>
        <bgColor indexed="64"/>
      </patternFill>
    </fill>
    <fill>
      <patternFill patternType="solid">
        <fgColor rgb="FFFFD653"/>
        <bgColor indexed="64"/>
      </patternFill>
    </fill>
    <fill>
      <patternFill patternType="solid">
        <fgColor rgb="FF83C565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7401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AAFF71"/>
        <bgColor indexed="64"/>
      </patternFill>
    </fill>
    <fill>
      <patternFill patternType="solid">
        <fgColor rgb="FFDDFE72"/>
        <bgColor indexed="64"/>
      </patternFill>
    </fill>
    <fill>
      <patternFill patternType="solid">
        <fgColor rgb="FFFFB871"/>
        <bgColor indexed="64"/>
      </patternFill>
    </fill>
    <fill>
      <patternFill patternType="solid">
        <fgColor rgb="FF71FFBF"/>
        <bgColor indexed="64"/>
      </patternFill>
    </fill>
    <fill>
      <patternFill patternType="solid">
        <fgColor rgb="FF71AAFF"/>
        <bgColor indexed="64"/>
      </patternFill>
    </fill>
    <fill>
      <patternFill patternType="solid">
        <fgColor rgb="FF71AAFF"/>
        <bgColor theme="7"/>
      </patternFill>
    </fill>
    <fill>
      <patternFill patternType="solid">
        <fgColor rgb="FFFF7171"/>
        <bgColor indexed="64"/>
      </patternFill>
    </fill>
    <fill>
      <patternFill patternType="solid">
        <fgColor rgb="FFF86468"/>
        <bgColor indexed="64"/>
      </patternFill>
    </fill>
    <fill>
      <patternFill patternType="solid">
        <fgColor rgb="FFFA9093"/>
        <bgColor indexed="64"/>
      </patternFill>
    </fill>
    <fill>
      <patternFill patternType="solid">
        <fgColor rgb="FFA0D8A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E70DBD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4747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5097A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BD0B9B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6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249946592608417"/>
      </left>
      <right style="thin">
        <color rgb="FFBFBFBF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/>
      <top/>
      <bottom style="thin">
        <color rgb="FFFF0000"/>
      </bottom>
      <diagonal/>
    </border>
    <border>
      <left/>
      <right style="medium">
        <color rgb="FFFF0000"/>
      </right>
      <top/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thin">
        <color rgb="FFFF0000"/>
      </bottom>
      <diagonal/>
    </border>
    <border>
      <left/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thin">
        <color indexed="64"/>
      </left>
      <right/>
      <top/>
      <bottom/>
      <diagonal/>
    </border>
    <border>
      <left style="medium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 style="thin">
        <color rgb="FFFF0000"/>
      </top>
      <bottom style="medium">
        <color rgb="FFFF0000"/>
      </bottom>
      <diagonal/>
    </border>
    <border>
      <left style="thin">
        <color rgb="FFFF0000"/>
      </left>
      <right/>
      <top style="thin">
        <color rgb="FFFF0000"/>
      </top>
      <bottom style="medium">
        <color rgb="FFFF0000"/>
      </bottom>
      <diagonal/>
    </border>
    <border>
      <left/>
      <right/>
      <top style="thin">
        <color rgb="FFFF0000"/>
      </top>
      <bottom style="medium">
        <color rgb="FFFF0000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FF0000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rgb="FFFF0000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rgb="FFFF0000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thin">
        <color indexed="64"/>
      </bottom>
      <diagonal/>
    </border>
    <border>
      <left style="medium">
        <color rgb="FFFF0000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indexed="64"/>
      </top>
      <bottom/>
      <diagonal/>
    </border>
    <border>
      <left/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rgb="FFFF0000"/>
      </right>
      <top/>
      <bottom style="thin">
        <color indexed="64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 style="medium">
        <color indexed="64"/>
      </top>
      <bottom style="thin">
        <color rgb="FFFF0000"/>
      </bottom>
      <diagonal/>
    </border>
    <border>
      <left style="thin">
        <color rgb="FFFF0000"/>
      </left>
      <right/>
      <top style="medium">
        <color indexed="64"/>
      </top>
      <bottom style="thin">
        <color rgb="FFFF0000"/>
      </bottom>
      <diagonal/>
    </border>
    <border>
      <left/>
      <right/>
      <top style="medium">
        <color indexed="64"/>
      </top>
      <bottom style="thin">
        <color rgb="FFFF0000"/>
      </bottom>
      <diagonal/>
    </border>
    <border>
      <left/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 style="medium">
        <color indexed="64"/>
      </bottom>
      <diagonal/>
    </border>
    <border>
      <left/>
      <right/>
      <top style="medium">
        <color rgb="FFFF0000"/>
      </top>
      <bottom style="medium">
        <color indexed="64"/>
      </bottom>
      <diagonal/>
    </border>
    <border>
      <left/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medium">
        <color indexed="64"/>
      </bottom>
      <diagonal/>
    </border>
    <border>
      <left style="medium">
        <color rgb="FFFF0000"/>
      </left>
      <right style="thin">
        <color indexed="64"/>
      </right>
      <top/>
      <bottom style="medium">
        <color rgb="FFFF0000"/>
      </bottom>
      <diagonal/>
    </border>
    <border>
      <left style="medium">
        <color indexed="64"/>
      </left>
      <right style="thin">
        <color indexed="64"/>
      </right>
      <top/>
      <bottom style="medium">
        <color rgb="FFFF0000"/>
      </bottom>
      <diagonal/>
    </border>
    <border>
      <left style="thin">
        <color indexed="64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FF0000"/>
      </right>
      <top style="medium">
        <color indexed="64"/>
      </top>
      <bottom/>
      <diagonal/>
    </border>
    <border>
      <left style="medium">
        <color rgb="FFFF000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FF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/>
      <bottom style="medium">
        <color indexed="64"/>
      </bottom>
      <diagonal/>
    </border>
    <border>
      <left/>
      <right style="medium">
        <color rgb="FFFF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rgb="FFFFC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rgb="FFFFC000"/>
      </bottom>
      <diagonal/>
    </border>
    <border>
      <left style="medium">
        <color rgb="FFFF0000"/>
      </left>
      <right/>
      <top style="thin">
        <color indexed="64"/>
      </top>
      <bottom style="medium">
        <color rgb="FFFF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rgb="FFFF0000"/>
      </bottom>
      <diagonal/>
    </border>
    <border>
      <left/>
      <right style="medium">
        <color rgb="FFFF0000"/>
      </right>
      <top style="medium">
        <color indexed="64"/>
      </top>
      <bottom style="medium">
        <color rgb="FFFF0000"/>
      </bottom>
      <diagonal/>
    </border>
    <border>
      <left/>
      <right style="medium">
        <color indexed="64"/>
      </right>
      <top style="medium">
        <color rgb="FFFF0000"/>
      </top>
      <bottom style="medium">
        <color indexed="64"/>
      </bottom>
      <diagonal/>
    </border>
    <border>
      <left style="medium">
        <color indexed="64"/>
      </left>
      <right/>
      <top style="medium">
        <color rgb="FFFF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n">
        <color rgb="FFFF0000"/>
      </bottom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/>
      <diagonal/>
    </border>
    <border>
      <left/>
      <right style="medium">
        <color rgb="FFFF0000"/>
      </right>
      <top style="thin">
        <color rgb="FFFF0000"/>
      </top>
      <bottom/>
      <diagonal/>
    </border>
    <border>
      <left style="medium">
        <color rgb="FFFF0000"/>
      </left>
      <right style="medium">
        <color rgb="FFFF0000"/>
      </right>
      <top style="thin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indexed="64"/>
      </bottom>
      <diagonal/>
    </border>
    <border>
      <left style="medium">
        <color rgb="FFFF0000"/>
      </left>
      <right style="medium">
        <color rgb="FFFF0000"/>
      </right>
      <top/>
      <bottom style="medium">
        <color indexed="64"/>
      </bottom>
      <diagonal/>
    </border>
    <border>
      <left/>
      <right style="medium">
        <color rgb="FFFF0000"/>
      </right>
      <top/>
      <bottom/>
      <diagonal/>
    </border>
    <border>
      <left style="thin">
        <color rgb="FFFF0000"/>
      </left>
      <right style="medium">
        <color rgb="FFFF0000"/>
      </right>
      <top style="medium">
        <color indexed="64"/>
      </top>
      <bottom style="thin">
        <color rgb="FFFF0000"/>
      </bottom>
      <diagonal/>
    </border>
    <border>
      <left style="thin">
        <color rgb="FFFF0000"/>
      </left>
      <right style="medium">
        <color rgb="FFFF0000"/>
      </right>
      <top style="thin">
        <color rgb="FFFF0000"/>
      </top>
      <bottom style="thin">
        <color rgb="FFFF0000"/>
      </bottom>
      <diagonal/>
    </border>
  </borders>
  <cellStyleXfs count="44">
    <xf numFmtId="0" fontId="7" fillId="0" borderId="0"/>
    <xf numFmtId="0" fontId="1" fillId="0" borderId="0"/>
    <xf numFmtId="9" fontId="7" fillId="0" borderId="0"/>
    <xf numFmtId="0" fontId="37" fillId="0" borderId="0"/>
    <xf numFmtId="0" fontId="38" fillId="0" borderId="129"/>
    <xf numFmtId="0" fontId="39" fillId="0" borderId="130"/>
    <xf numFmtId="0" fontId="40" fillId="0" borderId="131"/>
    <xf numFmtId="0" fontId="40" fillId="0" borderId="0"/>
    <xf numFmtId="0" fontId="41" fillId="49" borderId="0"/>
    <xf numFmtId="0" fontId="42" fillId="50" borderId="0"/>
    <xf numFmtId="0" fontId="43" fillId="51" borderId="0"/>
    <xf numFmtId="0" fontId="44" fillId="52" borderId="132"/>
    <xf numFmtId="0" fontId="45" fillId="53" borderId="133"/>
    <xf numFmtId="0" fontId="46" fillId="53" borderId="132"/>
    <xf numFmtId="0" fontId="47" fillId="0" borderId="134"/>
    <xf numFmtId="0" fontId="29" fillId="54" borderId="135"/>
    <xf numFmtId="0" fontId="48" fillId="0" borderId="0"/>
    <xf numFmtId="0" fontId="7" fillId="55" borderId="136"/>
    <xf numFmtId="0" fontId="49" fillId="0" borderId="0"/>
    <xf numFmtId="0" fontId="8" fillId="0" borderId="137"/>
    <xf numFmtId="0" fontId="50" fillId="56" borderId="0"/>
    <xf numFmtId="0" fontId="7" fillId="57" borderId="0"/>
    <xf numFmtId="0" fontId="7" fillId="58" borderId="0"/>
    <xf numFmtId="0" fontId="50" fillId="59" borderId="0"/>
    <xf numFmtId="0" fontId="50" fillId="60" borderId="0"/>
    <xf numFmtId="0" fontId="7" fillId="61" borderId="0"/>
    <xf numFmtId="0" fontId="7" fillId="62" borderId="0"/>
    <xf numFmtId="0" fontId="50" fillId="63" borderId="0"/>
    <xf numFmtId="0" fontId="50" fillId="64" borderId="0"/>
    <xf numFmtId="0" fontId="7" fillId="65" borderId="0"/>
    <xf numFmtId="0" fontId="7" fillId="66" borderId="0"/>
    <xf numFmtId="0" fontId="50" fillId="67" borderId="0"/>
    <xf numFmtId="0" fontId="50" fillId="68" borderId="0"/>
    <xf numFmtId="0" fontId="7" fillId="69" borderId="0"/>
    <xf numFmtId="0" fontId="7" fillId="70" borderId="0"/>
    <xf numFmtId="0" fontId="50" fillId="71" borderId="0"/>
    <xf numFmtId="0" fontId="50" fillId="72" borderId="0"/>
    <xf numFmtId="0" fontId="7" fillId="73" borderId="0"/>
    <xf numFmtId="0" fontId="7" fillId="74" borderId="0"/>
    <xf numFmtId="0" fontId="50" fillId="75" borderId="0"/>
    <xf numFmtId="0" fontId="50" fillId="76" borderId="0"/>
    <xf numFmtId="0" fontId="7" fillId="77" borderId="0"/>
    <xf numFmtId="0" fontId="7" fillId="78" borderId="0"/>
    <xf numFmtId="0" fontId="50" fillId="79" borderId="0"/>
  </cellStyleXfs>
  <cellXfs count="726">
    <xf numFmtId="0" fontId="0" fillId="0" borderId="0" pivotButton="0" quotePrefix="0" xfId="0"/>
    <xf numFmtId="0" fontId="3" fillId="0" borderId="2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pivotButton="0" quotePrefix="0" xfId="0"/>
    <xf numFmtId="0" fontId="9" fillId="8" borderId="8" applyAlignment="1" pivotButton="0" quotePrefix="0" xfId="0">
      <alignment horizontal="left" vertical="center"/>
    </xf>
    <xf numFmtId="0" fontId="3" fillId="8" borderId="10" pivotButton="0" quotePrefix="0" xfId="0"/>
    <xf numFmtId="0" fontId="3" fillId="0" borderId="3" applyAlignment="1" pivotButton="0" quotePrefix="0" xfId="0">
      <alignment horizontal="center" vertical="center"/>
    </xf>
    <xf numFmtId="0" fontId="2" fillId="4" borderId="10" applyAlignment="1" pivotButton="0" quotePrefix="0" xfId="0">
      <alignment horizontal="center" vertical="center"/>
    </xf>
    <xf numFmtId="0" fontId="2" fillId="5" borderId="8" applyAlignment="1" pivotButton="0" quotePrefix="0" xfId="0">
      <alignment horizontal="center" vertical="center"/>
    </xf>
    <xf numFmtId="0" fontId="2" fillId="6" borderId="8" applyAlignment="1" pivotButton="0" quotePrefix="0" xfId="0">
      <alignment horizontal="center" vertical="center"/>
    </xf>
    <xf numFmtId="0" fontId="0" fillId="0" borderId="0" pivotButton="0" quotePrefix="1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0" fillId="0" borderId="29" pivotButton="0" quotePrefix="0" xfId="0"/>
    <xf numFmtId="0" fontId="0" fillId="0" borderId="30" pivotButton="0" quotePrefix="0" xfId="0"/>
    <xf numFmtId="0" fontId="3" fillId="8" borderId="11" applyAlignment="1" pivotButton="0" quotePrefix="0" xfId="0">
      <alignment horizontal="right"/>
    </xf>
    <xf numFmtId="0" fontId="12" fillId="0" borderId="0" pivotButton="0" quotePrefix="0" xfId="0"/>
    <xf numFmtId="0" fontId="2" fillId="18" borderId="8" applyAlignment="1" pivotButton="0" quotePrefix="0" xfId="0">
      <alignment horizontal="center" vertical="center"/>
    </xf>
    <xf numFmtId="0" fontId="2" fillId="3" borderId="5" applyAlignment="1" pivotButton="0" quotePrefix="0" xfId="0">
      <alignment horizontal="center" vertical="center"/>
    </xf>
    <xf numFmtId="0" fontId="8" fillId="9" borderId="41" pivotButton="0" quotePrefix="0" xfId="0"/>
    <xf numFmtId="0" fontId="2" fillId="2" borderId="5" applyAlignment="1" pivotButton="0" quotePrefix="0" xfId="0">
      <alignment horizontal="center" vertical="center"/>
    </xf>
    <xf numFmtId="0" fontId="0" fillId="0" borderId="0" pivotButton="0" quotePrefix="0" xfId="0"/>
    <xf numFmtId="0" fontId="3" fillId="12" borderId="19" applyAlignment="1" pivotButton="0" quotePrefix="0" xfId="0">
      <alignment horizontal="right"/>
    </xf>
    <xf numFmtId="0" fontId="3" fillId="8" borderId="11" applyAlignment="1" pivotButton="0" quotePrefix="0" xfId="0">
      <alignment horizontal="right"/>
    </xf>
    <xf numFmtId="0" fontId="8" fillId="0" borderId="0" pivotButton="0" quotePrefix="0" xfId="0"/>
    <xf numFmtId="0" fontId="9" fillId="0" borderId="0" applyAlignment="1" pivotButton="0" quotePrefix="0" xfId="0">
      <alignment horizontal="left"/>
    </xf>
    <xf numFmtId="0" fontId="19" fillId="8" borderId="46" applyAlignment="1" pivotButton="0" quotePrefix="0" xfId="0">
      <alignment horizontal="left"/>
    </xf>
    <xf numFmtId="0" fontId="6" fillId="0" borderId="47" applyAlignment="1" pivotButton="0" quotePrefix="0" xfId="0">
      <alignment horizontal="center"/>
    </xf>
    <xf numFmtId="0" fontId="0" fillId="0" borderId="0" pivotButton="0" quotePrefix="0" xfId="0"/>
    <xf numFmtId="0" fontId="3" fillId="0" borderId="5" applyAlignment="1" pivotButton="0" quotePrefix="0" xfId="0">
      <alignment horizontal="center" vertical="center"/>
    </xf>
    <xf numFmtId="0" fontId="3" fillId="8" borderId="5" pivotButton="0" quotePrefix="0" xfId="0"/>
    <xf numFmtId="0" fontId="2" fillId="21" borderId="11" pivotButton="0" quotePrefix="0" xfId="0"/>
    <xf numFmtId="0" fontId="2" fillId="17" borderId="11" pivotButton="0" quotePrefix="0" xfId="0"/>
    <xf numFmtId="0" fontId="2" fillId="25" borderId="11" pivotButton="0" quotePrefix="0" xfId="0"/>
    <xf numFmtId="0" fontId="0" fillId="0" borderId="0" applyProtection="1" pivotButton="0" quotePrefix="0" xfId="0">
      <protection locked="1" hidden="1"/>
    </xf>
    <xf numFmtId="0" fontId="1" fillId="0" borderId="0" applyAlignment="1" applyProtection="1" pivotButton="0" quotePrefix="0" xfId="1">
      <alignment vertical="center"/>
      <protection locked="1" hidden="1"/>
    </xf>
    <xf numFmtId="0" fontId="0" fillId="0" borderId="0" applyAlignment="1" applyProtection="1" pivotButton="0" quotePrefix="0" xfId="0">
      <alignment vertical="center"/>
      <protection locked="1" hidden="1"/>
    </xf>
    <xf numFmtId="0" fontId="8" fillId="0" borderId="0" applyProtection="1" pivotButton="0" quotePrefix="0" xfId="0">
      <protection locked="1" hidden="1"/>
    </xf>
    <xf numFmtId="164" fontId="0" fillId="0" borderId="0" applyProtection="1" pivotButton="0" quotePrefix="0" xfId="0">
      <protection locked="1" hidden="1"/>
    </xf>
    <xf numFmtId="165" fontId="0" fillId="0" borderId="0" applyProtection="1" pivotButton="0" quotePrefix="0" xfId="0">
      <protection locked="1" hidden="1"/>
    </xf>
    <xf numFmtId="18" fontId="0" fillId="0" borderId="0" applyProtection="1" pivotButton="0" quotePrefix="0" xfId="0">
      <protection locked="1" hidden="1"/>
    </xf>
    <xf numFmtId="22" fontId="0" fillId="0" borderId="0" applyProtection="1" pivotButton="0" quotePrefix="0" xfId="0">
      <protection locked="1" hidden="1"/>
    </xf>
    <xf numFmtId="0" fontId="0" fillId="13" borderId="25" applyAlignment="1" pivotButton="0" quotePrefix="0" xfId="0">
      <alignment horizontal="right"/>
    </xf>
    <xf numFmtId="166" fontId="0" fillId="13" borderId="27" pivotButton="0" quotePrefix="0" xfId="0"/>
    <xf numFmtId="166" fontId="0" fillId="13" borderId="26" pivotButton="0" quotePrefix="0" xfId="0"/>
    <xf numFmtId="0" fontId="8" fillId="13" borderId="18" applyAlignment="1" pivotButton="0" quotePrefix="0" xfId="0">
      <alignment horizontal="left"/>
    </xf>
    <xf numFmtId="0" fontId="8" fillId="13" borderId="10" applyAlignment="1" pivotButton="0" quotePrefix="0" xfId="0">
      <alignment horizontal="left"/>
    </xf>
    <xf numFmtId="0" fontId="0" fillId="0" borderId="0" pivotButton="0" quotePrefix="0" xfId="0"/>
    <xf numFmtId="0" fontId="0" fillId="13" borderId="7" applyAlignment="1" pivotButton="0" quotePrefix="0" xfId="0">
      <alignment horizontal="right"/>
    </xf>
    <xf numFmtId="166" fontId="0" fillId="13" borderId="28" pivotButton="0" quotePrefix="0" xfId="0"/>
    <xf numFmtId="166" fontId="0" fillId="13" borderId="12" pivotButton="0" quotePrefix="0" xfId="0"/>
    <xf numFmtId="0" fontId="0" fillId="8" borderId="18" pivotButton="0" quotePrefix="0" xfId="0"/>
    <xf numFmtId="0" fontId="0" fillId="8" borderId="10" pivotButton="0" quotePrefix="0" xfId="0"/>
    <xf numFmtId="0" fontId="2" fillId="8" borderId="8" pivotButton="0" quotePrefix="0" xfId="0"/>
    <xf numFmtId="0" fontId="2" fillId="8" borderId="5" applyAlignment="1" pivotButton="0" quotePrefix="0" xfId="0">
      <alignment horizontal="center"/>
    </xf>
    <xf numFmtId="0" fontId="2" fillId="8" borderId="10" applyAlignment="1" pivotButton="0" quotePrefix="0" xfId="0">
      <alignment horizontal="center"/>
    </xf>
    <xf numFmtId="0" fontId="2" fillId="8" borderId="38" applyAlignment="1" pivotButton="0" quotePrefix="0" xfId="0">
      <alignment horizontal="center"/>
    </xf>
    <xf numFmtId="0" fontId="11" fillId="16" borderId="22" pivotButton="0" quotePrefix="0" xfId="0"/>
    <xf numFmtId="9" fontId="11" fillId="16" borderId="20" applyAlignment="1" pivotButton="0" quotePrefix="0" xfId="2">
      <alignment horizontal="left"/>
    </xf>
    <xf numFmtId="10" fontId="3" fillId="8" borderId="6" applyAlignment="1" pivotButton="0" quotePrefix="0" xfId="0">
      <alignment horizontal="center"/>
    </xf>
    <xf numFmtId="0" fontId="8" fillId="10" borderId="32" applyAlignment="1" pivotButton="0" quotePrefix="0" xfId="0">
      <alignment horizontal="center"/>
    </xf>
    <xf numFmtId="10" fontId="0" fillId="21" borderId="39" applyAlignment="1" pivotButton="0" quotePrefix="0" xfId="0">
      <alignment horizontal="center"/>
    </xf>
    <xf numFmtId="10" fontId="0" fillId="21" borderId="6" applyAlignment="1" pivotButton="0" quotePrefix="0" xfId="0">
      <alignment horizontal="center"/>
    </xf>
    <xf numFmtId="0" fontId="8" fillId="10" borderId="37" applyAlignment="1" pivotButton="0" quotePrefix="0" xfId="0">
      <alignment horizontal="center"/>
    </xf>
    <xf numFmtId="10" fontId="3" fillId="8" borderId="21" applyAlignment="1" pivotButton="0" quotePrefix="0" xfId="0">
      <alignment horizontal="center"/>
    </xf>
    <xf numFmtId="10" fontId="3" fillId="8" borderId="16" applyAlignment="1" pivotButton="0" quotePrefix="0" xfId="0">
      <alignment horizontal="center"/>
    </xf>
    <xf numFmtId="0" fontId="8" fillId="10" borderId="14" applyAlignment="1" pivotButton="0" quotePrefix="0" xfId="0">
      <alignment horizontal="center"/>
    </xf>
    <xf numFmtId="10" fontId="0" fillId="21" borderId="16" applyAlignment="1" pivotButton="0" quotePrefix="0" xfId="0">
      <alignment horizontal="center"/>
    </xf>
    <xf numFmtId="10" fontId="3" fillId="0" borderId="5" applyAlignment="1" pivotButton="0" quotePrefix="0" xfId="0">
      <alignment horizontal="center"/>
    </xf>
    <xf numFmtId="0" fontId="8" fillId="10" borderId="40" applyAlignment="1" pivotButton="0" quotePrefix="0" xfId="0">
      <alignment horizontal="center"/>
    </xf>
    <xf numFmtId="10" fontId="0" fillId="21" borderId="3" applyAlignment="1" pivotButton="0" quotePrefix="0" xfId="0">
      <alignment horizontal="center"/>
    </xf>
    <xf numFmtId="0" fontId="18" fillId="22" borderId="3" applyAlignment="1" pivotButton="0" quotePrefix="0" xfId="0">
      <alignment horizontal="center"/>
    </xf>
    <xf numFmtId="10" fontId="6" fillId="20" borderId="41" pivotButton="0" quotePrefix="0" xfId="2"/>
    <xf numFmtId="10" fontId="6" fillId="20" borderId="42" pivotButton="0" quotePrefix="0" xfId="2"/>
    <xf numFmtId="0" fontId="14" fillId="20" borderId="38" applyAlignment="1" pivotButton="0" quotePrefix="1" xfId="0">
      <alignment vertical="center"/>
    </xf>
    <xf numFmtId="0" fontId="17" fillId="22" borderId="45" applyAlignment="1" pivotButton="0" quotePrefix="0" xfId="0">
      <alignment horizontal="center"/>
    </xf>
    <xf numFmtId="10" fontId="6" fillId="20" borderId="43" pivotButton="0" quotePrefix="0" xfId="0"/>
    <xf numFmtId="10" fontId="6" fillId="20" borderId="44" pivotButton="0" quotePrefix="0" xfId="0"/>
    <xf numFmtId="0" fontId="6" fillId="20" borderId="12" pivotButton="0" quotePrefix="1" xfId="0"/>
    <xf numFmtId="0" fontId="3" fillId="8" borderId="8" pivotButton="0" quotePrefix="0" xfId="0"/>
    <xf numFmtId="0" fontId="3" fillId="18" borderId="1" pivotButton="0" quotePrefix="0" xfId="0"/>
    <xf numFmtId="0" fontId="3" fillId="0" borderId="22" pivotButton="0" quotePrefix="0" xfId="0"/>
    <xf numFmtId="3" fontId="3" fillId="8" borderId="36" applyAlignment="1" pivotButton="0" quotePrefix="0" xfId="0">
      <alignment horizontal="center"/>
    </xf>
    <xf numFmtId="10" fontId="3" fillId="20" borderId="21" applyAlignment="1" pivotButton="0" quotePrefix="0" xfId="0">
      <alignment horizontal="center"/>
    </xf>
    <xf numFmtId="10" fontId="3" fillId="20" borderId="32" applyAlignment="1" pivotButton="0" quotePrefix="0" xfId="0">
      <alignment horizontal="center"/>
    </xf>
    <xf numFmtId="0" fontId="0" fillId="0" borderId="1" pivotButton="0" quotePrefix="0" xfId="0"/>
    <xf numFmtId="0" fontId="3" fillId="0" borderId="5" applyAlignment="1" pivotButton="0" quotePrefix="0" xfId="0">
      <alignment horizontal="right"/>
    </xf>
    <xf numFmtId="3" fontId="3" fillId="0" borderId="8" applyAlignment="1" pivotButton="0" quotePrefix="0" xfId="0">
      <alignment horizontal="center"/>
    </xf>
    <xf numFmtId="10" fontId="3" fillId="8" borderId="35" applyAlignment="1" pivotButton="0" quotePrefix="0" xfId="0">
      <alignment horizontal="center"/>
    </xf>
    <xf numFmtId="0" fontId="3" fillId="10" borderId="7" pivotButton="0" quotePrefix="0" xfId="0"/>
    <xf numFmtId="0" fontId="2" fillId="10" borderId="7" pivotButton="0" quotePrefix="0" xfId="0"/>
    <xf numFmtId="0" fontId="8" fillId="10" borderId="34" applyAlignment="1" pivotButton="0" quotePrefix="0" xfId="0">
      <alignment horizontal="center"/>
    </xf>
    <xf numFmtId="0" fontId="8" fillId="10" borderId="33" applyAlignment="1" pivotButton="0" quotePrefix="0" xfId="0">
      <alignment horizontal="center"/>
    </xf>
    <xf numFmtId="0" fontId="8" fillId="10" borderId="28" applyAlignment="1" pivotButton="0" quotePrefix="0" xfId="0">
      <alignment horizontal="center"/>
    </xf>
    <xf numFmtId="0" fontId="8" fillId="10" borderId="12" applyAlignment="1" pivotButton="0" quotePrefix="0" xfId="0">
      <alignment horizontal="center"/>
    </xf>
    <xf numFmtId="0" fontId="0" fillId="0" borderId="13" pivotButton="0" quotePrefix="0" xfId="0"/>
    <xf numFmtId="0" fontId="3" fillId="11" borderId="11" applyAlignment="1" pivotButton="0" quotePrefix="0" xfId="0">
      <alignment horizontal="right"/>
    </xf>
    <xf numFmtId="0" fontId="3" fillId="12" borderId="19" applyAlignment="1" pivotButton="0" quotePrefix="0" xfId="0">
      <alignment horizontal="right"/>
    </xf>
    <xf numFmtId="0" fontId="3" fillId="7" borderId="19" applyAlignment="1" pivotButton="0" quotePrefix="0" xfId="0">
      <alignment horizontal="right"/>
    </xf>
    <xf numFmtId="0" fontId="3" fillId="7" borderId="22" applyAlignment="1" pivotButton="0" quotePrefix="0" xfId="0">
      <alignment horizontal="right"/>
    </xf>
    <xf numFmtId="3" fontId="3" fillId="8" borderId="21" applyAlignment="1" pivotButton="0" quotePrefix="0" xfId="0">
      <alignment horizontal="right"/>
    </xf>
    <xf numFmtId="3" fontId="3" fillId="8" borderId="6" applyAlignment="1" pivotButton="0" quotePrefix="0" xfId="0">
      <alignment horizontal="right"/>
    </xf>
    <xf numFmtId="0" fontId="2" fillId="0" borderId="8" applyAlignment="1" pivotButton="0" quotePrefix="0" xfId="0">
      <alignment horizontal="right"/>
    </xf>
    <xf numFmtId="3" fontId="8" fillId="0" borderId="5" applyAlignment="1" pivotButton="0" quotePrefix="0" xfId="0">
      <alignment horizontal="right"/>
    </xf>
    <xf numFmtId="10" fontId="3" fillId="0" borderId="1" applyAlignment="1" pivotButton="0" quotePrefix="0" xfId="2">
      <alignment horizontal="center"/>
    </xf>
    <xf numFmtId="0" fontId="3" fillId="8" borderId="9" applyAlignment="1" pivotButton="0" quotePrefix="0" xfId="0">
      <alignment horizontal="center"/>
    </xf>
    <xf numFmtId="0" fontId="3" fillId="8" borderId="50" applyAlignment="1" pivotButton="0" quotePrefix="0" xfId="0">
      <alignment horizontal="center"/>
    </xf>
    <xf numFmtId="0" fontId="3" fillId="18" borderId="55" pivotButton="0" quotePrefix="0" xfId="0"/>
    <xf numFmtId="0" fontId="8" fillId="0" borderId="55" applyAlignment="1" pivotButton="0" quotePrefix="0" xfId="0">
      <alignment horizontal="center"/>
    </xf>
    <xf numFmtId="0" fontId="0" fillId="0" borderId="0" pivotButton="0" quotePrefix="0" xfId="0"/>
    <xf numFmtId="0" fontId="3" fillId="0" borderId="29" pivotButton="0" quotePrefix="0" xfId="0"/>
    <xf numFmtId="10" fontId="0" fillId="20" borderId="20" applyAlignment="1" pivotButton="0" quotePrefix="0" xfId="0">
      <alignment horizontal="center"/>
    </xf>
    <xf numFmtId="0" fontId="0" fillId="0" borderId="29" pivotButton="0" quotePrefix="0" xfId="0"/>
    <xf numFmtId="0" fontId="3" fillId="0" borderId="4" pivotButton="0" quotePrefix="0" xfId="0"/>
    <xf numFmtId="2" fontId="0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7" pivotButton="0" quotePrefix="0" xfId="0"/>
    <xf numFmtId="0" fontId="0" fillId="0" borderId="12" pivotButton="0" quotePrefix="0" xfId="0"/>
    <xf numFmtId="0" fontId="0" fillId="0" borderId="40" pivotButton="0" quotePrefix="0" xfId="0"/>
    <xf numFmtId="0" fontId="0" fillId="0" borderId="18" applyAlignment="1" pivotButton="0" quotePrefix="0" xfId="0">
      <alignment horizontal="right"/>
    </xf>
    <xf numFmtId="0" fontId="3" fillId="0" borderId="41" pivotButton="0" quotePrefix="0" xfId="0"/>
    <xf numFmtId="0" fontId="3" fillId="0" borderId="48" pivotButton="0" quotePrefix="0" xfId="0"/>
    <xf numFmtId="0" fontId="2" fillId="0" borderId="5" pivotButton="0" quotePrefix="0" xfId="0"/>
    <xf numFmtId="0" fontId="0" fillId="0" borderId="2" pivotButton="0" quotePrefix="0" xfId="0"/>
    <xf numFmtId="0" fontId="0" fillId="0" borderId="40" pivotButton="0" quotePrefix="0" xfId="0"/>
    <xf numFmtId="10" fontId="3" fillId="0" borderId="54" applyAlignment="1" pivotButton="0" quotePrefix="0" xfId="2">
      <alignment horizontal="center"/>
    </xf>
    <xf numFmtId="10" fontId="3" fillId="0" borderId="21" applyAlignment="1" pivotButton="0" quotePrefix="0" xfId="2">
      <alignment horizontal="center"/>
    </xf>
    <xf numFmtId="10" fontId="3" fillId="0" borderId="6" applyAlignment="1" pivotButton="0" quotePrefix="0" xfId="2">
      <alignment horizontal="center"/>
    </xf>
    <xf numFmtId="10" fontId="3" fillId="0" borderId="57" applyAlignment="1" pivotButton="0" quotePrefix="0" xfId="2">
      <alignment horizontal="center"/>
    </xf>
    <xf numFmtId="0" fontId="2" fillId="0" borderId="2" pivotButton="0" quotePrefix="0" xfId="0"/>
    <xf numFmtId="0" fontId="3" fillId="8" borderId="5" applyAlignment="1" pivotButton="0" quotePrefix="0" xfId="0">
      <alignment horizontal="center"/>
    </xf>
    <xf numFmtId="3" fontId="2" fillId="0" borderId="5" applyAlignment="1" pivotButton="0" quotePrefix="0" xfId="0">
      <alignment horizontal="center"/>
    </xf>
    <xf numFmtId="0" fontId="3" fillId="8" borderId="41" pivotButton="0" quotePrefix="0" xfId="0"/>
    <xf numFmtId="10" fontId="3" fillId="0" borderId="53" applyAlignment="1" pivotButton="0" quotePrefix="0" xfId="2">
      <alignment horizontal="center"/>
    </xf>
    <xf numFmtId="10" fontId="3" fillId="0" borderId="58" applyAlignment="1" pivotButton="0" quotePrefix="0" xfId="2">
      <alignment horizontal="center"/>
    </xf>
    <xf numFmtId="10" fontId="3" fillId="8" borderId="59" applyAlignment="1" pivotButton="0" quotePrefix="0" xfId="0">
      <alignment horizontal="center"/>
    </xf>
    <xf numFmtId="10" fontId="3" fillId="20" borderId="60" applyAlignment="1" pivotButton="0" quotePrefix="0" xfId="0">
      <alignment horizontal="center"/>
    </xf>
    <xf numFmtId="10" fontId="3" fillId="8" borderId="5" applyAlignment="1" pivotButton="0" quotePrefix="0" xfId="0">
      <alignment horizontal="center"/>
    </xf>
    <xf numFmtId="0" fontId="3" fillId="0" borderId="5" applyAlignment="1" pivotButton="0" quotePrefix="0" xfId="0">
      <alignment horizontal="center"/>
    </xf>
    <xf numFmtId="10" fontId="3" fillId="20" borderId="45" applyAlignment="1" pivotButton="0" quotePrefix="0" xfId="0">
      <alignment horizontal="center"/>
    </xf>
    <xf numFmtId="0" fontId="8" fillId="12" borderId="31" pivotButton="0" quotePrefix="0" xfId="0"/>
    <xf numFmtId="0" fontId="9" fillId="29" borderId="14" applyAlignment="1" pivotButton="0" quotePrefix="0" xfId="0">
      <alignment horizontal="left" vertical="center"/>
    </xf>
    <xf numFmtId="0" fontId="9" fillId="26" borderId="14" applyAlignment="1" pivotButton="0" quotePrefix="0" xfId="0">
      <alignment horizontal="left" vertical="center"/>
    </xf>
    <xf numFmtId="0" fontId="9" fillId="27" borderId="22" applyAlignment="1" pivotButton="0" quotePrefix="0" xfId="0">
      <alignment horizontal="left" vertical="center"/>
    </xf>
    <xf numFmtId="0" fontId="9" fillId="28" borderId="15" applyAlignment="1" pivotButton="0" quotePrefix="0" xfId="0">
      <alignment horizontal="left" vertical="center"/>
    </xf>
    <xf numFmtId="0" fontId="9" fillId="30" borderId="8" applyAlignment="1" pivotButton="0" quotePrefix="0" xfId="0">
      <alignment horizontal="left" vertical="center"/>
    </xf>
    <xf numFmtId="0" fontId="9" fillId="29" borderId="8" applyAlignment="1" pivotButton="0" quotePrefix="0" xfId="0">
      <alignment horizontal="left" vertical="center"/>
    </xf>
    <xf numFmtId="0" fontId="9" fillId="26" borderId="8" applyAlignment="1" pivotButton="0" quotePrefix="0" xfId="0">
      <alignment horizontal="left" vertical="center"/>
    </xf>
    <xf numFmtId="0" fontId="9" fillId="27" borderId="8" applyAlignment="1" pivotButton="0" quotePrefix="0" xfId="0">
      <alignment horizontal="left" vertical="center"/>
    </xf>
    <xf numFmtId="0" fontId="9" fillId="28" borderId="5" applyAlignment="1" pivotButton="0" quotePrefix="0" xfId="0">
      <alignment horizontal="left" vertical="center"/>
    </xf>
    <xf numFmtId="0" fontId="3" fillId="30" borderId="2" applyAlignment="1" pivotButton="0" quotePrefix="0" xfId="0">
      <alignment horizontal="left" vertical="center"/>
    </xf>
    <xf numFmtId="0" fontId="3" fillId="29" borderId="2" applyAlignment="1" pivotButton="0" quotePrefix="0" xfId="0">
      <alignment horizontal="left" vertical="center"/>
    </xf>
    <xf numFmtId="0" fontId="3" fillId="26" borderId="2" applyAlignment="1" pivotButton="0" quotePrefix="0" xfId="0">
      <alignment horizontal="left" vertical="center"/>
    </xf>
    <xf numFmtId="0" fontId="3" fillId="27" borderId="3" applyAlignment="1" pivotButton="0" quotePrefix="0" xfId="0">
      <alignment horizontal="left" vertical="center"/>
    </xf>
    <xf numFmtId="0" fontId="3" fillId="28" borderId="2" applyAlignment="1" pivotButton="0" quotePrefix="0" xfId="0">
      <alignment horizontal="left" vertical="center"/>
    </xf>
    <xf numFmtId="0" fontId="3" fillId="30" borderId="8" applyAlignment="1" pivotButton="0" quotePrefix="0" xfId="0">
      <alignment horizontal="left" vertical="center"/>
    </xf>
    <xf numFmtId="0" fontId="9" fillId="31" borderId="14" applyAlignment="1" pivotButton="0" quotePrefix="0" xfId="0">
      <alignment horizontal="left" vertical="center"/>
    </xf>
    <xf numFmtId="0" fontId="22" fillId="0" borderId="29" pivotButton="0" quotePrefix="0" xfId="0"/>
    <xf numFmtId="0" fontId="17" fillId="0" borderId="29" pivotButton="0" quotePrefix="0" xfId="0"/>
    <xf numFmtId="0" fontId="22" fillId="24" borderId="5" pivotButton="0" quotePrefix="0" xfId="0"/>
    <xf numFmtId="0" fontId="22" fillId="24" borderId="5" applyAlignment="1" pivotButton="0" quotePrefix="0" xfId="0">
      <alignment horizontal="left" vertical="center"/>
    </xf>
    <xf numFmtId="0" fontId="9" fillId="30" borderId="5" applyAlignment="1" pivotButton="0" quotePrefix="0" xfId="0">
      <alignment horizontal="left" vertical="center"/>
    </xf>
    <xf numFmtId="0" fontId="3" fillId="26" borderId="8" pivotButton="0" quotePrefix="0" xfId="0"/>
    <xf numFmtId="0" fontId="3" fillId="30" borderId="8" pivotButton="0" quotePrefix="0" xfId="0"/>
    <xf numFmtId="0" fontId="9" fillId="8" borderId="10" applyAlignment="1" pivotButton="0" quotePrefix="0" xfId="0">
      <alignment horizontal="center" vertical="center"/>
    </xf>
    <xf numFmtId="0" fontId="6" fillId="30" borderId="24" applyAlignment="1" pivotButton="0" quotePrefix="0" xfId="0">
      <alignment horizontal="left" vertical="center"/>
    </xf>
    <xf numFmtId="10" fontId="3" fillId="8" borderId="57" applyAlignment="1" pivotButton="0" quotePrefix="0" xfId="0">
      <alignment horizontal="center"/>
    </xf>
    <xf numFmtId="0" fontId="8" fillId="10" borderId="56" applyAlignment="1" pivotButton="0" quotePrefix="0" xfId="0">
      <alignment horizontal="center"/>
    </xf>
    <xf numFmtId="10" fontId="0" fillId="21" borderId="5" applyAlignment="1" pivotButton="0" quotePrefix="0" xfId="0">
      <alignment horizontal="center"/>
    </xf>
    <xf numFmtId="3" fontId="8" fillId="0" borderId="13" applyAlignment="1" pivotButton="0" quotePrefix="0" xfId="0">
      <alignment horizontal="right"/>
    </xf>
    <xf numFmtId="0" fontId="8" fillId="10" borderId="45" applyAlignment="1" pivotButton="0" quotePrefix="0" xfId="0">
      <alignment horizontal="center"/>
    </xf>
    <xf numFmtId="0" fontId="0" fillId="13" borderId="22" applyAlignment="1" pivotButton="0" quotePrefix="0" xfId="0">
      <alignment horizontal="right"/>
    </xf>
    <xf numFmtId="166" fontId="0" fillId="13" borderId="51" pivotButton="0" quotePrefix="0" xfId="0"/>
    <xf numFmtId="166" fontId="0" fillId="13" borderId="20" pivotButton="0" quotePrefix="0" xfId="0"/>
    <xf numFmtId="0" fontId="0" fillId="0" borderId="8" pivotButton="0" quotePrefix="0" xfId="0"/>
    <xf numFmtId="0" fontId="0" fillId="0" borderId="13" pivotButton="0" quotePrefix="0" xfId="0"/>
    <xf numFmtId="0" fontId="0" fillId="0" borderId="10" pivotButton="0" quotePrefix="0" xfId="0"/>
    <xf numFmtId="0" fontId="0" fillId="0" borderId="2" pivotButton="0" quotePrefix="0" xfId="0"/>
    <xf numFmtId="0" fontId="3" fillId="12" borderId="21" applyAlignment="1" pivotButton="0" quotePrefix="0" xfId="0">
      <alignment horizontal="left"/>
    </xf>
    <xf numFmtId="0" fontId="3" fillId="12" borderId="33" applyAlignment="1" pivotButton="0" quotePrefix="0" xfId="0">
      <alignment horizontal="right"/>
    </xf>
    <xf numFmtId="0" fontId="3" fillId="12" borderId="45" applyAlignment="1" pivotButton="0" quotePrefix="0" xfId="0">
      <alignment horizontal="left"/>
    </xf>
    <xf numFmtId="0" fontId="0" fillId="17" borderId="2" pivotButton="0" quotePrefix="0" xfId="0"/>
    <xf numFmtId="0" fontId="0" fillId="17" borderId="38" pivotButton="0" quotePrefix="0" xfId="0"/>
    <xf numFmtId="0" fontId="0" fillId="0" borderId="25" pivotButton="0" quotePrefix="0" xfId="0"/>
    <xf numFmtId="0" fontId="0" fillId="0" borderId="15" pivotButton="0" quotePrefix="0" xfId="0"/>
    <xf numFmtId="0" fontId="0" fillId="33" borderId="5" pivotButton="0" quotePrefix="0" xfId="0"/>
    <xf numFmtId="0" fontId="0" fillId="35" borderId="45" applyAlignment="1" pivotButton="0" quotePrefix="0" xfId="0">
      <alignment horizontal="right"/>
    </xf>
    <xf numFmtId="0" fontId="3" fillId="34" borderId="3" applyAlignment="1" pivotButton="0" quotePrefix="0" xfId="0">
      <alignment horizontal="right"/>
    </xf>
    <xf numFmtId="0" fontId="0" fillId="34" borderId="45" applyAlignment="1" pivotButton="0" quotePrefix="0" xfId="0">
      <alignment horizontal="right"/>
    </xf>
    <xf numFmtId="0" fontId="8" fillId="34" borderId="68" pivotButton="0" quotePrefix="0" xfId="0"/>
    <xf numFmtId="0" fontId="0" fillId="24" borderId="1" applyAlignment="1" pivotButton="0" quotePrefix="0" xfId="0">
      <alignment horizontal="center"/>
    </xf>
    <xf numFmtId="0" fontId="0" fillId="34" borderId="69" pivotButton="0" quotePrefix="0" xfId="0"/>
    <xf numFmtId="0" fontId="0" fillId="0" borderId="65" pivotButton="0" quotePrefix="0" xfId="0"/>
    <xf numFmtId="0" fontId="0" fillId="36" borderId="8" pivotButton="0" quotePrefix="0" xfId="0"/>
    <xf numFmtId="0" fontId="3" fillId="35" borderId="2" applyAlignment="1" pivotButton="0" quotePrefix="0" xfId="0">
      <alignment horizontal="right"/>
    </xf>
    <xf numFmtId="0" fontId="8" fillId="9" borderId="48" pivotButton="0" quotePrefix="0" xfId="0"/>
    <xf numFmtId="0" fontId="8" fillId="12" borderId="70" pivotButton="0" quotePrefix="0" xfId="0"/>
    <xf numFmtId="0" fontId="0" fillId="37" borderId="41" pivotButton="0" quotePrefix="0" xfId="0"/>
    <xf numFmtId="0" fontId="0" fillId="37" borderId="4" pivotButton="0" quotePrefix="0" xfId="0"/>
    <xf numFmtId="0" fontId="6" fillId="38" borderId="9" pivotButton="0" quotePrefix="0" xfId="0"/>
    <xf numFmtId="0" fontId="0" fillId="0" borderId="62" pivotButton="0" quotePrefix="0" xfId="0"/>
    <xf numFmtId="0" fontId="0" fillId="0" borderId="63" pivotButton="0" quotePrefix="0" xfId="0"/>
    <xf numFmtId="0" fontId="1" fillId="0" borderId="52" pivotButton="0" quotePrefix="0" xfId="1"/>
    <xf numFmtId="0" fontId="0" fillId="0" borderId="71" pivotButton="0" quotePrefix="1" xfId="0"/>
    <xf numFmtId="0" fontId="0" fillId="0" borderId="73" pivotButton="0" quotePrefix="1" xfId="0"/>
    <xf numFmtId="0" fontId="8" fillId="0" borderId="74" pivotButton="0" quotePrefix="0" xfId="0"/>
    <xf numFmtId="0" fontId="0" fillId="0" borderId="75" pivotButton="0" quotePrefix="0" xfId="0"/>
    <xf numFmtId="0" fontId="0" fillId="37" borderId="33" pivotButton="0" quotePrefix="0" xfId="0"/>
    <xf numFmtId="0" fontId="23" fillId="0" borderId="0" pivotButton="0" quotePrefix="0" xfId="0"/>
    <xf numFmtId="0" fontId="3" fillId="8" borderId="76" applyAlignment="1" pivotButton="0" quotePrefix="0" xfId="0">
      <alignment horizontal="center"/>
    </xf>
    <xf numFmtId="0" fontId="0" fillId="24" borderId="11" applyAlignment="1" pivotButton="0" quotePrefix="0" xfId="0">
      <alignment horizontal="center"/>
    </xf>
    <xf numFmtId="0" fontId="3" fillId="13" borderId="2" applyAlignment="1" pivotButton="0" quotePrefix="0" xfId="0">
      <alignment horizontal="left" vertical="center"/>
    </xf>
    <xf numFmtId="0" fontId="3" fillId="39" borderId="2" applyAlignment="1" pivotButton="0" quotePrefix="0" xfId="0">
      <alignment horizontal="left" vertical="center"/>
    </xf>
    <xf numFmtId="0" fontId="3" fillId="7" borderId="2" applyAlignment="1" pivotButton="0" quotePrefix="0" xfId="0">
      <alignment horizontal="left" vertical="center"/>
    </xf>
    <xf numFmtId="0" fontId="3" fillId="23" borderId="2" applyAlignment="1" pivotButton="0" quotePrefix="0" xfId="0">
      <alignment horizontal="left" vertical="center"/>
    </xf>
    <xf numFmtId="0" fontId="9" fillId="37" borderId="8" applyAlignment="1" pivotButton="0" quotePrefix="0" xfId="0">
      <alignment horizontal="left" vertical="center"/>
    </xf>
    <xf numFmtId="0" fontId="9" fillId="37" borderId="5" applyAlignment="1" pivotButton="0" quotePrefix="0" xfId="0">
      <alignment horizontal="left" vertical="center"/>
    </xf>
    <xf numFmtId="0" fontId="3" fillId="0" borderId="14" pivotButton="0" quotePrefix="0" xfId="0"/>
    <xf numFmtId="0" fontId="3" fillId="0" borderId="15" pivotButton="0" quotePrefix="0" xfId="0"/>
    <xf numFmtId="10" fontId="3" fillId="0" borderId="39" applyAlignment="1" pivotButton="0" quotePrefix="0" xfId="2">
      <alignment horizontal="center"/>
    </xf>
    <xf numFmtId="0" fontId="3" fillId="37" borderId="3" applyAlignment="1" pivotButton="0" quotePrefix="0" xfId="0">
      <alignment horizontal="left" vertical="center"/>
    </xf>
    <xf numFmtId="0" fontId="3" fillId="12" borderId="21" applyAlignment="1" pivotButton="0" quotePrefix="0" xfId="0">
      <alignment horizontal="right"/>
    </xf>
    <xf numFmtId="0" fontId="3" fillId="12" borderId="45" applyAlignment="1" pivotButton="0" quotePrefix="0" xfId="0">
      <alignment horizontal="right"/>
    </xf>
    <xf numFmtId="0" fontId="9" fillId="31" borderId="25" applyAlignment="1" pivotButton="0" quotePrefix="0" xfId="0">
      <alignment horizontal="left" vertical="center"/>
    </xf>
    <xf numFmtId="10" fontId="3" fillId="8" borderId="39" applyAlignment="1" pivotButton="0" quotePrefix="0" xfId="0">
      <alignment horizontal="center"/>
    </xf>
    <xf numFmtId="0" fontId="8" fillId="10" borderId="61" applyAlignment="1" pivotButton="0" quotePrefix="0" xfId="0">
      <alignment horizontal="center"/>
    </xf>
    <xf numFmtId="0" fontId="9" fillId="28" borderId="24" applyAlignment="1" pivotButton="0" quotePrefix="0" xfId="0">
      <alignment horizontal="left" vertical="center"/>
    </xf>
    <xf numFmtId="10" fontId="0" fillId="21" borderId="57" applyAlignment="1" pivotButton="0" quotePrefix="0" xfId="0">
      <alignment horizontal="center"/>
    </xf>
    <xf numFmtId="0" fontId="2" fillId="8" borderId="2" pivotButton="0" quotePrefix="0" xfId="0"/>
    <xf numFmtId="0" fontId="9" fillId="37" borderId="14" applyAlignment="1" pivotButton="0" quotePrefix="0" xfId="0">
      <alignment horizontal="left" vertical="center"/>
    </xf>
    <xf numFmtId="0" fontId="9" fillId="27" borderId="24" applyAlignment="1" pivotButton="0" quotePrefix="0" xfId="0">
      <alignment horizontal="left" vertical="center"/>
    </xf>
    <xf numFmtId="0" fontId="2" fillId="8" borderId="3" applyAlignment="1" pivotButton="0" quotePrefix="0" xfId="0">
      <alignment horizontal="center"/>
    </xf>
    <xf numFmtId="10" fontId="3" fillId="0" borderId="6" applyAlignment="1" pivotButton="0" quotePrefix="0" xfId="0">
      <alignment horizontal="center"/>
    </xf>
    <xf numFmtId="14" fontId="0" fillId="0" borderId="0" pivotButton="0" quotePrefix="0" xfId="0"/>
    <xf numFmtId="0" fontId="29" fillId="40" borderId="3" applyAlignment="1" pivotButton="0" quotePrefix="0" xfId="0">
      <alignment horizontal="center"/>
    </xf>
    <xf numFmtId="0" fontId="30" fillId="0" borderId="0" pivotButton="0" quotePrefix="0" xfId="0"/>
    <xf numFmtId="0" fontId="3" fillId="41" borderId="8" pivotButton="0" quotePrefix="0" xfId="0"/>
    <xf numFmtId="10" fontId="0" fillId="20" borderId="39" applyAlignment="1" pivotButton="0" quotePrefix="0" xfId="0">
      <alignment horizontal="center"/>
    </xf>
    <xf numFmtId="10" fontId="0" fillId="20" borderId="21" applyAlignment="1" pivotButton="0" quotePrefix="0" xfId="0">
      <alignment horizontal="center"/>
    </xf>
    <xf numFmtId="10" fontId="0" fillId="20" borderId="45" applyAlignment="1" pivotButton="0" quotePrefix="0" xfId="0">
      <alignment horizontal="center"/>
    </xf>
    <xf numFmtId="14" fontId="0" fillId="0" borderId="0" applyProtection="1" pivotButton="0" quotePrefix="0" xfId="0">
      <protection locked="1" hidden="1"/>
    </xf>
    <xf numFmtId="0" fontId="0" fillId="37" borderId="79" applyAlignment="1" pivotButton="0" quotePrefix="0" xfId="0">
      <alignment horizontal="center"/>
    </xf>
    <xf numFmtId="0" fontId="0" fillId="0" borderId="0" applyProtection="1" pivotButton="0" quotePrefix="0" xfId="0">
      <protection locked="1" hidden="1"/>
    </xf>
    <xf numFmtId="14" fontId="0" fillId="37" borderId="78" applyAlignment="1" pivotButton="0" quotePrefix="0" xfId="0">
      <alignment horizontal="center"/>
    </xf>
    <xf numFmtId="0" fontId="3" fillId="23" borderId="3" applyAlignment="1" pivotButton="0" quotePrefix="0" xfId="0">
      <alignment horizontal="left" vertical="center"/>
    </xf>
    <xf numFmtId="0" fontId="2" fillId="6" borderId="5" applyAlignment="1" pivotButton="0" quotePrefix="0" xfId="0">
      <alignment horizontal="center" vertical="center"/>
    </xf>
    <xf numFmtId="0" fontId="9" fillId="37" borderId="22" applyAlignment="1" pivotButton="0" quotePrefix="0" xfId="0">
      <alignment horizontal="left" vertical="center"/>
    </xf>
    <xf numFmtId="10" fontId="0" fillId="21" borderId="45" applyAlignment="1" pivotButton="0" quotePrefix="0" xfId="0">
      <alignment horizontal="center"/>
    </xf>
    <xf numFmtId="0" fontId="9" fillId="28" borderId="14" applyAlignment="1" pivotButton="0" quotePrefix="0" xfId="0">
      <alignment horizontal="left" vertical="center"/>
    </xf>
    <xf numFmtId="0" fontId="0" fillId="37" borderId="5" applyAlignment="1" pivotButton="0" quotePrefix="0" xfId="0">
      <alignment horizontal="left" vertical="center"/>
    </xf>
    <xf numFmtId="0" fontId="3" fillId="42" borderId="19" applyAlignment="1" pivotButton="0" quotePrefix="0" xfId="0">
      <alignment horizontal="right"/>
    </xf>
    <xf numFmtId="3" fontId="8" fillId="42" borderId="5" applyAlignment="1" pivotButton="0" quotePrefix="0" xfId="0">
      <alignment horizontal="right"/>
    </xf>
    <xf numFmtId="10" fontId="0" fillId="21" borderId="21" applyAlignment="1" pivotButton="0" quotePrefix="0" xfId="0">
      <alignment horizontal="center"/>
    </xf>
    <xf numFmtId="0" fontId="1" fillId="38" borderId="1" applyAlignment="1" pivotButton="0" quotePrefix="0" xfId="1">
      <alignment horizontal="right"/>
    </xf>
    <xf numFmtId="0" fontId="1" fillId="38" borderId="34" applyAlignment="1" pivotButton="0" quotePrefix="0" xfId="1">
      <alignment horizontal="right"/>
    </xf>
    <xf numFmtId="0" fontId="0" fillId="11" borderId="0" pivotButton="0" quotePrefix="0" xfId="0"/>
    <xf numFmtId="0" fontId="0" fillId="11" borderId="5" pivotButton="0" quotePrefix="0" xfId="0"/>
    <xf numFmtId="0" fontId="3" fillId="8" borderId="40" applyAlignment="1" pivotButton="0" quotePrefix="0" xfId="0">
      <alignment horizontal="center"/>
    </xf>
    <xf numFmtId="0" fontId="0" fillId="7" borderId="5" applyAlignment="1" pivotButton="0" quotePrefix="0" xfId="0">
      <alignment horizontal="left" vertical="center"/>
    </xf>
    <xf numFmtId="0" fontId="9" fillId="13" borderId="5" applyAlignment="1" pivotButton="0" quotePrefix="0" xfId="0">
      <alignment horizontal="left" vertical="center"/>
    </xf>
    <xf numFmtId="0" fontId="9" fillId="7" borderId="5" applyAlignment="1" pivotButton="0" quotePrefix="0" xfId="0">
      <alignment horizontal="left" vertical="center"/>
    </xf>
    <xf numFmtId="0" fontId="9" fillId="3" borderId="5" applyAlignment="1" pivotButton="0" quotePrefix="0" xfId="0">
      <alignment horizontal="left" vertical="center"/>
    </xf>
    <xf numFmtId="0" fontId="0" fillId="3" borderId="5" applyAlignment="1" pivotButton="0" quotePrefix="0" xfId="0">
      <alignment horizontal="left" vertical="center"/>
    </xf>
    <xf numFmtId="0" fontId="0" fillId="13" borderId="5" applyAlignment="1" pivotButton="0" quotePrefix="0" xfId="0">
      <alignment horizontal="left" vertical="center"/>
    </xf>
    <xf numFmtId="0" fontId="9" fillId="13" borderId="8" applyAlignment="1" pivotButton="0" quotePrefix="0" xfId="0">
      <alignment horizontal="left" vertical="center"/>
    </xf>
    <xf numFmtId="167" fontId="0" fillId="0" borderId="0" applyProtection="1" pivotButton="0" quotePrefix="0" xfId="0">
      <protection locked="1" hidden="1"/>
    </xf>
    <xf numFmtId="0" fontId="0" fillId="0" borderId="52" applyProtection="1" pivotButton="0" quotePrefix="0" xfId="0">
      <protection locked="1" hidden="1"/>
    </xf>
    <xf numFmtId="0" fontId="0" fillId="0" borderId="52" pivotButton="0" quotePrefix="0" xfId="0"/>
    <xf numFmtId="0" fontId="0" fillId="0" borderId="12" applyProtection="1" pivotButton="0" quotePrefix="0" xfId="0">
      <protection locked="1" hidden="1"/>
    </xf>
    <xf numFmtId="0" fontId="0" fillId="0" borderId="38" pivotButton="0" quotePrefix="0" xfId="0"/>
    <xf numFmtId="0" fontId="0" fillId="0" borderId="4" applyProtection="1" pivotButton="0" quotePrefix="0" xfId="0">
      <protection locked="1" hidden="1"/>
    </xf>
    <xf numFmtId="0" fontId="0" fillId="0" borderId="53" applyProtection="1" pivotButton="0" quotePrefix="0" xfId="0">
      <protection locked="1" hidden="1"/>
    </xf>
    <xf numFmtId="0" fontId="0" fillId="0" borderId="30" applyProtection="1" pivotButton="0" quotePrefix="0" xfId="0">
      <protection locked="1" hidden="1"/>
    </xf>
    <xf numFmtId="0" fontId="0" fillId="0" borderId="4" pivotButton="0" quotePrefix="0" xfId="0"/>
    <xf numFmtId="0" fontId="0" fillId="0" borderId="29" applyAlignment="1" applyProtection="1" pivotButton="0" quotePrefix="0" xfId="0">
      <alignment vertical="center"/>
      <protection locked="1" hidden="1"/>
    </xf>
    <xf numFmtId="0" fontId="0" fillId="0" borderId="7" applyAlignment="1" applyProtection="1" pivotButton="0" quotePrefix="0" xfId="0">
      <alignment vertical="center"/>
      <protection locked="1" hidden="1"/>
    </xf>
    <xf numFmtId="0" fontId="0" fillId="0" borderId="0" applyAlignment="1" applyProtection="1" pivotButton="0" quotePrefix="0" xfId="0">
      <alignment vertical="center"/>
      <protection locked="1" hidden="1"/>
    </xf>
    <xf numFmtId="0" fontId="0" fillId="0" borderId="0" applyProtection="1" pivotButton="0" quotePrefix="0" xfId="0">
      <protection locked="1" hidden="1"/>
    </xf>
    <xf numFmtId="0" fontId="0" fillId="0" borderId="56" applyProtection="1" pivotButton="0" quotePrefix="0" xfId="0">
      <protection locked="1" hidden="1"/>
    </xf>
    <xf numFmtId="0" fontId="0" fillId="37" borderId="25" pivotButton="0" quotePrefix="0" xfId="0"/>
    <xf numFmtId="0" fontId="0" fillId="37" borderId="14" pivotButton="0" quotePrefix="0" xfId="0"/>
    <xf numFmtId="0" fontId="0" fillId="37" borderId="7" pivotButton="0" quotePrefix="0" xfId="0"/>
    <xf numFmtId="0" fontId="1" fillId="38" borderId="39" pivotButton="0" quotePrefix="0" xfId="1"/>
    <xf numFmtId="0" fontId="1" fillId="38" borderId="6" pivotButton="0" quotePrefix="0" xfId="1"/>
    <xf numFmtId="0" fontId="1" fillId="38" borderId="57" pivotButton="0" quotePrefix="0" xfId="1"/>
    <xf numFmtId="0" fontId="19" fillId="30" borderId="8" applyAlignment="1" pivotButton="0" quotePrefix="0" xfId="1">
      <alignment horizontal="left" vertical="center"/>
    </xf>
    <xf numFmtId="0" fontId="19" fillId="29" borderId="8" applyAlignment="1" pivotButton="0" quotePrefix="0" xfId="1">
      <alignment horizontal="left" vertical="center"/>
    </xf>
    <xf numFmtId="0" fontId="19" fillId="26" borderId="8" applyAlignment="1" pivotButton="0" quotePrefix="0" xfId="1">
      <alignment horizontal="left" vertical="center"/>
    </xf>
    <xf numFmtId="0" fontId="19" fillId="37" borderId="5" applyAlignment="1" pivotButton="0" quotePrefix="0" xfId="1">
      <alignment horizontal="left" vertical="center"/>
    </xf>
    <xf numFmtId="0" fontId="19" fillId="27" borderId="8" applyAlignment="1" pivotButton="0" quotePrefix="0" xfId="1">
      <alignment horizontal="left" vertical="center"/>
    </xf>
    <xf numFmtId="0" fontId="32" fillId="14" borderId="8" pivotButton="0" quotePrefix="0" xfId="0"/>
    <xf numFmtId="0" fontId="8" fillId="14" borderId="13" pivotButton="0" quotePrefix="0" xfId="0"/>
    <xf numFmtId="0" fontId="8" fillId="14" borderId="10" pivotButton="0" quotePrefix="0" xfId="0"/>
    <xf numFmtId="0" fontId="32" fillId="43" borderId="8" pivotButton="0" quotePrefix="0" xfId="0"/>
    <xf numFmtId="0" fontId="8" fillId="43" borderId="13" pivotButton="0" quotePrefix="0" xfId="0"/>
    <xf numFmtId="0" fontId="8" fillId="43" borderId="10" pivotButton="0" quotePrefix="0" xfId="0"/>
    <xf numFmtId="0" fontId="8" fillId="21" borderId="2" pivotButton="0" quotePrefix="0" xfId="0"/>
    <xf numFmtId="0" fontId="8" fillId="21" borderId="40" pivotButton="0" quotePrefix="0" xfId="0"/>
    <xf numFmtId="0" fontId="0" fillId="21" borderId="40" pivotButton="0" quotePrefix="0" xfId="0"/>
    <xf numFmtId="0" fontId="0" fillId="21" borderId="38" pivotButton="0" quotePrefix="0" xfId="0"/>
    <xf numFmtId="0" fontId="33" fillId="0" borderId="2" pivotButton="0" quotePrefix="0" xfId="0"/>
    <xf numFmtId="0" fontId="0" fillId="21" borderId="29" pivotButton="0" quotePrefix="0" xfId="0"/>
    <xf numFmtId="0" fontId="0" fillId="21" borderId="0" pivotButton="0" quotePrefix="0" xfId="0"/>
    <xf numFmtId="0" fontId="0" fillId="21" borderId="30" pivotButton="0" quotePrefix="0" xfId="0"/>
    <xf numFmtId="0" fontId="33" fillId="21" borderId="29" pivotButton="0" quotePrefix="0" xfId="0"/>
    <xf numFmtId="0" fontId="33" fillId="21" borderId="2" pivotButton="0" quotePrefix="0" xfId="0"/>
    <xf numFmtId="0" fontId="0" fillId="0" borderId="56" pivotButton="0" quotePrefix="0" xfId="0"/>
    <xf numFmtId="0" fontId="0" fillId="21" borderId="7" pivotButton="0" quotePrefix="0" xfId="0"/>
    <xf numFmtId="0" fontId="0" fillId="21" borderId="56" pivotButton="0" quotePrefix="0" xfId="0"/>
    <xf numFmtId="0" fontId="0" fillId="21" borderId="12" pivotButton="0" quotePrefix="0" xfId="0"/>
    <xf numFmtId="0" fontId="8" fillId="21" borderId="29" pivotButton="0" quotePrefix="0" xfId="0"/>
    <xf numFmtId="0" fontId="8" fillId="21" borderId="0" pivotButton="0" quotePrefix="0" xfId="0"/>
    <xf numFmtId="0" fontId="0" fillId="21" borderId="1" pivotButton="0" quotePrefix="0" xfId="0"/>
    <xf numFmtId="0" fontId="1" fillId="0" borderId="29" pivotButton="0" quotePrefix="0" xfId="1"/>
    <xf numFmtId="0" fontId="0" fillId="35" borderId="1" pivotButton="0" quotePrefix="0" xfId="0"/>
    <xf numFmtId="0" fontId="0" fillId="36" borderId="1" pivotButton="0" quotePrefix="0" xfId="0"/>
    <xf numFmtId="0" fontId="0" fillId="34" borderId="1" pivotButton="0" quotePrefix="0" xfId="0"/>
    <xf numFmtId="0" fontId="0" fillId="33" borderId="1" pivotButton="0" quotePrefix="0" xfId="0"/>
    <xf numFmtId="0" fontId="8" fillId="9" borderId="29" pivotButton="0" quotePrefix="0" xfId="0"/>
    <xf numFmtId="0" fontId="8" fillId="9" borderId="0" pivotButton="0" quotePrefix="0" xfId="0"/>
    <xf numFmtId="0" fontId="0" fillId="9" borderId="0" pivotButton="0" quotePrefix="0" xfId="0"/>
    <xf numFmtId="0" fontId="0" fillId="21" borderId="2" pivotButton="0" quotePrefix="0" xfId="0"/>
    <xf numFmtId="0" fontId="32" fillId="14" borderId="13" pivotButton="0" quotePrefix="0" xfId="0"/>
    <xf numFmtId="0" fontId="32" fillId="14" borderId="10" pivotButton="0" quotePrefix="0" xfId="0"/>
    <xf numFmtId="0" fontId="33" fillId="21" borderId="8" pivotButton="0" quotePrefix="0" xfId="0"/>
    <xf numFmtId="0" fontId="0" fillId="21" borderId="13" pivotButton="0" quotePrefix="0" xfId="0"/>
    <xf numFmtId="0" fontId="1" fillId="21" borderId="13" pivotButton="0" quotePrefix="0" xfId="1"/>
    <xf numFmtId="0" fontId="0" fillId="21" borderId="10" pivotButton="0" quotePrefix="0" xfId="0"/>
    <xf numFmtId="0" fontId="8" fillId="0" borderId="2" pivotButton="0" quotePrefix="0" xfId="0"/>
    <xf numFmtId="0" fontId="8" fillId="0" borderId="2" pivotButton="0" quotePrefix="1" xfId="0"/>
    <xf numFmtId="0" fontId="8" fillId="0" borderId="40" pivotButton="0" quotePrefix="0" xfId="0"/>
    <xf numFmtId="0" fontId="8" fillId="0" borderId="38" pivotButton="0" quotePrefix="0" xfId="0"/>
    <xf numFmtId="0" fontId="8" fillId="0" borderId="29" pivotButton="0" quotePrefix="0" xfId="0"/>
    <xf numFmtId="0" fontId="8" fillId="9" borderId="8" pivotButton="0" quotePrefix="0" xfId="0"/>
    <xf numFmtId="0" fontId="8" fillId="9" borderId="13" pivotButton="0" quotePrefix="0" xfId="0"/>
    <xf numFmtId="0" fontId="0" fillId="9" borderId="13" pivotButton="0" quotePrefix="0" xfId="0"/>
    <xf numFmtId="0" fontId="0" fillId="9" borderId="10" pivotButton="0" quotePrefix="0" xfId="0"/>
    <xf numFmtId="0" fontId="33" fillId="21" borderId="0" pivotButton="0" quotePrefix="0" xfId="0"/>
    <xf numFmtId="0" fontId="8" fillId="0" borderId="0" pivotButton="0" quotePrefix="1" xfId="0"/>
    <xf numFmtId="0" fontId="9" fillId="30" borderId="8" applyAlignment="1" pivotButton="0" quotePrefix="0" xfId="1">
      <alignment horizontal="left" vertical="center"/>
    </xf>
    <xf numFmtId="0" fontId="0" fillId="0" borderId="29" applyProtection="1" pivotButton="0" quotePrefix="0" xfId="0">
      <protection locked="1" hidden="1"/>
    </xf>
    <xf numFmtId="0" fontId="3" fillId="11" borderId="8" pivotButton="0" quotePrefix="0" xfId="0"/>
    <xf numFmtId="0" fontId="12" fillId="12" borderId="39" applyAlignment="1" applyProtection="1" pivotButton="0" quotePrefix="0" xfId="0">
      <alignment vertical="center"/>
      <protection locked="0" hidden="0"/>
    </xf>
    <xf numFmtId="0" fontId="12" fillId="12" borderId="16" applyProtection="1" pivotButton="0" quotePrefix="0" xfId="0">
      <protection locked="0" hidden="0"/>
    </xf>
    <xf numFmtId="0" fontId="8" fillId="12" borderId="3" applyAlignment="1" applyProtection="1" pivotButton="0" quotePrefix="0" xfId="0">
      <alignment horizontal="left"/>
      <protection locked="0" hidden="0"/>
    </xf>
    <xf numFmtId="0" fontId="8" fillId="12" borderId="5" applyAlignment="1" applyProtection="1" pivotButton="0" quotePrefix="0" xfId="0">
      <alignment horizontal="left"/>
      <protection locked="0" hidden="0"/>
    </xf>
    <xf numFmtId="0" fontId="0" fillId="12" borderId="67" pivotButton="0" quotePrefix="0" xfId="0"/>
    <xf numFmtId="0" fontId="27" fillId="12" borderId="11" applyAlignment="1" applyProtection="1" pivotButton="0" quotePrefix="0" xfId="1">
      <alignment horizontal="right"/>
      <protection locked="0" hidden="0"/>
    </xf>
    <xf numFmtId="0" fontId="27" fillId="12" borderId="1" applyAlignment="1" applyProtection="1" pivotButton="0" quotePrefix="0" xfId="1">
      <alignment horizontal="right"/>
      <protection locked="0" hidden="0"/>
    </xf>
    <xf numFmtId="0" fontId="8" fillId="12" borderId="1" applyProtection="1" pivotButton="0" quotePrefix="0" xfId="0">
      <protection locked="0" hidden="0"/>
    </xf>
    <xf numFmtId="0" fontId="8" fillId="12" borderId="66" pivotButton="0" quotePrefix="0" xfId="0"/>
    <xf numFmtId="0" fontId="8" fillId="12" borderId="42" applyProtection="1" pivotButton="0" quotePrefix="0" xfId="0">
      <protection locked="0" hidden="0"/>
    </xf>
    <xf numFmtId="0" fontId="21" fillId="12" borderId="19" applyAlignment="1" applyProtection="1" pivotButton="0" quotePrefix="0" xfId="0">
      <alignment horizontal="right"/>
      <protection locked="0" hidden="0"/>
    </xf>
    <xf numFmtId="167" fontId="8" fillId="12" borderId="21" applyAlignment="1" applyProtection="1" pivotButton="0" quotePrefix="0" xfId="0">
      <alignment horizontal="center"/>
      <protection locked="0" hidden="0"/>
    </xf>
    <xf numFmtId="167" fontId="8" fillId="12" borderId="20" applyAlignment="1" applyProtection="1" pivotButton="0" quotePrefix="0" xfId="0">
      <alignment horizontal="center"/>
      <protection locked="0" hidden="0"/>
    </xf>
    <xf numFmtId="167" fontId="8" fillId="12" borderId="45" applyAlignment="1" applyProtection="1" pivotButton="0" quotePrefix="0" xfId="0">
      <alignment horizontal="center"/>
      <protection locked="0" hidden="0"/>
    </xf>
    <xf numFmtId="167" fontId="8" fillId="12" borderId="12" applyAlignment="1" applyProtection="1" pivotButton="0" quotePrefix="0" xfId="0">
      <alignment horizontal="center"/>
      <protection locked="0" hidden="0"/>
    </xf>
    <xf numFmtId="167" fontId="8" fillId="12" borderId="5" applyAlignment="1" applyProtection="1" pivotButton="0" quotePrefix="0" xfId="0">
      <alignment horizontal="center"/>
      <protection locked="0" hidden="0"/>
    </xf>
    <xf numFmtId="0" fontId="0" fillId="9" borderId="62" pivotButton="0" quotePrefix="0" xfId="0"/>
    <xf numFmtId="0" fontId="0" fillId="9" borderId="63" pivotButton="0" quotePrefix="0" xfId="0"/>
    <xf numFmtId="0" fontId="0" fillId="0" borderId="0" pivotButton="0" quotePrefix="0" xfId="0"/>
    <xf numFmtId="0" fontId="8" fillId="0" borderId="0" pivotButton="0" quotePrefix="0" xfId="0"/>
    <xf numFmtId="14" fontId="0" fillId="9" borderId="82" pivotButton="0" quotePrefix="0" xfId="0"/>
    <xf numFmtId="0" fontId="34" fillId="9" borderId="81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center"/>
    </xf>
    <xf numFmtId="0" fontId="12" fillId="0" borderId="44" pivotButton="0" quotePrefix="0" xfId="0"/>
    <xf numFmtId="0" fontId="0" fillId="24" borderId="0" applyProtection="1" pivotButton="0" quotePrefix="0" xfId="0">
      <protection locked="1" hidden="1"/>
    </xf>
    <xf numFmtId="0" fontId="0" fillId="24" borderId="0" pivotButton="0" quotePrefix="0" xfId="0"/>
    <xf numFmtId="0" fontId="27" fillId="24" borderId="0" pivotButton="0" quotePrefix="0" xfId="1"/>
    <xf numFmtId="0" fontId="8" fillId="24" borderId="0" pivotButton="0" quotePrefix="0" xfId="0"/>
    <xf numFmtId="0" fontId="1" fillId="24" borderId="0" pivotButton="0" quotePrefix="0" xfId="1"/>
    <xf numFmtId="0" fontId="8" fillId="12" borderId="83" applyAlignment="1" applyProtection="1" pivotButton="0" quotePrefix="0" xfId="0">
      <alignment horizontal="left"/>
      <protection locked="0" hidden="0"/>
    </xf>
    <xf numFmtId="0" fontId="0" fillId="24" borderId="40" pivotButton="0" quotePrefix="0" xfId="0"/>
    <xf numFmtId="0" fontId="8" fillId="0" borderId="4" applyAlignment="1" pivotButton="0" quotePrefix="0" xfId="0">
      <alignment horizontal="right"/>
    </xf>
    <xf numFmtId="0" fontId="8" fillId="0" borderId="43" applyAlignment="1" pivotButton="0" quotePrefix="0" xfId="0">
      <alignment horizontal="right"/>
    </xf>
    <xf numFmtId="0" fontId="8" fillId="0" borderId="41" pivotButton="0" quotePrefix="0" xfId="0"/>
    <xf numFmtId="0" fontId="8" fillId="44" borderId="42" pivotButton="0" quotePrefix="0" xfId="0"/>
    <xf numFmtId="0" fontId="8" fillId="45" borderId="42" pivotButton="0" quotePrefix="0" xfId="0"/>
    <xf numFmtId="0" fontId="8" fillId="46" borderId="42" pivotButton="0" quotePrefix="0" xfId="0"/>
    <xf numFmtId="0" fontId="35" fillId="0" borderId="85" pivotButton="0" quotePrefix="0" xfId="0"/>
    <xf numFmtId="0" fontId="35" fillId="0" borderId="87" pivotButton="0" quotePrefix="0" xfId="0"/>
    <xf numFmtId="0" fontId="35" fillId="0" borderId="90" pivotButton="0" quotePrefix="0" xfId="0"/>
    <xf numFmtId="0" fontId="0" fillId="0" borderId="64" pivotButton="0" quotePrefix="0" xfId="0"/>
    <xf numFmtId="0" fontId="8" fillId="21" borderId="84" pivotButton="0" quotePrefix="0" xfId="0"/>
    <xf numFmtId="0" fontId="8" fillId="21" borderId="86" pivotButton="0" quotePrefix="0" xfId="0"/>
    <xf numFmtId="0" fontId="8" fillId="44" borderId="86" pivotButton="0" quotePrefix="0" xfId="0"/>
    <xf numFmtId="0" fontId="8" fillId="45" borderId="86" pivotButton="0" quotePrefix="0" xfId="0"/>
    <xf numFmtId="0" fontId="8" fillId="46" borderId="88" pivotButton="0" quotePrefix="0" xfId="0"/>
    <xf numFmtId="0" fontId="24" fillId="0" borderId="92" pivotButton="0" quotePrefix="0" xfId="0"/>
    <xf numFmtId="0" fontId="1" fillId="0" borderId="93" pivotButton="0" quotePrefix="0" xfId="1"/>
    <xf numFmtId="0" fontId="0" fillId="0" borderId="93" pivotButton="0" quotePrefix="0" xfId="0"/>
    <xf numFmtId="0" fontId="0" fillId="0" borderId="94" pivotButton="0" quotePrefix="0" xfId="0"/>
    <xf numFmtId="0" fontId="21" fillId="10" borderId="95" pivotButton="0" quotePrefix="0" xfId="0"/>
    <xf numFmtId="0" fontId="0" fillId="0" borderId="96" pivotButton="0" quotePrefix="0" xfId="0"/>
    <xf numFmtId="0" fontId="8" fillId="9" borderId="97" pivotButton="0" quotePrefix="0" xfId="0"/>
    <xf numFmtId="0" fontId="0" fillId="0" borderId="101" pivotButton="0" quotePrefix="0" xfId="0"/>
    <xf numFmtId="0" fontId="0" fillId="0" borderId="40" pivotButton="0" quotePrefix="0" xfId="0"/>
    <xf numFmtId="0" fontId="0" fillId="8" borderId="8" pivotButton="0" quotePrefix="0" xfId="0"/>
    <xf numFmtId="0" fontId="0" fillId="8" borderId="10" pivotButton="0" quotePrefix="0" xfId="0"/>
    <xf numFmtId="0" fontId="0" fillId="8" borderId="13" pivotButton="0" quotePrefix="0" xfId="0"/>
    <xf numFmtId="0" fontId="0" fillId="0" borderId="5" pivotButton="0" quotePrefix="0" xfId="0"/>
    <xf numFmtId="0" fontId="0" fillId="0" borderId="54" pivotButton="0" quotePrefix="0" xfId="0"/>
    <xf numFmtId="0" fontId="0" fillId="0" borderId="1" pivotButton="0" quotePrefix="0" xfId="0"/>
    <xf numFmtId="0" fontId="0" fillId="0" borderId="55" pivotButton="0" quotePrefix="0" xfId="0"/>
    <xf numFmtId="0" fontId="0" fillId="0" borderId="11" pivotButton="0" quotePrefix="0" xfId="0"/>
    <xf numFmtId="0" fontId="0" fillId="0" borderId="53" applyAlignment="1" pivotButton="0" quotePrefix="0" xfId="0">
      <alignment vertical="center"/>
    </xf>
    <xf numFmtId="0" fontId="0" fillId="24" borderId="39" pivotButton="0" quotePrefix="0" xfId="0"/>
    <xf numFmtId="0" fontId="0" fillId="9" borderId="98" pivotButton="0" quotePrefix="0" xfId="0"/>
    <xf numFmtId="0" fontId="3" fillId="26" borderId="3" pivotButton="0" quotePrefix="0" xfId="0"/>
    <xf numFmtId="0" fontId="3" fillId="41" borderId="3" pivotButton="0" quotePrefix="0" xfId="0"/>
    <xf numFmtId="0" fontId="3" fillId="11" borderId="3" pivotButton="0" quotePrefix="0" xfId="0"/>
    <xf numFmtId="0" fontId="0" fillId="24" borderId="6" pivotButton="0" quotePrefix="0" xfId="0"/>
    <xf numFmtId="0" fontId="0" fillId="24" borderId="57" pivotButton="0" quotePrefix="0" xfId="0"/>
    <xf numFmtId="0" fontId="0" fillId="8" borderId="0" pivotButton="0" quotePrefix="0" xfId="0"/>
    <xf numFmtId="0" fontId="8" fillId="32" borderId="102" pivotButton="0" quotePrefix="0" xfId="0"/>
    <xf numFmtId="0" fontId="0" fillId="24" borderId="40" pivotButton="0" quotePrefix="0" xfId="0"/>
    <xf numFmtId="0" fontId="0" fillId="24" borderId="38" pivotButton="0" quotePrefix="0" xfId="0"/>
    <xf numFmtId="0" fontId="13" fillId="24" borderId="0" pivotButton="0" quotePrefix="0" xfId="0"/>
    <xf numFmtId="0" fontId="0" fillId="24" borderId="30" applyProtection="1" pivotButton="0" quotePrefix="0" xfId="0">
      <protection locked="1" hidden="1"/>
    </xf>
    <xf numFmtId="0" fontId="0" fillId="24" borderId="0" pivotButton="0" quotePrefix="0" xfId="0"/>
    <xf numFmtId="0" fontId="8" fillId="0" borderId="19" pivotButton="0" quotePrefix="0" xfId="0"/>
    <xf numFmtId="14" fontId="0" fillId="24" borderId="0" pivotButton="0" quotePrefix="0" xfId="0"/>
    <xf numFmtId="0" fontId="0" fillId="24" borderId="30" pivotButton="0" quotePrefix="0" xfId="0"/>
    <xf numFmtId="0" fontId="8" fillId="0" borderId="4" pivotButton="0" quotePrefix="0" xfId="0"/>
    <xf numFmtId="0" fontId="0" fillId="24" borderId="29" pivotButton="0" quotePrefix="0" xfId="0"/>
    <xf numFmtId="0" fontId="12" fillId="24" borderId="0" pivotButton="0" quotePrefix="0" xfId="0"/>
    <xf numFmtId="0" fontId="36" fillId="24" borderId="0" pivotButton="0" quotePrefix="0" xfId="0"/>
    <xf numFmtId="0" fontId="0" fillId="24" borderId="0" applyProtection="1" pivotButton="0" quotePrefix="0" xfId="0">
      <protection locked="1" hidden="1"/>
    </xf>
    <xf numFmtId="0" fontId="2" fillId="25" borderId="19" pivotButton="0" quotePrefix="0" xfId="0"/>
    <xf numFmtId="0" fontId="8" fillId="24" borderId="0" pivotButton="0" quotePrefix="0" xfId="0"/>
    <xf numFmtId="0" fontId="0" fillId="24" borderId="7" pivotButton="0" quotePrefix="0" xfId="0"/>
    <xf numFmtId="0" fontId="0" fillId="24" borderId="56" pivotButton="0" quotePrefix="0" xfId="0"/>
    <xf numFmtId="0" fontId="0" fillId="24" borderId="12" applyProtection="1" pivotButton="0" quotePrefix="0" xfId="0">
      <protection locked="1" hidden="1"/>
    </xf>
    <xf numFmtId="0" fontId="0" fillId="9" borderId="40" pivotButton="0" quotePrefix="0" xfId="0"/>
    <xf numFmtId="0" fontId="0" fillId="9" borderId="38" pivotButton="0" quotePrefix="0" xfId="0"/>
    <xf numFmtId="0" fontId="3" fillId="8" borderId="109" applyAlignment="1" pivotButton="0" quotePrefix="0" xfId="0">
      <alignment horizontal="center"/>
    </xf>
    <xf numFmtId="0" fontId="3" fillId="8" borderId="110" pivotButton="0" quotePrefix="0" xfId="0"/>
    <xf numFmtId="0" fontId="21" fillId="12" borderId="99" applyAlignment="1" applyProtection="1" pivotButton="0" quotePrefix="0" xfId="0">
      <alignment horizontal="right"/>
      <protection locked="0" hidden="0"/>
    </xf>
    <xf numFmtId="0" fontId="8" fillId="12" borderId="100" applyProtection="1" pivotButton="0" quotePrefix="0" xfId="0">
      <protection locked="0" hidden="0"/>
    </xf>
    <xf numFmtId="0" fontId="21" fillId="12" borderId="111" applyAlignment="1" applyProtection="1" pivotButton="0" quotePrefix="0" xfId="0">
      <alignment horizontal="right"/>
      <protection locked="0" hidden="0"/>
    </xf>
    <xf numFmtId="0" fontId="21" fillId="12" borderId="112" applyAlignment="1" applyProtection="1" pivotButton="0" quotePrefix="0" xfId="0">
      <alignment horizontal="right"/>
      <protection locked="0" hidden="0"/>
    </xf>
    <xf numFmtId="0" fontId="0" fillId="24" borderId="89" applyAlignment="1" pivotButton="0" quotePrefix="0" xfId="0">
      <alignment horizontal="center"/>
    </xf>
    <xf numFmtId="0" fontId="8" fillId="12" borderId="113" applyProtection="1" pivotButton="0" quotePrefix="0" xfId="0">
      <protection locked="0" hidden="0"/>
    </xf>
    <xf numFmtId="0" fontId="8" fillId="9" borderId="2" pivotButton="0" quotePrefix="0" xfId="0"/>
    <xf numFmtId="0" fontId="3" fillId="8" borderId="114" applyAlignment="1" pivotButton="0" quotePrefix="0" xfId="0">
      <alignment horizontal="center"/>
    </xf>
    <xf numFmtId="0" fontId="3" fillId="8" borderId="115" pivotButton="0" quotePrefix="0" xfId="0"/>
    <xf numFmtId="0" fontId="21" fillId="12" borderId="116" applyAlignment="1" applyProtection="1" pivotButton="0" quotePrefix="0" xfId="0">
      <alignment horizontal="right"/>
      <protection locked="0" hidden="0"/>
    </xf>
    <xf numFmtId="0" fontId="8" fillId="12" borderId="117" applyProtection="1" pivotButton="0" quotePrefix="0" xfId="0">
      <protection locked="0" hidden="0"/>
    </xf>
    <xf numFmtId="0" fontId="21" fillId="12" borderId="86" applyAlignment="1" applyProtection="1" pivotButton="0" quotePrefix="0" xfId="0">
      <alignment horizontal="right"/>
      <protection locked="0" hidden="0"/>
    </xf>
    <xf numFmtId="0" fontId="8" fillId="12" borderId="87" applyProtection="1" pivotButton="0" quotePrefix="0" xfId="0">
      <protection locked="0" hidden="0"/>
    </xf>
    <xf numFmtId="0" fontId="21" fillId="12" borderId="88" applyAlignment="1" applyProtection="1" pivotButton="0" quotePrefix="0" xfId="0">
      <alignment horizontal="right"/>
      <protection locked="0" hidden="0"/>
    </xf>
    <xf numFmtId="0" fontId="8" fillId="12" borderId="89" applyProtection="1" pivotButton="0" quotePrefix="0" xfId="0">
      <protection locked="0" hidden="0"/>
    </xf>
    <xf numFmtId="0" fontId="8" fillId="12" borderId="90" applyProtection="1" pivotButton="0" quotePrefix="0" xfId="0">
      <protection locked="0" hidden="0"/>
    </xf>
    <xf numFmtId="0" fontId="0" fillId="37" borderId="109" pivotButton="0" quotePrefix="0" xfId="0"/>
    <xf numFmtId="0" fontId="6" fillId="17" borderId="110" pivotButton="0" quotePrefix="0" xfId="0"/>
    <xf numFmtId="0" fontId="8" fillId="12" borderId="99" applyProtection="1" pivotButton="0" quotePrefix="0" xfId="0">
      <protection locked="0" hidden="0"/>
    </xf>
    <xf numFmtId="0" fontId="0" fillId="48" borderId="100" pivotButton="0" quotePrefix="0" xfId="0"/>
    <xf numFmtId="0" fontId="8" fillId="12" borderId="86" applyProtection="1" pivotButton="0" quotePrefix="0" xfId="0">
      <protection locked="0" hidden="0"/>
    </xf>
    <xf numFmtId="0" fontId="8" fillId="12" borderId="88" applyProtection="1" pivotButton="0" quotePrefix="0" xfId="0">
      <protection locked="0" hidden="0"/>
    </xf>
    <xf numFmtId="0" fontId="27" fillId="12" borderId="89" applyAlignment="1" applyProtection="1" pivotButton="0" quotePrefix="0" xfId="1">
      <alignment horizontal="right"/>
      <protection locked="0" hidden="0"/>
    </xf>
    <xf numFmtId="0" fontId="0" fillId="48" borderId="113" pivotButton="0" quotePrefix="0" xfId="0"/>
    <xf numFmtId="0" fontId="8" fillId="9" borderId="60" pivotButton="0" quotePrefix="0" xfId="0"/>
    <xf numFmtId="0" fontId="0" fillId="26" borderId="100" pivotButton="0" quotePrefix="0" xfId="0"/>
    <xf numFmtId="0" fontId="0" fillId="26" borderId="87" pivotButton="0" quotePrefix="0" xfId="0"/>
    <xf numFmtId="0" fontId="0" fillId="26" borderId="90" pivotButton="0" quotePrefix="0" xfId="0"/>
    <xf numFmtId="0" fontId="8" fillId="47" borderId="10" pivotButton="0" quotePrefix="0" xfId="0"/>
    <xf numFmtId="0" fontId="0" fillId="21" borderId="26" pivotButton="0" quotePrefix="0" xfId="0"/>
    <xf numFmtId="0" fontId="0" fillId="21" borderId="17" pivotButton="0" quotePrefix="0" xfId="0"/>
    <xf numFmtId="0" fontId="0" fillId="11" borderId="100" pivotButton="0" quotePrefix="0" xfId="0"/>
    <xf numFmtId="0" fontId="0" fillId="11" borderId="113" pivotButton="0" quotePrefix="0" xfId="0"/>
    <xf numFmtId="165" fontId="8" fillId="12" borderId="118" applyProtection="1" pivotButton="0" quotePrefix="0" xfId="0">
      <protection locked="0" hidden="0"/>
    </xf>
    <xf numFmtId="0" fontId="8" fillId="21" borderId="118" applyProtection="1" pivotButton="0" quotePrefix="0" xfId="0">
      <protection locked="0" hidden="0"/>
    </xf>
    <xf numFmtId="14" fontId="8" fillId="12" borderId="118" applyProtection="1" pivotButton="0" quotePrefix="0" xfId="0">
      <protection locked="0" hidden="0"/>
    </xf>
    <xf numFmtId="0" fontId="2" fillId="17" borderId="77" pivotButton="0" quotePrefix="0" xfId="0"/>
    <xf numFmtId="14" fontId="8" fillId="12" borderId="121" applyProtection="1" pivotButton="0" quotePrefix="0" xfId="0">
      <protection locked="0" hidden="0"/>
    </xf>
    <xf numFmtId="165" fontId="8" fillId="12" borderId="122" applyProtection="1" pivotButton="0" quotePrefix="0" xfId="0">
      <protection locked="0" hidden="0"/>
    </xf>
    <xf numFmtId="0" fontId="8" fillId="9" borderId="123" pivotButton="0" quotePrefix="0" xfId="0"/>
    <xf numFmtId="0" fontId="0" fillId="24" borderId="124" pivotButton="0" quotePrefix="0" xfId="0"/>
    <xf numFmtId="0" fontId="0" fillId="9" borderId="125" pivotButton="0" quotePrefix="0" xfId="0"/>
    <xf numFmtId="0" fontId="0" fillId="8" borderId="126" pivotButton="0" quotePrefix="0" xfId="0"/>
    <xf numFmtId="0" fontId="0" fillId="8" borderId="127" pivotButton="0" quotePrefix="0" xfId="0"/>
    <xf numFmtId="0" fontId="0" fillId="0" borderId="0" pivotButton="0" quotePrefix="0" xfId="0"/>
    <xf numFmtId="0" fontId="12" fillId="24" borderId="0" applyAlignment="1" pivotButton="0" quotePrefix="0" xfId="0">
      <alignment horizontal="center"/>
    </xf>
    <xf numFmtId="0" fontId="12" fillId="24" borderId="0" pivotButton="0" quotePrefix="0" xfId="0"/>
    <xf numFmtId="0" fontId="0" fillId="24" borderId="0" pivotButton="0" quotePrefix="0" xfId="0"/>
    <xf numFmtId="0" fontId="6" fillId="24" borderId="0" applyAlignment="1" pivotButton="0" quotePrefix="0" xfId="0">
      <alignment horizontal="left" vertical="center"/>
    </xf>
    <xf numFmtId="0" fontId="0" fillId="24" borderId="0" pivotButton="0" quotePrefix="0" xfId="0"/>
    <xf numFmtId="0" fontId="1" fillId="24" borderId="0" pivotButton="0" quotePrefix="0" xfId="1"/>
    <xf numFmtId="0" fontId="5" fillId="24" borderId="0" applyAlignment="1" pivotButton="0" quotePrefix="0" xfId="0">
      <alignment horizontal="left"/>
    </xf>
    <xf numFmtId="0" fontId="4" fillId="24" borderId="30" applyAlignment="1" pivotButton="0" quotePrefix="0" xfId="0">
      <alignment horizontal="left"/>
    </xf>
    <xf numFmtId="10" fontId="0" fillId="24" borderId="30" pivotButton="0" quotePrefix="0" xfId="0"/>
    <xf numFmtId="10" fontId="0" fillId="20" borderId="30" applyAlignment="1" pivotButton="0" quotePrefix="0" xfId="0">
      <alignment horizontal="center"/>
    </xf>
    <xf numFmtId="0" fontId="0" fillId="24" borderId="10" pivotButton="0" quotePrefix="0" xfId="0"/>
    <xf numFmtId="0" fontId="0" fillId="24" borderId="29" pivotButton="0" quotePrefix="0" xfId="0"/>
    <xf numFmtId="0" fontId="0" fillId="24" borderId="56" pivotButton="0" quotePrefix="0" xfId="0"/>
    <xf numFmtId="0" fontId="0" fillId="24" borderId="13" pivotButton="0" quotePrefix="0" xfId="0"/>
    <xf numFmtId="0" fontId="0" fillId="24" borderId="13" pivotButton="0" quotePrefix="0" xfId="0"/>
    <xf numFmtId="0" fontId="0" fillId="24" borderId="2" pivotButton="0" quotePrefix="0" xfId="0"/>
    <xf numFmtId="0" fontId="0" fillId="24" borderId="2" pivotButton="0" quotePrefix="0" xfId="0"/>
    <xf numFmtId="0" fontId="0" fillId="21" borderId="8" pivotButton="0" quotePrefix="0" xfId="0"/>
    <xf numFmtId="0" fontId="0" fillId="21" borderId="5" pivotButton="0" quotePrefix="0" xfId="0"/>
    <xf numFmtId="0" fontId="3" fillId="8" borderId="128" pivotButton="0" quotePrefix="0" xfId="0"/>
    <xf numFmtId="0" fontId="3" fillId="24" borderId="29" pivotButton="0" quotePrefix="0" xfId="0"/>
    <xf numFmtId="0" fontId="0" fillId="0" borderId="70" applyProtection="1" pivotButton="0" quotePrefix="0" xfId="0">
      <protection locked="1" hidden="1"/>
    </xf>
    <xf numFmtId="0" fontId="8" fillId="18" borderId="8" pivotButton="0" quotePrefix="0" xfId="0"/>
    <xf numFmtId="0" fontId="0" fillId="18" borderId="38" pivotButton="0" quotePrefix="0" xfId="0"/>
    <xf numFmtId="0" fontId="0" fillId="18" borderId="10" pivotButton="0" quotePrefix="0" xfId="0"/>
    <xf numFmtId="0" fontId="12" fillId="24" borderId="38" pivotButton="0" quotePrefix="0" xfId="0"/>
    <xf numFmtId="0" fontId="12" fillId="24" borderId="12" pivotButton="0" quotePrefix="0" xfId="0"/>
    <xf numFmtId="0" fontId="2" fillId="0" borderId="13" pivotButton="0" quotePrefix="0" xfId="0"/>
    <xf numFmtId="0" fontId="19" fillId="13" borderId="8" applyAlignment="1" pivotButton="0" quotePrefix="0" xfId="1">
      <alignment horizontal="left" vertical="center"/>
    </xf>
    <xf numFmtId="0" fontId="9" fillId="30" borderId="7" applyAlignment="1" pivotButton="0" quotePrefix="1" xfId="0">
      <alignment horizontal="left" vertical="center"/>
    </xf>
    <xf numFmtId="0" fontId="0" fillId="24" borderId="10" pivotButton="0" quotePrefix="0" xfId="0"/>
    <xf numFmtId="0" fontId="9" fillId="13" borderId="7" applyAlignment="1" pivotButton="0" quotePrefix="1" xfId="0">
      <alignment horizontal="left" vertical="center"/>
    </xf>
    <xf numFmtId="0" fontId="0" fillId="0" borderId="0" pivotButton="0" quotePrefix="0" xfId="0"/>
    <xf numFmtId="10" fontId="3" fillId="20" borderId="0" applyAlignment="1" pivotButton="0" quotePrefix="0" xfId="0">
      <alignment horizontal="center"/>
    </xf>
    <xf numFmtId="0" fontId="3" fillId="8" borderId="5" pivotButton="0" quotePrefix="0" xfId="0"/>
    <xf numFmtId="0" fontId="3" fillId="0" borderId="45" pivotButton="0" quotePrefix="0" xfId="0"/>
    <xf numFmtId="0" fontId="9" fillId="26" borderId="8" applyAlignment="1" pivotButton="0" quotePrefix="0" xfId="1">
      <alignment horizontal="left" vertical="center"/>
    </xf>
    <xf numFmtId="10" fontId="3" fillId="20" borderId="22" applyAlignment="1" pivotButton="0" quotePrefix="0" xfId="0">
      <alignment horizontal="center"/>
    </xf>
    <xf numFmtId="3" fontId="3" fillId="0" borderId="143" applyAlignment="1" pivotButton="0" quotePrefix="0" xfId="0">
      <alignment horizontal="center"/>
    </xf>
    <xf numFmtId="0" fontId="3" fillId="0" borderId="21" pivotButton="0" quotePrefix="0" xfId="0"/>
    <xf numFmtId="10" fontId="3" fillId="20" borderId="145" applyAlignment="1" pivotButton="0" quotePrefix="0" xfId="0">
      <alignment horizontal="center"/>
    </xf>
    <xf numFmtId="10" fontId="3" fillId="8" borderId="146" applyAlignment="1" pivotButton="0" quotePrefix="0" xfId="0">
      <alignment horizontal="center"/>
    </xf>
    <xf numFmtId="3" fontId="3" fillId="8" borderId="141" applyAlignment="1" pivotButton="0" quotePrefix="0" xfId="0">
      <alignment horizontal="center"/>
    </xf>
    <xf numFmtId="10" fontId="6" fillId="20" borderId="54" pivotButton="0" quotePrefix="0" xfId="0"/>
    <xf numFmtId="10" fontId="3" fillId="0" borderId="143" applyAlignment="1" pivotButton="0" quotePrefix="0" xfId="0">
      <alignment horizontal="center"/>
    </xf>
    <xf numFmtId="0" fontId="3" fillId="0" borderId="138" applyAlignment="1" pivotButton="0" quotePrefix="0" xfId="0">
      <alignment horizontal="right"/>
    </xf>
    <xf numFmtId="0" fontId="23" fillId="0" borderId="36" pivotButton="0" quotePrefix="0" xfId="1"/>
    <xf numFmtId="3" fontId="3" fillId="8" borderId="142" applyAlignment="1" pivotButton="0" quotePrefix="0" xfId="0">
      <alignment horizontal="center"/>
    </xf>
    <xf numFmtId="0" fontId="23" fillId="0" borderId="144" pivotButton="0" quotePrefix="0" xfId="1"/>
    <xf numFmtId="0" fontId="0" fillId="0" borderId="0" pivotButton="0" quotePrefix="0" xfId="0"/>
    <xf numFmtId="10" fontId="3" fillId="20" borderId="147" applyAlignment="1" pivotButton="0" quotePrefix="0" xfId="0">
      <alignment horizontal="center"/>
    </xf>
    <xf numFmtId="10" fontId="3" fillId="20" borderId="148" applyAlignment="1" pivotButton="0" quotePrefix="0" xfId="0">
      <alignment horizontal="center"/>
    </xf>
    <xf numFmtId="0" fontId="6" fillId="20" borderId="30" pivotButton="0" quotePrefix="1" xfId="0"/>
    <xf numFmtId="10" fontId="0" fillId="20" borderId="147" applyAlignment="1" pivotButton="0" quotePrefix="0" xfId="0">
      <alignment horizontal="center"/>
    </xf>
    <xf numFmtId="10" fontId="0" fillId="20" borderId="149" applyAlignment="1" pivotButton="0" quotePrefix="0" xfId="0">
      <alignment horizontal="center"/>
    </xf>
    <xf numFmtId="0" fontId="9" fillId="8" borderId="139" applyAlignment="1" pivotButton="0" quotePrefix="0" xfId="0">
      <alignment horizontal="center" vertical="center"/>
    </xf>
    <xf numFmtId="10" fontId="3" fillId="20" borderId="150" applyAlignment="1" pivotButton="0" quotePrefix="0" xfId="0">
      <alignment horizontal="center"/>
    </xf>
    <xf numFmtId="10" fontId="3" fillId="20" borderId="35" applyAlignment="1" pivotButton="0" quotePrefix="0" xfId="0">
      <alignment horizontal="center"/>
    </xf>
    <xf numFmtId="10" fontId="3" fillId="20" borderId="140" applyAlignment="1" pivotButton="0" quotePrefix="0" xfId="0">
      <alignment horizontal="center"/>
    </xf>
    <xf numFmtId="10" fontId="3" fillId="21" borderId="139" applyAlignment="1" pivotButton="0" quotePrefix="0" xfId="0">
      <alignment horizontal="center"/>
    </xf>
    <xf numFmtId="0" fontId="8" fillId="21" borderId="45" applyAlignment="1" pivotButton="0" quotePrefix="0" xfId="0">
      <alignment horizontal="center"/>
    </xf>
    <xf numFmtId="0" fontId="3" fillId="17" borderId="2" applyAlignment="1" pivotButton="0" quotePrefix="0" xfId="0">
      <alignment horizontal="left" vertical="center"/>
    </xf>
    <xf numFmtId="0" fontId="19" fillId="17" borderId="8" applyAlignment="1" pivotButton="0" quotePrefix="0" xfId="1">
      <alignment horizontal="left" vertical="center"/>
    </xf>
    <xf numFmtId="0" fontId="9" fillId="17" borderId="24" applyAlignment="1" pivotButton="0" quotePrefix="0" xfId="0">
      <alignment horizontal="left" vertical="center"/>
    </xf>
    <xf numFmtId="0" fontId="9" fillId="17" borderId="22" applyAlignment="1" pivotButton="0" quotePrefix="0" xfId="0">
      <alignment horizontal="left" vertical="center"/>
    </xf>
    <xf numFmtId="0" fontId="3" fillId="0" borderId="41" pivotButton="0" quotePrefix="0" xfId="0"/>
    <xf numFmtId="0" fontId="3" fillId="0" borderId="4" pivotButton="0" quotePrefix="0" xfId="0"/>
    <xf numFmtId="0" fontId="3" fillId="0" borderId="14" pivotButton="0" quotePrefix="0" xfId="0"/>
    <xf numFmtId="0" fontId="3" fillId="0" borderId="24" pivotButton="0" quotePrefix="0" xfId="0"/>
    <xf numFmtId="0" fontId="9" fillId="31" borderId="8" applyAlignment="1" pivotButton="0" quotePrefix="0" xfId="0">
      <alignment horizontal="center" vertical="center"/>
    </xf>
    <xf numFmtId="0" fontId="9" fillId="29" borderId="8" applyAlignment="1" pivotButton="0" quotePrefix="0" xfId="0">
      <alignment horizontal="center" vertical="center"/>
    </xf>
    <xf numFmtId="0" fontId="9" fillId="26" borderId="8" applyAlignment="1" pivotButton="0" quotePrefix="0" xfId="0">
      <alignment horizontal="center" vertical="center"/>
    </xf>
    <xf numFmtId="0" fontId="9" fillId="27" borderId="8" applyAlignment="1" pivotButton="0" quotePrefix="0" xfId="0">
      <alignment horizontal="center" vertical="center"/>
    </xf>
    <xf numFmtId="0" fontId="9" fillId="28" borderId="8" applyAlignment="1" pivotButton="0" quotePrefix="0" xfId="0">
      <alignment horizontal="center" vertical="center"/>
    </xf>
    <xf numFmtId="0" fontId="9" fillId="30" borderId="8" applyAlignment="1" pivotButton="0" quotePrefix="0" xfId="0">
      <alignment horizontal="center" vertical="center"/>
    </xf>
    <xf numFmtId="0" fontId="9" fillId="28" borderId="5" applyAlignment="1" pivotButton="0" quotePrefix="0" xfId="0">
      <alignment horizontal="center" vertical="center"/>
    </xf>
    <xf numFmtId="0" fontId="0" fillId="0" borderId="0" pivotButton="0" quotePrefix="0" xfId="0"/>
    <xf numFmtId="0" fontId="16" fillId="0" borderId="29" applyAlignment="1" pivotButton="0" quotePrefix="0" xfId="0">
      <alignment horizontal="center" vertical="top"/>
    </xf>
    <xf numFmtId="0" fontId="16" fillId="0" borderId="30" applyAlignment="1" pivotButton="0" quotePrefix="0" xfId="0">
      <alignment horizontal="center" vertical="top"/>
    </xf>
    <xf numFmtId="0" fontId="16" fillId="0" borderId="7" applyAlignment="1" pivotButton="0" quotePrefix="0" xfId="0">
      <alignment horizontal="center" vertical="top"/>
    </xf>
    <xf numFmtId="0" fontId="16" fillId="0" borderId="12" applyAlignment="1" pivotButton="0" quotePrefix="0" xfId="0">
      <alignment horizontal="center" vertical="top"/>
    </xf>
    <xf numFmtId="0" fontId="16" fillId="0" borderId="0" applyAlignment="1" pivotButton="0" quotePrefix="0" xfId="0">
      <alignment horizontal="center" vertical="top"/>
    </xf>
    <xf numFmtId="0" fontId="1" fillId="0" borderId="29" applyAlignment="1" pivotButton="0" quotePrefix="0" xfId="1">
      <alignment horizontal="center" vertical="top"/>
    </xf>
    <xf numFmtId="0" fontId="1" fillId="0" borderId="0" applyAlignment="1" pivotButton="0" quotePrefix="0" xfId="1">
      <alignment horizontal="center" vertical="top"/>
    </xf>
    <xf numFmtId="0" fontId="1" fillId="0" borderId="30" applyAlignment="1" pivotButton="0" quotePrefix="0" xfId="1">
      <alignment horizontal="center" vertical="top"/>
    </xf>
    <xf numFmtId="0" fontId="0" fillId="8" borderId="8" pivotButton="0" quotePrefix="0" xfId="0"/>
    <xf numFmtId="0" fontId="0" fillId="8" borderId="13" pivotButton="0" quotePrefix="0" xfId="0"/>
    <xf numFmtId="0" fontId="0" fillId="8" borderId="10" pivotButton="0" quotePrefix="0" xfId="0"/>
    <xf numFmtId="0" fontId="10" fillId="16" borderId="14" pivotButton="0" quotePrefix="0" xfId="0"/>
    <xf numFmtId="0" fontId="10" fillId="16" borderId="17" pivotButton="0" quotePrefix="0" xfId="0"/>
    <xf numFmtId="0" fontId="0" fillId="15" borderId="14" pivotButton="0" quotePrefix="0" xfId="0"/>
    <xf numFmtId="0" fontId="0" fillId="15" borderId="17" pivotButton="0" quotePrefix="0" xfId="0"/>
    <xf numFmtId="0" fontId="15" fillId="19" borderId="14" pivotButton="0" quotePrefix="0" xfId="0"/>
    <xf numFmtId="0" fontId="15" fillId="19" borderId="17" pivotButton="0" quotePrefix="0" xfId="0"/>
    <xf numFmtId="0" fontId="0" fillId="14" borderId="24" pivotButton="0" quotePrefix="0" xfId="0"/>
    <xf numFmtId="0" fontId="0" fillId="14" borderId="23" pivotButton="0" quotePrefix="0" xfId="0"/>
    <xf numFmtId="0" fontId="2" fillId="0" borderId="8" pivotButton="0" quotePrefix="0" xfId="0"/>
    <xf numFmtId="0" fontId="2" fillId="0" borderId="13" pivotButton="0" quotePrefix="0" xfId="0"/>
    <xf numFmtId="0" fontId="2" fillId="0" borderId="10" pivotButton="0" quotePrefix="0" xfId="0"/>
    <xf numFmtId="0" fontId="3" fillId="0" borderId="13" pivotButton="0" quotePrefix="0" xfId="0"/>
    <xf numFmtId="0" fontId="3" fillId="0" borderId="10" pivotButton="0" quotePrefix="0" xfId="0"/>
    <xf numFmtId="0" fontId="12" fillId="24" borderId="29" pivotButton="0" quotePrefix="0" xfId="0"/>
    <xf numFmtId="0" fontId="12" fillId="24" borderId="30" pivotButton="0" quotePrefix="0" xfId="0"/>
    <xf numFmtId="0" fontId="31" fillId="24" borderId="29" pivotButton="0" quotePrefix="0" xfId="0"/>
    <xf numFmtId="0" fontId="31" fillId="24" borderId="30" pivotButton="0" quotePrefix="0" xfId="0"/>
    <xf numFmtId="0" fontId="0" fillId="8" borderId="8" pivotButton="0" quotePrefix="0" xfId="0"/>
    <xf numFmtId="0" fontId="0" fillId="8" borderId="10" pivotButton="0" quotePrefix="0" xfId="0"/>
    <xf numFmtId="0" fontId="0" fillId="8" borderId="13" pivotButton="0" quotePrefix="0" xfId="0"/>
    <xf numFmtId="0" fontId="0" fillId="9" borderId="25" pivotButton="0" quotePrefix="0" xfId="0"/>
    <xf numFmtId="0" fontId="0" fillId="9" borderId="61" pivotButton="0" quotePrefix="0" xfId="0"/>
    <xf numFmtId="0" fontId="0" fillId="9" borderId="26" pivotButton="0" quotePrefix="0" xfId="0"/>
    <xf numFmtId="0" fontId="0" fillId="9" borderId="24" pivotButton="0" quotePrefix="0" xfId="0"/>
    <xf numFmtId="0" fontId="0" fillId="9" borderId="80" pivotButton="0" quotePrefix="0" xfId="0"/>
    <xf numFmtId="0" fontId="0" fillId="9" borderId="23" pivotButton="0" quotePrefix="0" xfId="0"/>
    <xf numFmtId="0" fontId="0" fillId="37" borderId="27" pivotButton="0" quotePrefix="0" xfId="0"/>
    <xf numFmtId="0" fontId="0" fillId="37" borderId="61" pivotButton="0" quotePrefix="0" xfId="0"/>
    <xf numFmtId="0" fontId="0" fillId="37" borderId="26" pivotButton="0" quotePrefix="0" xfId="0"/>
    <xf numFmtId="0" fontId="0" fillId="37" borderId="52" pivotButton="0" quotePrefix="0" xfId="0"/>
    <xf numFmtId="0" fontId="0" fillId="37" borderId="37" pivotButton="0" quotePrefix="0" xfId="0"/>
    <xf numFmtId="0" fontId="0" fillId="37" borderId="17" pivotButton="0" quotePrefix="0" xfId="0"/>
    <xf numFmtId="0" fontId="0" fillId="37" borderId="49" pivotButton="0" quotePrefix="0" xfId="0"/>
    <xf numFmtId="0" fontId="0" fillId="37" borderId="80" pivotButton="0" quotePrefix="0" xfId="0"/>
    <xf numFmtId="0" fontId="0" fillId="37" borderId="23" pivotButton="0" quotePrefix="0" xfId="0"/>
    <xf numFmtId="0" fontId="1" fillId="0" borderId="7" applyAlignment="1" pivotButton="0" quotePrefix="0" xfId="1">
      <alignment horizontal="center" vertical="top"/>
    </xf>
    <xf numFmtId="0" fontId="1" fillId="0" borderId="56" applyAlignment="1" pivotButton="0" quotePrefix="0" xfId="1">
      <alignment horizontal="center" vertical="top"/>
    </xf>
    <xf numFmtId="0" fontId="31" fillId="24" borderId="56" pivotButton="0" quotePrefix="0" xfId="0"/>
    <xf numFmtId="0" fontId="12" fillId="24" borderId="0" pivotButton="0" quotePrefix="0" xfId="0"/>
    <xf numFmtId="0" fontId="0" fillId="37" borderId="14" pivotButton="0" quotePrefix="0" xfId="0"/>
    <xf numFmtId="0" fontId="2" fillId="0" borderId="8" applyAlignment="1" pivotButton="0" quotePrefix="0" xfId="0">
      <alignment horizontal="center"/>
    </xf>
    <xf numFmtId="0" fontId="2" fillId="0" borderId="13" applyAlignment="1" pivotButton="0" quotePrefix="0" xfId="0">
      <alignment horizontal="center"/>
    </xf>
    <xf numFmtId="0" fontId="3" fillId="24" borderId="13" applyAlignment="1" pivotButton="0" quotePrefix="0" xfId="0">
      <alignment horizontal="center"/>
    </xf>
    <xf numFmtId="0" fontId="0" fillId="37" borderId="24" pivotButton="0" quotePrefix="0" xfId="0"/>
    <xf numFmtId="0" fontId="16" fillId="0" borderId="2" applyAlignment="1" pivotButton="0" quotePrefix="0" xfId="0">
      <alignment horizontal="center" vertical="top"/>
    </xf>
    <xf numFmtId="0" fontId="16" fillId="0" borderId="40" applyAlignment="1" pivotButton="0" quotePrefix="0" xfId="0">
      <alignment horizontal="center" vertical="top"/>
    </xf>
    <xf numFmtId="0" fontId="12" fillId="24" borderId="40" pivotButton="0" quotePrefix="0" xfId="0"/>
    <xf numFmtId="0" fontId="2" fillId="11" borderId="106" applyAlignment="1" pivotButton="0" quotePrefix="0" xfId="0">
      <alignment horizontal="center"/>
    </xf>
    <xf numFmtId="0" fontId="2" fillId="11" borderId="107" applyAlignment="1" pivotButton="0" quotePrefix="0" xfId="0">
      <alignment horizontal="center"/>
    </xf>
    <xf numFmtId="0" fontId="2" fillId="11" borderId="108" applyAlignment="1" pivotButton="0" quotePrefix="0" xfId="0">
      <alignment horizontal="center"/>
    </xf>
    <xf numFmtId="0" fontId="28" fillId="9" borderId="63" pivotButton="0" quotePrefix="0" xfId="1"/>
    <xf numFmtId="0" fontId="28" fillId="9" borderId="72" pivotButton="0" quotePrefix="0" xfId="1"/>
    <xf numFmtId="0" fontId="28" fillId="0" borderId="63" pivotButton="0" quotePrefix="0" xfId="1"/>
    <xf numFmtId="0" fontId="28" fillId="0" borderId="72" pivotButton="0" quotePrefix="0" xfId="1"/>
    <xf numFmtId="0" fontId="28" fillId="0" borderId="75" pivotButton="0" quotePrefix="0" xfId="1"/>
    <xf numFmtId="0" fontId="28" fillId="0" borderId="91" pivotButton="0" quotePrefix="0" xfId="1"/>
    <xf numFmtId="0" fontId="0" fillId="0" borderId="103" pivotButton="0" quotePrefix="0" xfId="0"/>
    <xf numFmtId="0" fontId="0" fillId="0" borderId="104" pivotButton="0" quotePrefix="0" xfId="0"/>
    <xf numFmtId="0" fontId="0" fillId="0" borderId="105" pivotButton="0" quotePrefix="0" xfId="0"/>
    <xf numFmtId="0" fontId="0" fillId="0" borderId="62" pivotButton="0" quotePrefix="0" xfId="0"/>
    <xf numFmtId="0" fontId="0" fillId="0" borderId="63" pivotButton="0" quotePrefix="0" xfId="0"/>
    <xf numFmtId="0" fontId="0" fillId="0" borderId="72" pivotButton="0" quotePrefix="0" xfId="0"/>
    <xf numFmtId="0" fontId="8" fillId="9" borderId="22" pivotButton="0" quotePrefix="0" xfId="0"/>
    <xf numFmtId="0" fontId="8" fillId="9" borderId="61" pivotButton="0" quotePrefix="0" xfId="0"/>
    <xf numFmtId="0" fontId="8" fillId="9" borderId="26" pivotButton="0" quotePrefix="0" xfId="0"/>
    <xf numFmtId="0" fontId="8" fillId="9" borderId="24" pivotButton="0" quotePrefix="0" xfId="0"/>
    <xf numFmtId="0" fontId="8" fillId="9" borderId="80" pivotButton="0" quotePrefix="0" xfId="0"/>
    <xf numFmtId="0" fontId="8" fillId="9" borderId="23" pivotButton="0" quotePrefix="0" xfId="0"/>
    <xf numFmtId="0" fontId="8" fillId="9" borderId="8" pivotButton="0" quotePrefix="0" xfId="0"/>
    <xf numFmtId="0" fontId="8" fillId="9" borderId="13" pivotButton="0" quotePrefix="0" xfId="0"/>
    <xf numFmtId="0" fontId="8" fillId="9" borderId="10" pivotButton="0" quotePrefix="0" xfId="0"/>
    <xf numFmtId="0" fontId="0" fillId="0" borderId="29" pivotButton="0" quotePrefix="0" xfId="0"/>
    <xf numFmtId="0" fontId="0" fillId="0" borderId="0" pivotButton="0" quotePrefix="0" xfId="0"/>
    <xf numFmtId="0" fontId="27" fillId="0" borderId="68" pivotButton="0" quotePrefix="0" xfId="1"/>
    <xf numFmtId="0" fontId="27" fillId="0" borderId="69" pivotButton="0" quotePrefix="0" xfId="1"/>
    <xf numFmtId="0" fontId="27" fillId="0" borderId="71" pivotButton="0" quotePrefix="0" xfId="1"/>
    <xf numFmtId="0" fontId="27" fillId="0" borderId="72" pivotButton="0" quotePrefix="0" xfId="1"/>
    <xf numFmtId="0" fontId="27" fillId="0" borderId="73" pivotButton="0" quotePrefix="0" xfId="1"/>
    <xf numFmtId="0" fontId="27" fillId="0" borderId="91" pivotButton="0" quotePrefix="0" xfId="1"/>
    <xf numFmtId="0" fontId="2" fillId="18" borderId="8" applyAlignment="1" pivotButton="0" quotePrefix="0" xfId="0">
      <alignment horizontal="center"/>
    </xf>
    <xf numFmtId="0" fontId="2" fillId="18" borderId="56" applyAlignment="1" pivotButton="0" quotePrefix="0" xfId="0">
      <alignment horizontal="center"/>
    </xf>
    <xf numFmtId="0" fontId="2" fillId="18" borderId="10" applyAlignment="1" pivotButton="0" quotePrefix="0" xfId="0">
      <alignment horizontal="center"/>
    </xf>
    <xf numFmtId="0" fontId="8" fillId="26" borderId="106" applyAlignment="1" pivotButton="0" quotePrefix="0" xfId="0">
      <alignment horizontal="center"/>
    </xf>
    <xf numFmtId="0" fontId="8" fillId="26" borderId="107" applyAlignment="1" pivotButton="0" quotePrefix="0" xfId="0">
      <alignment horizontal="center"/>
    </xf>
    <xf numFmtId="0" fontId="8" fillId="26" borderId="108" applyAlignment="1" pivotButton="0" quotePrefix="0" xfId="0">
      <alignment horizontal="center"/>
    </xf>
    <xf numFmtId="0" fontId="8" fillId="30" borderId="106" applyAlignment="1" pivotButton="0" quotePrefix="0" xfId="0">
      <alignment horizontal="center"/>
    </xf>
    <xf numFmtId="0" fontId="8" fillId="30" borderId="107" applyAlignment="1" pivotButton="0" quotePrefix="0" xfId="0">
      <alignment horizontal="center"/>
    </xf>
    <xf numFmtId="0" fontId="8" fillId="30" borderId="108" applyAlignment="1" pivotButton="0" quotePrefix="0" xfId="0">
      <alignment horizontal="center"/>
    </xf>
    <xf numFmtId="0" fontId="2" fillId="26" borderId="119" applyAlignment="1" pivotButton="0" quotePrefix="0" xfId="0">
      <alignment horizontal="center"/>
    </xf>
    <xf numFmtId="0" fontId="2" fillId="26" borderId="56" applyAlignment="1" pivotButton="0" quotePrefix="0" xfId="0">
      <alignment horizontal="center"/>
    </xf>
    <xf numFmtId="0" fontId="2" fillId="26" borderId="120" applyAlignment="1" pivotButton="0" quotePrefix="0" xfId="0">
      <alignment horizontal="center"/>
    </xf>
    <xf numFmtId="0" fontId="2" fillId="41" borderId="119" applyAlignment="1" pivotButton="0" quotePrefix="0" xfId="0">
      <alignment horizontal="center"/>
    </xf>
    <xf numFmtId="0" fontId="2" fillId="41" borderId="56" applyAlignment="1" pivotButton="0" quotePrefix="0" xfId="0">
      <alignment horizontal="center"/>
    </xf>
    <xf numFmtId="0" fontId="2" fillId="41" borderId="108" applyAlignment="1" pivotButton="0" quotePrefix="0" xfId="0">
      <alignment horizontal="center"/>
    </xf>
    <xf numFmtId="166" fontId="0" fillId="13" borderId="27" pivotButton="0" quotePrefix="0" xfId="0"/>
    <xf numFmtId="166" fontId="0" fillId="13" borderId="26" pivotButton="0" quotePrefix="0" xfId="0"/>
    <xf numFmtId="0" fontId="16" fillId="0" borderId="60" applyAlignment="1" pivotButton="0" quotePrefix="0" xfId="0">
      <alignment horizontal="center" vertical="top"/>
    </xf>
    <xf numFmtId="0" fontId="0" fillId="9" borderId="39" pivotButton="0" quotePrefix="0" xfId="0"/>
    <xf numFmtId="0" fontId="0" fillId="0" borderId="61" pivotButton="0" quotePrefix="0" xfId="0"/>
    <xf numFmtId="0" fontId="0" fillId="0" borderId="26" pivotButton="0" quotePrefix="0" xfId="0"/>
    <xf numFmtId="166" fontId="0" fillId="13" borderId="28" pivotButton="0" quotePrefix="0" xfId="0"/>
    <xf numFmtId="166" fontId="0" fillId="13" borderId="12" pivotButton="0" quotePrefix="0" xfId="0"/>
    <xf numFmtId="0" fontId="1" fillId="0" borderId="60" applyAlignment="1" pivotButton="0" quotePrefix="0" xfId="1">
      <alignment horizontal="center" vertical="top"/>
    </xf>
    <xf numFmtId="0" fontId="0" fillId="9" borderId="57" pivotButton="0" quotePrefix="0" xfId="0"/>
    <xf numFmtId="0" fontId="0" fillId="0" borderId="80" pivotButton="0" quotePrefix="0" xfId="0"/>
    <xf numFmtId="0" fontId="0" fillId="0" borderId="23" pivotButton="0" quotePrefix="0" xfId="0"/>
    <xf numFmtId="0" fontId="12" fillId="24" borderId="60" pivotButton="0" quotePrefix="0" xfId="0"/>
    <xf numFmtId="0" fontId="0" fillId="37" borderId="31" pivotButton="0" quotePrefix="0" xfId="0"/>
    <xf numFmtId="0" fontId="10" fillId="16" borderId="6" pivotButton="0" quotePrefix="0" xfId="0"/>
    <xf numFmtId="0" fontId="0" fillId="0" borderId="17" pivotButton="0" quotePrefix="0" xfId="0"/>
    <xf numFmtId="0" fontId="0" fillId="37" borderId="53" pivotButton="0" quotePrefix="0" xfId="0"/>
    <xf numFmtId="0" fontId="0" fillId="0" borderId="37" pivotButton="0" quotePrefix="0" xfId="0"/>
    <xf numFmtId="0" fontId="31" fillId="24" borderId="60" pivotButton="0" quotePrefix="0" xfId="0"/>
    <xf numFmtId="0" fontId="0" fillId="15" borderId="6" pivotButton="0" quotePrefix="0" xfId="0"/>
    <xf numFmtId="0" fontId="15" fillId="19" borderId="6" pivotButton="0" quotePrefix="0" xfId="0"/>
    <xf numFmtId="0" fontId="0" fillId="37" borderId="152" pivotButton="0" quotePrefix="0" xfId="0"/>
    <xf numFmtId="0" fontId="0" fillId="14" borderId="57" pivotButton="0" quotePrefix="0" xfId="0"/>
    <xf numFmtId="0" fontId="0" fillId="8" borderId="5" pivotButton="0" quotePrefix="0" xfId="0"/>
    <xf numFmtId="166" fontId="0" fillId="13" borderId="51" pivotButton="0" quotePrefix="0" xfId="0"/>
    <xf numFmtId="166" fontId="0" fillId="13" borderId="20" pivotButton="0" quotePrefix="0" xfId="0"/>
    <xf numFmtId="0" fontId="16" fillId="0" borderId="45" applyAlignment="1" pivotButton="0" quotePrefix="0" xfId="0">
      <alignment horizontal="center" vertical="top"/>
    </xf>
    <xf numFmtId="0" fontId="0" fillId="37" borderId="6" pivotButton="0" quotePrefix="0" xfId="0"/>
    <xf numFmtId="0" fontId="0" fillId="37" borderId="57" pivotButton="0" quotePrefix="0" xfId="0"/>
    <xf numFmtId="0" fontId="0" fillId="0" borderId="161" pivotButton="0" quotePrefix="0" xfId="0"/>
    <xf numFmtId="0" fontId="0" fillId="0" borderId="162" pivotButton="0" quotePrefix="0" xfId="0"/>
    <xf numFmtId="0" fontId="0" fillId="0" borderId="91" pivotButton="0" quotePrefix="0" xfId="0"/>
    <xf numFmtId="164" fontId="0" fillId="0" borderId="0" applyProtection="1" pivotButton="0" quotePrefix="0" xfId="0">
      <protection locked="1" hidden="1"/>
    </xf>
    <xf numFmtId="0" fontId="27" fillId="0" borderId="153" pivotButton="0" quotePrefix="0" xfId="1"/>
    <xf numFmtId="0" fontId="0" fillId="0" borderId="69" pivotButton="0" quotePrefix="0" xfId="0"/>
    <xf numFmtId="165" fontId="0" fillId="0" borderId="0" applyProtection="1" pivotButton="0" quotePrefix="0" xfId="0">
      <protection locked="1" hidden="1"/>
    </xf>
    <xf numFmtId="0" fontId="27" fillId="0" borderId="154" pivotButton="0" quotePrefix="0" xfId="1"/>
    <xf numFmtId="0" fontId="2" fillId="18" borderId="5" applyAlignment="1" pivotButton="0" quotePrefix="0" xfId="0">
      <alignment horizontal="center"/>
    </xf>
    <xf numFmtId="165" fontId="8" fillId="12" borderId="118" applyProtection="1" pivotButton="0" quotePrefix="0" xfId="0">
      <protection locked="0" hidden="0"/>
    </xf>
    <xf numFmtId="165" fontId="8" fillId="12" borderId="122" applyProtection="1" pivotButton="0" quotePrefix="0" xfId="0">
      <protection locked="0" hidden="0"/>
    </xf>
    <xf numFmtId="0" fontId="27" fillId="0" borderId="157" pivotButton="0" quotePrefix="0" xfId="1"/>
    <xf numFmtId="0" fontId="2" fillId="26" borderId="159" applyAlignment="1" pivotButton="0" quotePrefix="0" xfId="0">
      <alignment horizontal="center"/>
    </xf>
    <xf numFmtId="0" fontId="0" fillId="0" borderId="120" pivotButton="0" quotePrefix="0" xfId="0"/>
    <xf numFmtId="0" fontId="2" fillId="41" borderId="159" applyAlignment="1" pivotButton="0" quotePrefix="0" xfId="0">
      <alignment horizontal="center"/>
    </xf>
    <xf numFmtId="0" fontId="2" fillId="11" borderId="158" applyAlignment="1" pivotButton="0" quotePrefix="0" xfId="0">
      <alignment horizontal="center"/>
    </xf>
    <xf numFmtId="0" fontId="0" fillId="0" borderId="107" pivotButton="0" quotePrefix="0" xfId="0"/>
    <xf numFmtId="0" fontId="0" fillId="0" borderId="108" pivotButton="0" quotePrefix="0" xfId="0"/>
    <xf numFmtId="0" fontId="8" fillId="9" borderId="5" pivotButton="0" quotePrefix="0" xfId="0"/>
    <xf numFmtId="0" fontId="8" fillId="9" borderId="21" pivotButton="0" quotePrefix="0" xfId="0"/>
    <xf numFmtId="0" fontId="0" fillId="0" borderId="32" pivotButton="0" quotePrefix="0" xfId="0"/>
    <xf numFmtId="0" fontId="0" fillId="0" borderId="20" pivotButton="0" quotePrefix="0" xfId="0"/>
    <xf numFmtId="0" fontId="8" fillId="9" borderId="57" pivotButton="0" quotePrefix="0" xfId="0"/>
    <xf numFmtId="0" fontId="8" fillId="26" borderId="158" applyAlignment="1" pivotButton="0" quotePrefix="0" xfId="0">
      <alignment horizontal="center"/>
    </xf>
    <xf numFmtId="0" fontId="8" fillId="30" borderId="158" applyAlignment="1" pivotButton="0" quotePrefix="0" xfId="0">
      <alignment horizontal="center"/>
    </xf>
    <xf numFmtId="167" fontId="8" fillId="12" borderId="21" applyAlignment="1" applyProtection="1" pivotButton="0" quotePrefix="0" xfId="0">
      <alignment horizontal="center"/>
      <protection locked="0" hidden="0"/>
    </xf>
    <xf numFmtId="167" fontId="8" fillId="12" borderId="20" applyAlignment="1" applyProtection="1" pivotButton="0" quotePrefix="0" xfId="0">
      <alignment horizontal="center"/>
      <protection locked="0" hidden="0"/>
    </xf>
    <xf numFmtId="167" fontId="8" fillId="12" borderId="5" applyAlignment="1" applyProtection="1" pivotButton="0" quotePrefix="0" xfId="0">
      <alignment horizontal="center"/>
      <protection locked="0" hidden="0"/>
    </xf>
    <xf numFmtId="167" fontId="0" fillId="0" borderId="0" applyProtection="1" pivotButton="0" quotePrefix="0" xfId="0">
      <protection locked="1" hidden="1"/>
    </xf>
    <xf numFmtId="167" fontId="8" fillId="12" borderId="45" applyAlignment="1" applyProtection="1" pivotButton="0" quotePrefix="0" xfId="0">
      <alignment horizontal="center"/>
      <protection locked="0" hidden="0"/>
    </xf>
    <xf numFmtId="167" fontId="8" fillId="12" borderId="12" applyAlignment="1" applyProtection="1" pivotButton="0" quotePrefix="0" xfId="0">
      <alignment horizontal="center"/>
      <protection locked="0" hidden="0"/>
    </xf>
  </cellXfs>
  <cellStyles count="44">
    <cellStyle name="Normal" xfId="0" builtinId="0"/>
    <cellStyle name="Hyperlink" xfId="1" builtinId="8"/>
    <cellStyle name="Percent" xfId="2" builtinId="5"/>
    <cellStyle name="Title" xfId="3" builtinId="15"/>
    <cellStyle name="Heading 1" xfId="4" builtinId="16"/>
    <cellStyle name="Heading 2" xfId="5" builtinId="17"/>
    <cellStyle name="Heading 3" xfId="6" builtinId="18"/>
    <cellStyle name="Heading 4" xfId="7" builtinId="19"/>
    <cellStyle name="Good" xfId="8" builtinId="26"/>
    <cellStyle name="Bad" xfId="9" builtinId="27"/>
    <cellStyle name="Neutral" xfId="10" builtinId="28"/>
    <cellStyle name="Input" xfId="11" builtinId="20"/>
    <cellStyle name="Output" xfId="12" builtinId="21"/>
    <cellStyle name="Calculation" xfId="13" builtinId="22"/>
    <cellStyle name="Linked Cell" xfId="14" builtinId="24"/>
    <cellStyle name="Check Cell" xfId="15" builtinId="23"/>
    <cellStyle name="Warning Text" xfId="16" builtinId="11"/>
    <cellStyle name="Note" xfId="17" builtinId="10"/>
    <cellStyle name="Explanatory Text" xfId="18" builtinId="53"/>
    <cellStyle name="Total" xfId="19" builtinId="25"/>
    <cellStyle name="Accent1" xfId="20" builtinId="29"/>
    <cellStyle name="20% - Accent1" xfId="21" builtinId="30"/>
    <cellStyle name="40% - Accent1" xfId="22" builtinId="31"/>
    <cellStyle name="60% - Accent1" xfId="23" builtinId="32"/>
    <cellStyle name="Accent2" xfId="24" builtinId="33"/>
    <cellStyle name="20% - Accent2" xfId="25" builtinId="34"/>
    <cellStyle name="40% - Accent2" xfId="26" builtinId="35"/>
    <cellStyle name="60% - Accent2" xfId="27" builtinId="36"/>
    <cellStyle name="Accent3" xfId="28" builtinId="37"/>
    <cellStyle name="20% - Accent3" xfId="29" builtinId="38"/>
    <cellStyle name="40% - Accent3" xfId="30" builtinId="39"/>
    <cellStyle name="60% - Accent3" xfId="31" builtinId="40"/>
    <cellStyle name="Accent4" xfId="32" builtinId="41"/>
    <cellStyle name="20% - Accent4" xfId="33" builtinId="42"/>
    <cellStyle name="40% - Accent4" xfId="34" builtinId="43"/>
    <cellStyle name="60% - Accent4" xfId="35" builtinId="44"/>
    <cellStyle name="Accent5" xfId="36" builtinId="45"/>
    <cellStyle name="20% - Accent5" xfId="37" builtinId="46"/>
    <cellStyle name="40% - Accent5" xfId="38" builtinId="47"/>
    <cellStyle name="60% - Accent5" xfId="39" builtinId="48"/>
    <cellStyle name="Accent6" xfId="40" builtinId="49"/>
    <cellStyle name="20% - Accent6" xfId="41" builtinId="50"/>
    <cellStyle name="40% - Accent6" xfId="42" builtinId="51"/>
    <cellStyle name="60% - Accent6" xfId="43" builtinId="52"/>
  </cellStyles>
  <dxfs count="732"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1"/>
      </font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C00000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ill>
        <patternFill>
          <bgColor rgb="FF63BE7B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9" tint="-0.499984740745262"/>
      </font>
      <fill>
        <patternFill>
          <bgColor rgb="FF83C5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color theme="7" tint="-0.499984740745262"/>
      </font>
      <fill>
        <patternFill>
          <bgColor rgb="FFFFD653"/>
        </patternFill>
      </fill>
    </dxf>
    <dxf>
      <font>
        <color theme="7" tint="-0.499984740745262"/>
      </font>
      <fill>
        <patternFill>
          <bgColor rgb="FF83C565"/>
        </patternFill>
      </fill>
    </dxf>
    <dxf>
      <font>
        <color theme="9" tint="-0.499984740745262"/>
      </font>
      <fill>
        <patternFill>
          <bgColor rgb="FF89BF65"/>
        </patternFill>
      </fill>
    </dxf>
    <dxf>
      <font>
        <strike val="0"/>
      </font>
      <fill>
        <patternFill>
          <bgColor theme="0" tint="-0.0499893185216834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0000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ill>
        <patternFill>
          <bgColor rgb="FFFF7575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703300"/>
      </font>
      <fill>
        <patternFill>
          <bgColor rgb="FFFF740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9C0006"/>
      </font>
      <fill>
        <patternFill>
          <bgColor rgb="FFFF4141"/>
        </patternFill>
      </fill>
    </dxf>
    <dxf>
      <font>
        <color rgb="FF00B050"/>
      </font>
      <fill>
        <patternFill patternType="solid">
          <bgColor theme="0" tint="-0.1499679555650502"/>
        </patternFill>
      </fill>
    </dxf>
    <dxf>
      <font>
        <color rgb="FFFF4F4F"/>
      </font>
      <fill>
        <patternFill patternType="solid">
          <bgColor theme="0" tint="-0.1499679555650502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comments/comment1.xml><?xml version="1.0" encoding="utf-8"?>
<comments xmlns="http://schemas.openxmlformats.org/spreadsheetml/2006/main">
  <authors>
    <author>Jon Acampora</author>
  </authors>
  <commentList>
    <comment ref="B6" authorId="0" shapeId="0">
      <text>
        <t>Calculates the row number to reference for the INDEX formulas.  Repeats the count when the Row Count is reached.</t>
      </text>
    </comment>
    <comment ref="C6" authorId="0" shapeId="0">
      <text>
        <t>Calculates the column number to reference for the INDEX formulas.  Moves to the next column when the row count is reached in the Row Index column.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s://w.amazon.com/bin/view/SLAM-Report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https://w.amazon.com/bin/view/SLAM-Report" TargetMode="External" Id="rId1" /><Relationship Type="http://schemas.openxmlformats.org/officeDocument/2006/relationships/hyperlink" Target="mailto:slam-ko-report-admin@amazon.com" TargetMode="External" Id="rId2" /><Relationship Type="http://schemas.openxmlformats.org/officeDocument/2006/relationships/hyperlink" Target="https://email-list.amazon.com/email-list/expand-list/slam-ko-report" TargetMode="External" Id="rId3" /></Relationships>
</file>

<file path=xl/worksheets/_rels/sheet8.xml.rels><Relationships xmlns="http://schemas.openxmlformats.org/package/2006/relationships"><Relationship Type="http://schemas.openxmlformats.org/officeDocument/2006/relationships/hyperlink" Target="https://w.amazon.com/bin/view/SLAM-Report/" TargetMode="External" Id="rId1" /><Relationship Type="http://schemas.openxmlformats.org/officeDocument/2006/relationships/hyperlink" Target="https://tiny.amazon.com/" TargetMode="External" Id="rId2" /></Relationships>
</file>

<file path=xl/worksheets/_rels/sheet9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theme="9"/>
    <outlinePr summaryBelow="1" summaryRight="1"/>
    <pageSetUpPr/>
  </sheetPr>
  <dimension ref="A1:V116"/>
  <sheetViews>
    <sheetView tabSelected="1" workbookViewId="0">
      <selection activeCell="K1" sqref="K1"/>
    </sheetView>
  </sheetViews>
  <sheetFormatPr baseColWidth="8" defaultRowHeight="15"/>
  <cols>
    <col width="16.7109375" customWidth="1" style="644" min="1" max="18"/>
    <col hidden="1" width="13" customWidth="1" style="644" min="20" max="20"/>
    <col hidden="1" width="9.140625" customWidth="1" style="644" min="21" max="22"/>
    <col hidden="1" width="13" customWidth="1" style="644" min="23" max="23"/>
  </cols>
  <sheetData>
    <row r="1" ht="15" customHeight="1" s="644" thickBot="1">
      <c r="A1" s="43" t="inlineStr">
        <is>
          <t>Reporting From:</t>
        </is>
      </c>
      <c r="B1" s="666">
        <f>DATEVALUE(LEFT(DATA!A7,10))</f>
        <v/>
      </c>
      <c r="C1" s="667">
        <f>MID(DATA!A7,11,6)</f>
        <v/>
      </c>
      <c r="D1" s="668" t="inlineStr">
        <is>
          <t>SLAM KICKOUT REPORT</t>
        </is>
      </c>
      <c r="F1" s="15" t="n"/>
      <c r="G1" s="46" t="inlineStr">
        <is>
          <t>SITE:</t>
        </is>
      </c>
      <c r="H1" s="47">
        <f>'Site Setup'!$R$5</f>
        <v/>
      </c>
      <c r="I1" t="inlineStr">
        <is>
          <t>"Data" tab</t>
        </is>
      </c>
      <c r="J1" s="20" t="inlineStr">
        <is>
          <t>SLAM Hourly Data</t>
        </is>
      </c>
      <c r="K1" s="141">
        <f>'Site Setup'!B17</f>
        <v/>
      </c>
      <c r="L1" s="669" t="inlineStr">
        <is>
          <t>&lt;--Copy &amp; Paste, then Bookmark</t>
        </is>
      </c>
      <c r="M1" s="670" t="n"/>
      <c r="N1" s="670" t="n"/>
      <c r="O1" s="671" t="n"/>
      <c r="P1" s="488" t="n"/>
      <c r="Q1" s="488" t="n"/>
      <c r="R1" s="488" t="n"/>
      <c r="S1" s="488" t="n"/>
    </row>
    <row r="2" ht="15" customHeight="1" s="644" thickBot="1">
      <c r="A2" s="49" t="inlineStr">
        <is>
          <t>To:</t>
        </is>
      </c>
      <c r="B2" s="672">
        <f>DATEVALUE(LEFT(LOOKUP(2,1/(DATA!A:A&lt;&gt;""),DATA!A:A),10))</f>
        <v/>
      </c>
      <c r="C2" s="673">
        <f>MID(LOOKUP(2,1/(DATA!A:A&lt;&gt;""),DATA!A:A),11,6)</f>
        <v/>
      </c>
      <c r="D2" s="674" t="inlineStr">
        <is>
          <t>https://w.amazon.com/bin/view/SLAM-Report</t>
        </is>
      </c>
      <c r="F2" s="15" t="n"/>
      <c r="G2" s="52" t="inlineStr">
        <is>
          <t>LEGEND</t>
        </is>
      </c>
      <c r="H2" s="590">
        <f>"Data = "&amp;'Site Setup'!E8</f>
        <v/>
      </c>
      <c r="I2" t="inlineStr">
        <is>
          <t xml:space="preserve"> -&gt; Advanced</t>
        </is>
      </c>
      <c r="J2" s="196" t="inlineStr">
        <is>
          <t>SLAM Daily Data</t>
        </is>
      </c>
      <c r="K2" s="197">
        <f>'Site Setup'!B18</f>
        <v/>
      </c>
      <c r="L2" s="675" t="inlineStr">
        <is>
          <t>&lt;--Copy &amp; Paste, then Bookmark</t>
        </is>
      </c>
      <c r="M2" s="676" t="n"/>
      <c r="N2" s="676" t="n"/>
      <c r="O2" s="677" t="n"/>
      <c r="P2" s="488" t="n"/>
      <c r="Q2" s="488" t="n"/>
      <c r="R2" s="488" t="n"/>
      <c r="S2" s="488" t="n"/>
    </row>
    <row r="3" ht="16.5" customHeight="1" s="644" thickBot="1">
      <c r="A3" s="54" t="inlineStr">
        <is>
          <t>SLAM SUMMARY:</t>
        </is>
      </c>
      <c r="B3" s="55" t="inlineStr">
        <is>
          <t>%</t>
        </is>
      </c>
      <c r="C3" s="56" t="inlineStr">
        <is>
          <t>Goal</t>
        </is>
      </c>
      <c r="D3" s="57" t="inlineStr">
        <is>
          <t>Delta</t>
        </is>
      </c>
      <c r="E3" s="678">
        <f>'Site Setup'!J7</f>
        <v/>
      </c>
      <c r="F3" s="15" t="n"/>
      <c r="G3" s="58" t="inlineStr">
        <is>
          <t>Below Goal by</t>
        </is>
      </c>
      <c r="H3" s="59">
        <f>'Site Setup'!B13</f>
        <v/>
      </c>
      <c r="I3" t="inlineStr">
        <is>
          <t>Criteria range</t>
        </is>
      </c>
      <c r="J3" s="198" t="inlineStr">
        <is>
          <t>Direct Data:</t>
        </is>
      </c>
      <c r="K3" s="254">
        <f>HYPERLINK('Site Setup'!B28)</f>
        <v/>
      </c>
      <c r="L3" s="679">
        <f>'Site Setup'!A28</f>
        <v/>
      </c>
      <c r="M3" s="670" t="n"/>
      <c r="N3" s="670" t="n"/>
      <c r="O3" s="671" t="n"/>
      <c r="P3" s="488" t="n"/>
      <c r="Q3" s="489" t="n"/>
      <c r="R3" s="488" t="n"/>
      <c r="S3" s="488" t="n"/>
    </row>
    <row r="4" ht="16.5" customHeight="1" s="644" thickBot="1">
      <c r="A4" s="157" t="inlineStr">
        <is>
          <t>Bad Verify Scan</t>
        </is>
      </c>
      <c r="B4" s="60">
        <f>(C59+D59)/B59</f>
        <v/>
      </c>
      <c r="C4" s="61">
        <f>CONCATENATE("&lt; ",'Site Setup'!K38*100,"%")</f>
        <v/>
      </c>
      <c r="D4" s="62">
        <f>'Site Setup'!K38-B4</f>
        <v/>
      </c>
      <c r="E4" s="484">
        <f>IF(AND(E3="",F4=""),"","**ERROR**")</f>
        <v/>
      </c>
      <c r="F4" s="610">
        <f>'Site Setup'!E13</f>
        <v/>
      </c>
      <c r="G4" s="680" t="inlineStr">
        <is>
          <t>Meets Goal</t>
        </is>
      </c>
      <c r="H4" s="681" t="n"/>
      <c r="I4" s="194" t="inlineStr">
        <is>
          <t>FILTER ON</t>
        </is>
      </c>
      <c r="J4" s="199" t="inlineStr">
        <is>
          <t>Direct Data:</t>
        </is>
      </c>
      <c r="K4" s="254">
        <f>HYPERLINK('Site Setup'!B29)</f>
        <v/>
      </c>
      <c r="L4" s="682">
        <f>'Site Setup'!A29</f>
        <v/>
      </c>
      <c r="M4" s="683" t="n"/>
      <c r="N4" s="683" t="n"/>
      <c r="O4" s="681" t="n"/>
      <c r="P4" s="488" t="n"/>
      <c r="Q4" s="488" t="n"/>
      <c r="R4" s="488" t="n"/>
      <c r="S4" s="488" t="n"/>
    </row>
    <row r="5" ht="15.75" customHeight="1" s="644">
      <c r="A5" s="142" t="inlineStr">
        <is>
          <t>No Label Zone</t>
        </is>
      </c>
      <c r="B5" s="60">
        <f>E59/B59</f>
        <v/>
      </c>
      <c r="C5" s="61">
        <f>CONCATENATE("&lt; ",'Site Setup'!K39*100,"%")</f>
        <v/>
      </c>
      <c r="D5" s="63">
        <f>'Site Setup'!K39-B5</f>
        <v/>
      </c>
      <c r="E5" s="684">
        <f>'Site Setup'!J8</f>
        <v/>
      </c>
      <c r="F5" s="15" t="n"/>
      <c r="G5" s="685" t="inlineStr">
        <is>
          <t xml:space="preserve">Exceeds goal </t>
        </is>
      </c>
      <c r="H5" s="681" t="n"/>
      <c r="I5" s="195" t="inlineStr">
        <is>
          <t>Name</t>
        </is>
      </c>
      <c r="J5" s="199" t="inlineStr">
        <is>
          <t>Direct Data:</t>
        </is>
      </c>
      <c r="K5" s="254">
        <f>HYPERLINK('Site Setup'!B30)</f>
        <v/>
      </c>
      <c r="L5" s="682">
        <f>'Site Setup'!A30</f>
        <v/>
      </c>
      <c r="M5" s="683" t="n"/>
      <c r="N5" s="683" t="n"/>
      <c r="O5" s="681" t="n"/>
      <c r="P5" s="488" t="n"/>
      <c r="Q5" s="488" t="n"/>
      <c r="R5" s="488" t="n"/>
      <c r="S5" s="488" t="n"/>
    </row>
    <row r="6" ht="16.5" customHeight="1" s="644" thickBot="1">
      <c r="A6" s="143" t="inlineStr">
        <is>
          <t>Package Cleared</t>
        </is>
      </c>
      <c r="B6" s="60">
        <f>F59/B59</f>
        <v/>
      </c>
      <c r="C6" s="64">
        <f>CONCATENATE("&lt; ",'Site Setup'!K40*100,"%")</f>
        <v/>
      </c>
      <c r="D6" s="63">
        <f>'Site Setup'!K40-B6</f>
        <v/>
      </c>
      <c r="E6" s="488" t="n"/>
      <c r="F6" s="488" t="n"/>
      <c r="G6" s="686" t="inlineStr">
        <is>
          <t>Exceeds goal OR &gt; 1 Std Dev</t>
        </is>
      </c>
      <c r="H6" s="681" t="n"/>
      <c r="I6" s="187" t="inlineStr">
        <is>
          <t>&lt;&gt;N/A</t>
        </is>
      </c>
      <c r="J6" s="208" t="inlineStr">
        <is>
          <t>Direct Data:</t>
        </is>
      </c>
      <c r="K6" s="255">
        <f>HYPERLINK('Site Setup'!B31)</f>
        <v/>
      </c>
      <c r="L6" s="687">
        <f>'Site Setup'!A31</f>
        <v/>
      </c>
      <c r="M6" s="676" t="n"/>
      <c r="N6" s="676" t="n"/>
      <c r="O6" s="677" t="n"/>
      <c r="P6" s="488" t="n"/>
      <c r="Q6" s="488" t="n"/>
      <c r="R6" s="488" t="n"/>
      <c r="S6" s="488" t="n"/>
    </row>
    <row r="7" ht="16.5" customHeight="1" s="644" thickBot="1">
      <c r="A7" s="144" t="inlineStr">
        <is>
          <t>SP00 No Read</t>
        </is>
      </c>
      <c r="B7" s="65">
        <f>G59/B59</f>
        <v/>
      </c>
      <c r="C7" s="61">
        <f>CONCATENATE("&lt; ",'Site Setup'!K41*100,"%")</f>
        <v/>
      </c>
      <c r="D7" s="63">
        <f>'Site Setup'!K41-B7</f>
        <v/>
      </c>
      <c r="E7" s="488" t="n"/>
      <c r="F7" s="488" t="n"/>
      <c r="G7" s="688" t="inlineStr">
        <is>
          <t>Exceeds goal OR &gt; 2 Std Dev</t>
        </is>
      </c>
      <c r="H7" s="677" t="n"/>
      <c r="I7" s="186" t="inlineStr">
        <is>
          <t>FILTER OFF</t>
        </is>
      </c>
      <c r="J7" s="488" t="n"/>
      <c r="K7" s="487" t="n"/>
      <c r="L7" s="689" t="inlineStr">
        <is>
          <t>KEY</t>
        </is>
      </c>
      <c r="M7" s="177" t="n"/>
      <c r="N7" s="689" t="inlineStr">
        <is>
          <t>The final data point is:</t>
        </is>
      </c>
      <c r="O7" s="176" t="n"/>
      <c r="P7" s="177" t="n"/>
      <c r="Q7" s="488" t="n"/>
      <c r="R7" s="488" t="n"/>
      <c r="S7" s="488" t="n"/>
    </row>
    <row r="8" ht="16.5" customHeight="1" s="644" thickBot="1">
      <c r="A8" s="145" t="inlineStr">
        <is>
          <t>SP00 Multi Read</t>
        </is>
      </c>
      <c r="B8" s="66">
        <f>H59/B59</f>
        <v/>
      </c>
      <c r="C8" s="67">
        <f>CONCATENATE("&lt; ",'Site Setup'!K42*100,"%")</f>
        <v/>
      </c>
      <c r="D8" s="68">
        <f>'Site Setup'!K42-B8</f>
        <v/>
      </c>
      <c r="E8" s="488" t="n"/>
      <c r="F8" s="689">
        <f>'Site Setup'!K1</f>
        <v/>
      </c>
      <c r="G8" s="176" t="n"/>
      <c r="H8" s="177" t="n"/>
      <c r="I8" s="188" t="inlineStr">
        <is>
          <t>Name</t>
        </is>
      </c>
      <c r="J8" s="488" t="n"/>
      <c r="K8" s="488" t="n"/>
      <c r="L8" s="98" t="n">
        <v>-1</v>
      </c>
      <c r="M8" s="179" t="inlineStr">
        <is>
          <t>Improve</t>
        </is>
      </c>
      <c r="N8" s="179" t="inlineStr">
        <is>
          <t>&lt; 1 Std Dev. Below Avg</t>
        </is>
      </c>
      <c r="O8" s="179" t="n"/>
      <c r="P8" s="179" t="n"/>
      <c r="Q8" s="488" t="n"/>
      <c r="R8" s="488" t="n"/>
      <c r="S8" s="488" t="n"/>
    </row>
    <row r="9" ht="16.5" customHeight="1" s="644" thickBot="1">
      <c r="A9" s="5" t="inlineStr">
        <is>
          <t>Total Kick Outs</t>
        </is>
      </c>
      <c r="B9" s="69">
        <f>I59/$B$59</f>
        <v/>
      </c>
      <c r="C9" s="70">
        <f>CONCATENATE("&lt; ",'Site Setup'!K43*100,"%")</f>
        <v/>
      </c>
      <c r="D9" s="71">
        <f>'Site Setup'!K43-B9</f>
        <v/>
      </c>
      <c r="E9" s="488" t="n"/>
      <c r="F9" s="689">
        <f>"--Data "&amp;RIGHT(DATA!B1,LEN(DATA!B1)-SEARCH(",Period=",DATA!B1))</f>
        <v/>
      </c>
      <c r="G9" s="176" t="n"/>
      <c r="H9" s="177" t="n"/>
      <c r="I9" s="189" t="n"/>
      <c r="J9" s="488" t="n"/>
      <c r="K9" s="488" t="n"/>
      <c r="L9" s="98" t="n">
        <v>0</v>
      </c>
      <c r="M9" s="179" t="inlineStr">
        <is>
          <t>Steady</t>
        </is>
      </c>
      <c r="N9" s="179" t="inlineStr">
        <is>
          <t>Within 1 Std Dev. Of Avg</t>
        </is>
      </c>
      <c r="O9" s="179" t="n"/>
      <c r="P9" s="179" t="n"/>
      <c r="Q9" s="488" t="n"/>
      <c r="R9" s="488" t="n"/>
      <c r="S9" s="488" t="n"/>
    </row>
    <row r="10" ht="16.5" customHeight="1" s="644" thickBot="1">
      <c r="A10" s="111" t="n"/>
      <c r="B10" s="72" t="inlineStr">
        <is>
          <t>Threshold</t>
        </is>
      </c>
      <c r="C10" s="73">
        <f>_xlfn.STDEV.S(C13:C32)</f>
        <v/>
      </c>
      <c r="D10" s="74">
        <f>_xlfn.STDEV.S(D13:D32)</f>
        <v/>
      </c>
      <c r="E10" s="74">
        <f>_xlfn.STDEV.S(E13:E32)</f>
        <v/>
      </c>
      <c r="F10" s="74">
        <f>_xlfn.STDEV.S(F13:F32)</f>
        <v/>
      </c>
      <c r="G10" s="74">
        <f>_xlfn.STDEV.S(G13:G32)</f>
        <v/>
      </c>
      <c r="H10" s="74">
        <f>_xlfn.STDEV.S(H13:H32)</f>
        <v/>
      </c>
      <c r="I10" s="75" t="inlineStr">
        <is>
          <t>:Approx. 1 Std Dev.</t>
        </is>
      </c>
      <c r="J10" s="488" t="n"/>
      <c r="K10" s="488" t="n"/>
      <c r="L10" s="180" t="n">
        <v>1</v>
      </c>
      <c r="M10" s="181" t="inlineStr">
        <is>
          <t>Worsen</t>
        </is>
      </c>
      <c r="N10" s="181" t="inlineStr">
        <is>
          <t>&gt; 1 Std Dev. Above Avg</t>
        </is>
      </c>
      <c r="O10" s="181" t="n"/>
      <c r="P10" s="181" t="n"/>
      <c r="Q10" s="488" t="n"/>
      <c r="R10" s="488" t="n"/>
      <c r="S10" s="488" t="n"/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8">
        <f>AVERAGE(D13:D32)</f>
        <v/>
      </c>
      <c r="E11" s="78">
        <f>AVERAGE(E13:E32)</f>
        <v/>
      </c>
      <c r="F11" s="78">
        <f>AVERAGE(F13:F32)</f>
        <v/>
      </c>
      <c r="G11" s="78">
        <f>AVERAGE(G13:G32)</f>
        <v/>
      </c>
      <c r="H11" s="527">
        <f>AVERAGE(H13:H32)</f>
        <v/>
      </c>
      <c r="I11" s="536" t="inlineStr">
        <is>
          <t>:Average</t>
        </is>
      </c>
      <c r="J11" s="488" t="inlineStr">
        <is>
          <t>Suggestion:</t>
        </is>
      </c>
      <c r="K11" s="488" t="n"/>
      <c r="L11" s="488" t="n"/>
      <c r="M11" s="488" t="n"/>
      <c r="N11" s="488" t="n"/>
      <c r="O11" s="488" t="n"/>
      <c r="P11" s="488" t="n"/>
      <c r="Q11" s="488" t="n"/>
      <c r="R11" s="488" t="n"/>
      <c r="S11" s="488" t="n"/>
    </row>
    <row r="12" ht="17.25" customHeight="1" s="644" thickBot="1" thickTop="1">
      <c r="A12" s="80" t="inlineStr">
        <is>
          <t>Name</t>
        </is>
      </c>
      <c r="B12" s="131" t="inlineStr">
        <is>
          <t>Volume</t>
        </is>
      </c>
      <c r="C12" s="553">
        <f>HYPERLINK('Site Setup'!Y1&amp;'Site Setup'!Z1,$A$4)</f>
        <v/>
      </c>
      <c r="D12" s="554">
        <f>HYPERLINK('Site Setup'!Y1&amp;'Site Setup'!AA1,$A$5)</f>
        <v/>
      </c>
      <c r="E12" s="555">
        <f>HYPERLINK('Site Setup'!Y1&amp;'Site Setup'!AB1,$A$6)</f>
        <v/>
      </c>
      <c r="F12" s="556">
        <f>HYPERLINK('Site Setup'!Y1&amp;'Site Setup'!AC1,$A$7)</f>
        <v/>
      </c>
      <c r="G12" s="557">
        <f>HYPERLINK('Site Setup'!Y1&amp;'Site Setup'!AD1,$A$8)</f>
        <v/>
      </c>
      <c r="H12" s="539" t="inlineStr">
        <is>
          <t>Sum of KO</t>
        </is>
      </c>
      <c r="I12" s="539" t="inlineStr">
        <is>
          <t>% of Total Volume</t>
        </is>
      </c>
      <c r="J12" s="108" t="inlineStr">
        <is>
          <t>Check Printer</t>
        </is>
      </c>
      <c r="K12" s="81" t="inlineStr">
        <is>
          <t>Line Description</t>
        </is>
      </c>
      <c r="L12" s="558">
        <f>"1"&amp;$A$4</f>
        <v/>
      </c>
      <c r="M12" s="558">
        <f>"2"&amp;$A$4</f>
        <v/>
      </c>
      <c r="N12" s="554">
        <f>$A$5</f>
        <v/>
      </c>
      <c r="O12" s="555">
        <f>$A$6</f>
        <v/>
      </c>
      <c r="P12" s="556">
        <f>$A$7</f>
        <v/>
      </c>
      <c r="Q12" s="559">
        <f>$A$8</f>
        <v/>
      </c>
      <c r="R12" s="518" t="inlineStr">
        <is>
          <t>Name</t>
        </is>
      </c>
      <c r="S12" s="488" t="n"/>
    </row>
    <row r="13" ht="16.5" customHeight="1" s="644" thickBot="1">
      <c r="A13" s="530">
        <f>HYPERLINK('Site Setup'!$Y$2&amp;'Site Setup'!$Z$2&amp;'Site Setup'!C39,IF('Site Setup'!$B39 = "N/A","N/A",'Site Setup'!$A39))</f>
        <v/>
      </c>
      <c r="B13" s="526">
        <f>B39</f>
        <v/>
      </c>
      <c r="C13" s="84">
        <f>IF(B13&lt;'Site Setup'!$B$11,"",IFERROR((C39+D39)/B39,0))</f>
        <v/>
      </c>
      <c r="D13" s="84">
        <f>IF(B13&lt;'Site Setup'!$B$11,"",IFERROR(E39/B39,0))</f>
        <v/>
      </c>
      <c r="E13" s="84">
        <f>IF(B13&lt;'Site Setup'!$B$11,"",IFERROR(F39/B39,0))</f>
        <v/>
      </c>
      <c r="F13" s="85">
        <f>IF(B13&lt;'Site Setup'!$B$11,"",IFERROR(G39/B39,0))</f>
        <v/>
      </c>
      <c r="G13" s="521">
        <f>IF(B13&lt;'Site Setup'!$B$11,"",IFERROR(H39/B39,0))</f>
        <v/>
      </c>
      <c r="H13" s="534">
        <f>IF(SUM(C13:G13)=0,"",SUM(C13:G13))</f>
        <v/>
      </c>
      <c r="I13" s="537">
        <f>IF(B13&lt;'Site Setup'!$B$11,"",I39/$B$59)</f>
        <v/>
      </c>
      <c r="J13" s="109">
        <f>IF(C39=U39,RIGHT($C$38,1),IF(D39=U39,RIGHT($D$38,1),""))</f>
        <v/>
      </c>
      <c r="K13" s="404">
        <f>'Site Setup'!D39</f>
        <v/>
      </c>
      <c r="L13" s="98">
        <f>IFERROR(_xlfn.IFNA(IF(INDIRECT("Data!" &amp; SUBSTITUTE(ADDRESS(1,MATCH(CONCATENATE("*Count.AutoSlam.",'Site Setup'!$R$5,".",'Site Setup'!$C39,".",'Site Setup'!$R$5,"-SLAM",$V39,RIGHT(C$38,1),".Kickout.Controller.",C$37),DATA!$2:$2,0),4),"1","")&amp;"5")+_xlfn.STDEV.S(INDIRECT("Data!"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Setup'!$R$5,"-SLAM",$V39,RIGHT(C$38,1),".Kickout.Controller.",C$37),DATA!$2:$2,0),4),"1","")&amp;Convert!$D$5))&lt;INDIRECT("Data!" &amp; SUBSTITUTE(ADDRESS(1,MATCH(CONCATENATE("*Count.AutoSlam.",'Site Setup'!$R$5,".",'Site Setup'!$C39,".",'Site Setup'!$R$5,"-SLAM",$V39,RIGHT(C$38,1),".Kickout.Controller.",C$37),DATA!$2:$2,0),4),"1","")&amp; Convert!$D$5),1,IF(INDIRECT("Data!" &amp; SUBSTITUTE(ADDRESS(1,MATCH(CONCATENATE("*Count.AutoSlam.",'Site Setup'!$R$5,".",'Site Setup'!$C39,".",'Site Setup'!$R$5,"-SLAM",$V39,RIGHT(C$38,1),".Kickout.Controller.",C$37),DATA!$2:$2,0),4),"1","")&amp;"5")-_xlfn.STDEV.S(INDIRECT("Data!"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Setup'!$R$5,"-SLAM",$V39,RIGHT(C$38,1),".Kickout.Controller.",C$37),DATA!$2:$2,0),4),"1","")&amp;Convert!$D$5))&gt;INDIRECT("Data!" &amp; SUBSTITUTE(ADDRESS(1,MATCH(CONCATENATE("*Count.AutoSlam.",'Site Setup'!$R$5,".",'Site Setup'!$C39,".",'Site Setup'!$R$5,"-SLAM",$V39,RIGHT(C$38,1),".Kickout.Controller.",C$37),DATA!$2:$2,0),4),"1","")&amp;Convert!$D$5),-1,0)),0),0)</f>
        <v/>
      </c>
      <c r="M13" s="98">
        <f>IFERROR(_xlfn.IFNA(IF(INDIRECT("Data!" &amp; SUBSTITUTE(ADDRESS(1,MATCH(CONCATENATE("*Count.AutoSlam.",'Site Setup'!$R$5,".",'Site Setup'!$C39,".",'Site Setup'!$R$5,"-SLAM",$V39,RIGHT(D$38,1),".Kickout.Controller.",D$37),DATA!$2:$2,0),4),"1","")&amp;"5")+_xlfn.STDEV.S(INDIRECT("Data!"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Setup'!$R$5,"-SLAM",$V39,RIGHT(D$38,1),".Kickout.Controller.",D$37),DATA!$2:$2,0),4),"1","")&amp;Convert!$D$5))&lt;INDIRECT("Data!" &amp; SUBSTITUTE(ADDRESS(1,MATCH(CONCATENATE("*Count.AutoSlam.",'Site Setup'!$R$5,".",'Site Setup'!$C39,".",'Site Setup'!$R$5,"-SLAM",$V39,RIGHT(D$38,1),".Kickout.Controller.",D$37),DATA!$2:$2,0),4),"1","")&amp; Convert!$D$5),1,IF(INDIRECT("Data!" &amp; SUBSTITUTE(ADDRESS(1,MATCH(CONCATENATE("*Count.AutoSlam.",'Site Setup'!$R$5,".",'Site Setup'!$C39,".",'Site Setup'!$R$5,"-SLAM",$V39,RIGHT(D$38,1),".Kickout.Controller.",D$37),DATA!$2:$2,0),4),"1","")&amp;"5")-_xlfn.STDEV.S(INDIRECT("Data!"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Setup'!$R$5,"-SLAM",$V39,RIGHT(D$38,1),".Kickout.Controller.",D$37),DATA!$2:$2,0),4),"1","")&amp;Convert!$D$5))&gt;INDIRECT("Data!" &amp; SUBSTITUTE(ADDRESS(1,MATCH(CONCATENATE("*Count.AutoSlam.",'Site Setup'!$R$5,".",'Site Setup'!$C39,".",'Site Setup'!$R$5,"-SLAM",$V39,RIGHT(D$38,1),".Kickout.Controller.",D$37),DATA!$2:$2,0),4),"1","")&amp;Convert!$D$5),-1,0)),0),0)</f>
        <v/>
      </c>
      <c r="N13" s="98">
        <f>IFERROR(_xlfn.IFNA(IF(INDIRECT("Data!" &amp; SUBSTITUTE(ADDRESS(1,MATCH(CONCATENATE("*Count.AutoSlam.",'Site Setup'!$R$5,".",'Site Setup'!$C39,".",'Site Setup'!$R$5,"-SLAM",$V39,RIGHT(E$38,1),".Kickout.Controller.",E$37),DATA!$2:$2,0),4),"1","")&amp;"5")+_xlfn.STDEV.S(INDIRECT("Data!"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Setup'!$R$5,"-SLAM",$V39,RIGHT(E$38,1),".Kickout.Controller.",E$37),DATA!$2:$2,0),4),"1","")&amp;Convert!$D$5))&lt;INDIRECT("Data!" &amp; SUBSTITUTE(ADDRESS(1,MATCH(CONCATENATE("*Count.AutoSlam.",'Site Setup'!$R$5,".",'Site Setup'!$C39,".",'Site Setup'!$R$5,"-SLAM",$V39,RIGHT(E$38,1),".Kickout.Controller.",E$37),DATA!$2:$2,0),4),"1","")&amp; Convert!$D$5),1,IF(INDIRECT("Data!" &amp; SUBSTITUTE(ADDRESS(1,MATCH(CONCATENATE("*Count.AutoSlam.",'Site Setup'!$R$5,".",'Site Setup'!$C39,".",'Site Setup'!$R$5,"-SLAM",$V39,RIGHT(E$38,1),".Kickout.Controller.",E$37),DATA!$2:$2,0),4),"1","")&amp;"5")-_xlfn.STDEV.S(INDIRECT("Data!"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Setup'!$R$5,"-SLAM",$V39,RIGHT(E$38,1),".Kickout.Controller.",E$37),DATA!$2:$2,0),4),"1","")&amp;Convert!$D$5))&gt;INDIRECT("Data!" &amp; SUBSTITUTE(ADDRESS(1,MATCH(CONCATENATE("*Count.AutoSlam.",'Site Setup'!$R$5,".",'Site Setup'!$C39,".",'Site Setup'!$R$5,"-SLAM",$V39,RIGHT(E$38,1),".Kickout.Controller.",E$37),DATA!$2:$2,0),4),"1","")&amp;Convert!$D$5),-1,0)),0),0)</f>
        <v/>
      </c>
      <c r="O13" s="98">
        <f>IFERROR(_xlfn.IFNA(IF(INDIRECT("Data!" &amp; SUBSTITUTE(ADDRESS(1,MATCH(CONCATENATE("*Count.AutoSlam.",'Site Setup'!$R$5,".",'Site Setup'!$C39,".",'Site Setup'!$R$5,"-SLAM",$V39,RIGHT(F$38,1),".Kickout.Controller.",F$37),DATA!$2:$2,0),4),"1","")&amp;"5")+_xlfn.STDEV.S(INDIRECT("Data!"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Setup'!$R$5,"-SLAM",$V39,RIGHT(F$38,1),".Kickout.Controller.",F$37),DATA!$2:$2,0),4),"1","")&amp;Convert!$D$5))&lt;INDIRECT("Data!" &amp; SUBSTITUTE(ADDRESS(1,MATCH(CONCATENATE("*Count.AutoSlam.",'Site Setup'!$R$5,".",'Site Setup'!$C39,".",'Site Setup'!$R$5,"-SLAM",$V39,RIGHT(F$38,1),".Kickout.Controller.",F$37),DATA!$2:$2,0),4),"1","")&amp; Convert!$D$5),1,IF(INDIRECT("Data!" &amp; SUBSTITUTE(ADDRESS(1,MATCH(CONCATENATE("*Count.AutoSlam.",'Site Setup'!$R$5,".",'Site Setup'!$C39,".",'Site Setup'!$R$5,"-SLAM",$V39,RIGHT(F$38,1),".Kickout.Controller.",F$37),DATA!$2:$2,0),4),"1","")&amp;"5")-_xlfn.STDEV.S(INDIRECT("Data!"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Setup'!$R$5,"-SLAM",$V39,RIGHT(F$38,1),".Kickout.Controller.",F$37),DATA!$2:$2,0),4),"1","")&amp;Convert!$D$5))&gt;INDIRECT("Data!" &amp; SUBSTITUTE(ADDRESS(1,MATCH(CONCATENATE("*Count.AutoSlam.",'Site Setup'!$R$5,".",'Site Setup'!$C39,".",'Site Setup'!$R$5,"-SLAM",$V39,RIGHT(F$38,1),".Kickout.Controller.",F$37),DATA!$2:$2,0),4),"1","")&amp;Convert!$D$5),-1,0)),0),0)</f>
        <v/>
      </c>
      <c r="P13" s="98">
        <f>IFERROR(_xlfn.IFNA(IF(INDIRECT("Data!" &amp; SUBSTITUTE(ADDRESS(1,MATCH(CONCATENATE("*Count.AutoSlam.",'Site Setup'!$R$5,".",'Site Setup'!$C39,".",'Site Setup'!$R$5,"-SLAM",$V39,RIGHT(G$38,1),".Kickout.Controller.",G$37),DATA!$2:$2,0),4),"1","")&amp;"5")+_xlfn.STDEV.S(INDIRECT("Data!"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Setup'!$R$5,"-SLAM",$V39,RIGHT(G$38,1),".Kickout.Controller.",G$37),DATA!$2:$2,0),4),"1","")&amp;Convert!$D$5))&lt;INDIRECT("Data!" &amp; SUBSTITUTE(ADDRESS(1,MATCH(CONCATENATE("*Count.AutoSlam.",'Site Setup'!$R$5,".",'Site Setup'!$C39,".",'Site Setup'!$R$5,"-SLAM",$V39,RIGHT(G$38,1),".Kickout.Controller.",G$37),DATA!$2:$2,0),4),"1","")&amp; Convert!$D$5),1,IF(INDIRECT("Data!" &amp; SUBSTITUTE(ADDRESS(1,MATCH(CONCATENATE("*Count.AutoSlam.",'Site Setup'!$R$5,".",'Site Setup'!$C39,".",'Site Setup'!$R$5,"-SLAM",$V39,RIGHT(G$38,1),".Kickout.Controller.",G$37),DATA!$2:$2,0),4),"1","")&amp;"5")-_xlfn.STDEV.S(INDIRECT("Data!"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Setup'!$R$5,"-SLAM",$V39,RIGHT(G$38,1),".Kickout.Controller.",G$37),DATA!$2:$2,0),4),"1","")&amp;Convert!$D$5))&gt;INDIRECT("Data!" &amp; SUBSTITUTE(ADDRESS(1,MATCH(CONCATENATE("*Count.AutoSlam.",'Site Setup'!$R$5,".",'Site Setup'!$C39,".",'Site Setup'!$R$5,"-SLAM",$V39,RIGHT(G$38,1),".Kickout.Controller.",G$37),DATA!$2:$2,0),4),"1","")&amp;Convert!$D$5),-1,0)),0),0)</f>
        <v/>
      </c>
      <c r="Q13" s="98">
        <f>IFERROR(_xlfn.IFNA(IF(INDIRECT("Data!" &amp; SUBSTITUTE(ADDRESS(1,MATCH(CONCATENATE("*Count.AutoSlam.",'Site Setup'!$R$5,".",'Site Setup'!$C39,".",'Site Setup'!$R$5,"-SLAM",$V39,RIGHT(H$38,1),".Kickout.Controller.",H$37),DATA!$2:$2,0),4),"1","")&amp;"5")+_xlfn.STDEV.S(INDIRECT("Data!"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Setup'!$R$5,"-SLAM",$V39,RIGHT(H$38,1),".Kickout.Controller.",H$37),DATA!$2:$2,0),4),"1","")&amp;Convert!$D$5))&lt;INDIRECT("Data!" &amp; SUBSTITUTE(ADDRESS(1,MATCH(CONCATENATE("*Count.AutoSlam.",'Site Setup'!$R$5,".",'Site Setup'!$C39,".",'Site Setup'!$R$5,"-SLAM",$V39,RIGHT(H$38,1),".Kickout.Controller.",H$37),DATA!$2:$2,0),4),"1","")&amp; Convert!$D$5),1,IF(INDIRECT("Data!" &amp; SUBSTITUTE(ADDRESS(1,MATCH(CONCATENATE("*Count.AutoSlam.",'Site Setup'!$R$5,".",'Site Setup'!$C39,".",'Site Setup'!$R$5,"-SLAM",$V39,RIGHT(H$38,1),".Kickout.Controller.",H$37),DATA!$2:$2,0),4),"1","")&amp;"5")-_xlfn.STDEV.S(INDIRECT("Data!"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Setup'!$R$5,"-SLAM",$V39,RIGHT(H$38,1),".Kickout.Controller.",H$37),DATA!$2:$2,0),4),"1","")&amp;Convert!$D$5))&gt;INDIRECT("Data!" &amp; SUBSTITUTE(ADDRESS(1,MATCH(CONCATENATE("*Count.AutoSlam.",'Site Setup'!$R$5,".",'Site Setup'!$C39,".",'Site Setup'!$R$5,"-SLAM",$V39,RIGHT(H$38,1),".Kickout.Controller.",H$37),DATA!$2:$2,0),4),"1","")&amp;Convert!$D$5),-1,0)),0),0)</f>
        <v/>
      </c>
      <c r="R13" s="523">
        <f>IF('Site Setup'!$B39 = "N/A","N/A",'Site Setup'!$A39)</f>
        <v/>
      </c>
      <c r="S13" s="488" t="n"/>
    </row>
    <row r="14" ht="16.5" customHeight="1" s="644" thickBot="1">
      <c r="A14" s="532">
        <f>HYPERLINK('Site Setup'!$Y$2&amp;'Site Setup'!$Z$2&amp;'Site Setup'!C40,IF('Site Setup'!$B40 = "N/A","N/A",'Site Setup'!$A40))</f>
        <v/>
      </c>
      <c r="B14" s="526">
        <f>B40</f>
        <v/>
      </c>
      <c r="C14" s="84">
        <f>IF(B14&lt;'Site Setup'!$B$11,"",IFERROR((C40+D40)/B40,0))</f>
        <v/>
      </c>
      <c r="D14" s="84">
        <f>IF(B14&lt;'Site Setup'!$B$11,"",IFERROR(E40/B40,0))</f>
        <v/>
      </c>
      <c r="E14" s="84">
        <f>IF(B14&lt;'Site Setup'!$B$11,"",IFERROR(F40/B40,0))</f>
        <v/>
      </c>
      <c r="F14" s="85">
        <f>IF(B14&lt;'Site Setup'!$B$11,"",IFERROR(G40/B40,0))</f>
        <v/>
      </c>
      <c r="G14" s="521">
        <f>IF(B14&lt;'Site Setup'!$B$11,"",IFERROR(H40/B40,0))</f>
        <v/>
      </c>
      <c r="H14" s="534">
        <f>IF(SUM(C14:G14)=0,"",SUM(C14:G14))</f>
        <v/>
      </c>
      <c r="I14" s="537">
        <f>IF(B14&lt;'Site Setup'!$B$11,"",I40/$B$59)</f>
        <v/>
      </c>
      <c r="J14" s="109">
        <f>IF(C40=U40,RIGHT($C$38,1),IF(D40=U40,RIGHT($D$38,1),""))</f>
        <v/>
      </c>
      <c r="K14" s="404">
        <f>'Site Setup'!D40</f>
        <v/>
      </c>
      <c r="L14" s="98">
        <f>IFERROR(_xlfn.IFNA(IF(INDIRECT("Data!" &amp; SUBSTITUTE(ADDRESS(1,MATCH(CONCATENATE("*Count.AutoSlam.",'Site Setup'!$R$5,".",'Site Setup'!$C40,".",'Site Setup'!$R$5,"-SLAM",$V40,RIGHT(C$38,1),".Kickout.Controller.",C$37),DATA!$2:$2,0),4),"1","")&amp;"5")+_xlfn.STDEV.S(INDIRECT("Data!"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Setup'!$R$5,"-SLAM",$V40,RIGHT(C$38,1),".Kickout.Controller.",C$37),DATA!$2:$2,0),4),"1","")&amp;Convert!$D$5))&lt;INDIRECT("Data!" &amp; SUBSTITUTE(ADDRESS(1,MATCH(CONCATENATE("*Count.AutoSlam.",'Site Setup'!$R$5,".",'Site Setup'!$C40,".",'Site Setup'!$R$5,"-SLAM",$V40,RIGHT(C$38,1),".Kickout.Controller.",C$37),DATA!$2:$2,0),4),"1","")&amp; Convert!$D$5),1,IF(INDIRECT("Data!" &amp; SUBSTITUTE(ADDRESS(1,MATCH(CONCATENATE("*Count.AutoSlam.",'Site Setup'!$R$5,".",'Site Setup'!$C40,".",'Site Setup'!$R$5,"-SLAM",$V40,RIGHT(C$38,1),".Kickout.Controller.",C$37),DATA!$2:$2,0),4),"1","")&amp;"5")-_xlfn.STDEV.S(INDIRECT("Data!"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Setup'!$R$5,"-SLAM",$V40,RIGHT(C$38,1),".Kickout.Controller.",C$37),DATA!$2:$2,0),4),"1","")&amp;Convert!$D$5))&gt;INDIRECT("Data!" &amp; SUBSTITUTE(ADDRESS(1,MATCH(CONCATENATE("*Count.AutoSlam.",'Site Setup'!$R$5,".",'Site Setup'!$C40,".",'Site Setup'!$R$5,"-SLAM",$V40,RIGHT(C$38,1),".Kickout.Controller.",C$37),DATA!$2:$2,0),4),"1","")&amp;Convert!$D$5),-1,0)),0),0)</f>
        <v/>
      </c>
      <c r="M14" s="98">
        <f>IFERROR(_xlfn.IFNA(IF(INDIRECT("Data!" &amp; SUBSTITUTE(ADDRESS(1,MATCH(CONCATENATE("*Count.AutoSlam.",'Site Setup'!$R$5,".",'Site Setup'!$C40,".",'Site Setup'!$R$5,"-SLAM",$V40,RIGHT(D$38,1),".Kickout.Controller.",D$37),DATA!$2:$2,0),4),"1","")&amp;"5")+_xlfn.STDEV.S(INDIRECT("Data!"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Setup'!$R$5,"-SLAM",$V40,RIGHT(D$38,1),".Kickout.Controller.",D$37),DATA!$2:$2,0),4),"1","")&amp;Convert!$D$5))&lt;INDIRECT("Data!" &amp; SUBSTITUTE(ADDRESS(1,MATCH(CONCATENATE("*Count.AutoSlam.",'Site Setup'!$R$5,".",'Site Setup'!$C40,".",'Site Setup'!$R$5,"-SLAM",$V40,RIGHT(D$38,1),".Kickout.Controller.",D$37),DATA!$2:$2,0),4),"1","")&amp; Convert!$D$5),1,IF(INDIRECT("Data!" &amp; SUBSTITUTE(ADDRESS(1,MATCH(CONCATENATE("*Count.AutoSlam.",'Site Setup'!$R$5,".",'Site Setup'!$C40,".",'Site Setup'!$R$5,"-SLAM",$V40,RIGHT(D$38,1),".Kickout.Controller.",D$37),DATA!$2:$2,0),4),"1","")&amp;"5")-_xlfn.STDEV.S(INDIRECT("Data!"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Setup'!$R$5,"-SLAM",$V40,RIGHT(D$38,1),".Kickout.Controller.",D$37),DATA!$2:$2,0),4),"1","")&amp;Convert!$D$5))&gt;INDIRECT("Data!" &amp; SUBSTITUTE(ADDRESS(1,MATCH(CONCATENATE("*Count.AutoSlam.",'Site Setup'!$R$5,".",'Site Setup'!$C40,".",'Site Setup'!$R$5,"-SLAM",$V40,RIGHT(D$38,1),".Kickout.Controller.",D$37),DATA!$2:$2,0),4),"1","")&amp;Convert!$D$5),-1,0)),0),0)</f>
        <v/>
      </c>
      <c r="N14" s="98">
        <f>IFERROR(_xlfn.IFNA(IF(INDIRECT("Data!" &amp; SUBSTITUTE(ADDRESS(1,MATCH(CONCATENATE("*Count.AutoSlam.",'Site Setup'!$R$5,".",'Site Setup'!$C40,".",'Site Setup'!$R$5,"-SLAM",$V40,RIGHT(E$38,1),".Kickout.Controller.",E$37),DATA!$2:$2,0),4),"1","")&amp;"5")+_xlfn.STDEV.S(INDIRECT("Data!"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Setup'!$R$5,"-SLAM",$V40,RIGHT(E$38,1),".Kickout.Controller.",E$37),DATA!$2:$2,0),4),"1","")&amp;Convert!$D$5))&lt;INDIRECT("Data!" &amp; SUBSTITUTE(ADDRESS(1,MATCH(CONCATENATE("*Count.AutoSlam.",'Site Setup'!$R$5,".",'Site Setup'!$C40,".",'Site Setup'!$R$5,"-SLAM",$V40,RIGHT(E$38,1),".Kickout.Controller.",E$37),DATA!$2:$2,0),4),"1","")&amp; Convert!$D$5),1,IF(INDIRECT("Data!" &amp; SUBSTITUTE(ADDRESS(1,MATCH(CONCATENATE("*Count.AutoSlam.",'Site Setup'!$R$5,".",'Site Setup'!$C40,".",'Site Setup'!$R$5,"-SLAM",$V40,RIGHT(E$38,1),".Kickout.Controller.",E$37),DATA!$2:$2,0),4),"1","")&amp;"5")-_xlfn.STDEV.S(INDIRECT("Data!"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Setup'!$R$5,"-SLAM",$V40,RIGHT(E$38,1),".Kickout.Controller.",E$37),DATA!$2:$2,0),4),"1","")&amp;Convert!$D$5))&gt;INDIRECT("Data!" &amp; SUBSTITUTE(ADDRESS(1,MATCH(CONCATENATE("*Count.AutoSlam.",'Site Setup'!$R$5,".",'Site Setup'!$C40,".",'Site Setup'!$R$5,"-SLAM",$V40,RIGHT(E$38,1),".Kickout.Controller.",E$37),DATA!$2:$2,0),4),"1","")&amp;Convert!$D$5),-1,0)),0),0)</f>
        <v/>
      </c>
      <c r="O14" s="98">
        <f>IFERROR(_xlfn.IFNA(IF(INDIRECT("Data!" &amp; SUBSTITUTE(ADDRESS(1,MATCH(CONCATENATE("*Count.AutoSlam.",'Site Setup'!$R$5,".",'Site Setup'!$C40,".",'Site Setup'!$R$5,"-SLAM",$V40,RIGHT(F$38,1),".Kickout.Controller.",F$37),DATA!$2:$2,0),4),"1","")&amp;"5")+_xlfn.STDEV.S(INDIRECT("Data!"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Setup'!$R$5,"-SLAM",$V40,RIGHT(F$38,1),".Kickout.Controller.",F$37),DATA!$2:$2,0),4),"1","")&amp;Convert!$D$5))&lt;INDIRECT("Data!" &amp; SUBSTITUTE(ADDRESS(1,MATCH(CONCATENATE("*Count.AutoSlam.",'Site Setup'!$R$5,".",'Site Setup'!$C40,".",'Site Setup'!$R$5,"-SLAM",$V40,RIGHT(F$38,1),".Kickout.Controller.",F$37),DATA!$2:$2,0),4),"1","")&amp; Convert!$D$5),1,IF(INDIRECT("Data!" &amp; SUBSTITUTE(ADDRESS(1,MATCH(CONCATENATE("*Count.AutoSlam.",'Site Setup'!$R$5,".",'Site Setup'!$C40,".",'Site Setup'!$R$5,"-SLAM",$V40,RIGHT(F$38,1),".Kickout.Controller.",F$37),DATA!$2:$2,0),4),"1","")&amp;"5")-_xlfn.STDEV.S(INDIRECT("Data!"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Setup'!$R$5,"-SLAM",$V40,RIGHT(F$38,1),".Kickout.Controller.",F$37),DATA!$2:$2,0),4),"1","")&amp;Convert!$D$5))&gt;INDIRECT("Data!" &amp; SUBSTITUTE(ADDRESS(1,MATCH(CONCATENATE("*Count.AutoSlam.",'Site Setup'!$R$5,".",'Site Setup'!$C40,".",'Site Setup'!$R$5,"-SLAM",$V40,RIGHT(F$38,1),".Kickout.Controller.",F$37),DATA!$2:$2,0),4),"1","")&amp;Convert!$D$5),-1,0)),0),0)</f>
        <v/>
      </c>
      <c r="P14" s="98">
        <f>IFERROR(_xlfn.IFNA(IF(INDIRECT("Data!" &amp; SUBSTITUTE(ADDRESS(1,MATCH(CONCATENATE("*Count.AutoSlam.",'Site Setup'!$R$5,".",'Site Setup'!$C40,".",'Site Setup'!$R$5,"-SLAM",$V40,RIGHT(G$38,1),".Kickout.Controller.",G$37),DATA!$2:$2,0),4),"1","")&amp;"5")+_xlfn.STDEV.S(INDIRECT("Data!"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Setup'!$R$5,"-SLAM",$V40,RIGHT(G$38,1),".Kickout.Controller.",G$37),DATA!$2:$2,0),4),"1","")&amp;Convert!$D$5))&lt;INDIRECT("Data!" &amp; SUBSTITUTE(ADDRESS(1,MATCH(CONCATENATE("*Count.AutoSlam.",'Site Setup'!$R$5,".",'Site Setup'!$C40,".",'Site Setup'!$R$5,"-SLAM",$V40,RIGHT(G$38,1),".Kickout.Controller.",G$37),DATA!$2:$2,0),4),"1","")&amp; Convert!$D$5),1,IF(INDIRECT("Data!" &amp; SUBSTITUTE(ADDRESS(1,MATCH(CONCATENATE("*Count.AutoSlam.",'Site Setup'!$R$5,".",'Site Setup'!$C40,".",'Site Setup'!$R$5,"-SLAM",$V40,RIGHT(G$38,1),".Kickout.Controller.",G$37),DATA!$2:$2,0),4),"1","")&amp;"5")-_xlfn.STDEV.S(INDIRECT("Data!"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Setup'!$R$5,"-SLAM",$V40,RIGHT(G$38,1),".Kickout.Controller.",G$37),DATA!$2:$2,0),4),"1","")&amp;Convert!$D$5))&gt;INDIRECT("Data!" &amp; SUBSTITUTE(ADDRESS(1,MATCH(CONCATENATE("*Count.AutoSlam.",'Site Setup'!$R$5,".",'Site Setup'!$C40,".",'Site Setup'!$R$5,"-SLAM",$V40,RIGHT(G$38,1),".Kickout.Controller.",G$37),DATA!$2:$2,0),4),"1","")&amp;Convert!$D$5),-1,0)),0),0)</f>
        <v/>
      </c>
      <c r="Q14" s="98">
        <f>IFERROR(_xlfn.IFNA(IF(INDIRECT("Data!" &amp; SUBSTITUTE(ADDRESS(1,MATCH(CONCATENATE("*Count.AutoSlam.",'Site Setup'!$R$5,".",'Site Setup'!$C40,".",'Site Setup'!$R$5,"-SLAM",$V40,RIGHT(H$38,1),".Kickout.Controller.",H$37),DATA!$2:$2,0),4),"1","")&amp;"5")+_xlfn.STDEV.S(INDIRECT("Data!"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Setup'!$R$5,"-SLAM",$V40,RIGHT(H$38,1),".Kickout.Controller.",H$37),DATA!$2:$2,0),4),"1","")&amp;Convert!$D$5))&lt;INDIRECT("Data!" &amp; SUBSTITUTE(ADDRESS(1,MATCH(CONCATENATE("*Count.AutoSlam.",'Site Setup'!$R$5,".",'Site Setup'!$C40,".",'Site Setup'!$R$5,"-SLAM",$V40,RIGHT(H$38,1),".Kickout.Controller.",H$37),DATA!$2:$2,0),4),"1","")&amp; Convert!$D$5),1,IF(INDIRECT("Data!" &amp; SUBSTITUTE(ADDRESS(1,MATCH(CONCATENATE("*Count.AutoSlam.",'Site Setup'!$R$5,".",'Site Setup'!$C40,".",'Site Setup'!$R$5,"-SLAM",$V40,RIGHT(H$38,1),".Kickout.Controller.",H$37),DATA!$2:$2,0),4),"1","")&amp;"5")-_xlfn.STDEV.S(INDIRECT("Data!"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Setup'!$R$5,"-SLAM",$V40,RIGHT(H$38,1),".Kickout.Controller.",H$37),DATA!$2:$2,0),4),"1","")&amp;Convert!$D$5))&gt;INDIRECT("Data!" &amp; SUBSTITUTE(ADDRESS(1,MATCH(CONCATENATE("*Count.AutoSlam.",'Site Setup'!$R$5,".",'Site Setup'!$C40,".",'Site Setup'!$R$5,"-SLAM",$V40,RIGHT(H$38,1),".Kickout.Controller.",H$37),DATA!$2:$2,0),4),"1","")&amp;Convert!$D$5),-1,0)),0),0)</f>
        <v/>
      </c>
      <c r="R14" s="523">
        <f>IF('Site Setup'!$B40 = "N/A","N/A",'Site Setup'!$A40)</f>
        <v/>
      </c>
      <c r="S14" s="488" t="n"/>
    </row>
    <row r="15" ht="16.5" customHeight="1" s="644" thickBot="1">
      <c r="A15" s="532">
        <f>HYPERLINK('Site Setup'!$Y$2&amp;'Site Setup'!$Z$2&amp;'Site Setup'!C41,IF('Site Setup'!$B41 = "N/A","N/A",'Site Setup'!$A41))</f>
        <v/>
      </c>
      <c r="B15" s="526">
        <f>B41</f>
        <v/>
      </c>
      <c r="C15" s="84">
        <f>IF(B15&lt;'Site Setup'!$B$11,"",IFERROR((C41+D41)/B41,0))</f>
        <v/>
      </c>
      <c r="D15" s="84">
        <f>IF(B15&lt;'Site Setup'!$B$11,"",IFERROR(E41/B41,0))</f>
        <v/>
      </c>
      <c r="E15" s="84">
        <f>IF(B15&lt;'Site Setup'!$B$11,"",IFERROR(F41/B41,0))</f>
        <v/>
      </c>
      <c r="F15" s="85">
        <f>IF(B15&lt;'Site Setup'!$B$11,"",IFERROR(G41/B41,0))</f>
        <v/>
      </c>
      <c r="G15" s="521">
        <f>IF(B15&lt;'Site Setup'!$B$11,"",IFERROR(H41/B41,0))</f>
        <v/>
      </c>
      <c r="H15" s="534">
        <f>IF(SUM(C15:G15)=0,"",SUM(C15:G15))</f>
        <v/>
      </c>
      <c r="I15" s="537">
        <f>IF(B15&lt;'Site Setup'!$B$11,"",I41/$B$59)</f>
        <v/>
      </c>
      <c r="J15" s="109">
        <f>IF(C41=U41,RIGHT($C$38,1),IF(D41=U41,RIGHT($D$38,1),""))</f>
        <v/>
      </c>
      <c r="K15" s="404">
        <f>'Site Setup'!D41</f>
        <v/>
      </c>
      <c r="L15" s="98">
        <f>IFERROR(_xlfn.IFNA(IF(INDIRECT("Data!" &amp; SUBSTITUTE(ADDRESS(1,MATCH(CONCATENATE("*Count.AutoSlam.",'Site Setup'!$R$5,".",'Site Setup'!$C41,".",'Site Setup'!$R$5,"-SLAM",$V41,RIGHT(C$38,1),".Kickout.Controller.",C$37),DATA!$2:$2,0),4),"1","")&amp;"5")+_xlfn.STDEV.S(INDIRECT("Data!"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Setup'!$R$5,"-SLAM",$V41,RIGHT(C$38,1),".Kickout.Controller.",C$37),DATA!$2:$2,0),4),"1","")&amp;Convert!$D$5))&lt;INDIRECT("Data!" &amp; SUBSTITUTE(ADDRESS(1,MATCH(CONCATENATE("*Count.AutoSlam.",'Site Setup'!$R$5,".",'Site Setup'!$C41,".",'Site Setup'!$R$5,"-SLAM",$V41,RIGHT(C$38,1),".Kickout.Controller.",C$37),DATA!$2:$2,0),4),"1","")&amp; Convert!$D$5),1,IF(INDIRECT("Data!" &amp; SUBSTITUTE(ADDRESS(1,MATCH(CONCATENATE("*Count.AutoSlam.",'Site Setup'!$R$5,".",'Site Setup'!$C41,".",'Site Setup'!$R$5,"-SLAM",$V41,RIGHT(C$38,1),".Kickout.Controller.",C$37),DATA!$2:$2,0),4),"1","")&amp;"5")-_xlfn.STDEV.S(INDIRECT("Data!"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Setup'!$R$5,"-SLAM",$V41,RIGHT(C$38,1),".Kickout.Controller.",C$37),DATA!$2:$2,0),4),"1","")&amp;Convert!$D$5))&gt;INDIRECT("Data!" &amp; SUBSTITUTE(ADDRESS(1,MATCH(CONCATENATE("*Count.AutoSlam.",'Site Setup'!$R$5,".",'Site Setup'!$C41,".",'Site Setup'!$R$5,"-SLAM",$V41,RIGHT(C$38,1),".Kickout.Controller.",C$37),DATA!$2:$2,0),4),"1","")&amp;Convert!$D$5),-1,0)),0),0)</f>
        <v/>
      </c>
      <c r="M15" s="98">
        <f>IFERROR(_xlfn.IFNA(IF(INDIRECT("Data!" &amp; SUBSTITUTE(ADDRESS(1,MATCH(CONCATENATE("*Count.AutoSlam.",'Site Setup'!$R$5,".",'Site Setup'!$C41,".",'Site Setup'!$R$5,"-SLAM",$V41,RIGHT(D$38,1),".Kickout.Controller.",D$37),DATA!$2:$2,0),4),"1","")&amp;"5")+_xlfn.STDEV.S(INDIRECT("Data!"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Setup'!$R$5,"-SLAM",$V41,RIGHT(D$38,1),".Kickout.Controller.",D$37),DATA!$2:$2,0),4),"1","")&amp;Convert!$D$5))&lt;INDIRECT("Data!" &amp; SUBSTITUTE(ADDRESS(1,MATCH(CONCATENATE("*Count.AutoSlam.",'Site Setup'!$R$5,".",'Site Setup'!$C41,".",'Site Setup'!$R$5,"-SLAM",$V41,RIGHT(D$38,1),".Kickout.Controller.",D$37),DATA!$2:$2,0),4),"1","")&amp; Convert!$D$5),1,IF(INDIRECT("Data!" &amp; SUBSTITUTE(ADDRESS(1,MATCH(CONCATENATE("*Count.AutoSlam.",'Site Setup'!$R$5,".",'Site Setup'!$C41,".",'Site Setup'!$R$5,"-SLAM",$V41,RIGHT(D$38,1),".Kickout.Controller.",D$37),DATA!$2:$2,0),4),"1","")&amp;"5")-_xlfn.STDEV.S(INDIRECT("Data!"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Setup'!$R$5,"-SLAM",$V41,RIGHT(D$38,1),".Kickout.Controller.",D$37),DATA!$2:$2,0),4),"1","")&amp;Convert!$D$5))&gt;INDIRECT("Data!" &amp; SUBSTITUTE(ADDRESS(1,MATCH(CONCATENATE("*Count.AutoSlam.",'Site Setup'!$R$5,".",'Site Setup'!$C41,".",'Site Setup'!$R$5,"-SLAM",$V41,RIGHT(D$38,1),".Kickout.Controller.",D$37),DATA!$2:$2,0),4),"1","")&amp;Convert!$D$5),-1,0)),0),0)</f>
        <v/>
      </c>
      <c r="N15" s="98">
        <f>IFERROR(_xlfn.IFNA(IF(INDIRECT("Data!" &amp; SUBSTITUTE(ADDRESS(1,MATCH(CONCATENATE("*Count.AutoSlam.",'Site Setup'!$R$5,".",'Site Setup'!$C41,".",'Site Setup'!$R$5,"-SLAM",$V41,RIGHT(E$38,1),".Kickout.Controller.",E$37),DATA!$2:$2,0),4),"1","")&amp;"5")+_xlfn.STDEV.S(INDIRECT("Data!"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Setup'!$R$5,"-SLAM",$V41,RIGHT(E$38,1),".Kickout.Controller.",E$37),DATA!$2:$2,0),4),"1","")&amp;Convert!$D$5))&lt;INDIRECT("Data!" &amp; SUBSTITUTE(ADDRESS(1,MATCH(CONCATENATE("*Count.AutoSlam.",'Site Setup'!$R$5,".",'Site Setup'!$C41,".",'Site Setup'!$R$5,"-SLAM",$V41,RIGHT(E$38,1),".Kickout.Controller.",E$37),DATA!$2:$2,0),4),"1","")&amp; Convert!$D$5),1,IF(INDIRECT("Data!" &amp; SUBSTITUTE(ADDRESS(1,MATCH(CONCATENATE("*Count.AutoSlam.",'Site Setup'!$R$5,".",'Site Setup'!$C41,".",'Site Setup'!$R$5,"-SLAM",$V41,RIGHT(E$38,1),".Kickout.Controller.",E$37),DATA!$2:$2,0),4),"1","")&amp;"5")-_xlfn.STDEV.S(INDIRECT("Data!"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Setup'!$R$5,"-SLAM",$V41,RIGHT(E$38,1),".Kickout.Controller.",E$37),DATA!$2:$2,0),4),"1","")&amp;Convert!$D$5))&gt;INDIRECT("Data!" &amp; SUBSTITUTE(ADDRESS(1,MATCH(CONCATENATE("*Count.AutoSlam.",'Site Setup'!$R$5,".",'Site Setup'!$C41,".",'Site Setup'!$R$5,"-SLAM",$V41,RIGHT(E$38,1),".Kickout.Controller.",E$37),DATA!$2:$2,0),4),"1","")&amp;Convert!$D$5),-1,0)),0),0)</f>
        <v/>
      </c>
      <c r="O15" s="98">
        <f>IFERROR(_xlfn.IFNA(IF(INDIRECT("Data!" &amp; SUBSTITUTE(ADDRESS(1,MATCH(CONCATENATE("*Count.AutoSlam.",'Site Setup'!$R$5,".",'Site Setup'!$C41,".",'Site Setup'!$R$5,"-SLAM",$V41,RIGHT(F$38,1),".Kickout.Controller.",F$37),DATA!$2:$2,0),4),"1","")&amp;"5")+_xlfn.STDEV.S(INDIRECT("Data!"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Setup'!$R$5,"-SLAM",$V41,RIGHT(F$38,1),".Kickout.Controller.",F$37),DATA!$2:$2,0),4),"1","")&amp;Convert!$D$5))&lt;INDIRECT("Data!" &amp; SUBSTITUTE(ADDRESS(1,MATCH(CONCATENATE("*Count.AutoSlam.",'Site Setup'!$R$5,".",'Site Setup'!$C41,".",'Site Setup'!$R$5,"-SLAM",$V41,RIGHT(F$38,1),".Kickout.Controller.",F$37),DATA!$2:$2,0),4),"1","")&amp; Convert!$D$5),1,IF(INDIRECT("Data!" &amp; SUBSTITUTE(ADDRESS(1,MATCH(CONCATENATE("*Count.AutoSlam.",'Site Setup'!$R$5,".",'Site Setup'!$C41,".",'Site Setup'!$R$5,"-SLAM",$V41,RIGHT(F$38,1),".Kickout.Controller.",F$37),DATA!$2:$2,0),4),"1","")&amp;"5")-_xlfn.STDEV.S(INDIRECT("Data!"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Setup'!$R$5,"-SLAM",$V41,RIGHT(F$38,1),".Kickout.Controller.",F$37),DATA!$2:$2,0),4),"1","")&amp;Convert!$D$5))&gt;INDIRECT("Data!" &amp; SUBSTITUTE(ADDRESS(1,MATCH(CONCATENATE("*Count.AutoSlam.",'Site Setup'!$R$5,".",'Site Setup'!$C41,".",'Site Setup'!$R$5,"-SLAM",$V41,RIGHT(F$38,1),".Kickout.Controller.",F$37),DATA!$2:$2,0),4),"1","")&amp;Convert!$D$5),-1,0)),0),0)</f>
        <v/>
      </c>
      <c r="P15" s="98">
        <f>IFERROR(_xlfn.IFNA(IF(INDIRECT("Data!" &amp; SUBSTITUTE(ADDRESS(1,MATCH(CONCATENATE("*Count.AutoSlam.",'Site Setup'!$R$5,".",'Site Setup'!$C41,".",'Site Setup'!$R$5,"-SLAM",$V41,RIGHT(G$38,1),".Kickout.Controller.",G$37),DATA!$2:$2,0),4),"1","")&amp;"5")+_xlfn.STDEV.S(INDIRECT("Data!"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Setup'!$R$5,"-SLAM",$V41,RIGHT(G$38,1),".Kickout.Controller.",G$37),DATA!$2:$2,0),4),"1","")&amp;Convert!$D$5))&lt;INDIRECT("Data!" &amp; SUBSTITUTE(ADDRESS(1,MATCH(CONCATENATE("*Count.AutoSlam.",'Site Setup'!$R$5,".",'Site Setup'!$C41,".",'Site Setup'!$R$5,"-SLAM",$V41,RIGHT(G$38,1),".Kickout.Controller.",G$37),DATA!$2:$2,0),4),"1","")&amp; Convert!$D$5),1,IF(INDIRECT("Data!" &amp; SUBSTITUTE(ADDRESS(1,MATCH(CONCATENATE("*Count.AutoSlam.",'Site Setup'!$R$5,".",'Site Setup'!$C41,".",'Site Setup'!$R$5,"-SLAM",$V41,RIGHT(G$38,1),".Kickout.Controller.",G$37),DATA!$2:$2,0),4),"1","")&amp;"5")-_xlfn.STDEV.S(INDIRECT("Data!"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Setup'!$R$5,"-SLAM",$V41,RIGHT(G$38,1),".Kickout.Controller.",G$37),DATA!$2:$2,0),4),"1","")&amp;Convert!$D$5))&gt;INDIRECT("Data!" &amp; SUBSTITUTE(ADDRESS(1,MATCH(CONCATENATE("*Count.AutoSlam.",'Site Setup'!$R$5,".",'Site Setup'!$C41,".",'Site Setup'!$R$5,"-SLAM",$V41,RIGHT(G$38,1),".Kickout.Controller.",G$37),DATA!$2:$2,0),4),"1","")&amp;Convert!$D$5),-1,0)),0),0)</f>
        <v/>
      </c>
      <c r="Q15" s="98">
        <f>IFERROR(_xlfn.IFNA(IF(INDIRECT("Data!" &amp; SUBSTITUTE(ADDRESS(1,MATCH(CONCATENATE("*Count.AutoSlam.",'Site Setup'!$R$5,".",'Site Setup'!$C41,".",'Site Setup'!$R$5,"-SLAM",$V41,RIGHT(H$38,1),".Kickout.Controller.",H$37),DATA!$2:$2,0),4),"1","")&amp;"5")+_xlfn.STDEV.S(INDIRECT("Data!"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Setup'!$R$5,"-SLAM",$V41,RIGHT(H$38,1),".Kickout.Controller.",H$37),DATA!$2:$2,0),4),"1","")&amp;Convert!$D$5))&lt;INDIRECT("Data!" &amp; SUBSTITUTE(ADDRESS(1,MATCH(CONCATENATE("*Count.AutoSlam.",'Site Setup'!$R$5,".",'Site Setup'!$C41,".",'Site Setup'!$R$5,"-SLAM",$V41,RIGHT(H$38,1),".Kickout.Controller.",H$37),DATA!$2:$2,0),4),"1","")&amp; Convert!$D$5),1,IF(INDIRECT("Data!" &amp; SUBSTITUTE(ADDRESS(1,MATCH(CONCATENATE("*Count.AutoSlam.",'Site Setup'!$R$5,".",'Site Setup'!$C41,".",'Site Setup'!$R$5,"-SLAM",$V41,RIGHT(H$38,1),".Kickout.Controller.",H$37),DATA!$2:$2,0),4),"1","")&amp;"5")-_xlfn.STDEV.S(INDIRECT("Data!"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Setup'!$R$5,"-SLAM",$V41,RIGHT(H$38,1),".Kickout.Controller.",H$37),DATA!$2:$2,0),4),"1","")&amp;Convert!$D$5))&gt;INDIRECT("Data!" &amp; SUBSTITUTE(ADDRESS(1,MATCH(CONCATENATE("*Count.AutoSlam.",'Site Setup'!$R$5,".",'Site Setup'!$C41,".",'Site Setup'!$R$5,"-SLAM",$V41,RIGHT(H$38,1),".Kickout.Controller.",H$37),DATA!$2:$2,0),4),"1","")&amp;Convert!$D$5),-1,0)),0),0)</f>
        <v/>
      </c>
      <c r="R15" s="523">
        <f>IF('Site Setup'!$B41 = "N/A","N/A",'Site Setup'!$A41)</f>
        <v/>
      </c>
      <c r="S15" s="488" t="n"/>
    </row>
    <row r="16" ht="16.5" customHeight="1" s="644" thickBot="1">
      <c r="A16" s="532">
        <f>HYPERLINK('Site Setup'!$Y$2&amp;'Site Setup'!$Z$2&amp;'Site Setup'!C42,IF('Site Setup'!$B42 = "N/A","N/A",'Site Setup'!$A42))</f>
        <v/>
      </c>
      <c r="B16" s="526">
        <f>B42</f>
        <v/>
      </c>
      <c r="C16" s="84">
        <f>IF(B16&lt;'Site Setup'!$B$11,"",IFERROR((C42+D42)/B42,0))</f>
        <v/>
      </c>
      <c r="D16" s="84">
        <f>IF(B16&lt;'Site Setup'!$B$11,"",IFERROR(E42/B42,0))</f>
        <v/>
      </c>
      <c r="E16" s="84">
        <f>IF(B16&lt;'Site Setup'!$B$11,"",IFERROR(F42/B42,0))</f>
        <v/>
      </c>
      <c r="F16" s="85">
        <f>IF(B16&lt;'Site Setup'!$B$11,"",IFERROR(G42/B42,0))</f>
        <v/>
      </c>
      <c r="G16" s="521">
        <f>IF(B16&lt;'Site Setup'!$B$11,"",IFERROR(H42/B42,0))</f>
        <v/>
      </c>
      <c r="H16" s="534">
        <f>IF(SUM(C16:G16)=0,"",SUM(C16:G16))</f>
        <v/>
      </c>
      <c r="I16" s="537">
        <f>IF(B16&lt;'Site Setup'!$B$11,"",I42/$B$59)</f>
        <v/>
      </c>
      <c r="J16" s="109">
        <f>IF(C42=U42,RIGHT($C$38,1),IF(D42=U42,RIGHT($D$38,1),""))</f>
        <v/>
      </c>
      <c r="K16" s="404">
        <f>'Site Setup'!D42</f>
        <v/>
      </c>
      <c r="L16" s="98">
        <f>IFERROR(_xlfn.IFNA(IF(INDIRECT("Data!" &amp; SUBSTITUTE(ADDRESS(1,MATCH(CONCATENATE("*Count.AutoSlam.",'Site Setup'!$R$5,".",'Site Setup'!$C42,".",'Site Setup'!$R$5,"-SLAM",$V42,RIGHT(C$38,1),".Kickout.Controller.",C$37),DATA!$2:$2,0),4),"1","")&amp;"5")+_xlfn.STDEV.S(INDIRECT("Data!"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Setup'!$R$5,"-SLAM",$V42,RIGHT(C$38,1),".Kickout.Controller.",C$37),DATA!$2:$2,0),4),"1","")&amp;Convert!$D$5))&lt;INDIRECT("Data!" &amp; SUBSTITUTE(ADDRESS(1,MATCH(CONCATENATE("*Count.AutoSlam.",'Site Setup'!$R$5,".",'Site Setup'!$C42,".",'Site Setup'!$R$5,"-SLAM",$V42,RIGHT(C$38,1),".Kickout.Controller.",C$37),DATA!$2:$2,0),4),"1","")&amp; Convert!$D$5),1,IF(INDIRECT("Data!" &amp; SUBSTITUTE(ADDRESS(1,MATCH(CONCATENATE("*Count.AutoSlam.",'Site Setup'!$R$5,".",'Site Setup'!$C42,".",'Site Setup'!$R$5,"-SLAM",$V42,RIGHT(C$38,1),".Kickout.Controller.",C$37),DATA!$2:$2,0),4),"1","")&amp;"5")-_xlfn.STDEV.S(INDIRECT("Data!"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Setup'!$R$5,"-SLAM",$V42,RIGHT(C$38,1),".Kickout.Controller.",C$37),DATA!$2:$2,0),4),"1","")&amp;Convert!$D$5))&gt;INDIRECT("Data!" &amp; SUBSTITUTE(ADDRESS(1,MATCH(CONCATENATE("*Count.AutoSlam.",'Site Setup'!$R$5,".",'Site Setup'!$C42,".",'Site Setup'!$R$5,"-SLAM",$V42,RIGHT(C$38,1),".Kickout.Controller.",C$37),DATA!$2:$2,0),4),"1","")&amp;Convert!$D$5),-1,0)),0),0)</f>
        <v/>
      </c>
      <c r="M16" s="98">
        <f>IFERROR(_xlfn.IFNA(IF(INDIRECT("Data!" &amp; SUBSTITUTE(ADDRESS(1,MATCH(CONCATENATE("*Count.AutoSlam.",'Site Setup'!$R$5,".",'Site Setup'!$C42,".",'Site Setup'!$R$5,"-SLAM",$V42,RIGHT(D$38,1),".Kickout.Controller.",D$37),DATA!$2:$2,0),4),"1","")&amp;"5")+_xlfn.STDEV.S(INDIRECT("Data!"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Setup'!$R$5,"-SLAM",$V42,RIGHT(D$38,1),".Kickout.Controller.",D$37),DATA!$2:$2,0),4),"1","")&amp;Convert!$D$5))&lt;INDIRECT("Data!" &amp; SUBSTITUTE(ADDRESS(1,MATCH(CONCATENATE("*Count.AutoSlam.",'Site Setup'!$R$5,".",'Site Setup'!$C42,".",'Site Setup'!$R$5,"-SLAM",$V42,RIGHT(D$38,1),".Kickout.Controller.",D$37),DATA!$2:$2,0),4),"1","")&amp; Convert!$D$5),1,IF(INDIRECT("Data!" &amp; SUBSTITUTE(ADDRESS(1,MATCH(CONCATENATE("*Count.AutoSlam.",'Site Setup'!$R$5,".",'Site Setup'!$C42,".",'Site Setup'!$R$5,"-SLAM",$V42,RIGHT(D$38,1),".Kickout.Controller.",D$37),DATA!$2:$2,0),4),"1","")&amp;"5")-_xlfn.STDEV.S(INDIRECT("Data!"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Setup'!$R$5,"-SLAM",$V42,RIGHT(D$38,1),".Kickout.Controller.",D$37),DATA!$2:$2,0),4),"1","")&amp;Convert!$D$5))&gt;INDIRECT("Data!" &amp; SUBSTITUTE(ADDRESS(1,MATCH(CONCATENATE("*Count.AutoSlam.",'Site Setup'!$R$5,".",'Site Setup'!$C42,".",'Site Setup'!$R$5,"-SLAM",$V42,RIGHT(D$38,1),".Kickout.Controller.",D$37),DATA!$2:$2,0),4),"1","")&amp;Convert!$D$5),-1,0)),0),0)</f>
        <v/>
      </c>
      <c r="N16" s="98">
        <f>IFERROR(_xlfn.IFNA(IF(INDIRECT("Data!" &amp; SUBSTITUTE(ADDRESS(1,MATCH(CONCATENATE("*Count.AutoSlam.",'Site Setup'!$R$5,".",'Site Setup'!$C42,".",'Site Setup'!$R$5,"-SLAM",$V42,RIGHT(E$38,1),".Kickout.Controller.",E$37),DATA!$2:$2,0),4),"1","")&amp;"5")+_xlfn.STDEV.S(INDIRECT("Data!"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Setup'!$R$5,"-SLAM",$V42,RIGHT(E$38,1),".Kickout.Controller.",E$37),DATA!$2:$2,0),4),"1","")&amp;Convert!$D$5))&lt;INDIRECT("Data!" &amp; SUBSTITUTE(ADDRESS(1,MATCH(CONCATENATE("*Count.AutoSlam.",'Site Setup'!$R$5,".",'Site Setup'!$C42,".",'Site Setup'!$R$5,"-SLAM",$V42,RIGHT(E$38,1),".Kickout.Controller.",E$37),DATA!$2:$2,0),4),"1","")&amp; Convert!$D$5),1,IF(INDIRECT("Data!" &amp; SUBSTITUTE(ADDRESS(1,MATCH(CONCATENATE("*Count.AutoSlam.",'Site Setup'!$R$5,".",'Site Setup'!$C42,".",'Site Setup'!$R$5,"-SLAM",$V42,RIGHT(E$38,1),".Kickout.Controller.",E$37),DATA!$2:$2,0),4),"1","")&amp;"5")-_xlfn.STDEV.S(INDIRECT("Data!"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Setup'!$R$5,"-SLAM",$V42,RIGHT(E$38,1),".Kickout.Controller.",E$37),DATA!$2:$2,0),4),"1","")&amp;Convert!$D$5))&gt;INDIRECT("Data!" &amp; SUBSTITUTE(ADDRESS(1,MATCH(CONCATENATE("*Count.AutoSlam.",'Site Setup'!$R$5,".",'Site Setup'!$C42,".",'Site Setup'!$R$5,"-SLAM",$V42,RIGHT(E$38,1),".Kickout.Controller.",E$37),DATA!$2:$2,0),4),"1","")&amp;Convert!$D$5),-1,0)),0),0)</f>
        <v/>
      </c>
      <c r="O16" s="98">
        <f>IFERROR(_xlfn.IFNA(IF(INDIRECT("Data!" &amp; SUBSTITUTE(ADDRESS(1,MATCH(CONCATENATE("*Count.AutoSlam.",'Site Setup'!$R$5,".",'Site Setup'!$C42,".",'Site Setup'!$R$5,"-SLAM",$V42,RIGHT(F$38,1),".Kickout.Controller.",F$37),DATA!$2:$2,0),4),"1","")&amp;"5")+_xlfn.STDEV.S(INDIRECT("Data!"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Setup'!$R$5,"-SLAM",$V42,RIGHT(F$38,1),".Kickout.Controller.",F$37),DATA!$2:$2,0),4),"1","")&amp;Convert!$D$5))&lt;INDIRECT("Data!" &amp; SUBSTITUTE(ADDRESS(1,MATCH(CONCATENATE("*Count.AutoSlam.",'Site Setup'!$R$5,".",'Site Setup'!$C42,".",'Site Setup'!$R$5,"-SLAM",$V42,RIGHT(F$38,1),".Kickout.Controller.",F$37),DATA!$2:$2,0),4),"1","")&amp; Convert!$D$5),1,IF(INDIRECT("Data!" &amp; SUBSTITUTE(ADDRESS(1,MATCH(CONCATENATE("*Count.AutoSlam.",'Site Setup'!$R$5,".",'Site Setup'!$C42,".",'Site Setup'!$R$5,"-SLAM",$V42,RIGHT(F$38,1),".Kickout.Controller.",F$37),DATA!$2:$2,0),4),"1","")&amp;"5")-_xlfn.STDEV.S(INDIRECT("Data!"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Setup'!$R$5,"-SLAM",$V42,RIGHT(F$38,1),".Kickout.Controller.",F$37),DATA!$2:$2,0),4),"1","")&amp;Convert!$D$5))&gt;INDIRECT("Data!" &amp; SUBSTITUTE(ADDRESS(1,MATCH(CONCATENATE("*Count.AutoSlam.",'Site Setup'!$R$5,".",'Site Setup'!$C42,".",'Site Setup'!$R$5,"-SLAM",$V42,RIGHT(F$38,1),".Kickout.Controller.",F$37),DATA!$2:$2,0),4),"1","")&amp;Convert!$D$5),-1,0)),0),0)</f>
        <v/>
      </c>
      <c r="P16" s="98">
        <f>IFERROR(_xlfn.IFNA(IF(INDIRECT("Data!" &amp; SUBSTITUTE(ADDRESS(1,MATCH(CONCATENATE("*Count.AutoSlam.",'Site Setup'!$R$5,".",'Site Setup'!$C42,".",'Site Setup'!$R$5,"-SLAM",$V42,RIGHT(G$38,1),".Kickout.Controller.",G$37),DATA!$2:$2,0),4),"1","")&amp;"5")+_xlfn.STDEV.S(INDIRECT("Data!"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Setup'!$R$5,"-SLAM",$V42,RIGHT(G$38,1),".Kickout.Controller.",G$37),DATA!$2:$2,0),4),"1","")&amp;Convert!$D$5))&lt;INDIRECT("Data!" &amp; SUBSTITUTE(ADDRESS(1,MATCH(CONCATENATE("*Count.AutoSlam.",'Site Setup'!$R$5,".",'Site Setup'!$C42,".",'Site Setup'!$R$5,"-SLAM",$V42,RIGHT(G$38,1),".Kickout.Controller.",G$37),DATA!$2:$2,0),4),"1","")&amp; Convert!$D$5),1,IF(INDIRECT("Data!" &amp; SUBSTITUTE(ADDRESS(1,MATCH(CONCATENATE("*Count.AutoSlam.",'Site Setup'!$R$5,".",'Site Setup'!$C42,".",'Site Setup'!$R$5,"-SLAM",$V42,RIGHT(G$38,1),".Kickout.Controller.",G$37),DATA!$2:$2,0),4),"1","")&amp;"5")-_xlfn.STDEV.S(INDIRECT("Data!"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Setup'!$R$5,"-SLAM",$V42,RIGHT(G$38,1),".Kickout.Controller.",G$37),DATA!$2:$2,0),4),"1","")&amp;Convert!$D$5))&gt;INDIRECT("Data!" &amp; SUBSTITUTE(ADDRESS(1,MATCH(CONCATENATE("*Count.AutoSlam.",'Site Setup'!$R$5,".",'Site Setup'!$C42,".",'Site Setup'!$R$5,"-SLAM",$V42,RIGHT(G$38,1),".Kickout.Controller.",G$37),DATA!$2:$2,0),4),"1","")&amp;Convert!$D$5),-1,0)),0),0)</f>
        <v/>
      </c>
      <c r="Q16" s="98">
        <f>IFERROR(_xlfn.IFNA(IF(INDIRECT("Data!" &amp; SUBSTITUTE(ADDRESS(1,MATCH(CONCATENATE("*Count.AutoSlam.",'Site Setup'!$R$5,".",'Site Setup'!$C42,".",'Site Setup'!$R$5,"-SLAM",$V42,RIGHT(H$38,1),".Kickout.Controller.",H$37),DATA!$2:$2,0),4),"1","")&amp;"5")+_xlfn.STDEV.S(INDIRECT("Data!"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Setup'!$R$5,"-SLAM",$V42,RIGHT(H$38,1),".Kickout.Controller.",H$37),DATA!$2:$2,0),4),"1","")&amp;Convert!$D$5))&lt;INDIRECT("Data!" &amp; SUBSTITUTE(ADDRESS(1,MATCH(CONCATENATE("*Count.AutoSlam.",'Site Setup'!$R$5,".",'Site Setup'!$C42,".",'Site Setup'!$R$5,"-SLAM",$V42,RIGHT(H$38,1),".Kickout.Controller.",H$37),DATA!$2:$2,0),4),"1","")&amp; Convert!$D$5),1,IF(INDIRECT("Data!" &amp; SUBSTITUTE(ADDRESS(1,MATCH(CONCATENATE("*Count.AutoSlam.",'Site Setup'!$R$5,".",'Site Setup'!$C42,".",'Site Setup'!$R$5,"-SLAM",$V42,RIGHT(H$38,1),".Kickout.Controller.",H$37),DATA!$2:$2,0),4),"1","")&amp;"5")-_xlfn.STDEV.S(INDIRECT("Data!"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Setup'!$R$5,"-SLAM",$V42,RIGHT(H$38,1),".Kickout.Controller.",H$37),DATA!$2:$2,0),4),"1","")&amp;Convert!$D$5))&gt;INDIRECT("Data!" &amp; SUBSTITUTE(ADDRESS(1,MATCH(CONCATENATE("*Count.AutoSlam.",'Site Setup'!$R$5,".",'Site Setup'!$C42,".",'Site Setup'!$R$5,"-SLAM",$V42,RIGHT(H$38,1),".Kickout.Controller.",H$37),DATA!$2:$2,0),4),"1","")&amp;Convert!$D$5),-1,0)),0),0)</f>
        <v/>
      </c>
      <c r="R16" s="523">
        <f>IF('Site Setup'!$B42 = "N/A","N/A",'Site Setup'!$A42)</f>
        <v/>
      </c>
      <c r="S16" s="488" t="n"/>
    </row>
    <row r="17" ht="16.5" customHeight="1" s="644" thickBot="1">
      <c r="A17" s="532">
        <f>HYPERLINK('Site Setup'!$Y$2&amp;'Site Setup'!$Z$2&amp;'Site Setup'!C43,IF('Site Setup'!$B43 = "N/A","N/A",'Site Setup'!$A43))</f>
        <v/>
      </c>
      <c r="B17" s="526">
        <f>B43</f>
        <v/>
      </c>
      <c r="C17" s="84">
        <f>IF(B17&lt;'Site Setup'!$B$11,"",IFERROR((C43+D43)/B43,0))</f>
        <v/>
      </c>
      <c r="D17" s="84">
        <f>IF(B17&lt;'Site Setup'!$B$11,"",IFERROR(E43/B43,0))</f>
        <v/>
      </c>
      <c r="E17" s="84">
        <f>IF(B17&lt;'Site Setup'!$B$11,"",IFERROR(F43/B43,0))</f>
        <v/>
      </c>
      <c r="F17" s="85">
        <f>IF(B17&lt;'Site Setup'!$B$11,"",IFERROR(G43/B43,0))</f>
        <v/>
      </c>
      <c r="G17" s="521">
        <f>IF(B17&lt;'Site Setup'!$B$11,"",IFERROR(H43/B43,0))</f>
        <v/>
      </c>
      <c r="H17" s="534">
        <f>IF(SUM(C17:G17)=0,"",SUM(C17:G17))</f>
        <v/>
      </c>
      <c r="I17" s="537">
        <f>IF(B17&lt;'Site Setup'!$B$11,"",I43/$B$59)</f>
        <v/>
      </c>
      <c r="J17" s="109">
        <f>IF(C43=U43,RIGHT($C$38,1),IF(D43=U43,RIGHT($D$38,1),""))</f>
        <v/>
      </c>
      <c r="K17" s="404">
        <f>'Site Setup'!D43</f>
        <v/>
      </c>
      <c r="L17" s="98">
        <f>IFERROR(_xlfn.IFNA(IF(INDIRECT("Data!" &amp; SUBSTITUTE(ADDRESS(1,MATCH(CONCATENATE("*Count.AutoSlam.",'Site Setup'!$R$5,".",'Site Setup'!$C43,".",'Site Setup'!$R$5,"-SLAM",$V43,RIGHT(C$38,1),".Kickout.Controller.",C$37),DATA!$2:$2,0),4),"1","")&amp;"5")+_xlfn.STDEV.S(INDIRECT("Data!"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Setup'!$R$5,"-SLAM",$V43,RIGHT(C$38,1),".Kickout.Controller.",C$37),DATA!$2:$2,0),4),"1","")&amp;Convert!$D$5))&lt;INDIRECT("Data!" &amp; SUBSTITUTE(ADDRESS(1,MATCH(CONCATENATE("*Count.AutoSlam.",'Site Setup'!$R$5,".",'Site Setup'!$C43,".",'Site Setup'!$R$5,"-SLAM",$V43,RIGHT(C$38,1),".Kickout.Controller.",C$37),DATA!$2:$2,0),4),"1","")&amp; Convert!$D$5),1,IF(INDIRECT("Data!" &amp; SUBSTITUTE(ADDRESS(1,MATCH(CONCATENATE("*Count.AutoSlam.",'Site Setup'!$R$5,".",'Site Setup'!$C43,".",'Site Setup'!$R$5,"-SLAM",$V43,RIGHT(C$38,1),".Kickout.Controller.",C$37),DATA!$2:$2,0),4),"1","")&amp;"5")-_xlfn.STDEV.S(INDIRECT("Data!"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Setup'!$R$5,"-SLAM",$V43,RIGHT(C$38,1),".Kickout.Controller.",C$37),DATA!$2:$2,0),4),"1","")&amp;Convert!$D$5))&gt;INDIRECT("Data!" &amp; SUBSTITUTE(ADDRESS(1,MATCH(CONCATENATE("*Count.AutoSlam.",'Site Setup'!$R$5,".",'Site Setup'!$C43,".",'Site Setup'!$R$5,"-SLAM",$V43,RIGHT(C$38,1),".Kickout.Controller.",C$37),DATA!$2:$2,0),4),"1","")&amp;Convert!$D$5),-1,0)),0),0)</f>
        <v/>
      </c>
      <c r="M17" s="98">
        <f>IFERROR(_xlfn.IFNA(IF(INDIRECT("Data!" &amp; SUBSTITUTE(ADDRESS(1,MATCH(CONCATENATE("*Count.AutoSlam.",'Site Setup'!$R$5,".",'Site Setup'!$C43,".",'Site Setup'!$R$5,"-SLAM",$V43,RIGHT(D$38,1),".Kickout.Controller.",D$37),DATA!$2:$2,0),4),"1","")&amp;"5")+_xlfn.STDEV.S(INDIRECT("Data!"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Setup'!$R$5,"-SLAM",$V43,RIGHT(D$38,1),".Kickout.Controller.",D$37),DATA!$2:$2,0),4),"1","")&amp;Convert!$D$5))&lt;INDIRECT("Data!" &amp; SUBSTITUTE(ADDRESS(1,MATCH(CONCATENATE("*Count.AutoSlam.",'Site Setup'!$R$5,".",'Site Setup'!$C43,".",'Site Setup'!$R$5,"-SLAM",$V43,RIGHT(D$38,1),".Kickout.Controller.",D$37),DATA!$2:$2,0),4),"1","")&amp; Convert!$D$5),1,IF(INDIRECT("Data!" &amp; SUBSTITUTE(ADDRESS(1,MATCH(CONCATENATE("*Count.AutoSlam.",'Site Setup'!$R$5,".",'Site Setup'!$C43,".",'Site Setup'!$R$5,"-SLAM",$V43,RIGHT(D$38,1),".Kickout.Controller.",D$37),DATA!$2:$2,0),4),"1","")&amp;"5")-_xlfn.STDEV.S(INDIRECT("Data!"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Setup'!$R$5,"-SLAM",$V43,RIGHT(D$38,1),".Kickout.Controller.",D$37),DATA!$2:$2,0),4),"1","")&amp;Convert!$D$5))&gt;INDIRECT("Data!" &amp; SUBSTITUTE(ADDRESS(1,MATCH(CONCATENATE("*Count.AutoSlam.",'Site Setup'!$R$5,".",'Site Setup'!$C43,".",'Site Setup'!$R$5,"-SLAM",$V43,RIGHT(D$38,1),".Kickout.Controller.",D$37),DATA!$2:$2,0),4),"1","")&amp;Convert!$D$5),-1,0)),0),0)</f>
        <v/>
      </c>
      <c r="N17" s="98">
        <f>IFERROR(_xlfn.IFNA(IF(INDIRECT("Data!" &amp; SUBSTITUTE(ADDRESS(1,MATCH(CONCATENATE("*Count.AutoSlam.",'Site Setup'!$R$5,".",'Site Setup'!$C43,".",'Site Setup'!$R$5,"-SLAM",$V43,RIGHT(E$38,1),".Kickout.Controller.",E$37),DATA!$2:$2,0),4),"1","")&amp;"5")+_xlfn.STDEV.S(INDIRECT("Data!"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Setup'!$R$5,"-SLAM",$V43,RIGHT(E$38,1),".Kickout.Controller.",E$37),DATA!$2:$2,0),4),"1","")&amp;Convert!$D$5))&lt;INDIRECT("Data!" &amp; SUBSTITUTE(ADDRESS(1,MATCH(CONCATENATE("*Count.AutoSlam.",'Site Setup'!$R$5,".",'Site Setup'!$C43,".",'Site Setup'!$R$5,"-SLAM",$V43,RIGHT(E$38,1),".Kickout.Controller.",E$37),DATA!$2:$2,0),4),"1","")&amp; Convert!$D$5),1,IF(INDIRECT("Data!" &amp; SUBSTITUTE(ADDRESS(1,MATCH(CONCATENATE("*Count.AutoSlam.",'Site Setup'!$R$5,".",'Site Setup'!$C43,".",'Site Setup'!$R$5,"-SLAM",$V43,RIGHT(E$38,1),".Kickout.Controller.",E$37),DATA!$2:$2,0),4),"1","")&amp;"5")-_xlfn.STDEV.S(INDIRECT("Data!"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Setup'!$R$5,"-SLAM",$V43,RIGHT(E$38,1),".Kickout.Controller.",E$37),DATA!$2:$2,0),4),"1","")&amp;Convert!$D$5))&gt;INDIRECT("Data!" &amp; SUBSTITUTE(ADDRESS(1,MATCH(CONCATENATE("*Count.AutoSlam.",'Site Setup'!$R$5,".",'Site Setup'!$C43,".",'Site Setup'!$R$5,"-SLAM",$V43,RIGHT(E$38,1),".Kickout.Controller.",E$37),DATA!$2:$2,0),4),"1","")&amp;Convert!$D$5),-1,0)),0),0)</f>
        <v/>
      </c>
      <c r="O17" s="98">
        <f>IFERROR(_xlfn.IFNA(IF(INDIRECT("Data!" &amp; SUBSTITUTE(ADDRESS(1,MATCH(CONCATENATE("*Count.AutoSlam.",'Site Setup'!$R$5,".",'Site Setup'!$C43,".",'Site Setup'!$R$5,"-SLAM",$V43,RIGHT(F$38,1),".Kickout.Controller.",F$37),DATA!$2:$2,0),4),"1","")&amp;"5")+_xlfn.STDEV.S(INDIRECT("Data!"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Setup'!$R$5,"-SLAM",$V43,RIGHT(F$38,1),".Kickout.Controller.",F$37),DATA!$2:$2,0),4),"1","")&amp;Convert!$D$5))&lt;INDIRECT("Data!" &amp; SUBSTITUTE(ADDRESS(1,MATCH(CONCATENATE("*Count.AutoSlam.",'Site Setup'!$R$5,".",'Site Setup'!$C43,".",'Site Setup'!$R$5,"-SLAM",$V43,RIGHT(F$38,1),".Kickout.Controller.",F$37),DATA!$2:$2,0),4),"1","")&amp; Convert!$D$5),1,IF(INDIRECT("Data!" &amp; SUBSTITUTE(ADDRESS(1,MATCH(CONCATENATE("*Count.AutoSlam.",'Site Setup'!$R$5,".",'Site Setup'!$C43,".",'Site Setup'!$R$5,"-SLAM",$V43,RIGHT(F$38,1),".Kickout.Controller.",F$37),DATA!$2:$2,0),4),"1","")&amp;"5")-_xlfn.STDEV.S(INDIRECT("Data!"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Setup'!$R$5,"-SLAM",$V43,RIGHT(F$38,1),".Kickout.Controller.",F$37),DATA!$2:$2,0),4),"1","")&amp;Convert!$D$5))&gt;INDIRECT("Data!" &amp; SUBSTITUTE(ADDRESS(1,MATCH(CONCATENATE("*Count.AutoSlam.",'Site Setup'!$R$5,".",'Site Setup'!$C43,".",'Site Setup'!$R$5,"-SLAM",$V43,RIGHT(F$38,1),".Kickout.Controller.",F$37),DATA!$2:$2,0),4),"1","")&amp;Convert!$D$5),-1,0)),0),0)</f>
        <v/>
      </c>
      <c r="P17" s="98">
        <f>IFERROR(_xlfn.IFNA(IF(INDIRECT("Data!" &amp; SUBSTITUTE(ADDRESS(1,MATCH(CONCATENATE("*Count.AutoSlam.",'Site Setup'!$R$5,".",'Site Setup'!$C43,".",'Site Setup'!$R$5,"-SLAM",$V43,RIGHT(G$38,1),".Kickout.Controller.",G$37),DATA!$2:$2,0),4),"1","")&amp;"5")+_xlfn.STDEV.S(INDIRECT("Data!"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Setup'!$R$5,"-SLAM",$V43,RIGHT(G$38,1),".Kickout.Controller.",G$37),DATA!$2:$2,0),4),"1","")&amp;Convert!$D$5))&lt;INDIRECT("Data!" &amp; SUBSTITUTE(ADDRESS(1,MATCH(CONCATENATE("*Count.AutoSlam.",'Site Setup'!$R$5,".",'Site Setup'!$C43,".",'Site Setup'!$R$5,"-SLAM",$V43,RIGHT(G$38,1),".Kickout.Controller.",G$37),DATA!$2:$2,0),4),"1","")&amp; Convert!$D$5),1,IF(INDIRECT("Data!" &amp; SUBSTITUTE(ADDRESS(1,MATCH(CONCATENATE("*Count.AutoSlam.",'Site Setup'!$R$5,".",'Site Setup'!$C43,".",'Site Setup'!$R$5,"-SLAM",$V43,RIGHT(G$38,1),".Kickout.Controller.",G$37),DATA!$2:$2,0),4),"1","")&amp;"5")-_xlfn.STDEV.S(INDIRECT("Data!"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Setup'!$R$5,"-SLAM",$V43,RIGHT(G$38,1),".Kickout.Controller.",G$37),DATA!$2:$2,0),4),"1","")&amp;Convert!$D$5))&gt;INDIRECT("Data!" &amp; SUBSTITUTE(ADDRESS(1,MATCH(CONCATENATE("*Count.AutoSlam.",'Site Setup'!$R$5,".",'Site Setup'!$C43,".",'Site Setup'!$R$5,"-SLAM",$V43,RIGHT(G$38,1),".Kickout.Controller.",G$37),DATA!$2:$2,0),4),"1","")&amp;Convert!$D$5),-1,0)),0),0)</f>
        <v/>
      </c>
      <c r="Q17" s="98">
        <f>IFERROR(_xlfn.IFNA(IF(INDIRECT("Data!" &amp; SUBSTITUTE(ADDRESS(1,MATCH(CONCATENATE("*Count.AutoSlam.",'Site Setup'!$R$5,".",'Site Setup'!$C43,".",'Site Setup'!$R$5,"-SLAM",$V43,RIGHT(H$38,1),".Kickout.Controller.",H$37),DATA!$2:$2,0),4),"1","")&amp;"5")+_xlfn.STDEV.S(INDIRECT("Data!"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Setup'!$R$5,"-SLAM",$V43,RIGHT(H$38,1),".Kickout.Controller.",H$37),DATA!$2:$2,0),4),"1","")&amp;Convert!$D$5))&lt;INDIRECT("Data!" &amp; SUBSTITUTE(ADDRESS(1,MATCH(CONCATENATE("*Count.AutoSlam.",'Site Setup'!$R$5,".",'Site Setup'!$C43,".",'Site Setup'!$R$5,"-SLAM",$V43,RIGHT(H$38,1),".Kickout.Controller.",H$37),DATA!$2:$2,0),4),"1","")&amp; Convert!$D$5),1,IF(INDIRECT("Data!" &amp; SUBSTITUTE(ADDRESS(1,MATCH(CONCATENATE("*Count.AutoSlam.",'Site Setup'!$R$5,".",'Site Setup'!$C43,".",'Site Setup'!$R$5,"-SLAM",$V43,RIGHT(H$38,1),".Kickout.Controller.",H$37),DATA!$2:$2,0),4),"1","")&amp;"5")-_xlfn.STDEV.S(INDIRECT("Data!"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Setup'!$R$5,"-SLAM",$V43,RIGHT(H$38,1),".Kickout.Controller.",H$37),DATA!$2:$2,0),4),"1","")&amp;Convert!$D$5))&gt;INDIRECT("Data!" &amp; SUBSTITUTE(ADDRESS(1,MATCH(CONCATENATE("*Count.AutoSlam.",'Site Setup'!$R$5,".",'Site Setup'!$C43,".",'Site Setup'!$R$5,"-SLAM",$V43,RIGHT(H$38,1),".Kickout.Controller.",H$37),DATA!$2:$2,0),4),"1","")&amp;Convert!$D$5),-1,0)),0),0)</f>
        <v/>
      </c>
      <c r="R17" s="523">
        <f>IF('Site Setup'!$B43 = "N/A","N/A",'Site Setup'!$A43)</f>
        <v/>
      </c>
      <c r="S17" s="488" t="n"/>
    </row>
    <row r="18" ht="16.5" customHeight="1" s="644" thickBot="1">
      <c r="A18" s="532">
        <f>HYPERLINK('Site Setup'!$Y$2&amp;'Site Setup'!$Z$2&amp;'Site Setup'!C44,IF('Site Setup'!$B44 = "N/A","N/A",'Site Setup'!$A44))</f>
        <v/>
      </c>
      <c r="B18" s="526">
        <f>B44</f>
        <v/>
      </c>
      <c r="C18" s="84">
        <f>IF(B18&lt;'Site Setup'!$B$11,"",IFERROR((C44+D44)/B44,0))</f>
        <v/>
      </c>
      <c r="D18" s="84">
        <f>IF(B18&lt;'Site Setup'!$B$11,"",IFERROR(E44/B44,0))</f>
        <v/>
      </c>
      <c r="E18" s="84">
        <f>IF(B18&lt;'Site Setup'!$B$11,"",IFERROR(F44/B44,0))</f>
        <v/>
      </c>
      <c r="F18" s="85">
        <f>IF(B18&lt;'Site Setup'!$B$11,"",IFERROR(G44/B44,0))</f>
        <v/>
      </c>
      <c r="G18" s="521">
        <f>IF(B18&lt;'Site Setup'!$B$11,"",IFERROR(H44/B44,0))</f>
        <v/>
      </c>
      <c r="H18" s="534">
        <f>IF(SUM(C18:G18)=0,"",SUM(C18:G18))</f>
        <v/>
      </c>
      <c r="I18" s="537">
        <f>IF(B18&lt;'Site Setup'!$B$11,"",I44/$B$59)</f>
        <v/>
      </c>
      <c r="J18" s="109">
        <f>IF(C44=U44,RIGHT($C$38,1),IF(D44=U44,RIGHT($D$38,1),""))</f>
        <v/>
      </c>
      <c r="K18" s="404">
        <f>'Site Setup'!D44</f>
        <v/>
      </c>
      <c r="L18" s="98">
        <f>IFERROR(_xlfn.IFNA(IF(INDIRECT("Data!" &amp; SUBSTITUTE(ADDRESS(1,MATCH(CONCATENATE("*Count.AutoSlam.",'Site Setup'!$R$5,".",'Site Setup'!$C44,".",'Site Setup'!$R$5,"-SLAM",$V44,RIGHT(C$38,1),".Kickout.Controller.",C$37),DATA!$2:$2,0),4),"1","")&amp;"5")+_xlfn.STDEV.S(INDIRECT("Data!"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Setup'!$R$5,"-SLAM",$V44,RIGHT(C$38,1),".Kickout.Controller.",C$37),DATA!$2:$2,0),4),"1","")&amp;Convert!$D$5))&lt;INDIRECT("Data!" &amp; SUBSTITUTE(ADDRESS(1,MATCH(CONCATENATE("*Count.AutoSlam.",'Site Setup'!$R$5,".",'Site Setup'!$C44,".",'Site Setup'!$R$5,"-SLAM",$V44,RIGHT(C$38,1),".Kickout.Controller.",C$37),DATA!$2:$2,0),4),"1","")&amp; Convert!$D$5),1,IF(INDIRECT("Data!" &amp; SUBSTITUTE(ADDRESS(1,MATCH(CONCATENATE("*Count.AutoSlam.",'Site Setup'!$R$5,".",'Site Setup'!$C44,".",'Site Setup'!$R$5,"-SLAM",$V44,RIGHT(C$38,1),".Kickout.Controller.",C$37),DATA!$2:$2,0),4),"1","")&amp;"5")-_xlfn.STDEV.S(INDIRECT("Data!"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Setup'!$R$5,"-SLAM",$V44,RIGHT(C$38,1),".Kickout.Controller.",C$37),DATA!$2:$2,0),4),"1","")&amp;Convert!$D$5))&gt;INDIRECT("Data!" &amp; SUBSTITUTE(ADDRESS(1,MATCH(CONCATENATE("*Count.AutoSlam.",'Site Setup'!$R$5,".",'Site Setup'!$C44,".",'Site Setup'!$R$5,"-SLAM",$V44,RIGHT(C$38,1),".Kickout.Controller.",C$37),DATA!$2:$2,0),4),"1","")&amp;Convert!$D$5),-1,0)),0),0)</f>
        <v/>
      </c>
      <c r="M18" s="98">
        <f>IFERROR(_xlfn.IFNA(IF(INDIRECT("Data!" &amp; SUBSTITUTE(ADDRESS(1,MATCH(CONCATENATE("*Count.AutoSlam.",'Site Setup'!$R$5,".",'Site Setup'!$C44,".",'Site Setup'!$R$5,"-SLAM",$V44,RIGHT(D$38,1),".Kickout.Controller.",D$37),DATA!$2:$2,0),4),"1","")&amp;"5")+_xlfn.STDEV.S(INDIRECT("Data!"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Setup'!$R$5,"-SLAM",$V44,RIGHT(D$38,1),".Kickout.Controller.",D$37),DATA!$2:$2,0),4),"1","")&amp;Convert!$D$5))&lt;INDIRECT("Data!" &amp; SUBSTITUTE(ADDRESS(1,MATCH(CONCATENATE("*Count.AutoSlam.",'Site Setup'!$R$5,".",'Site Setup'!$C44,".",'Site Setup'!$R$5,"-SLAM",$V44,RIGHT(D$38,1),".Kickout.Controller.",D$37),DATA!$2:$2,0),4),"1","")&amp; Convert!$D$5),1,IF(INDIRECT("Data!" &amp; SUBSTITUTE(ADDRESS(1,MATCH(CONCATENATE("*Count.AutoSlam.",'Site Setup'!$R$5,".",'Site Setup'!$C44,".",'Site Setup'!$R$5,"-SLAM",$V44,RIGHT(D$38,1),".Kickout.Controller.",D$37),DATA!$2:$2,0),4),"1","")&amp;"5")-_xlfn.STDEV.S(INDIRECT("Data!"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Setup'!$R$5,"-SLAM",$V44,RIGHT(D$38,1),".Kickout.Controller.",D$37),DATA!$2:$2,0),4),"1","")&amp;Convert!$D$5))&gt;INDIRECT("Data!" &amp; SUBSTITUTE(ADDRESS(1,MATCH(CONCATENATE("*Count.AutoSlam.",'Site Setup'!$R$5,".",'Site Setup'!$C44,".",'Site Setup'!$R$5,"-SLAM",$V44,RIGHT(D$38,1),".Kickout.Controller.",D$37),DATA!$2:$2,0),4),"1","")&amp;Convert!$D$5),-1,0)),0),0)</f>
        <v/>
      </c>
      <c r="N18" s="98">
        <f>IFERROR(_xlfn.IFNA(IF(INDIRECT("Data!" &amp; SUBSTITUTE(ADDRESS(1,MATCH(CONCATENATE("*Count.AutoSlam.",'Site Setup'!$R$5,".",'Site Setup'!$C44,".",'Site Setup'!$R$5,"-SLAM",$V44,RIGHT(E$38,1),".Kickout.Controller.",E$37),DATA!$2:$2,0),4),"1","")&amp;"5")+_xlfn.STDEV.S(INDIRECT("Data!"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Setup'!$R$5,"-SLAM",$V44,RIGHT(E$38,1),".Kickout.Controller.",E$37),DATA!$2:$2,0),4),"1","")&amp;Convert!$D$5))&lt;INDIRECT("Data!" &amp; SUBSTITUTE(ADDRESS(1,MATCH(CONCATENATE("*Count.AutoSlam.",'Site Setup'!$R$5,".",'Site Setup'!$C44,".",'Site Setup'!$R$5,"-SLAM",$V44,RIGHT(E$38,1),".Kickout.Controller.",E$37),DATA!$2:$2,0),4),"1","")&amp; Convert!$D$5),1,IF(INDIRECT("Data!" &amp; SUBSTITUTE(ADDRESS(1,MATCH(CONCATENATE("*Count.AutoSlam.",'Site Setup'!$R$5,".",'Site Setup'!$C44,".",'Site Setup'!$R$5,"-SLAM",$V44,RIGHT(E$38,1),".Kickout.Controller.",E$37),DATA!$2:$2,0),4),"1","")&amp;"5")-_xlfn.STDEV.S(INDIRECT("Data!"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Setup'!$R$5,"-SLAM",$V44,RIGHT(E$38,1),".Kickout.Controller.",E$37),DATA!$2:$2,0),4),"1","")&amp;Convert!$D$5))&gt;INDIRECT("Data!" &amp; SUBSTITUTE(ADDRESS(1,MATCH(CONCATENATE("*Count.AutoSlam.",'Site Setup'!$R$5,".",'Site Setup'!$C44,".",'Site Setup'!$R$5,"-SLAM",$V44,RIGHT(E$38,1),".Kickout.Controller.",E$37),DATA!$2:$2,0),4),"1","")&amp;Convert!$D$5),-1,0)),0),0)</f>
        <v/>
      </c>
      <c r="O18" s="98">
        <f>IFERROR(_xlfn.IFNA(IF(INDIRECT("Data!" &amp; SUBSTITUTE(ADDRESS(1,MATCH(CONCATENATE("*Count.AutoSlam.",'Site Setup'!$R$5,".",'Site Setup'!$C44,".",'Site Setup'!$R$5,"-SLAM",$V44,RIGHT(F$38,1),".Kickout.Controller.",F$37),DATA!$2:$2,0),4),"1","")&amp;"5")+_xlfn.STDEV.S(INDIRECT("Data!"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Setup'!$R$5,"-SLAM",$V44,RIGHT(F$38,1),".Kickout.Controller.",F$37),DATA!$2:$2,0),4),"1","")&amp;Convert!$D$5))&lt;INDIRECT("Data!" &amp; SUBSTITUTE(ADDRESS(1,MATCH(CONCATENATE("*Count.AutoSlam.",'Site Setup'!$R$5,".",'Site Setup'!$C44,".",'Site Setup'!$R$5,"-SLAM",$V44,RIGHT(F$38,1),".Kickout.Controller.",F$37),DATA!$2:$2,0),4),"1","")&amp; Convert!$D$5),1,IF(INDIRECT("Data!" &amp; SUBSTITUTE(ADDRESS(1,MATCH(CONCATENATE("*Count.AutoSlam.",'Site Setup'!$R$5,".",'Site Setup'!$C44,".",'Site Setup'!$R$5,"-SLAM",$V44,RIGHT(F$38,1),".Kickout.Controller.",F$37),DATA!$2:$2,0),4),"1","")&amp;"5")-_xlfn.STDEV.S(INDIRECT("Data!"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Setup'!$R$5,"-SLAM",$V44,RIGHT(F$38,1),".Kickout.Controller.",F$37),DATA!$2:$2,0),4),"1","")&amp;Convert!$D$5))&gt;INDIRECT("Data!" &amp; SUBSTITUTE(ADDRESS(1,MATCH(CONCATENATE("*Count.AutoSlam.",'Site Setup'!$R$5,".",'Site Setup'!$C44,".",'Site Setup'!$R$5,"-SLAM",$V44,RIGHT(F$38,1),".Kickout.Controller.",F$37),DATA!$2:$2,0),4),"1","")&amp;Convert!$D$5),-1,0)),0),0)</f>
        <v/>
      </c>
      <c r="P18" s="98">
        <f>IFERROR(_xlfn.IFNA(IF(INDIRECT("Data!" &amp; SUBSTITUTE(ADDRESS(1,MATCH(CONCATENATE("*Count.AutoSlam.",'Site Setup'!$R$5,".",'Site Setup'!$C44,".",'Site Setup'!$R$5,"-SLAM",$V44,RIGHT(G$38,1),".Kickout.Controller.",G$37),DATA!$2:$2,0),4),"1","")&amp;"5")+_xlfn.STDEV.S(INDIRECT("Data!"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Setup'!$R$5,"-SLAM",$V44,RIGHT(G$38,1),".Kickout.Controller.",G$37),DATA!$2:$2,0),4),"1","")&amp;Convert!$D$5))&lt;INDIRECT("Data!" &amp; SUBSTITUTE(ADDRESS(1,MATCH(CONCATENATE("*Count.AutoSlam.",'Site Setup'!$R$5,".",'Site Setup'!$C44,".",'Site Setup'!$R$5,"-SLAM",$V44,RIGHT(G$38,1),".Kickout.Controller.",G$37),DATA!$2:$2,0),4),"1","")&amp; Convert!$D$5),1,IF(INDIRECT("Data!" &amp; SUBSTITUTE(ADDRESS(1,MATCH(CONCATENATE("*Count.AutoSlam.",'Site Setup'!$R$5,".",'Site Setup'!$C44,".",'Site Setup'!$R$5,"-SLAM",$V44,RIGHT(G$38,1),".Kickout.Controller.",G$37),DATA!$2:$2,0),4),"1","")&amp;"5")-_xlfn.STDEV.S(INDIRECT("Data!"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Setup'!$R$5,"-SLAM",$V44,RIGHT(G$38,1),".Kickout.Controller.",G$37),DATA!$2:$2,0),4),"1","")&amp;Convert!$D$5))&gt;INDIRECT("Data!" &amp; SUBSTITUTE(ADDRESS(1,MATCH(CONCATENATE("*Count.AutoSlam.",'Site Setup'!$R$5,".",'Site Setup'!$C44,".",'Site Setup'!$R$5,"-SLAM",$V44,RIGHT(G$38,1),".Kickout.Controller.",G$37),DATA!$2:$2,0),4),"1","")&amp;Convert!$D$5),-1,0)),0),0)</f>
        <v/>
      </c>
      <c r="Q18" s="98">
        <f>IFERROR(_xlfn.IFNA(IF(INDIRECT("Data!" &amp; SUBSTITUTE(ADDRESS(1,MATCH(CONCATENATE("*Count.AutoSlam.",'Site Setup'!$R$5,".",'Site Setup'!$C44,".",'Site Setup'!$R$5,"-SLAM",$V44,RIGHT(H$38,1),".Kickout.Controller.",H$37),DATA!$2:$2,0),4),"1","")&amp;"5")+_xlfn.STDEV.S(INDIRECT("Data!"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Setup'!$R$5,"-SLAM",$V44,RIGHT(H$38,1),".Kickout.Controller.",H$37),DATA!$2:$2,0),4),"1","")&amp;Convert!$D$5))&lt;INDIRECT("Data!" &amp; SUBSTITUTE(ADDRESS(1,MATCH(CONCATENATE("*Count.AutoSlam.",'Site Setup'!$R$5,".",'Site Setup'!$C44,".",'Site Setup'!$R$5,"-SLAM",$V44,RIGHT(H$38,1),".Kickout.Controller.",H$37),DATA!$2:$2,0),4),"1","")&amp; Convert!$D$5),1,IF(INDIRECT("Data!" &amp; SUBSTITUTE(ADDRESS(1,MATCH(CONCATENATE("*Count.AutoSlam.",'Site Setup'!$R$5,".",'Site Setup'!$C44,".",'Site Setup'!$R$5,"-SLAM",$V44,RIGHT(H$38,1),".Kickout.Controller.",H$37),DATA!$2:$2,0),4),"1","")&amp;"5")-_xlfn.STDEV.S(INDIRECT("Data!"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Setup'!$R$5,"-SLAM",$V44,RIGHT(H$38,1),".Kickout.Controller.",H$37),DATA!$2:$2,0),4),"1","")&amp;Convert!$D$5))&gt;INDIRECT("Data!" &amp; SUBSTITUTE(ADDRESS(1,MATCH(CONCATENATE("*Count.AutoSlam.",'Site Setup'!$R$5,".",'Site Setup'!$C44,".",'Site Setup'!$R$5,"-SLAM",$V44,RIGHT(H$38,1),".Kickout.Controller.",H$37),DATA!$2:$2,0),4),"1","")&amp;Convert!$D$5),-1,0)),0),0)</f>
        <v/>
      </c>
      <c r="R18" s="523">
        <f>IF('Site Setup'!$B44 = "N/A","N/A",'Site Setup'!$A44)</f>
        <v/>
      </c>
      <c r="S18" s="488" t="n"/>
    </row>
    <row r="19" ht="16.5" customHeight="1" s="644" thickBot="1">
      <c r="A19" s="532">
        <f>HYPERLINK('Site Setup'!$Y$2&amp;'Site Setup'!$Z$2&amp;'Site Setup'!C45,IF('Site Setup'!$B45 = "N/A","N/A",'Site Setup'!$A45))</f>
        <v/>
      </c>
      <c r="B19" s="526">
        <f>B45</f>
        <v/>
      </c>
      <c r="C19" s="84">
        <f>IF(B19&lt;'Site Setup'!$B$11,"",IFERROR((C45+D45)/B45,0))</f>
        <v/>
      </c>
      <c r="D19" s="84">
        <f>IF(B19&lt;'Site Setup'!$B$11,"",IFERROR(E45/B45,0))</f>
        <v/>
      </c>
      <c r="E19" s="84">
        <f>IF(B19&lt;'Site Setup'!$B$11,"",IFERROR(F45/B45,0))</f>
        <v/>
      </c>
      <c r="F19" s="85">
        <f>IF(B19&lt;'Site Setup'!$B$11,"",IFERROR(G45/B45,0))</f>
        <v/>
      </c>
      <c r="G19" s="521">
        <f>IF(B19&lt;'Site Setup'!$B$11,"",IFERROR(H45/B45,0))</f>
        <v/>
      </c>
      <c r="H19" s="534">
        <f>IF(SUM(C19:G19)=0,"",SUM(C19:G19))</f>
        <v/>
      </c>
      <c r="I19" s="537">
        <f>IF(B19&lt;'Site Setup'!$B$11,"",I45/$B$59)</f>
        <v/>
      </c>
      <c r="J19" s="109">
        <f>IF(C45=U45,RIGHT($C$38,1),IF(D45=U45,RIGHT($D$38,1),""))</f>
        <v/>
      </c>
      <c r="K19" s="404">
        <f>'Site Setup'!D45</f>
        <v/>
      </c>
      <c r="L19" s="98">
        <f>IFERROR(_xlfn.IFNA(IF(INDIRECT("Data!" &amp; SUBSTITUTE(ADDRESS(1,MATCH(CONCATENATE("*Count.AutoSlam.",'Site Setup'!$R$5,".",'Site Setup'!$C45,".",'Site Setup'!$R$5,"-SLAM",$V45,RIGHT(C$38,1),".Kickout.Controller.",C$37),DATA!$2:$2,0),4),"1","")&amp;"5")+_xlfn.STDEV.S(INDIRECT("Data!"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Setup'!$R$5,"-SLAM",$V45,RIGHT(C$38,1),".Kickout.Controller.",C$37),DATA!$2:$2,0),4),"1","")&amp;Convert!$D$5))&lt;INDIRECT("Data!" &amp; SUBSTITUTE(ADDRESS(1,MATCH(CONCATENATE("*Count.AutoSlam.",'Site Setup'!$R$5,".",'Site Setup'!$C45,".",'Site Setup'!$R$5,"-SLAM",$V45,RIGHT(C$38,1),".Kickout.Controller.",C$37),DATA!$2:$2,0),4),"1","")&amp; Convert!$D$5),1,IF(INDIRECT("Data!" &amp; SUBSTITUTE(ADDRESS(1,MATCH(CONCATENATE("*Count.AutoSlam.",'Site Setup'!$R$5,".",'Site Setup'!$C45,".",'Site Setup'!$R$5,"-SLAM",$V45,RIGHT(C$38,1),".Kickout.Controller.",C$37),DATA!$2:$2,0),4),"1","")&amp;"5")-_xlfn.STDEV.S(INDIRECT("Data!"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Setup'!$R$5,"-SLAM",$V45,RIGHT(C$38,1),".Kickout.Controller.",C$37),DATA!$2:$2,0),4),"1","")&amp;Convert!$D$5))&gt;INDIRECT("Data!" &amp; SUBSTITUTE(ADDRESS(1,MATCH(CONCATENATE("*Count.AutoSlam.",'Site Setup'!$R$5,".",'Site Setup'!$C45,".",'Site Setup'!$R$5,"-SLAM",$V45,RIGHT(C$38,1),".Kickout.Controller.",C$37),DATA!$2:$2,0),4),"1","")&amp;Convert!$D$5),-1,0)),0),0)</f>
        <v/>
      </c>
      <c r="M19" s="98">
        <f>IFERROR(_xlfn.IFNA(IF(INDIRECT("Data!" &amp; SUBSTITUTE(ADDRESS(1,MATCH(CONCATENATE("*Count.AutoSlam.",'Site Setup'!$R$5,".",'Site Setup'!$C45,".",'Site Setup'!$R$5,"-SLAM",$V45,RIGHT(D$38,1),".Kickout.Controller.",D$37),DATA!$2:$2,0),4),"1","")&amp;"5")+_xlfn.STDEV.S(INDIRECT("Data!"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Setup'!$R$5,"-SLAM",$V45,RIGHT(D$38,1),".Kickout.Controller.",D$37),DATA!$2:$2,0),4),"1","")&amp;Convert!$D$5))&lt;INDIRECT("Data!" &amp; SUBSTITUTE(ADDRESS(1,MATCH(CONCATENATE("*Count.AutoSlam.",'Site Setup'!$R$5,".",'Site Setup'!$C45,".",'Site Setup'!$R$5,"-SLAM",$V45,RIGHT(D$38,1),".Kickout.Controller.",D$37),DATA!$2:$2,0),4),"1","")&amp; Convert!$D$5),1,IF(INDIRECT("Data!" &amp; SUBSTITUTE(ADDRESS(1,MATCH(CONCATENATE("*Count.AutoSlam.",'Site Setup'!$R$5,".",'Site Setup'!$C45,".",'Site Setup'!$R$5,"-SLAM",$V45,RIGHT(D$38,1),".Kickout.Controller.",D$37),DATA!$2:$2,0),4),"1","")&amp;"5")-_xlfn.STDEV.S(INDIRECT("Data!"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Setup'!$R$5,"-SLAM",$V45,RIGHT(D$38,1),".Kickout.Controller.",D$37),DATA!$2:$2,0),4),"1","")&amp;Convert!$D$5))&gt;INDIRECT("Data!" &amp; SUBSTITUTE(ADDRESS(1,MATCH(CONCATENATE("*Count.AutoSlam.",'Site Setup'!$R$5,".",'Site Setup'!$C45,".",'Site Setup'!$R$5,"-SLAM",$V45,RIGHT(D$38,1),".Kickout.Controller.",D$37),DATA!$2:$2,0),4),"1","")&amp;Convert!$D$5),-1,0)),0),0)</f>
        <v/>
      </c>
      <c r="N19" s="98">
        <f>IFERROR(_xlfn.IFNA(IF(INDIRECT("Data!" &amp; SUBSTITUTE(ADDRESS(1,MATCH(CONCATENATE("*Count.AutoSlam.",'Site Setup'!$R$5,".",'Site Setup'!$C45,".",'Site Setup'!$R$5,"-SLAM",$V45,RIGHT(E$38,1),".Kickout.Controller.",E$37),DATA!$2:$2,0),4),"1","")&amp;"5")+_xlfn.STDEV.S(INDIRECT("Data!"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Setup'!$R$5,"-SLAM",$V45,RIGHT(E$38,1),".Kickout.Controller.",E$37),DATA!$2:$2,0),4),"1","")&amp;Convert!$D$5))&lt;INDIRECT("Data!" &amp; SUBSTITUTE(ADDRESS(1,MATCH(CONCATENATE("*Count.AutoSlam.",'Site Setup'!$R$5,".",'Site Setup'!$C45,".",'Site Setup'!$R$5,"-SLAM",$V45,RIGHT(E$38,1),".Kickout.Controller.",E$37),DATA!$2:$2,0),4),"1","")&amp; Convert!$D$5),1,IF(INDIRECT("Data!" &amp; SUBSTITUTE(ADDRESS(1,MATCH(CONCATENATE("*Count.AutoSlam.",'Site Setup'!$R$5,".",'Site Setup'!$C45,".",'Site Setup'!$R$5,"-SLAM",$V45,RIGHT(E$38,1),".Kickout.Controller.",E$37),DATA!$2:$2,0),4),"1","")&amp;"5")-_xlfn.STDEV.S(INDIRECT("Data!"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Setup'!$R$5,"-SLAM",$V45,RIGHT(E$38,1),".Kickout.Controller.",E$37),DATA!$2:$2,0),4),"1","")&amp;Convert!$D$5))&gt;INDIRECT("Data!" &amp; SUBSTITUTE(ADDRESS(1,MATCH(CONCATENATE("*Count.AutoSlam.",'Site Setup'!$R$5,".",'Site Setup'!$C45,".",'Site Setup'!$R$5,"-SLAM",$V45,RIGHT(E$38,1),".Kickout.Controller.",E$37),DATA!$2:$2,0),4),"1","")&amp;Convert!$D$5),-1,0)),0),0)</f>
        <v/>
      </c>
      <c r="O19" s="98">
        <f>IFERROR(_xlfn.IFNA(IF(INDIRECT("Data!" &amp; SUBSTITUTE(ADDRESS(1,MATCH(CONCATENATE("*Count.AutoSlam.",'Site Setup'!$R$5,".",'Site Setup'!$C45,".",'Site Setup'!$R$5,"-SLAM",$V45,RIGHT(F$38,1),".Kickout.Controller.",F$37),DATA!$2:$2,0),4),"1","")&amp;"5")+_xlfn.STDEV.S(INDIRECT("Data!"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Setup'!$R$5,"-SLAM",$V45,RIGHT(F$38,1),".Kickout.Controller.",F$37),DATA!$2:$2,0),4),"1","")&amp;Convert!$D$5))&lt;INDIRECT("Data!" &amp; SUBSTITUTE(ADDRESS(1,MATCH(CONCATENATE("*Count.AutoSlam.",'Site Setup'!$R$5,".",'Site Setup'!$C45,".",'Site Setup'!$R$5,"-SLAM",$V45,RIGHT(F$38,1),".Kickout.Controller.",F$37),DATA!$2:$2,0),4),"1","")&amp; Convert!$D$5),1,IF(INDIRECT("Data!" &amp; SUBSTITUTE(ADDRESS(1,MATCH(CONCATENATE("*Count.AutoSlam.",'Site Setup'!$R$5,".",'Site Setup'!$C45,".",'Site Setup'!$R$5,"-SLAM",$V45,RIGHT(F$38,1),".Kickout.Controller.",F$37),DATA!$2:$2,0),4),"1","")&amp;"5")-_xlfn.STDEV.S(INDIRECT("Data!"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Setup'!$R$5,"-SLAM",$V45,RIGHT(F$38,1),".Kickout.Controller.",F$37),DATA!$2:$2,0),4),"1","")&amp;Convert!$D$5))&gt;INDIRECT("Data!" &amp; SUBSTITUTE(ADDRESS(1,MATCH(CONCATENATE("*Count.AutoSlam.",'Site Setup'!$R$5,".",'Site Setup'!$C45,".",'Site Setup'!$R$5,"-SLAM",$V45,RIGHT(F$38,1),".Kickout.Controller.",F$37),DATA!$2:$2,0),4),"1","")&amp;Convert!$D$5),-1,0)),0),0)</f>
        <v/>
      </c>
      <c r="P19" s="98">
        <f>IFERROR(_xlfn.IFNA(IF(INDIRECT("Data!" &amp; SUBSTITUTE(ADDRESS(1,MATCH(CONCATENATE("*Count.AutoSlam.",'Site Setup'!$R$5,".",'Site Setup'!$C45,".",'Site Setup'!$R$5,"-SLAM",$V45,RIGHT(G$38,1),".Kickout.Controller.",G$37),DATA!$2:$2,0),4),"1","")&amp;"5")+_xlfn.STDEV.S(INDIRECT("Data!"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Setup'!$R$5,"-SLAM",$V45,RIGHT(G$38,1),".Kickout.Controller.",G$37),DATA!$2:$2,0),4),"1","")&amp;Convert!$D$5))&lt;INDIRECT("Data!" &amp; SUBSTITUTE(ADDRESS(1,MATCH(CONCATENATE("*Count.AutoSlam.",'Site Setup'!$R$5,".",'Site Setup'!$C45,".",'Site Setup'!$R$5,"-SLAM",$V45,RIGHT(G$38,1),".Kickout.Controller.",G$37),DATA!$2:$2,0),4),"1","")&amp; Convert!$D$5),1,IF(INDIRECT("Data!" &amp; SUBSTITUTE(ADDRESS(1,MATCH(CONCATENATE("*Count.AutoSlam.",'Site Setup'!$R$5,".",'Site Setup'!$C45,".",'Site Setup'!$R$5,"-SLAM",$V45,RIGHT(G$38,1),".Kickout.Controller.",G$37),DATA!$2:$2,0),4),"1","")&amp;"5")-_xlfn.STDEV.S(INDIRECT("Data!"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Setup'!$R$5,"-SLAM",$V45,RIGHT(G$38,1),".Kickout.Controller.",G$37),DATA!$2:$2,0),4),"1","")&amp;Convert!$D$5))&gt;INDIRECT("Data!" &amp; SUBSTITUTE(ADDRESS(1,MATCH(CONCATENATE("*Count.AutoSlam.",'Site Setup'!$R$5,".",'Site Setup'!$C45,".",'Site Setup'!$R$5,"-SLAM",$V45,RIGHT(G$38,1),".Kickout.Controller.",G$37),DATA!$2:$2,0),4),"1","")&amp;Convert!$D$5),-1,0)),0),0)</f>
        <v/>
      </c>
      <c r="Q19" s="98">
        <f>IFERROR(_xlfn.IFNA(IF(INDIRECT("Data!" &amp; SUBSTITUTE(ADDRESS(1,MATCH(CONCATENATE("*Count.AutoSlam.",'Site Setup'!$R$5,".",'Site Setup'!$C45,".",'Site Setup'!$R$5,"-SLAM",$V45,RIGHT(H$38,1),".Kickout.Controller.",H$37),DATA!$2:$2,0),4),"1","")&amp;"5")+_xlfn.STDEV.S(INDIRECT("Data!"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Setup'!$R$5,"-SLAM",$V45,RIGHT(H$38,1),".Kickout.Controller.",H$37),DATA!$2:$2,0),4),"1","")&amp;Convert!$D$5))&lt;INDIRECT("Data!" &amp; SUBSTITUTE(ADDRESS(1,MATCH(CONCATENATE("*Count.AutoSlam.",'Site Setup'!$R$5,".",'Site Setup'!$C45,".",'Site Setup'!$R$5,"-SLAM",$V45,RIGHT(H$38,1),".Kickout.Controller.",H$37),DATA!$2:$2,0),4),"1","")&amp; Convert!$D$5),1,IF(INDIRECT("Data!" &amp; SUBSTITUTE(ADDRESS(1,MATCH(CONCATENATE("*Count.AutoSlam.",'Site Setup'!$R$5,".",'Site Setup'!$C45,".",'Site Setup'!$R$5,"-SLAM",$V45,RIGHT(H$38,1),".Kickout.Controller.",H$37),DATA!$2:$2,0),4),"1","")&amp;"5")-_xlfn.STDEV.S(INDIRECT("Data!"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Setup'!$R$5,"-SLAM",$V45,RIGHT(H$38,1),".Kickout.Controller.",H$37),DATA!$2:$2,0),4),"1","")&amp;Convert!$D$5))&gt;INDIRECT("Data!" &amp; SUBSTITUTE(ADDRESS(1,MATCH(CONCATENATE("*Count.AutoSlam.",'Site Setup'!$R$5,".",'Site Setup'!$C45,".",'Site Setup'!$R$5,"-SLAM",$V45,RIGHT(H$38,1),".Kickout.Controller.",H$37),DATA!$2:$2,0),4),"1","")&amp;Convert!$D$5),-1,0)),0),0)</f>
        <v/>
      </c>
      <c r="R19" s="523">
        <f>IF('Site Setup'!$B45 = "N/A","N/A",'Site Setup'!$A45)</f>
        <v/>
      </c>
      <c r="S19" s="488" t="n"/>
    </row>
    <row r="20" ht="16.5" customHeight="1" s="644" thickBot="1">
      <c r="A20" s="532">
        <f>HYPERLINK('Site Setup'!$Y$2&amp;'Site Setup'!$Z$2&amp;'Site Setup'!C46,IF('Site Setup'!$B46 = "N/A","N/A",'Site Setup'!$A46))</f>
        <v/>
      </c>
      <c r="B20" s="526">
        <f>B46</f>
        <v/>
      </c>
      <c r="C20" s="84">
        <f>IF(B20&lt;'Site Setup'!$B$11,"",IFERROR((C46+D46)/B46,0))</f>
        <v/>
      </c>
      <c r="D20" s="84">
        <f>IF(B20&lt;'Site Setup'!$B$11,"",IFERROR(E46/B46,0))</f>
        <v/>
      </c>
      <c r="E20" s="84">
        <f>IF(B20&lt;'Site Setup'!$B$11,"",IFERROR(F46/B46,0))</f>
        <v/>
      </c>
      <c r="F20" s="85">
        <f>IF(B20&lt;'Site Setup'!$B$11,"",IFERROR(G46/B46,0))</f>
        <v/>
      </c>
      <c r="G20" s="521">
        <f>IF(B20&lt;'Site Setup'!$B$11,"",IFERROR(H46/B46,0))</f>
        <v/>
      </c>
      <c r="H20" s="534">
        <f>IF(SUM(C20:G20)=0,"",SUM(C20:G20))</f>
        <v/>
      </c>
      <c r="I20" s="537">
        <f>IF(B20&lt;'Site Setup'!$B$11,"",I46/$B$59)</f>
        <v/>
      </c>
      <c r="J20" s="109">
        <f>IF(C46=U46,RIGHT($C$38,1),IF(D46=U46,RIGHT($D$38,1),""))</f>
        <v/>
      </c>
      <c r="K20" s="404">
        <f>'Site Setup'!D46</f>
        <v/>
      </c>
      <c r="L20" s="98">
        <f>IFERROR(_xlfn.IFNA(IF(INDIRECT("Data!" &amp; SUBSTITUTE(ADDRESS(1,MATCH(CONCATENATE("*Count.AutoSlam.",'Site Setup'!$R$5,".",'Site Setup'!$C46,".",'Site Setup'!$R$5,"-SLAM",$V46,RIGHT(C$38,1),".Kickout.Controller.",C$37),DATA!$2:$2,0),4),"1","")&amp;"5")+_xlfn.STDEV.S(INDIRECT("Data!"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Setup'!$R$5,"-SLAM",$V46,RIGHT(C$38,1),".Kickout.Controller.",C$37),DATA!$2:$2,0),4),"1","")&amp;Convert!$D$5))&lt;INDIRECT("Data!" &amp; SUBSTITUTE(ADDRESS(1,MATCH(CONCATENATE("*Count.AutoSlam.",'Site Setup'!$R$5,".",'Site Setup'!$C46,".",'Site Setup'!$R$5,"-SLAM",$V46,RIGHT(C$38,1),".Kickout.Controller.",C$37),DATA!$2:$2,0),4),"1","")&amp; Convert!$D$5),1,IF(INDIRECT("Data!" &amp; SUBSTITUTE(ADDRESS(1,MATCH(CONCATENATE("*Count.AutoSlam.",'Site Setup'!$R$5,".",'Site Setup'!$C46,".",'Site Setup'!$R$5,"-SLAM",$V46,RIGHT(C$38,1),".Kickout.Controller.",C$37),DATA!$2:$2,0),4),"1","")&amp;"5")-_xlfn.STDEV.S(INDIRECT("Data!"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Setup'!$R$5,"-SLAM",$V46,RIGHT(C$38,1),".Kickout.Controller.",C$37),DATA!$2:$2,0),4),"1","")&amp;Convert!$D$5))&gt;INDIRECT("Data!" &amp; SUBSTITUTE(ADDRESS(1,MATCH(CONCATENATE("*Count.AutoSlam.",'Site Setup'!$R$5,".",'Site Setup'!$C46,".",'Site Setup'!$R$5,"-SLAM",$V46,RIGHT(C$38,1),".Kickout.Controller.",C$37),DATA!$2:$2,0),4),"1","")&amp;Convert!$D$5),-1,0)),0),0)</f>
        <v/>
      </c>
      <c r="M20" s="98">
        <f>IFERROR(_xlfn.IFNA(IF(INDIRECT("Data!" &amp; SUBSTITUTE(ADDRESS(1,MATCH(CONCATENATE("*Count.AutoSlam.",'Site Setup'!$R$5,".",'Site Setup'!$C46,".",'Site Setup'!$R$5,"-SLAM",$V46,RIGHT(D$38,1),".Kickout.Controller.",D$37),DATA!$2:$2,0),4),"1","")&amp;"5")+_xlfn.STDEV.S(INDIRECT("Data!"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Setup'!$R$5,"-SLAM",$V46,RIGHT(D$38,1),".Kickout.Controller.",D$37),DATA!$2:$2,0),4),"1","")&amp;Convert!$D$5))&lt;INDIRECT("Data!" &amp; SUBSTITUTE(ADDRESS(1,MATCH(CONCATENATE("*Count.AutoSlam.",'Site Setup'!$R$5,".",'Site Setup'!$C46,".",'Site Setup'!$R$5,"-SLAM",$V46,RIGHT(D$38,1),".Kickout.Controller.",D$37),DATA!$2:$2,0),4),"1","")&amp; Convert!$D$5),1,IF(INDIRECT("Data!" &amp; SUBSTITUTE(ADDRESS(1,MATCH(CONCATENATE("*Count.AutoSlam.",'Site Setup'!$R$5,".",'Site Setup'!$C46,".",'Site Setup'!$R$5,"-SLAM",$V46,RIGHT(D$38,1),".Kickout.Controller.",D$37),DATA!$2:$2,0),4),"1","")&amp;"5")-_xlfn.STDEV.S(INDIRECT("Data!"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Setup'!$R$5,"-SLAM",$V46,RIGHT(D$38,1),".Kickout.Controller.",D$37),DATA!$2:$2,0),4),"1","")&amp;Convert!$D$5))&gt;INDIRECT("Data!" &amp; SUBSTITUTE(ADDRESS(1,MATCH(CONCATENATE("*Count.AutoSlam.",'Site Setup'!$R$5,".",'Site Setup'!$C46,".",'Site Setup'!$R$5,"-SLAM",$V46,RIGHT(D$38,1),".Kickout.Controller.",D$37),DATA!$2:$2,0),4),"1","")&amp;Convert!$D$5),-1,0)),0),0)</f>
        <v/>
      </c>
      <c r="N20" s="98">
        <f>IFERROR(_xlfn.IFNA(IF(INDIRECT("Data!" &amp; SUBSTITUTE(ADDRESS(1,MATCH(CONCATENATE("*Count.AutoSlam.",'Site Setup'!$R$5,".",'Site Setup'!$C46,".",'Site Setup'!$R$5,"-SLAM",$V46,RIGHT(E$38,1),".Kickout.Controller.",E$37),DATA!$2:$2,0),4),"1","")&amp;"5")+_xlfn.STDEV.S(INDIRECT("Data!"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Setup'!$R$5,"-SLAM",$V46,RIGHT(E$38,1),".Kickout.Controller.",E$37),DATA!$2:$2,0),4),"1","")&amp;Convert!$D$5))&lt;INDIRECT("Data!" &amp; SUBSTITUTE(ADDRESS(1,MATCH(CONCATENATE("*Count.AutoSlam.",'Site Setup'!$R$5,".",'Site Setup'!$C46,".",'Site Setup'!$R$5,"-SLAM",$V46,RIGHT(E$38,1),".Kickout.Controller.",E$37),DATA!$2:$2,0),4),"1","")&amp; Convert!$D$5),1,IF(INDIRECT("Data!" &amp; SUBSTITUTE(ADDRESS(1,MATCH(CONCATENATE("*Count.AutoSlam.",'Site Setup'!$R$5,".",'Site Setup'!$C46,".",'Site Setup'!$R$5,"-SLAM",$V46,RIGHT(E$38,1),".Kickout.Controller.",E$37),DATA!$2:$2,0),4),"1","")&amp;"5")-_xlfn.STDEV.S(INDIRECT("Data!"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Setup'!$R$5,"-SLAM",$V46,RIGHT(E$38,1),".Kickout.Controller.",E$37),DATA!$2:$2,0),4),"1","")&amp;Convert!$D$5))&gt;INDIRECT("Data!" &amp; SUBSTITUTE(ADDRESS(1,MATCH(CONCATENATE("*Count.AutoSlam.",'Site Setup'!$R$5,".",'Site Setup'!$C46,".",'Site Setup'!$R$5,"-SLAM",$V46,RIGHT(E$38,1),".Kickout.Controller.",E$37),DATA!$2:$2,0),4),"1","")&amp;Convert!$D$5),-1,0)),0),0)</f>
        <v/>
      </c>
      <c r="O20" s="98">
        <f>IFERROR(_xlfn.IFNA(IF(INDIRECT("Data!" &amp; SUBSTITUTE(ADDRESS(1,MATCH(CONCATENATE("*Count.AutoSlam.",'Site Setup'!$R$5,".",'Site Setup'!$C46,".",'Site Setup'!$R$5,"-SLAM",$V46,RIGHT(F$38,1),".Kickout.Controller.",F$37),DATA!$2:$2,0),4),"1","")&amp;"5")+_xlfn.STDEV.S(INDIRECT("Data!"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Setup'!$R$5,"-SLAM",$V46,RIGHT(F$38,1),".Kickout.Controller.",F$37),DATA!$2:$2,0),4),"1","")&amp;Convert!$D$5))&lt;INDIRECT("Data!" &amp; SUBSTITUTE(ADDRESS(1,MATCH(CONCATENATE("*Count.AutoSlam.",'Site Setup'!$R$5,".",'Site Setup'!$C46,".",'Site Setup'!$R$5,"-SLAM",$V46,RIGHT(F$38,1),".Kickout.Controller.",F$37),DATA!$2:$2,0),4),"1","")&amp; Convert!$D$5),1,IF(INDIRECT("Data!" &amp; SUBSTITUTE(ADDRESS(1,MATCH(CONCATENATE("*Count.AutoSlam.",'Site Setup'!$R$5,".",'Site Setup'!$C46,".",'Site Setup'!$R$5,"-SLAM",$V46,RIGHT(F$38,1),".Kickout.Controller.",F$37),DATA!$2:$2,0),4),"1","")&amp;"5")-_xlfn.STDEV.S(INDIRECT("Data!"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Setup'!$R$5,"-SLAM",$V46,RIGHT(F$38,1),".Kickout.Controller.",F$37),DATA!$2:$2,0),4),"1","")&amp;Convert!$D$5))&gt;INDIRECT("Data!" &amp; SUBSTITUTE(ADDRESS(1,MATCH(CONCATENATE("*Count.AutoSlam.",'Site Setup'!$R$5,".",'Site Setup'!$C46,".",'Site Setup'!$R$5,"-SLAM",$V46,RIGHT(F$38,1),".Kickout.Controller.",F$37),DATA!$2:$2,0),4),"1","")&amp;Convert!$D$5),-1,0)),0),0)</f>
        <v/>
      </c>
      <c r="P20" s="98">
        <f>IFERROR(_xlfn.IFNA(IF(INDIRECT("Data!" &amp; SUBSTITUTE(ADDRESS(1,MATCH(CONCATENATE("*Count.AutoSlam.",'Site Setup'!$R$5,".",'Site Setup'!$C46,".",'Site Setup'!$R$5,"-SLAM",$V46,RIGHT(G$38,1),".Kickout.Controller.",G$37),DATA!$2:$2,0),4),"1","")&amp;"5")+_xlfn.STDEV.S(INDIRECT("Data!"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Setup'!$R$5,"-SLAM",$V46,RIGHT(G$38,1),".Kickout.Controller.",G$37),DATA!$2:$2,0),4),"1","")&amp;Convert!$D$5))&lt;INDIRECT("Data!" &amp; SUBSTITUTE(ADDRESS(1,MATCH(CONCATENATE("*Count.AutoSlam.",'Site Setup'!$R$5,".",'Site Setup'!$C46,".",'Site Setup'!$R$5,"-SLAM",$V46,RIGHT(G$38,1),".Kickout.Controller.",G$37),DATA!$2:$2,0),4),"1","")&amp; Convert!$D$5),1,IF(INDIRECT("Data!" &amp; SUBSTITUTE(ADDRESS(1,MATCH(CONCATENATE("*Count.AutoSlam.",'Site Setup'!$R$5,".",'Site Setup'!$C46,".",'Site Setup'!$R$5,"-SLAM",$V46,RIGHT(G$38,1),".Kickout.Controller.",G$37),DATA!$2:$2,0),4),"1","")&amp;"5")-_xlfn.STDEV.S(INDIRECT("Data!"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Setup'!$R$5,"-SLAM",$V46,RIGHT(G$38,1),".Kickout.Controller.",G$37),DATA!$2:$2,0),4),"1","")&amp;Convert!$D$5))&gt;INDIRECT("Data!" &amp; SUBSTITUTE(ADDRESS(1,MATCH(CONCATENATE("*Count.AutoSlam.",'Site Setup'!$R$5,".",'Site Setup'!$C46,".",'Site Setup'!$R$5,"-SLAM",$V46,RIGHT(G$38,1),".Kickout.Controller.",G$37),DATA!$2:$2,0),4),"1","")&amp;Convert!$D$5),-1,0)),0),0)</f>
        <v/>
      </c>
      <c r="Q20" s="98">
        <f>IFERROR(_xlfn.IFNA(IF(INDIRECT("Data!" &amp; SUBSTITUTE(ADDRESS(1,MATCH(CONCATENATE("*Count.AutoSlam.",'Site Setup'!$R$5,".",'Site Setup'!$C46,".",'Site Setup'!$R$5,"-SLAM",$V46,RIGHT(H$38,1),".Kickout.Controller.",H$37),DATA!$2:$2,0),4),"1","")&amp;"5")+_xlfn.STDEV.S(INDIRECT("Data!"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Setup'!$R$5,"-SLAM",$V46,RIGHT(H$38,1),".Kickout.Controller.",H$37),DATA!$2:$2,0),4),"1","")&amp;Convert!$D$5))&lt;INDIRECT("Data!" &amp; SUBSTITUTE(ADDRESS(1,MATCH(CONCATENATE("*Count.AutoSlam.",'Site Setup'!$R$5,".",'Site Setup'!$C46,".",'Site Setup'!$R$5,"-SLAM",$V46,RIGHT(H$38,1),".Kickout.Controller.",H$37),DATA!$2:$2,0),4),"1","")&amp; Convert!$D$5),1,IF(INDIRECT("Data!" &amp; SUBSTITUTE(ADDRESS(1,MATCH(CONCATENATE("*Count.AutoSlam.",'Site Setup'!$R$5,".",'Site Setup'!$C46,".",'Site Setup'!$R$5,"-SLAM",$V46,RIGHT(H$38,1),".Kickout.Controller.",H$37),DATA!$2:$2,0),4),"1","")&amp;"5")-_xlfn.STDEV.S(INDIRECT("Data!"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Setup'!$R$5,"-SLAM",$V46,RIGHT(H$38,1),".Kickout.Controller.",H$37),DATA!$2:$2,0),4),"1","")&amp;Convert!$D$5))&gt;INDIRECT("Data!" &amp; SUBSTITUTE(ADDRESS(1,MATCH(CONCATENATE("*Count.AutoSlam.",'Site Setup'!$R$5,".",'Site Setup'!$C46,".",'Site Setup'!$R$5,"-SLAM",$V46,RIGHT(H$38,1),".Kickout.Controller.",H$37),DATA!$2:$2,0),4),"1","")&amp;Convert!$D$5),-1,0)),0),0)</f>
        <v/>
      </c>
      <c r="R20" s="523">
        <f>IF('Site Setup'!$B46 = "N/A","N/A",'Site Setup'!$A46)</f>
        <v/>
      </c>
      <c r="S20" s="488" t="n"/>
    </row>
    <row r="21" ht="16.5" customHeight="1" s="644" thickBot="1">
      <c r="A21" s="532">
        <f>HYPERLINK('Site Setup'!$Y$2&amp;'Site Setup'!$Z$2&amp;'Site Setup'!C47,IF('Site Setup'!$B47 = "N/A","N/A",'Site Setup'!$A47))</f>
        <v/>
      </c>
      <c r="B21" s="526">
        <f>B47</f>
        <v/>
      </c>
      <c r="C21" s="84">
        <f>IF(B21&lt;'Site Setup'!$B$11,"",IFERROR((C47+D47)/B47,0))</f>
        <v/>
      </c>
      <c r="D21" s="84">
        <f>IF(B21&lt;'Site Setup'!$B$11,"",IFERROR(E47/B47,0))</f>
        <v/>
      </c>
      <c r="E21" s="84">
        <f>IF(B21&lt;'Site Setup'!$B$11,"",IFERROR(F47/B47,0))</f>
        <v/>
      </c>
      <c r="F21" s="85">
        <f>IF(B21&lt;'Site Setup'!$B$11,"",IFERROR(G47/B47,0))</f>
        <v/>
      </c>
      <c r="G21" s="521">
        <f>IF(B21&lt;'Site Setup'!$B$11,"",IFERROR(H47/B47,0))</f>
        <v/>
      </c>
      <c r="H21" s="534">
        <f>IF(SUM(C21:G21)=0,"",SUM(C21:G21))</f>
        <v/>
      </c>
      <c r="I21" s="537">
        <f>IF(B21&lt;'Site Setup'!$B$11,"",I47/$B$59)</f>
        <v/>
      </c>
      <c r="J21" s="109">
        <f>IF(C47=U47,RIGHT($C$38,1),IF(D47=U47,RIGHT($D$38,1),""))</f>
        <v/>
      </c>
      <c r="K21" s="404">
        <f>'Site Setup'!D47</f>
        <v/>
      </c>
      <c r="L21" s="98">
        <f>IFERROR(_xlfn.IFNA(IF(INDIRECT("Data!" &amp; SUBSTITUTE(ADDRESS(1,MATCH(CONCATENATE("*Count.AutoSlam.",'Site Setup'!$R$5,".",'Site Setup'!$C47,".",'Site Setup'!$R$5,"-SLAM",$V47,RIGHT(C$38,1),".Kickout.Controller.",C$37),DATA!$2:$2,0),4),"1","")&amp;"5")+_xlfn.STDEV.S(INDIRECT("Data!"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Setup'!$R$5,"-SLAM",$V47,RIGHT(C$38,1),".Kickout.Controller.",C$37),DATA!$2:$2,0),4),"1","")&amp;Convert!$D$5))&lt;INDIRECT("Data!" &amp; SUBSTITUTE(ADDRESS(1,MATCH(CONCATENATE("*Count.AutoSlam.",'Site Setup'!$R$5,".",'Site Setup'!$C47,".",'Site Setup'!$R$5,"-SLAM",$V47,RIGHT(C$38,1),".Kickout.Controller.",C$37),DATA!$2:$2,0),4),"1","")&amp; Convert!$D$5),1,IF(INDIRECT("Data!" &amp; SUBSTITUTE(ADDRESS(1,MATCH(CONCATENATE("*Count.AutoSlam.",'Site Setup'!$R$5,".",'Site Setup'!$C47,".",'Site Setup'!$R$5,"-SLAM",$V47,RIGHT(C$38,1),".Kickout.Controller.",C$37),DATA!$2:$2,0),4),"1","")&amp;"5")-_xlfn.STDEV.S(INDIRECT("Data!"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Setup'!$R$5,"-SLAM",$V47,RIGHT(C$38,1),".Kickout.Controller.",C$37),DATA!$2:$2,0),4),"1","")&amp;Convert!$D$5))&gt;INDIRECT("Data!" &amp; SUBSTITUTE(ADDRESS(1,MATCH(CONCATENATE("*Count.AutoSlam.",'Site Setup'!$R$5,".",'Site Setup'!$C47,".",'Site Setup'!$R$5,"-SLAM",$V47,RIGHT(C$38,1),".Kickout.Controller.",C$37),DATA!$2:$2,0),4),"1","")&amp;Convert!$D$5),-1,0)),0),0)</f>
        <v/>
      </c>
      <c r="M21" s="98">
        <f>IFERROR(_xlfn.IFNA(IF(INDIRECT("Data!" &amp; SUBSTITUTE(ADDRESS(1,MATCH(CONCATENATE("*Count.AutoSlam.",'Site Setup'!$R$5,".",'Site Setup'!$C47,".",'Site Setup'!$R$5,"-SLAM",$V47,RIGHT(D$38,1),".Kickout.Controller.",D$37),DATA!$2:$2,0),4),"1","")&amp;"5")+_xlfn.STDEV.S(INDIRECT("Data!"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Setup'!$R$5,"-SLAM",$V47,RIGHT(D$38,1),".Kickout.Controller.",D$37),DATA!$2:$2,0),4),"1","")&amp;Convert!$D$5))&lt;INDIRECT("Data!" &amp; SUBSTITUTE(ADDRESS(1,MATCH(CONCATENATE("*Count.AutoSlam.",'Site Setup'!$R$5,".",'Site Setup'!$C47,".",'Site Setup'!$R$5,"-SLAM",$V47,RIGHT(D$38,1),".Kickout.Controller.",D$37),DATA!$2:$2,0),4),"1","")&amp; Convert!$D$5),1,IF(INDIRECT("Data!" &amp; SUBSTITUTE(ADDRESS(1,MATCH(CONCATENATE("*Count.AutoSlam.",'Site Setup'!$R$5,".",'Site Setup'!$C47,".",'Site Setup'!$R$5,"-SLAM",$V47,RIGHT(D$38,1),".Kickout.Controller.",D$37),DATA!$2:$2,0),4),"1","")&amp;"5")-_xlfn.STDEV.S(INDIRECT("Data!"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Setup'!$R$5,"-SLAM",$V47,RIGHT(D$38,1),".Kickout.Controller.",D$37),DATA!$2:$2,0),4),"1","")&amp;Convert!$D$5))&gt;INDIRECT("Data!" &amp; SUBSTITUTE(ADDRESS(1,MATCH(CONCATENATE("*Count.AutoSlam.",'Site Setup'!$R$5,".",'Site Setup'!$C47,".",'Site Setup'!$R$5,"-SLAM",$V47,RIGHT(D$38,1),".Kickout.Controller.",D$37),DATA!$2:$2,0),4),"1","")&amp;Convert!$D$5),-1,0)),0),0)</f>
        <v/>
      </c>
      <c r="N21" s="98">
        <f>IFERROR(_xlfn.IFNA(IF(INDIRECT("Data!" &amp; SUBSTITUTE(ADDRESS(1,MATCH(CONCATENATE("*Count.AutoSlam.",'Site Setup'!$R$5,".",'Site Setup'!$C47,".",'Site Setup'!$R$5,"-SLAM",$V47,RIGHT(E$38,1),".Kickout.Controller.",E$37),DATA!$2:$2,0),4),"1","")&amp;"5")+_xlfn.STDEV.S(INDIRECT("Data!"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Setup'!$R$5,"-SLAM",$V47,RIGHT(E$38,1),".Kickout.Controller.",E$37),DATA!$2:$2,0),4),"1","")&amp;Convert!$D$5))&lt;INDIRECT("Data!" &amp; SUBSTITUTE(ADDRESS(1,MATCH(CONCATENATE("*Count.AutoSlam.",'Site Setup'!$R$5,".",'Site Setup'!$C47,".",'Site Setup'!$R$5,"-SLAM",$V47,RIGHT(E$38,1),".Kickout.Controller.",E$37),DATA!$2:$2,0),4),"1","")&amp; Convert!$D$5),1,IF(INDIRECT("Data!" &amp; SUBSTITUTE(ADDRESS(1,MATCH(CONCATENATE("*Count.AutoSlam.",'Site Setup'!$R$5,".",'Site Setup'!$C47,".",'Site Setup'!$R$5,"-SLAM",$V47,RIGHT(E$38,1),".Kickout.Controller.",E$37),DATA!$2:$2,0),4),"1","")&amp;"5")-_xlfn.STDEV.S(INDIRECT("Data!"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Setup'!$R$5,"-SLAM",$V47,RIGHT(E$38,1),".Kickout.Controller.",E$37),DATA!$2:$2,0),4),"1","")&amp;Convert!$D$5))&gt;INDIRECT("Data!" &amp; SUBSTITUTE(ADDRESS(1,MATCH(CONCATENATE("*Count.AutoSlam.",'Site Setup'!$R$5,".",'Site Setup'!$C47,".",'Site Setup'!$R$5,"-SLAM",$V47,RIGHT(E$38,1),".Kickout.Controller.",E$37),DATA!$2:$2,0),4),"1","")&amp;Convert!$D$5),-1,0)),0),0)</f>
        <v/>
      </c>
      <c r="O21" s="98">
        <f>IFERROR(_xlfn.IFNA(IF(INDIRECT("Data!" &amp; SUBSTITUTE(ADDRESS(1,MATCH(CONCATENATE("*Count.AutoSlam.",'Site Setup'!$R$5,".",'Site Setup'!$C47,".",'Site Setup'!$R$5,"-SLAM",$V47,RIGHT(F$38,1),".Kickout.Controller.",F$37),DATA!$2:$2,0),4),"1","")&amp;"5")+_xlfn.STDEV.S(INDIRECT("Data!"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Setup'!$R$5,"-SLAM",$V47,RIGHT(F$38,1),".Kickout.Controller.",F$37),DATA!$2:$2,0),4),"1","")&amp;Convert!$D$5))&lt;INDIRECT("Data!" &amp; SUBSTITUTE(ADDRESS(1,MATCH(CONCATENATE("*Count.AutoSlam.",'Site Setup'!$R$5,".",'Site Setup'!$C47,".",'Site Setup'!$R$5,"-SLAM",$V47,RIGHT(F$38,1),".Kickout.Controller.",F$37),DATA!$2:$2,0),4),"1","")&amp; Convert!$D$5),1,IF(INDIRECT("Data!" &amp; SUBSTITUTE(ADDRESS(1,MATCH(CONCATENATE("*Count.AutoSlam.",'Site Setup'!$R$5,".",'Site Setup'!$C47,".",'Site Setup'!$R$5,"-SLAM",$V47,RIGHT(F$38,1),".Kickout.Controller.",F$37),DATA!$2:$2,0),4),"1","")&amp;"5")-_xlfn.STDEV.S(INDIRECT("Data!"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Setup'!$R$5,"-SLAM",$V47,RIGHT(F$38,1),".Kickout.Controller.",F$37),DATA!$2:$2,0),4),"1","")&amp;Convert!$D$5))&gt;INDIRECT("Data!" &amp; SUBSTITUTE(ADDRESS(1,MATCH(CONCATENATE("*Count.AutoSlam.",'Site Setup'!$R$5,".",'Site Setup'!$C47,".",'Site Setup'!$R$5,"-SLAM",$V47,RIGHT(F$38,1),".Kickout.Controller.",F$37),DATA!$2:$2,0),4),"1","")&amp;Convert!$D$5),-1,0)),0),0)</f>
        <v/>
      </c>
      <c r="P21" s="98">
        <f>IFERROR(_xlfn.IFNA(IF(INDIRECT("Data!" &amp; SUBSTITUTE(ADDRESS(1,MATCH(CONCATENATE("*Count.AutoSlam.",'Site Setup'!$R$5,".",'Site Setup'!$C47,".",'Site Setup'!$R$5,"-SLAM",$V47,RIGHT(G$38,1),".Kickout.Controller.",G$37),DATA!$2:$2,0),4),"1","")&amp;"5")+_xlfn.STDEV.S(INDIRECT("Data!"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Setup'!$R$5,"-SLAM",$V47,RIGHT(G$38,1),".Kickout.Controller.",G$37),DATA!$2:$2,0),4),"1","")&amp;Convert!$D$5))&lt;INDIRECT("Data!" &amp; SUBSTITUTE(ADDRESS(1,MATCH(CONCATENATE("*Count.AutoSlam.",'Site Setup'!$R$5,".",'Site Setup'!$C47,".",'Site Setup'!$R$5,"-SLAM",$V47,RIGHT(G$38,1),".Kickout.Controller.",G$37),DATA!$2:$2,0),4),"1","")&amp; Convert!$D$5),1,IF(INDIRECT("Data!" &amp; SUBSTITUTE(ADDRESS(1,MATCH(CONCATENATE("*Count.AutoSlam.",'Site Setup'!$R$5,".",'Site Setup'!$C47,".",'Site Setup'!$R$5,"-SLAM",$V47,RIGHT(G$38,1),".Kickout.Controller.",G$37),DATA!$2:$2,0),4),"1","")&amp;"5")-_xlfn.STDEV.S(INDIRECT("Data!"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Setup'!$R$5,"-SLAM",$V47,RIGHT(G$38,1),".Kickout.Controller.",G$37),DATA!$2:$2,0),4),"1","")&amp;Convert!$D$5))&gt;INDIRECT("Data!" &amp; SUBSTITUTE(ADDRESS(1,MATCH(CONCATENATE("*Count.AutoSlam.",'Site Setup'!$R$5,".",'Site Setup'!$C47,".",'Site Setup'!$R$5,"-SLAM",$V47,RIGHT(G$38,1),".Kickout.Controller.",G$37),DATA!$2:$2,0),4),"1","")&amp;Convert!$D$5),-1,0)),0),0)</f>
        <v/>
      </c>
      <c r="Q21" s="98">
        <f>IFERROR(_xlfn.IFNA(IF(INDIRECT("Data!" &amp; SUBSTITUTE(ADDRESS(1,MATCH(CONCATENATE("*Count.AutoSlam.",'Site Setup'!$R$5,".",'Site Setup'!$C47,".",'Site Setup'!$R$5,"-SLAM",$V47,RIGHT(H$38,1),".Kickout.Controller.",H$37),DATA!$2:$2,0),4),"1","")&amp;"5")+_xlfn.STDEV.S(INDIRECT("Data!"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Setup'!$R$5,"-SLAM",$V47,RIGHT(H$38,1),".Kickout.Controller.",H$37),DATA!$2:$2,0),4),"1","")&amp;Convert!$D$5))&lt;INDIRECT("Data!" &amp; SUBSTITUTE(ADDRESS(1,MATCH(CONCATENATE("*Count.AutoSlam.",'Site Setup'!$R$5,".",'Site Setup'!$C47,".",'Site Setup'!$R$5,"-SLAM",$V47,RIGHT(H$38,1),".Kickout.Controller.",H$37),DATA!$2:$2,0),4),"1","")&amp; Convert!$D$5),1,IF(INDIRECT("Data!" &amp; SUBSTITUTE(ADDRESS(1,MATCH(CONCATENATE("*Count.AutoSlam.",'Site Setup'!$R$5,".",'Site Setup'!$C47,".",'Site Setup'!$R$5,"-SLAM",$V47,RIGHT(H$38,1),".Kickout.Controller.",H$37),DATA!$2:$2,0),4),"1","")&amp;"5")-_xlfn.STDEV.S(INDIRECT("Data!"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Setup'!$R$5,"-SLAM",$V47,RIGHT(H$38,1),".Kickout.Controller.",H$37),DATA!$2:$2,0),4),"1","")&amp;Convert!$D$5))&gt;INDIRECT("Data!" &amp; SUBSTITUTE(ADDRESS(1,MATCH(CONCATENATE("*Count.AutoSlam.",'Site Setup'!$R$5,".",'Site Setup'!$C47,".",'Site Setup'!$R$5,"-SLAM",$V47,RIGHT(H$38,1),".Kickout.Controller.",H$37),DATA!$2:$2,0),4),"1","")&amp;Convert!$D$5),-1,0)),0),0)</f>
        <v/>
      </c>
      <c r="R21" s="523">
        <f>IF('Site Setup'!$B47 = "N/A","N/A",'Site Setup'!$A47)</f>
        <v/>
      </c>
      <c r="S21" s="488" t="n"/>
    </row>
    <row r="22" ht="16.5" customHeight="1" s="644" thickBot="1">
      <c r="A22" s="532">
        <f>HYPERLINK('Site Setup'!$Y$2&amp;'Site Setup'!$Z$2&amp;'Site Setup'!C48,IF('Site Setup'!$B48 = "N/A","N/A",'Site Setup'!$A48))</f>
        <v/>
      </c>
      <c r="B22" s="526">
        <f>B48</f>
        <v/>
      </c>
      <c r="C22" s="84">
        <f>IF(B22&lt;'Site Setup'!$B$11,"",IFERROR((C48+D48)/B48,0))</f>
        <v/>
      </c>
      <c r="D22" s="84">
        <f>IF(B22&lt;'Site Setup'!$B$11,"",IFERROR(E48/B48,0))</f>
        <v/>
      </c>
      <c r="E22" s="84">
        <f>IF(B22&lt;'Site Setup'!$B$11,"",IFERROR(F48/B48,0))</f>
        <v/>
      </c>
      <c r="F22" s="85">
        <f>IF(B22&lt;'Site Setup'!$B$11,"",IFERROR(G48/B48,0))</f>
        <v/>
      </c>
      <c r="G22" s="521">
        <f>IF(B22&lt;'Site Setup'!$B$11,"",IFERROR(H48/B48,0))</f>
        <v/>
      </c>
      <c r="H22" s="534">
        <f>IF(SUM(C22:G22)=0,"",SUM(C22:G22))</f>
        <v/>
      </c>
      <c r="I22" s="537">
        <f>IF(B22&lt;'Site Setup'!$B$11,"",I48/$B$59)</f>
        <v/>
      </c>
      <c r="J22" s="109">
        <f>IF(C48=U48,RIGHT($C$38,1),IF(D48=U48,RIGHT($D$38,1),""))</f>
        <v/>
      </c>
      <c r="K22" s="404">
        <f>'Site Setup'!D48</f>
        <v/>
      </c>
      <c r="L22" s="98">
        <f>IFERROR(_xlfn.IFNA(IF(INDIRECT("Data!" &amp; SUBSTITUTE(ADDRESS(1,MATCH(CONCATENATE("*Count.AutoSlam.",'Site Setup'!$R$5,".",'Site Setup'!$C48,".",'Site Setup'!$R$5,"-SLAM",$V48,RIGHT(C$38,1),".Kickout.Controller.",C$37),DATA!$2:$2,0),4),"1","")&amp;"5")+_xlfn.STDEV.S(INDIRECT("Data!"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Setup'!$R$5,"-SLAM",$V48,RIGHT(C$38,1),".Kickout.Controller.",C$37),DATA!$2:$2,0),4),"1","")&amp;Convert!$D$5))&lt;INDIRECT("Data!" &amp; SUBSTITUTE(ADDRESS(1,MATCH(CONCATENATE("*Count.AutoSlam.",'Site Setup'!$R$5,".",'Site Setup'!$C48,".",'Site Setup'!$R$5,"-SLAM",$V48,RIGHT(C$38,1),".Kickout.Controller.",C$37),DATA!$2:$2,0),4),"1","")&amp; Convert!$D$5),1,IF(INDIRECT("Data!" &amp; SUBSTITUTE(ADDRESS(1,MATCH(CONCATENATE("*Count.AutoSlam.",'Site Setup'!$R$5,".",'Site Setup'!$C48,".",'Site Setup'!$R$5,"-SLAM",$V48,RIGHT(C$38,1),".Kickout.Controller.",C$37),DATA!$2:$2,0),4),"1","")&amp;"5")-_xlfn.STDEV.S(INDIRECT("Data!"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Setup'!$R$5,"-SLAM",$V48,RIGHT(C$38,1),".Kickout.Controller.",C$37),DATA!$2:$2,0),4),"1","")&amp;Convert!$D$5))&gt;INDIRECT("Data!" &amp; SUBSTITUTE(ADDRESS(1,MATCH(CONCATENATE("*Count.AutoSlam.",'Site Setup'!$R$5,".",'Site Setup'!$C48,".",'Site Setup'!$R$5,"-SLAM",$V48,RIGHT(C$38,1),".Kickout.Controller.",C$37),DATA!$2:$2,0),4),"1","")&amp;Convert!$D$5),-1,0)),0),0)</f>
        <v/>
      </c>
      <c r="M22" s="98">
        <f>IFERROR(_xlfn.IFNA(IF(INDIRECT("Data!" &amp; SUBSTITUTE(ADDRESS(1,MATCH(CONCATENATE("*Count.AutoSlam.",'Site Setup'!$R$5,".",'Site Setup'!$C48,".",'Site Setup'!$R$5,"-SLAM",$V48,RIGHT(D$38,1),".Kickout.Controller.",D$37),DATA!$2:$2,0),4),"1","")&amp;"5")+_xlfn.STDEV.S(INDIRECT("Data!"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Setup'!$R$5,"-SLAM",$V48,RIGHT(D$38,1),".Kickout.Controller.",D$37),DATA!$2:$2,0),4),"1","")&amp;Convert!$D$5))&lt;INDIRECT("Data!" &amp; SUBSTITUTE(ADDRESS(1,MATCH(CONCATENATE("*Count.AutoSlam.",'Site Setup'!$R$5,".",'Site Setup'!$C48,".",'Site Setup'!$R$5,"-SLAM",$V48,RIGHT(D$38,1),".Kickout.Controller.",D$37),DATA!$2:$2,0),4),"1","")&amp; Convert!$D$5),1,IF(INDIRECT("Data!" &amp; SUBSTITUTE(ADDRESS(1,MATCH(CONCATENATE("*Count.AutoSlam.",'Site Setup'!$R$5,".",'Site Setup'!$C48,".",'Site Setup'!$R$5,"-SLAM",$V48,RIGHT(D$38,1),".Kickout.Controller.",D$37),DATA!$2:$2,0),4),"1","")&amp;"5")-_xlfn.STDEV.S(INDIRECT("Data!"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Setup'!$R$5,"-SLAM",$V48,RIGHT(D$38,1),".Kickout.Controller.",D$37),DATA!$2:$2,0),4),"1","")&amp;Convert!$D$5))&gt;INDIRECT("Data!" &amp; SUBSTITUTE(ADDRESS(1,MATCH(CONCATENATE("*Count.AutoSlam.",'Site Setup'!$R$5,".",'Site Setup'!$C48,".",'Site Setup'!$R$5,"-SLAM",$V48,RIGHT(D$38,1),".Kickout.Controller.",D$37),DATA!$2:$2,0),4),"1","")&amp;Convert!$D$5),-1,0)),0),0)</f>
        <v/>
      </c>
      <c r="N22" s="98">
        <f>IFERROR(_xlfn.IFNA(IF(INDIRECT("Data!" &amp; SUBSTITUTE(ADDRESS(1,MATCH(CONCATENATE("*Count.AutoSlam.",'Site Setup'!$R$5,".",'Site Setup'!$C48,".",'Site Setup'!$R$5,"-SLAM",$V48,RIGHT(E$38,1),".Kickout.Controller.",E$37),DATA!$2:$2,0),4),"1","")&amp;"5")+_xlfn.STDEV.S(INDIRECT("Data!"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Setup'!$R$5,"-SLAM",$V48,RIGHT(E$38,1),".Kickout.Controller.",E$37),DATA!$2:$2,0),4),"1","")&amp;Convert!$D$5))&lt;INDIRECT("Data!" &amp; SUBSTITUTE(ADDRESS(1,MATCH(CONCATENATE("*Count.AutoSlam.",'Site Setup'!$R$5,".",'Site Setup'!$C48,".",'Site Setup'!$R$5,"-SLAM",$V48,RIGHT(E$38,1),".Kickout.Controller.",E$37),DATA!$2:$2,0),4),"1","")&amp; Convert!$D$5),1,IF(INDIRECT("Data!" &amp; SUBSTITUTE(ADDRESS(1,MATCH(CONCATENATE("*Count.AutoSlam.",'Site Setup'!$R$5,".",'Site Setup'!$C48,".",'Site Setup'!$R$5,"-SLAM",$V48,RIGHT(E$38,1),".Kickout.Controller.",E$37),DATA!$2:$2,0),4),"1","")&amp;"5")-_xlfn.STDEV.S(INDIRECT("Data!"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Setup'!$R$5,"-SLAM",$V48,RIGHT(E$38,1),".Kickout.Controller.",E$37),DATA!$2:$2,0),4),"1","")&amp;Convert!$D$5))&gt;INDIRECT("Data!" &amp; SUBSTITUTE(ADDRESS(1,MATCH(CONCATENATE("*Count.AutoSlam.",'Site Setup'!$R$5,".",'Site Setup'!$C48,".",'Site Setup'!$R$5,"-SLAM",$V48,RIGHT(E$38,1),".Kickout.Controller.",E$37),DATA!$2:$2,0),4),"1","")&amp;Convert!$D$5),-1,0)),0),0)</f>
        <v/>
      </c>
      <c r="O22" s="98">
        <f>IFERROR(_xlfn.IFNA(IF(INDIRECT("Data!" &amp; SUBSTITUTE(ADDRESS(1,MATCH(CONCATENATE("*Count.AutoSlam.",'Site Setup'!$R$5,".",'Site Setup'!$C48,".",'Site Setup'!$R$5,"-SLAM",$V48,RIGHT(F$38,1),".Kickout.Controller.",F$37),DATA!$2:$2,0),4),"1","")&amp;"5")+_xlfn.STDEV.S(INDIRECT("Data!"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Setup'!$R$5,"-SLAM",$V48,RIGHT(F$38,1),".Kickout.Controller.",F$37),DATA!$2:$2,0),4),"1","")&amp;Convert!$D$5))&lt;INDIRECT("Data!" &amp; SUBSTITUTE(ADDRESS(1,MATCH(CONCATENATE("*Count.AutoSlam.",'Site Setup'!$R$5,".",'Site Setup'!$C48,".",'Site Setup'!$R$5,"-SLAM",$V48,RIGHT(F$38,1),".Kickout.Controller.",F$37),DATA!$2:$2,0),4),"1","")&amp; Convert!$D$5),1,IF(INDIRECT("Data!" &amp; SUBSTITUTE(ADDRESS(1,MATCH(CONCATENATE("*Count.AutoSlam.",'Site Setup'!$R$5,".",'Site Setup'!$C48,".",'Site Setup'!$R$5,"-SLAM",$V48,RIGHT(F$38,1),".Kickout.Controller.",F$37),DATA!$2:$2,0),4),"1","")&amp;"5")-_xlfn.STDEV.S(INDIRECT("Data!"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Setup'!$R$5,"-SLAM",$V48,RIGHT(F$38,1),".Kickout.Controller.",F$37),DATA!$2:$2,0),4),"1","")&amp;Convert!$D$5))&gt;INDIRECT("Data!" &amp; SUBSTITUTE(ADDRESS(1,MATCH(CONCATENATE("*Count.AutoSlam.",'Site Setup'!$R$5,".",'Site Setup'!$C48,".",'Site Setup'!$R$5,"-SLAM",$V48,RIGHT(F$38,1),".Kickout.Controller.",F$37),DATA!$2:$2,0),4),"1","")&amp;Convert!$D$5),-1,0)),0),0)</f>
        <v/>
      </c>
      <c r="P22" s="98">
        <f>IFERROR(_xlfn.IFNA(IF(INDIRECT("Data!" &amp; SUBSTITUTE(ADDRESS(1,MATCH(CONCATENATE("*Count.AutoSlam.",'Site Setup'!$R$5,".",'Site Setup'!$C48,".",'Site Setup'!$R$5,"-SLAM",$V48,RIGHT(G$38,1),".Kickout.Controller.",G$37),DATA!$2:$2,0),4),"1","")&amp;"5")+_xlfn.STDEV.S(INDIRECT("Data!"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Setup'!$R$5,"-SLAM",$V48,RIGHT(G$38,1),".Kickout.Controller.",G$37),DATA!$2:$2,0),4),"1","")&amp;Convert!$D$5))&lt;INDIRECT("Data!" &amp; SUBSTITUTE(ADDRESS(1,MATCH(CONCATENATE("*Count.AutoSlam.",'Site Setup'!$R$5,".",'Site Setup'!$C48,".",'Site Setup'!$R$5,"-SLAM",$V48,RIGHT(G$38,1),".Kickout.Controller.",G$37),DATA!$2:$2,0),4),"1","")&amp; Convert!$D$5),1,IF(INDIRECT("Data!" &amp; SUBSTITUTE(ADDRESS(1,MATCH(CONCATENATE("*Count.AutoSlam.",'Site Setup'!$R$5,".",'Site Setup'!$C48,".",'Site Setup'!$R$5,"-SLAM",$V48,RIGHT(G$38,1),".Kickout.Controller.",G$37),DATA!$2:$2,0),4),"1","")&amp;"5")-_xlfn.STDEV.S(INDIRECT("Data!"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Setup'!$R$5,"-SLAM",$V48,RIGHT(G$38,1),".Kickout.Controller.",G$37),DATA!$2:$2,0),4),"1","")&amp;Convert!$D$5))&gt;INDIRECT("Data!" &amp; SUBSTITUTE(ADDRESS(1,MATCH(CONCATENATE("*Count.AutoSlam.",'Site Setup'!$R$5,".",'Site Setup'!$C48,".",'Site Setup'!$R$5,"-SLAM",$V48,RIGHT(G$38,1),".Kickout.Controller.",G$37),DATA!$2:$2,0),4),"1","")&amp;Convert!$D$5),-1,0)),0),0)</f>
        <v/>
      </c>
      <c r="Q22" s="98">
        <f>IFERROR(_xlfn.IFNA(IF(INDIRECT("Data!" &amp; SUBSTITUTE(ADDRESS(1,MATCH(CONCATENATE("*Count.AutoSlam.",'Site Setup'!$R$5,".",'Site Setup'!$C48,".",'Site Setup'!$R$5,"-SLAM",$V48,RIGHT(H$38,1),".Kickout.Controller.",H$37),DATA!$2:$2,0),4),"1","")&amp;"5")+_xlfn.STDEV.S(INDIRECT("Data!"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Setup'!$R$5,"-SLAM",$V48,RIGHT(H$38,1),".Kickout.Controller.",H$37),DATA!$2:$2,0),4),"1","")&amp;Convert!$D$5))&lt;INDIRECT("Data!" &amp; SUBSTITUTE(ADDRESS(1,MATCH(CONCATENATE("*Count.AutoSlam.",'Site Setup'!$R$5,".",'Site Setup'!$C48,".",'Site Setup'!$R$5,"-SLAM",$V48,RIGHT(H$38,1),".Kickout.Controller.",H$37),DATA!$2:$2,0),4),"1","")&amp; Convert!$D$5),1,IF(INDIRECT("Data!" &amp; SUBSTITUTE(ADDRESS(1,MATCH(CONCATENATE("*Count.AutoSlam.",'Site Setup'!$R$5,".",'Site Setup'!$C48,".",'Site Setup'!$R$5,"-SLAM",$V48,RIGHT(H$38,1),".Kickout.Controller.",H$37),DATA!$2:$2,0),4),"1","")&amp;"5")-_xlfn.STDEV.S(INDIRECT("Data!"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Setup'!$R$5,"-SLAM",$V48,RIGHT(H$38,1),".Kickout.Controller.",H$37),DATA!$2:$2,0),4),"1","")&amp;Convert!$D$5))&gt;INDIRECT("Data!" &amp; SUBSTITUTE(ADDRESS(1,MATCH(CONCATENATE("*Count.AutoSlam.",'Site Setup'!$R$5,".",'Site Setup'!$C48,".",'Site Setup'!$R$5,"-SLAM",$V48,RIGHT(H$38,1),".Kickout.Controller.",H$37),DATA!$2:$2,0),4),"1","")&amp;Convert!$D$5),-1,0)),0),0)</f>
        <v/>
      </c>
      <c r="R22" s="523">
        <f>IF('Site Setup'!$B48 = "N/A","N/A",'Site Setup'!$A48)</f>
        <v/>
      </c>
      <c r="S22" s="488" t="n"/>
    </row>
    <row r="23" ht="16.5" customHeight="1" s="644" thickBot="1">
      <c r="A23" s="532">
        <f>HYPERLINK('Site Setup'!$Y$2&amp;'Site Setup'!$Z$2&amp;'Site Setup'!C49,IF('Site Setup'!$B49 = "N/A","N/A",'Site Setup'!$A49))</f>
        <v/>
      </c>
      <c r="B23" s="526">
        <f>B49</f>
        <v/>
      </c>
      <c r="C23" s="84">
        <f>IF(B23&lt;'Site Setup'!$B$11,"",IFERROR((C49+D49)/B49,0))</f>
        <v/>
      </c>
      <c r="D23" s="84">
        <f>IF(B23&lt;'Site Setup'!$B$11,"",IFERROR(E49/B49,0))</f>
        <v/>
      </c>
      <c r="E23" s="84">
        <f>IF(B23&lt;'Site Setup'!$B$11,"",IFERROR(F49/B49,0))</f>
        <v/>
      </c>
      <c r="F23" s="85">
        <f>IF(B23&lt;'Site Setup'!$B$11,"",IFERROR(G49/B49,0))</f>
        <v/>
      </c>
      <c r="G23" s="521">
        <f>IF(B23&lt;'Site Setup'!$B$11,"",IFERROR(H49/B49,0))</f>
        <v/>
      </c>
      <c r="H23" s="534">
        <f>IF(SUM(C23:G23)=0,"",SUM(C23:G23))</f>
        <v/>
      </c>
      <c r="I23" s="537">
        <f>IF(B23&lt;'Site Setup'!$B$11,"",I49/$B$59)</f>
        <v/>
      </c>
      <c r="J23" s="109">
        <f>IF(C49=U49,RIGHT($C$38,1),IF(D49=U49,RIGHT($D$38,1),""))</f>
        <v/>
      </c>
      <c r="K23" s="404">
        <f>'Site Setup'!D49</f>
        <v/>
      </c>
      <c r="L23" s="98">
        <f>IFERROR(_xlfn.IFNA(IF(INDIRECT("Data!" &amp; SUBSTITUTE(ADDRESS(1,MATCH(CONCATENATE("*Count.AutoSlam.",'Site Setup'!$R$5,".",'Site Setup'!$C49,".",'Site Setup'!$R$5,"-SLAM",$V49,RIGHT(C$38,1),".Kickout.Controller.",C$37),DATA!$2:$2,0),4),"1","")&amp;"5")+_xlfn.STDEV.S(INDIRECT("Data!"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Setup'!$R$5,"-SLAM",$V49,RIGHT(C$38,1),".Kickout.Controller.",C$37),DATA!$2:$2,0),4),"1","")&amp;Convert!$D$5))&lt;INDIRECT("Data!" &amp; SUBSTITUTE(ADDRESS(1,MATCH(CONCATENATE("*Count.AutoSlam.",'Site Setup'!$R$5,".",'Site Setup'!$C49,".",'Site Setup'!$R$5,"-SLAM",$V49,RIGHT(C$38,1),".Kickout.Controller.",C$37),DATA!$2:$2,0),4),"1","")&amp; Convert!$D$5),1,IF(INDIRECT("Data!" &amp; SUBSTITUTE(ADDRESS(1,MATCH(CONCATENATE("*Count.AutoSlam.",'Site Setup'!$R$5,".",'Site Setup'!$C49,".",'Site Setup'!$R$5,"-SLAM",$V49,RIGHT(C$38,1),".Kickout.Controller.",C$37),DATA!$2:$2,0),4),"1","")&amp;"5")-_xlfn.STDEV.S(INDIRECT("Data!"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Setup'!$R$5,"-SLAM",$V49,RIGHT(C$38,1),".Kickout.Controller.",C$37),DATA!$2:$2,0),4),"1","")&amp;Convert!$D$5))&gt;INDIRECT("Data!" &amp; SUBSTITUTE(ADDRESS(1,MATCH(CONCATENATE("*Count.AutoSlam.",'Site Setup'!$R$5,".",'Site Setup'!$C49,".",'Site Setup'!$R$5,"-SLAM",$V49,RIGHT(C$38,1),".Kickout.Controller.",C$37),DATA!$2:$2,0),4),"1","")&amp;Convert!$D$5),-1,0)),0),0)</f>
        <v/>
      </c>
      <c r="M23" s="98">
        <f>IFERROR(_xlfn.IFNA(IF(INDIRECT("Data!" &amp; SUBSTITUTE(ADDRESS(1,MATCH(CONCATENATE("*Count.AutoSlam.",'Site Setup'!$R$5,".",'Site Setup'!$C49,".",'Site Setup'!$R$5,"-SLAM",$V49,RIGHT(D$38,1),".Kickout.Controller.",D$37),DATA!$2:$2,0),4),"1","")&amp;"5")+_xlfn.STDEV.S(INDIRECT("Data!"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Setup'!$R$5,"-SLAM",$V49,RIGHT(D$38,1),".Kickout.Controller.",D$37),DATA!$2:$2,0),4),"1","")&amp;Convert!$D$5))&lt;INDIRECT("Data!" &amp; SUBSTITUTE(ADDRESS(1,MATCH(CONCATENATE("*Count.AutoSlam.",'Site Setup'!$R$5,".",'Site Setup'!$C49,".",'Site Setup'!$R$5,"-SLAM",$V49,RIGHT(D$38,1),".Kickout.Controller.",D$37),DATA!$2:$2,0),4),"1","")&amp; Convert!$D$5),1,IF(INDIRECT("Data!" &amp; SUBSTITUTE(ADDRESS(1,MATCH(CONCATENATE("*Count.AutoSlam.",'Site Setup'!$R$5,".",'Site Setup'!$C49,".",'Site Setup'!$R$5,"-SLAM",$V49,RIGHT(D$38,1),".Kickout.Controller.",D$37),DATA!$2:$2,0),4),"1","")&amp;"5")-_xlfn.STDEV.S(INDIRECT("Data!"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Setup'!$R$5,"-SLAM",$V49,RIGHT(D$38,1),".Kickout.Controller.",D$37),DATA!$2:$2,0),4),"1","")&amp;Convert!$D$5))&gt;INDIRECT("Data!" &amp; SUBSTITUTE(ADDRESS(1,MATCH(CONCATENATE("*Count.AutoSlam.",'Site Setup'!$R$5,".",'Site Setup'!$C49,".",'Site Setup'!$R$5,"-SLAM",$V49,RIGHT(D$38,1),".Kickout.Controller.",D$37),DATA!$2:$2,0),4),"1","")&amp;Convert!$D$5),-1,0)),0),0)</f>
        <v/>
      </c>
      <c r="N23" s="98">
        <f>IFERROR(_xlfn.IFNA(IF(INDIRECT("Data!" &amp; SUBSTITUTE(ADDRESS(1,MATCH(CONCATENATE("*Count.AutoSlam.",'Site Setup'!$R$5,".",'Site Setup'!$C49,".",'Site Setup'!$R$5,"-SLAM",$V49,RIGHT(E$38,1),".Kickout.Controller.",E$37),DATA!$2:$2,0),4),"1","")&amp;"5")+_xlfn.STDEV.S(INDIRECT("Data!"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Setup'!$R$5,"-SLAM",$V49,RIGHT(E$38,1),".Kickout.Controller.",E$37),DATA!$2:$2,0),4),"1","")&amp;Convert!$D$5))&lt;INDIRECT("Data!" &amp; SUBSTITUTE(ADDRESS(1,MATCH(CONCATENATE("*Count.AutoSlam.",'Site Setup'!$R$5,".",'Site Setup'!$C49,".",'Site Setup'!$R$5,"-SLAM",$V49,RIGHT(E$38,1),".Kickout.Controller.",E$37),DATA!$2:$2,0),4),"1","")&amp; Convert!$D$5),1,IF(INDIRECT("Data!" &amp; SUBSTITUTE(ADDRESS(1,MATCH(CONCATENATE("*Count.AutoSlam.",'Site Setup'!$R$5,".",'Site Setup'!$C49,".",'Site Setup'!$R$5,"-SLAM",$V49,RIGHT(E$38,1),".Kickout.Controller.",E$37),DATA!$2:$2,0),4),"1","")&amp;"5")-_xlfn.STDEV.S(INDIRECT("Data!"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Setup'!$R$5,"-SLAM",$V49,RIGHT(E$38,1),".Kickout.Controller.",E$37),DATA!$2:$2,0),4),"1","")&amp;Convert!$D$5))&gt;INDIRECT("Data!" &amp; SUBSTITUTE(ADDRESS(1,MATCH(CONCATENATE("*Count.AutoSlam.",'Site Setup'!$R$5,".",'Site Setup'!$C49,".",'Site Setup'!$R$5,"-SLAM",$V49,RIGHT(E$38,1),".Kickout.Controller.",E$37),DATA!$2:$2,0),4),"1","")&amp;Convert!$D$5),-1,0)),0),0)</f>
        <v/>
      </c>
      <c r="O23" s="98">
        <f>IFERROR(_xlfn.IFNA(IF(INDIRECT("Data!" &amp; SUBSTITUTE(ADDRESS(1,MATCH(CONCATENATE("*Count.AutoSlam.",'Site Setup'!$R$5,".",'Site Setup'!$C49,".",'Site Setup'!$R$5,"-SLAM",$V49,RIGHT(F$38,1),".Kickout.Controller.",F$37),DATA!$2:$2,0),4),"1","")&amp;"5")+_xlfn.STDEV.S(INDIRECT("Data!"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Setup'!$R$5,"-SLAM",$V49,RIGHT(F$38,1),".Kickout.Controller.",F$37),DATA!$2:$2,0),4),"1","")&amp;Convert!$D$5))&lt;INDIRECT("Data!" &amp; SUBSTITUTE(ADDRESS(1,MATCH(CONCATENATE("*Count.AutoSlam.",'Site Setup'!$R$5,".",'Site Setup'!$C49,".",'Site Setup'!$R$5,"-SLAM",$V49,RIGHT(F$38,1),".Kickout.Controller.",F$37),DATA!$2:$2,0),4),"1","")&amp; Convert!$D$5),1,IF(INDIRECT("Data!" &amp; SUBSTITUTE(ADDRESS(1,MATCH(CONCATENATE("*Count.AutoSlam.",'Site Setup'!$R$5,".",'Site Setup'!$C49,".",'Site Setup'!$R$5,"-SLAM",$V49,RIGHT(F$38,1),".Kickout.Controller.",F$37),DATA!$2:$2,0),4),"1","")&amp;"5")-_xlfn.STDEV.S(INDIRECT("Data!"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Setup'!$R$5,"-SLAM",$V49,RIGHT(F$38,1),".Kickout.Controller.",F$37),DATA!$2:$2,0),4),"1","")&amp;Convert!$D$5))&gt;INDIRECT("Data!" &amp; SUBSTITUTE(ADDRESS(1,MATCH(CONCATENATE("*Count.AutoSlam.",'Site Setup'!$R$5,".",'Site Setup'!$C49,".",'Site Setup'!$R$5,"-SLAM",$V49,RIGHT(F$38,1),".Kickout.Controller.",F$37),DATA!$2:$2,0),4),"1","")&amp;Convert!$D$5),-1,0)),0),0)</f>
        <v/>
      </c>
      <c r="P23" s="98">
        <f>IFERROR(_xlfn.IFNA(IF(INDIRECT("Data!" &amp; SUBSTITUTE(ADDRESS(1,MATCH(CONCATENATE("*Count.AutoSlam.",'Site Setup'!$R$5,".",'Site Setup'!$C49,".",'Site Setup'!$R$5,"-SLAM",$V49,RIGHT(G$38,1),".Kickout.Controller.",G$37),DATA!$2:$2,0),4),"1","")&amp;"5")+_xlfn.STDEV.S(INDIRECT("Data!"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Setup'!$R$5,"-SLAM",$V49,RIGHT(G$38,1),".Kickout.Controller.",G$37),DATA!$2:$2,0),4),"1","")&amp;Convert!$D$5))&lt;INDIRECT("Data!" &amp; SUBSTITUTE(ADDRESS(1,MATCH(CONCATENATE("*Count.AutoSlam.",'Site Setup'!$R$5,".",'Site Setup'!$C49,".",'Site Setup'!$R$5,"-SLAM",$V49,RIGHT(G$38,1),".Kickout.Controller.",G$37),DATA!$2:$2,0),4),"1","")&amp; Convert!$D$5),1,IF(INDIRECT("Data!" &amp; SUBSTITUTE(ADDRESS(1,MATCH(CONCATENATE("*Count.AutoSlam.",'Site Setup'!$R$5,".",'Site Setup'!$C49,".",'Site Setup'!$R$5,"-SLAM",$V49,RIGHT(G$38,1),".Kickout.Controller.",G$37),DATA!$2:$2,0),4),"1","")&amp;"5")-_xlfn.STDEV.S(INDIRECT("Data!"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Setup'!$R$5,"-SLAM",$V49,RIGHT(G$38,1),".Kickout.Controller.",G$37),DATA!$2:$2,0),4),"1","")&amp;Convert!$D$5))&gt;INDIRECT("Data!" &amp; SUBSTITUTE(ADDRESS(1,MATCH(CONCATENATE("*Count.AutoSlam.",'Site Setup'!$R$5,".",'Site Setup'!$C49,".",'Site Setup'!$R$5,"-SLAM",$V49,RIGHT(G$38,1),".Kickout.Controller.",G$37),DATA!$2:$2,0),4),"1","")&amp;Convert!$D$5),-1,0)),0),0)</f>
        <v/>
      </c>
      <c r="Q23" s="98">
        <f>IFERROR(_xlfn.IFNA(IF(INDIRECT("Data!" &amp; SUBSTITUTE(ADDRESS(1,MATCH(CONCATENATE("*Count.AutoSlam.",'Site Setup'!$R$5,".",'Site Setup'!$C49,".",'Site Setup'!$R$5,"-SLAM",$V49,RIGHT(H$38,1),".Kickout.Controller.",H$37),DATA!$2:$2,0),4),"1","")&amp;"5")+_xlfn.STDEV.S(INDIRECT("Data!"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Setup'!$R$5,"-SLAM",$V49,RIGHT(H$38,1),".Kickout.Controller.",H$37),DATA!$2:$2,0),4),"1","")&amp;Convert!$D$5))&lt;INDIRECT("Data!" &amp; SUBSTITUTE(ADDRESS(1,MATCH(CONCATENATE("*Count.AutoSlam.",'Site Setup'!$R$5,".",'Site Setup'!$C49,".",'Site Setup'!$R$5,"-SLAM",$V49,RIGHT(H$38,1),".Kickout.Controller.",H$37),DATA!$2:$2,0),4),"1","")&amp; Convert!$D$5),1,IF(INDIRECT("Data!" &amp; SUBSTITUTE(ADDRESS(1,MATCH(CONCATENATE("*Count.AutoSlam.",'Site Setup'!$R$5,".",'Site Setup'!$C49,".",'Site Setup'!$R$5,"-SLAM",$V49,RIGHT(H$38,1),".Kickout.Controller.",H$37),DATA!$2:$2,0),4),"1","")&amp;"5")-_xlfn.STDEV.S(INDIRECT("Data!"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Setup'!$R$5,"-SLAM",$V49,RIGHT(H$38,1),".Kickout.Controller.",H$37),DATA!$2:$2,0),4),"1","")&amp;Convert!$D$5))&gt;INDIRECT("Data!" &amp; SUBSTITUTE(ADDRESS(1,MATCH(CONCATENATE("*Count.AutoSlam.",'Site Setup'!$R$5,".",'Site Setup'!$C49,".",'Site Setup'!$R$5,"-SLAM",$V49,RIGHT(H$38,1),".Kickout.Controller.",H$37),DATA!$2:$2,0),4),"1","")&amp;Convert!$D$5),-1,0)),0),0)</f>
        <v/>
      </c>
      <c r="R23" s="523">
        <f>IF('Site Setup'!$B49 = "N/A","N/A",'Site Setup'!$A49)</f>
        <v/>
      </c>
      <c r="S23" s="488" t="n"/>
    </row>
    <row r="24" ht="16.5" customHeight="1" s="644" thickBot="1">
      <c r="A24" s="532">
        <f>HYPERLINK('Site Setup'!$Y$2&amp;'Site Setup'!$Z$2&amp;'Site Setup'!C50,IF('Site Setup'!$B50 = "N/A","N/A",'Site Setup'!$A50))</f>
        <v/>
      </c>
      <c r="B24" s="526">
        <f>B50</f>
        <v/>
      </c>
      <c r="C24" s="84">
        <f>IF(B24&lt;'Site Setup'!$B$11,"",IFERROR((C50+D50)/B50,0))</f>
        <v/>
      </c>
      <c r="D24" s="84">
        <f>IF(B24&lt;'Site Setup'!$B$11,"",IFERROR(E50/B50,0))</f>
        <v/>
      </c>
      <c r="E24" s="84">
        <f>IF(B24&lt;'Site Setup'!$B$11,"",IFERROR(F50/B50,0))</f>
        <v/>
      </c>
      <c r="F24" s="85">
        <f>IF(B24&lt;'Site Setup'!$B$11,"",IFERROR(G50/B50,0))</f>
        <v/>
      </c>
      <c r="G24" s="521">
        <f>IF(B24&lt;'Site Setup'!$B$11,"",IFERROR(H50/B50,0))</f>
        <v/>
      </c>
      <c r="H24" s="534">
        <f>IF(SUM(C24:G24)=0,"",SUM(C24:G24))</f>
        <v/>
      </c>
      <c r="I24" s="537">
        <f>IF(B24&lt;'Site Setup'!$B$11,"",I50/$B$59)</f>
        <v/>
      </c>
      <c r="J24" s="109">
        <f>IF(C50=U50,RIGHT($C$38,1),IF(D50=U50,RIGHT($D$38,1),""))</f>
        <v/>
      </c>
      <c r="K24" s="404">
        <f>'Site Setup'!D50</f>
        <v/>
      </c>
      <c r="L24" s="98">
        <f>IFERROR(_xlfn.IFNA(IF(INDIRECT("Data!" &amp; SUBSTITUTE(ADDRESS(1,MATCH(CONCATENATE("*Count.AutoSlam.",'Site Setup'!$R$5,".",'Site Setup'!$C50,".",'Site Setup'!$R$5,"-SLAM",$V50,RIGHT(C$38,1),".Kickout.Controller.",C$37),DATA!$2:$2,0),4),"1","")&amp;"5")+_xlfn.STDEV.S(INDIRECT("Data!"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Setup'!$R$5,"-SLAM",$V50,RIGHT(C$38,1),".Kickout.Controller.",C$37),DATA!$2:$2,0),4),"1","")&amp;Convert!$D$5))&lt;INDIRECT("Data!" &amp; SUBSTITUTE(ADDRESS(1,MATCH(CONCATENATE("*Count.AutoSlam.",'Site Setup'!$R$5,".",'Site Setup'!$C50,".",'Site Setup'!$R$5,"-SLAM",$V50,RIGHT(C$38,1),".Kickout.Controller.",C$37),DATA!$2:$2,0),4),"1","")&amp; Convert!$D$5),1,IF(INDIRECT("Data!" &amp; SUBSTITUTE(ADDRESS(1,MATCH(CONCATENATE("*Count.AutoSlam.",'Site Setup'!$R$5,".",'Site Setup'!$C50,".",'Site Setup'!$R$5,"-SLAM",$V50,RIGHT(C$38,1),".Kickout.Controller.",C$37),DATA!$2:$2,0),4),"1","")&amp;"5")-_xlfn.STDEV.S(INDIRECT("Data!"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Setup'!$R$5,"-SLAM",$V50,RIGHT(C$38,1),".Kickout.Controller.",C$37),DATA!$2:$2,0),4),"1","")&amp;Convert!$D$5))&gt;INDIRECT("Data!" &amp; SUBSTITUTE(ADDRESS(1,MATCH(CONCATENATE("*Count.AutoSlam.",'Site Setup'!$R$5,".",'Site Setup'!$C50,".",'Site Setup'!$R$5,"-SLAM",$V50,RIGHT(C$38,1),".Kickout.Controller.",C$37),DATA!$2:$2,0),4),"1","")&amp;Convert!$D$5),-1,0)),0),0)</f>
        <v/>
      </c>
      <c r="M24" s="98">
        <f>IFERROR(_xlfn.IFNA(IF(INDIRECT("Data!" &amp; SUBSTITUTE(ADDRESS(1,MATCH(CONCATENATE("*Count.AutoSlam.",'Site Setup'!$R$5,".",'Site Setup'!$C50,".",'Site Setup'!$R$5,"-SLAM",$V50,RIGHT(D$38,1),".Kickout.Controller.",D$37),DATA!$2:$2,0),4),"1","")&amp;"5")+_xlfn.STDEV.S(INDIRECT("Data!"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Setup'!$R$5,"-SLAM",$V50,RIGHT(D$38,1),".Kickout.Controller.",D$37),DATA!$2:$2,0),4),"1","")&amp;Convert!$D$5))&lt;INDIRECT("Data!" &amp; SUBSTITUTE(ADDRESS(1,MATCH(CONCATENATE("*Count.AutoSlam.",'Site Setup'!$R$5,".",'Site Setup'!$C50,".",'Site Setup'!$R$5,"-SLAM",$V50,RIGHT(D$38,1),".Kickout.Controller.",D$37),DATA!$2:$2,0),4),"1","")&amp; Convert!$D$5),1,IF(INDIRECT("Data!" &amp; SUBSTITUTE(ADDRESS(1,MATCH(CONCATENATE("*Count.AutoSlam.",'Site Setup'!$R$5,".",'Site Setup'!$C50,".",'Site Setup'!$R$5,"-SLAM",$V50,RIGHT(D$38,1),".Kickout.Controller.",D$37),DATA!$2:$2,0),4),"1","")&amp;"5")-_xlfn.STDEV.S(INDIRECT("Data!"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Setup'!$R$5,"-SLAM",$V50,RIGHT(D$38,1),".Kickout.Controller.",D$37),DATA!$2:$2,0),4),"1","")&amp;Convert!$D$5))&gt;INDIRECT("Data!" &amp; SUBSTITUTE(ADDRESS(1,MATCH(CONCATENATE("*Count.AutoSlam.",'Site Setup'!$R$5,".",'Site Setup'!$C50,".",'Site Setup'!$R$5,"-SLAM",$V50,RIGHT(D$38,1),".Kickout.Controller.",D$37),DATA!$2:$2,0),4),"1","")&amp;Convert!$D$5),-1,0)),0),0)</f>
        <v/>
      </c>
      <c r="N24" s="98">
        <f>IFERROR(_xlfn.IFNA(IF(INDIRECT("Data!" &amp; SUBSTITUTE(ADDRESS(1,MATCH(CONCATENATE("*Count.AutoSlam.",'Site Setup'!$R$5,".",'Site Setup'!$C50,".",'Site Setup'!$R$5,"-SLAM",$V50,RIGHT(E$38,1),".Kickout.Controller.",E$37),DATA!$2:$2,0),4),"1","")&amp;"5")+_xlfn.STDEV.S(INDIRECT("Data!"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Setup'!$R$5,"-SLAM",$V50,RIGHT(E$38,1),".Kickout.Controller.",E$37),DATA!$2:$2,0),4),"1","")&amp;Convert!$D$5))&lt;INDIRECT("Data!" &amp; SUBSTITUTE(ADDRESS(1,MATCH(CONCATENATE("*Count.AutoSlam.",'Site Setup'!$R$5,".",'Site Setup'!$C50,".",'Site Setup'!$R$5,"-SLAM",$V50,RIGHT(E$38,1),".Kickout.Controller.",E$37),DATA!$2:$2,0),4),"1","")&amp; Convert!$D$5),1,IF(INDIRECT("Data!" &amp; SUBSTITUTE(ADDRESS(1,MATCH(CONCATENATE("*Count.AutoSlam.",'Site Setup'!$R$5,".",'Site Setup'!$C50,".",'Site Setup'!$R$5,"-SLAM",$V50,RIGHT(E$38,1),".Kickout.Controller.",E$37),DATA!$2:$2,0),4),"1","")&amp;"5")-_xlfn.STDEV.S(INDIRECT("Data!"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Setup'!$R$5,"-SLAM",$V50,RIGHT(E$38,1),".Kickout.Controller.",E$37),DATA!$2:$2,0),4),"1","")&amp;Convert!$D$5))&gt;INDIRECT("Data!" &amp; SUBSTITUTE(ADDRESS(1,MATCH(CONCATENATE("*Count.AutoSlam.",'Site Setup'!$R$5,".",'Site Setup'!$C50,".",'Site Setup'!$R$5,"-SLAM",$V50,RIGHT(E$38,1),".Kickout.Controller.",E$37),DATA!$2:$2,0),4),"1","")&amp;Convert!$D$5),-1,0)),0),0)</f>
        <v/>
      </c>
      <c r="O24" s="98">
        <f>IFERROR(_xlfn.IFNA(IF(INDIRECT("Data!" &amp; SUBSTITUTE(ADDRESS(1,MATCH(CONCATENATE("*Count.AutoSlam.",'Site Setup'!$R$5,".",'Site Setup'!$C50,".",'Site Setup'!$R$5,"-SLAM",$V50,RIGHT(F$38,1),".Kickout.Controller.",F$37),DATA!$2:$2,0),4),"1","")&amp;"5")+_xlfn.STDEV.S(INDIRECT("Data!"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Setup'!$R$5,"-SLAM",$V50,RIGHT(F$38,1),".Kickout.Controller.",F$37),DATA!$2:$2,0),4),"1","")&amp;Convert!$D$5))&lt;INDIRECT("Data!" &amp; SUBSTITUTE(ADDRESS(1,MATCH(CONCATENATE("*Count.AutoSlam.",'Site Setup'!$R$5,".",'Site Setup'!$C50,".",'Site Setup'!$R$5,"-SLAM",$V50,RIGHT(F$38,1),".Kickout.Controller.",F$37),DATA!$2:$2,0),4),"1","")&amp; Convert!$D$5),1,IF(INDIRECT("Data!" &amp; SUBSTITUTE(ADDRESS(1,MATCH(CONCATENATE("*Count.AutoSlam.",'Site Setup'!$R$5,".",'Site Setup'!$C50,".",'Site Setup'!$R$5,"-SLAM",$V50,RIGHT(F$38,1),".Kickout.Controller.",F$37),DATA!$2:$2,0),4),"1","")&amp;"5")-_xlfn.STDEV.S(INDIRECT("Data!"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Setup'!$R$5,"-SLAM",$V50,RIGHT(F$38,1),".Kickout.Controller.",F$37),DATA!$2:$2,0),4),"1","")&amp;Convert!$D$5))&gt;INDIRECT("Data!" &amp; SUBSTITUTE(ADDRESS(1,MATCH(CONCATENATE("*Count.AutoSlam.",'Site Setup'!$R$5,".",'Site Setup'!$C50,".",'Site Setup'!$R$5,"-SLAM",$V50,RIGHT(F$38,1),".Kickout.Controller.",F$37),DATA!$2:$2,0),4),"1","")&amp;Convert!$D$5),-1,0)),0),0)</f>
        <v/>
      </c>
      <c r="P24" s="98">
        <f>IFERROR(_xlfn.IFNA(IF(INDIRECT("Data!" &amp; SUBSTITUTE(ADDRESS(1,MATCH(CONCATENATE("*Count.AutoSlam.",'Site Setup'!$R$5,".",'Site Setup'!$C50,".",'Site Setup'!$R$5,"-SLAM",$V50,RIGHT(G$38,1),".Kickout.Controller.",G$37),DATA!$2:$2,0),4),"1","")&amp;"5")+_xlfn.STDEV.S(INDIRECT("Data!"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Setup'!$R$5,"-SLAM",$V50,RIGHT(G$38,1),".Kickout.Controller.",G$37),DATA!$2:$2,0),4),"1","")&amp;Convert!$D$5))&lt;INDIRECT("Data!" &amp; SUBSTITUTE(ADDRESS(1,MATCH(CONCATENATE("*Count.AutoSlam.",'Site Setup'!$R$5,".",'Site Setup'!$C50,".",'Site Setup'!$R$5,"-SLAM",$V50,RIGHT(G$38,1),".Kickout.Controller.",G$37),DATA!$2:$2,0),4),"1","")&amp; Convert!$D$5),1,IF(INDIRECT("Data!" &amp; SUBSTITUTE(ADDRESS(1,MATCH(CONCATENATE("*Count.AutoSlam.",'Site Setup'!$R$5,".",'Site Setup'!$C50,".",'Site Setup'!$R$5,"-SLAM",$V50,RIGHT(G$38,1),".Kickout.Controller.",G$37),DATA!$2:$2,0),4),"1","")&amp;"5")-_xlfn.STDEV.S(INDIRECT("Data!"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Setup'!$R$5,"-SLAM",$V50,RIGHT(G$38,1),".Kickout.Controller.",G$37),DATA!$2:$2,0),4),"1","")&amp;Convert!$D$5))&gt;INDIRECT("Data!" &amp; SUBSTITUTE(ADDRESS(1,MATCH(CONCATENATE("*Count.AutoSlam.",'Site Setup'!$R$5,".",'Site Setup'!$C50,".",'Site Setup'!$R$5,"-SLAM",$V50,RIGHT(G$38,1),".Kickout.Controller.",G$37),DATA!$2:$2,0),4),"1","")&amp;Convert!$D$5),-1,0)),0),0)</f>
        <v/>
      </c>
      <c r="Q24" s="98">
        <f>IFERROR(_xlfn.IFNA(IF(INDIRECT("Data!" &amp; SUBSTITUTE(ADDRESS(1,MATCH(CONCATENATE("*Count.AutoSlam.",'Site Setup'!$R$5,".",'Site Setup'!$C50,".",'Site Setup'!$R$5,"-SLAM",$V50,RIGHT(H$38,1),".Kickout.Controller.",H$37),DATA!$2:$2,0),4),"1","")&amp;"5")+_xlfn.STDEV.S(INDIRECT("Data!"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Setup'!$R$5,"-SLAM",$V50,RIGHT(H$38,1),".Kickout.Controller.",H$37),DATA!$2:$2,0),4),"1","")&amp;Convert!$D$5))&lt;INDIRECT("Data!" &amp; SUBSTITUTE(ADDRESS(1,MATCH(CONCATENATE("*Count.AutoSlam.",'Site Setup'!$R$5,".",'Site Setup'!$C50,".",'Site Setup'!$R$5,"-SLAM",$V50,RIGHT(H$38,1),".Kickout.Controller.",H$37),DATA!$2:$2,0),4),"1","")&amp; Convert!$D$5),1,IF(INDIRECT("Data!" &amp; SUBSTITUTE(ADDRESS(1,MATCH(CONCATENATE("*Count.AutoSlam.",'Site Setup'!$R$5,".",'Site Setup'!$C50,".",'Site Setup'!$R$5,"-SLAM",$V50,RIGHT(H$38,1),".Kickout.Controller.",H$37),DATA!$2:$2,0),4),"1","")&amp;"5")-_xlfn.STDEV.S(INDIRECT("Data!"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Setup'!$R$5,"-SLAM",$V50,RIGHT(H$38,1),".Kickout.Controller.",H$37),DATA!$2:$2,0),4),"1","")&amp;Convert!$D$5))&gt;INDIRECT("Data!" &amp; SUBSTITUTE(ADDRESS(1,MATCH(CONCATENATE("*Count.AutoSlam.",'Site Setup'!$R$5,".",'Site Setup'!$C50,".",'Site Setup'!$R$5,"-SLAM",$V50,RIGHT(H$38,1),".Kickout.Controller.",H$37),DATA!$2:$2,0),4),"1","")&amp;Convert!$D$5),-1,0)),0),0)</f>
        <v/>
      </c>
      <c r="R24" s="523">
        <f>IF('Site Setup'!$B50 = "N/A","N/A",'Site Setup'!$A50)</f>
        <v/>
      </c>
      <c r="S24" s="488" t="n"/>
    </row>
    <row r="25" ht="16.5" customHeight="1" s="644" thickBot="1">
      <c r="A25" s="532">
        <f>HYPERLINK('Site Setup'!$Y$2&amp;'Site Setup'!$Z$2&amp;'Site Setup'!C51,IF('Site Setup'!$B51 = "N/A","N/A",'Site Setup'!$A51))</f>
        <v/>
      </c>
      <c r="B25" s="526">
        <f>B51</f>
        <v/>
      </c>
      <c r="C25" s="84">
        <f>IF(B25&lt;'Site Setup'!$B$11,"",IFERROR((C51+D51)/B51,0))</f>
        <v/>
      </c>
      <c r="D25" s="84">
        <f>IF(B25&lt;'Site Setup'!$B$11,"",IFERROR(E51/B51,0))</f>
        <v/>
      </c>
      <c r="E25" s="84">
        <f>IF(B25&lt;'Site Setup'!$B$11,"",IFERROR(F51/B51,0))</f>
        <v/>
      </c>
      <c r="F25" s="85">
        <f>IF(B25&lt;'Site Setup'!$B$11,"",IFERROR(G51/B51,0))</f>
        <v/>
      </c>
      <c r="G25" s="521">
        <f>IF(B25&lt;'Site Setup'!$B$11,"",IFERROR(H51/B51,0))</f>
        <v/>
      </c>
      <c r="H25" s="534">
        <f>IF(SUM(C25:G25)=0,"",SUM(C25:G25))</f>
        <v/>
      </c>
      <c r="I25" s="537">
        <f>IF(B25&lt;'Site Setup'!$B$11,"",I51/$B$59)</f>
        <v/>
      </c>
      <c r="J25" s="109">
        <f>IF(C51=U51,RIGHT($C$38,1),IF(D51=U51,RIGHT($D$38,1),""))</f>
        <v/>
      </c>
      <c r="K25" s="404">
        <f>'Site Setup'!D51</f>
        <v/>
      </c>
      <c r="L25" s="98">
        <f>IFERROR(_xlfn.IFNA(IF(INDIRECT("Data!" &amp; SUBSTITUTE(ADDRESS(1,MATCH(CONCATENATE("*Count.AutoSlam.",'Site Setup'!$R$5,".",'Site Setup'!$C51,".",'Site Setup'!$R$5,"-SLAM",$V51,RIGHT(C$38,1),".Kickout.Controller.",C$37),DATA!$2:$2,0),4),"1","")&amp;"5")+_xlfn.STDEV.S(INDIRECT("Data!"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Setup'!$R$5,"-SLAM",$V51,RIGHT(C$38,1),".Kickout.Controller.",C$37),DATA!$2:$2,0),4),"1","")&amp;Convert!$D$5))&lt;INDIRECT("Data!" &amp; SUBSTITUTE(ADDRESS(1,MATCH(CONCATENATE("*Count.AutoSlam.",'Site Setup'!$R$5,".",'Site Setup'!$C51,".",'Site Setup'!$R$5,"-SLAM",$V51,RIGHT(C$38,1),".Kickout.Controller.",C$37),DATA!$2:$2,0),4),"1","")&amp; Convert!$D$5),1,IF(INDIRECT("Data!" &amp; SUBSTITUTE(ADDRESS(1,MATCH(CONCATENATE("*Count.AutoSlam.",'Site Setup'!$R$5,".",'Site Setup'!$C51,".",'Site Setup'!$R$5,"-SLAM",$V51,RIGHT(C$38,1),".Kickout.Controller.",C$37),DATA!$2:$2,0),4),"1","")&amp;"5")-_xlfn.STDEV.S(INDIRECT("Data!"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Setup'!$R$5,"-SLAM",$V51,RIGHT(C$38,1),".Kickout.Controller.",C$37),DATA!$2:$2,0),4),"1","")&amp;Convert!$D$5))&gt;INDIRECT("Data!" &amp; SUBSTITUTE(ADDRESS(1,MATCH(CONCATENATE("*Count.AutoSlam.",'Site Setup'!$R$5,".",'Site Setup'!$C51,".",'Site Setup'!$R$5,"-SLAM",$V51,RIGHT(C$38,1),".Kickout.Controller.",C$37),DATA!$2:$2,0),4),"1","")&amp;Convert!$D$5),-1,0)),0),0)</f>
        <v/>
      </c>
      <c r="M25" s="98">
        <f>IFERROR(_xlfn.IFNA(IF(INDIRECT("Data!" &amp; SUBSTITUTE(ADDRESS(1,MATCH(CONCATENATE("*Count.AutoSlam.",'Site Setup'!$R$5,".",'Site Setup'!$C51,".",'Site Setup'!$R$5,"-SLAM",$V51,RIGHT(D$38,1),".Kickout.Controller.",D$37),DATA!$2:$2,0),4),"1","")&amp;"5")+_xlfn.STDEV.S(INDIRECT("Data!"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Setup'!$R$5,"-SLAM",$V51,RIGHT(D$38,1),".Kickout.Controller.",D$37),DATA!$2:$2,0),4),"1","")&amp;Convert!$D$5))&lt;INDIRECT("Data!" &amp; SUBSTITUTE(ADDRESS(1,MATCH(CONCATENATE("*Count.AutoSlam.",'Site Setup'!$R$5,".",'Site Setup'!$C51,".",'Site Setup'!$R$5,"-SLAM",$V51,RIGHT(D$38,1),".Kickout.Controller.",D$37),DATA!$2:$2,0),4),"1","")&amp; Convert!$D$5),1,IF(INDIRECT("Data!" &amp; SUBSTITUTE(ADDRESS(1,MATCH(CONCATENATE("*Count.AutoSlam.",'Site Setup'!$R$5,".",'Site Setup'!$C51,".",'Site Setup'!$R$5,"-SLAM",$V51,RIGHT(D$38,1),".Kickout.Controller.",D$37),DATA!$2:$2,0),4),"1","")&amp;"5")-_xlfn.STDEV.S(INDIRECT("Data!"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Setup'!$R$5,"-SLAM",$V51,RIGHT(D$38,1),".Kickout.Controller.",D$37),DATA!$2:$2,0),4),"1","")&amp;Convert!$D$5))&gt;INDIRECT("Data!" &amp; SUBSTITUTE(ADDRESS(1,MATCH(CONCATENATE("*Count.AutoSlam.",'Site Setup'!$R$5,".",'Site Setup'!$C51,".",'Site Setup'!$R$5,"-SLAM",$V51,RIGHT(D$38,1),".Kickout.Controller.",D$37),DATA!$2:$2,0),4),"1","")&amp;Convert!$D$5),-1,0)),0),0)</f>
        <v/>
      </c>
      <c r="N25" s="98">
        <f>IFERROR(_xlfn.IFNA(IF(INDIRECT("Data!" &amp; SUBSTITUTE(ADDRESS(1,MATCH(CONCATENATE("*Count.AutoSlam.",'Site Setup'!$R$5,".",'Site Setup'!$C51,".",'Site Setup'!$R$5,"-SLAM",$V51,RIGHT(E$38,1),".Kickout.Controller.",E$37),DATA!$2:$2,0),4),"1","")&amp;"5")+_xlfn.STDEV.S(INDIRECT("Data!"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Setup'!$R$5,"-SLAM",$V51,RIGHT(E$38,1),".Kickout.Controller.",E$37),DATA!$2:$2,0),4),"1","")&amp;Convert!$D$5))&lt;INDIRECT("Data!" &amp; SUBSTITUTE(ADDRESS(1,MATCH(CONCATENATE("*Count.AutoSlam.",'Site Setup'!$R$5,".",'Site Setup'!$C51,".",'Site Setup'!$R$5,"-SLAM",$V51,RIGHT(E$38,1),".Kickout.Controller.",E$37),DATA!$2:$2,0),4),"1","")&amp; Convert!$D$5),1,IF(INDIRECT("Data!" &amp; SUBSTITUTE(ADDRESS(1,MATCH(CONCATENATE("*Count.AutoSlam.",'Site Setup'!$R$5,".",'Site Setup'!$C51,".",'Site Setup'!$R$5,"-SLAM",$V51,RIGHT(E$38,1),".Kickout.Controller.",E$37),DATA!$2:$2,0),4),"1","")&amp;"5")-_xlfn.STDEV.S(INDIRECT("Data!"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Setup'!$R$5,"-SLAM",$V51,RIGHT(E$38,1),".Kickout.Controller.",E$37),DATA!$2:$2,0),4),"1","")&amp;Convert!$D$5))&gt;INDIRECT("Data!" &amp; SUBSTITUTE(ADDRESS(1,MATCH(CONCATENATE("*Count.AutoSlam.",'Site Setup'!$R$5,".",'Site Setup'!$C51,".",'Site Setup'!$R$5,"-SLAM",$V51,RIGHT(E$38,1),".Kickout.Controller.",E$37),DATA!$2:$2,0),4),"1","")&amp;Convert!$D$5),-1,0)),0),0)</f>
        <v/>
      </c>
      <c r="O25" s="98">
        <f>IFERROR(_xlfn.IFNA(IF(INDIRECT("Data!" &amp; SUBSTITUTE(ADDRESS(1,MATCH(CONCATENATE("*Count.AutoSlam.",'Site Setup'!$R$5,".",'Site Setup'!$C51,".",'Site Setup'!$R$5,"-SLAM",$V51,RIGHT(F$38,1),".Kickout.Controller.",F$37),DATA!$2:$2,0),4),"1","")&amp;"5")+_xlfn.STDEV.S(INDIRECT("Data!"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Setup'!$R$5,"-SLAM",$V51,RIGHT(F$38,1),".Kickout.Controller.",F$37),DATA!$2:$2,0),4),"1","")&amp;Convert!$D$5))&lt;INDIRECT("Data!" &amp; SUBSTITUTE(ADDRESS(1,MATCH(CONCATENATE("*Count.AutoSlam.",'Site Setup'!$R$5,".",'Site Setup'!$C51,".",'Site Setup'!$R$5,"-SLAM",$V51,RIGHT(F$38,1),".Kickout.Controller.",F$37),DATA!$2:$2,0),4),"1","")&amp; Convert!$D$5),1,IF(INDIRECT("Data!" &amp; SUBSTITUTE(ADDRESS(1,MATCH(CONCATENATE("*Count.AutoSlam.",'Site Setup'!$R$5,".",'Site Setup'!$C51,".",'Site Setup'!$R$5,"-SLAM",$V51,RIGHT(F$38,1),".Kickout.Controller.",F$37),DATA!$2:$2,0),4),"1","")&amp;"5")-_xlfn.STDEV.S(INDIRECT("Data!"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Setup'!$R$5,"-SLAM",$V51,RIGHT(F$38,1),".Kickout.Controller.",F$37),DATA!$2:$2,0),4),"1","")&amp;Convert!$D$5))&gt;INDIRECT("Data!" &amp; SUBSTITUTE(ADDRESS(1,MATCH(CONCATENATE("*Count.AutoSlam.",'Site Setup'!$R$5,".",'Site Setup'!$C51,".",'Site Setup'!$R$5,"-SLAM",$V51,RIGHT(F$38,1),".Kickout.Controller.",F$37),DATA!$2:$2,0),4),"1","")&amp;Convert!$D$5),-1,0)),0),0)</f>
        <v/>
      </c>
      <c r="P25" s="98">
        <f>IFERROR(_xlfn.IFNA(IF(INDIRECT("Data!" &amp; SUBSTITUTE(ADDRESS(1,MATCH(CONCATENATE("*Count.AutoSlam.",'Site Setup'!$R$5,".",'Site Setup'!$C51,".",'Site Setup'!$R$5,"-SLAM",$V51,RIGHT(G$38,1),".Kickout.Controller.",G$37),DATA!$2:$2,0),4),"1","")&amp;"5")+_xlfn.STDEV.S(INDIRECT("Data!"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Setup'!$R$5,"-SLAM",$V51,RIGHT(G$38,1),".Kickout.Controller.",G$37),DATA!$2:$2,0),4),"1","")&amp;Convert!$D$5))&lt;INDIRECT("Data!" &amp; SUBSTITUTE(ADDRESS(1,MATCH(CONCATENATE("*Count.AutoSlam.",'Site Setup'!$R$5,".",'Site Setup'!$C51,".",'Site Setup'!$R$5,"-SLAM",$V51,RIGHT(G$38,1),".Kickout.Controller.",G$37),DATA!$2:$2,0),4),"1","")&amp; Convert!$D$5),1,IF(INDIRECT("Data!" &amp; SUBSTITUTE(ADDRESS(1,MATCH(CONCATENATE("*Count.AutoSlam.",'Site Setup'!$R$5,".",'Site Setup'!$C51,".",'Site Setup'!$R$5,"-SLAM",$V51,RIGHT(G$38,1),".Kickout.Controller.",G$37),DATA!$2:$2,0),4),"1","")&amp;"5")-_xlfn.STDEV.S(INDIRECT("Data!"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Setup'!$R$5,"-SLAM",$V51,RIGHT(G$38,1),".Kickout.Controller.",G$37),DATA!$2:$2,0),4),"1","")&amp;Convert!$D$5))&gt;INDIRECT("Data!" &amp; SUBSTITUTE(ADDRESS(1,MATCH(CONCATENATE("*Count.AutoSlam.",'Site Setup'!$R$5,".",'Site Setup'!$C51,".",'Site Setup'!$R$5,"-SLAM",$V51,RIGHT(G$38,1),".Kickout.Controller.",G$37),DATA!$2:$2,0),4),"1","")&amp;Convert!$D$5),-1,0)),0),0)</f>
        <v/>
      </c>
      <c r="Q25" s="98">
        <f>IFERROR(_xlfn.IFNA(IF(INDIRECT("Data!" &amp; SUBSTITUTE(ADDRESS(1,MATCH(CONCATENATE("*Count.AutoSlam.",'Site Setup'!$R$5,".",'Site Setup'!$C51,".",'Site Setup'!$R$5,"-SLAM",$V51,RIGHT(H$38,1),".Kickout.Controller.",H$37),DATA!$2:$2,0),4),"1","")&amp;"5")+_xlfn.STDEV.S(INDIRECT("Data!"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Setup'!$R$5,"-SLAM",$V51,RIGHT(H$38,1),".Kickout.Controller.",H$37),DATA!$2:$2,0),4),"1","")&amp;Convert!$D$5))&lt;INDIRECT("Data!" &amp; SUBSTITUTE(ADDRESS(1,MATCH(CONCATENATE("*Count.AutoSlam.",'Site Setup'!$R$5,".",'Site Setup'!$C51,".",'Site Setup'!$R$5,"-SLAM",$V51,RIGHT(H$38,1),".Kickout.Controller.",H$37),DATA!$2:$2,0),4),"1","")&amp; Convert!$D$5),1,IF(INDIRECT("Data!" &amp; SUBSTITUTE(ADDRESS(1,MATCH(CONCATENATE("*Count.AutoSlam.",'Site Setup'!$R$5,".",'Site Setup'!$C51,".",'Site Setup'!$R$5,"-SLAM",$V51,RIGHT(H$38,1),".Kickout.Controller.",H$37),DATA!$2:$2,0),4),"1","")&amp;"5")-_xlfn.STDEV.S(INDIRECT("Data!"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Setup'!$R$5,"-SLAM",$V51,RIGHT(H$38,1),".Kickout.Controller.",H$37),DATA!$2:$2,0),4),"1","")&amp;Convert!$D$5))&gt;INDIRECT("Data!" &amp; SUBSTITUTE(ADDRESS(1,MATCH(CONCATENATE("*Count.AutoSlam.",'Site Setup'!$R$5,".",'Site Setup'!$C51,".",'Site Setup'!$R$5,"-SLAM",$V51,RIGHT(H$38,1),".Kickout.Controller.",H$37),DATA!$2:$2,0),4),"1","")&amp;Convert!$D$5),-1,0)),0),0)</f>
        <v/>
      </c>
      <c r="R25" s="523">
        <f>IF('Site Setup'!$B51 = "N/A","N/A",'Site Setup'!$A51)</f>
        <v/>
      </c>
      <c r="S25" s="488" t="n"/>
    </row>
    <row r="26" ht="16.5" customHeight="1" s="644" thickBot="1">
      <c r="A26" s="532">
        <f>HYPERLINK('Site Setup'!$Y$2&amp;'Site Setup'!$Z$2&amp;'Site Setup'!C52,IF('Site Setup'!$B52 = "N/A","N/A",'Site Setup'!$A52))</f>
        <v/>
      </c>
      <c r="B26" s="526">
        <f>B52</f>
        <v/>
      </c>
      <c r="C26" s="84">
        <f>IF(B26&lt;'Site Setup'!$B$11,"",IFERROR((C52+D52)/B52,0))</f>
        <v/>
      </c>
      <c r="D26" s="84">
        <f>IF(B26&lt;'Site Setup'!$B$11,"",IFERROR(E52/B52,0))</f>
        <v/>
      </c>
      <c r="E26" s="84">
        <f>IF(B26&lt;'Site Setup'!$B$11,"",IFERROR(F52/B52,0))</f>
        <v/>
      </c>
      <c r="F26" s="85">
        <f>IF(B26&lt;'Site Setup'!$B$11,"",IFERROR(G52/B52,0))</f>
        <v/>
      </c>
      <c r="G26" s="521">
        <f>IF(B26&lt;'Site Setup'!$B$11,"",IFERROR(H52/B52,0))</f>
        <v/>
      </c>
      <c r="H26" s="534">
        <f>IF(SUM(C26:G26)=0,"",SUM(C26:G26))</f>
        <v/>
      </c>
      <c r="I26" s="537">
        <f>IF(B26&lt;'Site Setup'!$B$11,"",I52/$B$59)</f>
        <v/>
      </c>
      <c r="J26" s="109">
        <f>IF(C52=U52,RIGHT($C$38,1),IF(D52=U52,RIGHT($D$38,1),""))</f>
        <v/>
      </c>
      <c r="K26" s="404">
        <f>'Site Setup'!D52</f>
        <v/>
      </c>
      <c r="L26" s="98">
        <f>IFERROR(_xlfn.IFNA(IF(INDIRECT("Data!" &amp; SUBSTITUTE(ADDRESS(1,MATCH(CONCATENATE("*Count.AutoSlam.",'Site Setup'!$R$5,".",'Site Setup'!$C52,".",'Site Setup'!$R$5,"-SLAM",$V52,RIGHT(C$38,1),".Kickout.Controller.",C$37),DATA!$2:$2,0),4),"1","")&amp;"5")+_xlfn.STDEV.S(INDIRECT("Data!"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Setup'!$R$5,"-SLAM",$V52,RIGHT(C$38,1),".Kickout.Controller.",C$37),DATA!$2:$2,0),4),"1","")&amp;Convert!$D$5))&lt;INDIRECT("Data!" &amp; SUBSTITUTE(ADDRESS(1,MATCH(CONCATENATE("*Count.AutoSlam.",'Site Setup'!$R$5,".",'Site Setup'!$C52,".",'Site Setup'!$R$5,"-SLAM",$V52,RIGHT(C$38,1),".Kickout.Controller.",C$37),DATA!$2:$2,0),4),"1","")&amp; Convert!$D$5),1,IF(INDIRECT("Data!" &amp; SUBSTITUTE(ADDRESS(1,MATCH(CONCATENATE("*Count.AutoSlam.",'Site Setup'!$R$5,".",'Site Setup'!$C52,".",'Site Setup'!$R$5,"-SLAM",$V52,RIGHT(C$38,1),".Kickout.Controller.",C$37),DATA!$2:$2,0),4),"1","")&amp;"5")-_xlfn.STDEV.S(INDIRECT("Data!"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Setup'!$R$5,"-SLAM",$V52,RIGHT(C$38,1),".Kickout.Controller.",C$37),DATA!$2:$2,0),4),"1","")&amp;Convert!$D$5))&gt;INDIRECT("Data!" &amp; SUBSTITUTE(ADDRESS(1,MATCH(CONCATENATE("*Count.AutoSlam.",'Site Setup'!$R$5,".",'Site Setup'!$C52,".",'Site Setup'!$R$5,"-SLAM",$V52,RIGHT(C$38,1),".Kickout.Controller.",C$37),DATA!$2:$2,0),4),"1","")&amp;Convert!$D$5),-1,0)),0),0)</f>
        <v/>
      </c>
      <c r="M26" s="98">
        <f>IFERROR(_xlfn.IFNA(IF(INDIRECT("Data!" &amp; SUBSTITUTE(ADDRESS(1,MATCH(CONCATENATE("*Count.AutoSlam.",'Site Setup'!$R$5,".",'Site Setup'!$C52,".",'Site Setup'!$R$5,"-SLAM",$V52,RIGHT(D$38,1),".Kickout.Controller.",D$37),DATA!$2:$2,0),4),"1","")&amp;"5")+_xlfn.STDEV.S(INDIRECT("Data!"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Setup'!$R$5,"-SLAM",$V52,RIGHT(D$38,1),".Kickout.Controller.",D$37),DATA!$2:$2,0),4),"1","")&amp;Convert!$D$5))&lt;INDIRECT("Data!" &amp; SUBSTITUTE(ADDRESS(1,MATCH(CONCATENATE("*Count.AutoSlam.",'Site Setup'!$R$5,".",'Site Setup'!$C52,".",'Site Setup'!$R$5,"-SLAM",$V52,RIGHT(D$38,1),".Kickout.Controller.",D$37),DATA!$2:$2,0),4),"1","")&amp; Convert!$D$5),1,IF(INDIRECT("Data!" &amp; SUBSTITUTE(ADDRESS(1,MATCH(CONCATENATE("*Count.AutoSlam.",'Site Setup'!$R$5,".",'Site Setup'!$C52,".",'Site Setup'!$R$5,"-SLAM",$V52,RIGHT(D$38,1),".Kickout.Controller.",D$37),DATA!$2:$2,0),4),"1","")&amp;"5")-_xlfn.STDEV.S(INDIRECT("Data!"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Setup'!$R$5,"-SLAM",$V52,RIGHT(D$38,1),".Kickout.Controller.",D$37),DATA!$2:$2,0),4),"1","")&amp;Convert!$D$5))&gt;INDIRECT("Data!" &amp; SUBSTITUTE(ADDRESS(1,MATCH(CONCATENATE("*Count.AutoSlam.",'Site Setup'!$R$5,".",'Site Setup'!$C52,".",'Site Setup'!$R$5,"-SLAM",$V52,RIGHT(D$38,1),".Kickout.Controller.",D$37),DATA!$2:$2,0),4),"1","")&amp;Convert!$D$5),-1,0)),0),0)</f>
        <v/>
      </c>
      <c r="N26" s="98">
        <f>IFERROR(_xlfn.IFNA(IF(INDIRECT("Data!" &amp; SUBSTITUTE(ADDRESS(1,MATCH(CONCATENATE("*Count.AutoSlam.",'Site Setup'!$R$5,".",'Site Setup'!$C52,".",'Site Setup'!$R$5,"-SLAM",$V52,RIGHT(E$38,1),".Kickout.Controller.",E$37),DATA!$2:$2,0),4),"1","")&amp;"5")+_xlfn.STDEV.S(INDIRECT("Data!"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Setup'!$R$5,"-SLAM",$V52,RIGHT(E$38,1),".Kickout.Controller.",E$37),DATA!$2:$2,0),4),"1","")&amp;Convert!$D$5))&lt;INDIRECT("Data!" &amp; SUBSTITUTE(ADDRESS(1,MATCH(CONCATENATE("*Count.AutoSlam.",'Site Setup'!$R$5,".",'Site Setup'!$C52,".",'Site Setup'!$R$5,"-SLAM",$V52,RIGHT(E$38,1),".Kickout.Controller.",E$37),DATA!$2:$2,0),4),"1","")&amp; Convert!$D$5),1,IF(INDIRECT("Data!" &amp; SUBSTITUTE(ADDRESS(1,MATCH(CONCATENATE("*Count.AutoSlam.",'Site Setup'!$R$5,".",'Site Setup'!$C52,".",'Site Setup'!$R$5,"-SLAM",$V52,RIGHT(E$38,1),".Kickout.Controller.",E$37),DATA!$2:$2,0),4),"1","")&amp;"5")-_xlfn.STDEV.S(INDIRECT("Data!"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Setup'!$R$5,"-SLAM",$V52,RIGHT(E$38,1),".Kickout.Controller.",E$37),DATA!$2:$2,0),4),"1","")&amp;Convert!$D$5))&gt;INDIRECT("Data!" &amp; SUBSTITUTE(ADDRESS(1,MATCH(CONCATENATE("*Count.AutoSlam.",'Site Setup'!$R$5,".",'Site Setup'!$C52,".",'Site Setup'!$R$5,"-SLAM",$V52,RIGHT(E$38,1),".Kickout.Controller.",E$37),DATA!$2:$2,0),4),"1","")&amp;Convert!$D$5),-1,0)),0),0)</f>
        <v/>
      </c>
      <c r="O26" s="98">
        <f>IFERROR(_xlfn.IFNA(IF(INDIRECT("Data!" &amp; SUBSTITUTE(ADDRESS(1,MATCH(CONCATENATE("*Count.AutoSlam.",'Site Setup'!$R$5,".",'Site Setup'!$C52,".",'Site Setup'!$R$5,"-SLAM",$V52,RIGHT(F$38,1),".Kickout.Controller.",F$37),DATA!$2:$2,0),4),"1","")&amp;"5")+_xlfn.STDEV.S(INDIRECT("Data!"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Setup'!$R$5,"-SLAM",$V52,RIGHT(F$38,1),".Kickout.Controller.",F$37),DATA!$2:$2,0),4),"1","")&amp;Convert!$D$5))&lt;INDIRECT("Data!" &amp; SUBSTITUTE(ADDRESS(1,MATCH(CONCATENATE("*Count.AutoSlam.",'Site Setup'!$R$5,".",'Site Setup'!$C52,".",'Site Setup'!$R$5,"-SLAM",$V52,RIGHT(F$38,1),".Kickout.Controller.",F$37),DATA!$2:$2,0),4),"1","")&amp; Convert!$D$5),1,IF(INDIRECT("Data!" &amp; SUBSTITUTE(ADDRESS(1,MATCH(CONCATENATE("*Count.AutoSlam.",'Site Setup'!$R$5,".",'Site Setup'!$C52,".",'Site Setup'!$R$5,"-SLAM",$V52,RIGHT(F$38,1),".Kickout.Controller.",F$37),DATA!$2:$2,0),4),"1","")&amp;"5")-_xlfn.STDEV.S(INDIRECT("Data!"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Setup'!$R$5,"-SLAM",$V52,RIGHT(F$38,1),".Kickout.Controller.",F$37),DATA!$2:$2,0),4),"1","")&amp;Convert!$D$5))&gt;INDIRECT("Data!" &amp; SUBSTITUTE(ADDRESS(1,MATCH(CONCATENATE("*Count.AutoSlam.",'Site Setup'!$R$5,".",'Site Setup'!$C52,".",'Site Setup'!$R$5,"-SLAM",$V52,RIGHT(F$38,1),".Kickout.Controller.",F$37),DATA!$2:$2,0),4),"1","")&amp;Convert!$D$5),-1,0)),0),0)</f>
        <v/>
      </c>
      <c r="P26" s="98">
        <f>IFERROR(_xlfn.IFNA(IF(INDIRECT("Data!" &amp; SUBSTITUTE(ADDRESS(1,MATCH(CONCATENATE("*Count.AutoSlam.",'Site Setup'!$R$5,".",'Site Setup'!$C52,".",'Site Setup'!$R$5,"-SLAM",$V52,RIGHT(G$38,1),".Kickout.Controller.",G$37),DATA!$2:$2,0),4),"1","")&amp;"5")+_xlfn.STDEV.S(INDIRECT("Data!"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Setup'!$R$5,"-SLAM",$V52,RIGHT(G$38,1),".Kickout.Controller.",G$37),DATA!$2:$2,0),4),"1","")&amp;Convert!$D$5))&lt;INDIRECT("Data!" &amp; SUBSTITUTE(ADDRESS(1,MATCH(CONCATENATE("*Count.AutoSlam.",'Site Setup'!$R$5,".",'Site Setup'!$C52,".",'Site Setup'!$R$5,"-SLAM",$V52,RIGHT(G$38,1),".Kickout.Controller.",G$37),DATA!$2:$2,0),4),"1","")&amp; Convert!$D$5),1,IF(INDIRECT("Data!" &amp; SUBSTITUTE(ADDRESS(1,MATCH(CONCATENATE("*Count.AutoSlam.",'Site Setup'!$R$5,".",'Site Setup'!$C52,".",'Site Setup'!$R$5,"-SLAM",$V52,RIGHT(G$38,1),".Kickout.Controller.",G$37),DATA!$2:$2,0),4),"1","")&amp;"5")-_xlfn.STDEV.S(INDIRECT("Data!"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Setup'!$R$5,"-SLAM",$V52,RIGHT(G$38,1),".Kickout.Controller.",G$37),DATA!$2:$2,0),4),"1","")&amp;Convert!$D$5))&gt;INDIRECT("Data!" &amp; SUBSTITUTE(ADDRESS(1,MATCH(CONCATENATE("*Count.AutoSlam.",'Site Setup'!$R$5,".",'Site Setup'!$C52,".",'Site Setup'!$R$5,"-SLAM",$V52,RIGHT(G$38,1),".Kickout.Controller.",G$37),DATA!$2:$2,0),4),"1","")&amp;Convert!$D$5),-1,0)),0),0)</f>
        <v/>
      </c>
      <c r="Q26" s="98">
        <f>IFERROR(_xlfn.IFNA(IF(INDIRECT("Data!" &amp; SUBSTITUTE(ADDRESS(1,MATCH(CONCATENATE("*Count.AutoSlam.",'Site Setup'!$R$5,".",'Site Setup'!$C52,".",'Site Setup'!$R$5,"-SLAM",$V52,RIGHT(H$38,1),".Kickout.Controller.",H$37),DATA!$2:$2,0),4),"1","")&amp;"5")+_xlfn.STDEV.S(INDIRECT("Data!"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Setup'!$R$5,"-SLAM",$V52,RIGHT(H$38,1),".Kickout.Controller.",H$37),DATA!$2:$2,0),4),"1","")&amp;Convert!$D$5))&lt;INDIRECT("Data!" &amp; SUBSTITUTE(ADDRESS(1,MATCH(CONCATENATE("*Count.AutoSlam.",'Site Setup'!$R$5,".",'Site Setup'!$C52,".",'Site Setup'!$R$5,"-SLAM",$V52,RIGHT(H$38,1),".Kickout.Controller.",H$37),DATA!$2:$2,0),4),"1","")&amp; Convert!$D$5),1,IF(INDIRECT("Data!" &amp; SUBSTITUTE(ADDRESS(1,MATCH(CONCATENATE("*Count.AutoSlam.",'Site Setup'!$R$5,".",'Site Setup'!$C52,".",'Site Setup'!$R$5,"-SLAM",$V52,RIGHT(H$38,1),".Kickout.Controller.",H$37),DATA!$2:$2,0),4),"1","")&amp;"5")-_xlfn.STDEV.S(INDIRECT("Data!"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Setup'!$R$5,"-SLAM",$V52,RIGHT(H$38,1),".Kickout.Controller.",H$37),DATA!$2:$2,0),4),"1","")&amp;Convert!$D$5))&gt;INDIRECT("Data!" &amp; SUBSTITUTE(ADDRESS(1,MATCH(CONCATENATE("*Count.AutoSlam.",'Site Setup'!$R$5,".",'Site Setup'!$C52,".",'Site Setup'!$R$5,"-SLAM",$V52,RIGHT(H$38,1),".Kickout.Controller.",H$37),DATA!$2:$2,0),4),"1","")&amp;Convert!$D$5),-1,0)),0),0)</f>
        <v/>
      </c>
      <c r="R26" s="523">
        <f>IF('Site Setup'!$B52 = "N/A","N/A",'Site Setup'!$A52)</f>
        <v/>
      </c>
      <c r="S26" s="488" t="n"/>
    </row>
    <row r="27" ht="16.5" customHeight="1" s="644" thickBot="1">
      <c r="A27" s="532">
        <f>HYPERLINK('Site Setup'!$Y$2&amp;'Site Setup'!$Z$2&amp;'Site Setup'!C53,IF('Site Setup'!$B53 = "N/A","N/A",'Site Setup'!$A53))</f>
        <v/>
      </c>
      <c r="B27" s="526">
        <f>B53</f>
        <v/>
      </c>
      <c r="C27" s="84">
        <f>IF(B27&lt;'Site Setup'!$B$11,"",IFERROR((C53+D53)/B53,0))</f>
        <v/>
      </c>
      <c r="D27" s="84">
        <f>IF(B27&lt;'Site Setup'!$B$11,"",IFERROR(E53/B53,0))</f>
        <v/>
      </c>
      <c r="E27" s="84">
        <f>IF(B27&lt;'Site Setup'!$B$11,"",IFERROR(F53/B53,0))</f>
        <v/>
      </c>
      <c r="F27" s="85">
        <f>IF(B27&lt;'Site Setup'!$B$11,"",IFERROR(G53/B53,0))</f>
        <v/>
      </c>
      <c r="G27" s="521">
        <f>IF(B27&lt;'Site Setup'!$B$11,"",IFERROR(H53/B53,0))</f>
        <v/>
      </c>
      <c r="H27" s="534">
        <f>IF(SUM(C27:G27)=0,"",SUM(C27:G27))</f>
        <v/>
      </c>
      <c r="I27" s="537">
        <f>IF(B27&lt;'Site Setup'!$B$11,"",I53/$B$59)</f>
        <v/>
      </c>
      <c r="J27" s="109">
        <f>IF(C53=U53,RIGHT($C$38,1),IF(D53=U53,RIGHT($D$38,1),""))</f>
        <v/>
      </c>
      <c r="K27" s="404">
        <f>'Site Setup'!D53</f>
        <v/>
      </c>
      <c r="L27" s="98">
        <f>IFERROR(_xlfn.IFNA(IF(INDIRECT("Data!" &amp; SUBSTITUTE(ADDRESS(1,MATCH(CONCATENATE("*Count.AutoSlam.",'Site Setup'!$R$5,".",'Site Setup'!$C53,".",'Site Setup'!$R$5,"-SLAM",$V53,RIGHT(C$38,1),".Kickout.Controller.",C$37),DATA!$2:$2,0),4),"1","")&amp;"5")+_xlfn.STDEV.S(INDIRECT("Data!"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Setup'!$R$5,"-SLAM",$V53,RIGHT(C$38,1),".Kickout.Controller.",C$37),DATA!$2:$2,0),4),"1","")&amp;Convert!$D$5))&lt;INDIRECT("Data!" &amp; SUBSTITUTE(ADDRESS(1,MATCH(CONCATENATE("*Count.AutoSlam.",'Site Setup'!$R$5,".",'Site Setup'!$C53,".",'Site Setup'!$R$5,"-SLAM",$V53,RIGHT(C$38,1),".Kickout.Controller.",C$37),DATA!$2:$2,0),4),"1","")&amp; Convert!$D$5),1,IF(INDIRECT("Data!" &amp; SUBSTITUTE(ADDRESS(1,MATCH(CONCATENATE("*Count.AutoSlam.",'Site Setup'!$R$5,".",'Site Setup'!$C53,".",'Site Setup'!$R$5,"-SLAM",$V53,RIGHT(C$38,1),".Kickout.Controller.",C$37),DATA!$2:$2,0),4),"1","")&amp;"5")-_xlfn.STDEV.S(INDIRECT("Data!"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Setup'!$R$5,"-SLAM",$V53,RIGHT(C$38,1),".Kickout.Controller.",C$37),DATA!$2:$2,0),4),"1","")&amp;Convert!$D$5))&gt;INDIRECT("Data!" &amp; SUBSTITUTE(ADDRESS(1,MATCH(CONCATENATE("*Count.AutoSlam.",'Site Setup'!$R$5,".",'Site Setup'!$C53,".",'Site Setup'!$R$5,"-SLAM",$V53,RIGHT(C$38,1),".Kickout.Controller.",C$37),DATA!$2:$2,0),4),"1","")&amp;Convert!$D$5),-1,0)),0),0)</f>
        <v/>
      </c>
      <c r="M27" s="98">
        <f>IFERROR(_xlfn.IFNA(IF(INDIRECT("Data!" &amp; SUBSTITUTE(ADDRESS(1,MATCH(CONCATENATE("*Count.AutoSlam.",'Site Setup'!$R$5,".",'Site Setup'!$C53,".",'Site Setup'!$R$5,"-SLAM",$V53,RIGHT(D$38,1),".Kickout.Controller.",D$37),DATA!$2:$2,0),4),"1","")&amp;"5")+_xlfn.STDEV.S(INDIRECT("Data!"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Setup'!$R$5,"-SLAM",$V53,RIGHT(D$38,1),".Kickout.Controller.",D$37),DATA!$2:$2,0),4),"1","")&amp;Convert!$D$5))&lt;INDIRECT("Data!" &amp; SUBSTITUTE(ADDRESS(1,MATCH(CONCATENATE("*Count.AutoSlam.",'Site Setup'!$R$5,".",'Site Setup'!$C53,".",'Site Setup'!$R$5,"-SLAM",$V53,RIGHT(D$38,1),".Kickout.Controller.",D$37),DATA!$2:$2,0),4),"1","")&amp; Convert!$D$5),1,IF(INDIRECT("Data!" &amp; SUBSTITUTE(ADDRESS(1,MATCH(CONCATENATE("*Count.AutoSlam.",'Site Setup'!$R$5,".",'Site Setup'!$C53,".",'Site Setup'!$R$5,"-SLAM",$V53,RIGHT(D$38,1),".Kickout.Controller.",D$37),DATA!$2:$2,0),4),"1","")&amp;"5")-_xlfn.STDEV.S(INDIRECT("Data!"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Setup'!$R$5,"-SLAM",$V53,RIGHT(D$38,1),".Kickout.Controller.",D$37),DATA!$2:$2,0),4),"1","")&amp;Convert!$D$5))&gt;INDIRECT("Data!" &amp; SUBSTITUTE(ADDRESS(1,MATCH(CONCATENATE("*Count.AutoSlam.",'Site Setup'!$R$5,".",'Site Setup'!$C53,".",'Site Setup'!$R$5,"-SLAM",$V53,RIGHT(D$38,1),".Kickout.Controller.",D$37),DATA!$2:$2,0),4),"1","")&amp;Convert!$D$5),-1,0)),0),0)</f>
        <v/>
      </c>
      <c r="N27" s="98">
        <f>IFERROR(_xlfn.IFNA(IF(INDIRECT("Data!" &amp; SUBSTITUTE(ADDRESS(1,MATCH(CONCATENATE("*Count.AutoSlam.",'Site Setup'!$R$5,".",'Site Setup'!$C53,".",'Site Setup'!$R$5,"-SLAM",$V53,RIGHT(E$38,1),".Kickout.Controller.",E$37),DATA!$2:$2,0),4),"1","")&amp;"5")+_xlfn.STDEV.S(INDIRECT("Data!"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Setup'!$R$5,"-SLAM",$V53,RIGHT(E$38,1),".Kickout.Controller.",E$37),DATA!$2:$2,0),4),"1","")&amp;Convert!$D$5))&lt;INDIRECT("Data!" &amp; SUBSTITUTE(ADDRESS(1,MATCH(CONCATENATE("*Count.AutoSlam.",'Site Setup'!$R$5,".",'Site Setup'!$C53,".",'Site Setup'!$R$5,"-SLAM",$V53,RIGHT(E$38,1),".Kickout.Controller.",E$37),DATA!$2:$2,0),4),"1","")&amp; Convert!$D$5),1,IF(INDIRECT("Data!" &amp; SUBSTITUTE(ADDRESS(1,MATCH(CONCATENATE("*Count.AutoSlam.",'Site Setup'!$R$5,".",'Site Setup'!$C53,".",'Site Setup'!$R$5,"-SLAM",$V53,RIGHT(E$38,1),".Kickout.Controller.",E$37),DATA!$2:$2,0),4),"1","")&amp;"5")-_xlfn.STDEV.S(INDIRECT("Data!"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Setup'!$R$5,"-SLAM",$V53,RIGHT(E$38,1),".Kickout.Controller.",E$37),DATA!$2:$2,0),4),"1","")&amp;Convert!$D$5))&gt;INDIRECT("Data!" &amp; SUBSTITUTE(ADDRESS(1,MATCH(CONCATENATE("*Count.AutoSlam.",'Site Setup'!$R$5,".",'Site Setup'!$C53,".",'Site Setup'!$R$5,"-SLAM",$V53,RIGHT(E$38,1),".Kickout.Controller.",E$37),DATA!$2:$2,0),4),"1","")&amp;Convert!$D$5),-1,0)),0),0)</f>
        <v/>
      </c>
      <c r="O27" s="98">
        <f>IFERROR(_xlfn.IFNA(IF(INDIRECT("Data!" &amp; SUBSTITUTE(ADDRESS(1,MATCH(CONCATENATE("*Count.AutoSlam.",'Site Setup'!$R$5,".",'Site Setup'!$C53,".",'Site Setup'!$R$5,"-SLAM",$V53,RIGHT(F$38,1),".Kickout.Controller.",F$37),DATA!$2:$2,0),4),"1","")&amp;"5")+_xlfn.STDEV.S(INDIRECT("Data!"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Setup'!$R$5,"-SLAM",$V53,RIGHT(F$38,1),".Kickout.Controller.",F$37),DATA!$2:$2,0),4),"1","")&amp;Convert!$D$5))&lt;INDIRECT("Data!" &amp; SUBSTITUTE(ADDRESS(1,MATCH(CONCATENATE("*Count.AutoSlam.",'Site Setup'!$R$5,".",'Site Setup'!$C53,".",'Site Setup'!$R$5,"-SLAM",$V53,RIGHT(F$38,1),".Kickout.Controller.",F$37),DATA!$2:$2,0),4),"1","")&amp; Convert!$D$5),1,IF(INDIRECT("Data!" &amp; SUBSTITUTE(ADDRESS(1,MATCH(CONCATENATE("*Count.AutoSlam.",'Site Setup'!$R$5,".",'Site Setup'!$C53,".",'Site Setup'!$R$5,"-SLAM",$V53,RIGHT(F$38,1),".Kickout.Controller.",F$37),DATA!$2:$2,0),4),"1","")&amp;"5")-_xlfn.STDEV.S(INDIRECT("Data!"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Setup'!$R$5,"-SLAM",$V53,RIGHT(F$38,1),".Kickout.Controller.",F$37),DATA!$2:$2,0),4),"1","")&amp;Convert!$D$5))&gt;INDIRECT("Data!" &amp; SUBSTITUTE(ADDRESS(1,MATCH(CONCATENATE("*Count.AutoSlam.",'Site Setup'!$R$5,".",'Site Setup'!$C53,".",'Site Setup'!$R$5,"-SLAM",$V53,RIGHT(F$38,1),".Kickout.Controller.",F$37),DATA!$2:$2,0),4),"1","")&amp;Convert!$D$5),-1,0)),0),0)</f>
        <v/>
      </c>
      <c r="P27" s="98">
        <f>IFERROR(_xlfn.IFNA(IF(INDIRECT("Data!" &amp; SUBSTITUTE(ADDRESS(1,MATCH(CONCATENATE("*Count.AutoSlam.",'Site Setup'!$R$5,".",'Site Setup'!$C53,".",'Site Setup'!$R$5,"-SLAM",$V53,RIGHT(G$38,1),".Kickout.Controller.",G$37),DATA!$2:$2,0),4),"1","")&amp;"5")+_xlfn.STDEV.S(INDIRECT("Data!"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Setup'!$R$5,"-SLAM",$V53,RIGHT(G$38,1),".Kickout.Controller.",G$37),DATA!$2:$2,0),4),"1","")&amp;Convert!$D$5))&lt;INDIRECT("Data!" &amp; SUBSTITUTE(ADDRESS(1,MATCH(CONCATENATE("*Count.AutoSlam.",'Site Setup'!$R$5,".",'Site Setup'!$C53,".",'Site Setup'!$R$5,"-SLAM",$V53,RIGHT(G$38,1),".Kickout.Controller.",G$37),DATA!$2:$2,0),4),"1","")&amp; Convert!$D$5),1,IF(INDIRECT("Data!" &amp; SUBSTITUTE(ADDRESS(1,MATCH(CONCATENATE("*Count.AutoSlam.",'Site Setup'!$R$5,".",'Site Setup'!$C53,".",'Site Setup'!$R$5,"-SLAM",$V53,RIGHT(G$38,1),".Kickout.Controller.",G$37),DATA!$2:$2,0),4),"1","")&amp;"5")-_xlfn.STDEV.S(INDIRECT("Data!"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Setup'!$R$5,"-SLAM",$V53,RIGHT(G$38,1),".Kickout.Controller.",G$37),DATA!$2:$2,0),4),"1","")&amp;Convert!$D$5))&gt;INDIRECT("Data!" &amp; SUBSTITUTE(ADDRESS(1,MATCH(CONCATENATE("*Count.AutoSlam.",'Site Setup'!$R$5,".",'Site Setup'!$C53,".",'Site Setup'!$R$5,"-SLAM",$V53,RIGHT(G$38,1),".Kickout.Controller.",G$37),DATA!$2:$2,0),4),"1","")&amp;Convert!$D$5),-1,0)),0),0)</f>
        <v/>
      </c>
      <c r="Q27" s="98">
        <f>IFERROR(_xlfn.IFNA(IF(INDIRECT("Data!" &amp; SUBSTITUTE(ADDRESS(1,MATCH(CONCATENATE("*Count.AutoSlam.",'Site Setup'!$R$5,".",'Site Setup'!$C53,".",'Site Setup'!$R$5,"-SLAM",$V53,RIGHT(H$38,1),".Kickout.Controller.",H$37),DATA!$2:$2,0),4),"1","")&amp;"5")+_xlfn.STDEV.S(INDIRECT("Data!"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Setup'!$R$5,"-SLAM",$V53,RIGHT(H$38,1),".Kickout.Controller.",H$37),DATA!$2:$2,0),4),"1","")&amp;Convert!$D$5))&lt;INDIRECT("Data!" &amp; SUBSTITUTE(ADDRESS(1,MATCH(CONCATENATE("*Count.AutoSlam.",'Site Setup'!$R$5,".",'Site Setup'!$C53,".",'Site Setup'!$R$5,"-SLAM",$V53,RIGHT(H$38,1),".Kickout.Controller.",H$37),DATA!$2:$2,0),4),"1","")&amp; Convert!$D$5),1,IF(INDIRECT("Data!" &amp; SUBSTITUTE(ADDRESS(1,MATCH(CONCATENATE("*Count.AutoSlam.",'Site Setup'!$R$5,".",'Site Setup'!$C53,".",'Site Setup'!$R$5,"-SLAM",$V53,RIGHT(H$38,1),".Kickout.Controller.",H$37),DATA!$2:$2,0),4),"1","")&amp;"5")-_xlfn.STDEV.S(INDIRECT("Data!"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Setup'!$R$5,"-SLAM",$V53,RIGHT(H$38,1),".Kickout.Controller.",H$37),DATA!$2:$2,0),4),"1","")&amp;Convert!$D$5))&gt;INDIRECT("Data!" &amp; SUBSTITUTE(ADDRESS(1,MATCH(CONCATENATE("*Count.AutoSlam.",'Site Setup'!$R$5,".",'Site Setup'!$C53,".",'Site Setup'!$R$5,"-SLAM",$V53,RIGHT(H$38,1),".Kickout.Controller.",H$37),DATA!$2:$2,0),4),"1","")&amp;Convert!$D$5),-1,0)),0),0)</f>
        <v/>
      </c>
      <c r="R27" s="523">
        <f>IF('Site Setup'!$B53 = "N/A","N/A",'Site Setup'!$A53)</f>
        <v/>
      </c>
      <c r="S27" s="488" t="n"/>
    </row>
    <row r="28" ht="16.5" customHeight="1" s="644" thickBot="1">
      <c r="A28" s="532">
        <f>HYPERLINK('Site Setup'!$Y$2&amp;'Site Setup'!$Z$2&amp;'Site Setup'!C54,IF('Site Setup'!$B54 = "N/A","N/A",'Site Setup'!$A54))</f>
        <v/>
      </c>
      <c r="B28" s="526">
        <f>B54</f>
        <v/>
      </c>
      <c r="C28" s="84">
        <f>IF(B28&lt;'Site Setup'!$B$11,"",IFERROR((C54+D54)/B54,0))</f>
        <v/>
      </c>
      <c r="D28" s="84">
        <f>IF(B28&lt;'Site Setup'!$B$11,"",IFERROR(E54/B54,0))</f>
        <v/>
      </c>
      <c r="E28" s="84">
        <f>IF(B28&lt;'Site Setup'!$B$11,"",IFERROR(F54/B54,0))</f>
        <v/>
      </c>
      <c r="F28" s="85">
        <f>IF(B28&lt;'Site Setup'!$B$11,"",IFERROR(G54/B54,0))</f>
        <v/>
      </c>
      <c r="G28" s="521">
        <f>IF(B28&lt;'Site Setup'!$B$11,"",IFERROR(H54/B54,0))</f>
        <v/>
      </c>
      <c r="H28" s="534">
        <f>IF(SUM(C28:G28)=0,"",SUM(C28:G28))</f>
        <v/>
      </c>
      <c r="I28" s="537">
        <f>IF(B28&lt;'Site Setup'!$B$11,"",I54/$B$59)</f>
        <v/>
      </c>
      <c r="J28" s="109">
        <f>IF(C54=U54,RIGHT($C$38,1),IF(D54=U54,RIGHT($D$38,1),""))</f>
        <v/>
      </c>
      <c r="K28" s="404">
        <f>'Site Setup'!D54</f>
        <v/>
      </c>
      <c r="L28" s="98">
        <f>IFERROR(_xlfn.IFNA(IF(INDIRECT("Data!" &amp; SUBSTITUTE(ADDRESS(1,MATCH(CONCATENATE("*Count.AutoSlam.",'Site Setup'!$R$5,".",'Site Setup'!$C54,".",'Site Setup'!$R$5,"-SLAM",$V54,RIGHT(C$38,1),".Kickout.Controller.",C$37),DATA!$2:$2,0),4),"1","")&amp;"5")+_xlfn.STDEV.S(INDIRECT("Data!"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Setup'!$R$5,"-SLAM",$V54,RIGHT(C$38,1),".Kickout.Controller.",C$37),DATA!$2:$2,0),4),"1","")&amp;Convert!$D$5))&lt;INDIRECT("Data!" &amp; SUBSTITUTE(ADDRESS(1,MATCH(CONCATENATE("*Count.AutoSlam.",'Site Setup'!$R$5,".",'Site Setup'!$C54,".",'Site Setup'!$R$5,"-SLAM",$V54,RIGHT(C$38,1),".Kickout.Controller.",C$37),DATA!$2:$2,0),4),"1","")&amp; Convert!$D$5),1,IF(INDIRECT("Data!" &amp; SUBSTITUTE(ADDRESS(1,MATCH(CONCATENATE("*Count.AutoSlam.",'Site Setup'!$R$5,".",'Site Setup'!$C54,".",'Site Setup'!$R$5,"-SLAM",$V54,RIGHT(C$38,1),".Kickout.Controller.",C$37),DATA!$2:$2,0),4),"1","")&amp;"5")-_xlfn.STDEV.S(INDIRECT("Data!"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Setup'!$R$5,"-SLAM",$V54,RIGHT(C$38,1),".Kickout.Controller.",C$37),DATA!$2:$2,0),4),"1","")&amp;Convert!$D$5))&gt;INDIRECT("Data!" &amp; SUBSTITUTE(ADDRESS(1,MATCH(CONCATENATE("*Count.AutoSlam.",'Site Setup'!$R$5,".",'Site Setup'!$C54,".",'Site Setup'!$R$5,"-SLAM",$V54,RIGHT(C$38,1),".Kickout.Controller.",C$37),DATA!$2:$2,0),4),"1","")&amp;Convert!$D$5),-1,0)),0),0)</f>
        <v/>
      </c>
      <c r="M28" s="98">
        <f>IFERROR(_xlfn.IFNA(IF(INDIRECT("Data!" &amp; SUBSTITUTE(ADDRESS(1,MATCH(CONCATENATE("*Count.AutoSlam.",'Site Setup'!$R$5,".",'Site Setup'!$C54,".",'Site Setup'!$R$5,"-SLAM",$V54,RIGHT(D$38,1),".Kickout.Controller.",D$37),DATA!$2:$2,0),4),"1","")&amp;"5")+_xlfn.STDEV.S(INDIRECT("Data!"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Setup'!$R$5,"-SLAM",$V54,RIGHT(D$38,1),".Kickout.Controller.",D$37),DATA!$2:$2,0),4),"1","")&amp;Convert!$D$5))&lt;INDIRECT("Data!" &amp; SUBSTITUTE(ADDRESS(1,MATCH(CONCATENATE("*Count.AutoSlam.",'Site Setup'!$R$5,".",'Site Setup'!$C54,".",'Site Setup'!$R$5,"-SLAM",$V54,RIGHT(D$38,1),".Kickout.Controller.",D$37),DATA!$2:$2,0),4),"1","")&amp; Convert!$D$5),1,IF(INDIRECT("Data!" &amp; SUBSTITUTE(ADDRESS(1,MATCH(CONCATENATE("*Count.AutoSlam.",'Site Setup'!$R$5,".",'Site Setup'!$C54,".",'Site Setup'!$R$5,"-SLAM",$V54,RIGHT(D$38,1),".Kickout.Controller.",D$37),DATA!$2:$2,0),4),"1","")&amp;"5")-_xlfn.STDEV.S(INDIRECT("Data!"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Setup'!$R$5,"-SLAM",$V54,RIGHT(D$38,1),".Kickout.Controller.",D$37),DATA!$2:$2,0),4),"1","")&amp;Convert!$D$5))&gt;INDIRECT("Data!" &amp; SUBSTITUTE(ADDRESS(1,MATCH(CONCATENATE("*Count.AutoSlam.",'Site Setup'!$R$5,".",'Site Setup'!$C54,".",'Site Setup'!$R$5,"-SLAM",$V54,RIGHT(D$38,1),".Kickout.Controller.",D$37),DATA!$2:$2,0),4),"1","")&amp;Convert!$D$5),-1,0)),0),0)</f>
        <v/>
      </c>
      <c r="N28" s="98">
        <f>IFERROR(_xlfn.IFNA(IF(INDIRECT("Data!" &amp; SUBSTITUTE(ADDRESS(1,MATCH(CONCATENATE("*Count.AutoSlam.",'Site Setup'!$R$5,".",'Site Setup'!$C54,".",'Site Setup'!$R$5,"-SLAM",$V54,RIGHT(E$38,1),".Kickout.Controller.",E$37),DATA!$2:$2,0),4),"1","")&amp;"5")+_xlfn.STDEV.S(INDIRECT("Data!"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Setup'!$R$5,"-SLAM",$V54,RIGHT(E$38,1),".Kickout.Controller.",E$37),DATA!$2:$2,0),4),"1","")&amp;Convert!$D$5))&lt;INDIRECT("Data!" &amp; SUBSTITUTE(ADDRESS(1,MATCH(CONCATENATE("*Count.AutoSlam.",'Site Setup'!$R$5,".",'Site Setup'!$C54,".",'Site Setup'!$R$5,"-SLAM",$V54,RIGHT(E$38,1),".Kickout.Controller.",E$37),DATA!$2:$2,0),4),"1","")&amp; Convert!$D$5),1,IF(INDIRECT("Data!" &amp; SUBSTITUTE(ADDRESS(1,MATCH(CONCATENATE("*Count.AutoSlam.",'Site Setup'!$R$5,".",'Site Setup'!$C54,".",'Site Setup'!$R$5,"-SLAM",$V54,RIGHT(E$38,1),".Kickout.Controller.",E$37),DATA!$2:$2,0),4),"1","")&amp;"5")-_xlfn.STDEV.S(INDIRECT("Data!"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Setup'!$R$5,"-SLAM",$V54,RIGHT(E$38,1),".Kickout.Controller.",E$37),DATA!$2:$2,0),4),"1","")&amp;Convert!$D$5))&gt;INDIRECT("Data!" &amp; SUBSTITUTE(ADDRESS(1,MATCH(CONCATENATE("*Count.AutoSlam.",'Site Setup'!$R$5,".",'Site Setup'!$C54,".",'Site Setup'!$R$5,"-SLAM",$V54,RIGHT(E$38,1),".Kickout.Controller.",E$37),DATA!$2:$2,0),4),"1","")&amp;Convert!$D$5),-1,0)),0),0)</f>
        <v/>
      </c>
      <c r="O28" s="98">
        <f>IFERROR(_xlfn.IFNA(IF(INDIRECT("Data!" &amp; SUBSTITUTE(ADDRESS(1,MATCH(CONCATENATE("*Count.AutoSlam.",'Site Setup'!$R$5,".",'Site Setup'!$C54,".",'Site Setup'!$R$5,"-SLAM",$V54,RIGHT(F$38,1),".Kickout.Controller.",F$37),DATA!$2:$2,0),4),"1","")&amp;"5")+_xlfn.STDEV.S(INDIRECT("Data!"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Setup'!$R$5,"-SLAM",$V54,RIGHT(F$38,1),".Kickout.Controller.",F$37),DATA!$2:$2,0),4),"1","")&amp;Convert!$D$5))&lt;INDIRECT("Data!" &amp; SUBSTITUTE(ADDRESS(1,MATCH(CONCATENATE("*Count.AutoSlam.",'Site Setup'!$R$5,".",'Site Setup'!$C54,".",'Site Setup'!$R$5,"-SLAM",$V54,RIGHT(F$38,1),".Kickout.Controller.",F$37),DATA!$2:$2,0),4),"1","")&amp; Convert!$D$5),1,IF(INDIRECT("Data!" &amp; SUBSTITUTE(ADDRESS(1,MATCH(CONCATENATE("*Count.AutoSlam.",'Site Setup'!$R$5,".",'Site Setup'!$C54,".",'Site Setup'!$R$5,"-SLAM",$V54,RIGHT(F$38,1),".Kickout.Controller.",F$37),DATA!$2:$2,0),4),"1","")&amp;"5")-_xlfn.STDEV.S(INDIRECT("Data!"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Setup'!$R$5,"-SLAM",$V54,RIGHT(F$38,1),".Kickout.Controller.",F$37),DATA!$2:$2,0),4),"1","")&amp;Convert!$D$5))&gt;INDIRECT("Data!" &amp; SUBSTITUTE(ADDRESS(1,MATCH(CONCATENATE("*Count.AutoSlam.",'Site Setup'!$R$5,".",'Site Setup'!$C54,".",'Site Setup'!$R$5,"-SLAM",$V54,RIGHT(F$38,1),".Kickout.Controller.",F$37),DATA!$2:$2,0),4),"1","")&amp;Convert!$D$5),-1,0)),0),0)</f>
        <v/>
      </c>
      <c r="P28" s="98">
        <f>IFERROR(_xlfn.IFNA(IF(INDIRECT("Data!" &amp; SUBSTITUTE(ADDRESS(1,MATCH(CONCATENATE("*Count.AutoSlam.",'Site Setup'!$R$5,".",'Site Setup'!$C54,".",'Site Setup'!$R$5,"-SLAM",$V54,RIGHT(G$38,1),".Kickout.Controller.",G$37),DATA!$2:$2,0),4),"1","")&amp;"5")+_xlfn.STDEV.S(INDIRECT("Data!"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Setup'!$R$5,"-SLAM",$V54,RIGHT(G$38,1),".Kickout.Controller.",G$37),DATA!$2:$2,0),4),"1","")&amp;Convert!$D$5))&lt;INDIRECT("Data!" &amp; SUBSTITUTE(ADDRESS(1,MATCH(CONCATENATE("*Count.AutoSlam.",'Site Setup'!$R$5,".",'Site Setup'!$C54,".",'Site Setup'!$R$5,"-SLAM",$V54,RIGHT(G$38,1),".Kickout.Controller.",G$37),DATA!$2:$2,0),4),"1","")&amp; Convert!$D$5),1,IF(INDIRECT("Data!" &amp; SUBSTITUTE(ADDRESS(1,MATCH(CONCATENATE("*Count.AutoSlam.",'Site Setup'!$R$5,".",'Site Setup'!$C54,".",'Site Setup'!$R$5,"-SLAM",$V54,RIGHT(G$38,1),".Kickout.Controller.",G$37),DATA!$2:$2,0),4),"1","")&amp;"5")-_xlfn.STDEV.S(INDIRECT("Data!"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Setup'!$R$5,"-SLAM",$V54,RIGHT(G$38,1),".Kickout.Controller.",G$37),DATA!$2:$2,0),4),"1","")&amp;Convert!$D$5))&gt;INDIRECT("Data!" &amp; SUBSTITUTE(ADDRESS(1,MATCH(CONCATENATE("*Count.AutoSlam.",'Site Setup'!$R$5,".",'Site Setup'!$C54,".",'Site Setup'!$R$5,"-SLAM",$V54,RIGHT(G$38,1),".Kickout.Controller.",G$37),DATA!$2:$2,0),4),"1","")&amp;Convert!$D$5),-1,0)),0),0)</f>
        <v/>
      </c>
      <c r="Q28" s="98">
        <f>IFERROR(_xlfn.IFNA(IF(INDIRECT("Data!" &amp; SUBSTITUTE(ADDRESS(1,MATCH(CONCATENATE("*Count.AutoSlam.",'Site Setup'!$R$5,".",'Site Setup'!$C54,".",'Site Setup'!$R$5,"-SLAM",$V54,RIGHT(H$38,1),".Kickout.Controller.",H$37),DATA!$2:$2,0),4),"1","")&amp;"5")+_xlfn.STDEV.S(INDIRECT("Data!"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Setup'!$R$5,"-SLAM",$V54,RIGHT(H$38,1),".Kickout.Controller.",H$37),DATA!$2:$2,0),4),"1","")&amp;Convert!$D$5))&lt;INDIRECT("Data!" &amp; SUBSTITUTE(ADDRESS(1,MATCH(CONCATENATE("*Count.AutoSlam.",'Site Setup'!$R$5,".",'Site Setup'!$C54,".",'Site Setup'!$R$5,"-SLAM",$V54,RIGHT(H$38,1),".Kickout.Controller.",H$37),DATA!$2:$2,0),4),"1","")&amp; Convert!$D$5),1,IF(INDIRECT("Data!" &amp; SUBSTITUTE(ADDRESS(1,MATCH(CONCATENATE("*Count.AutoSlam.",'Site Setup'!$R$5,".",'Site Setup'!$C54,".",'Site Setup'!$R$5,"-SLAM",$V54,RIGHT(H$38,1),".Kickout.Controller.",H$37),DATA!$2:$2,0),4),"1","")&amp;"5")-_xlfn.STDEV.S(INDIRECT("Data!"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Setup'!$R$5,"-SLAM",$V54,RIGHT(H$38,1),".Kickout.Controller.",H$37),DATA!$2:$2,0),4),"1","")&amp;Convert!$D$5))&gt;INDIRECT("Data!" &amp; SUBSTITUTE(ADDRESS(1,MATCH(CONCATENATE("*Count.AutoSlam.",'Site Setup'!$R$5,".",'Site Setup'!$C54,".",'Site Setup'!$R$5,"-SLAM",$V54,RIGHT(H$38,1),".Kickout.Controller.",H$37),DATA!$2:$2,0),4),"1","")&amp;Convert!$D$5),-1,0)),0),0)</f>
        <v/>
      </c>
      <c r="R28" s="523">
        <f>IF('Site Setup'!$B54 = "N/A","N/A",'Site Setup'!$A54)</f>
        <v/>
      </c>
      <c r="S28" s="488" t="n"/>
    </row>
    <row r="29" ht="16.5" customHeight="1" s="644" thickBot="1">
      <c r="A29" s="532">
        <f>HYPERLINK('Site Setup'!$Y$2&amp;'Site Setup'!$Z$2&amp;'Site Setup'!C55,IF('Site Setup'!$B55 = "N/A","N/A",'Site Setup'!$A55))</f>
        <v/>
      </c>
      <c r="B29" s="526">
        <f>B55</f>
        <v/>
      </c>
      <c r="C29" s="84">
        <f>IF(B29&lt;'Site Setup'!$B$11,"",IFERROR((C55+D55)/B55,0))</f>
        <v/>
      </c>
      <c r="D29" s="84">
        <f>IF(B29&lt;'Site Setup'!$B$11,"",IFERROR(E55/B55,0))</f>
        <v/>
      </c>
      <c r="E29" s="84">
        <f>IF(B29&lt;'Site Setup'!$B$11,"",IFERROR(F55/B55,0))</f>
        <v/>
      </c>
      <c r="F29" s="85">
        <f>IF(B29&lt;'Site Setup'!$B$11,"",IFERROR(G55/B55,0))</f>
        <v/>
      </c>
      <c r="G29" s="521">
        <f>IF(B29&lt;'Site Setup'!$B$11,"",IFERROR(H55/B55,0))</f>
        <v/>
      </c>
      <c r="H29" s="534">
        <f>IF(SUM(C29:G29)=0,"",SUM(C29:G29))</f>
        <v/>
      </c>
      <c r="I29" s="537">
        <f>IF(B29&lt;'Site Setup'!$B$11,"",I55/$B$59)</f>
        <v/>
      </c>
      <c r="J29" s="109">
        <f>IF(C55=U55,RIGHT($C$38,1),IF(D55=U55,RIGHT($D$38,1),""))</f>
        <v/>
      </c>
      <c r="K29" s="404">
        <f>'Site Setup'!D55</f>
        <v/>
      </c>
      <c r="L29" s="98">
        <f>IFERROR(_xlfn.IFNA(IF(INDIRECT("Data!" &amp; SUBSTITUTE(ADDRESS(1,MATCH(CONCATENATE("*Count.AutoSlam.",'Site Setup'!$R$5,".",'Site Setup'!$C55,".",'Site Setup'!$R$5,"-SLAM",$V55,RIGHT(C$38,1),".Kickout.Controller.",C$37),DATA!$2:$2,0),4),"1","")&amp;"5")+_xlfn.STDEV.S(INDIRECT("Data!"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Setup'!$R$5,"-SLAM",$V55,RIGHT(C$38,1),".Kickout.Controller.",C$37),DATA!$2:$2,0),4),"1","")&amp;Convert!$D$5))&lt;INDIRECT("Data!" &amp; SUBSTITUTE(ADDRESS(1,MATCH(CONCATENATE("*Count.AutoSlam.",'Site Setup'!$R$5,".",'Site Setup'!$C55,".",'Site Setup'!$R$5,"-SLAM",$V55,RIGHT(C$38,1),".Kickout.Controller.",C$37),DATA!$2:$2,0),4),"1","")&amp; Convert!$D$5),1,IF(INDIRECT("Data!" &amp; SUBSTITUTE(ADDRESS(1,MATCH(CONCATENATE("*Count.AutoSlam.",'Site Setup'!$R$5,".",'Site Setup'!$C55,".",'Site Setup'!$R$5,"-SLAM",$V55,RIGHT(C$38,1),".Kickout.Controller.",C$37),DATA!$2:$2,0),4),"1","")&amp;"5")-_xlfn.STDEV.S(INDIRECT("Data!"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Setup'!$R$5,"-SLAM",$V55,RIGHT(C$38,1),".Kickout.Controller.",C$37),DATA!$2:$2,0),4),"1","")&amp;Convert!$D$5))&gt;INDIRECT("Data!" &amp; SUBSTITUTE(ADDRESS(1,MATCH(CONCATENATE("*Count.AutoSlam.",'Site Setup'!$R$5,".",'Site Setup'!$C55,".",'Site Setup'!$R$5,"-SLAM",$V55,RIGHT(C$38,1),".Kickout.Controller.",C$37),DATA!$2:$2,0),4),"1","")&amp;Convert!$D$5),-1,0)),0),0)</f>
        <v/>
      </c>
      <c r="M29" s="98">
        <f>IFERROR(_xlfn.IFNA(IF(INDIRECT("Data!" &amp; SUBSTITUTE(ADDRESS(1,MATCH(CONCATENATE("*Count.AutoSlam.",'Site Setup'!$R$5,".",'Site Setup'!$C55,".",'Site Setup'!$R$5,"-SLAM",$V55,RIGHT(D$38,1),".Kickout.Controller.",D$37),DATA!$2:$2,0),4),"1","")&amp;"5")+_xlfn.STDEV.S(INDIRECT("Data!"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Setup'!$R$5,"-SLAM",$V55,RIGHT(D$38,1),".Kickout.Controller.",D$37),DATA!$2:$2,0),4),"1","")&amp;Convert!$D$5))&lt;INDIRECT("Data!" &amp; SUBSTITUTE(ADDRESS(1,MATCH(CONCATENATE("*Count.AutoSlam.",'Site Setup'!$R$5,".",'Site Setup'!$C55,".",'Site Setup'!$R$5,"-SLAM",$V55,RIGHT(D$38,1),".Kickout.Controller.",D$37),DATA!$2:$2,0),4),"1","")&amp; Convert!$D$5),1,IF(INDIRECT("Data!" &amp; SUBSTITUTE(ADDRESS(1,MATCH(CONCATENATE("*Count.AutoSlam.",'Site Setup'!$R$5,".",'Site Setup'!$C55,".",'Site Setup'!$R$5,"-SLAM",$V55,RIGHT(D$38,1),".Kickout.Controller.",D$37),DATA!$2:$2,0),4),"1","")&amp;"5")-_xlfn.STDEV.S(INDIRECT("Data!"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Setup'!$R$5,"-SLAM",$V55,RIGHT(D$38,1),".Kickout.Controller.",D$37),DATA!$2:$2,0),4),"1","")&amp;Convert!$D$5))&gt;INDIRECT("Data!" &amp; SUBSTITUTE(ADDRESS(1,MATCH(CONCATENATE("*Count.AutoSlam.",'Site Setup'!$R$5,".",'Site Setup'!$C55,".",'Site Setup'!$R$5,"-SLAM",$V55,RIGHT(D$38,1),".Kickout.Controller.",D$37),DATA!$2:$2,0),4),"1","")&amp;Convert!$D$5),-1,0)),0),0)</f>
        <v/>
      </c>
      <c r="N29" s="98">
        <f>IFERROR(_xlfn.IFNA(IF(INDIRECT("Data!" &amp; SUBSTITUTE(ADDRESS(1,MATCH(CONCATENATE("*Count.AutoSlam.",'Site Setup'!$R$5,".",'Site Setup'!$C55,".",'Site Setup'!$R$5,"-SLAM",$V55,RIGHT(E$38,1),".Kickout.Controller.",E$37),DATA!$2:$2,0),4),"1","")&amp;"5")+_xlfn.STDEV.S(INDIRECT("Data!"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Setup'!$R$5,"-SLAM",$V55,RIGHT(E$38,1),".Kickout.Controller.",E$37),DATA!$2:$2,0),4),"1","")&amp;Convert!$D$5))&lt;INDIRECT("Data!" &amp; SUBSTITUTE(ADDRESS(1,MATCH(CONCATENATE("*Count.AutoSlam.",'Site Setup'!$R$5,".",'Site Setup'!$C55,".",'Site Setup'!$R$5,"-SLAM",$V55,RIGHT(E$38,1),".Kickout.Controller.",E$37),DATA!$2:$2,0),4),"1","")&amp; Convert!$D$5),1,IF(INDIRECT("Data!" &amp; SUBSTITUTE(ADDRESS(1,MATCH(CONCATENATE("*Count.AutoSlam.",'Site Setup'!$R$5,".",'Site Setup'!$C55,".",'Site Setup'!$R$5,"-SLAM",$V55,RIGHT(E$38,1),".Kickout.Controller.",E$37),DATA!$2:$2,0),4),"1","")&amp;"5")-_xlfn.STDEV.S(INDIRECT("Data!"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Setup'!$R$5,"-SLAM",$V55,RIGHT(E$38,1),".Kickout.Controller.",E$37),DATA!$2:$2,0),4),"1","")&amp;Convert!$D$5))&gt;INDIRECT("Data!" &amp; SUBSTITUTE(ADDRESS(1,MATCH(CONCATENATE("*Count.AutoSlam.",'Site Setup'!$R$5,".",'Site Setup'!$C55,".",'Site Setup'!$R$5,"-SLAM",$V55,RIGHT(E$38,1),".Kickout.Controller.",E$37),DATA!$2:$2,0),4),"1","")&amp;Convert!$D$5),-1,0)),0),0)</f>
        <v/>
      </c>
      <c r="O29" s="98">
        <f>IFERROR(_xlfn.IFNA(IF(INDIRECT("Data!" &amp; SUBSTITUTE(ADDRESS(1,MATCH(CONCATENATE("*Count.AutoSlam.",'Site Setup'!$R$5,".",'Site Setup'!$C55,".",'Site Setup'!$R$5,"-SLAM",$V55,RIGHT(F$38,1),".Kickout.Controller.",F$37),DATA!$2:$2,0),4),"1","")&amp;"5")+_xlfn.STDEV.S(INDIRECT("Data!"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Setup'!$R$5,"-SLAM",$V55,RIGHT(F$38,1),".Kickout.Controller.",F$37),DATA!$2:$2,0),4),"1","")&amp;Convert!$D$5))&lt;INDIRECT("Data!" &amp; SUBSTITUTE(ADDRESS(1,MATCH(CONCATENATE("*Count.AutoSlam.",'Site Setup'!$R$5,".",'Site Setup'!$C55,".",'Site Setup'!$R$5,"-SLAM",$V55,RIGHT(F$38,1),".Kickout.Controller.",F$37),DATA!$2:$2,0),4),"1","")&amp; Convert!$D$5),1,IF(INDIRECT("Data!" &amp; SUBSTITUTE(ADDRESS(1,MATCH(CONCATENATE("*Count.AutoSlam.",'Site Setup'!$R$5,".",'Site Setup'!$C55,".",'Site Setup'!$R$5,"-SLAM",$V55,RIGHT(F$38,1),".Kickout.Controller.",F$37),DATA!$2:$2,0),4),"1","")&amp;"5")-_xlfn.STDEV.S(INDIRECT("Data!"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Setup'!$R$5,"-SLAM",$V55,RIGHT(F$38,1),".Kickout.Controller.",F$37),DATA!$2:$2,0),4),"1","")&amp;Convert!$D$5))&gt;INDIRECT("Data!" &amp; SUBSTITUTE(ADDRESS(1,MATCH(CONCATENATE("*Count.AutoSlam.",'Site Setup'!$R$5,".",'Site Setup'!$C55,".",'Site Setup'!$R$5,"-SLAM",$V55,RIGHT(F$38,1),".Kickout.Controller.",F$37),DATA!$2:$2,0),4),"1","")&amp;Convert!$D$5),-1,0)),0),0)</f>
        <v/>
      </c>
      <c r="P29" s="98">
        <f>IFERROR(_xlfn.IFNA(IF(INDIRECT("Data!" &amp; SUBSTITUTE(ADDRESS(1,MATCH(CONCATENATE("*Count.AutoSlam.",'Site Setup'!$R$5,".",'Site Setup'!$C55,".",'Site Setup'!$R$5,"-SLAM",$V55,RIGHT(G$38,1),".Kickout.Controller.",G$37),DATA!$2:$2,0),4),"1","")&amp;"5")+_xlfn.STDEV.S(INDIRECT("Data!"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Setup'!$R$5,"-SLAM",$V55,RIGHT(G$38,1),".Kickout.Controller.",G$37),DATA!$2:$2,0),4),"1","")&amp;Convert!$D$5))&lt;INDIRECT("Data!" &amp; SUBSTITUTE(ADDRESS(1,MATCH(CONCATENATE("*Count.AutoSlam.",'Site Setup'!$R$5,".",'Site Setup'!$C55,".",'Site Setup'!$R$5,"-SLAM",$V55,RIGHT(G$38,1),".Kickout.Controller.",G$37),DATA!$2:$2,0),4),"1","")&amp; Convert!$D$5),1,IF(INDIRECT("Data!" &amp; SUBSTITUTE(ADDRESS(1,MATCH(CONCATENATE("*Count.AutoSlam.",'Site Setup'!$R$5,".",'Site Setup'!$C55,".",'Site Setup'!$R$5,"-SLAM",$V55,RIGHT(G$38,1),".Kickout.Controller.",G$37),DATA!$2:$2,0),4),"1","")&amp;"5")-_xlfn.STDEV.S(INDIRECT("Data!"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Setup'!$R$5,"-SLAM",$V55,RIGHT(G$38,1),".Kickout.Controller.",G$37),DATA!$2:$2,0),4),"1","")&amp;Convert!$D$5))&gt;INDIRECT("Data!" &amp; SUBSTITUTE(ADDRESS(1,MATCH(CONCATENATE("*Count.AutoSlam.",'Site Setup'!$R$5,".",'Site Setup'!$C55,".",'Site Setup'!$R$5,"-SLAM",$V55,RIGHT(G$38,1),".Kickout.Controller.",G$37),DATA!$2:$2,0),4),"1","")&amp;Convert!$D$5),-1,0)),0),0)</f>
        <v/>
      </c>
      <c r="Q29" s="98">
        <f>IFERROR(_xlfn.IFNA(IF(INDIRECT("Data!" &amp; SUBSTITUTE(ADDRESS(1,MATCH(CONCATENATE("*Count.AutoSlam.",'Site Setup'!$R$5,".",'Site Setup'!$C55,".",'Site Setup'!$R$5,"-SLAM",$V55,RIGHT(H$38,1),".Kickout.Controller.",H$37),DATA!$2:$2,0),4),"1","")&amp;"5")+_xlfn.STDEV.S(INDIRECT("Data!"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Setup'!$R$5,"-SLAM",$V55,RIGHT(H$38,1),".Kickout.Controller.",H$37),DATA!$2:$2,0),4),"1","")&amp;Convert!$D$5))&lt;INDIRECT("Data!" &amp; SUBSTITUTE(ADDRESS(1,MATCH(CONCATENATE("*Count.AutoSlam.",'Site Setup'!$R$5,".",'Site Setup'!$C55,".",'Site Setup'!$R$5,"-SLAM",$V55,RIGHT(H$38,1),".Kickout.Controller.",H$37),DATA!$2:$2,0),4),"1","")&amp; Convert!$D$5),1,IF(INDIRECT("Data!" &amp; SUBSTITUTE(ADDRESS(1,MATCH(CONCATENATE("*Count.AutoSlam.",'Site Setup'!$R$5,".",'Site Setup'!$C55,".",'Site Setup'!$R$5,"-SLAM",$V55,RIGHT(H$38,1),".Kickout.Controller.",H$37),DATA!$2:$2,0),4),"1","")&amp;"5")-_xlfn.STDEV.S(INDIRECT("Data!"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Setup'!$R$5,"-SLAM",$V55,RIGHT(H$38,1),".Kickout.Controller.",H$37),DATA!$2:$2,0),4),"1","")&amp;Convert!$D$5))&gt;INDIRECT("Data!" &amp; SUBSTITUTE(ADDRESS(1,MATCH(CONCATENATE("*Count.AutoSlam.",'Site Setup'!$R$5,".",'Site Setup'!$C55,".",'Site Setup'!$R$5,"-SLAM",$V55,RIGHT(H$38,1),".Kickout.Controller.",H$37),DATA!$2:$2,0),4),"1","")&amp;Convert!$D$5),-1,0)),0),0)</f>
        <v/>
      </c>
      <c r="R29" s="523">
        <f>IF('Site Setup'!$B55 = "N/A","N/A",'Site Setup'!$A55)</f>
        <v/>
      </c>
      <c r="S29" s="488" t="n"/>
    </row>
    <row r="30" ht="16.5" customHeight="1" s="644" thickBot="1">
      <c r="A30" s="532">
        <f>HYPERLINK('Site Setup'!$Y$2&amp;'Site Setup'!$Z$2&amp;'Site Setup'!C56,IF('Site Setup'!$B56 = "N/A","N/A",'Site Setup'!$A56))</f>
        <v/>
      </c>
      <c r="B30" s="526">
        <f>B56</f>
        <v/>
      </c>
      <c r="C30" s="84">
        <f>IF(B30&lt;'Site Setup'!$B$11,"",IFERROR((C56+D56)/B56,0))</f>
        <v/>
      </c>
      <c r="D30" s="84">
        <f>IF(B30&lt;'Site Setup'!$B$11,"",IFERROR(E56/B56,0))</f>
        <v/>
      </c>
      <c r="E30" s="84">
        <f>IF(B30&lt;'Site Setup'!$B$11,"",IFERROR(F56/B56,0))</f>
        <v/>
      </c>
      <c r="F30" s="85">
        <f>IF(B30&lt;'Site Setup'!$B$11,"",IFERROR(G56/B56,0))</f>
        <v/>
      </c>
      <c r="G30" s="521">
        <f>IF(B30&lt;'Site Setup'!$B$11,"",IFERROR(H56/B56,0))</f>
        <v/>
      </c>
      <c r="H30" s="534">
        <f>IF(SUM(C30:G30)=0,"",SUM(C30:G30))</f>
        <v/>
      </c>
      <c r="I30" s="537">
        <f>IF(B30&lt;'Site Setup'!$B$11,"",I56/$B$59)</f>
        <v/>
      </c>
      <c r="J30" s="109">
        <f>IF(C56=U56,RIGHT($C$38,1),IF(D56=U56,RIGHT($D$38,1),""))</f>
        <v/>
      </c>
      <c r="K30" s="404">
        <f>'Site Setup'!D56</f>
        <v/>
      </c>
      <c r="L30" s="98">
        <f>IFERROR(_xlfn.IFNA(IF(INDIRECT("Data!" &amp; SUBSTITUTE(ADDRESS(1,MATCH(CONCATENATE("*Count.AutoSlam.",'Site Setup'!$R$5,".",'Site Setup'!$C56,".",'Site Setup'!$R$5,"-SLAM",$V56,RIGHT(C$38,1),".Kickout.Controller.",C$37),DATA!$2:$2,0),4),"1","")&amp;"5")+_xlfn.STDEV.S(INDIRECT("Data!"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Setup'!$R$5,"-SLAM",$V56,RIGHT(C$38,1),".Kickout.Controller.",C$37),DATA!$2:$2,0),4),"1","")&amp;Convert!$D$5))&lt;INDIRECT("Data!" &amp; SUBSTITUTE(ADDRESS(1,MATCH(CONCATENATE("*Count.AutoSlam.",'Site Setup'!$R$5,".",'Site Setup'!$C56,".",'Site Setup'!$R$5,"-SLAM",$V56,RIGHT(C$38,1),".Kickout.Controller.",C$37),DATA!$2:$2,0),4),"1","")&amp; Convert!$D$5),1,IF(INDIRECT("Data!" &amp; SUBSTITUTE(ADDRESS(1,MATCH(CONCATENATE("*Count.AutoSlam.",'Site Setup'!$R$5,".",'Site Setup'!$C56,".",'Site Setup'!$R$5,"-SLAM",$V56,RIGHT(C$38,1),".Kickout.Controller.",C$37),DATA!$2:$2,0),4),"1","")&amp;"5")-_xlfn.STDEV.S(INDIRECT("Data!"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Setup'!$R$5,"-SLAM",$V56,RIGHT(C$38,1),".Kickout.Controller.",C$37),DATA!$2:$2,0),4),"1","")&amp;Convert!$D$5))&gt;INDIRECT("Data!" &amp; SUBSTITUTE(ADDRESS(1,MATCH(CONCATENATE("*Count.AutoSlam.",'Site Setup'!$R$5,".",'Site Setup'!$C56,".",'Site Setup'!$R$5,"-SLAM",$V56,RIGHT(C$38,1),".Kickout.Controller.",C$37),DATA!$2:$2,0),4),"1","")&amp;Convert!$D$5),-1,0)),0),0)</f>
        <v/>
      </c>
      <c r="M30" s="98">
        <f>IFERROR(_xlfn.IFNA(IF(INDIRECT("Data!" &amp; SUBSTITUTE(ADDRESS(1,MATCH(CONCATENATE("*Count.AutoSlam.",'Site Setup'!$R$5,".",'Site Setup'!$C56,".",'Site Setup'!$R$5,"-SLAM",$V56,RIGHT(D$38,1),".Kickout.Controller.",D$37),DATA!$2:$2,0),4),"1","")&amp;"5")+_xlfn.STDEV.S(INDIRECT("Data!"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Setup'!$R$5,"-SLAM",$V56,RIGHT(D$38,1),".Kickout.Controller.",D$37),DATA!$2:$2,0),4),"1","")&amp;Convert!$D$5))&lt;INDIRECT("Data!" &amp; SUBSTITUTE(ADDRESS(1,MATCH(CONCATENATE("*Count.AutoSlam.",'Site Setup'!$R$5,".",'Site Setup'!$C56,".",'Site Setup'!$R$5,"-SLAM",$V56,RIGHT(D$38,1),".Kickout.Controller.",D$37),DATA!$2:$2,0),4),"1","")&amp; Convert!$D$5),1,IF(INDIRECT("Data!" &amp; SUBSTITUTE(ADDRESS(1,MATCH(CONCATENATE("*Count.AutoSlam.",'Site Setup'!$R$5,".",'Site Setup'!$C56,".",'Site Setup'!$R$5,"-SLAM",$V56,RIGHT(D$38,1),".Kickout.Controller.",D$37),DATA!$2:$2,0),4),"1","")&amp;"5")-_xlfn.STDEV.S(INDIRECT("Data!"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Setup'!$R$5,"-SLAM",$V56,RIGHT(D$38,1),".Kickout.Controller.",D$37),DATA!$2:$2,0),4),"1","")&amp;Convert!$D$5))&gt;INDIRECT("Data!" &amp; SUBSTITUTE(ADDRESS(1,MATCH(CONCATENATE("*Count.AutoSlam.",'Site Setup'!$R$5,".",'Site Setup'!$C56,".",'Site Setup'!$R$5,"-SLAM",$V56,RIGHT(D$38,1),".Kickout.Controller.",D$37),DATA!$2:$2,0),4),"1","")&amp;Convert!$D$5),-1,0)),0),0)</f>
        <v/>
      </c>
      <c r="N30" s="98">
        <f>IFERROR(_xlfn.IFNA(IF(INDIRECT("Data!" &amp; SUBSTITUTE(ADDRESS(1,MATCH(CONCATENATE("*Count.AutoSlam.",'Site Setup'!$R$5,".",'Site Setup'!$C56,".",'Site Setup'!$R$5,"-SLAM",$V56,RIGHT(E$38,1),".Kickout.Controller.",E$37),DATA!$2:$2,0),4),"1","")&amp;"5")+_xlfn.STDEV.S(INDIRECT("Data!"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Setup'!$R$5,"-SLAM",$V56,RIGHT(E$38,1),".Kickout.Controller.",E$37),DATA!$2:$2,0),4),"1","")&amp;Convert!$D$5))&lt;INDIRECT("Data!" &amp; SUBSTITUTE(ADDRESS(1,MATCH(CONCATENATE("*Count.AutoSlam.",'Site Setup'!$R$5,".",'Site Setup'!$C56,".",'Site Setup'!$R$5,"-SLAM",$V56,RIGHT(E$38,1),".Kickout.Controller.",E$37),DATA!$2:$2,0),4),"1","")&amp; Convert!$D$5),1,IF(INDIRECT("Data!" &amp; SUBSTITUTE(ADDRESS(1,MATCH(CONCATENATE("*Count.AutoSlam.",'Site Setup'!$R$5,".",'Site Setup'!$C56,".",'Site Setup'!$R$5,"-SLAM",$V56,RIGHT(E$38,1),".Kickout.Controller.",E$37),DATA!$2:$2,0),4),"1","")&amp;"5")-_xlfn.STDEV.S(INDIRECT("Data!"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Setup'!$R$5,"-SLAM",$V56,RIGHT(E$38,1),".Kickout.Controller.",E$37),DATA!$2:$2,0),4),"1","")&amp;Convert!$D$5))&gt;INDIRECT("Data!" &amp; SUBSTITUTE(ADDRESS(1,MATCH(CONCATENATE("*Count.AutoSlam.",'Site Setup'!$R$5,".",'Site Setup'!$C56,".",'Site Setup'!$R$5,"-SLAM",$V56,RIGHT(E$38,1),".Kickout.Controller.",E$37),DATA!$2:$2,0),4),"1","")&amp;Convert!$D$5),-1,0)),0),0)</f>
        <v/>
      </c>
      <c r="O30" s="98">
        <f>IFERROR(_xlfn.IFNA(IF(INDIRECT("Data!" &amp; SUBSTITUTE(ADDRESS(1,MATCH(CONCATENATE("*Count.AutoSlam.",'Site Setup'!$R$5,".",'Site Setup'!$C56,".",'Site Setup'!$R$5,"-SLAM",$V56,RIGHT(F$38,1),".Kickout.Controller.",F$37),DATA!$2:$2,0),4),"1","")&amp;"5")+_xlfn.STDEV.S(INDIRECT("Data!"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Setup'!$R$5,"-SLAM",$V56,RIGHT(F$38,1),".Kickout.Controller.",F$37),DATA!$2:$2,0),4),"1","")&amp;Convert!$D$5))&lt;INDIRECT("Data!" &amp; SUBSTITUTE(ADDRESS(1,MATCH(CONCATENATE("*Count.AutoSlam.",'Site Setup'!$R$5,".",'Site Setup'!$C56,".",'Site Setup'!$R$5,"-SLAM",$V56,RIGHT(F$38,1),".Kickout.Controller.",F$37),DATA!$2:$2,0),4),"1","")&amp; Convert!$D$5),1,IF(INDIRECT("Data!" &amp; SUBSTITUTE(ADDRESS(1,MATCH(CONCATENATE("*Count.AutoSlam.",'Site Setup'!$R$5,".",'Site Setup'!$C56,".",'Site Setup'!$R$5,"-SLAM",$V56,RIGHT(F$38,1),".Kickout.Controller.",F$37),DATA!$2:$2,0),4),"1","")&amp;"5")-_xlfn.STDEV.S(INDIRECT("Data!"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Setup'!$R$5,"-SLAM",$V56,RIGHT(F$38,1),".Kickout.Controller.",F$37),DATA!$2:$2,0),4),"1","")&amp;Convert!$D$5))&gt;INDIRECT("Data!" &amp; SUBSTITUTE(ADDRESS(1,MATCH(CONCATENATE("*Count.AutoSlam.",'Site Setup'!$R$5,".",'Site Setup'!$C56,".",'Site Setup'!$R$5,"-SLAM",$V56,RIGHT(F$38,1),".Kickout.Controller.",F$37),DATA!$2:$2,0),4),"1","")&amp;Convert!$D$5),-1,0)),0),0)</f>
        <v/>
      </c>
      <c r="P30" s="98">
        <f>IFERROR(_xlfn.IFNA(IF(INDIRECT("Data!" &amp; SUBSTITUTE(ADDRESS(1,MATCH(CONCATENATE("*Count.AutoSlam.",'Site Setup'!$R$5,".",'Site Setup'!$C56,".",'Site Setup'!$R$5,"-SLAM",$V56,RIGHT(G$38,1),".Kickout.Controller.",G$37),DATA!$2:$2,0),4),"1","")&amp;"5")+_xlfn.STDEV.S(INDIRECT("Data!"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Setup'!$R$5,"-SLAM",$V56,RIGHT(G$38,1),".Kickout.Controller.",G$37),DATA!$2:$2,0),4),"1","")&amp;Convert!$D$5))&lt;INDIRECT("Data!" &amp; SUBSTITUTE(ADDRESS(1,MATCH(CONCATENATE("*Count.AutoSlam.",'Site Setup'!$R$5,".",'Site Setup'!$C56,".",'Site Setup'!$R$5,"-SLAM",$V56,RIGHT(G$38,1),".Kickout.Controller.",G$37),DATA!$2:$2,0),4),"1","")&amp; Convert!$D$5),1,IF(INDIRECT("Data!" &amp; SUBSTITUTE(ADDRESS(1,MATCH(CONCATENATE("*Count.AutoSlam.",'Site Setup'!$R$5,".",'Site Setup'!$C56,".",'Site Setup'!$R$5,"-SLAM",$V56,RIGHT(G$38,1),".Kickout.Controller.",G$37),DATA!$2:$2,0),4),"1","")&amp;"5")-_xlfn.STDEV.S(INDIRECT("Data!"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Setup'!$R$5,"-SLAM",$V56,RIGHT(G$38,1),".Kickout.Controller.",G$37),DATA!$2:$2,0),4),"1","")&amp;Convert!$D$5))&gt;INDIRECT("Data!" &amp; SUBSTITUTE(ADDRESS(1,MATCH(CONCATENATE("*Count.AutoSlam.",'Site Setup'!$R$5,".",'Site Setup'!$C56,".",'Site Setup'!$R$5,"-SLAM",$V56,RIGHT(G$38,1),".Kickout.Controller.",G$37),DATA!$2:$2,0),4),"1","")&amp;Convert!$D$5),-1,0)),0),0)</f>
        <v/>
      </c>
      <c r="Q30" s="98">
        <f>IFERROR(_xlfn.IFNA(IF(INDIRECT("Data!" &amp; SUBSTITUTE(ADDRESS(1,MATCH(CONCATENATE("*Count.AutoSlam.",'Site Setup'!$R$5,".",'Site Setup'!$C56,".",'Site Setup'!$R$5,"-SLAM",$V56,RIGHT(H$38,1),".Kickout.Controller.",H$37),DATA!$2:$2,0),4),"1","")&amp;"5")+_xlfn.STDEV.S(INDIRECT("Data!"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Setup'!$R$5,"-SLAM",$V56,RIGHT(H$38,1),".Kickout.Controller.",H$37),DATA!$2:$2,0),4),"1","")&amp;Convert!$D$5))&lt;INDIRECT("Data!" &amp; SUBSTITUTE(ADDRESS(1,MATCH(CONCATENATE("*Count.AutoSlam.",'Site Setup'!$R$5,".",'Site Setup'!$C56,".",'Site Setup'!$R$5,"-SLAM",$V56,RIGHT(H$38,1),".Kickout.Controller.",H$37),DATA!$2:$2,0),4),"1","")&amp; Convert!$D$5),1,IF(INDIRECT("Data!" &amp; SUBSTITUTE(ADDRESS(1,MATCH(CONCATENATE("*Count.AutoSlam.",'Site Setup'!$R$5,".",'Site Setup'!$C56,".",'Site Setup'!$R$5,"-SLAM",$V56,RIGHT(H$38,1),".Kickout.Controller.",H$37),DATA!$2:$2,0),4),"1","")&amp;"5")-_xlfn.STDEV.S(INDIRECT("Data!"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Setup'!$R$5,"-SLAM",$V56,RIGHT(H$38,1),".Kickout.Controller.",H$37),DATA!$2:$2,0),4),"1","")&amp;Convert!$D$5))&gt;INDIRECT("Data!" &amp; SUBSTITUTE(ADDRESS(1,MATCH(CONCATENATE("*Count.AutoSlam.",'Site Setup'!$R$5,".",'Site Setup'!$C56,".",'Site Setup'!$R$5,"-SLAM",$V56,RIGHT(H$38,1),".Kickout.Controller.",H$37),DATA!$2:$2,0),4),"1","")&amp;Convert!$D$5),-1,0)),0),0)</f>
        <v/>
      </c>
      <c r="R30" s="523">
        <f>IF('Site Setup'!$B56 = "N/A","N/A",'Site Setup'!$A56)</f>
        <v/>
      </c>
      <c r="S30" s="488" t="n"/>
    </row>
    <row r="31" ht="16.5" customHeight="1" s="644" thickBot="1">
      <c r="A31" s="532">
        <f>HYPERLINK('Site Setup'!$Y$2&amp;'Site Setup'!$Z$2&amp;'Site Setup'!C57,IF('Site Setup'!$B57 = "N/A","N/A",'Site Setup'!$A57))</f>
        <v/>
      </c>
      <c r="B31" s="526">
        <f>B57</f>
        <v/>
      </c>
      <c r="C31" s="84">
        <f>IF(B31&lt;'Site Setup'!$B$11,"",IFERROR((C57+D57)/B57,0))</f>
        <v/>
      </c>
      <c r="D31" s="84">
        <f>IF(B31&lt;'Site Setup'!$B$11,"",IFERROR(E57/B57,0))</f>
        <v/>
      </c>
      <c r="E31" s="84">
        <f>IF(B31&lt;'Site Setup'!$B$11,"",IFERROR(F57/B57,0))</f>
        <v/>
      </c>
      <c r="F31" s="85">
        <f>IF(B31&lt;'Site Setup'!$B$11,"",IFERROR(G57/B57,0))</f>
        <v/>
      </c>
      <c r="G31" s="521">
        <f>IF(B31&lt;'Site Setup'!$B$11,"",IFERROR(H57/B57,0))</f>
        <v/>
      </c>
      <c r="H31" s="534">
        <f>IF(SUM(C31:G31)=0,"",SUM(C31:G31))</f>
        <v/>
      </c>
      <c r="I31" s="537">
        <f>IF(B31&lt;'Site Setup'!$B$11,"",I57/$B$59)</f>
        <v/>
      </c>
      <c r="J31" s="109">
        <f>IF(C57=U57,RIGHT($C$38,1),IF(D57=U57,RIGHT($D$38,1),""))</f>
        <v/>
      </c>
      <c r="K31" s="404">
        <f>'Site Setup'!D57</f>
        <v/>
      </c>
      <c r="L31" s="98">
        <f>IFERROR(_xlfn.IFNA(IF(INDIRECT("Data!" &amp; SUBSTITUTE(ADDRESS(1,MATCH(CONCATENATE("*Count.AutoSlam.",'Site Setup'!$R$5,".",'Site Setup'!$C57,".",'Site Setup'!$R$5,"-SLAM",$V57,RIGHT(C$38,1),".Kickout.Controller.",C$37),DATA!$2:$2,0),4),"1","")&amp;"5")+_xlfn.STDEV.S(INDIRECT("Data!"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Setup'!$R$5,"-SLAM",$V57,RIGHT(C$38,1),".Kickout.Controller.",C$37),DATA!$2:$2,0),4),"1","")&amp;Convert!$D$5))&lt;INDIRECT("Data!" &amp; SUBSTITUTE(ADDRESS(1,MATCH(CONCATENATE("*Count.AutoSlam.",'Site Setup'!$R$5,".",'Site Setup'!$C57,".",'Site Setup'!$R$5,"-SLAM",$V57,RIGHT(C$38,1),".Kickout.Controller.",C$37),DATA!$2:$2,0),4),"1","")&amp; Convert!$D$5),1,IF(INDIRECT("Data!" &amp; SUBSTITUTE(ADDRESS(1,MATCH(CONCATENATE("*Count.AutoSlam.",'Site Setup'!$R$5,".",'Site Setup'!$C57,".",'Site Setup'!$R$5,"-SLAM",$V57,RIGHT(C$38,1),".Kickout.Controller.",C$37),DATA!$2:$2,0),4),"1","")&amp;"5")-_xlfn.STDEV.S(INDIRECT("Data!"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Setup'!$R$5,"-SLAM",$V57,RIGHT(C$38,1),".Kickout.Controller.",C$37),DATA!$2:$2,0),4),"1","")&amp;Convert!$D$5))&gt;INDIRECT("Data!" &amp; SUBSTITUTE(ADDRESS(1,MATCH(CONCATENATE("*Count.AutoSlam.",'Site Setup'!$R$5,".",'Site Setup'!$C57,".",'Site Setup'!$R$5,"-SLAM",$V57,RIGHT(C$38,1),".Kickout.Controller.",C$37),DATA!$2:$2,0),4),"1","")&amp;Convert!$D$5),-1,0)),0),0)</f>
        <v/>
      </c>
      <c r="M31" s="98">
        <f>IFERROR(_xlfn.IFNA(IF(INDIRECT("Data!" &amp; SUBSTITUTE(ADDRESS(1,MATCH(CONCATENATE("*Count.AutoSlam.",'Site Setup'!$R$5,".",'Site Setup'!$C57,".",'Site Setup'!$R$5,"-SLAM",$V57,RIGHT(D$38,1),".Kickout.Controller.",D$37),DATA!$2:$2,0),4),"1","")&amp;"5")+_xlfn.STDEV.S(INDIRECT("Data!"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Setup'!$R$5,"-SLAM",$V57,RIGHT(D$38,1),".Kickout.Controller.",D$37),DATA!$2:$2,0),4),"1","")&amp;Convert!$D$5))&lt;INDIRECT("Data!" &amp; SUBSTITUTE(ADDRESS(1,MATCH(CONCATENATE("*Count.AutoSlam.",'Site Setup'!$R$5,".",'Site Setup'!$C57,".",'Site Setup'!$R$5,"-SLAM",$V57,RIGHT(D$38,1),".Kickout.Controller.",D$37),DATA!$2:$2,0),4),"1","")&amp; Convert!$D$5),1,IF(INDIRECT("Data!" &amp; SUBSTITUTE(ADDRESS(1,MATCH(CONCATENATE("*Count.AutoSlam.",'Site Setup'!$R$5,".",'Site Setup'!$C57,".",'Site Setup'!$R$5,"-SLAM",$V57,RIGHT(D$38,1),".Kickout.Controller.",D$37),DATA!$2:$2,0),4),"1","")&amp;"5")-_xlfn.STDEV.S(INDIRECT("Data!"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Setup'!$R$5,"-SLAM",$V57,RIGHT(D$38,1),".Kickout.Controller.",D$37),DATA!$2:$2,0),4),"1","")&amp;Convert!$D$5))&gt;INDIRECT("Data!" &amp; SUBSTITUTE(ADDRESS(1,MATCH(CONCATENATE("*Count.AutoSlam.",'Site Setup'!$R$5,".",'Site Setup'!$C57,".",'Site Setup'!$R$5,"-SLAM",$V57,RIGHT(D$38,1),".Kickout.Controller.",D$37),DATA!$2:$2,0),4),"1","")&amp;Convert!$D$5),-1,0)),0),0)</f>
        <v/>
      </c>
      <c r="N31" s="98">
        <f>IFERROR(_xlfn.IFNA(IF(INDIRECT("Data!" &amp; SUBSTITUTE(ADDRESS(1,MATCH(CONCATENATE("*Count.AutoSlam.",'Site Setup'!$R$5,".",'Site Setup'!$C57,".",'Site Setup'!$R$5,"-SLAM",$V57,RIGHT(E$38,1),".Kickout.Controller.",E$37),DATA!$2:$2,0),4),"1","")&amp;"5")+_xlfn.STDEV.S(INDIRECT("Data!"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Setup'!$R$5,"-SLAM",$V57,RIGHT(E$38,1),".Kickout.Controller.",E$37),DATA!$2:$2,0),4),"1","")&amp;Convert!$D$5))&lt;INDIRECT("Data!" &amp; SUBSTITUTE(ADDRESS(1,MATCH(CONCATENATE("*Count.AutoSlam.",'Site Setup'!$R$5,".",'Site Setup'!$C57,".",'Site Setup'!$R$5,"-SLAM",$V57,RIGHT(E$38,1),".Kickout.Controller.",E$37),DATA!$2:$2,0),4),"1","")&amp; Convert!$D$5),1,IF(INDIRECT("Data!" &amp; SUBSTITUTE(ADDRESS(1,MATCH(CONCATENATE("*Count.AutoSlam.",'Site Setup'!$R$5,".",'Site Setup'!$C57,".",'Site Setup'!$R$5,"-SLAM",$V57,RIGHT(E$38,1),".Kickout.Controller.",E$37),DATA!$2:$2,0),4),"1","")&amp;"5")-_xlfn.STDEV.S(INDIRECT("Data!"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Setup'!$R$5,"-SLAM",$V57,RIGHT(E$38,1),".Kickout.Controller.",E$37),DATA!$2:$2,0),4),"1","")&amp;Convert!$D$5))&gt;INDIRECT("Data!" &amp; SUBSTITUTE(ADDRESS(1,MATCH(CONCATENATE("*Count.AutoSlam.",'Site Setup'!$R$5,".",'Site Setup'!$C57,".",'Site Setup'!$R$5,"-SLAM",$V57,RIGHT(E$38,1),".Kickout.Controller.",E$37),DATA!$2:$2,0),4),"1","")&amp;Convert!$D$5),-1,0)),0),0)</f>
        <v/>
      </c>
      <c r="O31" s="98">
        <f>IFERROR(_xlfn.IFNA(IF(INDIRECT("Data!" &amp; SUBSTITUTE(ADDRESS(1,MATCH(CONCATENATE("*Count.AutoSlam.",'Site Setup'!$R$5,".",'Site Setup'!$C57,".",'Site Setup'!$R$5,"-SLAM",$V57,RIGHT(F$38,1),".Kickout.Controller.",F$37),DATA!$2:$2,0),4),"1","")&amp;"5")+_xlfn.STDEV.S(INDIRECT("Data!"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Setup'!$R$5,"-SLAM",$V57,RIGHT(F$38,1),".Kickout.Controller.",F$37),DATA!$2:$2,0),4),"1","")&amp;Convert!$D$5))&lt;INDIRECT("Data!" &amp; SUBSTITUTE(ADDRESS(1,MATCH(CONCATENATE("*Count.AutoSlam.",'Site Setup'!$R$5,".",'Site Setup'!$C57,".",'Site Setup'!$R$5,"-SLAM",$V57,RIGHT(F$38,1),".Kickout.Controller.",F$37),DATA!$2:$2,0),4),"1","")&amp; Convert!$D$5),1,IF(INDIRECT("Data!" &amp; SUBSTITUTE(ADDRESS(1,MATCH(CONCATENATE("*Count.AutoSlam.",'Site Setup'!$R$5,".",'Site Setup'!$C57,".",'Site Setup'!$R$5,"-SLAM",$V57,RIGHT(F$38,1),".Kickout.Controller.",F$37),DATA!$2:$2,0),4),"1","")&amp;"5")-_xlfn.STDEV.S(INDIRECT("Data!"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Setup'!$R$5,"-SLAM",$V57,RIGHT(F$38,1),".Kickout.Controller.",F$37),DATA!$2:$2,0),4),"1","")&amp;Convert!$D$5))&gt;INDIRECT("Data!" &amp; SUBSTITUTE(ADDRESS(1,MATCH(CONCATENATE("*Count.AutoSlam.",'Site Setup'!$R$5,".",'Site Setup'!$C57,".",'Site Setup'!$R$5,"-SLAM",$V57,RIGHT(F$38,1),".Kickout.Controller.",F$37),DATA!$2:$2,0),4),"1","")&amp;Convert!$D$5),-1,0)),0),0)</f>
        <v/>
      </c>
      <c r="P31" s="98">
        <f>IFERROR(_xlfn.IFNA(IF(INDIRECT("Data!" &amp; SUBSTITUTE(ADDRESS(1,MATCH(CONCATENATE("*Count.AutoSlam.",'Site Setup'!$R$5,".",'Site Setup'!$C57,".",'Site Setup'!$R$5,"-SLAM",$V57,RIGHT(G$38,1),".Kickout.Controller.",G$37),DATA!$2:$2,0),4),"1","")&amp;"5")+_xlfn.STDEV.S(INDIRECT("Data!"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Setup'!$R$5,"-SLAM",$V57,RIGHT(G$38,1),".Kickout.Controller.",G$37),DATA!$2:$2,0),4),"1","")&amp;Convert!$D$5))&lt;INDIRECT("Data!" &amp; SUBSTITUTE(ADDRESS(1,MATCH(CONCATENATE("*Count.AutoSlam.",'Site Setup'!$R$5,".",'Site Setup'!$C57,".",'Site Setup'!$R$5,"-SLAM",$V57,RIGHT(G$38,1),".Kickout.Controller.",G$37),DATA!$2:$2,0),4),"1","")&amp; Convert!$D$5),1,IF(INDIRECT("Data!" &amp; SUBSTITUTE(ADDRESS(1,MATCH(CONCATENATE("*Count.AutoSlam.",'Site Setup'!$R$5,".",'Site Setup'!$C57,".",'Site Setup'!$R$5,"-SLAM",$V57,RIGHT(G$38,1),".Kickout.Controller.",G$37),DATA!$2:$2,0),4),"1","")&amp;"5")-_xlfn.STDEV.S(INDIRECT("Data!"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Setup'!$R$5,"-SLAM",$V57,RIGHT(G$38,1),".Kickout.Controller.",G$37),DATA!$2:$2,0),4),"1","")&amp;Convert!$D$5))&gt;INDIRECT("Data!" &amp; SUBSTITUTE(ADDRESS(1,MATCH(CONCATENATE("*Count.AutoSlam.",'Site Setup'!$R$5,".",'Site Setup'!$C57,".",'Site Setup'!$R$5,"-SLAM",$V57,RIGHT(G$38,1),".Kickout.Controller.",G$37),DATA!$2:$2,0),4),"1","")&amp;Convert!$D$5),-1,0)),0),0)</f>
        <v/>
      </c>
      <c r="Q31" s="98">
        <f>IFERROR(_xlfn.IFNA(IF(INDIRECT("Data!" &amp; SUBSTITUTE(ADDRESS(1,MATCH(CONCATENATE("*Count.AutoSlam.",'Site Setup'!$R$5,".",'Site Setup'!$C57,".",'Site Setup'!$R$5,"-SLAM",$V57,RIGHT(H$38,1),".Kickout.Controller.",H$37),DATA!$2:$2,0),4),"1","")&amp;"5")+_xlfn.STDEV.S(INDIRECT("Data!"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Setup'!$R$5,"-SLAM",$V57,RIGHT(H$38,1),".Kickout.Controller.",H$37),DATA!$2:$2,0),4),"1","")&amp;Convert!$D$5))&lt;INDIRECT("Data!" &amp; SUBSTITUTE(ADDRESS(1,MATCH(CONCATENATE("*Count.AutoSlam.",'Site Setup'!$R$5,".",'Site Setup'!$C57,".",'Site Setup'!$R$5,"-SLAM",$V57,RIGHT(H$38,1),".Kickout.Controller.",H$37),DATA!$2:$2,0),4),"1","")&amp; Convert!$D$5),1,IF(INDIRECT("Data!" &amp; SUBSTITUTE(ADDRESS(1,MATCH(CONCATENATE("*Count.AutoSlam.",'Site Setup'!$R$5,".",'Site Setup'!$C57,".",'Site Setup'!$R$5,"-SLAM",$V57,RIGHT(H$38,1),".Kickout.Controller.",H$37),DATA!$2:$2,0),4),"1","")&amp;"5")-_xlfn.STDEV.S(INDIRECT("Data!"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Setup'!$R$5,"-SLAM",$V57,RIGHT(H$38,1),".Kickout.Controller.",H$37),DATA!$2:$2,0),4),"1","")&amp;Convert!$D$5))&gt;INDIRECT("Data!" &amp; SUBSTITUTE(ADDRESS(1,MATCH(CONCATENATE("*Count.AutoSlam.",'Site Setup'!$R$5,".",'Site Setup'!$C57,".",'Site Setup'!$R$5,"-SLAM",$V57,RIGHT(H$38,1),".Kickout.Controller.",H$37),DATA!$2:$2,0),4),"1","")&amp;Convert!$D$5),-1,0)),0),0)</f>
        <v/>
      </c>
      <c r="R31" s="523">
        <f>IF('Site Setup'!$B57 = "N/A","N/A",'Site Setup'!$A57)</f>
        <v/>
      </c>
      <c r="S31" s="488" t="n"/>
    </row>
    <row r="32" ht="16.5" customHeight="1" s="644" thickBot="1">
      <c r="A32" s="532">
        <f>HYPERLINK('Site Setup'!$Y$2&amp;'Site Setup'!$Z$2&amp;'Site Setup'!C58,IF('Site Setup'!$B58 = "N/A","N/A",'Site Setup'!$A58))</f>
        <v/>
      </c>
      <c r="B32" s="531">
        <f>B58</f>
        <v/>
      </c>
      <c r="C32" s="137">
        <f>IF(B32&lt;'Site Setup'!$B$11,"",IFERROR((C58+D58)/B58,0))</f>
        <v/>
      </c>
      <c r="D32" s="137">
        <f>IF(B32&lt;'Site Setup'!$B$11,"",IFERROR(E58/B58,0))</f>
        <v/>
      </c>
      <c r="E32" s="137">
        <f>IF(B32&lt;'Site Setup'!$B$11,"",IFERROR(F58/B58,0))</f>
        <v/>
      </c>
      <c r="F32" s="517">
        <f>IF(B32&lt;'Site Setup'!$B$11,"",IFERROR(G58/B58,0))</f>
        <v/>
      </c>
      <c r="G32" s="524">
        <f>IF(B32&lt;'Site Setup'!$B$11,"",IFERROR(H58/B58,0))</f>
        <v/>
      </c>
      <c r="H32" s="535">
        <f>IF(SUM(C32:G32)=0,"",SUM(C32:G32))</f>
        <v/>
      </c>
      <c r="I32" s="538">
        <f>IF(B32&lt;'Site Setup'!$B$11,"",I58/$B$59)</f>
        <v/>
      </c>
      <c r="J32" s="109">
        <f>IF(C58=U58,RIGHT($C$38,1),IF(D58=U58,RIGHT($D$38,1),""))</f>
        <v/>
      </c>
      <c r="K32" s="404">
        <f>'Site Setup'!D58</f>
        <v/>
      </c>
      <c r="L32" s="98">
        <f>IFERROR(_xlfn.IFNA(IF(INDIRECT("Data!" &amp; SUBSTITUTE(ADDRESS(1,MATCH(CONCATENATE("*Count.AutoSlam.",'Site Setup'!$R$5,".",'Site Setup'!$C58,".",'Site Setup'!$R$5,"-SLAM",$V58,RIGHT(C$38,1),".Kickout.Controller.",C$37),DATA!$2:$2,0),4),"1","")&amp;"5")+_xlfn.STDEV.S(INDIRECT("Data!"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Setup'!$R$5,"-SLAM",$V58,RIGHT(C$38,1),".Kickout.Controller.",C$37),DATA!$2:$2,0),4),"1","")&amp;Convert!$D$5))&lt;INDIRECT("Data!" &amp; SUBSTITUTE(ADDRESS(1,MATCH(CONCATENATE("*Count.AutoSlam.",'Site Setup'!$R$5,".",'Site Setup'!$C58,".",'Site Setup'!$R$5,"-SLAM",$V58,RIGHT(C$38,1),".Kickout.Controller.",C$37),DATA!$2:$2,0),4),"1","")&amp; Convert!$D$5),1,IF(INDIRECT("Data!" &amp; SUBSTITUTE(ADDRESS(1,MATCH(CONCATENATE("*Count.AutoSlam.",'Site Setup'!$R$5,".",'Site Setup'!$C58,".",'Site Setup'!$R$5,"-SLAM",$V58,RIGHT(C$38,1),".Kickout.Controller.",C$37),DATA!$2:$2,0),4),"1","")&amp;"5")-_xlfn.STDEV.S(INDIRECT("Data!"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Setup'!$R$5,"-SLAM",$V58,RIGHT(C$38,1),".Kickout.Controller.",C$37),DATA!$2:$2,0),4),"1","")&amp;Convert!$D$5))&gt;INDIRECT("Data!" &amp; SUBSTITUTE(ADDRESS(1,MATCH(CONCATENATE("*Count.AutoSlam.",'Site Setup'!$R$5,".",'Site Setup'!$C58,".",'Site Setup'!$R$5,"-SLAM",$V58,RIGHT(C$38,1),".Kickout.Controller.",C$37),DATA!$2:$2,0),4),"1","")&amp;Convert!$D$5),-1,0)),0),0)</f>
        <v/>
      </c>
      <c r="M32" s="98">
        <f>IFERROR(_xlfn.IFNA(IF(INDIRECT("Data!" &amp; SUBSTITUTE(ADDRESS(1,MATCH(CONCATENATE("*Count.AutoSlam.",'Site Setup'!$R$5,".",'Site Setup'!$C58,".",'Site Setup'!$R$5,"-SLAM",$V58,RIGHT(D$38,1),".Kickout.Controller.",D$37),DATA!$2:$2,0),4),"1","")&amp;"5")+_xlfn.STDEV.S(INDIRECT("Data!"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Setup'!$R$5,"-SLAM",$V58,RIGHT(D$38,1),".Kickout.Controller.",D$37),DATA!$2:$2,0),4),"1","")&amp;Convert!$D$5))&lt;INDIRECT("Data!" &amp; SUBSTITUTE(ADDRESS(1,MATCH(CONCATENATE("*Count.AutoSlam.",'Site Setup'!$R$5,".",'Site Setup'!$C58,".",'Site Setup'!$R$5,"-SLAM",$V58,RIGHT(D$38,1),".Kickout.Controller.",D$37),DATA!$2:$2,0),4),"1","")&amp; Convert!$D$5),1,IF(INDIRECT("Data!" &amp; SUBSTITUTE(ADDRESS(1,MATCH(CONCATENATE("*Count.AutoSlam.",'Site Setup'!$R$5,".",'Site Setup'!$C58,".",'Site Setup'!$R$5,"-SLAM",$V58,RIGHT(D$38,1),".Kickout.Controller.",D$37),DATA!$2:$2,0),4),"1","")&amp;"5")-_xlfn.STDEV.S(INDIRECT("Data!"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Setup'!$R$5,"-SLAM",$V58,RIGHT(D$38,1),".Kickout.Controller.",D$37),DATA!$2:$2,0),4),"1","")&amp;Convert!$D$5))&gt;INDIRECT("Data!" &amp; SUBSTITUTE(ADDRESS(1,MATCH(CONCATENATE("*Count.AutoSlam.",'Site Setup'!$R$5,".",'Site Setup'!$C58,".",'Site Setup'!$R$5,"-SLAM",$V58,RIGHT(D$38,1),".Kickout.Controller.",D$37),DATA!$2:$2,0),4),"1","")&amp;Convert!$D$5),-1,0)),0),0)</f>
        <v/>
      </c>
      <c r="N32" s="98">
        <f>IFERROR(_xlfn.IFNA(IF(INDIRECT("Data!" &amp; SUBSTITUTE(ADDRESS(1,MATCH(CONCATENATE("*Count.AutoSlam.",'Site Setup'!$R$5,".",'Site Setup'!$C58,".",'Site Setup'!$R$5,"-SLAM",$V58,RIGHT(E$38,1),".Kickout.Controller.",E$37),DATA!$2:$2,0),4),"1","")&amp;"5")+_xlfn.STDEV.S(INDIRECT("Data!"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Setup'!$R$5,"-SLAM",$V58,RIGHT(E$38,1),".Kickout.Controller.",E$37),DATA!$2:$2,0),4),"1","")&amp;Convert!$D$5))&lt;INDIRECT("Data!" &amp; SUBSTITUTE(ADDRESS(1,MATCH(CONCATENATE("*Count.AutoSlam.",'Site Setup'!$R$5,".",'Site Setup'!$C58,".",'Site Setup'!$R$5,"-SLAM",$V58,RIGHT(E$38,1),".Kickout.Controller.",E$37),DATA!$2:$2,0),4),"1","")&amp; Convert!$D$5),1,IF(INDIRECT("Data!" &amp; SUBSTITUTE(ADDRESS(1,MATCH(CONCATENATE("*Count.AutoSlam.",'Site Setup'!$R$5,".",'Site Setup'!$C58,".",'Site Setup'!$R$5,"-SLAM",$V58,RIGHT(E$38,1),".Kickout.Controller.",E$37),DATA!$2:$2,0),4),"1","")&amp;"5")-_xlfn.STDEV.S(INDIRECT("Data!"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Setup'!$R$5,"-SLAM",$V58,RIGHT(E$38,1),".Kickout.Controller.",E$37),DATA!$2:$2,0),4),"1","")&amp;Convert!$D$5))&gt;INDIRECT("Data!" &amp; SUBSTITUTE(ADDRESS(1,MATCH(CONCATENATE("*Count.AutoSlam.",'Site Setup'!$R$5,".",'Site Setup'!$C58,".",'Site Setup'!$R$5,"-SLAM",$V58,RIGHT(E$38,1),".Kickout.Controller.",E$37),DATA!$2:$2,0),4),"1","")&amp;Convert!$D$5),-1,0)),0),0)</f>
        <v/>
      </c>
      <c r="O32" s="98">
        <f>IFERROR(_xlfn.IFNA(IF(INDIRECT("Data!" &amp; SUBSTITUTE(ADDRESS(1,MATCH(CONCATENATE("*Count.AutoSlam.",'Site Setup'!$R$5,".",'Site Setup'!$C58,".",'Site Setup'!$R$5,"-SLAM",$V58,RIGHT(F$38,1),".Kickout.Controller.",F$37),DATA!$2:$2,0),4),"1","")&amp;"5")+_xlfn.STDEV.S(INDIRECT("Data!"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Setup'!$R$5,"-SLAM",$V58,RIGHT(F$38,1),".Kickout.Controller.",F$37),DATA!$2:$2,0),4),"1","")&amp;Convert!$D$5))&lt;INDIRECT("Data!" &amp; SUBSTITUTE(ADDRESS(1,MATCH(CONCATENATE("*Count.AutoSlam.",'Site Setup'!$R$5,".",'Site Setup'!$C58,".",'Site Setup'!$R$5,"-SLAM",$V58,RIGHT(F$38,1),".Kickout.Controller.",F$37),DATA!$2:$2,0),4),"1","")&amp; Convert!$D$5),1,IF(INDIRECT("Data!" &amp; SUBSTITUTE(ADDRESS(1,MATCH(CONCATENATE("*Count.AutoSlam.",'Site Setup'!$R$5,".",'Site Setup'!$C58,".",'Site Setup'!$R$5,"-SLAM",$V58,RIGHT(F$38,1),".Kickout.Controller.",F$37),DATA!$2:$2,0),4),"1","")&amp;"5")-_xlfn.STDEV.S(INDIRECT("Data!"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Setup'!$R$5,"-SLAM",$V58,RIGHT(F$38,1),".Kickout.Controller.",F$37),DATA!$2:$2,0),4),"1","")&amp;Convert!$D$5))&gt;INDIRECT("Data!" &amp; SUBSTITUTE(ADDRESS(1,MATCH(CONCATENATE("*Count.AutoSlam.",'Site Setup'!$R$5,".",'Site Setup'!$C58,".",'Site Setup'!$R$5,"-SLAM",$V58,RIGHT(F$38,1),".Kickout.Controller.",F$37),DATA!$2:$2,0),4),"1","")&amp;Convert!$D$5),-1,0)),0),0)</f>
        <v/>
      </c>
      <c r="P32" s="98">
        <f>IFERROR(_xlfn.IFNA(IF(INDIRECT("Data!" &amp; SUBSTITUTE(ADDRESS(1,MATCH(CONCATENATE("*Count.AutoSlam.",'Site Setup'!$R$5,".",'Site Setup'!$C58,".",'Site Setup'!$R$5,"-SLAM",$V58,RIGHT(G$38,1),".Kickout.Controller.",G$37),DATA!$2:$2,0),4),"1","")&amp;"5")+_xlfn.STDEV.S(INDIRECT("Data!"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Setup'!$R$5,"-SLAM",$V58,RIGHT(G$38,1),".Kickout.Controller.",G$37),DATA!$2:$2,0),4),"1","")&amp;Convert!$D$5))&lt;INDIRECT("Data!" &amp; SUBSTITUTE(ADDRESS(1,MATCH(CONCATENATE("*Count.AutoSlam.",'Site Setup'!$R$5,".",'Site Setup'!$C58,".",'Site Setup'!$R$5,"-SLAM",$V58,RIGHT(G$38,1),".Kickout.Controller.",G$37),DATA!$2:$2,0),4),"1","")&amp; Convert!$D$5),1,IF(INDIRECT("Data!" &amp; SUBSTITUTE(ADDRESS(1,MATCH(CONCATENATE("*Count.AutoSlam.",'Site Setup'!$R$5,".",'Site Setup'!$C58,".",'Site Setup'!$R$5,"-SLAM",$V58,RIGHT(G$38,1),".Kickout.Controller.",G$37),DATA!$2:$2,0),4),"1","")&amp;"5")-_xlfn.STDEV.S(INDIRECT("Data!"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Setup'!$R$5,"-SLAM",$V58,RIGHT(G$38,1),".Kickout.Controller.",G$37),DATA!$2:$2,0),4),"1","")&amp;Convert!$D$5))&gt;INDIRECT("Data!" &amp; SUBSTITUTE(ADDRESS(1,MATCH(CONCATENATE("*Count.AutoSlam.",'Site Setup'!$R$5,".",'Site Setup'!$C58,".",'Site Setup'!$R$5,"-SLAM",$V58,RIGHT(G$38,1),".Kickout.Controller.",G$37),DATA!$2:$2,0),4),"1","")&amp;Convert!$D$5),-1,0)),0),0)</f>
        <v/>
      </c>
      <c r="Q32" s="98">
        <f>IFERROR(_xlfn.IFNA(IF(INDIRECT("Data!" &amp; SUBSTITUTE(ADDRESS(1,MATCH(CONCATENATE("*Count.AutoSlam.",'Site Setup'!$R$5,".",'Site Setup'!$C58,".",'Site Setup'!$R$5,"-SLAM",$V58,RIGHT(H$38,1),".Kickout.Controller.",H$37),DATA!$2:$2,0),4),"1","")&amp;"5")+_xlfn.STDEV.S(INDIRECT("Data!"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Setup'!$R$5,"-SLAM",$V58,RIGHT(H$38,1),".Kickout.Controller.",H$37),DATA!$2:$2,0),4),"1","")&amp;Convert!$D$5))&lt;INDIRECT("Data!" &amp; SUBSTITUTE(ADDRESS(1,MATCH(CONCATENATE("*Count.AutoSlam.",'Site Setup'!$R$5,".",'Site Setup'!$C58,".",'Site Setup'!$R$5,"-SLAM",$V58,RIGHT(H$38,1),".Kickout.Controller.",H$37),DATA!$2:$2,0),4),"1","")&amp; Convert!$D$5),1,IF(INDIRECT("Data!" &amp; SUBSTITUTE(ADDRESS(1,MATCH(CONCATENATE("*Count.AutoSlam.",'Site Setup'!$R$5,".",'Site Setup'!$C58,".",'Site Setup'!$R$5,"-SLAM",$V58,RIGHT(H$38,1),".Kickout.Controller.",H$37),DATA!$2:$2,0),4),"1","")&amp;"5")-_xlfn.STDEV.S(INDIRECT("Data!"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Setup'!$R$5,"-SLAM",$V58,RIGHT(H$38,1),".Kickout.Controller.",H$37),DATA!$2:$2,0),4),"1","")&amp;Convert!$D$5))&gt;INDIRECT("Data!" &amp; SUBSTITUTE(ADDRESS(1,MATCH(CONCATENATE("*Count.AutoSlam.",'Site Setup'!$R$5,".",'Site Setup'!$C58,".",'Site Setup'!$R$5,"-SLAM",$V58,RIGHT(H$38,1),".Kickout.Controller.",H$37),DATA!$2:$2,0),4),"1","")&amp;Convert!$D$5),-1,0)),0),0)</f>
        <v/>
      </c>
      <c r="R32" s="519">
        <f>IF('Site Setup'!$B58 = "N/A","N/A",'Site Setup'!$A58)</f>
        <v/>
      </c>
      <c r="S32" s="488" t="n"/>
    </row>
    <row r="33" ht="17.25" customHeight="1" s="644" thickBot="1" thickTop="1">
      <c r="A33" s="529" t="inlineStr">
        <is>
          <t>TOTAL</t>
        </is>
      </c>
      <c r="B33" s="522">
        <f>SUM(B13:B32)</f>
        <v/>
      </c>
      <c r="C33" s="136">
        <f>(C59+D59)/B59</f>
        <v/>
      </c>
      <c r="D33" s="89">
        <f>E59/B59</f>
        <v/>
      </c>
      <c r="E33" s="89">
        <f>F59/B59</f>
        <v/>
      </c>
      <c r="F33" s="136">
        <f>G59/B59</f>
        <v/>
      </c>
      <c r="G33" s="525">
        <f>H59/B59</f>
        <v/>
      </c>
      <c r="H33" s="543" t="n"/>
      <c r="I33" s="528">
        <f>I59/$B$59</f>
        <v/>
      </c>
      <c r="J33" s="488" t="n"/>
      <c r="K33" s="488" t="n"/>
      <c r="L33" s="488" t="n"/>
      <c r="M33" s="488" t="n"/>
      <c r="N33" s="488" t="n"/>
      <c r="O33" s="488" t="n"/>
      <c r="P33" s="488" t="n"/>
      <c r="Q33" s="488" t="n"/>
      <c r="R33" s="488" t="n"/>
      <c r="S33" s="488" t="n"/>
    </row>
    <row r="34" ht="16.5" customHeight="1" s="644" thickBot="1">
      <c r="A34" s="90" t="n"/>
      <c r="B34" s="91" t="inlineStr">
        <is>
          <t>GOAL</t>
        </is>
      </c>
      <c r="C34" s="92">
        <f>CONCATENATE("&lt; ",'Site Setup'!K38*100,"%")</f>
        <v/>
      </c>
      <c r="D34" s="93">
        <f>CONCATENATE("&lt; ",'Site Setup'!K39*100,"%")</f>
        <v/>
      </c>
      <c r="E34" s="94">
        <f>CONCATENATE("&lt; ",'Site Setup'!K40*100,"%")</f>
        <v/>
      </c>
      <c r="F34" s="93">
        <f>CONCATENATE("&lt; ",'Site Setup'!K41*100,"%")</f>
        <v/>
      </c>
      <c r="G34" s="94">
        <f>CONCATENATE("&lt; ",'Site Setup'!K42*100,"%")</f>
        <v/>
      </c>
      <c r="H34" s="544" t="n"/>
      <c r="I34" s="95">
        <f>CONCATENATE("&lt; ",'Site Setup'!K43*100,"%")</f>
        <v/>
      </c>
      <c r="J34" s="488" t="n"/>
      <c r="K34" s="488" t="n"/>
      <c r="L34" s="488" t="n"/>
      <c r="M34" s="488" t="n"/>
      <c r="N34" s="488" t="n"/>
      <c r="O34" s="488" t="n"/>
      <c r="P34" s="488" t="n"/>
      <c r="Q34" s="488" t="n"/>
      <c r="R34" s="488" t="n"/>
      <c r="S34" s="488" t="n"/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17" t="n"/>
      <c r="J35" s="488" t="n"/>
      <c r="K35" s="488" t="n"/>
      <c r="L35" s="488" t="n"/>
      <c r="M35" s="488" t="n"/>
      <c r="N35" s="488" t="n"/>
      <c r="O35" s="488" t="n"/>
      <c r="P35" s="488" t="n"/>
      <c r="Q35" s="488" t="n"/>
      <c r="R35" s="488" t="n"/>
      <c r="S35" s="488" t="n"/>
    </row>
    <row r="36" ht="16.5" customHeight="1" s="644" thickBot="1">
      <c r="A36" s="495" t="n"/>
      <c r="B36" s="488" t="n"/>
      <c r="C36" s="123" t="inlineStr">
        <is>
          <t>Number of packages Kicked out for the below reasons.</t>
        </is>
      </c>
      <c r="D36" s="176" t="n"/>
      <c r="E36" s="176" t="n"/>
      <c r="F36" s="176" t="n"/>
      <c r="G36" s="176" t="n"/>
      <c r="H36" s="177" t="n"/>
      <c r="I36" s="496" t="n"/>
      <c r="J36" s="488" t="n"/>
      <c r="K36" s="488" t="n"/>
      <c r="L36" s="488" t="n"/>
      <c r="M36" s="488" t="n"/>
      <c r="N36" s="488" t="n"/>
      <c r="O36" s="488" t="n"/>
      <c r="P36" s="488" t="n"/>
      <c r="Q36" s="488" t="n"/>
      <c r="R36" s="488" t="n"/>
      <c r="S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151" t="inlineStr">
        <is>
          <t>BadLabelScan.17 sum</t>
        </is>
      </c>
      <c r="D37" s="151" t="inlineStr">
        <is>
          <t>BadLabelScan.17 sum</t>
        </is>
      </c>
      <c r="E37" s="152" t="inlineStr">
        <is>
          <t>NoLabelZone.94 sum</t>
        </is>
      </c>
      <c r="F37" s="153" t="inlineStr">
        <is>
          <t>PackageCleared.80 sum</t>
        </is>
      </c>
      <c r="G37" s="154" t="inlineStr">
        <is>
          <t>BarcodeNoRead.90 sum</t>
        </is>
      </c>
      <c r="H37" s="155" t="inlineStr">
        <is>
          <t>BarcodeMultiRead.91 sum</t>
        </is>
      </c>
      <c r="I37" s="7" t="inlineStr">
        <is>
          <t>Sum of KO</t>
        </is>
      </c>
      <c r="J37" s="488" t="n"/>
      <c r="K37" s="488" t="n"/>
      <c r="L37" s="488" t="n"/>
      <c r="M37" s="488" t="n"/>
      <c r="N37" s="488" t="n"/>
      <c r="O37" s="488" t="n"/>
      <c r="P37" s="488" t="n"/>
      <c r="Q37" s="488" t="n"/>
      <c r="R37" s="488" t="n"/>
      <c r="S37" s="488" t="n"/>
      <c r="U37" s="362" t="inlineStr">
        <is>
          <t>Printer error factor</t>
        </is>
      </c>
    </row>
    <row r="38" ht="16.5" customHeight="1" s="644" thickBot="1">
      <c r="A38" s="80" t="inlineStr">
        <is>
          <t>SLAM</t>
        </is>
      </c>
      <c r="B38" s="139" t="inlineStr">
        <is>
          <t>Volume</t>
        </is>
      </c>
      <c r="C38" s="19" t="inlineStr">
        <is>
          <t>Printer 1</t>
        </is>
      </c>
      <c r="D38" s="8" t="inlineStr">
        <is>
          <t>Printer 2</t>
        </is>
      </c>
      <c r="E38" s="9" t="inlineStr">
        <is>
          <t>1&amp;2</t>
        </is>
      </c>
      <c r="F38" s="18" t="inlineStr">
        <is>
          <t>1&amp;2</t>
        </is>
      </c>
      <c r="G38" s="21" t="inlineStr">
        <is>
          <t>1&amp;2</t>
        </is>
      </c>
      <c r="H38" s="10" t="inlineStr">
        <is>
          <t>1&amp;2</t>
        </is>
      </c>
      <c r="I38" s="30" t="n"/>
      <c r="J38" s="488" t="n"/>
      <c r="K38" s="488" t="n"/>
      <c r="L38" s="488" t="n"/>
      <c r="M38" s="488" t="n"/>
      <c r="N38" s="488" t="n"/>
      <c r="O38" s="488" t="n"/>
      <c r="P38" s="488" t="n"/>
      <c r="Q38" s="488" t="n"/>
      <c r="R38" s="488" t="n"/>
      <c r="S38" s="488" t="n"/>
      <c r="U38" s="362">
        <f>'Site Setup'!B12</f>
        <v/>
      </c>
    </row>
    <row r="39" ht="15.75" customHeight="1" s="644">
      <c r="A39" s="82">
        <f>A13</f>
        <v/>
      </c>
      <c r="B39" s="97">
        <f>_xlfn.IFNA(_xlfn.IFNA(SUM(INDIRECT("Data!" &amp; SUBSTITUTE(ADDRESS(1,MATCH(CONCATENATE("*Count.AutoSlam.",'Site Setup'!$R$5,".",'Site Setup'!$C39,".",'Site Setup'!$R$5,"-SLAM",$V39,1,".Shipped n"),DATA!$2:$2,0),4),"1","")&amp;"7:"&amp;SUBSTITUTE(ADDRESS(1,MATCH(CONCATENATE("*Count.AutoSlam.",'Site Setup'!$R$5,".",'Site Setup'!$C39,".",'Site Setup'!$R$5,"-SLAM",$V39,1,".Shipped n"),DATA!$2:$2,0),4),"1","")&amp;"200")),0)+_xlfn.IFNA(SUM(INDIRECT("Data!" &amp; SUBSTITUTE(ADDRESS(1,MATCH(CONCATENATE("*Count.AutoSlam.",'Site Setup'!$R$5,".",'Site Setup'!$C39,".",'Site Setup'!$R$5,"-SLAM",$V39,2,".Shipped n"),DATA!$2:$2,0),4),"1","")&amp;"7:"&amp;SUBSTITUTE(ADDRESS(1,MATCH(CONCATENATE("*Count.AutoSlam.",'Site Setup'!$R$5,".",'Site Setup'!$C39,".",'Site Setup'!$R$5,"-SLAM",$V39,2,".Shipped n"),DATA!$2:$2,0),4),"1","")&amp;"200")),0),0)</f>
        <v/>
      </c>
      <c r="C39" s="98">
        <f>_xlfn.IFNA(SUM(INDIRECT("Data!" &amp; SUBSTITUTE(ADDRESS(1,MATCH(CONCATENATE("*Count.AutoSlam.",'Site Setup'!$R$5,".",'Site Setup'!$C39,".",'Site Setup'!$R$5,"-SLAM",$V39,RIGHT(C$38,1),".Kickout.Controller.",C$37),DATA!$2:$2,0),4),"1","")&amp;"7:"&amp;SUBSTITUTE(ADDRESS(1,MATCH(CONCATENATE("*Count.AutoSlam.",'Site Setup'!$R$5,".",'Site Setup'!$C39,".",'Site Setup'!$R$5,"-SLAM",$V39,RIGHT(C$38,1),".Kickout.Controller.",C$37),DATA!$2:$2,0),4),"1","")&amp;"200")),0)</f>
        <v/>
      </c>
      <c r="D39" s="98">
        <f>_xlfn.IFNA(SUM(INDIRECT("Data!" &amp; SUBSTITUTE(ADDRESS(1,MATCH(CONCATENATE("*Count.AutoSlam.",'Site Setup'!$R$5,".",'Site Setup'!$C39,".",'Site Setup'!$R$5,"-SLAM",$V39,RIGHT(D$38,1),".Kickout.Controller.",D$37),DATA!$2:$2,0),4),"1","")&amp;"7:"&amp;SUBSTITUTE(ADDRESS(1,MATCH(CONCATENATE("*Count.AutoSlam.",'Site Setup'!$R$5,".",'Site Setup'!$C39,".",'Site Setup'!$R$5,"-SLAM",$V39,RIGHT(D$38,1),".Kickout.Controller.",D$37),DATA!$2:$2,0),4),"1","")&amp;"200")),0)</f>
        <v/>
      </c>
      <c r="E39" s="99">
        <f>_xlfn.IFNA(SUM(INDIRECT("Data!" &amp; SUBSTITUTE(ADDRESS(1,MATCH(CONCATENATE("*Count.AutoSlam.",'Site Setup'!$R$5,".",'Site Setup'!$C39,".",'Site Setup'!$R$5,"-SLAM",$V39,RIGHT(E$38,1),".Kickout.Controller.",E$37),DATA!$2:$2,0),4),"1","")&amp;"7:"&amp;SUBSTITUTE(ADDRESS(1,MATCH(CONCATENATE("*Count.AutoSlam.",'Site Setup'!$R$5,".",'Site Setup'!$C39,".",'Site Setup'!$R$5,"-SLAM",$V39,RIGHT(E$38,1),".Kickout.Controller.",E$37),DATA!$2:$2,0),4),"1","")&amp;"200")),0)+_xlfn.IFNA(SUM(INDIRECT("Data!" &amp; SUBSTITUTE(ADDRESS(1,MATCH(CONCATENATE("*Count.AutoSlam.",'Site Setup'!$R$5,".",'Site Setup'!$C39,".",'Site Setup'!$R$5,"-SLAM",$V39,LEFT(E$38,1),".Kickout.Controller.",E$37),DATA!$2:$2,0),4),"1","")&amp;"7:"&amp;SUBSTITUTE(ADDRESS(1,MATCH(CONCATENATE("*Count.AutoSlam.",'Site Setup'!$R$5,".",'Site Setup'!$C39,".",'Site Setup'!$R$5,"-SLAM",$V39,LEFT(E$38,1),".Kickout.Controller.",E$37),DATA!$2:$2,0),4),"1","")&amp;"200")),0)</f>
        <v/>
      </c>
      <c r="F39" s="99">
        <f>_xlfn.IFNA(SUM(INDIRECT("Data!" &amp; SUBSTITUTE(ADDRESS(1,MATCH(CONCATENATE("*Count.AutoSlam.",'Site Setup'!$R$5,".",'Site Setup'!$C39,".",'Site Setup'!$R$5,"-SLAM",$V39,RIGHT(F$38,1),".Kickout.Controller.",F$37),DATA!$2:$2,0),4),"1","")&amp;"7:"&amp;SUBSTITUTE(ADDRESS(1,MATCH(CONCATENATE("*Count.AutoSlam.",'Site Setup'!$R$5,".",'Site Setup'!$C39,".",'Site Setup'!$R$5,"-SLAM",$V39,RIGHT(F$38,1),".Kickout.Controller.",F$37),DATA!$2:$2,0),4),"1","")&amp;"200")),0)+_xlfn.IFNA(SUM(INDIRECT("Data!" &amp; SUBSTITUTE(ADDRESS(1,MATCH(CONCATENATE("*Count.AutoSlam.",'Site Setup'!$R$5,".",'Site Setup'!$C39,".",'Site Setup'!$R$5,"-SLAM",$V39,LEFT(F$38,1),".Kickout.Controller.",F$37),DATA!$2:$2,0),4),"1","")&amp;"7:"&amp;SUBSTITUTE(ADDRESS(1,MATCH(CONCATENATE("*Count.AutoSlam.",'Site Setup'!$R$5,".",'Site Setup'!$C39,".",'Site Setup'!$R$5,"-SLAM",$V39,LEFT(F$38,1),".Kickout.Controller.",F$37),DATA!$2:$2,0),4),"1","")&amp;"200")),0)</f>
        <v/>
      </c>
      <c r="G39" s="99">
        <f>_xlfn.IFNA(SUM(INDIRECT("Data!" &amp; SUBSTITUTE(ADDRESS(1,MATCH(CONCATENATE("*Count.AutoSlam.",'Site Setup'!$R$5,".",'Site Setup'!$C39,".",'Site Setup'!$R$5,"-SLAM",$V39,RIGHT(G$38,1),".Kickout.Controller.",G$37),DATA!$2:$2,0),4),"1","")&amp;"7:"&amp;SUBSTITUTE(ADDRESS(1,MATCH(CONCATENATE("*Count.AutoSlam.",'Site Setup'!$R$5,".",'Site Setup'!$C39,".",'Site Setup'!$R$5,"-SLAM",$V39,RIGHT(G$38,1),".Kickout.Controller.",G$37),DATA!$2:$2,0),4),"1","")&amp;"200")),0)+_xlfn.IFNA(SUM(INDIRECT("Data!" &amp; SUBSTITUTE(ADDRESS(1,MATCH(CONCATENATE("*Count.AutoSlam.",'Site Setup'!$R$5,".",'Site Setup'!$C39,".",'Site Setup'!$R$5,"-SLAM",$V39,LEFT(G$38,1),".Kickout.Controller.",G$37),DATA!$2:$2,0),4),"1","")&amp;"7:"&amp;SUBSTITUTE(ADDRESS(1,MATCH(CONCATENATE("*Count.AutoSlam.",'Site Setup'!$R$5,".",'Site Setup'!$C39,".",'Site Setup'!$R$5,"-SLAM",$V39,LEFT(G$38,1),".Kickout.Controller.",G$37),DATA!$2:$2,0),4),"1","")&amp;"200")),0)</f>
        <v/>
      </c>
      <c r="H39" s="99">
        <f>_xlfn.IFNA(SUM(INDIRECT("Data!" &amp; SUBSTITUTE(ADDRESS(1,MATCH(CONCATENATE("*Count.AutoSlam.",'Site Setup'!$R$5,".",'Site Setup'!$C39,".",'Site Setup'!$R$5,"-SLAM",$V39,RIGHT(H$38,1),".Kickout.Controller.",H$37),DATA!$2:$2,0),4),"1","")&amp;"7:"&amp;SUBSTITUTE(ADDRESS(1,MATCH(CONCATENATE("*Count.AutoSlam.",'Site Setup'!$R$5,".",'Site Setup'!$C39,".",'Site Setup'!$R$5,"-SLAM",$V39,RIGHT(H$38,1),".Kickout.Controller.",H$37),DATA!$2:$2,0),4),"1","")&amp;"200")),0)+_xlfn.IFNA(SUM(INDIRECT("Data!" &amp; SUBSTITUTE(ADDRESS(1,MATCH(CONCATENATE("*Count.AutoSlam.",'Site Setup'!$R$5,".",'Site Setup'!$C39,".",'Site Setup'!$R$5,"-SLAM",$V39,LEFT(H$38,1),".Kickout.Controller.",H$37),DATA!$2:$2,0),4),"1","")&amp;"7:"&amp;SUBSTITUTE(ADDRESS(1,MATCH(CONCATENATE("*Count.AutoSlam.",'Site Setup'!$R$5,".",'Site Setup'!$C39,".",'Site Setup'!$R$5,"-SLAM",$V39,LEFT(H$38,1),".Kickout.Controller.",H$37),DATA!$2:$2,0),4),"1","")&amp;"200")),0)</f>
        <v/>
      </c>
      <c r="I39" s="101">
        <f>SUM(C39:H39)</f>
        <v/>
      </c>
      <c r="J39" s="488" t="n"/>
      <c r="K39" s="488" t="n"/>
      <c r="L39" s="488" t="n"/>
      <c r="M39" s="488" t="n"/>
      <c r="N39" s="488" t="n"/>
      <c r="O39" s="488" t="n"/>
      <c r="P39" s="488" t="n"/>
      <c r="Q39" s="488" t="n"/>
      <c r="R39" s="488" t="n"/>
      <c r="S39" s="488" t="n"/>
      <c r="U39" s="98">
        <f>IFERROR(IF(ABS(C39-D39)/SUM(C39:D39)&gt;$U$38,MAX(C39:D39),0),"")</f>
        <v/>
      </c>
      <c r="V39" s="24">
        <f>'Site Setup'!B39</f>
        <v/>
      </c>
    </row>
    <row r="40" ht="15.75" customHeight="1" s="644">
      <c r="A40" s="82">
        <f>A14</f>
        <v/>
      </c>
      <c r="B40" s="97">
        <f>_xlfn.IFNA(_xlfn.IFNA(SUM(INDIRECT("Data!" &amp; SUBSTITUTE(ADDRESS(1,MATCH(CONCATENATE("*Count.AutoSlam.",'Site Setup'!$R$5,".",'Site Setup'!$C40,".",'Site Setup'!$R$5,"-SLAM",$V40,1,".Shipped n"),DATA!$2:$2,0),4),"1","")&amp;"7:"&amp;SUBSTITUTE(ADDRESS(1,MATCH(CONCATENATE("*Count.AutoSlam.",'Site Setup'!$R$5,".",'Site Setup'!$C40,".",'Site Setup'!$R$5,"-SLAM",$V40,1,".Shipped n"),DATA!$2:$2,0),4),"1","")&amp;"200")),0)+_xlfn.IFNA(SUM(INDIRECT("Data!" &amp; SUBSTITUTE(ADDRESS(1,MATCH(CONCATENATE("*Count.AutoSlam.",'Site Setup'!$R$5,".",'Site Setup'!$C40,".",'Site Setup'!$R$5,"-SLAM",$V40,2,".Shipped n"),DATA!$2:$2,0),4),"1","")&amp;"7:"&amp;SUBSTITUTE(ADDRESS(1,MATCH(CONCATENATE("*Count.AutoSlam.",'Site Setup'!$R$5,".",'Site Setup'!$C40,".",'Site Setup'!$R$5,"-SLAM",$V40,2,".Shipped n"),DATA!$2:$2,0),4),"1","")&amp;"200")),0),0)</f>
        <v/>
      </c>
      <c r="C40" s="98">
        <f>_xlfn.IFNA(SUM(INDIRECT("Data!" &amp; SUBSTITUTE(ADDRESS(1,MATCH(CONCATENATE("*Count.AutoSlam.",'Site Setup'!$R$5,".",'Site Setup'!$C40,".",'Site Setup'!$R$5,"-SLAM",$V40,RIGHT(C$38,1),".Kickout.Controller.",C$37),DATA!$2:$2,0),4),"1","")&amp;"7:"&amp;SUBSTITUTE(ADDRESS(1,MATCH(CONCATENATE("*Count.AutoSlam.",'Site Setup'!$R$5,".",'Site Setup'!$C40,".",'Site Setup'!$R$5,"-SLAM",$V40,RIGHT(C$38,1),".Kickout.Controller.",C$37),DATA!$2:$2,0),4),"1","")&amp;"200")),0)</f>
        <v/>
      </c>
      <c r="D40" s="98">
        <f>_xlfn.IFNA(SUM(INDIRECT("Data!" &amp; SUBSTITUTE(ADDRESS(1,MATCH(CONCATENATE("*Count.AutoSlam.",'Site Setup'!$R$5,".",'Site Setup'!$C40,".",'Site Setup'!$R$5,"-SLAM",$V40,RIGHT(D$38,1),".Kickout.Controller.",D$37),DATA!$2:$2,0),4),"1","")&amp;"7:"&amp;SUBSTITUTE(ADDRESS(1,MATCH(CONCATENATE("*Count.AutoSlam.",'Site Setup'!$R$5,".",'Site Setup'!$C40,".",'Site Setup'!$R$5,"-SLAM",$V40,RIGHT(D$38,1),".Kickout.Controller.",D$37),DATA!$2:$2,0),4),"1","")&amp;"200")),0)</f>
        <v/>
      </c>
      <c r="E40" s="99">
        <f>_xlfn.IFNA(SUM(INDIRECT("Data!" &amp; SUBSTITUTE(ADDRESS(1,MATCH(CONCATENATE("*Count.AutoSlam.",'Site Setup'!$R$5,".",'Site Setup'!$C40,".",'Site Setup'!$R$5,"-SLAM",$V40,RIGHT(E$38,1),".Kickout.Controller.",E$37),DATA!$2:$2,0),4),"1","")&amp;"7:"&amp;SUBSTITUTE(ADDRESS(1,MATCH(CONCATENATE("*Count.AutoSlam.",'Site Setup'!$R$5,".",'Site Setup'!$C40,".",'Site Setup'!$R$5,"-SLAM",$V40,RIGHT(E$38,1),".Kickout.Controller.",E$37),DATA!$2:$2,0),4),"1","")&amp;"200")),0)+_xlfn.IFNA(SUM(INDIRECT("Data!" &amp; SUBSTITUTE(ADDRESS(1,MATCH(CONCATENATE("*Count.AutoSlam.",'Site Setup'!$R$5,".",'Site Setup'!$C40,".",'Site Setup'!$R$5,"-SLAM",$V40,LEFT(E$38,1),".Kickout.Controller.",E$37),DATA!$2:$2,0),4),"1","")&amp;"7:"&amp;SUBSTITUTE(ADDRESS(1,MATCH(CONCATENATE("*Count.AutoSlam.",'Site Setup'!$R$5,".",'Site Setup'!$C40,".",'Site Setup'!$R$5,"-SLAM",$V40,LEFT(E$38,1),".Kickout.Controller.",E$37),DATA!$2:$2,0),4),"1","")&amp;"200")),0)</f>
        <v/>
      </c>
      <c r="F40" s="99">
        <f>_xlfn.IFNA(SUM(INDIRECT("Data!" &amp; SUBSTITUTE(ADDRESS(1,MATCH(CONCATENATE("*Count.AutoSlam.",'Site Setup'!$R$5,".",'Site Setup'!$C40,".",'Site Setup'!$R$5,"-SLAM",$V40,RIGHT(F$38,1),".Kickout.Controller.",F$37),DATA!$2:$2,0),4),"1","")&amp;"7:"&amp;SUBSTITUTE(ADDRESS(1,MATCH(CONCATENATE("*Count.AutoSlam.",'Site Setup'!$R$5,".",'Site Setup'!$C40,".",'Site Setup'!$R$5,"-SLAM",$V40,RIGHT(F$38,1),".Kickout.Controller.",F$37),DATA!$2:$2,0),4),"1","")&amp;"200")),0)+_xlfn.IFNA(SUM(INDIRECT("Data!" &amp; SUBSTITUTE(ADDRESS(1,MATCH(CONCATENATE("*Count.AutoSlam.",'Site Setup'!$R$5,".",'Site Setup'!$C40,".",'Site Setup'!$R$5,"-SLAM",$V40,LEFT(F$38,1),".Kickout.Controller.",F$37),DATA!$2:$2,0),4),"1","")&amp;"7:"&amp;SUBSTITUTE(ADDRESS(1,MATCH(CONCATENATE("*Count.AutoSlam.",'Site Setup'!$R$5,".",'Site Setup'!$C40,".",'Site Setup'!$R$5,"-SLAM",$V40,LEFT(F$38,1),".Kickout.Controller.",F$37),DATA!$2:$2,0),4),"1","")&amp;"200")),0)</f>
        <v/>
      </c>
      <c r="G40" s="99">
        <f>_xlfn.IFNA(SUM(INDIRECT("Data!" &amp; SUBSTITUTE(ADDRESS(1,MATCH(CONCATENATE("*Count.AutoSlam.",'Site Setup'!$R$5,".",'Site Setup'!$C40,".",'Site Setup'!$R$5,"-SLAM",$V40,RIGHT(G$38,1),".Kickout.Controller.",G$37),DATA!$2:$2,0),4),"1","")&amp;"7:"&amp;SUBSTITUTE(ADDRESS(1,MATCH(CONCATENATE("*Count.AutoSlam.",'Site Setup'!$R$5,".",'Site Setup'!$C40,".",'Site Setup'!$R$5,"-SLAM",$V40,RIGHT(G$38,1),".Kickout.Controller.",G$37),DATA!$2:$2,0),4),"1","")&amp;"200")),0)+_xlfn.IFNA(SUM(INDIRECT("Data!" &amp; SUBSTITUTE(ADDRESS(1,MATCH(CONCATENATE("*Count.AutoSlam.",'Site Setup'!$R$5,".",'Site Setup'!$C40,".",'Site Setup'!$R$5,"-SLAM",$V40,LEFT(G$38,1),".Kickout.Controller.",G$37),DATA!$2:$2,0),4),"1","")&amp;"7:"&amp;SUBSTITUTE(ADDRESS(1,MATCH(CONCATENATE("*Count.AutoSlam.",'Site Setup'!$R$5,".",'Site Setup'!$C40,".",'Site Setup'!$R$5,"-SLAM",$V40,LEFT(G$38,1),".Kickout.Controller.",G$37),DATA!$2:$2,0),4),"1","")&amp;"200")),0)</f>
        <v/>
      </c>
      <c r="H40" s="99">
        <f>_xlfn.IFNA(SUM(INDIRECT("Data!" &amp; SUBSTITUTE(ADDRESS(1,MATCH(CONCATENATE("*Count.AutoSlam.",'Site Setup'!$R$5,".",'Site Setup'!$C40,".",'Site Setup'!$R$5,"-SLAM",$V40,RIGHT(H$38,1),".Kickout.Controller.",H$37),DATA!$2:$2,0),4),"1","")&amp;"7:"&amp;SUBSTITUTE(ADDRESS(1,MATCH(CONCATENATE("*Count.AutoSlam.",'Site Setup'!$R$5,".",'Site Setup'!$C40,".",'Site Setup'!$R$5,"-SLAM",$V40,RIGHT(H$38,1),".Kickout.Controller.",H$37),DATA!$2:$2,0),4),"1","")&amp;"200")),0)+_xlfn.IFNA(SUM(INDIRECT("Data!" &amp; SUBSTITUTE(ADDRESS(1,MATCH(CONCATENATE("*Count.AutoSlam.",'Site Setup'!$R$5,".",'Site Setup'!$C40,".",'Site Setup'!$R$5,"-SLAM",$V40,LEFT(H$38,1),".Kickout.Controller.",H$37),DATA!$2:$2,0),4),"1","")&amp;"7:"&amp;SUBSTITUTE(ADDRESS(1,MATCH(CONCATENATE("*Count.AutoSlam.",'Site Setup'!$R$5,".",'Site Setup'!$C40,".",'Site Setup'!$R$5,"-SLAM",$V40,LEFT(H$38,1),".Kickout.Controller.",H$37),DATA!$2:$2,0),4),"1","")&amp;"200")),0)</f>
        <v/>
      </c>
      <c r="I40" s="102">
        <f>SUM(C40:H40)</f>
        <v/>
      </c>
      <c r="J40" s="488" t="n"/>
      <c r="K40" s="488" t="n"/>
      <c r="L40" s="488" t="n"/>
      <c r="M40" s="488" t="n"/>
      <c r="N40" s="488" t="n"/>
      <c r="O40" s="488" t="n"/>
      <c r="P40" s="488" t="n"/>
      <c r="Q40" s="488" t="n"/>
      <c r="R40" s="488" t="n"/>
      <c r="S40" s="488" t="n"/>
      <c r="U40" s="98">
        <f>IFERROR(IF(ABS(C40-D40)/SUM(C40:D40)&gt;$U$38,MAX(C40:D40),0),"")</f>
        <v/>
      </c>
      <c r="V40" s="24">
        <f>'Site Setup'!B40</f>
        <v/>
      </c>
    </row>
    <row r="41" ht="15.75" customHeight="1" s="644">
      <c r="A41" s="82">
        <f>A15</f>
        <v/>
      </c>
      <c r="B41" s="97">
        <f>_xlfn.IFNA(_xlfn.IFNA(SUM(INDIRECT("Data!" &amp; SUBSTITUTE(ADDRESS(1,MATCH(CONCATENATE("*Count.AutoSlam.",'Site Setup'!$R$5,".",'Site Setup'!$C41,".",'Site Setup'!$R$5,"-SLAM",$V41,1,".Shipped n"),DATA!$2:$2,0),4),"1","")&amp;"7:"&amp;SUBSTITUTE(ADDRESS(1,MATCH(CONCATENATE("*Count.AutoSlam.",'Site Setup'!$R$5,".",'Site Setup'!$C41,".",'Site Setup'!$R$5,"-SLAM",$V41,1,".Shipped n"),DATA!$2:$2,0),4),"1","")&amp;"200")),0)+_xlfn.IFNA(SUM(INDIRECT("Data!" &amp; SUBSTITUTE(ADDRESS(1,MATCH(CONCATENATE("*Count.AutoSlam.",'Site Setup'!$R$5,".",'Site Setup'!$C41,".",'Site Setup'!$R$5,"-SLAM",$V41,2,".Shipped n"),DATA!$2:$2,0),4),"1","")&amp;"7:"&amp;SUBSTITUTE(ADDRESS(1,MATCH(CONCATENATE("*Count.AutoSlam.",'Site Setup'!$R$5,".",'Site Setup'!$C41,".",'Site Setup'!$R$5,"-SLAM",$V41,2,".Shipped n"),DATA!$2:$2,0),4),"1","")&amp;"200")),0),0)</f>
        <v/>
      </c>
      <c r="C41" s="98">
        <f>_xlfn.IFNA(SUM(INDIRECT("Data!" &amp; SUBSTITUTE(ADDRESS(1,MATCH(CONCATENATE("*Count.AutoSlam.",'Site Setup'!$R$5,".",'Site Setup'!$C41,".",'Site Setup'!$R$5,"-SLAM",$V41,RIGHT(C$38,1),".Kickout.Controller.",C$37),DATA!$2:$2,0),4),"1","")&amp;"7:"&amp;SUBSTITUTE(ADDRESS(1,MATCH(CONCATENATE("*Count.AutoSlam.",'Site Setup'!$R$5,".",'Site Setup'!$C41,".",'Site Setup'!$R$5,"-SLAM",$V41,RIGHT(C$38,1),".Kickout.Controller.",C$37),DATA!$2:$2,0),4),"1","")&amp;"200")),0)</f>
        <v/>
      </c>
      <c r="D41" s="98">
        <f>_xlfn.IFNA(SUM(INDIRECT("Data!" &amp; SUBSTITUTE(ADDRESS(1,MATCH(CONCATENATE("*Count.AutoSlam.",'Site Setup'!$R$5,".",'Site Setup'!$C41,".",'Site Setup'!$R$5,"-SLAM",$V41,RIGHT(D$38,1),".Kickout.Controller.",D$37),DATA!$2:$2,0),4),"1","")&amp;"7:"&amp;SUBSTITUTE(ADDRESS(1,MATCH(CONCATENATE("*Count.AutoSlam.",'Site Setup'!$R$5,".",'Site Setup'!$C41,".",'Site Setup'!$R$5,"-SLAM",$V41,RIGHT(D$38,1),".Kickout.Controller.",D$37),DATA!$2:$2,0),4),"1","")&amp;"200")),0)</f>
        <v/>
      </c>
      <c r="E41" s="99">
        <f>_xlfn.IFNA(SUM(INDIRECT("Data!" &amp; SUBSTITUTE(ADDRESS(1,MATCH(CONCATENATE("*Count.AutoSlam.",'Site Setup'!$R$5,".",'Site Setup'!$C41,".",'Site Setup'!$R$5,"-SLAM",$V41,RIGHT(E$38,1),".Kickout.Controller.",E$37),DATA!$2:$2,0),4),"1","")&amp;"7:"&amp;SUBSTITUTE(ADDRESS(1,MATCH(CONCATENATE("*Count.AutoSlam.",'Site Setup'!$R$5,".",'Site Setup'!$C41,".",'Site Setup'!$R$5,"-SLAM",$V41,RIGHT(E$38,1),".Kickout.Controller.",E$37),DATA!$2:$2,0),4),"1","")&amp;"200")),0)+_xlfn.IFNA(SUM(INDIRECT("Data!" &amp; SUBSTITUTE(ADDRESS(1,MATCH(CONCATENATE("*Count.AutoSlam.",'Site Setup'!$R$5,".",'Site Setup'!$C41,".",'Site Setup'!$R$5,"-SLAM",$V41,LEFT(E$38,1),".Kickout.Controller.",E$37),DATA!$2:$2,0),4),"1","")&amp;"7:"&amp;SUBSTITUTE(ADDRESS(1,MATCH(CONCATENATE("*Count.AutoSlam.",'Site Setup'!$R$5,".",'Site Setup'!$C41,".",'Site Setup'!$R$5,"-SLAM",$V41,LEFT(E$38,1),".Kickout.Controller.",E$37),DATA!$2:$2,0),4),"1","")&amp;"200")),0)</f>
        <v/>
      </c>
      <c r="F41" s="99">
        <f>_xlfn.IFNA(SUM(INDIRECT("Data!" &amp; SUBSTITUTE(ADDRESS(1,MATCH(CONCATENATE("*Count.AutoSlam.",'Site Setup'!$R$5,".",'Site Setup'!$C41,".",'Site Setup'!$R$5,"-SLAM",$V41,RIGHT(F$38,1),".Kickout.Controller.",F$37),DATA!$2:$2,0),4),"1","")&amp;"7:"&amp;SUBSTITUTE(ADDRESS(1,MATCH(CONCATENATE("*Count.AutoSlam.",'Site Setup'!$R$5,".",'Site Setup'!$C41,".",'Site Setup'!$R$5,"-SLAM",$V41,RIGHT(F$38,1),".Kickout.Controller.",F$37),DATA!$2:$2,0),4),"1","")&amp;"200")),0)+_xlfn.IFNA(SUM(INDIRECT("Data!" &amp; SUBSTITUTE(ADDRESS(1,MATCH(CONCATENATE("*Count.AutoSlam.",'Site Setup'!$R$5,".",'Site Setup'!$C41,".",'Site Setup'!$R$5,"-SLAM",$V41,LEFT(F$38,1),".Kickout.Controller.",F$37),DATA!$2:$2,0),4),"1","")&amp;"7:"&amp;SUBSTITUTE(ADDRESS(1,MATCH(CONCATENATE("*Count.AutoSlam.",'Site Setup'!$R$5,".",'Site Setup'!$C41,".",'Site Setup'!$R$5,"-SLAM",$V41,LEFT(F$38,1),".Kickout.Controller.",F$37),DATA!$2:$2,0),4),"1","")&amp;"200")),0)</f>
        <v/>
      </c>
      <c r="G41" s="99">
        <f>_xlfn.IFNA(SUM(INDIRECT("Data!" &amp; SUBSTITUTE(ADDRESS(1,MATCH(CONCATENATE("*Count.AutoSlam.",'Site Setup'!$R$5,".",'Site Setup'!$C41,".",'Site Setup'!$R$5,"-SLAM",$V41,RIGHT(G$38,1),".Kickout.Controller.",G$37),DATA!$2:$2,0),4),"1","")&amp;"7:"&amp;SUBSTITUTE(ADDRESS(1,MATCH(CONCATENATE("*Count.AutoSlam.",'Site Setup'!$R$5,".",'Site Setup'!$C41,".",'Site Setup'!$R$5,"-SLAM",$V41,RIGHT(G$38,1),".Kickout.Controller.",G$37),DATA!$2:$2,0),4),"1","")&amp;"200")),0)+_xlfn.IFNA(SUM(INDIRECT("Data!" &amp; SUBSTITUTE(ADDRESS(1,MATCH(CONCATENATE("*Count.AutoSlam.",'Site Setup'!$R$5,".",'Site Setup'!$C41,".",'Site Setup'!$R$5,"-SLAM",$V41,LEFT(G$38,1),".Kickout.Controller.",G$37),DATA!$2:$2,0),4),"1","")&amp;"7:"&amp;SUBSTITUTE(ADDRESS(1,MATCH(CONCATENATE("*Count.AutoSlam.",'Site Setup'!$R$5,".",'Site Setup'!$C41,".",'Site Setup'!$R$5,"-SLAM",$V41,LEFT(G$38,1),".Kickout.Controller.",G$37),DATA!$2:$2,0),4),"1","")&amp;"200")),0)</f>
        <v/>
      </c>
      <c r="H41" s="99">
        <f>_xlfn.IFNA(SUM(INDIRECT("Data!" &amp; SUBSTITUTE(ADDRESS(1,MATCH(CONCATENATE("*Count.AutoSlam.",'Site Setup'!$R$5,".",'Site Setup'!$C41,".",'Site Setup'!$R$5,"-SLAM",$V41,RIGHT(H$38,1),".Kickout.Controller.",H$37),DATA!$2:$2,0),4),"1","")&amp;"7:"&amp;SUBSTITUTE(ADDRESS(1,MATCH(CONCATENATE("*Count.AutoSlam.",'Site Setup'!$R$5,".",'Site Setup'!$C41,".",'Site Setup'!$R$5,"-SLAM",$V41,RIGHT(H$38,1),".Kickout.Controller.",H$37),DATA!$2:$2,0),4),"1","")&amp;"200")),0)+_xlfn.IFNA(SUM(INDIRECT("Data!" &amp; SUBSTITUTE(ADDRESS(1,MATCH(CONCATENATE("*Count.AutoSlam.",'Site Setup'!$R$5,".",'Site Setup'!$C41,".",'Site Setup'!$R$5,"-SLAM",$V41,LEFT(H$38,1),".Kickout.Controller.",H$37),DATA!$2:$2,0),4),"1","")&amp;"7:"&amp;SUBSTITUTE(ADDRESS(1,MATCH(CONCATENATE("*Count.AutoSlam.",'Site Setup'!$R$5,".",'Site Setup'!$C41,".",'Site Setup'!$R$5,"-SLAM",$V41,LEFT(H$38,1),".Kickout.Controller.",H$37),DATA!$2:$2,0),4),"1","")&amp;"200")),0)</f>
        <v/>
      </c>
      <c r="I41" s="102">
        <f>SUM(C41:H41)</f>
        <v/>
      </c>
      <c r="J41" s="488" t="n"/>
      <c r="K41" s="488" t="n"/>
      <c r="L41" s="488" t="n"/>
      <c r="M41" s="488" t="n"/>
      <c r="N41" s="488" t="n"/>
      <c r="O41" s="488" t="n"/>
      <c r="P41" s="488" t="n"/>
      <c r="Q41" s="488" t="n"/>
      <c r="R41" s="488" t="n"/>
      <c r="S41" s="488" t="n"/>
      <c r="U41" s="98">
        <f>IFERROR(IF(ABS(C41-D41)/SUM(C41:D41)&gt;$U$38,MAX(C41:D41),0),"")</f>
        <v/>
      </c>
      <c r="V41" s="24">
        <f>'Site Setup'!B41</f>
        <v/>
      </c>
    </row>
    <row r="42" ht="15.75" customHeight="1" s="644">
      <c r="A42" s="82">
        <f>A16</f>
        <v/>
      </c>
      <c r="B42" s="97">
        <f>_xlfn.IFNA(_xlfn.IFNA(SUM(INDIRECT("Data!" &amp; SUBSTITUTE(ADDRESS(1,MATCH(CONCATENATE("*Count.AutoSlam.",'Site Setup'!$R$5,".",'Site Setup'!$C42,".",'Site Setup'!$R$5,"-SLAM",$V42,1,".Shipped n"),DATA!$2:$2,0),4),"1","")&amp;"7:"&amp;SUBSTITUTE(ADDRESS(1,MATCH(CONCATENATE("*Count.AutoSlam.",'Site Setup'!$R$5,".",'Site Setup'!$C42,".",'Site Setup'!$R$5,"-SLAM",$V42,1,".Shipped n"),DATA!$2:$2,0),4),"1","")&amp;"200")),0)+_xlfn.IFNA(SUM(INDIRECT("Data!" &amp; SUBSTITUTE(ADDRESS(1,MATCH(CONCATENATE("*Count.AutoSlam.",'Site Setup'!$R$5,".",'Site Setup'!$C42,".",'Site Setup'!$R$5,"-SLAM",$V42,2,".Shipped n"),DATA!$2:$2,0),4),"1","")&amp;"7:"&amp;SUBSTITUTE(ADDRESS(1,MATCH(CONCATENATE("*Count.AutoSlam.",'Site Setup'!$R$5,".",'Site Setup'!$C42,".",'Site Setup'!$R$5,"-SLAM",$V42,2,".Shipped n"),DATA!$2:$2,0),4),"1","")&amp;"200")),0),0)</f>
        <v/>
      </c>
      <c r="C42" s="98">
        <f>_xlfn.IFNA(SUM(INDIRECT("Data!" &amp; SUBSTITUTE(ADDRESS(1,MATCH(CONCATENATE("*Count.AutoSlam.",'Site Setup'!$R$5,".",'Site Setup'!$C42,".",'Site Setup'!$R$5,"-SLAM",$V42,RIGHT(C$38,1),".Kickout.Controller.",C$37),DATA!$2:$2,0),4),"1","")&amp;"7:"&amp;SUBSTITUTE(ADDRESS(1,MATCH(CONCATENATE("*Count.AutoSlam.",'Site Setup'!$R$5,".",'Site Setup'!$C42,".",'Site Setup'!$R$5,"-SLAM",$V42,RIGHT(C$38,1),".Kickout.Controller.",C$37),DATA!$2:$2,0),4),"1","")&amp;"200")),0)</f>
        <v/>
      </c>
      <c r="D42" s="98">
        <f>_xlfn.IFNA(SUM(INDIRECT("Data!" &amp; SUBSTITUTE(ADDRESS(1,MATCH(CONCATENATE("*Count.AutoSlam.",'Site Setup'!$R$5,".",'Site Setup'!$C42,".",'Site Setup'!$R$5,"-SLAM",$V42,RIGHT(D$38,1),".Kickout.Controller.",D$37),DATA!$2:$2,0),4),"1","")&amp;"7:"&amp;SUBSTITUTE(ADDRESS(1,MATCH(CONCATENATE("*Count.AutoSlam.",'Site Setup'!$R$5,".",'Site Setup'!$C42,".",'Site Setup'!$R$5,"-SLAM",$V42,RIGHT(D$38,1),".Kickout.Controller.",D$37),DATA!$2:$2,0),4),"1","")&amp;"200")),0)</f>
        <v/>
      </c>
      <c r="E42" s="99">
        <f>_xlfn.IFNA(SUM(INDIRECT("Data!" &amp; SUBSTITUTE(ADDRESS(1,MATCH(CONCATENATE("*Count.AutoSlam.",'Site Setup'!$R$5,".",'Site Setup'!$C42,".",'Site Setup'!$R$5,"-SLAM",$V42,RIGHT(E$38,1),".Kickout.Controller.",E$37),DATA!$2:$2,0),4),"1","")&amp;"7:"&amp;SUBSTITUTE(ADDRESS(1,MATCH(CONCATENATE("*Count.AutoSlam.",'Site Setup'!$R$5,".",'Site Setup'!$C42,".",'Site Setup'!$R$5,"-SLAM",$V42,RIGHT(E$38,1),".Kickout.Controller.",E$37),DATA!$2:$2,0),4),"1","")&amp;"200")),0)+_xlfn.IFNA(SUM(INDIRECT("Data!" &amp; SUBSTITUTE(ADDRESS(1,MATCH(CONCATENATE("*Count.AutoSlam.",'Site Setup'!$R$5,".",'Site Setup'!$C42,".",'Site Setup'!$R$5,"-SLAM",$V42,LEFT(E$38,1),".Kickout.Controller.",E$37),DATA!$2:$2,0),4),"1","")&amp;"7:"&amp;SUBSTITUTE(ADDRESS(1,MATCH(CONCATENATE("*Count.AutoSlam.",'Site Setup'!$R$5,".",'Site Setup'!$C42,".",'Site Setup'!$R$5,"-SLAM",$V42,LEFT(E$38,1),".Kickout.Controller.",E$37),DATA!$2:$2,0),4),"1","")&amp;"200")),0)</f>
        <v/>
      </c>
      <c r="F42" s="99">
        <f>_xlfn.IFNA(SUM(INDIRECT("Data!" &amp; SUBSTITUTE(ADDRESS(1,MATCH(CONCATENATE("*Count.AutoSlam.",'Site Setup'!$R$5,".",'Site Setup'!$C42,".",'Site Setup'!$R$5,"-SLAM",$V42,RIGHT(F$38,1),".Kickout.Controller.",F$37),DATA!$2:$2,0),4),"1","")&amp;"7:"&amp;SUBSTITUTE(ADDRESS(1,MATCH(CONCATENATE("*Count.AutoSlam.",'Site Setup'!$R$5,".",'Site Setup'!$C42,".",'Site Setup'!$R$5,"-SLAM",$V42,RIGHT(F$38,1),".Kickout.Controller.",F$37),DATA!$2:$2,0),4),"1","")&amp;"200")),0)+_xlfn.IFNA(SUM(INDIRECT("Data!" &amp; SUBSTITUTE(ADDRESS(1,MATCH(CONCATENATE("*Count.AutoSlam.",'Site Setup'!$R$5,".",'Site Setup'!$C42,".",'Site Setup'!$R$5,"-SLAM",$V42,LEFT(F$38,1),".Kickout.Controller.",F$37),DATA!$2:$2,0),4),"1","")&amp;"7:"&amp;SUBSTITUTE(ADDRESS(1,MATCH(CONCATENATE("*Count.AutoSlam.",'Site Setup'!$R$5,".",'Site Setup'!$C42,".",'Site Setup'!$R$5,"-SLAM",$V42,LEFT(F$38,1),".Kickout.Controller.",F$37),DATA!$2:$2,0),4),"1","")&amp;"200")),0)</f>
        <v/>
      </c>
      <c r="G42" s="99">
        <f>_xlfn.IFNA(SUM(INDIRECT("Data!" &amp; SUBSTITUTE(ADDRESS(1,MATCH(CONCATENATE("*Count.AutoSlam.",'Site Setup'!$R$5,".",'Site Setup'!$C42,".",'Site Setup'!$R$5,"-SLAM",$V42,RIGHT(G$38,1),".Kickout.Controller.",G$37),DATA!$2:$2,0),4),"1","")&amp;"7:"&amp;SUBSTITUTE(ADDRESS(1,MATCH(CONCATENATE("*Count.AutoSlam.",'Site Setup'!$R$5,".",'Site Setup'!$C42,".",'Site Setup'!$R$5,"-SLAM",$V42,RIGHT(G$38,1),".Kickout.Controller.",G$37),DATA!$2:$2,0),4),"1","")&amp;"200")),0)+_xlfn.IFNA(SUM(INDIRECT("Data!" &amp; SUBSTITUTE(ADDRESS(1,MATCH(CONCATENATE("*Count.AutoSlam.",'Site Setup'!$R$5,".",'Site Setup'!$C42,".",'Site Setup'!$R$5,"-SLAM",$V42,LEFT(G$38,1),".Kickout.Controller.",G$37),DATA!$2:$2,0),4),"1","")&amp;"7:"&amp;SUBSTITUTE(ADDRESS(1,MATCH(CONCATENATE("*Count.AutoSlam.",'Site Setup'!$R$5,".",'Site Setup'!$C42,".",'Site Setup'!$R$5,"-SLAM",$V42,LEFT(G$38,1),".Kickout.Controller.",G$37),DATA!$2:$2,0),4),"1","")&amp;"200")),0)</f>
        <v/>
      </c>
      <c r="H42" s="99">
        <f>_xlfn.IFNA(SUM(INDIRECT("Data!" &amp; SUBSTITUTE(ADDRESS(1,MATCH(CONCATENATE("*Count.AutoSlam.",'Site Setup'!$R$5,".",'Site Setup'!$C42,".",'Site Setup'!$R$5,"-SLAM",$V42,RIGHT(H$38,1),".Kickout.Controller.",H$37),DATA!$2:$2,0),4),"1","")&amp;"7:"&amp;SUBSTITUTE(ADDRESS(1,MATCH(CONCATENATE("*Count.AutoSlam.",'Site Setup'!$R$5,".",'Site Setup'!$C42,".",'Site Setup'!$R$5,"-SLAM",$V42,RIGHT(H$38,1),".Kickout.Controller.",H$37),DATA!$2:$2,0),4),"1","")&amp;"200")),0)+_xlfn.IFNA(SUM(INDIRECT("Data!" &amp; SUBSTITUTE(ADDRESS(1,MATCH(CONCATENATE("*Count.AutoSlam.",'Site Setup'!$R$5,".",'Site Setup'!$C42,".",'Site Setup'!$R$5,"-SLAM",$V42,LEFT(H$38,1),".Kickout.Controller.",H$37),DATA!$2:$2,0),4),"1","")&amp;"7:"&amp;SUBSTITUTE(ADDRESS(1,MATCH(CONCATENATE("*Count.AutoSlam.",'Site Setup'!$R$5,".",'Site Setup'!$C42,".",'Site Setup'!$R$5,"-SLAM",$V42,LEFT(H$38,1),".Kickout.Controller.",H$37),DATA!$2:$2,0),4),"1","")&amp;"200")),0)</f>
        <v/>
      </c>
      <c r="I42" s="102">
        <f>SUM(C42:H42)</f>
        <v/>
      </c>
      <c r="J42" s="488" t="n"/>
      <c r="K42" s="488" t="n"/>
      <c r="L42" s="488" t="n"/>
      <c r="M42" s="488" t="n"/>
      <c r="N42" s="488" t="n"/>
      <c r="O42" s="488" t="n"/>
      <c r="P42" s="488" t="n"/>
      <c r="Q42" s="488" t="n"/>
      <c r="R42" s="488" t="n"/>
      <c r="S42" s="488" t="n"/>
      <c r="U42" s="98">
        <f>IFERROR(IF(ABS(C42-D42)/SUM(C42:D42)&gt;$U$38,MAX(C42:D42),0),"")</f>
        <v/>
      </c>
      <c r="V42" s="24">
        <f>'Site Setup'!B42</f>
        <v/>
      </c>
    </row>
    <row r="43" ht="15.75" customHeight="1" s="644">
      <c r="A43" s="82">
        <f>A17</f>
        <v/>
      </c>
      <c r="B43" s="97">
        <f>_xlfn.IFNA(_xlfn.IFNA(SUM(INDIRECT("Data!" &amp; SUBSTITUTE(ADDRESS(1,MATCH(CONCATENATE("*Count.AutoSlam.",'Site Setup'!$R$5,".",'Site Setup'!$C43,".",'Site Setup'!$R$5,"-SLAM",$V43,1,".Shipped n"),DATA!$2:$2,0),4),"1","")&amp;"7:"&amp;SUBSTITUTE(ADDRESS(1,MATCH(CONCATENATE("*Count.AutoSlam.",'Site Setup'!$R$5,".",'Site Setup'!$C43,".",'Site Setup'!$R$5,"-SLAM",$V43,1,".Shipped n"),DATA!$2:$2,0),4),"1","")&amp;"200")),0)+_xlfn.IFNA(SUM(INDIRECT("Data!" &amp; SUBSTITUTE(ADDRESS(1,MATCH(CONCATENATE("*Count.AutoSlam.",'Site Setup'!$R$5,".",'Site Setup'!$C43,".",'Site Setup'!$R$5,"-SLAM",$V43,2,".Shipped n"),DATA!$2:$2,0),4),"1","")&amp;"7:"&amp;SUBSTITUTE(ADDRESS(1,MATCH(CONCATENATE("*Count.AutoSlam.",'Site Setup'!$R$5,".",'Site Setup'!$C43,".",'Site Setup'!$R$5,"-SLAM",$V43,2,".Shipped n"),DATA!$2:$2,0),4),"1","")&amp;"200")),0),0)</f>
        <v/>
      </c>
      <c r="C43" s="98">
        <f>_xlfn.IFNA(SUM(INDIRECT("Data!" &amp; SUBSTITUTE(ADDRESS(1,MATCH(CONCATENATE("*Count.AutoSlam.",'Site Setup'!$R$5,".",'Site Setup'!$C43,".",'Site Setup'!$R$5,"-SLAM",$V43,RIGHT(C$38,1),".Kickout.Controller.",C$37),DATA!$2:$2,0),4),"1","")&amp;"7:"&amp;SUBSTITUTE(ADDRESS(1,MATCH(CONCATENATE("*Count.AutoSlam.",'Site Setup'!$R$5,".",'Site Setup'!$C43,".",'Site Setup'!$R$5,"-SLAM",$V43,RIGHT(C$38,1),".Kickout.Controller.",C$37),DATA!$2:$2,0),4),"1","")&amp;"200")),0)</f>
        <v/>
      </c>
      <c r="D43" s="98">
        <f>_xlfn.IFNA(SUM(INDIRECT("Data!" &amp; SUBSTITUTE(ADDRESS(1,MATCH(CONCATENATE("*Count.AutoSlam.",'Site Setup'!$R$5,".",'Site Setup'!$C43,".",'Site Setup'!$R$5,"-SLAM",$V43,RIGHT(D$38,1),".Kickout.Controller.",D$37),DATA!$2:$2,0),4),"1","")&amp;"7:"&amp;SUBSTITUTE(ADDRESS(1,MATCH(CONCATENATE("*Count.AutoSlam.",'Site Setup'!$R$5,".",'Site Setup'!$C43,".",'Site Setup'!$R$5,"-SLAM",$V43,RIGHT(D$38,1),".Kickout.Controller.",D$37),DATA!$2:$2,0),4),"1","")&amp;"200")),0)</f>
        <v/>
      </c>
      <c r="E43" s="99">
        <f>_xlfn.IFNA(SUM(INDIRECT("Data!" &amp; SUBSTITUTE(ADDRESS(1,MATCH(CONCATENATE("*Count.AutoSlam.",'Site Setup'!$R$5,".",'Site Setup'!$C43,".",'Site Setup'!$R$5,"-SLAM",$V43,RIGHT(E$38,1),".Kickout.Controller.",E$37),DATA!$2:$2,0),4),"1","")&amp;"7:"&amp;SUBSTITUTE(ADDRESS(1,MATCH(CONCATENATE("*Count.AutoSlam.",'Site Setup'!$R$5,".",'Site Setup'!$C43,".",'Site Setup'!$R$5,"-SLAM",$V43,RIGHT(E$38,1),".Kickout.Controller.",E$37),DATA!$2:$2,0),4),"1","")&amp;"200")),0)+_xlfn.IFNA(SUM(INDIRECT("Data!" &amp; SUBSTITUTE(ADDRESS(1,MATCH(CONCATENATE("*Count.AutoSlam.",'Site Setup'!$R$5,".",'Site Setup'!$C43,".",'Site Setup'!$R$5,"-SLAM",$V43,LEFT(E$38,1),".Kickout.Controller.",E$37),DATA!$2:$2,0),4),"1","")&amp;"7:"&amp;SUBSTITUTE(ADDRESS(1,MATCH(CONCATENATE("*Count.AutoSlam.",'Site Setup'!$R$5,".",'Site Setup'!$C43,".",'Site Setup'!$R$5,"-SLAM",$V43,LEFT(E$38,1),".Kickout.Controller.",E$37),DATA!$2:$2,0),4),"1","")&amp;"200")),0)</f>
        <v/>
      </c>
      <c r="F43" s="99">
        <f>_xlfn.IFNA(SUM(INDIRECT("Data!" &amp; SUBSTITUTE(ADDRESS(1,MATCH(CONCATENATE("*Count.AutoSlam.",'Site Setup'!$R$5,".",'Site Setup'!$C43,".",'Site Setup'!$R$5,"-SLAM",$V43,RIGHT(F$38,1),".Kickout.Controller.",F$37),DATA!$2:$2,0),4),"1","")&amp;"7:"&amp;SUBSTITUTE(ADDRESS(1,MATCH(CONCATENATE("*Count.AutoSlam.",'Site Setup'!$R$5,".",'Site Setup'!$C43,".",'Site Setup'!$R$5,"-SLAM",$V43,RIGHT(F$38,1),".Kickout.Controller.",F$37),DATA!$2:$2,0),4),"1","")&amp;"200")),0)+_xlfn.IFNA(SUM(INDIRECT("Data!" &amp; SUBSTITUTE(ADDRESS(1,MATCH(CONCATENATE("*Count.AutoSlam.",'Site Setup'!$R$5,".",'Site Setup'!$C43,".",'Site Setup'!$R$5,"-SLAM",$V43,LEFT(F$38,1),".Kickout.Controller.",F$37),DATA!$2:$2,0),4),"1","")&amp;"7:"&amp;SUBSTITUTE(ADDRESS(1,MATCH(CONCATENATE("*Count.AutoSlam.",'Site Setup'!$R$5,".",'Site Setup'!$C43,".",'Site Setup'!$R$5,"-SLAM",$V43,LEFT(F$38,1),".Kickout.Controller.",F$37),DATA!$2:$2,0),4),"1","")&amp;"200")),0)</f>
        <v/>
      </c>
      <c r="G43" s="99">
        <f>_xlfn.IFNA(SUM(INDIRECT("Data!" &amp; SUBSTITUTE(ADDRESS(1,MATCH(CONCATENATE("*Count.AutoSlam.",'Site Setup'!$R$5,".",'Site Setup'!$C43,".",'Site Setup'!$R$5,"-SLAM",$V43,RIGHT(G$38,1),".Kickout.Controller.",G$37),DATA!$2:$2,0),4),"1","")&amp;"7:"&amp;SUBSTITUTE(ADDRESS(1,MATCH(CONCATENATE("*Count.AutoSlam.",'Site Setup'!$R$5,".",'Site Setup'!$C43,".",'Site Setup'!$R$5,"-SLAM",$V43,RIGHT(G$38,1),".Kickout.Controller.",G$37),DATA!$2:$2,0),4),"1","")&amp;"200")),0)+_xlfn.IFNA(SUM(INDIRECT("Data!" &amp; SUBSTITUTE(ADDRESS(1,MATCH(CONCATENATE("*Count.AutoSlam.",'Site Setup'!$R$5,".",'Site Setup'!$C43,".",'Site Setup'!$R$5,"-SLAM",$V43,LEFT(G$38,1),".Kickout.Controller.",G$37),DATA!$2:$2,0),4),"1","")&amp;"7:"&amp;SUBSTITUTE(ADDRESS(1,MATCH(CONCATENATE("*Count.AutoSlam.",'Site Setup'!$R$5,".",'Site Setup'!$C43,".",'Site Setup'!$R$5,"-SLAM",$V43,LEFT(G$38,1),".Kickout.Controller.",G$37),DATA!$2:$2,0),4),"1","")&amp;"200")),0)</f>
        <v/>
      </c>
      <c r="H43" s="99">
        <f>_xlfn.IFNA(SUM(INDIRECT("Data!" &amp; SUBSTITUTE(ADDRESS(1,MATCH(CONCATENATE("*Count.AutoSlam.",'Site Setup'!$R$5,".",'Site Setup'!$C43,".",'Site Setup'!$R$5,"-SLAM",$V43,RIGHT(H$38,1),".Kickout.Controller.",H$37),DATA!$2:$2,0),4),"1","")&amp;"7:"&amp;SUBSTITUTE(ADDRESS(1,MATCH(CONCATENATE("*Count.AutoSlam.",'Site Setup'!$R$5,".",'Site Setup'!$C43,".",'Site Setup'!$R$5,"-SLAM",$V43,RIGHT(H$38,1),".Kickout.Controller.",H$37),DATA!$2:$2,0),4),"1","")&amp;"200")),0)+_xlfn.IFNA(SUM(INDIRECT("Data!" &amp; SUBSTITUTE(ADDRESS(1,MATCH(CONCATENATE("*Count.AutoSlam.",'Site Setup'!$R$5,".",'Site Setup'!$C43,".",'Site Setup'!$R$5,"-SLAM",$V43,LEFT(H$38,1),".Kickout.Controller.",H$37),DATA!$2:$2,0),4),"1","")&amp;"7:"&amp;SUBSTITUTE(ADDRESS(1,MATCH(CONCATENATE("*Count.AutoSlam.",'Site Setup'!$R$5,".",'Site Setup'!$C43,".",'Site Setup'!$R$5,"-SLAM",$V43,LEFT(H$38,1),".Kickout.Controller.",H$37),DATA!$2:$2,0),4),"1","")&amp;"200")),0)</f>
        <v/>
      </c>
      <c r="I43" s="102">
        <f>SUM(C43:H43)</f>
        <v/>
      </c>
      <c r="J43" s="488" t="n"/>
      <c r="K43" s="488" t="n"/>
      <c r="L43" s="488" t="n"/>
      <c r="M43" s="488" t="n"/>
      <c r="N43" s="488" t="n"/>
      <c r="O43" s="488" t="n"/>
      <c r="P43" s="488" t="n"/>
      <c r="Q43" s="488" t="n"/>
      <c r="R43" s="488" t="n"/>
      <c r="S43" s="488" t="n"/>
      <c r="U43" s="98">
        <f>IFERROR(IF(ABS(C43-D43)/SUM(C43:D43)&gt;$U$38,MAX(C43:D43),0),"")</f>
        <v/>
      </c>
      <c r="V43" s="24">
        <f>'Site Setup'!B43</f>
        <v/>
      </c>
    </row>
    <row r="44" ht="15.75" customHeight="1" s="644">
      <c r="A44" s="82">
        <f>A18</f>
        <v/>
      </c>
      <c r="B44" s="97">
        <f>_xlfn.IFNA(_xlfn.IFNA(SUM(INDIRECT("Data!" &amp; SUBSTITUTE(ADDRESS(1,MATCH(CONCATENATE("*Count.AutoSlam.",'Site Setup'!$R$5,".",'Site Setup'!$C44,".",'Site Setup'!$R$5,"-SLAM",$V44,1,".Shipped n"),DATA!$2:$2,0),4),"1","")&amp;"7:"&amp;SUBSTITUTE(ADDRESS(1,MATCH(CONCATENATE("*Count.AutoSlam.",'Site Setup'!$R$5,".",'Site Setup'!$C44,".",'Site Setup'!$R$5,"-SLAM",$V44,1,".Shipped n"),DATA!$2:$2,0),4),"1","")&amp;"200")),0)+_xlfn.IFNA(SUM(INDIRECT("Data!" &amp; SUBSTITUTE(ADDRESS(1,MATCH(CONCATENATE("*Count.AutoSlam.",'Site Setup'!$R$5,".",'Site Setup'!$C44,".",'Site Setup'!$R$5,"-SLAM",$V44,2,".Shipped n"),DATA!$2:$2,0),4),"1","")&amp;"7:"&amp;SUBSTITUTE(ADDRESS(1,MATCH(CONCATENATE("*Count.AutoSlam.",'Site Setup'!$R$5,".",'Site Setup'!$C44,".",'Site Setup'!$R$5,"-SLAM",$V44,2,".Shipped n"),DATA!$2:$2,0),4),"1","")&amp;"200")),0),0)</f>
        <v/>
      </c>
      <c r="C44" s="98">
        <f>_xlfn.IFNA(SUM(INDIRECT("Data!" &amp; SUBSTITUTE(ADDRESS(1,MATCH(CONCATENATE("*Count.AutoSlam.",'Site Setup'!$R$5,".",'Site Setup'!$C44,".",'Site Setup'!$R$5,"-SLAM",$V44,RIGHT(C$38,1),".Kickout.Controller.",C$37),DATA!$2:$2,0),4),"1","")&amp;"7:"&amp;SUBSTITUTE(ADDRESS(1,MATCH(CONCATENATE("*Count.AutoSlam.",'Site Setup'!$R$5,".",'Site Setup'!$C44,".",'Site Setup'!$R$5,"-SLAM",$V44,RIGHT(C$38,1),".Kickout.Controller.",C$37),DATA!$2:$2,0),4),"1","")&amp;"200")),0)</f>
        <v/>
      </c>
      <c r="D44" s="98">
        <f>_xlfn.IFNA(SUM(INDIRECT("Data!" &amp; SUBSTITUTE(ADDRESS(1,MATCH(CONCATENATE("*Count.AutoSlam.",'Site Setup'!$R$5,".",'Site Setup'!$C44,".",'Site Setup'!$R$5,"-SLAM",$V44,RIGHT(D$38,1),".Kickout.Controller.",D$37),DATA!$2:$2,0),4),"1","")&amp;"7:"&amp;SUBSTITUTE(ADDRESS(1,MATCH(CONCATENATE("*Count.AutoSlam.",'Site Setup'!$R$5,".",'Site Setup'!$C44,".",'Site Setup'!$R$5,"-SLAM",$V44,RIGHT(D$38,1),".Kickout.Controller.",D$37),DATA!$2:$2,0),4),"1","")&amp;"200")),0)</f>
        <v/>
      </c>
      <c r="E44" s="99">
        <f>_xlfn.IFNA(SUM(INDIRECT("Data!" &amp; SUBSTITUTE(ADDRESS(1,MATCH(CONCATENATE("*Count.AutoSlam.",'Site Setup'!$R$5,".",'Site Setup'!$C44,".",'Site Setup'!$R$5,"-SLAM",$V44,RIGHT(E$38,1),".Kickout.Controller.",E$37),DATA!$2:$2,0),4),"1","")&amp;"7:"&amp;SUBSTITUTE(ADDRESS(1,MATCH(CONCATENATE("*Count.AutoSlam.",'Site Setup'!$R$5,".",'Site Setup'!$C44,".",'Site Setup'!$R$5,"-SLAM",$V44,RIGHT(E$38,1),".Kickout.Controller.",E$37),DATA!$2:$2,0),4),"1","")&amp;"200")),0)+_xlfn.IFNA(SUM(INDIRECT("Data!" &amp; SUBSTITUTE(ADDRESS(1,MATCH(CONCATENATE("*Count.AutoSlam.",'Site Setup'!$R$5,".",'Site Setup'!$C44,".",'Site Setup'!$R$5,"-SLAM",$V44,LEFT(E$38,1),".Kickout.Controller.",E$37),DATA!$2:$2,0),4),"1","")&amp;"7:"&amp;SUBSTITUTE(ADDRESS(1,MATCH(CONCATENATE("*Count.AutoSlam.",'Site Setup'!$R$5,".",'Site Setup'!$C44,".",'Site Setup'!$R$5,"-SLAM",$V44,LEFT(E$38,1),".Kickout.Controller.",E$37),DATA!$2:$2,0),4),"1","")&amp;"200")),0)</f>
        <v/>
      </c>
      <c r="F44" s="99">
        <f>_xlfn.IFNA(SUM(INDIRECT("Data!" &amp; SUBSTITUTE(ADDRESS(1,MATCH(CONCATENATE("*Count.AutoSlam.",'Site Setup'!$R$5,".",'Site Setup'!$C44,".",'Site Setup'!$R$5,"-SLAM",$V44,RIGHT(F$38,1),".Kickout.Controller.",F$37),DATA!$2:$2,0),4),"1","")&amp;"7:"&amp;SUBSTITUTE(ADDRESS(1,MATCH(CONCATENATE("*Count.AutoSlam.",'Site Setup'!$R$5,".",'Site Setup'!$C44,".",'Site Setup'!$R$5,"-SLAM",$V44,RIGHT(F$38,1),".Kickout.Controller.",F$37),DATA!$2:$2,0),4),"1","")&amp;"200")),0)+_xlfn.IFNA(SUM(INDIRECT("Data!" &amp; SUBSTITUTE(ADDRESS(1,MATCH(CONCATENATE("*Count.AutoSlam.",'Site Setup'!$R$5,".",'Site Setup'!$C44,".",'Site Setup'!$R$5,"-SLAM",$V44,LEFT(F$38,1),".Kickout.Controller.",F$37),DATA!$2:$2,0),4),"1","")&amp;"7:"&amp;SUBSTITUTE(ADDRESS(1,MATCH(CONCATENATE("*Count.AutoSlam.",'Site Setup'!$R$5,".",'Site Setup'!$C44,".",'Site Setup'!$R$5,"-SLAM",$V44,LEFT(F$38,1),".Kickout.Controller.",F$37),DATA!$2:$2,0),4),"1","")&amp;"200")),0)</f>
        <v/>
      </c>
      <c r="G44" s="99">
        <f>_xlfn.IFNA(SUM(INDIRECT("Data!" &amp; SUBSTITUTE(ADDRESS(1,MATCH(CONCATENATE("*Count.AutoSlam.",'Site Setup'!$R$5,".",'Site Setup'!$C44,".",'Site Setup'!$R$5,"-SLAM",$V44,RIGHT(G$38,1),".Kickout.Controller.",G$37),DATA!$2:$2,0),4),"1","")&amp;"7:"&amp;SUBSTITUTE(ADDRESS(1,MATCH(CONCATENATE("*Count.AutoSlam.",'Site Setup'!$R$5,".",'Site Setup'!$C44,".",'Site Setup'!$R$5,"-SLAM",$V44,RIGHT(G$38,1),".Kickout.Controller.",G$37),DATA!$2:$2,0),4),"1","")&amp;"200")),0)+_xlfn.IFNA(SUM(INDIRECT("Data!" &amp; SUBSTITUTE(ADDRESS(1,MATCH(CONCATENATE("*Count.AutoSlam.",'Site Setup'!$R$5,".",'Site Setup'!$C44,".",'Site Setup'!$R$5,"-SLAM",$V44,LEFT(G$38,1),".Kickout.Controller.",G$37),DATA!$2:$2,0),4),"1","")&amp;"7:"&amp;SUBSTITUTE(ADDRESS(1,MATCH(CONCATENATE("*Count.AutoSlam.",'Site Setup'!$R$5,".",'Site Setup'!$C44,".",'Site Setup'!$R$5,"-SLAM",$V44,LEFT(G$38,1),".Kickout.Controller.",G$37),DATA!$2:$2,0),4),"1","")&amp;"200")),0)</f>
        <v/>
      </c>
      <c r="H44" s="99">
        <f>_xlfn.IFNA(SUM(INDIRECT("Data!" &amp; SUBSTITUTE(ADDRESS(1,MATCH(CONCATENATE("*Count.AutoSlam.",'Site Setup'!$R$5,".",'Site Setup'!$C44,".",'Site Setup'!$R$5,"-SLAM",$V44,RIGHT(H$38,1),".Kickout.Controller.",H$37),DATA!$2:$2,0),4),"1","")&amp;"7:"&amp;SUBSTITUTE(ADDRESS(1,MATCH(CONCATENATE("*Count.AutoSlam.",'Site Setup'!$R$5,".",'Site Setup'!$C44,".",'Site Setup'!$R$5,"-SLAM",$V44,RIGHT(H$38,1),".Kickout.Controller.",H$37),DATA!$2:$2,0),4),"1","")&amp;"200")),0)+_xlfn.IFNA(SUM(INDIRECT("Data!" &amp; SUBSTITUTE(ADDRESS(1,MATCH(CONCATENATE("*Count.AutoSlam.",'Site Setup'!$R$5,".",'Site Setup'!$C44,".",'Site Setup'!$R$5,"-SLAM",$V44,LEFT(H$38,1),".Kickout.Controller.",H$37),DATA!$2:$2,0),4),"1","")&amp;"7:"&amp;SUBSTITUTE(ADDRESS(1,MATCH(CONCATENATE("*Count.AutoSlam.",'Site Setup'!$R$5,".",'Site Setup'!$C44,".",'Site Setup'!$R$5,"-SLAM",$V44,LEFT(H$38,1),".Kickout.Controller.",H$37),DATA!$2:$2,0),4),"1","")&amp;"200")),0)</f>
        <v/>
      </c>
      <c r="I44" s="102">
        <f>SUM(C44:H44)</f>
        <v/>
      </c>
      <c r="J44" s="488" t="n"/>
      <c r="K44" s="488" t="n"/>
      <c r="L44" s="488" t="n"/>
      <c r="M44" s="488" t="n"/>
      <c r="N44" s="488" t="n"/>
      <c r="O44" s="488" t="n"/>
      <c r="P44" s="488" t="n"/>
      <c r="Q44" s="488" t="n"/>
      <c r="R44" s="488" t="n"/>
      <c r="S44" s="488" t="n"/>
      <c r="U44" s="98">
        <f>IFERROR(IF(ABS(C44-D44)/SUM(C44:D44)&gt;$U$38,MAX(C44:D44),0),"")</f>
        <v/>
      </c>
      <c r="V44" s="24">
        <f>'Site Setup'!B44</f>
        <v/>
      </c>
    </row>
    <row r="45" ht="15.75" customHeight="1" s="644">
      <c r="A45" s="82">
        <f>A19</f>
        <v/>
      </c>
      <c r="B45" s="97">
        <f>_xlfn.IFNA(_xlfn.IFNA(SUM(INDIRECT("Data!" &amp; SUBSTITUTE(ADDRESS(1,MATCH(CONCATENATE("*Count.AutoSlam.",'Site Setup'!$R$5,".",'Site Setup'!$C45,".",'Site Setup'!$R$5,"-SLAM",$V45,1,".Shipped n"),DATA!$2:$2,0),4),"1","")&amp;"7:"&amp;SUBSTITUTE(ADDRESS(1,MATCH(CONCATENATE("*Count.AutoSlam.",'Site Setup'!$R$5,".",'Site Setup'!$C45,".",'Site Setup'!$R$5,"-SLAM",$V45,1,".Shipped n"),DATA!$2:$2,0),4),"1","")&amp;"200")),0)+_xlfn.IFNA(SUM(INDIRECT("Data!" &amp; SUBSTITUTE(ADDRESS(1,MATCH(CONCATENATE("*Count.AutoSlam.",'Site Setup'!$R$5,".",'Site Setup'!$C45,".",'Site Setup'!$R$5,"-SLAM",$V45,2,".Shipped n"),DATA!$2:$2,0),4),"1","")&amp;"7:"&amp;SUBSTITUTE(ADDRESS(1,MATCH(CONCATENATE("*Count.AutoSlam.",'Site Setup'!$R$5,".",'Site Setup'!$C45,".",'Site Setup'!$R$5,"-SLAM",$V45,2,".Shipped n"),DATA!$2:$2,0),4),"1","")&amp;"200")),0),0)</f>
        <v/>
      </c>
      <c r="C45" s="98">
        <f>_xlfn.IFNA(SUM(INDIRECT("Data!" &amp; SUBSTITUTE(ADDRESS(1,MATCH(CONCATENATE("*Count.AutoSlam.",'Site Setup'!$R$5,".",'Site Setup'!$C45,".",'Site Setup'!$R$5,"-SLAM",$V45,RIGHT(C$38,1),".Kickout.Controller.",C$37),DATA!$2:$2,0),4),"1","")&amp;"7:"&amp;SUBSTITUTE(ADDRESS(1,MATCH(CONCATENATE("*Count.AutoSlam.",'Site Setup'!$R$5,".",'Site Setup'!$C45,".",'Site Setup'!$R$5,"-SLAM",$V45,RIGHT(C$38,1),".Kickout.Controller.",C$37),DATA!$2:$2,0),4),"1","")&amp;"200")),0)</f>
        <v/>
      </c>
      <c r="D45" s="98">
        <f>_xlfn.IFNA(SUM(INDIRECT("Data!" &amp; SUBSTITUTE(ADDRESS(1,MATCH(CONCATENATE("*Count.AutoSlam.",'Site Setup'!$R$5,".",'Site Setup'!$C45,".",'Site Setup'!$R$5,"-SLAM",$V45,RIGHT(D$38,1),".Kickout.Controller.",D$37),DATA!$2:$2,0),4),"1","")&amp;"7:"&amp;SUBSTITUTE(ADDRESS(1,MATCH(CONCATENATE("*Count.AutoSlam.",'Site Setup'!$R$5,".",'Site Setup'!$C45,".",'Site Setup'!$R$5,"-SLAM",$V45,RIGHT(D$38,1),".Kickout.Controller.",D$37),DATA!$2:$2,0),4),"1","")&amp;"200")),0)</f>
        <v/>
      </c>
      <c r="E45" s="99">
        <f>_xlfn.IFNA(SUM(INDIRECT("Data!" &amp; SUBSTITUTE(ADDRESS(1,MATCH(CONCATENATE("*Count.AutoSlam.",'Site Setup'!$R$5,".",'Site Setup'!$C45,".",'Site Setup'!$R$5,"-SLAM",$V45,RIGHT(E$38,1),".Kickout.Controller.",E$37),DATA!$2:$2,0),4),"1","")&amp;"7:"&amp;SUBSTITUTE(ADDRESS(1,MATCH(CONCATENATE("*Count.AutoSlam.",'Site Setup'!$R$5,".",'Site Setup'!$C45,".",'Site Setup'!$R$5,"-SLAM",$V45,RIGHT(E$38,1),".Kickout.Controller.",E$37),DATA!$2:$2,0),4),"1","")&amp;"200")),0)+_xlfn.IFNA(SUM(INDIRECT("Data!" &amp; SUBSTITUTE(ADDRESS(1,MATCH(CONCATENATE("*Count.AutoSlam.",'Site Setup'!$R$5,".",'Site Setup'!$C45,".",'Site Setup'!$R$5,"-SLAM",$V45,LEFT(E$38,1),".Kickout.Controller.",E$37),DATA!$2:$2,0),4),"1","")&amp;"7:"&amp;SUBSTITUTE(ADDRESS(1,MATCH(CONCATENATE("*Count.AutoSlam.",'Site Setup'!$R$5,".",'Site Setup'!$C45,".",'Site Setup'!$R$5,"-SLAM",$V45,LEFT(E$38,1),".Kickout.Controller.",E$37),DATA!$2:$2,0),4),"1","")&amp;"200")),0)</f>
        <v/>
      </c>
      <c r="F45" s="99">
        <f>_xlfn.IFNA(SUM(INDIRECT("Data!" &amp; SUBSTITUTE(ADDRESS(1,MATCH(CONCATENATE("*Count.AutoSlam.",'Site Setup'!$R$5,".",'Site Setup'!$C45,".",'Site Setup'!$R$5,"-SLAM",$V45,RIGHT(F$38,1),".Kickout.Controller.",F$37),DATA!$2:$2,0),4),"1","")&amp;"7:"&amp;SUBSTITUTE(ADDRESS(1,MATCH(CONCATENATE("*Count.AutoSlam.",'Site Setup'!$R$5,".",'Site Setup'!$C45,".",'Site Setup'!$R$5,"-SLAM",$V45,RIGHT(F$38,1),".Kickout.Controller.",F$37),DATA!$2:$2,0),4),"1","")&amp;"200")),0)+_xlfn.IFNA(SUM(INDIRECT("Data!" &amp; SUBSTITUTE(ADDRESS(1,MATCH(CONCATENATE("*Count.AutoSlam.",'Site Setup'!$R$5,".",'Site Setup'!$C45,".",'Site Setup'!$R$5,"-SLAM",$V45,LEFT(F$38,1),".Kickout.Controller.",F$37),DATA!$2:$2,0),4),"1","")&amp;"7:"&amp;SUBSTITUTE(ADDRESS(1,MATCH(CONCATENATE("*Count.AutoSlam.",'Site Setup'!$R$5,".",'Site Setup'!$C45,".",'Site Setup'!$R$5,"-SLAM",$V45,LEFT(F$38,1),".Kickout.Controller.",F$37),DATA!$2:$2,0),4),"1","")&amp;"200")),0)</f>
        <v/>
      </c>
      <c r="G45" s="99">
        <f>_xlfn.IFNA(SUM(INDIRECT("Data!" &amp; SUBSTITUTE(ADDRESS(1,MATCH(CONCATENATE("*Count.AutoSlam.",'Site Setup'!$R$5,".",'Site Setup'!$C45,".",'Site Setup'!$R$5,"-SLAM",$V45,RIGHT(G$38,1),".Kickout.Controller.",G$37),DATA!$2:$2,0),4),"1","")&amp;"7:"&amp;SUBSTITUTE(ADDRESS(1,MATCH(CONCATENATE("*Count.AutoSlam.",'Site Setup'!$R$5,".",'Site Setup'!$C45,".",'Site Setup'!$R$5,"-SLAM",$V45,RIGHT(G$38,1),".Kickout.Controller.",G$37),DATA!$2:$2,0),4),"1","")&amp;"200")),0)+_xlfn.IFNA(SUM(INDIRECT("Data!" &amp; SUBSTITUTE(ADDRESS(1,MATCH(CONCATENATE("*Count.AutoSlam.",'Site Setup'!$R$5,".",'Site Setup'!$C45,".",'Site Setup'!$R$5,"-SLAM",$V45,LEFT(G$38,1),".Kickout.Controller.",G$37),DATA!$2:$2,0),4),"1","")&amp;"7:"&amp;SUBSTITUTE(ADDRESS(1,MATCH(CONCATENATE("*Count.AutoSlam.",'Site Setup'!$R$5,".",'Site Setup'!$C45,".",'Site Setup'!$R$5,"-SLAM",$V45,LEFT(G$38,1),".Kickout.Controller.",G$37),DATA!$2:$2,0),4),"1","")&amp;"200")),0)</f>
        <v/>
      </c>
      <c r="H45" s="99">
        <f>_xlfn.IFNA(SUM(INDIRECT("Data!" &amp; SUBSTITUTE(ADDRESS(1,MATCH(CONCATENATE("*Count.AutoSlam.",'Site Setup'!$R$5,".",'Site Setup'!$C45,".",'Site Setup'!$R$5,"-SLAM",$V45,RIGHT(H$38,1),".Kickout.Controller.",H$37),DATA!$2:$2,0),4),"1","")&amp;"7:"&amp;SUBSTITUTE(ADDRESS(1,MATCH(CONCATENATE("*Count.AutoSlam.",'Site Setup'!$R$5,".",'Site Setup'!$C45,".",'Site Setup'!$R$5,"-SLAM",$V45,RIGHT(H$38,1),".Kickout.Controller.",H$37),DATA!$2:$2,0),4),"1","")&amp;"200")),0)+_xlfn.IFNA(SUM(INDIRECT("Data!" &amp; SUBSTITUTE(ADDRESS(1,MATCH(CONCATENATE("*Count.AutoSlam.",'Site Setup'!$R$5,".",'Site Setup'!$C45,".",'Site Setup'!$R$5,"-SLAM",$V45,LEFT(H$38,1),".Kickout.Controller.",H$37),DATA!$2:$2,0),4),"1","")&amp;"7:"&amp;SUBSTITUTE(ADDRESS(1,MATCH(CONCATENATE("*Count.AutoSlam.",'Site Setup'!$R$5,".",'Site Setup'!$C45,".",'Site Setup'!$R$5,"-SLAM",$V45,LEFT(H$38,1),".Kickout.Controller.",H$37),DATA!$2:$2,0),4),"1","")&amp;"200")),0)</f>
        <v/>
      </c>
      <c r="I45" s="102">
        <f>SUM(C45:H45)</f>
        <v/>
      </c>
      <c r="J45" s="488" t="n"/>
      <c r="K45" s="488" t="n"/>
      <c r="L45" s="488" t="n"/>
      <c r="M45" s="488" t="n"/>
      <c r="N45" s="488" t="n"/>
      <c r="O45" s="488" t="n"/>
      <c r="P45" s="488" t="n"/>
      <c r="Q45" s="488" t="n"/>
      <c r="R45" s="488" t="n"/>
      <c r="S45" s="488" t="n"/>
      <c r="U45" s="98">
        <f>IFERROR(IF(ABS(C45-D45)/SUM(C45:D45)&gt;$U$38,MAX(C45:D45),0),"")</f>
        <v/>
      </c>
      <c r="V45" s="24">
        <f>'Site Setup'!B45</f>
        <v/>
      </c>
    </row>
    <row r="46" ht="15.75" customHeight="1" s="644">
      <c r="A46" s="82">
        <f>A20</f>
        <v/>
      </c>
      <c r="B46" s="97">
        <f>_xlfn.IFNA(_xlfn.IFNA(SUM(INDIRECT("Data!" &amp; SUBSTITUTE(ADDRESS(1,MATCH(CONCATENATE("*Count.AutoSlam.",'Site Setup'!$R$5,".",'Site Setup'!$C46,".",'Site Setup'!$R$5,"-SLAM",$V46,1,".Shipped n"),DATA!$2:$2,0),4),"1","")&amp;"7:"&amp;SUBSTITUTE(ADDRESS(1,MATCH(CONCATENATE("*Count.AutoSlam.",'Site Setup'!$R$5,".",'Site Setup'!$C46,".",'Site Setup'!$R$5,"-SLAM",$V46,1,".Shipped n"),DATA!$2:$2,0),4),"1","")&amp;"200")),0)+_xlfn.IFNA(SUM(INDIRECT("Data!" &amp; SUBSTITUTE(ADDRESS(1,MATCH(CONCATENATE("*Count.AutoSlam.",'Site Setup'!$R$5,".",'Site Setup'!$C46,".",'Site Setup'!$R$5,"-SLAM",$V46,2,".Shipped n"),DATA!$2:$2,0),4),"1","")&amp;"7:"&amp;SUBSTITUTE(ADDRESS(1,MATCH(CONCATENATE("*Count.AutoSlam.",'Site Setup'!$R$5,".",'Site Setup'!$C46,".",'Site Setup'!$R$5,"-SLAM",$V46,2,".Shipped n"),DATA!$2:$2,0),4),"1","")&amp;"200")),0),0)</f>
        <v/>
      </c>
      <c r="C46" s="98">
        <f>_xlfn.IFNA(SUM(INDIRECT("Data!" &amp; SUBSTITUTE(ADDRESS(1,MATCH(CONCATENATE("*Count.AutoSlam.",'Site Setup'!$R$5,".",'Site Setup'!$C46,".",'Site Setup'!$R$5,"-SLAM",$V46,RIGHT(C$38,1),".Kickout.Controller.",C$37),DATA!$2:$2,0),4),"1","")&amp;"7:"&amp;SUBSTITUTE(ADDRESS(1,MATCH(CONCATENATE("*Count.AutoSlam.",'Site Setup'!$R$5,".",'Site Setup'!$C46,".",'Site Setup'!$R$5,"-SLAM",$V46,RIGHT(C$38,1),".Kickout.Controller.",C$37),DATA!$2:$2,0),4),"1","")&amp;"200")),0)</f>
        <v/>
      </c>
      <c r="D46" s="98">
        <f>_xlfn.IFNA(SUM(INDIRECT("Data!" &amp; SUBSTITUTE(ADDRESS(1,MATCH(CONCATENATE("*Count.AutoSlam.",'Site Setup'!$R$5,".",'Site Setup'!$C46,".",'Site Setup'!$R$5,"-SLAM",$V46,RIGHT(D$38,1),".Kickout.Controller.",D$37),DATA!$2:$2,0),4),"1","")&amp;"7:"&amp;SUBSTITUTE(ADDRESS(1,MATCH(CONCATENATE("*Count.AutoSlam.",'Site Setup'!$R$5,".",'Site Setup'!$C46,".",'Site Setup'!$R$5,"-SLAM",$V46,RIGHT(D$38,1),".Kickout.Controller.",D$37),DATA!$2:$2,0),4),"1","")&amp;"200")),0)</f>
        <v/>
      </c>
      <c r="E46" s="99">
        <f>_xlfn.IFNA(SUM(INDIRECT("Data!" &amp; SUBSTITUTE(ADDRESS(1,MATCH(CONCATENATE("*Count.AutoSlam.",'Site Setup'!$R$5,".",'Site Setup'!$C46,".",'Site Setup'!$R$5,"-SLAM",$V46,RIGHT(E$38,1),".Kickout.Controller.",E$37),DATA!$2:$2,0),4),"1","")&amp;"7:"&amp;SUBSTITUTE(ADDRESS(1,MATCH(CONCATENATE("*Count.AutoSlam.",'Site Setup'!$R$5,".",'Site Setup'!$C46,".",'Site Setup'!$R$5,"-SLAM",$V46,RIGHT(E$38,1),".Kickout.Controller.",E$37),DATA!$2:$2,0),4),"1","")&amp;"200")),0)+_xlfn.IFNA(SUM(INDIRECT("Data!" &amp; SUBSTITUTE(ADDRESS(1,MATCH(CONCATENATE("*Count.AutoSlam.",'Site Setup'!$R$5,".",'Site Setup'!$C46,".",'Site Setup'!$R$5,"-SLAM",$V46,LEFT(E$38,1),".Kickout.Controller.",E$37),DATA!$2:$2,0),4),"1","")&amp;"7:"&amp;SUBSTITUTE(ADDRESS(1,MATCH(CONCATENATE("*Count.AutoSlam.",'Site Setup'!$R$5,".",'Site Setup'!$C46,".",'Site Setup'!$R$5,"-SLAM",$V46,LEFT(E$38,1),".Kickout.Controller.",E$37),DATA!$2:$2,0),4),"1","")&amp;"200")),0)</f>
        <v/>
      </c>
      <c r="F46" s="99">
        <f>_xlfn.IFNA(SUM(INDIRECT("Data!" &amp; SUBSTITUTE(ADDRESS(1,MATCH(CONCATENATE("*Count.AutoSlam.",'Site Setup'!$R$5,".",'Site Setup'!$C46,".",'Site Setup'!$R$5,"-SLAM",$V46,RIGHT(F$38,1),".Kickout.Controller.",F$37),DATA!$2:$2,0),4),"1","")&amp;"7:"&amp;SUBSTITUTE(ADDRESS(1,MATCH(CONCATENATE("*Count.AutoSlam.",'Site Setup'!$R$5,".",'Site Setup'!$C46,".",'Site Setup'!$R$5,"-SLAM",$V46,RIGHT(F$38,1),".Kickout.Controller.",F$37),DATA!$2:$2,0),4),"1","")&amp;"200")),0)+_xlfn.IFNA(SUM(INDIRECT("Data!" &amp; SUBSTITUTE(ADDRESS(1,MATCH(CONCATENATE("*Count.AutoSlam.",'Site Setup'!$R$5,".",'Site Setup'!$C46,".",'Site Setup'!$R$5,"-SLAM",$V46,LEFT(F$38,1),".Kickout.Controller.",F$37),DATA!$2:$2,0),4),"1","")&amp;"7:"&amp;SUBSTITUTE(ADDRESS(1,MATCH(CONCATENATE("*Count.AutoSlam.",'Site Setup'!$R$5,".",'Site Setup'!$C46,".",'Site Setup'!$R$5,"-SLAM",$V46,LEFT(F$38,1),".Kickout.Controller.",F$37),DATA!$2:$2,0),4),"1","")&amp;"200")),0)</f>
        <v/>
      </c>
      <c r="G46" s="99">
        <f>_xlfn.IFNA(SUM(INDIRECT("Data!" &amp; SUBSTITUTE(ADDRESS(1,MATCH(CONCATENATE("*Count.AutoSlam.",'Site Setup'!$R$5,".",'Site Setup'!$C46,".",'Site Setup'!$R$5,"-SLAM",$V46,RIGHT(G$38,1),".Kickout.Controller.",G$37),DATA!$2:$2,0),4),"1","")&amp;"7:"&amp;SUBSTITUTE(ADDRESS(1,MATCH(CONCATENATE("*Count.AutoSlam.",'Site Setup'!$R$5,".",'Site Setup'!$C46,".",'Site Setup'!$R$5,"-SLAM",$V46,RIGHT(G$38,1),".Kickout.Controller.",G$37),DATA!$2:$2,0),4),"1","")&amp;"200")),0)+_xlfn.IFNA(SUM(INDIRECT("Data!" &amp; SUBSTITUTE(ADDRESS(1,MATCH(CONCATENATE("*Count.AutoSlam.",'Site Setup'!$R$5,".",'Site Setup'!$C46,".",'Site Setup'!$R$5,"-SLAM",$V46,LEFT(G$38,1),".Kickout.Controller.",G$37),DATA!$2:$2,0),4),"1","")&amp;"7:"&amp;SUBSTITUTE(ADDRESS(1,MATCH(CONCATENATE("*Count.AutoSlam.",'Site Setup'!$R$5,".",'Site Setup'!$C46,".",'Site Setup'!$R$5,"-SLAM",$V46,LEFT(G$38,1),".Kickout.Controller.",G$37),DATA!$2:$2,0),4),"1","")&amp;"200")),0)</f>
        <v/>
      </c>
      <c r="H46" s="99">
        <f>_xlfn.IFNA(SUM(INDIRECT("Data!" &amp; SUBSTITUTE(ADDRESS(1,MATCH(CONCATENATE("*Count.AutoSlam.",'Site Setup'!$R$5,".",'Site Setup'!$C46,".",'Site Setup'!$R$5,"-SLAM",$V46,RIGHT(H$38,1),".Kickout.Controller.",H$37),DATA!$2:$2,0),4),"1","")&amp;"7:"&amp;SUBSTITUTE(ADDRESS(1,MATCH(CONCATENATE("*Count.AutoSlam.",'Site Setup'!$R$5,".",'Site Setup'!$C46,".",'Site Setup'!$R$5,"-SLAM",$V46,RIGHT(H$38,1),".Kickout.Controller.",H$37),DATA!$2:$2,0),4),"1","")&amp;"200")),0)+_xlfn.IFNA(SUM(INDIRECT("Data!" &amp; SUBSTITUTE(ADDRESS(1,MATCH(CONCATENATE("*Count.AutoSlam.",'Site Setup'!$R$5,".",'Site Setup'!$C46,".",'Site Setup'!$R$5,"-SLAM",$V46,LEFT(H$38,1),".Kickout.Controller.",H$37),DATA!$2:$2,0),4),"1","")&amp;"7:"&amp;SUBSTITUTE(ADDRESS(1,MATCH(CONCATENATE("*Count.AutoSlam.",'Site Setup'!$R$5,".",'Site Setup'!$C46,".",'Site Setup'!$R$5,"-SLAM",$V46,LEFT(H$38,1),".Kickout.Controller.",H$37),DATA!$2:$2,0),4),"1","")&amp;"200")),0)</f>
        <v/>
      </c>
      <c r="I46" s="102">
        <f>SUM(C46:H46)</f>
        <v/>
      </c>
      <c r="J46" s="488" t="n"/>
      <c r="K46" s="488" t="n"/>
      <c r="L46" s="488" t="n"/>
      <c r="M46" s="488" t="n"/>
      <c r="N46" s="488" t="n"/>
      <c r="O46" s="488" t="n"/>
      <c r="P46" s="488" t="n"/>
      <c r="Q46" s="488" t="n"/>
      <c r="R46" s="488" t="n"/>
      <c r="S46" s="488" t="n"/>
      <c r="U46" s="98">
        <f>IFERROR(IF(ABS(C46-D46)/SUM(C46:D46)&gt;$U$38,MAX(C46:D46),0),"")</f>
        <v/>
      </c>
      <c r="V46" s="24">
        <f>'Site Setup'!B46</f>
        <v/>
      </c>
    </row>
    <row r="47" ht="15.75" customHeight="1" s="644">
      <c r="A47" s="82">
        <f>A21</f>
        <v/>
      </c>
      <c r="B47" s="97">
        <f>_xlfn.IFNA(_xlfn.IFNA(SUM(INDIRECT("Data!" &amp; SUBSTITUTE(ADDRESS(1,MATCH(CONCATENATE("*Count.AutoSlam.",'Site Setup'!$R$5,".",'Site Setup'!$C47,".",'Site Setup'!$R$5,"-SLAM",$V47,1,".Shipped n"),DATA!$2:$2,0),4),"1","")&amp;"7:"&amp;SUBSTITUTE(ADDRESS(1,MATCH(CONCATENATE("*Count.AutoSlam.",'Site Setup'!$R$5,".",'Site Setup'!$C47,".",'Site Setup'!$R$5,"-SLAM",$V47,1,".Shipped n"),DATA!$2:$2,0),4),"1","")&amp;"200")),0)+_xlfn.IFNA(SUM(INDIRECT("Data!" &amp; SUBSTITUTE(ADDRESS(1,MATCH(CONCATENATE("*Count.AutoSlam.",'Site Setup'!$R$5,".",'Site Setup'!$C47,".",'Site Setup'!$R$5,"-SLAM",$V47,2,".Shipped n"),DATA!$2:$2,0),4),"1","")&amp;"7:"&amp;SUBSTITUTE(ADDRESS(1,MATCH(CONCATENATE("*Count.AutoSlam.",'Site Setup'!$R$5,".",'Site Setup'!$C47,".",'Site Setup'!$R$5,"-SLAM",$V47,2,".Shipped n"),DATA!$2:$2,0),4),"1","")&amp;"200")),0),0)</f>
        <v/>
      </c>
      <c r="C47" s="98">
        <f>_xlfn.IFNA(SUM(INDIRECT("Data!" &amp; SUBSTITUTE(ADDRESS(1,MATCH(CONCATENATE("*Count.AutoSlam.",'Site Setup'!$R$5,".",'Site Setup'!$C47,".",'Site Setup'!$R$5,"-SLAM",$V47,RIGHT(C$38,1),".Kickout.Controller.",C$37),DATA!$2:$2,0),4),"1","")&amp;"7:"&amp;SUBSTITUTE(ADDRESS(1,MATCH(CONCATENATE("*Count.AutoSlam.",'Site Setup'!$R$5,".",'Site Setup'!$C47,".",'Site Setup'!$R$5,"-SLAM",$V47,RIGHT(C$38,1),".Kickout.Controller.",C$37),DATA!$2:$2,0),4),"1","")&amp;"200")),0)</f>
        <v/>
      </c>
      <c r="D47" s="98">
        <f>_xlfn.IFNA(SUM(INDIRECT("Data!" &amp; SUBSTITUTE(ADDRESS(1,MATCH(CONCATENATE("*Count.AutoSlam.",'Site Setup'!$R$5,".",'Site Setup'!$C47,".",'Site Setup'!$R$5,"-SLAM",$V47,RIGHT(D$38,1),".Kickout.Controller.",D$37),DATA!$2:$2,0),4),"1","")&amp;"7:"&amp;SUBSTITUTE(ADDRESS(1,MATCH(CONCATENATE("*Count.AutoSlam.",'Site Setup'!$R$5,".",'Site Setup'!$C47,".",'Site Setup'!$R$5,"-SLAM",$V47,RIGHT(D$38,1),".Kickout.Controller.",D$37),DATA!$2:$2,0),4),"1","")&amp;"200")),0)</f>
        <v/>
      </c>
      <c r="E47" s="99">
        <f>_xlfn.IFNA(SUM(INDIRECT("Data!" &amp; SUBSTITUTE(ADDRESS(1,MATCH(CONCATENATE("*Count.AutoSlam.",'Site Setup'!$R$5,".",'Site Setup'!$C47,".",'Site Setup'!$R$5,"-SLAM",$V47,RIGHT(E$38,1),".Kickout.Controller.",E$37),DATA!$2:$2,0),4),"1","")&amp;"7:"&amp;SUBSTITUTE(ADDRESS(1,MATCH(CONCATENATE("*Count.AutoSlam.",'Site Setup'!$R$5,".",'Site Setup'!$C47,".",'Site Setup'!$R$5,"-SLAM",$V47,RIGHT(E$38,1),".Kickout.Controller.",E$37),DATA!$2:$2,0),4),"1","")&amp;"200")),0)+_xlfn.IFNA(SUM(INDIRECT("Data!" &amp; SUBSTITUTE(ADDRESS(1,MATCH(CONCATENATE("*Count.AutoSlam.",'Site Setup'!$R$5,".",'Site Setup'!$C47,".",'Site Setup'!$R$5,"-SLAM",$V47,LEFT(E$38,1),".Kickout.Controller.",E$37),DATA!$2:$2,0),4),"1","")&amp;"7:"&amp;SUBSTITUTE(ADDRESS(1,MATCH(CONCATENATE("*Count.AutoSlam.",'Site Setup'!$R$5,".",'Site Setup'!$C47,".",'Site Setup'!$R$5,"-SLAM",$V47,LEFT(E$38,1),".Kickout.Controller.",E$37),DATA!$2:$2,0),4),"1","")&amp;"200")),0)</f>
        <v/>
      </c>
      <c r="F47" s="99">
        <f>_xlfn.IFNA(SUM(INDIRECT("Data!" &amp; SUBSTITUTE(ADDRESS(1,MATCH(CONCATENATE("*Count.AutoSlam.",'Site Setup'!$R$5,".",'Site Setup'!$C47,".",'Site Setup'!$R$5,"-SLAM",$V47,RIGHT(F$38,1),".Kickout.Controller.",F$37),DATA!$2:$2,0),4),"1","")&amp;"7:"&amp;SUBSTITUTE(ADDRESS(1,MATCH(CONCATENATE("*Count.AutoSlam.",'Site Setup'!$R$5,".",'Site Setup'!$C47,".",'Site Setup'!$R$5,"-SLAM",$V47,RIGHT(F$38,1),".Kickout.Controller.",F$37),DATA!$2:$2,0),4),"1","")&amp;"200")),0)+_xlfn.IFNA(SUM(INDIRECT("Data!" &amp; SUBSTITUTE(ADDRESS(1,MATCH(CONCATENATE("*Count.AutoSlam.",'Site Setup'!$R$5,".",'Site Setup'!$C47,".",'Site Setup'!$R$5,"-SLAM",$V47,LEFT(F$38,1),".Kickout.Controller.",F$37),DATA!$2:$2,0),4),"1","")&amp;"7:"&amp;SUBSTITUTE(ADDRESS(1,MATCH(CONCATENATE("*Count.AutoSlam.",'Site Setup'!$R$5,".",'Site Setup'!$C47,".",'Site Setup'!$R$5,"-SLAM",$V47,LEFT(F$38,1),".Kickout.Controller.",F$37),DATA!$2:$2,0),4),"1","")&amp;"200")),0)</f>
        <v/>
      </c>
      <c r="G47" s="99">
        <f>_xlfn.IFNA(SUM(INDIRECT("Data!" &amp; SUBSTITUTE(ADDRESS(1,MATCH(CONCATENATE("*Count.AutoSlam.",'Site Setup'!$R$5,".",'Site Setup'!$C47,".",'Site Setup'!$R$5,"-SLAM",$V47,RIGHT(G$38,1),".Kickout.Controller.",G$37),DATA!$2:$2,0),4),"1","")&amp;"7:"&amp;SUBSTITUTE(ADDRESS(1,MATCH(CONCATENATE("*Count.AutoSlam.",'Site Setup'!$R$5,".",'Site Setup'!$C47,".",'Site Setup'!$R$5,"-SLAM",$V47,RIGHT(G$38,1),".Kickout.Controller.",G$37),DATA!$2:$2,0),4),"1","")&amp;"200")),0)+_xlfn.IFNA(SUM(INDIRECT("Data!" &amp; SUBSTITUTE(ADDRESS(1,MATCH(CONCATENATE("*Count.AutoSlam.",'Site Setup'!$R$5,".",'Site Setup'!$C47,".",'Site Setup'!$R$5,"-SLAM",$V47,LEFT(G$38,1),".Kickout.Controller.",G$37),DATA!$2:$2,0),4),"1","")&amp;"7:"&amp;SUBSTITUTE(ADDRESS(1,MATCH(CONCATENATE("*Count.AutoSlam.",'Site Setup'!$R$5,".",'Site Setup'!$C47,".",'Site Setup'!$R$5,"-SLAM",$V47,LEFT(G$38,1),".Kickout.Controller.",G$37),DATA!$2:$2,0),4),"1","")&amp;"200")),0)</f>
        <v/>
      </c>
      <c r="H47" s="99">
        <f>_xlfn.IFNA(SUM(INDIRECT("Data!" &amp; SUBSTITUTE(ADDRESS(1,MATCH(CONCATENATE("*Count.AutoSlam.",'Site Setup'!$R$5,".",'Site Setup'!$C47,".",'Site Setup'!$R$5,"-SLAM",$V47,RIGHT(H$38,1),".Kickout.Controller.",H$37),DATA!$2:$2,0),4),"1","")&amp;"7:"&amp;SUBSTITUTE(ADDRESS(1,MATCH(CONCATENATE("*Count.AutoSlam.",'Site Setup'!$R$5,".",'Site Setup'!$C47,".",'Site Setup'!$R$5,"-SLAM",$V47,RIGHT(H$38,1),".Kickout.Controller.",H$37),DATA!$2:$2,0),4),"1","")&amp;"200")),0)+_xlfn.IFNA(SUM(INDIRECT("Data!" &amp; SUBSTITUTE(ADDRESS(1,MATCH(CONCATENATE("*Count.AutoSlam.",'Site Setup'!$R$5,".",'Site Setup'!$C47,".",'Site Setup'!$R$5,"-SLAM",$V47,LEFT(H$38,1),".Kickout.Controller.",H$37),DATA!$2:$2,0),4),"1","")&amp;"7:"&amp;SUBSTITUTE(ADDRESS(1,MATCH(CONCATENATE("*Count.AutoSlam.",'Site Setup'!$R$5,".",'Site Setup'!$C47,".",'Site Setup'!$R$5,"-SLAM",$V47,LEFT(H$38,1),".Kickout.Controller.",H$37),DATA!$2:$2,0),4),"1","")&amp;"200")),0)</f>
        <v/>
      </c>
      <c r="I47" s="102">
        <f>SUM(C47:H47)</f>
        <v/>
      </c>
      <c r="J47" s="488" t="n"/>
      <c r="K47" s="488" t="n"/>
      <c r="L47" s="488" t="n"/>
      <c r="M47" s="488" t="n"/>
      <c r="N47" s="488" t="n"/>
      <c r="O47" s="488" t="n"/>
      <c r="P47" s="488" t="n"/>
      <c r="Q47" s="488" t="n"/>
      <c r="R47" s="488" t="n"/>
      <c r="S47" s="488" t="n"/>
      <c r="U47" s="98">
        <f>IFERROR(IF(ABS(C47-D47)/SUM(C47:D47)&gt;$U$38,MAX(C47:D47),0),"")</f>
        <v/>
      </c>
      <c r="V47" s="24">
        <f>'Site Setup'!B47</f>
        <v/>
      </c>
    </row>
    <row r="48" ht="15.75" customHeight="1" s="644">
      <c r="A48" s="82">
        <f>A22</f>
        <v/>
      </c>
      <c r="B48" s="97">
        <f>_xlfn.IFNA(_xlfn.IFNA(SUM(INDIRECT("Data!" &amp; SUBSTITUTE(ADDRESS(1,MATCH(CONCATENATE("*Count.AutoSlam.",'Site Setup'!$R$5,".",'Site Setup'!$C48,".",'Site Setup'!$R$5,"-SLAM",$V48,1,".Shipped n"),DATA!$2:$2,0),4),"1","")&amp;"7:"&amp;SUBSTITUTE(ADDRESS(1,MATCH(CONCATENATE("*Count.AutoSlam.",'Site Setup'!$R$5,".",'Site Setup'!$C48,".",'Site Setup'!$R$5,"-SLAM",$V48,1,".Shipped n"),DATA!$2:$2,0),4),"1","")&amp;"200")),0)+_xlfn.IFNA(SUM(INDIRECT("Data!" &amp; SUBSTITUTE(ADDRESS(1,MATCH(CONCATENATE("*Count.AutoSlam.",'Site Setup'!$R$5,".",'Site Setup'!$C48,".",'Site Setup'!$R$5,"-SLAM",$V48,2,".Shipped n"),DATA!$2:$2,0),4),"1","")&amp;"7:"&amp;SUBSTITUTE(ADDRESS(1,MATCH(CONCATENATE("*Count.AutoSlam.",'Site Setup'!$R$5,".",'Site Setup'!$C48,".",'Site Setup'!$R$5,"-SLAM",$V48,2,".Shipped n"),DATA!$2:$2,0),4),"1","")&amp;"200")),0),0)</f>
        <v/>
      </c>
      <c r="C48" s="98">
        <f>_xlfn.IFNA(SUM(INDIRECT("Data!" &amp; SUBSTITUTE(ADDRESS(1,MATCH(CONCATENATE("*Count.AutoSlam.",'Site Setup'!$R$5,".",'Site Setup'!$C48,".",'Site Setup'!$R$5,"-SLAM",$V48,RIGHT(C$38,1),".Kickout.Controller.",C$37),DATA!$2:$2,0),4),"1","")&amp;"7:"&amp;SUBSTITUTE(ADDRESS(1,MATCH(CONCATENATE("*Count.AutoSlam.",'Site Setup'!$R$5,".",'Site Setup'!$C48,".",'Site Setup'!$R$5,"-SLAM",$V48,RIGHT(C$38,1),".Kickout.Controller.",C$37),DATA!$2:$2,0),4),"1","")&amp;"200")),0)</f>
        <v/>
      </c>
      <c r="D48" s="98">
        <f>_xlfn.IFNA(SUM(INDIRECT("Data!" &amp; SUBSTITUTE(ADDRESS(1,MATCH(CONCATENATE("*Count.AutoSlam.",'Site Setup'!$R$5,".",'Site Setup'!$C48,".",'Site Setup'!$R$5,"-SLAM",$V48,RIGHT(D$38,1),".Kickout.Controller.",D$37),DATA!$2:$2,0),4),"1","")&amp;"7:"&amp;SUBSTITUTE(ADDRESS(1,MATCH(CONCATENATE("*Count.AutoSlam.",'Site Setup'!$R$5,".",'Site Setup'!$C48,".",'Site Setup'!$R$5,"-SLAM",$V48,RIGHT(D$38,1),".Kickout.Controller.",D$37),DATA!$2:$2,0),4),"1","")&amp;"200")),0)</f>
        <v/>
      </c>
      <c r="E48" s="99">
        <f>_xlfn.IFNA(SUM(INDIRECT("Data!" &amp; SUBSTITUTE(ADDRESS(1,MATCH(CONCATENATE("*Count.AutoSlam.",'Site Setup'!$R$5,".",'Site Setup'!$C48,".",'Site Setup'!$R$5,"-SLAM",$V48,RIGHT(E$38,1),".Kickout.Controller.",E$37),DATA!$2:$2,0),4),"1","")&amp;"7:"&amp;SUBSTITUTE(ADDRESS(1,MATCH(CONCATENATE("*Count.AutoSlam.",'Site Setup'!$R$5,".",'Site Setup'!$C48,".",'Site Setup'!$R$5,"-SLAM",$V48,RIGHT(E$38,1),".Kickout.Controller.",E$37),DATA!$2:$2,0),4),"1","")&amp;"200")),0)+_xlfn.IFNA(SUM(INDIRECT("Data!" &amp; SUBSTITUTE(ADDRESS(1,MATCH(CONCATENATE("*Count.AutoSlam.",'Site Setup'!$R$5,".",'Site Setup'!$C48,".",'Site Setup'!$R$5,"-SLAM",$V48,LEFT(E$38,1),".Kickout.Controller.",E$37),DATA!$2:$2,0),4),"1","")&amp;"7:"&amp;SUBSTITUTE(ADDRESS(1,MATCH(CONCATENATE("*Count.AutoSlam.",'Site Setup'!$R$5,".",'Site Setup'!$C48,".",'Site Setup'!$R$5,"-SLAM",$V48,LEFT(E$38,1),".Kickout.Controller.",E$37),DATA!$2:$2,0),4),"1","")&amp;"200")),0)</f>
        <v/>
      </c>
      <c r="F48" s="99">
        <f>_xlfn.IFNA(SUM(INDIRECT("Data!" &amp; SUBSTITUTE(ADDRESS(1,MATCH(CONCATENATE("*Count.AutoSlam.",'Site Setup'!$R$5,".",'Site Setup'!$C48,".",'Site Setup'!$R$5,"-SLAM",$V48,RIGHT(F$38,1),".Kickout.Controller.",F$37),DATA!$2:$2,0),4),"1","")&amp;"7:"&amp;SUBSTITUTE(ADDRESS(1,MATCH(CONCATENATE("*Count.AutoSlam.",'Site Setup'!$R$5,".",'Site Setup'!$C48,".",'Site Setup'!$R$5,"-SLAM",$V48,RIGHT(F$38,1),".Kickout.Controller.",F$37),DATA!$2:$2,0),4),"1","")&amp;"200")),0)+_xlfn.IFNA(SUM(INDIRECT("Data!" &amp; SUBSTITUTE(ADDRESS(1,MATCH(CONCATENATE("*Count.AutoSlam.",'Site Setup'!$R$5,".",'Site Setup'!$C48,".",'Site Setup'!$R$5,"-SLAM",$V48,LEFT(F$38,1),".Kickout.Controller.",F$37),DATA!$2:$2,0),4),"1","")&amp;"7:"&amp;SUBSTITUTE(ADDRESS(1,MATCH(CONCATENATE("*Count.AutoSlam.",'Site Setup'!$R$5,".",'Site Setup'!$C48,".",'Site Setup'!$R$5,"-SLAM",$V48,LEFT(F$38,1),".Kickout.Controller.",F$37),DATA!$2:$2,0),4),"1","")&amp;"200")),0)</f>
        <v/>
      </c>
      <c r="G48" s="99">
        <f>_xlfn.IFNA(SUM(INDIRECT("Data!" &amp; SUBSTITUTE(ADDRESS(1,MATCH(CONCATENATE("*Count.AutoSlam.",'Site Setup'!$R$5,".",'Site Setup'!$C48,".",'Site Setup'!$R$5,"-SLAM",$V48,RIGHT(G$38,1),".Kickout.Controller.",G$37),DATA!$2:$2,0),4),"1","")&amp;"7:"&amp;SUBSTITUTE(ADDRESS(1,MATCH(CONCATENATE("*Count.AutoSlam.",'Site Setup'!$R$5,".",'Site Setup'!$C48,".",'Site Setup'!$R$5,"-SLAM",$V48,RIGHT(G$38,1),".Kickout.Controller.",G$37),DATA!$2:$2,0),4),"1","")&amp;"200")),0)+_xlfn.IFNA(SUM(INDIRECT("Data!" &amp; SUBSTITUTE(ADDRESS(1,MATCH(CONCATENATE("*Count.AutoSlam.",'Site Setup'!$R$5,".",'Site Setup'!$C48,".",'Site Setup'!$R$5,"-SLAM",$V48,LEFT(G$38,1),".Kickout.Controller.",G$37),DATA!$2:$2,0),4),"1","")&amp;"7:"&amp;SUBSTITUTE(ADDRESS(1,MATCH(CONCATENATE("*Count.AutoSlam.",'Site Setup'!$R$5,".",'Site Setup'!$C48,".",'Site Setup'!$R$5,"-SLAM",$V48,LEFT(G$38,1),".Kickout.Controller.",G$37),DATA!$2:$2,0),4),"1","")&amp;"200")),0)</f>
        <v/>
      </c>
      <c r="H48" s="99">
        <f>_xlfn.IFNA(SUM(INDIRECT("Data!" &amp; SUBSTITUTE(ADDRESS(1,MATCH(CONCATENATE("*Count.AutoSlam.",'Site Setup'!$R$5,".",'Site Setup'!$C48,".",'Site Setup'!$R$5,"-SLAM",$V48,RIGHT(H$38,1),".Kickout.Controller.",H$37),DATA!$2:$2,0),4),"1","")&amp;"7:"&amp;SUBSTITUTE(ADDRESS(1,MATCH(CONCATENATE("*Count.AutoSlam.",'Site Setup'!$R$5,".",'Site Setup'!$C48,".",'Site Setup'!$R$5,"-SLAM",$V48,RIGHT(H$38,1),".Kickout.Controller.",H$37),DATA!$2:$2,0),4),"1","")&amp;"200")),0)+_xlfn.IFNA(SUM(INDIRECT("Data!" &amp; SUBSTITUTE(ADDRESS(1,MATCH(CONCATENATE("*Count.AutoSlam.",'Site Setup'!$R$5,".",'Site Setup'!$C48,".",'Site Setup'!$R$5,"-SLAM",$V48,LEFT(H$38,1),".Kickout.Controller.",H$37),DATA!$2:$2,0),4),"1","")&amp;"7:"&amp;SUBSTITUTE(ADDRESS(1,MATCH(CONCATENATE("*Count.AutoSlam.",'Site Setup'!$R$5,".",'Site Setup'!$C48,".",'Site Setup'!$R$5,"-SLAM",$V48,LEFT(H$38,1),".Kickout.Controller.",H$37),DATA!$2:$2,0),4),"1","")&amp;"200")),0)</f>
        <v/>
      </c>
      <c r="I48" s="102">
        <f>SUM(C48:H48)</f>
        <v/>
      </c>
      <c r="J48" s="488" t="n"/>
      <c r="K48" s="488" t="n"/>
      <c r="L48" s="488" t="n"/>
      <c r="M48" s="488" t="n"/>
      <c r="N48" s="488" t="n"/>
      <c r="O48" s="488" t="n"/>
      <c r="P48" s="488" t="n"/>
      <c r="Q48" s="488" t="n"/>
      <c r="R48" s="488" t="n"/>
      <c r="S48" s="488" t="n"/>
      <c r="U48" s="98">
        <f>IFERROR(IF(ABS(C48-D48)/SUM(C48:D48)&gt;$U$38,MAX(C48:D48),0),"")</f>
        <v/>
      </c>
      <c r="V48" s="24">
        <f>'Site Setup'!B48</f>
        <v/>
      </c>
    </row>
    <row r="49" ht="15.75" customHeight="1" s="644">
      <c r="A49" s="82">
        <f>A23</f>
        <v/>
      </c>
      <c r="B49" s="97">
        <f>_xlfn.IFNA(_xlfn.IFNA(SUM(INDIRECT("Data!" &amp; SUBSTITUTE(ADDRESS(1,MATCH(CONCATENATE("*Count.AutoSlam.",'Site Setup'!$R$5,".",'Site Setup'!$C49,".",'Site Setup'!$R$5,"-SLAM",$V49,1,".Shipped n"),DATA!$2:$2,0),4),"1","")&amp;"7:"&amp;SUBSTITUTE(ADDRESS(1,MATCH(CONCATENATE("*Count.AutoSlam.",'Site Setup'!$R$5,".",'Site Setup'!$C49,".",'Site Setup'!$R$5,"-SLAM",$V49,1,".Shipped n"),DATA!$2:$2,0),4),"1","")&amp;"200")),0)+_xlfn.IFNA(SUM(INDIRECT("Data!" &amp; SUBSTITUTE(ADDRESS(1,MATCH(CONCATENATE("*Count.AutoSlam.",'Site Setup'!$R$5,".",'Site Setup'!$C49,".",'Site Setup'!$R$5,"-SLAM",$V49,2,".Shipped n"),DATA!$2:$2,0),4),"1","")&amp;"7:"&amp;SUBSTITUTE(ADDRESS(1,MATCH(CONCATENATE("*Count.AutoSlam.",'Site Setup'!$R$5,".",'Site Setup'!$C49,".",'Site Setup'!$R$5,"-SLAM",$V49,2,".Shipped n"),DATA!$2:$2,0),4),"1","")&amp;"200")),0),0)</f>
        <v/>
      </c>
      <c r="C49" s="98">
        <f>_xlfn.IFNA(SUM(INDIRECT("Data!" &amp; SUBSTITUTE(ADDRESS(1,MATCH(CONCATENATE("*Count.AutoSlam.",'Site Setup'!$R$5,".",'Site Setup'!$C49,".",'Site Setup'!$R$5,"-SLAM",$V49,RIGHT(C$38,1),".Kickout.Controller.",C$37),DATA!$2:$2,0),4),"1","")&amp;"7:"&amp;SUBSTITUTE(ADDRESS(1,MATCH(CONCATENATE("*Count.AutoSlam.",'Site Setup'!$R$5,".",'Site Setup'!$C49,".",'Site Setup'!$R$5,"-SLAM",$V49,RIGHT(C$38,1),".Kickout.Controller.",C$37),DATA!$2:$2,0),4),"1","")&amp;"200")),0)</f>
        <v/>
      </c>
      <c r="D49" s="98">
        <f>_xlfn.IFNA(SUM(INDIRECT("Data!" &amp; SUBSTITUTE(ADDRESS(1,MATCH(CONCATENATE("*Count.AutoSlam.",'Site Setup'!$R$5,".",'Site Setup'!$C49,".",'Site Setup'!$R$5,"-SLAM",$V49,RIGHT(D$38,1),".Kickout.Controller.",D$37),DATA!$2:$2,0),4),"1","")&amp;"7:"&amp;SUBSTITUTE(ADDRESS(1,MATCH(CONCATENATE("*Count.AutoSlam.",'Site Setup'!$R$5,".",'Site Setup'!$C49,".",'Site Setup'!$R$5,"-SLAM",$V49,RIGHT(D$38,1),".Kickout.Controller.",D$37),DATA!$2:$2,0),4),"1","")&amp;"200")),0)</f>
        <v/>
      </c>
      <c r="E49" s="99">
        <f>_xlfn.IFNA(SUM(INDIRECT("Data!" &amp; SUBSTITUTE(ADDRESS(1,MATCH(CONCATENATE("*Count.AutoSlam.",'Site Setup'!$R$5,".",'Site Setup'!$C49,".",'Site Setup'!$R$5,"-SLAM",$V49,RIGHT(E$38,1),".Kickout.Controller.",E$37),DATA!$2:$2,0),4),"1","")&amp;"7:"&amp;SUBSTITUTE(ADDRESS(1,MATCH(CONCATENATE("*Count.AutoSlam.",'Site Setup'!$R$5,".",'Site Setup'!$C49,".",'Site Setup'!$R$5,"-SLAM",$V49,RIGHT(E$38,1),".Kickout.Controller.",E$37),DATA!$2:$2,0),4),"1","")&amp;"200")),0)+_xlfn.IFNA(SUM(INDIRECT("Data!" &amp; SUBSTITUTE(ADDRESS(1,MATCH(CONCATENATE("*Count.AutoSlam.",'Site Setup'!$R$5,".",'Site Setup'!$C49,".",'Site Setup'!$R$5,"-SLAM",$V49,LEFT(E$38,1),".Kickout.Controller.",E$37),DATA!$2:$2,0),4),"1","")&amp;"7:"&amp;SUBSTITUTE(ADDRESS(1,MATCH(CONCATENATE("*Count.AutoSlam.",'Site Setup'!$R$5,".",'Site Setup'!$C49,".",'Site Setup'!$R$5,"-SLAM",$V49,LEFT(E$38,1),".Kickout.Controller.",E$37),DATA!$2:$2,0),4),"1","")&amp;"200")),0)</f>
        <v/>
      </c>
      <c r="F49" s="99">
        <f>_xlfn.IFNA(SUM(INDIRECT("Data!" &amp; SUBSTITUTE(ADDRESS(1,MATCH(CONCATENATE("*Count.AutoSlam.",'Site Setup'!$R$5,".",'Site Setup'!$C49,".",'Site Setup'!$R$5,"-SLAM",$V49,RIGHT(F$38,1),".Kickout.Controller.",F$37),DATA!$2:$2,0),4),"1","")&amp;"7:"&amp;SUBSTITUTE(ADDRESS(1,MATCH(CONCATENATE("*Count.AutoSlam.",'Site Setup'!$R$5,".",'Site Setup'!$C49,".",'Site Setup'!$R$5,"-SLAM",$V49,RIGHT(F$38,1),".Kickout.Controller.",F$37),DATA!$2:$2,0),4),"1","")&amp;"200")),0)+_xlfn.IFNA(SUM(INDIRECT("Data!" &amp; SUBSTITUTE(ADDRESS(1,MATCH(CONCATENATE("*Count.AutoSlam.",'Site Setup'!$R$5,".",'Site Setup'!$C49,".",'Site Setup'!$R$5,"-SLAM",$V49,LEFT(F$38,1),".Kickout.Controller.",F$37),DATA!$2:$2,0),4),"1","")&amp;"7:"&amp;SUBSTITUTE(ADDRESS(1,MATCH(CONCATENATE("*Count.AutoSlam.",'Site Setup'!$R$5,".",'Site Setup'!$C49,".",'Site Setup'!$R$5,"-SLAM",$V49,LEFT(F$38,1),".Kickout.Controller.",F$37),DATA!$2:$2,0),4),"1","")&amp;"200")),0)</f>
        <v/>
      </c>
      <c r="G49" s="99">
        <f>_xlfn.IFNA(SUM(INDIRECT("Data!" &amp; SUBSTITUTE(ADDRESS(1,MATCH(CONCATENATE("*Count.AutoSlam.",'Site Setup'!$R$5,".",'Site Setup'!$C49,".",'Site Setup'!$R$5,"-SLAM",$V49,RIGHT(G$38,1),".Kickout.Controller.",G$37),DATA!$2:$2,0),4),"1","")&amp;"7:"&amp;SUBSTITUTE(ADDRESS(1,MATCH(CONCATENATE("*Count.AutoSlam.",'Site Setup'!$R$5,".",'Site Setup'!$C49,".",'Site Setup'!$R$5,"-SLAM",$V49,RIGHT(G$38,1),".Kickout.Controller.",G$37),DATA!$2:$2,0),4),"1","")&amp;"200")),0)+_xlfn.IFNA(SUM(INDIRECT("Data!" &amp; SUBSTITUTE(ADDRESS(1,MATCH(CONCATENATE("*Count.AutoSlam.",'Site Setup'!$R$5,".",'Site Setup'!$C49,".",'Site Setup'!$R$5,"-SLAM",$V49,LEFT(G$38,1),".Kickout.Controller.",G$37),DATA!$2:$2,0),4),"1","")&amp;"7:"&amp;SUBSTITUTE(ADDRESS(1,MATCH(CONCATENATE("*Count.AutoSlam.",'Site Setup'!$R$5,".",'Site Setup'!$C49,".",'Site Setup'!$R$5,"-SLAM",$V49,LEFT(G$38,1),".Kickout.Controller.",G$37),DATA!$2:$2,0),4),"1","")&amp;"200")),0)</f>
        <v/>
      </c>
      <c r="H49" s="99">
        <f>_xlfn.IFNA(SUM(INDIRECT("Data!" &amp; SUBSTITUTE(ADDRESS(1,MATCH(CONCATENATE("*Count.AutoSlam.",'Site Setup'!$R$5,".",'Site Setup'!$C49,".",'Site Setup'!$R$5,"-SLAM",$V49,RIGHT(H$38,1),".Kickout.Controller.",H$37),DATA!$2:$2,0),4),"1","")&amp;"7:"&amp;SUBSTITUTE(ADDRESS(1,MATCH(CONCATENATE("*Count.AutoSlam.",'Site Setup'!$R$5,".",'Site Setup'!$C49,".",'Site Setup'!$R$5,"-SLAM",$V49,RIGHT(H$38,1),".Kickout.Controller.",H$37),DATA!$2:$2,0),4),"1","")&amp;"200")),0)+_xlfn.IFNA(SUM(INDIRECT("Data!" &amp; SUBSTITUTE(ADDRESS(1,MATCH(CONCATENATE("*Count.AutoSlam.",'Site Setup'!$R$5,".",'Site Setup'!$C49,".",'Site Setup'!$R$5,"-SLAM",$V49,LEFT(H$38,1),".Kickout.Controller.",H$37),DATA!$2:$2,0),4),"1","")&amp;"7:"&amp;SUBSTITUTE(ADDRESS(1,MATCH(CONCATENATE("*Count.AutoSlam.",'Site Setup'!$R$5,".",'Site Setup'!$C49,".",'Site Setup'!$R$5,"-SLAM",$V49,LEFT(H$38,1),".Kickout.Controller.",H$37),DATA!$2:$2,0),4),"1","")&amp;"200")),0)</f>
        <v/>
      </c>
      <c r="I49" s="102">
        <f>SUM(C49:H49)</f>
        <v/>
      </c>
      <c r="J49" s="488" t="n"/>
      <c r="K49" s="488" t="n"/>
      <c r="L49" s="488" t="n"/>
      <c r="M49" s="488" t="n"/>
      <c r="N49" s="488" t="n"/>
      <c r="O49" s="488" t="n"/>
      <c r="P49" s="488" t="n"/>
      <c r="Q49" s="488" t="n"/>
      <c r="R49" s="488" t="n"/>
      <c r="S49" s="488" t="n"/>
      <c r="U49" s="98">
        <f>IFERROR(IF(ABS(C49-D49)/SUM(C49:D49)&gt;$U$38,MAX(C49:D49),0),"")</f>
        <v/>
      </c>
      <c r="V49" s="24">
        <f>'Site Setup'!B49</f>
        <v/>
      </c>
    </row>
    <row r="50" ht="15.75" customHeight="1" s="644">
      <c r="A50" s="82">
        <f>A24</f>
        <v/>
      </c>
      <c r="B50" s="97">
        <f>_xlfn.IFNA(_xlfn.IFNA(SUM(INDIRECT("Data!" &amp; SUBSTITUTE(ADDRESS(1,MATCH(CONCATENATE("*Count.AutoSlam.",'Site Setup'!$R$5,".",'Site Setup'!$C50,".",'Site Setup'!$R$5,"-SLAM",$V50,1,".Shipped n"),DATA!$2:$2,0),4),"1","")&amp;"7:"&amp;SUBSTITUTE(ADDRESS(1,MATCH(CONCATENATE("*Count.AutoSlam.",'Site Setup'!$R$5,".",'Site Setup'!$C50,".",'Site Setup'!$R$5,"-SLAM",$V50,1,".Shipped n"),DATA!$2:$2,0),4),"1","")&amp;"200")),0)+_xlfn.IFNA(SUM(INDIRECT("Data!" &amp; SUBSTITUTE(ADDRESS(1,MATCH(CONCATENATE("*Count.AutoSlam.",'Site Setup'!$R$5,".",'Site Setup'!$C50,".",'Site Setup'!$R$5,"-SLAM",$V50,2,".Shipped n"),DATA!$2:$2,0),4),"1","")&amp;"7:"&amp;SUBSTITUTE(ADDRESS(1,MATCH(CONCATENATE("*Count.AutoSlam.",'Site Setup'!$R$5,".",'Site Setup'!$C50,".",'Site Setup'!$R$5,"-SLAM",$V50,2,".Shipped n"),DATA!$2:$2,0),4),"1","")&amp;"200")),0),0)</f>
        <v/>
      </c>
      <c r="C50" s="98">
        <f>_xlfn.IFNA(SUM(INDIRECT("Data!" &amp; SUBSTITUTE(ADDRESS(1,MATCH(CONCATENATE("*Count.AutoSlam.",'Site Setup'!$R$5,".",'Site Setup'!$C50,".",'Site Setup'!$R$5,"-SLAM",$V50,RIGHT(C$38,1),".Kickout.Controller.",C$37),DATA!$2:$2,0),4),"1","")&amp;"7:"&amp;SUBSTITUTE(ADDRESS(1,MATCH(CONCATENATE("*Count.AutoSlam.",'Site Setup'!$R$5,".",'Site Setup'!$C50,".",'Site Setup'!$R$5,"-SLAM",$V50,RIGHT(C$38,1),".Kickout.Controller.",C$37),DATA!$2:$2,0),4),"1","")&amp;"200")),0)</f>
        <v/>
      </c>
      <c r="D50" s="98">
        <f>_xlfn.IFNA(SUM(INDIRECT("Data!" &amp; SUBSTITUTE(ADDRESS(1,MATCH(CONCATENATE("*Count.AutoSlam.",'Site Setup'!$R$5,".",'Site Setup'!$C50,".",'Site Setup'!$R$5,"-SLAM",$V50,RIGHT(D$38,1),".Kickout.Controller.",D$37),DATA!$2:$2,0),4),"1","")&amp;"7:"&amp;SUBSTITUTE(ADDRESS(1,MATCH(CONCATENATE("*Count.AutoSlam.",'Site Setup'!$R$5,".",'Site Setup'!$C50,".",'Site Setup'!$R$5,"-SLAM",$V50,RIGHT(D$38,1),".Kickout.Controller.",D$37),DATA!$2:$2,0),4),"1","")&amp;"200")),0)</f>
        <v/>
      </c>
      <c r="E50" s="99">
        <f>_xlfn.IFNA(SUM(INDIRECT("Data!" &amp; SUBSTITUTE(ADDRESS(1,MATCH(CONCATENATE("*Count.AutoSlam.",'Site Setup'!$R$5,".",'Site Setup'!$C50,".",'Site Setup'!$R$5,"-SLAM",$V50,RIGHT(E$38,1),".Kickout.Controller.",E$37),DATA!$2:$2,0),4),"1","")&amp;"7:"&amp;SUBSTITUTE(ADDRESS(1,MATCH(CONCATENATE("*Count.AutoSlam.",'Site Setup'!$R$5,".",'Site Setup'!$C50,".",'Site Setup'!$R$5,"-SLAM",$V50,RIGHT(E$38,1),".Kickout.Controller.",E$37),DATA!$2:$2,0),4),"1","")&amp;"200")),0)+_xlfn.IFNA(SUM(INDIRECT("Data!" &amp; SUBSTITUTE(ADDRESS(1,MATCH(CONCATENATE("*Count.AutoSlam.",'Site Setup'!$R$5,".",'Site Setup'!$C50,".",'Site Setup'!$R$5,"-SLAM",$V50,LEFT(E$38,1),".Kickout.Controller.",E$37),DATA!$2:$2,0),4),"1","")&amp;"7:"&amp;SUBSTITUTE(ADDRESS(1,MATCH(CONCATENATE("*Count.AutoSlam.",'Site Setup'!$R$5,".",'Site Setup'!$C50,".",'Site Setup'!$R$5,"-SLAM",$V50,LEFT(E$38,1),".Kickout.Controller.",E$37),DATA!$2:$2,0),4),"1","")&amp;"200")),0)</f>
        <v/>
      </c>
      <c r="F50" s="99">
        <f>_xlfn.IFNA(SUM(INDIRECT("Data!" &amp; SUBSTITUTE(ADDRESS(1,MATCH(CONCATENATE("*Count.AutoSlam.",'Site Setup'!$R$5,".",'Site Setup'!$C50,".",'Site Setup'!$R$5,"-SLAM",$V50,RIGHT(F$38,1),".Kickout.Controller.",F$37),DATA!$2:$2,0),4),"1","")&amp;"7:"&amp;SUBSTITUTE(ADDRESS(1,MATCH(CONCATENATE("*Count.AutoSlam.",'Site Setup'!$R$5,".",'Site Setup'!$C50,".",'Site Setup'!$R$5,"-SLAM",$V50,RIGHT(F$38,1),".Kickout.Controller.",F$37),DATA!$2:$2,0),4),"1","")&amp;"200")),0)+_xlfn.IFNA(SUM(INDIRECT("Data!" &amp; SUBSTITUTE(ADDRESS(1,MATCH(CONCATENATE("*Count.AutoSlam.",'Site Setup'!$R$5,".",'Site Setup'!$C50,".",'Site Setup'!$R$5,"-SLAM",$V50,LEFT(F$38,1),".Kickout.Controller.",F$37),DATA!$2:$2,0),4),"1","")&amp;"7:"&amp;SUBSTITUTE(ADDRESS(1,MATCH(CONCATENATE("*Count.AutoSlam.",'Site Setup'!$R$5,".",'Site Setup'!$C50,".",'Site Setup'!$R$5,"-SLAM",$V50,LEFT(F$38,1),".Kickout.Controller.",F$37),DATA!$2:$2,0),4),"1","")&amp;"200")),0)</f>
        <v/>
      </c>
      <c r="G50" s="99">
        <f>_xlfn.IFNA(SUM(INDIRECT("Data!" &amp; SUBSTITUTE(ADDRESS(1,MATCH(CONCATENATE("*Count.AutoSlam.",'Site Setup'!$R$5,".",'Site Setup'!$C50,".",'Site Setup'!$R$5,"-SLAM",$V50,RIGHT(G$38,1),".Kickout.Controller.",G$37),DATA!$2:$2,0),4),"1","")&amp;"7:"&amp;SUBSTITUTE(ADDRESS(1,MATCH(CONCATENATE("*Count.AutoSlam.",'Site Setup'!$R$5,".",'Site Setup'!$C50,".",'Site Setup'!$R$5,"-SLAM",$V50,RIGHT(G$38,1),".Kickout.Controller.",G$37),DATA!$2:$2,0),4),"1","")&amp;"200")),0)+_xlfn.IFNA(SUM(INDIRECT("Data!" &amp; SUBSTITUTE(ADDRESS(1,MATCH(CONCATENATE("*Count.AutoSlam.",'Site Setup'!$R$5,".",'Site Setup'!$C50,".",'Site Setup'!$R$5,"-SLAM",$V50,LEFT(G$38,1),".Kickout.Controller.",G$37),DATA!$2:$2,0),4),"1","")&amp;"7:"&amp;SUBSTITUTE(ADDRESS(1,MATCH(CONCATENATE("*Count.AutoSlam.",'Site Setup'!$R$5,".",'Site Setup'!$C50,".",'Site Setup'!$R$5,"-SLAM",$V50,LEFT(G$38,1),".Kickout.Controller.",G$37),DATA!$2:$2,0),4),"1","")&amp;"200")),0)</f>
        <v/>
      </c>
      <c r="H50" s="99">
        <f>_xlfn.IFNA(SUM(INDIRECT("Data!" &amp; SUBSTITUTE(ADDRESS(1,MATCH(CONCATENATE("*Count.AutoSlam.",'Site Setup'!$R$5,".",'Site Setup'!$C50,".",'Site Setup'!$R$5,"-SLAM",$V50,RIGHT(H$38,1),".Kickout.Controller.",H$37),DATA!$2:$2,0),4),"1","")&amp;"7:"&amp;SUBSTITUTE(ADDRESS(1,MATCH(CONCATENATE("*Count.AutoSlam.",'Site Setup'!$R$5,".",'Site Setup'!$C50,".",'Site Setup'!$R$5,"-SLAM",$V50,RIGHT(H$38,1),".Kickout.Controller.",H$37),DATA!$2:$2,0),4),"1","")&amp;"200")),0)+_xlfn.IFNA(SUM(INDIRECT("Data!" &amp; SUBSTITUTE(ADDRESS(1,MATCH(CONCATENATE("*Count.AutoSlam.",'Site Setup'!$R$5,".",'Site Setup'!$C50,".",'Site Setup'!$R$5,"-SLAM",$V50,LEFT(H$38,1),".Kickout.Controller.",H$37),DATA!$2:$2,0),4),"1","")&amp;"7:"&amp;SUBSTITUTE(ADDRESS(1,MATCH(CONCATENATE("*Count.AutoSlam.",'Site Setup'!$R$5,".",'Site Setup'!$C50,".",'Site Setup'!$R$5,"-SLAM",$V50,LEFT(H$38,1),".Kickout.Controller.",H$37),DATA!$2:$2,0),4),"1","")&amp;"200")),0)</f>
        <v/>
      </c>
      <c r="I50" s="102">
        <f>SUM(C50:H50)</f>
        <v/>
      </c>
      <c r="J50" s="488" t="n"/>
      <c r="K50" s="488" t="n"/>
      <c r="L50" s="488" t="n"/>
      <c r="M50" s="488" t="n"/>
      <c r="N50" s="488" t="n"/>
      <c r="O50" s="488" t="n"/>
      <c r="P50" s="488" t="n"/>
      <c r="Q50" s="488" t="n"/>
      <c r="R50" s="488" t="n"/>
      <c r="S50" s="488" t="n"/>
      <c r="U50" s="98">
        <f>IFERROR(IF(ABS(C50-D50)/SUM(C50:D50)&gt;$U$38,MAX(C50:D50),0),"")</f>
        <v/>
      </c>
      <c r="V50" s="24">
        <f>'Site Setup'!B50</f>
        <v/>
      </c>
    </row>
    <row r="51" ht="15.75" customHeight="1" s="644">
      <c r="A51" s="82">
        <f>A25</f>
        <v/>
      </c>
      <c r="B51" s="97">
        <f>_xlfn.IFNA(_xlfn.IFNA(SUM(INDIRECT("Data!" &amp; SUBSTITUTE(ADDRESS(1,MATCH(CONCATENATE("*Count.AutoSlam.",'Site Setup'!$R$5,".",'Site Setup'!$C51,".",'Site Setup'!$R$5,"-SLAM",$V51,1,".Shipped n"),DATA!$2:$2,0),4),"1","")&amp;"7:"&amp;SUBSTITUTE(ADDRESS(1,MATCH(CONCATENATE("*Count.AutoSlam.",'Site Setup'!$R$5,".",'Site Setup'!$C51,".",'Site Setup'!$R$5,"-SLAM",$V51,1,".Shipped n"),DATA!$2:$2,0),4),"1","")&amp;"200")),0)+_xlfn.IFNA(SUM(INDIRECT("Data!" &amp; SUBSTITUTE(ADDRESS(1,MATCH(CONCATENATE("*Count.AutoSlam.",'Site Setup'!$R$5,".",'Site Setup'!$C51,".",'Site Setup'!$R$5,"-SLAM",$V51,2,".Shipped n"),DATA!$2:$2,0),4),"1","")&amp;"7:"&amp;SUBSTITUTE(ADDRESS(1,MATCH(CONCATENATE("*Count.AutoSlam.",'Site Setup'!$R$5,".",'Site Setup'!$C51,".",'Site Setup'!$R$5,"-SLAM",$V51,2,".Shipped n"),DATA!$2:$2,0),4),"1","")&amp;"200")),0),0)</f>
        <v/>
      </c>
      <c r="C51" s="98">
        <f>_xlfn.IFNA(SUM(INDIRECT("Data!" &amp; SUBSTITUTE(ADDRESS(1,MATCH(CONCATENATE("*Count.AutoSlam.",'Site Setup'!$R$5,".",'Site Setup'!$C51,".",'Site Setup'!$R$5,"-SLAM",$V51,RIGHT(C$38,1),".Kickout.Controller.",C$37),DATA!$2:$2,0),4),"1","")&amp;"7:"&amp;SUBSTITUTE(ADDRESS(1,MATCH(CONCATENATE("*Count.AutoSlam.",'Site Setup'!$R$5,".",'Site Setup'!$C51,".",'Site Setup'!$R$5,"-SLAM",$V51,RIGHT(C$38,1),".Kickout.Controller.",C$37),DATA!$2:$2,0),4),"1","")&amp;"200")),0)</f>
        <v/>
      </c>
      <c r="D51" s="98">
        <f>_xlfn.IFNA(SUM(INDIRECT("Data!" &amp; SUBSTITUTE(ADDRESS(1,MATCH(CONCATENATE("*Count.AutoSlam.",'Site Setup'!$R$5,".",'Site Setup'!$C51,".",'Site Setup'!$R$5,"-SLAM",$V51,RIGHT(D$38,1),".Kickout.Controller.",D$37),DATA!$2:$2,0),4),"1","")&amp;"7:"&amp;SUBSTITUTE(ADDRESS(1,MATCH(CONCATENATE("*Count.AutoSlam.",'Site Setup'!$R$5,".",'Site Setup'!$C51,".",'Site Setup'!$R$5,"-SLAM",$V51,RIGHT(D$38,1),".Kickout.Controller.",D$37),DATA!$2:$2,0),4),"1","")&amp;"200")),0)</f>
        <v/>
      </c>
      <c r="E51" s="99">
        <f>_xlfn.IFNA(SUM(INDIRECT("Data!" &amp; SUBSTITUTE(ADDRESS(1,MATCH(CONCATENATE("*Count.AutoSlam.",'Site Setup'!$R$5,".",'Site Setup'!$C51,".",'Site Setup'!$R$5,"-SLAM",$V51,RIGHT(E$38,1),".Kickout.Controller.",E$37),DATA!$2:$2,0),4),"1","")&amp;"7:"&amp;SUBSTITUTE(ADDRESS(1,MATCH(CONCATENATE("*Count.AutoSlam.",'Site Setup'!$R$5,".",'Site Setup'!$C51,".",'Site Setup'!$R$5,"-SLAM",$V51,RIGHT(E$38,1),".Kickout.Controller.",E$37),DATA!$2:$2,0),4),"1","")&amp;"200")),0)+_xlfn.IFNA(SUM(INDIRECT("Data!" &amp; SUBSTITUTE(ADDRESS(1,MATCH(CONCATENATE("*Count.AutoSlam.",'Site Setup'!$R$5,".",'Site Setup'!$C51,".",'Site Setup'!$R$5,"-SLAM",$V51,LEFT(E$38,1),".Kickout.Controller.",E$37),DATA!$2:$2,0),4),"1","")&amp;"7:"&amp;SUBSTITUTE(ADDRESS(1,MATCH(CONCATENATE("*Count.AutoSlam.",'Site Setup'!$R$5,".",'Site Setup'!$C51,".",'Site Setup'!$R$5,"-SLAM",$V51,LEFT(E$38,1),".Kickout.Controller.",E$37),DATA!$2:$2,0),4),"1","")&amp;"200")),0)</f>
        <v/>
      </c>
      <c r="F51" s="99">
        <f>_xlfn.IFNA(SUM(INDIRECT("Data!" &amp; SUBSTITUTE(ADDRESS(1,MATCH(CONCATENATE("*Count.AutoSlam.",'Site Setup'!$R$5,".",'Site Setup'!$C51,".",'Site Setup'!$R$5,"-SLAM",$V51,RIGHT(F$38,1),".Kickout.Controller.",F$37),DATA!$2:$2,0),4),"1","")&amp;"7:"&amp;SUBSTITUTE(ADDRESS(1,MATCH(CONCATENATE("*Count.AutoSlam.",'Site Setup'!$R$5,".",'Site Setup'!$C51,".",'Site Setup'!$R$5,"-SLAM",$V51,RIGHT(F$38,1),".Kickout.Controller.",F$37),DATA!$2:$2,0),4),"1","")&amp;"200")),0)+_xlfn.IFNA(SUM(INDIRECT("Data!" &amp; SUBSTITUTE(ADDRESS(1,MATCH(CONCATENATE("*Count.AutoSlam.",'Site Setup'!$R$5,".",'Site Setup'!$C51,".",'Site Setup'!$R$5,"-SLAM",$V51,LEFT(F$38,1),".Kickout.Controller.",F$37),DATA!$2:$2,0),4),"1","")&amp;"7:"&amp;SUBSTITUTE(ADDRESS(1,MATCH(CONCATENATE("*Count.AutoSlam.",'Site Setup'!$R$5,".",'Site Setup'!$C51,".",'Site Setup'!$R$5,"-SLAM",$V51,LEFT(F$38,1),".Kickout.Controller.",F$37),DATA!$2:$2,0),4),"1","")&amp;"200")),0)</f>
        <v/>
      </c>
      <c r="G51" s="99">
        <f>_xlfn.IFNA(SUM(INDIRECT("Data!" &amp; SUBSTITUTE(ADDRESS(1,MATCH(CONCATENATE("*Count.AutoSlam.",'Site Setup'!$R$5,".",'Site Setup'!$C51,".",'Site Setup'!$R$5,"-SLAM",$V51,RIGHT(G$38,1),".Kickout.Controller.",G$37),DATA!$2:$2,0),4),"1","")&amp;"7:"&amp;SUBSTITUTE(ADDRESS(1,MATCH(CONCATENATE("*Count.AutoSlam.",'Site Setup'!$R$5,".",'Site Setup'!$C51,".",'Site Setup'!$R$5,"-SLAM",$V51,RIGHT(G$38,1),".Kickout.Controller.",G$37),DATA!$2:$2,0),4),"1","")&amp;"200")),0)+_xlfn.IFNA(SUM(INDIRECT("Data!" &amp; SUBSTITUTE(ADDRESS(1,MATCH(CONCATENATE("*Count.AutoSlam.",'Site Setup'!$R$5,".",'Site Setup'!$C51,".",'Site Setup'!$R$5,"-SLAM",$V51,LEFT(G$38,1),".Kickout.Controller.",G$37),DATA!$2:$2,0),4),"1","")&amp;"7:"&amp;SUBSTITUTE(ADDRESS(1,MATCH(CONCATENATE("*Count.AutoSlam.",'Site Setup'!$R$5,".",'Site Setup'!$C51,".",'Site Setup'!$R$5,"-SLAM",$V51,LEFT(G$38,1),".Kickout.Controller.",G$37),DATA!$2:$2,0),4),"1","")&amp;"200")),0)</f>
        <v/>
      </c>
      <c r="H51" s="99">
        <f>_xlfn.IFNA(SUM(INDIRECT("Data!" &amp; SUBSTITUTE(ADDRESS(1,MATCH(CONCATENATE("*Count.AutoSlam.",'Site Setup'!$R$5,".",'Site Setup'!$C51,".",'Site Setup'!$R$5,"-SLAM",$V51,RIGHT(H$38,1),".Kickout.Controller.",H$37),DATA!$2:$2,0),4),"1","")&amp;"7:"&amp;SUBSTITUTE(ADDRESS(1,MATCH(CONCATENATE("*Count.AutoSlam.",'Site Setup'!$R$5,".",'Site Setup'!$C51,".",'Site Setup'!$R$5,"-SLAM",$V51,RIGHT(H$38,1),".Kickout.Controller.",H$37),DATA!$2:$2,0),4),"1","")&amp;"200")),0)+_xlfn.IFNA(SUM(INDIRECT("Data!" &amp; SUBSTITUTE(ADDRESS(1,MATCH(CONCATENATE("*Count.AutoSlam.",'Site Setup'!$R$5,".",'Site Setup'!$C51,".",'Site Setup'!$R$5,"-SLAM",$V51,LEFT(H$38,1),".Kickout.Controller.",H$37),DATA!$2:$2,0),4),"1","")&amp;"7:"&amp;SUBSTITUTE(ADDRESS(1,MATCH(CONCATENATE("*Count.AutoSlam.",'Site Setup'!$R$5,".",'Site Setup'!$C51,".",'Site Setup'!$R$5,"-SLAM",$V51,LEFT(H$38,1),".Kickout.Controller.",H$37),DATA!$2:$2,0),4),"1","")&amp;"200")),0)</f>
        <v/>
      </c>
      <c r="I51" s="102">
        <f>SUM(C51:H51)</f>
        <v/>
      </c>
      <c r="J51" s="488" t="n"/>
      <c r="K51" s="488" t="n"/>
      <c r="L51" s="488" t="n"/>
      <c r="M51" s="488" t="n"/>
      <c r="N51" s="488" t="n"/>
      <c r="O51" s="488" t="n"/>
      <c r="P51" s="488" t="n"/>
      <c r="Q51" s="488" t="n"/>
      <c r="R51" s="488" t="n"/>
      <c r="S51" s="488" t="n"/>
      <c r="U51" s="98">
        <f>IFERROR(IF(ABS(C51-D51)/SUM(C51:D51)&gt;$U$38,MAX(C51:D51),0),"")</f>
        <v/>
      </c>
      <c r="V51" s="24">
        <f>'Site Setup'!B51</f>
        <v/>
      </c>
    </row>
    <row r="52" ht="15.75" customHeight="1" s="644">
      <c r="A52" s="82">
        <f>A26</f>
        <v/>
      </c>
      <c r="B52" s="97">
        <f>_xlfn.IFNA(_xlfn.IFNA(SUM(INDIRECT("Data!" &amp; SUBSTITUTE(ADDRESS(1,MATCH(CONCATENATE("*Count.AutoSlam.",'Site Setup'!$R$5,".",'Site Setup'!$C52,".",'Site Setup'!$R$5,"-SLAM",$V52,1,".Shipped n"),DATA!$2:$2,0),4),"1","")&amp;"7:"&amp;SUBSTITUTE(ADDRESS(1,MATCH(CONCATENATE("*Count.AutoSlam.",'Site Setup'!$R$5,".",'Site Setup'!$C52,".",'Site Setup'!$R$5,"-SLAM",$V52,1,".Shipped n"),DATA!$2:$2,0),4),"1","")&amp;"200")),0)+_xlfn.IFNA(SUM(INDIRECT("Data!" &amp; SUBSTITUTE(ADDRESS(1,MATCH(CONCATENATE("*Count.AutoSlam.",'Site Setup'!$R$5,".",'Site Setup'!$C52,".",'Site Setup'!$R$5,"-SLAM",$V52,2,".Shipped n"),DATA!$2:$2,0),4),"1","")&amp;"7:"&amp;SUBSTITUTE(ADDRESS(1,MATCH(CONCATENATE("*Count.AutoSlam.",'Site Setup'!$R$5,".",'Site Setup'!$C52,".",'Site Setup'!$R$5,"-SLAM",$V52,2,".Shipped n"),DATA!$2:$2,0),4),"1","")&amp;"200")),0),0)</f>
        <v/>
      </c>
      <c r="C52" s="98">
        <f>_xlfn.IFNA(SUM(INDIRECT("Data!" &amp; SUBSTITUTE(ADDRESS(1,MATCH(CONCATENATE("*Count.AutoSlam.",'Site Setup'!$R$5,".",'Site Setup'!$C52,".",'Site Setup'!$R$5,"-SLAM",$V52,RIGHT(C$38,1),".Kickout.Controller.",C$37),DATA!$2:$2,0),4),"1","")&amp;"7:"&amp;SUBSTITUTE(ADDRESS(1,MATCH(CONCATENATE("*Count.AutoSlam.",'Site Setup'!$R$5,".",'Site Setup'!$C52,".",'Site Setup'!$R$5,"-SLAM",$V52,RIGHT(C$38,1),".Kickout.Controller.",C$37),DATA!$2:$2,0),4),"1","")&amp;"200")),0)</f>
        <v/>
      </c>
      <c r="D52" s="98">
        <f>_xlfn.IFNA(SUM(INDIRECT("Data!" &amp; SUBSTITUTE(ADDRESS(1,MATCH(CONCATENATE("*Count.AutoSlam.",'Site Setup'!$R$5,".",'Site Setup'!$C52,".",'Site Setup'!$R$5,"-SLAM",$V52,RIGHT(D$38,1),".Kickout.Controller.",D$37),DATA!$2:$2,0),4),"1","")&amp;"7:"&amp;SUBSTITUTE(ADDRESS(1,MATCH(CONCATENATE("*Count.AutoSlam.",'Site Setup'!$R$5,".",'Site Setup'!$C52,".",'Site Setup'!$R$5,"-SLAM",$V52,RIGHT(D$38,1),".Kickout.Controller.",D$37),DATA!$2:$2,0),4),"1","")&amp;"200")),0)</f>
        <v/>
      </c>
      <c r="E52" s="99">
        <f>_xlfn.IFNA(SUM(INDIRECT("Data!" &amp; SUBSTITUTE(ADDRESS(1,MATCH(CONCATENATE("*Count.AutoSlam.",'Site Setup'!$R$5,".",'Site Setup'!$C52,".",'Site Setup'!$R$5,"-SLAM",$V52,RIGHT(E$38,1),".Kickout.Controller.",E$37),DATA!$2:$2,0),4),"1","")&amp;"7:"&amp;SUBSTITUTE(ADDRESS(1,MATCH(CONCATENATE("*Count.AutoSlam.",'Site Setup'!$R$5,".",'Site Setup'!$C52,".",'Site Setup'!$R$5,"-SLAM",$V52,RIGHT(E$38,1),".Kickout.Controller.",E$37),DATA!$2:$2,0),4),"1","")&amp;"200")),0)+_xlfn.IFNA(SUM(INDIRECT("Data!" &amp; SUBSTITUTE(ADDRESS(1,MATCH(CONCATENATE("*Count.AutoSlam.",'Site Setup'!$R$5,".",'Site Setup'!$C52,".",'Site Setup'!$R$5,"-SLAM",$V52,LEFT(E$38,1),".Kickout.Controller.",E$37),DATA!$2:$2,0),4),"1","")&amp;"7:"&amp;SUBSTITUTE(ADDRESS(1,MATCH(CONCATENATE("*Count.AutoSlam.",'Site Setup'!$R$5,".",'Site Setup'!$C52,".",'Site Setup'!$R$5,"-SLAM",$V52,LEFT(E$38,1),".Kickout.Controller.",E$37),DATA!$2:$2,0),4),"1","")&amp;"200")),0)</f>
        <v/>
      </c>
      <c r="F52" s="99">
        <f>_xlfn.IFNA(SUM(INDIRECT("Data!" &amp; SUBSTITUTE(ADDRESS(1,MATCH(CONCATENATE("*Count.AutoSlam.",'Site Setup'!$R$5,".",'Site Setup'!$C52,".",'Site Setup'!$R$5,"-SLAM",$V52,RIGHT(F$38,1),".Kickout.Controller.",F$37),DATA!$2:$2,0),4),"1","")&amp;"7:"&amp;SUBSTITUTE(ADDRESS(1,MATCH(CONCATENATE("*Count.AutoSlam.",'Site Setup'!$R$5,".",'Site Setup'!$C52,".",'Site Setup'!$R$5,"-SLAM",$V52,RIGHT(F$38,1),".Kickout.Controller.",F$37),DATA!$2:$2,0),4),"1","")&amp;"200")),0)+_xlfn.IFNA(SUM(INDIRECT("Data!" &amp; SUBSTITUTE(ADDRESS(1,MATCH(CONCATENATE("*Count.AutoSlam.",'Site Setup'!$R$5,".",'Site Setup'!$C52,".",'Site Setup'!$R$5,"-SLAM",$V52,LEFT(F$38,1),".Kickout.Controller.",F$37),DATA!$2:$2,0),4),"1","")&amp;"7:"&amp;SUBSTITUTE(ADDRESS(1,MATCH(CONCATENATE("*Count.AutoSlam.",'Site Setup'!$R$5,".",'Site Setup'!$C52,".",'Site Setup'!$R$5,"-SLAM",$V52,LEFT(F$38,1),".Kickout.Controller.",F$37),DATA!$2:$2,0),4),"1","")&amp;"200")),0)</f>
        <v/>
      </c>
      <c r="G52" s="99">
        <f>_xlfn.IFNA(SUM(INDIRECT("Data!" &amp; SUBSTITUTE(ADDRESS(1,MATCH(CONCATENATE("*Count.AutoSlam.",'Site Setup'!$R$5,".",'Site Setup'!$C52,".",'Site Setup'!$R$5,"-SLAM",$V52,RIGHT(G$38,1),".Kickout.Controller.",G$37),DATA!$2:$2,0),4),"1","")&amp;"7:"&amp;SUBSTITUTE(ADDRESS(1,MATCH(CONCATENATE("*Count.AutoSlam.",'Site Setup'!$R$5,".",'Site Setup'!$C52,".",'Site Setup'!$R$5,"-SLAM",$V52,RIGHT(G$38,1),".Kickout.Controller.",G$37),DATA!$2:$2,0),4),"1","")&amp;"200")),0)+_xlfn.IFNA(SUM(INDIRECT("Data!" &amp; SUBSTITUTE(ADDRESS(1,MATCH(CONCATENATE("*Count.AutoSlam.",'Site Setup'!$R$5,".",'Site Setup'!$C52,".",'Site Setup'!$R$5,"-SLAM",$V52,LEFT(G$38,1),".Kickout.Controller.",G$37),DATA!$2:$2,0),4),"1","")&amp;"7:"&amp;SUBSTITUTE(ADDRESS(1,MATCH(CONCATENATE("*Count.AutoSlam.",'Site Setup'!$R$5,".",'Site Setup'!$C52,".",'Site Setup'!$R$5,"-SLAM",$V52,LEFT(G$38,1),".Kickout.Controller.",G$37),DATA!$2:$2,0),4),"1","")&amp;"200")),0)</f>
        <v/>
      </c>
      <c r="H52" s="99">
        <f>_xlfn.IFNA(SUM(INDIRECT("Data!" &amp; SUBSTITUTE(ADDRESS(1,MATCH(CONCATENATE("*Count.AutoSlam.",'Site Setup'!$R$5,".",'Site Setup'!$C52,".",'Site Setup'!$R$5,"-SLAM",$V52,RIGHT(H$38,1),".Kickout.Controller.",H$37),DATA!$2:$2,0),4),"1","")&amp;"7:"&amp;SUBSTITUTE(ADDRESS(1,MATCH(CONCATENATE("*Count.AutoSlam.",'Site Setup'!$R$5,".",'Site Setup'!$C52,".",'Site Setup'!$R$5,"-SLAM",$V52,RIGHT(H$38,1),".Kickout.Controller.",H$37),DATA!$2:$2,0),4),"1","")&amp;"200")),0)+_xlfn.IFNA(SUM(INDIRECT("Data!" &amp; SUBSTITUTE(ADDRESS(1,MATCH(CONCATENATE("*Count.AutoSlam.",'Site Setup'!$R$5,".",'Site Setup'!$C52,".",'Site Setup'!$R$5,"-SLAM",$V52,LEFT(H$38,1),".Kickout.Controller.",H$37),DATA!$2:$2,0),4),"1","")&amp;"7:"&amp;SUBSTITUTE(ADDRESS(1,MATCH(CONCATENATE("*Count.AutoSlam.",'Site Setup'!$R$5,".",'Site Setup'!$C52,".",'Site Setup'!$R$5,"-SLAM",$V52,LEFT(H$38,1),".Kickout.Controller.",H$37),DATA!$2:$2,0),4),"1","")&amp;"200")),0)</f>
        <v/>
      </c>
      <c r="I52" s="102">
        <f>SUM(C52:H52)</f>
        <v/>
      </c>
      <c r="J52" s="488" t="n"/>
      <c r="K52" s="488" t="n"/>
      <c r="L52" s="488" t="n"/>
      <c r="M52" s="488" t="n"/>
      <c r="N52" s="488" t="n"/>
      <c r="O52" s="488" t="n"/>
      <c r="P52" s="488" t="n"/>
      <c r="Q52" s="488" t="n"/>
      <c r="R52" s="488" t="n"/>
      <c r="S52" s="488" t="n"/>
      <c r="U52" s="98">
        <f>IFERROR(IF(ABS(C52-D52)/SUM(C52:D52)&gt;$U$38,MAX(C52:D52),0),"")</f>
        <v/>
      </c>
      <c r="V52" s="24">
        <f>'Site Setup'!B52</f>
        <v/>
      </c>
    </row>
    <row r="53" ht="15.75" customHeight="1" s="644">
      <c r="A53" s="82">
        <f>A27</f>
        <v/>
      </c>
      <c r="B53" s="97">
        <f>_xlfn.IFNA(_xlfn.IFNA(SUM(INDIRECT("Data!" &amp; SUBSTITUTE(ADDRESS(1,MATCH(CONCATENATE("*Count.AutoSlam.",'Site Setup'!$R$5,".",'Site Setup'!$C53,".",'Site Setup'!$R$5,"-SLAM",$V53,1,".Shipped n"),DATA!$2:$2,0),4),"1","")&amp;"7:"&amp;SUBSTITUTE(ADDRESS(1,MATCH(CONCATENATE("*Count.AutoSlam.",'Site Setup'!$R$5,".",'Site Setup'!$C53,".",'Site Setup'!$R$5,"-SLAM",$V53,1,".Shipped n"),DATA!$2:$2,0),4),"1","")&amp;"200")),0)+_xlfn.IFNA(SUM(INDIRECT("Data!" &amp; SUBSTITUTE(ADDRESS(1,MATCH(CONCATENATE("*Count.AutoSlam.",'Site Setup'!$R$5,".",'Site Setup'!$C53,".",'Site Setup'!$R$5,"-SLAM",$V53,2,".Shipped n"),DATA!$2:$2,0),4),"1","")&amp;"7:"&amp;SUBSTITUTE(ADDRESS(1,MATCH(CONCATENATE("*Count.AutoSlam.",'Site Setup'!$R$5,".",'Site Setup'!$C53,".",'Site Setup'!$R$5,"-SLAM",$V53,2,".Shipped n"),DATA!$2:$2,0),4),"1","")&amp;"200")),0),0)</f>
        <v/>
      </c>
      <c r="C53" s="98">
        <f>_xlfn.IFNA(SUM(INDIRECT("Data!" &amp; SUBSTITUTE(ADDRESS(1,MATCH(CONCATENATE("*Count.AutoSlam.",'Site Setup'!$R$5,".",'Site Setup'!$C53,".",'Site Setup'!$R$5,"-SLAM",$V53,RIGHT(C$38,1),".Kickout.Controller.",C$37),DATA!$2:$2,0),4),"1","")&amp;"7:"&amp;SUBSTITUTE(ADDRESS(1,MATCH(CONCATENATE("*Count.AutoSlam.",'Site Setup'!$R$5,".",'Site Setup'!$C53,".",'Site Setup'!$R$5,"-SLAM",$V53,RIGHT(C$38,1),".Kickout.Controller.",C$37),DATA!$2:$2,0),4),"1","")&amp;"200")),0)</f>
        <v/>
      </c>
      <c r="D53" s="98">
        <f>_xlfn.IFNA(SUM(INDIRECT("Data!" &amp; SUBSTITUTE(ADDRESS(1,MATCH(CONCATENATE("*Count.AutoSlam.",'Site Setup'!$R$5,".",'Site Setup'!$C53,".",'Site Setup'!$R$5,"-SLAM",$V53,RIGHT(D$38,1),".Kickout.Controller.",D$37),DATA!$2:$2,0),4),"1","")&amp;"7:"&amp;SUBSTITUTE(ADDRESS(1,MATCH(CONCATENATE("*Count.AutoSlam.",'Site Setup'!$R$5,".",'Site Setup'!$C53,".",'Site Setup'!$R$5,"-SLAM",$V53,RIGHT(D$38,1),".Kickout.Controller.",D$37),DATA!$2:$2,0),4),"1","")&amp;"200")),0)</f>
        <v/>
      </c>
      <c r="E53" s="99">
        <f>_xlfn.IFNA(SUM(INDIRECT("Data!" &amp; SUBSTITUTE(ADDRESS(1,MATCH(CONCATENATE("*Count.AutoSlam.",'Site Setup'!$R$5,".",'Site Setup'!$C53,".",'Site Setup'!$R$5,"-SLAM",$V53,RIGHT(E$38,1),".Kickout.Controller.",E$37),DATA!$2:$2,0),4),"1","")&amp;"7:"&amp;SUBSTITUTE(ADDRESS(1,MATCH(CONCATENATE("*Count.AutoSlam.",'Site Setup'!$R$5,".",'Site Setup'!$C53,".",'Site Setup'!$R$5,"-SLAM",$V53,RIGHT(E$38,1),".Kickout.Controller.",E$37),DATA!$2:$2,0),4),"1","")&amp;"200")),0)+_xlfn.IFNA(SUM(INDIRECT("Data!" &amp; SUBSTITUTE(ADDRESS(1,MATCH(CONCATENATE("*Count.AutoSlam.",'Site Setup'!$R$5,".",'Site Setup'!$C53,".",'Site Setup'!$R$5,"-SLAM",$V53,LEFT(E$38,1),".Kickout.Controller.",E$37),DATA!$2:$2,0),4),"1","")&amp;"7:"&amp;SUBSTITUTE(ADDRESS(1,MATCH(CONCATENATE("*Count.AutoSlam.",'Site Setup'!$R$5,".",'Site Setup'!$C53,".",'Site Setup'!$R$5,"-SLAM",$V53,LEFT(E$38,1),".Kickout.Controller.",E$37),DATA!$2:$2,0),4),"1","")&amp;"200")),0)</f>
        <v/>
      </c>
      <c r="F53" s="99">
        <f>_xlfn.IFNA(SUM(INDIRECT("Data!" &amp; SUBSTITUTE(ADDRESS(1,MATCH(CONCATENATE("*Count.AutoSlam.",'Site Setup'!$R$5,".",'Site Setup'!$C53,".",'Site Setup'!$R$5,"-SLAM",$V53,RIGHT(F$38,1),".Kickout.Controller.",F$37),DATA!$2:$2,0),4),"1","")&amp;"7:"&amp;SUBSTITUTE(ADDRESS(1,MATCH(CONCATENATE("*Count.AutoSlam.",'Site Setup'!$R$5,".",'Site Setup'!$C53,".",'Site Setup'!$R$5,"-SLAM",$V53,RIGHT(F$38,1),".Kickout.Controller.",F$37),DATA!$2:$2,0),4),"1","")&amp;"200")),0)+_xlfn.IFNA(SUM(INDIRECT("Data!" &amp; SUBSTITUTE(ADDRESS(1,MATCH(CONCATENATE("*Count.AutoSlam.",'Site Setup'!$R$5,".",'Site Setup'!$C53,".",'Site Setup'!$R$5,"-SLAM",$V53,LEFT(F$38,1),".Kickout.Controller.",F$37),DATA!$2:$2,0),4),"1","")&amp;"7:"&amp;SUBSTITUTE(ADDRESS(1,MATCH(CONCATENATE("*Count.AutoSlam.",'Site Setup'!$R$5,".",'Site Setup'!$C53,".",'Site Setup'!$R$5,"-SLAM",$V53,LEFT(F$38,1),".Kickout.Controller.",F$37),DATA!$2:$2,0),4),"1","")&amp;"200")),0)</f>
        <v/>
      </c>
      <c r="G53" s="99">
        <f>_xlfn.IFNA(SUM(INDIRECT("Data!" &amp; SUBSTITUTE(ADDRESS(1,MATCH(CONCATENATE("*Count.AutoSlam.",'Site Setup'!$R$5,".",'Site Setup'!$C53,".",'Site Setup'!$R$5,"-SLAM",$V53,RIGHT(G$38,1),".Kickout.Controller.",G$37),DATA!$2:$2,0),4),"1","")&amp;"7:"&amp;SUBSTITUTE(ADDRESS(1,MATCH(CONCATENATE("*Count.AutoSlam.",'Site Setup'!$R$5,".",'Site Setup'!$C53,".",'Site Setup'!$R$5,"-SLAM",$V53,RIGHT(G$38,1),".Kickout.Controller.",G$37),DATA!$2:$2,0),4),"1","")&amp;"200")),0)+_xlfn.IFNA(SUM(INDIRECT("Data!" &amp; SUBSTITUTE(ADDRESS(1,MATCH(CONCATENATE("*Count.AutoSlam.",'Site Setup'!$R$5,".",'Site Setup'!$C53,".",'Site Setup'!$R$5,"-SLAM",$V53,LEFT(G$38,1),".Kickout.Controller.",G$37),DATA!$2:$2,0),4),"1","")&amp;"7:"&amp;SUBSTITUTE(ADDRESS(1,MATCH(CONCATENATE("*Count.AutoSlam.",'Site Setup'!$R$5,".",'Site Setup'!$C53,".",'Site Setup'!$R$5,"-SLAM",$V53,LEFT(G$38,1),".Kickout.Controller.",G$37),DATA!$2:$2,0),4),"1","")&amp;"200")),0)</f>
        <v/>
      </c>
      <c r="H53" s="99">
        <f>_xlfn.IFNA(SUM(INDIRECT("Data!" &amp; SUBSTITUTE(ADDRESS(1,MATCH(CONCATENATE("*Count.AutoSlam.",'Site Setup'!$R$5,".",'Site Setup'!$C53,".",'Site Setup'!$R$5,"-SLAM",$V53,RIGHT(H$38,1),".Kickout.Controller.",H$37),DATA!$2:$2,0),4),"1","")&amp;"7:"&amp;SUBSTITUTE(ADDRESS(1,MATCH(CONCATENATE("*Count.AutoSlam.",'Site Setup'!$R$5,".",'Site Setup'!$C53,".",'Site Setup'!$R$5,"-SLAM",$V53,RIGHT(H$38,1),".Kickout.Controller.",H$37),DATA!$2:$2,0),4),"1","")&amp;"200")),0)+_xlfn.IFNA(SUM(INDIRECT("Data!" &amp; SUBSTITUTE(ADDRESS(1,MATCH(CONCATENATE("*Count.AutoSlam.",'Site Setup'!$R$5,".",'Site Setup'!$C53,".",'Site Setup'!$R$5,"-SLAM",$V53,LEFT(H$38,1),".Kickout.Controller.",H$37),DATA!$2:$2,0),4),"1","")&amp;"7:"&amp;SUBSTITUTE(ADDRESS(1,MATCH(CONCATENATE("*Count.AutoSlam.",'Site Setup'!$R$5,".",'Site Setup'!$C53,".",'Site Setup'!$R$5,"-SLAM",$V53,LEFT(H$38,1),".Kickout.Controller.",H$37),DATA!$2:$2,0),4),"1","")&amp;"200")),0)</f>
        <v/>
      </c>
      <c r="I53" s="102">
        <f>SUM(C53:H53)</f>
        <v/>
      </c>
      <c r="J53" s="488" t="n"/>
      <c r="K53" s="488" t="n"/>
      <c r="L53" s="488" t="n"/>
      <c r="M53" s="488" t="n"/>
      <c r="N53" s="488" t="n"/>
      <c r="O53" s="488" t="n"/>
      <c r="P53" s="488" t="n"/>
      <c r="Q53" s="488" t="n"/>
      <c r="R53" s="488" t="n"/>
      <c r="S53" s="488" t="n"/>
      <c r="U53" s="98">
        <f>IFERROR(IF(ABS(C53-D53)/SUM(C53:D53)&gt;$U$38,MAX(C53:D53),0),"")</f>
        <v/>
      </c>
      <c r="V53" s="24">
        <f>'Site Setup'!B53</f>
        <v/>
      </c>
    </row>
    <row r="54" ht="15.75" customHeight="1" s="644">
      <c r="A54" s="82">
        <f>A28</f>
        <v/>
      </c>
      <c r="B54" s="97">
        <f>_xlfn.IFNA(_xlfn.IFNA(SUM(INDIRECT("Data!" &amp; SUBSTITUTE(ADDRESS(1,MATCH(CONCATENATE("*Count.AutoSlam.",'Site Setup'!$R$5,".",'Site Setup'!$C54,".",'Site Setup'!$R$5,"-SLAM",$V54,1,".Shipped n"),DATA!$2:$2,0),4),"1","")&amp;"7:"&amp;SUBSTITUTE(ADDRESS(1,MATCH(CONCATENATE("*Count.AutoSlam.",'Site Setup'!$R$5,".",'Site Setup'!$C54,".",'Site Setup'!$R$5,"-SLAM",$V54,1,".Shipped n"),DATA!$2:$2,0),4),"1","")&amp;"200")),0)+_xlfn.IFNA(SUM(INDIRECT("Data!" &amp; SUBSTITUTE(ADDRESS(1,MATCH(CONCATENATE("*Count.AutoSlam.",'Site Setup'!$R$5,".",'Site Setup'!$C54,".",'Site Setup'!$R$5,"-SLAM",$V54,2,".Shipped n"),DATA!$2:$2,0),4),"1","")&amp;"7:"&amp;SUBSTITUTE(ADDRESS(1,MATCH(CONCATENATE("*Count.AutoSlam.",'Site Setup'!$R$5,".",'Site Setup'!$C54,".",'Site Setup'!$R$5,"-SLAM",$V54,2,".Shipped n"),DATA!$2:$2,0),4),"1","")&amp;"200")),0),0)</f>
        <v/>
      </c>
      <c r="C54" s="98">
        <f>_xlfn.IFNA(SUM(INDIRECT("Data!" &amp; SUBSTITUTE(ADDRESS(1,MATCH(CONCATENATE("*Count.AutoSlam.",'Site Setup'!$R$5,".",'Site Setup'!$C54,".",'Site Setup'!$R$5,"-SLAM",$V54,RIGHT(C$38,1),".Kickout.Controller.",C$37),DATA!$2:$2,0),4),"1","")&amp;"7:"&amp;SUBSTITUTE(ADDRESS(1,MATCH(CONCATENATE("*Count.AutoSlam.",'Site Setup'!$R$5,".",'Site Setup'!$C54,".",'Site Setup'!$R$5,"-SLAM",$V54,RIGHT(C$38,1),".Kickout.Controller.",C$37),DATA!$2:$2,0),4),"1","")&amp;"200")),0)</f>
        <v/>
      </c>
      <c r="D54" s="98">
        <f>_xlfn.IFNA(SUM(INDIRECT("Data!" &amp; SUBSTITUTE(ADDRESS(1,MATCH(CONCATENATE("*Count.AutoSlam.",'Site Setup'!$R$5,".",'Site Setup'!$C54,".",'Site Setup'!$R$5,"-SLAM",$V54,RIGHT(D$38,1),".Kickout.Controller.",D$37),DATA!$2:$2,0),4),"1","")&amp;"7:"&amp;SUBSTITUTE(ADDRESS(1,MATCH(CONCATENATE("*Count.AutoSlam.",'Site Setup'!$R$5,".",'Site Setup'!$C54,".",'Site Setup'!$R$5,"-SLAM",$V54,RIGHT(D$38,1),".Kickout.Controller.",D$37),DATA!$2:$2,0),4),"1","")&amp;"200")),0)</f>
        <v/>
      </c>
      <c r="E54" s="99">
        <f>_xlfn.IFNA(SUM(INDIRECT("Data!" &amp; SUBSTITUTE(ADDRESS(1,MATCH(CONCATENATE("*Count.AutoSlam.",'Site Setup'!$R$5,".",'Site Setup'!$C54,".",'Site Setup'!$R$5,"-SLAM",$V54,RIGHT(E$38,1),".Kickout.Controller.",E$37),DATA!$2:$2,0),4),"1","")&amp;"7:"&amp;SUBSTITUTE(ADDRESS(1,MATCH(CONCATENATE("*Count.AutoSlam.",'Site Setup'!$R$5,".",'Site Setup'!$C54,".",'Site Setup'!$R$5,"-SLAM",$V54,RIGHT(E$38,1),".Kickout.Controller.",E$37),DATA!$2:$2,0),4),"1","")&amp;"200")),0)+_xlfn.IFNA(SUM(INDIRECT("Data!" &amp; SUBSTITUTE(ADDRESS(1,MATCH(CONCATENATE("*Count.AutoSlam.",'Site Setup'!$R$5,".",'Site Setup'!$C54,".",'Site Setup'!$R$5,"-SLAM",$V54,LEFT(E$38,1),".Kickout.Controller.",E$37),DATA!$2:$2,0),4),"1","")&amp;"7:"&amp;SUBSTITUTE(ADDRESS(1,MATCH(CONCATENATE("*Count.AutoSlam.",'Site Setup'!$R$5,".",'Site Setup'!$C54,".",'Site Setup'!$R$5,"-SLAM",$V54,LEFT(E$38,1),".Kickout.Controller.",E$37),DATA!$2:$2,0),4),"1","")&amp;"200")),0)</f>
        <v/>
      </c>
      <c r="F54" s="99">
        <f>_xlfn.IFNA(SUM(INDIRECT("Data!" &amp; SUBSTITUTE(ADDRESS(1,MATCH(CONCATENATE("*Count.AutoSlam.",'Site Setup'!$R$5,".",'Site Setup'!$C54,".",'Site Setup'!$R$5,"-SLAM",$V54,RIGHT(F$38,1),".Kickout.Controller.",F$37),DATA!$2:$2,0),4),"1","")&amp;"7:"&amp;SUBSTITUTE(ADDRESS(1,MATCH(CONCATENATE("*Count.AutoSlam.",'Site Setup'!$R$5,".",'Site Setup'!$C54,".",'Site Setup'!$R$5,"-SLAM",$V54,RIGHT(F$38,1),".Kickout.Controller.",F$37),DATA!$2:$2,0),4),"1","")&amp;"200")),0)+_xlfn.IFNA(SUM(INDIRECT("Data!" &amp; SUBSTITUTE(ADDRESS(1,MATCH(CONCATENATE("*Count.AutoSlam.",'Site Setup'!$R$5,".",'Site Setup'!$C54,".",'Site Setup'!$R$5,"-SLAM",$V54,LEFT(F$38,1),".Kickout.Controller.",F$37),DATA!$2:$2,0),4),"1","")&amp;"7:"&amp;SUBSTITUTE(ADDRESS(1,MATCH(CONCATENATE("*Count.AutoSlam.",'Site Setup'!$R$5,".",'Site Setup'!$C54,".",'Site Setup'!$R$5,"-SLAM",$V54,LEFT(F$38,1),".Kickout.Controller.",F$37),DATA!$2:$2,0),4),"1","")&amp;"200")),0)</f>
        <v/>
      </c>
      <c r="G54" s="99">
        <f>_xlfn.IFNA(SUM(INDIRECT("Data!" &amp; SUBSTITUTE(ADDRESS(1,MATCH(CONCATENATE("*Count.AutoSlam.",'Site Setup'!$R$5,".",'Site Setup'!$C54,".",'Site Setup'!$R$5,"-SLAM",$V54,RIGHT(G$38,1),".Kickout.Controller.",G$37),DATA!$2:$2,0),4),"1","")&amp;"7:"&amp;SUBSTITUTE(ADDRESS(1,MATCH(CONCATENATE("*Count.AutoSlam.",'Site Setup'!$R$5,".",'Site Setup'!$C54,".",'Site Setup'!$R$5,"-SLAM",$V54,RIGHT(G$38,1),".Kickout.Controller.",G$37),DATA!$2:$2,0),4),"1","")&amp;"200")),0)+_xlfn.IFNA(SUM(INDIRECT("Data!" &amp; SUBSTITUTE(ADDRESS(1,MATCH(CONCATENATE("*Count.AutoSlam.",'Site Setup'!$R$5,".",'Site Setup'!$C54,".",'Site Setup'!$R$5,"-SLAM",$V54,LEFT(G$38,1),".Kickout.Controller.",G$37),DATA!$2:$2,0),4),"1","")&amp;"7:"&amp;SUBSTITUTE(ADDRESS(1,MATCH(CONCATENATE("*Count.AutoSlam.",'Site Setup'!$R$5,".",'Site Setup'!$C54,".",'Site Setup'!$R$5,"-SLAM",$V54,LEFT(G$38,1),".Kickout.Controller.",G$37),DATA!$2:$2,0),4),"1","")&amp;"200")),0)</f>
        <v/>
      </c>
      <c r="H54" s="99">
        <f>_xlfn.IFNA(SUM(INDIRECT("Data!" &amp; SUBSTITUTE(ADDRESS(1,MATCH(CONCATENATE("*Count.AutoSlam.",'Site Setup'!$R$5,".",'Site Setup'!$C54,".",'Site Setup'!$R$5,"-SLAM",$V54,RIGHT(H$38,1),".Kickout.Controller.",H$37),DATA!$2:$2,0),4),"1","")&amp;"7:"&amp;SUBSTITUTE(ADDRESS(1,MATCH(CONCATENATE("*Count.AutoSlam.",'Site Setup'!$R$5,".",'Site Setup'!$C54,".",'Site Setup'!$R$5,"-SLAM",$V54,RIGHT(H$38,1),".Kickout.Controller.",H$37),DATA!$2:$2,0),4),"1","")&amp;"200")),0)+_xlfn.IFNA(SUM(INDIRECT("Data!" &amp; SUBSTITUTE(ADDRESS(1,MATCH(CONCATENATE("*Count.AutoSlam.",'Site Setup'!$R$5,".",'Site Setup'!$C54,".",'Site Setup'!$R$5,"-SLAM",$V54,LEFT(H$38,1),".Kickout.Controller.",H$37),DATA!$2:$2,0),4),"1","")&amp;"7:"&amp;SUBSTITUTE(ADDRESS(1,MATCH(CONCATENATE("*Count.AutoSlam.",'Site Setup'!$R$5,".",'Site Setup'!$C54,".",'Site Setup'!$R$5,"-SLAM",$V54,LEFT(H$38,1),".Kickout.Controller.",H$37),DATA!$2:$2,0),4),"1","")&amp;"200")),0)</f>
        <v/>
      </c>
      <c r="I54" s="102">
        <f>SUM(C54:H54)</f>
        <v/>
      </c>
      <c r="J54" s="488" t="n"/>
      <c r="K54" s="488" t="n"/>
      <c r="L54" s="488" t="n"/>
      <c r="M54" s="488" t="n"/>
      <c r="N54" s="488" t="n"/>
      <c r="O54" s="488" t="n"/>
      <c r="P54" s="488" t="n"/>
      <c r="Q54" s="488" t="n"/>
      <c r="R54" s="488" t="n"/>
      <c r="S54" s="488" t="n"/>
      <c r="U54" s="98">
        <f>IFERROR(IF(ABS(C54-D54)/SUM(C54:D54)&gt;$U$38,MAX(C54:D54),0),"")</f>
        <v/>
      </c>
      <c r="V54" s="24">
        <f>'Site Setup'!B54</f>
        <v/>
      </c>
    </row>
    <row r="55" ht="15.75" customHeight="1" s="644">
      <c r="A55" s="82">
        <f>A29</f>
        <v/>
      </c>
      <c r="B55" s="97">
        <f>_xlfn.IFNA(_xlfn.IFNA(SUM(INDIRECT("Data!" &amp; SUBSTITUTE(ADDRESS(1,MATCH(CONCATENATE("*Count.AutoSlam.",'Site Setup'!$R$5,".",'Site Setup'!$C55,".",'Site Setup'!$R$5,"-SLAM",$V55,1,".Shipped n"),DATA!$2:$2,0),4),"1","")&amp;"7:"&amp;SUBSTITUTE(ADDRESS(1,MATCH(CONCATENATE("*Count.AutoSlam.",'Site Setup'!$R$5,".",'Site Setup'!$C55,".",'Site Setup'!$R$5,"-SLAM",$V55,1,".Shipped n"),DATA!$2:$2,0),4),"1","")&amp;"200")),0)+_xlfn.IFNA(SUM(INDIRECT("Data!" &amp; SUBSTITUTE(ADDRESS(1,MATCH(CONCATENATE("*Count.AutoSlam.",'Site Setup'!$R$5,".",'Site Setup'!$C55,".",'Site Setup'!$R$5,"-SLAM",$V55,2,".Shipped n"),DATA!$2:$2,0),4),"1","")&amp;"7:"&amp;SUBSTITUTE(ADDRESS(1,MATCH(CONCATENATE("*Count.AutoSlam.",'Site Setup'!$R$5,".",'Site Setup'!$C55,".",'Site Setup'!$R$5,"-SLAM",$V55,2,".Shipped n"),DATA!$2:$2,0),4),"1","")&amp;"200")),0),0)</f>
        <v/>
      </c>
      <c r="C55" s="98">
        <f>_xlfn.IFNA(SUM(INDIRECT("Data!" &amp; SUBSTITUTE(ADDRESS(1,MATCH(CONCATENATE("*Count.AutoSlam.",'Site Setup'!$R$5,".",'Site Setup'!$C55,".",'Site Setup'!$R$5,"-SLAM",$V55,RIGHT(C$38,1),".Kickout.Controller.",C$37),DATA!$2:$2,0),4),"1","")&amp;"7:"&amp;SUBSTITUTE(ADDRESS(1,MATCH(CONCATENATE("*Count.AutoSlam.",'Site Setup'!$R$5,".",'Site Setup'!$C55,".",'Site Setup'!$R$5,"-SLAM",$V55,RIGHT(C$38,1),".Kickout.Controller.",C$37),DATA!$2:$2,0),4),"1","")&amp;"200")),0)</f>
        <v/>
      </c>
      <c r="D55" s="98">
        <f>_xlfn.IFNA(SUM(INDIRECT("Data!" &amp; SUBSTITUTE(ADDRESS(1,MATCH(CONCATENATE("*Count.AutoSlam.",'Site Setup'!$R$5,".",'Site Setup'!$C55,".",'Site Setup'!$R$5,"-SLAM",$V55,RIGHT(D$38,1),".Kickout.Controller.",D$37),DATA!$2:$2,0),4),"1","")&amp;"7:"&amp;SUBSTITUTE(ADDRESS(1,MATCH(CONCATENATE("*Count.AutoSlam.",'Site Setup'!$R$5,".",'Site Setup'!$C55,".",'Site Setup'!$R$5,"-SLAM",$V55,RIGHT(D$38,1),".Kickout.Controller.",D$37),DATA!$2:$2,0),4),"1","")&amp;"200")),0)</f>
        <v/>
      </c>
      <c r="E55" s="99">
        <f>_xlfn.IFNA(SUM(INDIRECT("Data!" &amp; SUBSTITUTE(ADDRESS(1,MATCH(CONCATENATE("*Count.AutoSlam.",'Site Setup'!$R$5,".",'Site Setup'!$C55,".",'Site Setup'!$R$5,"-SLAM",$V55,RIGHT(E$38,1),".Kickout.Controller.",E$37),DATA!$2:$2,0),4),"1","")&amp;"7:"&amp;SUBSTITUTE(ADDRESS(1,MATCH(CONCATENATE("*Count.AutoSlam.",'Site Setup'!$R$5,".",'Site Setup'!$C55,".",'Site Setup'!$R$5,"-SLAM",$V55,RIGHT(E$38,1),".Kickout.Controller.",E$37),DATA!$2:$2,0),4),"1","")&amp;"200")),0)+_xlfn.IFNA(SUM(INDIRECT("Data!" &amp; SUBSTITUTE(ADDRESS(1,MATCH(CONCATENATE("*Count.AutoSlam.",'Site Setup'!$R$5,".",'Site Setup'!$C55,".",'Site Setup'!$R$5,"-SLAM",$V55,LEFT(E$38,1),".Kickout.Controller.",E$37),DATA!$2:$2,0),4),"1","")&amp;"7:"&amp;SUBSTITUTE(ADDRESS(1,MATCH(CONCATENATE("*Count.AutoSlam.",'Site Setup'!$R$5,".",'Site Setup'!$C55,".",'Site Setup'!$R$5,"-SLAM",$V55,LEFT(E$38,1),".Kickout.Controller.",E$37),DATA!$2:$2,0),4),"1","")&amp;"200")),0)</f>
        <v/>
      </c>
      <c r="F55" s="99">
        <f>_xlfn.IFNA(SUM(INDIRECT("Data!" &amp; SUBSTITUTE(ADDRESS(1,MATCH(CONCATENATE("*Count.AutoSlam.",'Site Setup'!$R$5,".",'Site Setup'!$C55,".",'Site Setup'!$R$5,"-SLAM",$V55,RIGHT(F$38,1),".Kickout.Controller.",F$37),DATA!$2:$2,0),4),"1","")&amp;"7:"&amp;SUBSTITUTE(ADDRESS(1,MATCH(CONCATENATE("*Count.AutoSlam.",'Site Setup'!$R$5,".",'Site Setup'!$C55,".",'Site Setup'!$R$5,"-SLAM",$V55,RIGHT(F$38,1),".Kickout.Controller.",F$37),DATA!$2:$2,0),4),"1","")&amp;"200")),0)+_xlfn.IFNA(SUM(INDIRECT("Data!" &amp; SUBSTITUTE(ADDRESS(1,MATCH(CONCATENATE("*Count.AutoSlam.",'Site Setup'!$R$5,".",'Site Setup'!$C55,".",'Site Setup'!$R$5,"-SLAM",$V55,LEFT(F$38,1),".Kickout.Controller.",F$37),DATA!$2:$2,0),4),"1","")&amp;"7:"&amp;SUBSTITUTE(ADDRESS(1,MATCH(CONCATENATE("*Count.AutoSlam.",'Site Setup'!$R$5,".",'Site Setup'!$C55,".",'Site Setup'!$R$5,"-SLAM",$V55,LEFT(F$38,1),".Kickout.Controller.",F$37),DATA!$2:$2,0),4),"1","")&amp;"200")),0)</f>
        <v/>
      </c>
      <c r="G55" s="99">
        <f>_xlfn.IFNA(SUM(INDIRECT("Data!" &amp; SUBSTITUTE(ADDRESS(1,MATCH(CONCATENATE("*Count.AutoSlam.",'Site Setup'!$R$5,".",'Site Setup'!$C55,".",'Site Setup'!$R$5,"-SLAM",$V55,RIGHT(G$38,1),".Kickout.Controller.",G$37),DATA!$2:$2,0),4),"1","")&amp;"7:"&amp;SUBSTITUTE(ADDRESS(1,MATCH(CONCATENATE("*Count.AutoSlam.",'Site Setup'!$R$5,".",'Site Setup'!$C55,".",'Site Setup'!$R$5,"-SLAM",$V55,RIGHT(G$38,1),".Kickout.Controller.",G$37),DATA!$2:$2,0),4),"1","")&amp;"200")),0)+_xlfn.IFNA(SUM(INDIRECT("Data!" &amp; SUBSTITUTE(ADDRESS(1,MATCH(CONCATENATE("*Count.AutoSlam.",'Site Setup'!$R$5,".",'Site Setup'!$C55,".",'Site Setup'!$R$5,"-SLAM",$V55,LEFT(G$38,1),".Kickout.Controller.",G$37),DATA!$2:$2,0),4),"1","")&amp;"7:"&amp;SUBSTITUTE(ADDRESS(1,MATCH(CONCATENATE("*Count.AutoSlam.",'Site Setup'!$R$5,".",'Site Setup'!$C55,".",'Site Setup'!$R$5,"-SLAM",$V55,LEFT(G$38,1),".Kickout.Controller.",G$37),DATA!$2:$2,0),4),"1","")&amp;"200")),0)</f>
        <v/>
      </c>
      <c r="H55" s="99">
        <f>_xlfn.IFNA(SUM(INDIRECT("Data!" &amp; SUBSTITUTE(ADDRESS(1,MATCH(CONCATENATE("*Count.AutoSlam.",'Site Setup'!$R$5,".",'Site Setup'!$C55,".",'Site Setup'!$R$5,"-SLAM",$V55,RIGHT(H$38,1),".Kickout.Controller.",H$37),DATA!$2:$2,0),4),"1","")&amp;"7:"&amp;SUBSTITUTE(ADDRESS(1,MATCH(CONCATENATE("*Count.AutoSlam.",'Site Setup'!$R$5,".",'Site Setup'!$C55,".",'Site Setup'!$R$5,"-SLAM",$V55,RIGHT(H$38,1),".Kickout.Controller.",H$37),DATA!$2:$2,0),4),"1","")&amp;"200")),0)+_xlfn.IFNA(SUM(INDIRECT("Data!" &amp; SUBSTITUTE(ADDRESS(1,MATCH(CONCATENATE("*Count.AutoSlam.",'Site Setup'!$R$5,".",'Site Setup'!$C55,".",'Site Setup'!$R$5,"-SLAM",$V55,LEFT(H$38,1),".Kickout.Controller.",H$37),DATA!$2:$2,0),4),"1","")&amp;"7:"&amp;SUBSTITUTE(ADDRESS(1,MATCH(CONCATENATE("*Count.AutoSlam.",'Site Setup'!$R$5,".",'Site Setup'!$C55,".",'Site Setup'!$R$5,"-SLAM",$V55,LEFT(H$38,1),".Kickout.Controller.",H$37),DATA!$2:$2,0),4),"1","")&amp;"200")),0)</f>
        <v/>
      </c>
      <c r="I55" s="102">
        <f>SUM(C55:H55)</f>
        <v/>
      </c>
      <c r="J55" s="488" t="n"/>
      <c r="K55" s="488" t="n"/>
      <c r="L55" s="488" t="n"/>
      <c r="M55" s="488" t="n"/>
      <c r="N55" s="488" t="n"/>
      <c r="O55" s="488" t="n"/>
      <c r="P55" s="488" t="n"/>
      <c r="Q55" s="488" t="n"/>
      <c r="R55" s="488" t="n"/>
      <c r="S55" s="488" t="n"/>
      <c r="U55" s="98">
        <f>IFERROR(IF(ABS(C55-D55)/SUM(C55:D55)&gt;$U$38,MAX(C55:D55),0),"")</f>
        <v/>
      </c>
      <c r="V55" s="24">
        <f>'Site Setup'!B55</f>
        <v/>
      </c>
    </row>
    <row r="56" ht="15.75" customHeight="1" s="644">
      <c r="A56" s="82">
        <f>A30</f>
        <v/>
      </c>
      <c r="B56" s="97">
        <f>_xlfn.IFNA(_xlfn.IFNA(SUM(INDIRECT("Data!" &amp; SUBSTITUTE(ADDRESS(1,MATCH(CONCATENATE("*Count.AutoSlam.",'Site Setup'!$R$5,".",'Site Setup'!$C56,".",'Site Setup'!$R$5,"-SLAM",$V56,1,".Shipped n"),DATA!$2:$2,0),4),"1","")&amp;"7:"&amp;SUBSTITUTE(ADDRESS(1,MATCH(CONCATENATE("*Count.AutoSlam.",'Site Setup'!$R$5,".",'Site Setup'!$C56,".",'Site Setup'!$R$5,"-SLAM",$V56,1,".Shipped n"),DATA!$2:$2,0),4),"1","")&amp;"200")),0)+_xlfn.IFNA(SUM(INDIRECT("Data!" &amp; SUBSTITUTE(ADDRESS(1,MATCH(CONCATENATE("*Count.AutoSlam.",'Site Setup'!$R$5,".",'Site Setup'!$C56,".",'Site Setup'!$R$5,"-SLAM",$V56,2,".Shipped n"),DATA!$2:$2,0),4),"1","")&amp;"7:"&amp;SUBSTITUTE(ADDRESS(1,MATCH(CONCATENATE("*Count.AutoSlam.",'Site Setup'!$R$5,".",'Site Setup'!$C56,".",'Site Setup'!$R$5,"-SLAM",$V56,2,".Shipped n"),DATA!$2:$2,0),4),"1","")&amp;"200")),0),0)</f>
        <v/>
      </c>
      <c r="C56" s="98">
        <f>_xlfn.IFNA(SUM(INDIRECT("Data!" &amp; SUBSTITUTE(ADDRESS(1,MATCH(CONCATENATE("*Count.AutoSlam.",'Site Setup'!$R$5,".",'Site Setup'!$C56,".",'Site Setup'!$R$5,"-SLAM",$V56,RIGHT(C$38,1),".Kickout.Controller.",C$37),DATA!$2:$2,0),4),"1","")&amp;"7:"&amp;SUBSTITUTE(ADDRESS(1,MATCH(CONCATENATE("*Count.AutoSlam.",'Site Setup'!$R$5,".",'Site Setup'!$C56,".",'Site Setup'!$R$5,"-SLAM",$V56,RIGHT(C$38,1),".Kickout.Controller.",C$37),DATA!$2:$2,0),4),"1","")&amp;"200")),0)</f>
        <v/>
      </c>
      <c r="D56" s="98">
        <f>_xlfn.IFNA(SUM(INDIRECT("Data!" &amp; SUBSTITUTE(ADDRESS(1,MATCH(CONCATENATE("*Count.AutoSlam.",'Site Setup'!$R$5,".",'Site Setup'!$C56,".",'Site Setup'!$R$5,"-SLAM",$V56,RIGHT(D$38,1),".Kickout.Controller.",D$37),DATA!$2:$2,0),4),"1","")&amp;"7:"&amp;SUBSTITUTE(ADDRESS(1,MATCH(CONCATENATE("*Count.AutoSlam.",'Site Setup'!$R$5,".",'Site Setup'!$C56,".",'Site Setup'!$R$5,"-SLAM",$V56,RIGHT(D$38,1),".Kickout.Controller.",D$37),DATA!$2:$2,0),4),"1","")&amp;"200")),0)</f>
        <v/>
      </c>
      <c r="E56" s="99">
        <f>_xlfn.IFNA(SUM(INDIRECT("Data!" &amp; SUBSTITUTE(ADDRESS(1,MATCH(CONCATENATE("*Count.AutoSlam.",'Site Setup'!$R$5,".",'Site Setup'!$C56,".",'Site Setup'!$R$5,"-SLAM",$V56,RIGHT(E$38,1),".Kickout.Controller.",E$37),DATA!$2:$2,0),4),"1","")&amp;"7:"&amp;SUBSTITUTE(ADDRESS(1,MATCH(CONCATENATE("*Count.AutoSlam.",'Site Setup'!$R$5,".",'Site Setup'!$C56,".",'Site Setup'!$R$5,"-SLAM",$V56,RIGHT(E$38,1),".Kickout.Controller.",E$37),DATA!$2:$2,0),4),"1","")&amp;"200")),0)+_xlfn.IFNA(SUM(INDIRECT("Data!" &amp; SUBSTITUTE(ADDRESS(1,MATCH(CONCATENATE("*Count.AutoSlam.",'Site Setup'!$R$5,".",'Site Setup'!$C56,".",'Site Setup'!$R$5,"-SLAM",$V56,LEFT(E$38,1),".Kickout.Controller.",E$37),DATA!$2:$2,0),4),"1","")&amp;"7:"&amp;SUBSTITUTE(ADDRESS(1,MATCH(CONCATENATE("*Count.AutoSlam.",'Site Setup'!$R$5,".",'Site Setup'!$C56,".",'Site Setup'!$R$5,"-SLAM",$V56,LEFT(E$38,1),".Kickout.Controller.",E$37),DATA!$2:$2,0),4),"1","")&amp;"200")),0)</f>
        <v/>
      </c>
      <c r="F56" s="99">
        <f>_xlfn.IFNA(SUM(INDIRECT("Data!" &amp; SUBSTITUTE(ADDRESS(1,MATCH(CONCATENATE("*Count.AutoSlam.",'Site Setup'!$R$5,".",'Site Setup'!$C56,".",'Site Setup'!$R$5,"-SLAM",$V56,RIGHT(F$38,1),".Kickout.Controller.",F$37),DATA!$2:$2,0),4),"1","")&amp;"7:"&amp;SUBSTITUTE(ADDRESS(1,MATCH(CONCATENATE("*Count.AutoSlam.",'Site Setup'!$R$5,".",'Site Setup'!$C56,".",'Site Setup'!$R$5,"-SLAM",$V56,RIGHT(F$38,1),".Kickout.Controller.",F$37),DATA!$2:$2,0),4),"1","")&amp;"200")),0)+_xlfn.IFNA(SUM(INDIRECT("Data!" &amp; SUBSTITUTE(ADDRESS(1,MATCH(CONCATENATE("*Count.AutoSlam.",'Site Setup'!$R$5,".",'Site Setup'!$C56,".",'Site Setup'!$R$5,"-SLAM",$V56,LEFT(F$38,1),".Kickout.Controller.",F$37),DATA!$2:$2,0),4),"1","")&amp;"7:"&amp;SUBSTITUTE(ADDRESS(1,MATCH(CONCATENATE("*Count.AutoSlam.",'Site Setup'!$R$5,".",'Site Setup'!$C56,".",'Site Setup'!$R$5,"-SLAM",$V56,LEFT(F$38,1),".Kickout.Controller.",F$37),DATA!$2:$2,0),4),"1","")&amp;"200")),0)</f>
        <v/>
      </c>
      <c r="G56" s="99">
        <f>_xlfn.IFNA(SUM(INDIRECT("Data!" &amp; SUBSTITUTE(ADDRESS(1,MATCH(CONCATENATE("*Count.AutoSlam.",'Site Setup'!$R$5,".",'Site Setup'!$C56,".",'Site Setup'!$R$5,"-SLAM",$V56,RIGHT(G$38,1),".Kickout.Controller.",G$37),DATA!$2:$2,0),4),"1","")&amp;"7:"&amp;SUBSTITUTE(ADDRESS(1,MATCH(CONCATENATE("*Count.AutoSlam.",'Site Setup'!$R$5,".",'Site Setup'!$C56,".",'Site Setup'!$R$5,"-SLAM",$V56,RIGHT(G$38,1),".Kickout.Controller.",G$37),DATA!$2:$2,0),4),"1","")&amp;"200")),0)+_xlfn.IFNA(SUM(INDIRECT("Data!" &amp; SUBSTITUTE(ADDRESS(1,MATCH(CONCATENATE("*Count.AutoSlam.",'Site Setup'!$R$5,".",'Site Setup'!$C56,".",'Site Setup'!$R$5,"-SLAM",$V56,LEFT(G$38,1),".Kickout.Controller.",G$37),DATA!$2:$2,0),4),"1","")&amp;"7:"&amp;SUBSTITUTE(ADDRESS(1,MATCH(CONCATENATE("*Count.AutoSlam.",'Site Setup'!$R$5,".",'Site Setup'!$C56,".",'Site Setup'!$R$5,"-SLAM",$V56,LEFT(G$38,1),".Kickout.Controller.",G$37),DATA!$2:$2,0),4),"1","")&amp;"200")),0)</f>
        <v/>
      </c>
      <c r="H56" s="99">
        <f>_xlfn.IFNA(SUM(INDIRECT("Data!" &amp; SUBSTITUTE(ADDRESS(1,MATCH(CONCATENATE("*Count.AutoSlam.",'Site Setup'!$R$5,".",'Site Setup'!$C56,".",'Site Setup'!$R$5,"-SLAM",$V56,RIGHT(H$38,1),".Kickout.Controller.",H$37),DATA!$2:$2,0),4),"1","")&amp;"7:"&amp;SUBSTITUTE(ADDRESS(1,MATCH(CONCATENATE("*Count.AutoSlam.",'Site Setup'!$R$5,".",'Site Setup'!$C56,".",'Site Setup'!$R$5,"-SLAM",$V56,RIGHT(H$38,1),".Kickout.Controller.",H$37),DATA!$2:$2,0),4),"1","")&amp;"200")),0)+_xlfn.IFNA(SUM(INDIRECT("Data!" &amp; SUBSTITUTE(ADDRESS(1,MATCH(CONCATENATE("*Count.AutoSlam.",'Site Setup'!$R$5,".",'Site Setup'!$C56,".",'Site Setup'!$R$5,"-SLAM",$V56,LEFT(H$38,1),".Kickout.Controller.",H$37),DATA!$2:$2,0),4),"1","")&amp;"7:"&amp;SUBSTITUTE(ADDRESS(1,MATCH(CONCATENATE("*Count.AutoSlam.",'Site Setup'!$R$5,".",'Site Setup'!$C56,".",'Site Setup'!$R$5,"-SLAM",$V56,LEFT(H$38,1),".Kickout.Controller.",H$37),DATA!$2:$2,0),4),"1","")&amp;"200")),0)</f>
        <v/>
      </c>
      <c r="I56" s="102">
        <f>SUM(C56:H56)</f>
        <v/>
      </c>
      <c r="J56" s="488" t="n"/>
      <c r="K56" s="488" t="n"/>
      <c r="L56" s="488" t="n"/>
      <c r="M56" s="488" t="n"/>
      <c r="N56" s="488" t="n"/>
      <c r="O56" s="488" t="n"/>
      <c r="P56" s="488" t="n"/>
      <c r="Q56" s="488" t="n"/>
      <c r="R56" s="488" t="n"/>
      <c r="S56" s="488" t="n"/>
      <c r="U56" s="98">
        <f>IFERROR(IF(ABS(C56-D56)/SUM(C56:D56)&gt;$U$38,MAX(C56:D56),0),"")</f>
        <v/>
      </c>
      <c r="V56" s="24">
        <f>'Site Setup'!B56</f>
        <v/>
      </c>
    </row>
    <row r="57" ht="15.75" customHeight="1" s="644">
      <c r="A57" s="82">
        <f>A31</f>
        <v/>
      </c>
      <c r="B57" s="97">
        <f>_xlfn.IFNA(_xlfn.IFNA(SUM(INDIRECT("Data!" &amp; SUBSTITUTE(ADDRESS(1,MATCH(CONCATENATE("*Count.AutoSlam.",'Site Setup'!$R$5,".",'Site Setup'!$C57,".",'Site Setup'!$R$5,"-SLAM",$V57,1,".Shipped n"),DATA!$2:$2,0),4),"1","")&amp;"7:"&amp;SUBSTITUTE(ADDRESS(1,MATCH(CONCATENATE("*Count.AutoSlam.",'Site Setup'!$R$5,".",'Site Setup'!$C57,".",'Site Setup'!$R$5,"-SLAM",$V57,1,".Shipped n"),DATA!$2:$2,0),4),"1","")&amp;"200")),0)+_xlfn.IFNA(SUM(INDIRECT("Data!" &amp; SUBSTITUTE(ADDRESS(1,MATCH(CONCATENATE("*Count.AutoSlam.",'Site Setup'!$R$5,".",'Site Setup'!$C57,".",'Site Setup'!$R$5,"-SLAM",$V57,2,".Shipped n"),DATA!$2:$2,0),4),"1","")&amp;"7:"&amp;SUBSTITUTE(ADDRESS(1,MATCH(CONCATENATE("*Count.AutoSlam.",'Site Setup'!$R$5,".",'Site Setup'!$C57,".",'Site Setup'!$R$5,"-SLAM",$V57,2,".Shipped n"),DATA!$2:$2,0),4),"1","")&amp;"200")),0),0)</f>
        <v/>
      </c>
      <c r="C57" s="98">
        <f>_xlfn.IFNA(SUM(INDIRECT("Data!" &amp; SUBSTITUTE(ADDRESS(1,MATCH(CONCATENATE("*Count.AutoSlam.",'Site Setup'!$R$5,".",'Site Setup'!$C57,".",'Site Setup'!$R$5,"-SLAM",$V57,RIGHT(C$38,1),".Kickout.Controller.",C$37),DATA!$2:$2,0),4),"1","")&amp;"7:"&amp;SUBSTITUTE(ADDRESS(1,MATCH(CONCATENATE("*Count.AutoSlam.",'Site Setup'!$R$5,".",'Site Setup'!$C57,".",'Site Setup'!$R$5,"-SLAM",$V57,RIGHT(C$38,1),".Kickout.Controller.",C$37),DATA!$2:$2,0),4),"1","")&amp;"200")),0)</f>
        <v/>
      </c>
      <c r="D57" s="98">
        <f>_xlfn.IFNA(SUM(INDIRECT("Data!" &amp; SUBSTITUTE(ADDRESS(1,MATCH(CONCATENATE("*Count.AutoSlam.",'Site Setup'!$R$5,".",'Site Setup'!$C57,".",'Site Setup'!$R$5,"-SLAM",$V57,RIGHT(D$38,1),".Kickout.Controller.",D$37),DATA!$2:$2,0),4),"1","")&amp;"7:"&amp;SUBSTITUTE(ADDRESS(1,MATCH(CONCATENATE("*Count.AutoSlam.",'Site Setup'!$R$5,".",'Site Setup'!$C57,".",'Site Setup'!$R$5,"-SLAM",$V57,RIGHT(D$38,1),".Kickout.Controller.",D$37),DATA!$2:$2,0),4),"1","")&amp;"200")),0)</f>
        <v/>
      </c>
      <c r="E57" s="99">
        <f>_xlfn.IFNA(SUM(INDIRECT("Data!" &amp; SUBSTITUTE(ADDRESS(1,MATCH(CONCATENATE("*Count.AutoSlam.",'Site Setup'!$R$5,".",'Site Setup'!$C57,".",'Site Setup'!$R$5,"-SLAM",$V57,RIGHT(E$38,1),".Kickout.Controller.",E$37),DATA!$2:$2,0),4),"1","")&amp;"7:"&amp;SUBSTITUTE(ADDRESS(1,MATCH(CONCATENATE("*Count.AutoSlam.",'Site Setup'!$R$5,".",'Site Setup'!$C57,".",'Site Setup'!$R$5,"-SLAM",$V57,RIGHT(E$38,1),".Kickout.Controller.",E$37),DATA!$2:$2,0),4),"1","")&amp;"200")),0)+_xlfn.IFNA(SUM(INDIRECT("Data!" &amp; SUBSTITUTE(ADDRESS(1,MATCH(CONCATENATE("*Count.AutoSlam.",'Site Setup'!$R$5,".",'Site Setup'!$C57,".",'Site Setup'!$R$5,"-SLAM",$V57,LEFT(E$38,1),".Kickout.Controller.",E$37),DATA!$2:$2,0),4),"1","")&amp;"7:"&amp;SUBSTITUTE(ADDRESS(1,MATCH(CONCATENATE("*Count.AutoSlam.",'Site Setup'!$R$5,".",'Site Setup'!$C57,".",'Site Setup'!$R$5,"-SLAM",$V57,LEFT(E$38,1),".Kickout.Controller.",E$37),DATA!$2:$2,0),4),"1","")&amp;"200")),0)</f>
        <v/>
      </c>
      <c r="F57" s="99">
        <f>_xlfn.IFNA(SUM(INDIRECT("Data!" &amp; SUBSTITUTE(ADDRESS(1,MATCH(CONCATENATE("*Count.AutoSlam.",'Site Setup'!$R$5,".",'Site Setup'!$C57,".",'Site Setup'!$R$5,"-SLAM",$V57,RIGHT(F$38,1),".Kickout.Controller.",F$37),DATA!$2:$2,0),4),"1","")&amp;"7:"&amp;SUBSTITUTE(ADDRESS(1,MATCH(CONCATENATE("*Count.AutoSlam.",'Site Setup'!$R$5,".",'Site Setup'!$C57,".",'Site Setup'!$R$5,"-SLAM",$V57,RIGHT(F$38,1),".Kickout.Controller.",F$37),DATA!$2:$2,0),4),"1","")&amp;"200")),0)+_xlfn.IFNA(SUM(INDIRECT("Data!" &amp; SUBSTITUTE(ADDRESS(1,MATCH(CONCATENATE("*Count.AutoSlam.",'Site Setup'!$R$5,".",'Site Setup'!$C57,".",'Site Setup'!$R$5,"-SLAM",$V57,LEFT(F$38,1),".Kickout.Controller.",F$37),DATA!$2:$2,0),4),"1","")&amp;"7:"&amp;SUBSTITUTE(ADDRESS(1,MATCH(CONCATENATE("*Count.AutoSlam.",'Site Setup'!$R$5,".",'Site Setup'!$C57,".",'Site Setup'!$R$5,"-SLAM",$V57,LEFT(F$38,1),".Kickout.Controller.",F$37),DATA!$2:$2,0),4),"1","")&amp;"200")),0)</f>
        <v/>
      </c>
      <c r="G57" s="99">
        <f>_xlfn.IFNA(SUM(INDIRECT("Data!" &amp; SUBSTITUTE(ADDRESS(1,MATCH(CONCATENATE("*Count.AutoSlam.",'Site Setup'!$R$5,".",'Site Setup'!$C57,".",'Site Setup'!$R$5,"-SLAM",$V57,RIGHT(G$38,1),".Kickout.Controller.",G$37),DATA!$2:$2,0),4),"1","")&amp;"7:"&amp;SUBSTITUTE(ADDRESS(1,MATCH(CONCATENATE("*Count.AutoSlam.",'Site Setup'!$R$5,".",'Site Setup'!$C57,".",'Site Setup'!$R$5,"-SLAM",$V57,RIGHT(G$38,1),".Kickout.Controller.",G$37),DATA!$2:$2,0),4),"1","")&amp;"200")),0)+_xlfn.IFNA(SUM(INDIRECT("Data!" &amp; SUBSTITUTE(ADDRESS(1,MATCH(CONCATENATE("*Count.AutoSlam.",'Site Setup'!$R$5,".",'Site Setup'!$C57,".",'Site Setup'!$R$5,"-SLAM",$V57,LEFT(G$38,1),".Kickout.Controller.",G$37),DATA!$2:$2,0),4),"1","")&amp;"7:"&amp;SUBSTITUTE(ADDRESS(1,MATCH(CONCATENATE("*Count.AutoSlam.",'Site Setup'!$R$5,".",'Site Setup'!$C57,".",'Site Setup'!$R$5,"-SLAM",$V57,LEFT(G$38,1),".Kickout.Controller.",G$37),DATA!$2:$2,0),4),"1","")&amp;"200")),0)</f>
        <v/>
      </c>
      <c r="H57" s="99">
        <f>_xlfn.IFNA(SUM(INDIRECT("Data!" &amp; SUBSTITUTE(ADDRESS(1,MATCH(CONCATENATE("*Count.AutoSlam.",'Site Setup'!$R$5,".",'Site Setup'!$C57,".",'Site Setup'!$R$5,"-SLAM",$V57,RIGHT(H$38,1),".Kickout.Controller.",H$37),DATA!$2:$2,0),4),"1","")&amp;"7:"&amp;SUBSTITUTE(ADDRESS(1,MATCH(CONCATENATE("*Count.AutoSlam.",'Site Setup'!$R$5,".",'Site Setup'!$C57,".",'Site Setup'!$R$5,"-SLAM",$V57,RIGHT(H$38,1),".Kickout.Controller.",H$37),DATA!$2:$2,0),4),"1","")&amp;"200")),0)+_xlfn.IFNA(SUM(INDIRECT("Data!" &amp; SUBSTITUTE(ADDRESS(1,MATCH(CONCATENATE("*Count.AutoSlam.",'Site Setup'!$R$5,".",'Site Setup'!$C57,".",'Site Setup'!$R$5,"-SLAM",$V57,LEFT(H$38,1),".Kickout.Controller.",H$37),DATA!$2:$2,0),4),"1","")&amp;"7:"&amp;SUBSTITUTE(ADDRESS(1,MATCH(CONCATENATE("*Count.AutoSlam.",'Site Setup'!$R$5,".",'Site Setup'!$C57,".",'Site Setup'!$R$5,"-SLAM",$V57,LEFT(H$38,1),".Kickout.Controller.",H$37),DATA!$2:$2,0),4),"1","")&amp;"200")),0)</f>
        <v/>
      </c>
      <c r="I57" s="102">
        <f>SUM(C57:H57)</f>
        <v/>
      </c>
      <c r="J57" s="488" t="n"/>
      <c r="K57" s="488" t="n"/>
      <c r="L57" s="488" t="n"/>
      <c r="M57" s="488" t="n"/>
      <c r="N57" s="488" t="n"/>
      <c r="O57" s="488" t="n"/>
      <c r="P57" s="488" t="n"/>
      <c r="Q57" s="488" t="n"/>
      <c r="R57" s="488" t="n"/>
      <c r="S57" s="488" t="n"/>
      <c r="U57" s="98">
        <f>IFERROR(IF(ABS(C57-D57)/SUM(C57:D57)&gt;$U$38,MAX(C57:D57),0),"")</f>
        <v/>
      </c>
      <c r="V57" s="24">
        <f>'Site Setup'!B57</f>
        <v/>
      </c>
    </row>
    <row r="58" ht="16.5" customHeight="1" s="644" thickBot="1">
      <c r="A58" s="82">
        <f>A32</f>
        <v/>
      </c>
      <c r="B58" s="97">
        <f>_xlfn.IFNA(_xlfn.IFNA(SUM(INDIRECT("Data!" &amp; SUBSTITUTE(ADDRESS(1,MATCH(CONCATENATE("*Count.AutoSlam.",'Site Setup'!$R$5,".",'Site Setup'!$C58,".",'Site Setup'!$R$5,"-SLAM",$V58,1,".Shipped n"),DATA!$2:$2,0),4),"1","")&amp;"7:"&amp;SUBSTITUTE(ADDRESS(1,MATCH(CONCATENATE("*Count.AutoSlam.",'Site Setup'!$R$5,".",'Site Setup'!$C58,".",'Site Setup'!$R$5,"-SLAM",$V58,1,".Shipped n"),DATA!$2:$2,0),4),"1","")&amp;"200")),0)+_xlfn.IFNA(SUM(INDIRECT("Data!" &amp; SUBSTITUTE(ADDRESS(1,MATCH(CONCATENATE("*Count.AutoSlam.",'Site Setup'!$R$5,".",'Site Setup'!$C58,".",'Site Setup'!$R$5,"-SLAM",$V58,2,".Shipped n"),DATA!$2:$2,0),4),"1","")&amp;"7:"&amp;SUBSTITUTE(ADDRESS(1,MATCH(CONCATENATE("*Count.AutoSlam.",'Site Setup'!$R$5,".",'Site Setup'!$C58,".",'Site Setup'!$R$5,"-SLAM",$V58,2,".Shipped n"),DATA!$2:$2,0),4),"1","")&amp;"200")),0),0)</f>
        <v/>
      </c>
      <c r="C58" s="98">
        <f>_xlfn.IFNA(SUM(INDIRECT("Data!" &amp; SUBSTITUTE(ADDRESS(1,MATCH(CONCATENATE("*Count.AutoSlam.",'Site Setup'!$R$5,".",'Site Setup'!$C58,".",'Site Setup'!$R$5,"-SLAM",$V58,RIGHT(C$38,1),".Kickout.Controller.",C$37),DATA!$2:$2,0),4),"1","")&amp;"7:"&amp;SUBSTITUTE(ADDRESS(1,MATCH(CONCATENATE("*Count.AutoSlam.",'Site Setup'!$R$5,".",'Site Setup'!$C58,".",'Site Setup'!$R$5,"-SLAM",$V58,RIGHT(C$38,1),".Kickout.Controller.",C$37),DATA!$2:$2,0),4),"1","")&amp;"200")),0)</f>
        <v/>
      </c>
      <c r="D58" s="98">
        <f>_xlfn.IFNA(SUM(INDIRECT("Data!" &amp; SUBSTITUTE(ADDRESS(1,MATCH(CONCATENATE("*Count.AutoSlam.",'Site Setup'!$R$5,".",'Site Setup'!$C58,".",'Site Setup'!$R$5,"-SLAM",$V58,RIGHT(D$38,1),".Kickout.Controller.",D$37),DATA!$2:$2,0),4),"1","")&amp;"7:"&amp;SUBSTITUTE(ADDRESS(1,MATCH(CONCATENATE("*Count.AutoSlam.",'Site Setup'!$R$5,".",'Site Setup'!$C58,".",'Site Setup'!$R$5,"-SLAM",$V58,RIGHT(D$38,1),".Kickout.Controller.",D$37),DATA!$2:$2,0),4),"1","")&amp;"200")),0)</f>
        <v/>
      </c>
      <c r="E58" s="99">
        <f>_xlfn.IFNA(SUM(INDIRECT("Data!" &amp; SUBSTITUTE(ADDRESS(1,MATCH(CONCATENATE("*Count.AutoSlam.",'Site Setup'!$R$5,".",'Site Setup'!$C58,".",'Site Setup'!$R$5,"-SLAM",$V58,RIGHT(E$38,1),".Kickout.Controller.",E$37),DATA!$2:$2,0),4),"1","")&amp;"7:"&amp;SUBSTITUTE(ADDRESS(1,MATCH(CONCATENATE("*Count.AutoSlam.",'Site Setup'!$R$5,".",'Site Setup'!$C58,".",'Site Setup'!$R$5,"-SLAM",$V58,RIGHT(E$38,1),".Kickout.Controller.",E$37),DATA!$2:$2,0),4),"1","")&amp;"200")),0)+_xlfn.IFNA(SUM(INDIRECT("Data!" &amp; SUBSTITUTE(ADDRESS(1,MATCH(CONCATENATE("*Count.AutoSlam.",'Site Setup'!$R$5,".",'Site Setup'!$C58,".",'Site Setup'!$R$5,"-SLAM",$V58,LEFT(E$38,1),".Kickout.Controller.",E$37),DATA!$2:$2,0),4),"1","")&amp;"7:"&amp;SUBSTITUTE(ADDRESS(1,MATCH(CONCATENATE("*Count.AutoSlam.",'Site Setup'!$R$5,".",'Site Setup'!$C58,".",'Site Setup'!$R$5,"-SLAM",$V58,LEFT(E$38,1),".Kickout.Controller.",E$37),DATA!$2:$2,0),4),"1","")&amp;"200")),0)</f>
        <v/>
      </c>
      <c r="F58" s="99">
        <f>_xlfn.IFNA(SUM(INDIRECT("Data!" &amp; SUBSTITUTE(ADDRESS(1,MATCH(CONCATENATE("*Count.AutoSlam.",'Site Setup'!$R$5,".",'Site Setup'!$C58,".",'Site Setup'!$R$5,"-SLAM",$V58,RIGHT(F$38,1),".Kickout.Controller.",F$37),DATA!$2:$2,0),4),"1","")&amp;"7:"&amp;SUBSTITUTE(ADDRESS(1,MATCH(CONCATENATE("*Count.AutoSlam.",'Site Setup'!$R$5,".",'Site Setup'!$C58,".",'Site Setup'!$R$5,"-SLAM",$V58,RIGHT(F$38,1),".Kickout.Controller.",F$37),DATA!$2:$2,0),4),"1","")&amp;"200")),0)+_xlfn.IFNA(SUM(INDIRECT("Data!" &amp; SUBSTITUTE(ADDRESS(1,MATCH(CONCATENATE("*Count.AutoSlam.",'Site Setup'!$R$5,".",'Site Setup'!$C58,".",'Site Setup'!$R$5,"-SLAM",$V58,LEFT(F$38,1),".Kickout.Controller.",F$37),DATA!$2:$2,0),4),"1","")&amp;"7:"&amp;SUBSTITUTE(ADDRESS(1,MATCH(CONCATENATE("*Count.AutoSlam.",'Site Setup'!$R$5,".",'Site Setup'!$C58,".",'Site Setup'!$R$5,"-SLAM",$V58,LEFT(F$38,1),".Kickout.Controller.",F$37),DATA!$2:$2,0),4),"1","")&amp;"200")),0)</f>
        <v/>
      </c>
      <c r="G58" s="99">
        <f>_xlfn.IFNA(SUM(INDIRECT("Data!" &amp; SUBSTITUTE(ADDRESS(1,MATCH(CONCATENATE("*Count.AutoSlam.",'Site Setup'!$R$5,".",'Site Setup'!$C58,".",'Site Setup'!$R$5,"-SLAM",$V58,RIGHT(G$38,1),".Kickout.Controller.",G$37),DATA!$2:$2,0),4),"1","")&amp;"7:"&amp;SUBSTITUTE(ADDRESS(1,MATCH(CONCATENATE("*Count.AutoSlam.",'Site Setup'!$R$5,".",'Site Setup'!$C58,".",'Site Setup'!$R$5,"-SLAM",$V58,RIGHT(G$38,1),".Kickout.Controller.",G$37),DATA!$2:$2,0),4),"1","")&amp;"200")),0)+_xlfn.IFNA(SUM(INDIRECT("Data!" &amp; SUBSTITUTE(ADDRESS(1,MATCH(CONCATENATE("*Count.AutoSlam.",'Site Setup'!$R$5,".",'Site Setup'!$C58,".",'Site Setup'!$R$5,"-SLAM",$V58,LEFT(G$38,1),".Kickout.Controller.",G$37),DATA!$2:$2,0),4),"1","")&amp;"7:"&amp;SUBSTITUTE(ADDRESS(1,MATCH(CONCATENATE("*Count.AutoSlam.",'Site Setup'!$R$5,".",'Site Setup'!$C58,".",'Site Setup'!$R$5,"-SLAM",$V58,LEFT(G$38,1),".Kickout.Controller.",G$37),DATA!$2:$2,0),4),"1","")&amp;"200")),0)</f>
        <v/>
      </c>
      <c r="H58" s="99">
        <f>_xlfn.IFNA(SUM(INDIRECT("Data!" &amp; SUBSTITUTE(ADDRESS(1,MATCH(CONCATENATE("*Count.AutoSlam.",'Site Setup'!$R$5,".",'Site Setup'!$C58,".",'Site Setup'!$R$5,"-SLAM",$V58,RIGHT(H$38,1),".Kickout.Controller.",H$37),DATA!$2:$2,0),4),"1","")&amp;"7:"&amp;SUBSTITUTE(ADDRESS(1,MATCH(CONCATENATE("*Count.AutoSlam.",'Site Setup'!$R$5,".",'Site Setup'!$C58,".",'Site Setup'!$R$5,"-SLAM",$V58,RIGHT(H$38,1),".Kickout.Controller.",H$37),DATA!$2:$2,0),4),"1","")&amp;"200")),0)+_xlfn.IFNA(SUM(INDIRECT("Data!" &amp; SUBSTITUTE(ADDRESS(1,MATCH(CONCATENATE("*Count.AutoSlam.",'Site Setup'!$R$5,".",'Site Setup'!$C58,".",'Site Setup'!$R$5,"-SLAM",$V58,LEFT(H$38,1),".Kickout.Controller.",H$37),DATA!$2:$2,0),4),"1","")&amp;"7:"&amp;SUBSTITUTE(ADDRESS(1,MATCH(CONCATENATE("*Count.AutoSlam.",'Site Setup'!$R$5,".",'Site Setup'!$C58,".",'Site Setup'!$R$5,"-SLAM",$V58,LEFT(H$38,1),".Kickout.Controller.",H$37),DATA!$2:$2,0),4),"1","")&amp;"200")),0)</f>
        <v/>
      </c>
      <c r="I58" s="102">
        <f>SUM(C58:H58)</f>
        <v/>
      </c>
      <c r="J58" s="488" t="n"/>
      <c r="K58" s="488" t="n"/>
      <c r="L58" s="488" t="n"/>
      <c r="M58" s="488" t="n"/>
      <c r="N58" s="488" t="n"/>
      <c r="O58" s="488" t="n"/>
      <c r="P58" s="488" t="n"/>
      <c r="Q58" s="488" t="n"/>
      <c r="R58" s="488" t="n"/>
      <c r="S58" s="488" t="n"/>
      <c r="U58" s="98">
        <f>IFERROR(IF(ABS(C58-D58)/SUM(C58:D58)&gt;$U$38,MAX(C58:D58),0),"")</f>
        <v/>
      </c>
      <c r="V58" s="24">
        <f>'Site Setup'!B58</f>
        <v/>
      </c>
    </row>
    <row r="59" ht="16.5" customHeight="1" s="644" thickBot="1">
      <c r="A59" s="103" t="inlineStr">
        <is>
          <t>SUM</t>
        </is>
      </c>
      <c r="B59" s="104">
        <f>SUM(B39:B58)</f>
        <v/>
      </c>
      <c r="C59" s="104">
        <f>SUM(C39:C58)</f>
        <v/>
      </c>
      <c r="D59" s="104">
        <f>SUM(D39:D58)</f>
        <v/>
      </c>
      <c r="E59" s="104">
        <f>SUM(E39:E58)</f>
        <v/>
      </c>
      <c r="F59" s="104">
        <f>SUM(F39:F58)</f>
        <v/>
      </c>
      <c r="G59" s="104">
        <f>SUM(G39:G58)</f>
        <v/>
      </c>
      <c r="H59" s="104">
        <f>SUM(H39:H58)</f>
        <v/>
      </c>
      <c r="I59" s="104">
        <f>SUM(I39:I58)</f>
        <v/>
      </c>
      <c r="J59" s="488" t="n"/>
      <c r="K59" s="488" t="n"/>
      <c r="L59" s="488" t="n"/>
      <c r="M59" s="488" t="n"/>
      <c r="N59" s="488" t="n"/>
      <c r="O59" s="488" t="n"/>
      <c r="P59" s="488" t="n"/>
      <c r="Q59" s="488" t="n"/>
      <c r="R59" s="488" t="n"/>
      <c r="S59" s="488" t="n"/>
    </row>
    <row r="60" ht="15.75" customHeight="1" s="644" thickBot="1">
      <c r="A60" s="178" t="n"/>
      <c r="B60" s="398" t="n"/>
      <c r="C60" s="398" t="n"/>
      <c r="D60" s="398" t="n"/>
      <c r="E60" s="398" t="n"/>
      <c r="F60" s="398" t="n"/>
      <c r="G60" s="417" t="n"/>
      <c r="H60" s="488" t="n"/>
      <c r="I60" s="488" t="n"/>
      <c r="J60" s="488" t="n"/>
      <c r="K60" s="488" t="n"/>
      <c r="L60" s="488" t="n"/>
      <c r="M60" s="488" t="n"/>
      <c r="N60" s="488" t="n"/>
      <c r="O60" s="488" t="n"/>
      <c r="P60" s="488" t="n"/>
      <c r="Q60" s="488" t="n"/>
      <c r="R60" s="488" t="n"/>
      <c r="S60" s="488" t="n"/>
    </row>
    <row r="61" ht="16.5" customHeight="1" s="644" thickBot="1">
      <c r="A61" s="158" t="inlineStr">
        <is>
          <t>% of Total KO</t>
        </is>
      </c>
      <c r="B61" s="580" t="inlineStr">
        <is>
          <t>Percentage of Total Kickouts</t>
        </is>
      </c>
      <c r="C61" s="176" t="n"/>
      <c r="D61" s="584" t="inlineStr">
        <is>
          <t>Highlighting Biggest Influencers</t>
        </is>
      </c>
      <c r="E61" s="176" t="n"/>
      <c r="F61" s="177" t="n"/>
      <c r="G61" s="488" t="n"/>
      <c r="H61" s="488" t="n"/>
      <c r="I61" s="488" t="n"/>
      <c r="J61" s="488" t="n"/>
      <c r="K61" s="488" t="n"/>
      <c r="L61" s="488" t="n"/>
      <c r="M61" s="488" t="n"/>
      <c r="N61" s="488" t="n"/>
      <c r="O61" s="488" t="n"/>
      <c r="P61" s="488" t="n"/>
      <c r="Q61" s="488" t="n"/>
      <c r="R61" s="488" t="n"/>
      <c r="S61" s="488" t="n"/>
    </row>
    <row r="62" ht="16.5" customHeight="1" s="644" thickBot="1">
      <c r="A62" s="133" t="inlineStr">
        <is>
          <t>Name</t>
        </is>
      </c>
      <c r="B62" s="146" t="inlineStr">
        <is>
          <t>Bad Verify Scan</t>
        </is>
      </c>
      <c r="C62" s="147" t="inlineStr">
        <is>
          <t>No Label Zone</t>
        </is>
      </c>
      <c r="D62" s="148" t="inlineStr">
        <is>
          <t>Package Cleared</t>
        </is>
      </c>
      <c r="E62" s="149" t="inlineStr">
        <is>
          <t>SP00 No Read</t>
        </is>
      </c>
      <c r="F62" s="150" t="inlineStr">
        <is>
          <t>SP00 Multi Read</t>
        </is>
      </c>
      <c r="G62" s="165" t="inlineStr">
        <is>
          <t>% of Total Kickouts</t>
        </is>
      </c>
      <c r="H62" s="488" t="n"/>
      <c r="I62" s="488" t="n"/>
      <c r="J62" s="488" t="n"/>
      <c r="K62" s="488" t="n"/>
      <c r="L62" s="488" t="n"/>
      <c r="M62" s="488" t="n"/>
      <c r="N62" s="488" t="n"/>
      <c r="O62" s="488" t="n"/>
      <c r="P62" s="488" t="n"/>
      <c r="Q62" s="488" t="n"/>
      <c r="R62" s="488" t="n"/>
      <c r="S62" s="488" t="n"/>
    </row>
    <row r="63" ht="15.75" customHeight="1" s="644">
      <c r="A63" s="550">
        <f>A13</f>
        <v/>
      </c>
      <c r="B63" s="105">
        <f>IF($B13&lt;'Site Setup'!$B$11,"",IFERROR((C39+D39)/$I$59,0))</f>
        <v/>
      </c>
      <c r="C63" s="105">
        <f>IF($B13&lt;'Site Setup'!$B$11,"",IFERROR(E39/$I$59,0))</f>
        <v/>
      </c>
      <c r="D63" s="105">
        <f>IF($B13&lt;'Site Setup'!$B$11,"",IFERROR(F39/$I$59,0))</f>
        <v/>
      </c>
      <c r="E63" s="105">
        <f>IF($B13&lt;'Site Setup'!$B$11,"",IFERROR(G39/$I$59,0))</f>
        <v/>
      </c>
      <c r="F63" s="134">
        <f>IF($B13&lt;'Site Setup'!$B$11,"",IFERROR(H39/$I$59,0))</f>
        <v/>
      </c>
      <c r="G63" s="112">
        <f>IF($B13&lt;'Site Setup'!$B$11,"",SUM(B63:F63))</f>
        <v/>
      </c>
      <c r="H63" s="488" t="n"/>
      <c r="I63" s="488" t="n"/>
      <c r="J63" s="488" t="n"/>
      <c r="K63" s="488" t="n"/>
      <c r="L63" s="488" t="n"/>
      <c r="M63" s="488" t="n"/>
      <c r="N63" s="488" t="n"/>
      <c r="O63" s="488" t="n"/>
      <c r="P63" s="488" t="n"/>
      <c r="Q63" s="488" t="n"/>
      <c r="R63" s="488" t="n"/>
      <c r="S63" s="488" t="n"/>
    </row>
    <row r="64" ht="15.75" customHeight="1" s="644">
      <c r="A64" s="550">
        <f>A14</f>
        <v/>
      </c>
      <c r="B64" s="105">
        <f>IF($B14&lt;'Site Setup'!$B$11,"",IFERROR((C40+D40)/$I$59,0))</f>
        <v/>
      </c>
      <c r="C64" s="105">
        <f>IF($B14&lt;'Site Setup'!$B$11,"",IFERROR(E40/$I$59,0))</f>
        <v/>
      </c>
      <c r="D64" s="105">
        <f>IF($B14&lt;'Site Setup'!$B$11,"",IFERROR(F40/$I$59,0))</f>
        <v/>
      </c>
      <c r="E64" s="105">
        <f>IF($B14&lt;'Site Setup'!$B$11,"",IFERROR(G40/$I$59,0))</f>
        <v/>
      </c>
      <c r="F64" s="134">
        <f>IF($B14&lt;'Site Setup'!$B$11,"",IFERROR(H40/$I$59,0))</f>
        <v/>
      </c>
      <c r="G64" s="112">
        <f>IF($B14&lt;'Site Setup'!$B$11,"",SUM(B64:F64))</f>
        <v/>
      </c>
      <c r="H64" s="488" t="n"/>
      <c r="I64" s="488" t="n"/>
      <c r="J64" s="488" t="n"/>
      <c r="K64" s="488" t="n"/>
      <c r="L64" s="488" t="n"/>
      <c r="M64" s="488" t="n"/>
      <c r="N64" s="488" t="n"/>
      <c r="O64" s="488" t="n"/>
      <c r="P64" s="488" t="n"/>
      <c r="Q64" s="488" t="n"/>
      <c r="R64" s="488" t="n"/>
      <c r="S64" s="488" t="n"/>
    </row>
    <row r="65" ht="15.75" customHeight="1" s="644">
      <c r="A65" s="550">
        <f>A15</f>
        <v/>
      </c>
      <c r="B65" s="105">
        <f>IF($B15&lt;'Site Setup'!$B$11,"",IFERROR((C41+D41)/$I$59,0))</f>
        <v/>
      </c>
      <c r="C65" s="105">
        <f>IF($B15&lt;'Site Setup'!$B$11,"",IFERROR(E41/$I$59,0))</f>
        <v/>
      </c>
      <c r="D65" s="105">
        <f>IF($B15&lt;'Site Setup'!$B$11,"",IFERROR(F41/$I$59,0))</f>
        <v/>
      </c>
      <c r="E65" s="105">
        <f>IF($B15&lt;'Site Setup'!$B$11,"",IFERROR(G41/$I$59,0))</f>
        <v/>
      </c>
      <c r="F65" s="134">
        <f>IF($B15&lt;'Site Setup'!$B$11,"",IFERROR(H41/$I$59,0))</f>
        <v/>
      </c>
      <c r="G65" s="112">
        <f>IF($B15&lt;'Site Setup'!$B$11,"",SUM(B65:F65))</f>
        <v/>
      </c>
      <c r="H65" s="488" t="n"/>
      <c r="I65" s="488" t="n"/>
      <c r="J65" s="488" t="n"/>
      <c r="K65" s="488" t="n"/>
      <c r="L65" s="488" t="n"/>
      <c r="M65" s="488" t="n"/>
      <c r="N65" s="488" t="n"/>
      <c r="O65" s="488" t="n"/>
      <c r="P65" s="488" t="n"/>
      <c r="Q65" s="488" t="n"/>
      <c r="R65" s="488" t="n"/>
      <c r="S65" s="488" t="n"/>
    </row>
    <row r="66" ht="15.75" customHeight="1" s="644">
      <c r="A66" s="550">
        <f>A16</f>
        <v/>
      </c>
      <c r="B66" s="105">
        <f>IF($B16&lt;'Site Setup'!$B$11,"",IFERROR((C42+D42)/$I$59,0))</f>
        <v/>
      </c>
      <c r="C66" s="105">
        <f>IF($B16&lt;'Site Setup'!$B$11,"",IFERROR(E42/$I$59,0))</f>
        <v/>
      </c>
      <c r="D66" s="105">
        <f>IF($B16&lt;'Site Setup'!$B$11,"",IFERROR(F42/$I$59,0))</f>
        <v/>
      </c>
      <c r="E66" s="105">
        <f>IF($B16&lt;'Site Setup'!$B$11,"",IFERROR(G42/$I$59,0))</f>
        <v/>
      </c>
      <c r="F66" s="134">
        <f>IF($B16&lt;'Site Setup'!$B$11,"",IFERROR(H42/$I$59,0))</f>
        <v/>
      </c>
      <c r="G66" s="112">
        <f>IF($B16&lt;'Site Setup'!$B$11,"",SUM(B66:F66))</f>
        <v/>
      </c>
      <c r="H66" s="488" t="n"/>
      <c r="I66" s="488" t="n"/>
      <c r="J66" s="488" t="n"/>
      <c r="K66" s="488" t="n"/>
      <c r="L66" s="488" t="n"/>
      <c r="M66" s="488" t="n"/>
      <c r="N66" s="488" t="n"/>
      <c r="O66" s="488" t="n"/>
      <c r="P66" s="488" t="n"/>
      <c r="Q66" s="488" t="n"/>
      <c r="R66" s="488" t="n"/>
      <c r="S66" s="488" t="n"/>
    </row>
    <row r="67" ht="15.75" customHeight="1" s="644">
      <c r="A67" s="550">
        <f>A17</f>
        <v/>
      </c>
      <c r="B67" s="105">
        <f>IF($B17&lt;'Site Setup'!$B$11,"",IFERROR((C43+D43)/$I$59,0))</f>
        <v/>
      </c>
      <c r="C67" s="105">
        <f>IF($B17&lt;'Site Setup'!$B$11,"",IFERROR(E43/$I$59,0))</f>
        <v/>
      </c>
      <c r="D67" s="105">
        <f>IF($B17&lt;'Site Setup'!$B$11,"",IFERROR(F43/$I$59,0))</f>
        <v/>
      </c>
      <c r="E67" s="105">
        <f>IF($B17&lt;'Site Setup'!$B$11,"",IFERROR(G43/$I$59,0))</f>
        <v/>
      </c>
      <c r="F67" s="134">
        <f>IF($B17&lt;'Site Setup'!$B$11,"",IFERROR(H43/$I$59,0))</f>
        <v/>
      </c>
      <c r="G67" s="112">
        <f>IF($B17&lt;'Site Setup'!$B$11,"",SUM(B67:F67))</f>
        <v/>
      </c>
      <c r="H67" s="488" t="n"/>
      <c r="I67" s="488" t="n"/>
      <c r="J67" s="488" t="n"/>
      <c r="K67" s="488" t="n"/>
      <c r="L67" s="488" t="n"/>
      <c r="M67" s="488" t="n"/>
      <c r="N67" s="488" t="n"/>
      <c r="O67" s="488" t="n"/>
      <c r="P67" s="488" t="n"/>
      <c r="Q67" s="488" t="n"/>
      <c r="R67" s="488" t="n"/>
      <c r="S67" s="488" t="n"/>
    </row>
    <row r="68" ht="15.75" customHeight="1" s="644">
      <c r="A68" s="550">
        <f>A18</f>
        <v/>
      </c>
      <c r="B68" s="105">
        <f>IF($B18&lt;'Site Setup'!$B$11,"",IFERROR((C44+D44)/$I$59,0))</f>
        <v/>
      </c>
      <c r="C68" s="105">
        <f>IF($B18&lt;'Site Setup'!$B$11,"",IFERROR(E44/$I$59,0))</f>
        <v/>
      </c>
      <c r="D68" s="105">
        <f>IF($B18&lt;'Site Setup'!$B$11,"",IFERROR(F44/$I$59,0))</f>
        <v/>
      </c>
      <c r="E68" s="105">
        <f>IF($B18&lt;'Site Setup'!$B$11,"",IFERROR(G44/$I$59,0))</f>
        <v/>
      </c>
      <c r="F68" s="134">
        <f>IF($B18&lt;'Site Setup'!$B$11,"",IFERROR(H44/$I$59,0))</f>
        <v/>
      </c>
      <c r="G68" s="112">
        <f>IF($B18&lt;'Site Setup'!$B$11,"",SUM(B68:F68))</f>
        <v/>
      </c>
      <c r="H68" s="488" t="n"/>
      <c r="I68" s="488" t="n"/>
      <c r="J68" s="488" t="n"/>
      <c r="K68" s="488" t="n"/>
      <c r="L68" s="488" t="n"/>
      <c r="M68" s="488" t="n"/>
      <c r="N68" s="488" t="n"/>
      <c r="O68" s="488" t="n"/>
      <c r="P68" s="488" t="n"/>
      <c r="Q68" s="488" t="n"/>
      <c r="R68" s="488" t="n"/>
      <c r="S68" s="488" t="n"/>
    </row>
    <row r="69" ht="15.75" customHeight="1" s="644">
      <c r="A69" s="550">
        <f>A19</f>
        <v/>
      </c>
      <c r="B69" s="105">
        <f>IF($B19&lt;'Site Setup'!$B$11,"",IFERROR((C45+D45)/$I$59,0))</f>
        <v/>
      </c>
      <c r="C69" s="105">
        <f>IF($B19&lt;'Site Setup'!$B$11,"",IFERROR(E45/$I$59,0))</f>
        <v/>
      </c>
      <c r="D69" s="105">
        <f>IF($B19&lt;'Site Setup'!$B$11,"",IFERROR(F45/$I$59,0))</f>
        <v/>
      </c>
      <c r="E69" s="105">
        <f>IF($B19&lt;'Site Setup'!$B$11,"",IFERROR(G45/$I$59,0))</f>
        <v/>
      </c>
      <c r="F69" s="134">
        <f>IF($B19&lt;'Site Setup'!$B$11,"",IFERROR(H45/$I$59,0))</f>
        <v/>
      </c>
      <c r="G69" s="112">
        <f>IF($B19&lt;'Site Setup'!$B$11,"",SUM(B69:F69))</f>
        <v/>
      </c>
      <c r="H69" s="488" t="n"/>
      <c r="I69" s="488" t="n"/>
      <c r="J69" s="488" t="n"/>
      <c r="K69" s="488" t="n"/>
      <c r="L69" s="488" t="n"/>
      <c r="M69" s="488" t="n"/>
      <c r="N69" s="488" t="n"/>
      <c r="O69" s="488" t="n"/>
      <c r="P69" s="488" t="n"/>
      <c r="Q69" s="488" t="n"/>
      <c r="R69" s="488" t="n"/>
      <c r="S69" s="488" t="n"/>
    </row>
    <row r="70" ht="15.75" customHeight="1" s="644">
      <c r="A70" s="550">
        <f>A20</f>
        <v/>
      </c>
      <c r="B70" s="105">
        <f>IF($B20&lt;'Site Setup'!$B$11,"",IFERROR((C46+D46)/$I$59,0))</f>
        <v/>
      </c>
      <c r="C70" s="105">
        <f>IF($B20&lt;'Site Setup'!$B$11,"",IFERROR(E46/$I$59,0))</f>
        <v/>
      </c>
      <c r="D70" s="105">
        <f>IF($B20&lt;'Site Setup'!$B$11,"",IFERROR(F46/$I$59,0))</f>
        <v/>
      </c>
      <c r="E70" s="105">
        <f>IF($B20&lt;'Site Setup'!$B$11,"",IFERROR(G46/$I$59,0))</f>
        <v/>
      </c>
      <c r="F70" s="134">
        <f>IF($B20&lt;'Site Setup'!$B$11,"",IFERROR(H46/$I$59,0))</f>
        <v/>
      </c>
      <c r="G70" s="112">
        <f>IF($B20&lt;'Site Setup'!$B$11,"",SUM(B70:F70))</f>
        <v/>
      </c>
      <c r="H70" s="488" t="n"/>
      <c r="I70" s="488" t="n"/>
      <c r="J70" s="488" t="n"/>
      <c r="K70" s="488" t="n"/>
      <c r="L70" s="488" t="n"/>
      <c r="M70" s="488" t="n"/>
      <c r="N70" s="488" t="n"/>
      <c r="O70" s="488" t="n"/>
      <c r="P70" s="488" t="n"/>
      <c r="Q70" s="488" t="n"/>
      <c r="R70" s="488" t="n"/>
      <c r="S70" s="488" t="n"/>
    </row>
    <row r="71" ht="15.75" customHeight="1" s="644">
      <c r="A71" s="550">
        <f>A21</f>
        <v/>
      </c>
      <c r="B71" s="105">
        <f>IF($B21&lt;'Site Setup'!$B$11,"",IFERROR((C47+D47)/$I$59,0))</f>
        <v/>
      </c>
      <c r="C71" s="105">
        <f>IF($B21&lt;'Site Setup'!$B$11,"",IFERROR(E47/$I$59,0))</f>
        <v/>
      </c>
      <c r="D71" s="105">
        <f>IF($B21&lt;'Site Setup'!$B$11,"",IFERROR(F47/$I$59,0))</f>
        <v/>
      </c>
      <c r="E71" s="105">
        <f>IF($B21&lt;'Site Setup'!$B$11,"",IFERROR(G47/$I$59,0))</f>
        <v/>
      </c>
      <c r="F71" s="134">
        <f>IF($B21&lt;'Site Setup'!$B$11,"",IFERROR(H47/$I$59,0))</f>
        <v/>
      </c>
      <c r="G71" s="112">
        <f>IF($B21&lt;'Site Setup'!$B$11,"",SUM(B71:F71))</f>
        <v/>
      </c>
      <c r="H71" s="488" t="n"/>
      <c r="I71" s="488" t="n"/>
      <c r="J71" s="488" t="n"/>
      <c r="K71" s="488" t="n"/>
      <c r="L71" s="488" t="n"/>
      <c r="M71" s="488" t="n"/>
      <c r="N71" s="488" t="n"/>
      <c r="O71" s="488" t="n"/>
      <c r="P71" s="488" t="n"/>
      <c r="Q71" s="488" t="n"/>
      <c r="R71" s="488" t="n"/>
      <c r="S71" s="488" t="n"/>
    </row>
    <row r="72" ht="15.75" customHeight="1" s="644">
      <c r="A72" s="550">
        <f>A22</f>
        <v/>
      </c>
      <c r="B72" s="105">
        <f>IF($B22&lt;'Site Setup'!$B$11,"",IFERROR((C48+D48)/$I$59,0))</f>
        <v/>
      </c>
      <c r="C72" s="105">
        <f>IF($B22&lt;'Site Setup'!$B$11,"",IFERROR(E48/$I$59,0))</f>
        <v/>
      </c>
      <c r="D72" s="105">
        <f>IF($B22&lt;'Site Setup'!$B$11,"",IFERROR(F48/$I$59,0))</f>
        <v/>
      </c>
      <c r="E72" s="105">
        <f>IF($B22&lt;'Site Setup'!$B$11,"",IFERROR(G48/$I$59,0))</f>
        <v/>
      </c>
      <c r="F72" s="134">
        <f>IF($B22&lt;'Site Setup'!$B$11,"",IFERROR(H48/$I$59,0))</f>
        <v/>
      </c>
      <c r="G72" s="112">
        <f>IF($B22&lt;'Site Setup'!$B$11,"",SUM(B72:F72))</f>
        <v/>
      </c>
      <c r="H72" s="488" t="n"/>
      <c r="I72" s="488" t="n"/>
      <c r="J72" s="488" t="n"/>
      <c r="K72" s="488" t="n"/>
      <c r="L72" s="488" t="n"/>
      <c r="M72" s="488" t="n"/>
      <c r="N72" s="488" t="n"/>
      <c r="O72" s="488" t="n"/>
      <c r="P72" s="488" t="n"/>
      <c r="Q72" s="488" t="n"/>
      <c r="R72" s="488" t="n"/>
      <c r="S72" s="488" t="n"/>
    </row>
    <row r="73" ht="15.75" customHeight="1" s="644">
      <c r="A73" s="550">
        <f>A23</f>
        <v/>
      </c>
      <c r="B73" s="105">
        <f>IF($B23&lt;'Site Setup'!$B$11,"",IFERROR((C49+D49)/$I$59,0))</f>
        <v/>
      </c>
      <c r="C73" s="105">
        <f>IF($B23&lt;'Site Setup'!$B$11,"",IFERROR(E49/$I$59,0))</f>
        <v/>
      </c>
      <c r="D73" s="105">
        <f>IF($B23&lt;'Site Setup'!$B$11,"",IFERROR(F49/$I$59,0))</f>
        <v/>
      </c>
      <c r="E73" s="105">
        <f>IF($B23&lt;'Site Setup'!$B$11,"",IFERROR(G49/$I$59,0))</f>
        <v/>
      </c>
      <c r="F73" s="134">
        <f>IF($B23&lt;'Site Setup'!$B$11,"",IFERROR(H49/$I$59,0))</f>
        <v/>
      </c>
      <c r="G73" s="112">
        <f>IF($B23&lt;'Site Setup'!$B$11,"",SUM(B73:F73))</f>
        <v/>
      </c>
      <c r="H73" s="488" t="n"/>
      <c r="I73" s="488" t="n"/>
      <c r="J73" s="488" t="n"/>
      <c r="K73" s="488" t="n"/>
      <c r="L73" s="488" t="n"/>
      <c r="M73" s="488" t="n"/>
      <c r="N73" s="488" t="n"/>
      <c r="O73" s="488" t="n"/>
      <c r="P73" s="488" t="n"/>
      <c r="Q73" s="488" t="n"/>
      <c r="R73" s="488" t="n"/>
      <c r="S73" s="488" t="n"/>
    </row>
    <row r="74" ht="15.75" customHeight="1" s="644">
      <c r="A74" s="550">
        <f>A24</f>
        <v/>
      </c>
      <c r="B74" s="105">
        <f>IF($B24&lt;'Site Setup'!$B$11,"",IFERROR((C50+D50)/$I$59,0))</f>
        <v/>
      </c>
      <c r="C74" s="105">
        <f>IF($B24&lt;'Site Setup'!$B$11,"",IFERROR(E50/$I$59,0))</f>
        <v/>
      </c>
      <c r="D74" s="105">
        <f>IF($B24&lt;'Site Setup'!$B$11,"",IFERROR(F50/$I$59,0))</f>
        <v/>
      </c>
      <c r="E74" s="105">
        <f>IF($B24&lt;'Site Setup'!$B$11,"",IFERROR(G50/$I$59,0))</f>
        <v/>
      </c>
      <c r="F74" s="134">
        <f>IF($B24&lt;'Site Setup'!$B$11,"",IFERROR(H50/$I$59,0))</f>
        <v/>
      </c>
      <c r="G74" s="112">
        <f>IF($B24&lt;'Site Setup'!$B$11,"",SUM(B74:F74))</f>
        <v/>
      </c>
      <c r="H74" s="488" t="n"/>
      <c r="I74" s="488" t="n"/>
      <c r="J74" s="488" t="n"/>
      <c r="K74" s="488" t="n"/>
      <c r="L74" s="488" t="n"/>
      <c r="M74" s="488" t="n"/>
      <c r="N74" s="488" t="n"/>
      <c r="O74" s="488" t="n"/>
      <c r="P74" s="488" t="n"/>
      <c r="Q74" s="488" t="n"/>
      <c r="R74" s="488" t="n"/>
      <c r="S74" s="488" t="n"/>
    </row>
    <row r="75" ht="15.75" customHeight="1" s="644">
      <c r="A75" s="550">
        <f>A25</f>
        <v/>
      </c>
      <c r="B75" s="126">
        <f>IF($B25&lt;'Site Setup'!$B$11,"",IFERROR((C51+D51)/$I$59,0))</f>
        <v/>
      </c>
      <c r="C75" s="126">
        <f>IF($B25&lt;'Site Setup'!$B$11,"",IFERROR(E51/$I$59,0))</f>
        <v/>
      </c>
      <c r="D75" s="126">
        <f>IF($B25&lt;'Site Setup'!$B$11,"",IFERROR(F51/$I$59,0))</f>
        <v/>
      </c>
      <c r="E75" s="126">
        <f>IF($B25&lt;'Site Setup'!$B$11,"",IFERROR(G51/$I$59,0))</f>
        <v/>
      </c>
      <c r="F75" s="135">
        <f>IF($B25&lt;'Site Setup'!$B$11,"",IFERROR(H51/$I$59,0))</f>
        <v/>
      </c>
      <c r="G75" s="112">
        <f>IF($B25&lt;'Site Setup'!$B$11,"",SUM(B75:F75))</f>
        <v/>
      </c>
      <c r="H75" s="488" t="n"/>
      <c r="I75" s="488" t="n"/>
      <c r="J75" s="488" t="n"/>
      <c r="K75" s="488" t="n"/>
      <c r="L75" s="488" t="n"/>
      <c r="M75" s="488" t="n"/>
      <c r="N75" s="488" t="n"/>
      <c r="O75" s="488" t="n"/>
      <c r="P75" s="488" t="n"/>
      <c r="Q75" s="488" t="n"/>
      <c r="R75" s="488" t="n"/>
      <c r="S75" s="488" t="n"/>
    </row>
    <row r="76" ht="15.75" customHeight="1" s="644">
      <c r="A76" s="550">
        <f>A26</f>
        <v/>
      </c>
      <c r="B76" s="105">
        <f>IF($B26&lt;'Site Setup'!$B$11,"",IFERROR((C52+D52)/$I$59,0))</f>
        <v/>
      </c>
      <c r="C76" s="105">
        <f>IF($B26&lt;'Site Setup'!$B$11,"",IFERROR(E52/$I$59,0))</f>
        <v/>
      </c>
      <c r="D76" s="105">
        <f>IF($B26&lt;'Site Setup'!$B$11,"",IFERROR(F52/$I$59,0))</f>
        <v/>
      </c>
      <c r="E76" s="105">
        <f>IF($B26&lt;'Site Setup'!$B$11,"",IFERROR(G52/$I$59,0))</f>
        <v/>
      </c>
      <c r="F76" s="134">
        <f>IF($B26&lt;'Site Setup'!$B$11,"",IFERROR(H52/$I$59,0))</f>
        <v/>
      </c>
      <c r="G76" s="112">
        <f>IF($B26&lt;'Site Setup'!$B$11,"",SUM(B76:F76))</f>
        <v/>
      </c>
      <c r="H76" s="488" t="n"/>
      <c r="I76" s="488" t="n"/>
      <c r="J76" s="488" t="n"/>
      <c r="K76" s="488" t="n"/>
      <c r="L76" s="488" t="n"/>
      <c r="M76" s="488" t="n"/>
      <c r="N76" s="488" t="n"/>
      <c r="O76" s="488" t="n"/>
      <c r="P76" s="488" t="n"/>
      <c r="Q76" s="488" t="n"/>
      <c r="R76" s="488" t="n"/>
      <c r="S76" s="488" t="n"/>
    </row>
    <row r="77" ht="15.75" customHeight="1" s="644">
      <c r="A77" s="550">
        <f>A27</f>
        <v/>
      </c>
      <c r="B77" s="105">
        <f>IF($B27&lt;'Site Setup'!$B$11,"",IFERROR((C53+D53)/$I$59,0))</f>
        <v/>
      </c>
      <c r="C77" s="105">
        <f>IF($B27&lt;'Site Setup'!$B$11,"",IFERROR(E53/$I$59,0))</f>
        <v/>
      </c>
      <c r="D77" s="105">
        <f>IF($B27&lt;'Site Setup'!$B$11,"",IFERROR(F53/$I$59,0))</f>
        <v/>
      </c>
      <c r="E77" s="105">
        <f>IF($B27&lt;'Site Setup'!$B$11,"",IFERROR(G53/$I$59,0))</f>
        <v/>
      </c>
      <c r="F77" s="134">
        <f>IF($B27&lt;'Site Setup'!$B$11,"",IFERROR(H53/$I$59,0))</f>
        <v/>
      </c>
      <c r="G77" s="112">
        <f>IF($B27&lt;'Site Setup'!$B$11,"",SUM(B77:F77))</f>
        <v/>
      </c>
      <c r="H77" s="488" t="n"/>
      <c r="I77" s="488" t="n"/>
      <c r="J77" s="488" t="n"/>
      <c r="K77" s="488" t="n"/>
      <c r="L77" s="488" t="n"/>
      <c r="M77" s="488" t="n"/>
      <c r="N77" s="488" t="n"/>
      <c r="O77" s="488" t="n"/>
      <c r="P77" s="488" t="n"/>
      <c r="Q77" s="488" t="n"/>
      <c r="R77" s="488" t="n"/>
      <c r="S77" s="488" t="n"/>
    </row>
    <row r="78" ht="15.75" customHeight="1" s="644">
      <c r="A78" s="550">
        <f>A28</f>
        <v/>
      </c>
      <c r="B78" s="105">
        <f>IF($B28&lt;'Site Setup'!$B$11,"",IFERROR((C54+D54)/$I$59,0))</f>
        <v/>
      </c>
      <c r="C78" s="105">
        <f>IF($B28&lt;'Site Setup'!$B$11,"",IFERROR(E54/$I$59,0))</f>
        <v/>
      </c>
      <c r="D78" s="105">
        <f>IF($B28&lt;'Site Setup'!$B$11,"",IFERROR(F54/$I$59,0))</f>
        <v/>
      </c>
      <c r="E78" s="105">
        <f>IF($B28&lt;'Site Setup'!$B$11,"",IFERROR(G54/$I$59,0))</f>
        <v/>
      </c>
      <c r="F78" s="134">
        <f>IF($B28&lt;'Site Setup'!$B$11,"",IFERROR(H54/$I$59,0))</f>
        <v/>
      </c>
      <c r="G78" s="112">
        <f>IF($B28&lt;'Site Setup'!$B$11,"",SUM(B78:F78))</f>
        <v/>
      </c>
      <c r="H78" s="488" t="n"/>
      <c r="I78" s="488" t="n"/>
      <c r="J78" s="488" t="n"/>
      <c r="K78" s="488" t="n"/>
      <c r="L78" s="488" t="n"/>
      <c r="M78" s="488" t="n"/>
      <c r="N78" s="488" t="n"/>
      <c r="O78" s="488" t="n"/>
      <c r="P78" s="488" t="n"/>
      <c r="Q78" s="488" t="n"/>
      <c r="R78" s="488" t="n"/>
      <c r="S78" s="488" t="n"/>
    </row>
    <row r="79" ht="15.75" customHeight="1" s="644">
      <c r="A79" s="550">
        <f>A29</f>
        <v/>
      </c>
      <c r="B79" s="105">
        <f>IF($B29&lt;'Site Setup'!$B$11,"",IFERROR((C55+D55)/$I$59,0))</f>
        <v/>
      </c>
      <c r="C79" s="105">
        <f>IF($B29&lt;'Site Setup'!$B$11,"",IFERROR(E55/$I$59,0))</f>
        <v/>
      </c>
      <c r="D79" s="105">
        <f>IF($B29&lt;'Site Setup'!$B$11,"",IFERROR(F55/$I$59,0))</f>
        <v/>
      </c>
      <c r="E79" s="105">
        <f>IF($B29&lt;'Site Setup'!$B$11,"",IFERROR(G55/$I$59,0))</f>
        <v/>
      </c>
      <c r="F79" s="134">
        <f>IF($B29&lt;'Site Setup'!$B$11,"",IFERROR(H55/$I$59,0))</f>
        <v/>
      </c>
      <c r="G79" s="112">
        <f>IF($B29&lt;'Site Setup'!$B$11,"",SUM(B79:F79))</f>
        <v/>
      </c>
      <c r="H79" s="488" t="n"/>
      <c r="I79" s="488" t="n"/>
      <c r="J79" s="488" t="n"/>
      <c r="K79" s="488" t="n"/>
      <c r="L79" s="488" t="n"/>
      <c r="M79" s="488" t="n"/>
      <c r="N79" s="488" t="n"/>
      <c r="O79" s="488" t="n"/>
      <c r="P79" s="488" t="n"/>
      <c r="Q79" s="488" t="n"/>
      <c r="R79" s="488" t="n"/>
      <c r="S79" s="488" t="n"/>
    </row>
    <row r="80" ht="15.75" customHeight="1" s="644">
      <c r="A80" s="550">
        <f>A30</f>
        <v/>
      </c>
      <c r="B80" s="105">
        <f>IF($B30&lt;'Site Setup'!$B$11,"",IFERROR((C56+D56)/$I$59,0))</f>
        <v/>
      </c>
      <c r="C80" s="105">
        <f>IF($B30&lt;'Site Setup'!$B$11,"",IFERROR(E56/$I$59,0))</f>
        <v/>
      </c>
      <c r="D80" s="105">
        <f>IF($B30&lt;'Site Setup'!$B$11,"",IFERROR(F56/$I$59,0))</f>
        <v/>
      </c>
      <c r="E80" s="105">
        <f>IF($B30&lt;'Site Setup'!$B$11,"",IFERROR(G56/$I$59,0))</f>
        <v/>
      </c>
      <c r="F80" s="134">
        <f>IF($B30&lt;'Site Setup'!$B$11,"",IFERROR(H56/$I$59,0))</f>
        <v/>
      </c>
      <c r="G80" s="112">
        <f>IF($B30&lt;'Site Setup'!$B$11,"",SUM(B80:F80))</f>
        <v/>
      </c>
      <c r="H80" s="488" t="n"/>
      <c r="I80" s="488" t="n"/>
      <c r="J80" s="488" t="n"/>
      <c r="K80" s="488" t="n"/>
      <c r="L80" s="488" t="n"/>
      <c r="M80" s="488" t="n"/>
      <c r="N80" s="488" t="n"/>
      <c r="O80" s="488" t="n"/>
      <c r="P80" s="488" t="n"/>
      <c r="Q80" s="488" t="n"/>
      <c r="R80" s="488" t="n"/>
      <c r="S80" s="488" t="n"/>
    </row>
    <row r="81" ht="15.75" customHeight="1" s="644">
      <c r="A81" s="550">
        <f>A31</f>
        <v/>
      </c>
      <c r="B81" s="105">
        <f>IF($B31&lt;'Site Setup'!$B$11,"",IFERROR((C57+D57)/$I$59,0))</f>
        <v/>
      </c>
      <c r="C81" s="105">
        <f>IF($B31&lt;'Site Setup'!$B$11,"",IFERROR(E57/$I$59,0))</f>
        <v/>
      </c>
      <c r="D81" s="105">
        <f>IF($B31&lt;'Site Setup'!$B$11,"",IFERROR(F57/$I$59,0))</f>
        <v/>
      </c>
      <c r="E81" s="105">
        <f>IF($B31&lt;'Site Setup'!$B$11,"",IFERROR(G57/$I$59,0))</f>
        <v/>
      </c>
      <c r="F81" s="134">
        <f>IF($B31&lt;'Site Setup'!$B$11,"",IFERROR(H57/$I$59,0))</f>
        <v/>
      </c>
      <c r="G81" s="112">
        <f>IF($B31&lt;'Site Setup'!$B$11,"",SUM(B81:F81))</f>
        <v/>
      </c>
      <c r="H81" s="488" t="n"/>
      <c r="I81" s="488" t="n"/>
      <c r="J81" s="488" t="n"/>
      <c r="K81" s="488" t="n"/>
      <c r="L81" s="488" t="n"/>
      <c r="M81" s="488" t="n"/>
      <c r="N81" s="488" t="n"/>
      <c r="O81" s="488" t="n"/>
      <c r="P81" s="488" t="n"/>
      <c r="Q81" s="488" t="n"/>
      <c r="R81" s="488" t="n"/>
      <c r="S81" s="488" t="n"/>
    </row>
    <row r="82" ht="16.5" customHeight="1" s="644" thickBot="1">
      <c r="A82" s="122">
        <f>A32</f>
        <v/>
      </c>
      <c r="B82" s="126">
        <f>IF($B32&lt;'Site Setup'!$B$11,"",IFERROR((C58+D58)/$I$59,0))</f>
        <v/>
      </c>
      <c r="C82" s="126">
        <f>IF($B32&lt;'Site Setup'!$B$11,"",IFERROR(E58/$I$59,0))</f>
        <v/>
      </c>
      <c r="D82" s="126">
        <f>IF($B32&lt;'Site Setup'!$B$11,"",IFERROR(F58/$I$59,0))</f>
        <v/>
      </c>
      <c r="E82" s="126">
        <f>IF($B32&lt;'Site Setup'!$B$11,"",IFERROR(G58/$I$59,0))</f>
        <v/>
      </c>
      <c r="F82" s="135">
        <f>IF($B32&lt;'Site Setup'!$B$11,"",IFERROR(H58/$I$59,0))</f>
        <v/>
      </c>
      <c r="G82" s="493">
        <f>IF($B32&lt;'Site Setup'!$B$11,"",SUM(B82:F82))</f>
        <v/>
      </c>
      <c r="H82" s="488" t="n"/>
      <c r="I82" s="488" t="n"/>
      <c r="J82" s="488" t="n"/>
      <c r="K82" s="488" t="n"/>
      <c r="L82" s="488" t="n"/>
      <c r="M82" s="488" t="n"/>
      <c r="N82" s="488" t="n"/>
      <c r="O82" s="488" t="n"/>
      <c r="P82" s="488" t="n"/>
      <c r="Q82" s="488" t="n"/>
      <c r="R82" s="488" t="n"/>
      <c r="S82" s="488" t="n"/>
    </row>
    <row r="83" ht="15.75" customHeight="1" s="644" thickBot="1">
      <c r="A83" s="589" t="n"/>
      <c r="B83" s="591" t="n"/>
      <c r="C83" s="591" t="n"/>
      <c r="D83" s="591" t="n"/>
      <c r="E83" s="591" t="n"/>
      <c r="F83" s="591" t="n"/>
      <c r="G83" s="590" t="n"/>
      <c r="H83" s="488" t="n"/>
      <c r="I83" s="488" t="n"/>
      <c r="J83" s="488" t="n"/>
      <c r="K83" s="488" t="n"/>
      <c r="L83" s="488" t="n"/>
      <c r="M83" s="488" t="n"/>
      <c r="N83" s="488" t="n"/>
      <c r="O83" s="488" t="n"/>
      <c r="P83" s="488" t="n"/>
      <c r="Q83" s="488" t="n"/>
      <c r="R83" s="488" t="n"/>
      <c r="S83" s="488" t="n"/>
    </row>
    <row r="84" ht="15" customHeight="1" s="644">
      <c r="A84" s="172" t="inlineStr">
        <is>
          <t>Reporting From:</t>
        </is>
      </c>
      <c r="B84" s="690">
        <f>DATEVALUE(LEFT(DATA!A7,10))</f>
        <v/>
      </c>
      <c r="C84" s="691">
        <f>MID(DATA!A7,11,6)</f>
        <v/>
      </c>
      <c r="D84" s="692" t="inlineStr">
        <is>
          <t>SMARTPAC KICKOUT REPORT</t>
        </is>
      </c>
      <c r="E84" s="15" t="n"/>
      <c r="F84" s="488" t="n"/>
      <c r="G84" s="488" t="n"/>
      <c r="H84" s="488" t="n"/>
      <c r="I84" s="488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</row>
    <row r="85" ht="15" customHeight="1" s="644" thickBot="1">
      <c r="A85" s="49" t="inlineStr">
        <is>
          <t>To:</t>
        </is>
      </c>
      <c r="B85" s="672">
        <f>DATEVALUE(LEFT(LOOKUP(2,1/(DATA!A:A&lt;&gt;""),DATA!A:A),10))</f>
        <v/>
      </c>
      <c r="C85" s="673">
        <f>MID(LOOKUP(2,1/(DATA!A:A&lt;&gt;""),DATA!A:A),11,6)</f>
        <v/>
      </c>
      <c r="D85" s="117" t="n"/>
      <c r="E85" s="11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</row>
    <row r="86" ht="15.75" customHeight="1" s="644" thickBot="1">
      <c r="A86" s="54" t="inlineStr">
        <is>
          <t>SLAM SUMMARY:</t>
        </is>
      </c>
      <c r="B86" s="55" t="inlineStr">
        <is>
          <t>%</t>
        </is>
      </c>
      <c r="C86" s="56" t="inlineStr">
        <is>
          <t>Goal</t>
        </is>
      </c>
      <c r="D86" s="57" t="inlineStr">
        <is>
          <t>Delta</t>
        </is>
      </c>
      <c r="E86" s="491" t="n"/>
      <c r="F86" s="490" t="n"/>
      <c r="G86" s="488" t="n"/>
      <c r="H86" s="488" t="n"/>
      <c r="I86" s="488" t="n"/>
      <c r="J86" s="488" t="n"/>
      <c r="K86" s="488" t="n"/>
      <c r="L86" s="488" t="n"/>
      <c r="M86" s="488" t="n"/>
      <c r="N86" s="488" t="n"/>
      <c r="O86" s="488" t="n"/>
      <c r="P86" s="488" t="n"/>
      <c r="Q86" s="488" t="n"/>
      <c r="R86" s="488" t="n"/>
      <c r="S86" s="488" t="n"/>
    </row>
    <row r="87" ht="16.5" customHeight="1" s="644" thickBot="1">
      <c r="A87" s="166" t="inlineStr">
        <is>
          <t>Bad Verify Scan</t>
        </is>
      </c>
      <c r="B87" s="167">
        <f>C113/B113</f>
        <v/>
      </c>
      <c r="C87" s="168">
        <f>CONCATENATE("&lt; ",'Site Setup'!K61*100,"%")</f>
        <v/>
      </c>
      <c r="D87" s="169">
        <f>'Site Setup'!K61-B87</f>
        <v/>
      </c>
      <c r="E87" s="492" t="n"/>
      <c r="F87" s="488" t="n"/>
      <c r="G87" s="488" t="n"/>
      <c r="H87" s="488" t="n"/>
      <c r="I87" s="488" t="n"/>
      <c r="J87" s="488" t="n"/>
      <c r="K87" s="488" t="n"/>
      <c r="L87" s="488" t="n"/>
      <c r="M87" s="488" t="n"/>
      <c r="N87" s="488" t="n"/>
      <c r="O87" s="488" t="n"/>
      <c r="P87" s="488" t="n"/>
      <c r="Q87" s="488" t="n"/>
      <c r="R87" s="488" t="n"/>
      <c r="S87" s="488" t="n"/>
    </row>
    <row r="88" ht="15.75" customHeight="1" s="644" thickBot="1">
      <c r="A88" s="495" t="n"/>
      <c r="B88" s="488" t="n"/>
      <c r="C88" s="488" t="n"/>
      <c r="D88" s="488" t="n"/>
      <c r="E88" s="424" t="n"/>
      <c r="F88" s="488" t="n"/>
      <c r="G88" s="488" t="n"/>
      <c r="H88" s="488" t="n"/>
      <c r="I88" s="488" t="n"/>
      <c r="J88" s="488" t="n"/>
      <c r="K88" s="488" t="n"/>
      <c r="L88" s="488" t="n"/>
      <c r="M88" s="488" t="n"/>
      <c r="N88" s="488" t="n"/>
      <c r="O88" s="488" t="n"/>
      <c r="P88" s="488" t="n"/>
      <c r="Q88" s="488" t="n"/>
      <c r="R88" s="488" t="n"/>
      <c r="S88" s="488" t="n"/>
    </row>
    <row r="89" ht="16.5" customHeight="1" s="644" thickBot="1">
      <c r="A89" s="495" t="n"/>
      <c r="B89" s="72" t="inlineStr">
        <is>
          <t>Threshold</t>
        </is>
      </c>
      <c r="C89" s="130" t="n"/>
      <c r="D89" s="73">
        <f>_xlfn.STDEV.S(D93:D112)</f>
        <v/>
      </c>
      <c r="E89" s="75" t="inlineStr">
        <is>
          <t>:Approx. 1 Std Dev.</t>
        </is>
      </c>
      <c r="F89" s="488" t="n"/>
      <c r="G89" s="488" t="n"/>
      <c r="H89" s="488" t="n"/>
      <c r="I89" s="488" t="n"/>
      <c r="J89" s="488" t="n"/>
      <c r="K89" s="488" t="n"/>
      <c r="L89" s="488" t="n"/>
      <c r="M89" s="488" t="n"/>
      <c r="N89" s="488" t="n"/>
      <c r="O89" s="488" t="n"/>
      <c r="P89" s="488" t="n"/>
      <c r="Q89" s="488" t="n"/>
      <c r="R89" s="488" t="n"/>
      <c r="S89" s="488" t="n"/>
    </row>
    <row r="90" ht="16.5" customHeight="1" s="644" thickBot="1">
      <c r="A90" s="495" t="n"/>
      <c r="B90" s="76">
        <f>'Site Setup'!$B$11</f>
        <v/>
      </c>
      <c r="C90" s="123" t="inlineStr">
        <is>
          <t>Number of KO</t>
        </is>
      </c>
      <c r="D90" s="77">
        <f>AVERAGE(D93:D112)</f>
        <v/>
      </c>
      <c r="E90" s="79" t="inlineStr">
        <is>
          <t>:Average</t>
        </is>
      </c>
      <c r="F90" s="488" t="n"/>
      <c r="G90" s="488" t="n"/>
      <c r="H90" s="488" t="n"/>
      <c r="I90" s="488" t="n"/>
      <c r="J90" s="488" t="n"/>
      <c r="K90" s="488" t="n"/>
      <c r="L90" s="488" t="n"/>
      <c r="M90" s="488" t="n"/>
      <c r="N90" s="488" t="n"/>
      <c r="O90" s="488" t="n"/>
      <c r="P90" s="488" t="n"/>
      <c r="Q90" s="488" t="n"/>
      <c r="R90" s="488" t="n"/>
      <c r="S90" s="488" t="n"/>
    </row>
    <row r="91" ht="15.75" customHeight="1" s="644" thickBot="1">
      <c r="A91" s="495" t="n"/>
      <c r="B91" s="488" t="n"/>
      <c r="C91" s="158" t="inlineStr">
        <is>
          <t>Sum of Data</t>
        </is>
      </c>
      <c r="D91" s="161" t="inlineStr">
        <is>
          <t>% of Shipped</t>
        </is>
      </c>
      <c r="E91" s="160" t="inlineStr">
        <is>
          <t>% of total KO</t>
        </is>
      </c>
      <c r="F91" s="488" t="n"/>
      <c r="G91" s="488" t="n"/>
      <c r="H91" s="488" t="n"/>
      <c r="I91" s="488" t="n"/>
      <c r="J91" s="488" t="n"/>
      <c r="K91" s="488" t="n"/>
      <c r="L91" s="488" t="n"/>
      <c r="M91" s="488" t="n"/>
      <c r="N91" s="488" t="n"/>
      <c r="O91" s="488" t="n"/>
      <c r="P91" s="488" t="n"/>
      <c r="Q91" s="488" t="n"/>
      <c r="R91" s="488" t="n"/>
      <c r="S91" s="488" t="n"/>
    </row>
    <row r="92" ht="16.5" customHeight="1" s="644" thickBot="1">
      <c r="A92" s="133" t="inlineStr">
        <is>
          <t>Name</t>
        </is>
      </c>
      <c r="B92" s="131" t="inlineStr">
        <is>
          <t>Shipped</t>
        </is>
      </c>
      <c r="C92" s="156" t="inlineStr">
        <is>
          <t>BadLabelScan.17 sum</t>
        </is>
      </c>
      <c r="D92" s="146" t="inlineStr">
        <is>
          <t>Bad Verify Scan</t>
        </is>
      </c>
      <c r="E92" s="162" t="inlineStr">
        <is>
          <t>Bad Verify Scan</t>
        </is>
      </c>
      <c r="F92" s="81" t="inlineStr">
        <is>
          <t>Line Description</t>
        </is>
      </c>
      <c r="G92" s="488" t="n"/>
      <c r="H92" s="488" t="n"/>
      <c r="I92" s="488" t="n"/>
      <c r="J92" s="488" t="n"/>
      <c r="K92" s="488" t="n"/>
      <c r="L92" s="488" t="n"/>
      <c r="M92" s="488" t="n"/>
      <c r="N92" s="488" t="n"/>
      <c r="O92" s="488" t="n"/>
      <c r="P92" s="488" t="n"/>
      <c r="Q92" s="488" t="n"/>
      <c r="R92" s="488" t="n"/>
      <c r="S92" s="488" t="n"/>
    </row>
    <row r="93" ht="16.5" customHeight="1" s="644" thickBot="1">
      <c r="A93" s="549">
        <f>IF('Site Setup'!F39 = "N/A","N/A",'Site Setup'!E39)</f>
        <v/>
      </c>
      <c r="B93" s="83">
        <f>_xlfn.IFNA(SUM(INDIRECT("Data!" &amp; SUBSTITUTE(ADDRESS(1,MATCH(CONCATENATE("*Count.AutoSlam.",'Site Setup'!$R$5,".",'Site Setup'!$G39,".",'Site Setup'!$R$5,"-SLAM",'Site Setup'!$F39,".Shipped n"),DATA!$2:$2,0),4),"1","")&amp;"7:"&amp;SUBSTITUTE(ADDRESS(1,MATCH(CONCATENATE("*Count.AutoSlam.",'Site Setup'!$R$5,".",'Site Setup'!$G39,".",'Site Setup'!$R$5,"-SLAM",'Site Setup'!$F39,".Shipped n"),DATA!$2:$2,0),4),"1","")&amp;"200")),0)</f>
        <v/>
      </c>
      <c r="C93" s="100">
        <f>_xlfn.IFNA(SUM(INDIRECT("Data!" &amp; SUBSTITUTE(ADDRESS(1,MATCH(CONCATENATE("*Count.AutoSlam.",'Site Setup'!$R$5,".",'Site Setup'!$G39,".",'Site Setup'!$R$5,"-SLAM",'Site Setup'!$F39,".Kickout.Controller.",C$92),DATA!$2:$2,0),4),"1","")&amp;"7:"&amp;SUBSTITUTE(ADDRESS(1,MATCH(CONCATENATE("*Count.AutoSlam.",'Site Setup'!$R$5,".",'Site Setup'!$G39,".",'Site Setup'!$R$5,"-SLAM",'Site Setup'!$F39,".Kickout.Controller.",C$92),DATA!$2:$2,0),4),"1","")&amp;"200")),0)</f>
        <v/>
      </c>
      <c r="D93" s="84">
        <f>IF(B93&lt;'Site Setup'!$B$11,"",IFERROR((C93)/B93,0))</f>
        <v/>
      </c>
      <c r="E93" s="127">
        <f>IF($B93&lt;'Site Setup'!$B$11,"",IFERROR(C93/$C$113,0))</f>
        <v/>
      </c>
      <c r="F93" s="404">
        <f>'Site Setup'!H39</f>
        <v/>
      </c>
      <c r="G93" s="488" t="n"/>
      <c r="H93" s="488" t="n"/>
      <c r="I93" s="488" t="n"/>
      <c r="J93" s="488" t="n"/>
      <c r="K93" s="488" t="n"/>
      <c r="L93" s="488" t="n"/>
      <c r="M93" s="488" t="n"/>
      <c r="N93" s="488" t="n"/>
      <c r="O93" s="488" t="n"/>
      <c r="P93" s="488" t="n"/>
      <c r="Q93" s="488" t="n"/>
      <c r="R93" s="488" t="n"/>
      <c r="S93" s="488" t="n"/>
    </row>
    <row r="94" ht="16.5" customHeight="1" s="644" thickBot="1">
      <c r="A94" s="549">
        <f>IF('Site Setup'!F40 = "N/A","N/A",'Site Setup'!E40)</f>
        <v/>
      </c>
      <c r="B94" s="83">
        <f>_xlfn.IFNA(SUM(INDIRECT("Data!" &amp; SUBSTITUTE(ADDRESS(1,MATCH(CONCATENATE("*Count.AutoSlam.",'Site Setup'!$R$5,".",'Site Setup'!$G40,".",'Site Setup'!$R$5,"-SLAM",'Site Setup'!$F40,".Shipped n"),DATA!$2:$2,0),4),"1","")&amp;"7:"&amp;SUBSTITUTE(ADDRESS(1,MATCH(CONCATENATE("*Count.AutoSlam.",'Site Setup'!$R$5,".",'Site Setup'!$G40,".",'Site Setup'!$R$5,"-SLAM",'Site Setup'!$F40,".Shipped n"),DATA!$2:$2,0),4),"1","")&amp;"200")),0)</f>
        <v/>
      </c>
      <c r="C94" s="100">
        <f>_xlfn.IFNA(SUM(INDIRECT("Data!" &amp; SUBSTITUTE(ADDRESS(1,MATCH(CONCATENATE("*Count.AutoSlam.",'Site Setup'!$R$5,".",'Site Setup'!$G40,".",'Site Setup'!$R$5,"-SLAM",'Site Setup'!$F40,".Kickout.Controller.",C$92),DATA!$2:$2,0),4),"1","")&amp;"7:"&amp;SUBSTITUTE(ADDRESS(1,MATCH(CONCATENATE("*Count.AutoSlam.",'Site Setup'!$R$5,".",'Site Setup'!$G40,".",'Site Setup'!$R$5,"-SLAM",'Site Setup'!$F40,".Kickout.Controller.",C$92),DATA!$2:$2,0),4),"1","")&amp;"200")),0)</f>
        <v/>
      </c>
      <c r="D94" s="84">
        <f>IF(B94&lt;'Site Setup'!$B$11,"",IFERROR((C94)/B94,0))</f>
        <v/>
      </c>
      <c r="E94" s="128">
        <f>IF($B94&lt;'Site Setup'!$B$11,"",IFERROR(C94/$C$113,0))</f>
        <v/>
      </c>
      <c r="F94" s="404">
        <f>'Site Setup'!H40</f>
        <v/>
      </c>
      <c r="G94" s="488" t="n"/>
      <c r="H94" s="488" t="n"/>
      <c r="I94" s="488" t="n"/>
      <c r="J94" s="488" t="n"/>
      <c r="K94" s="488" t="n"/>
      <c r="L94" s="488" t="n"/>
      <c r="M94" s="488" t="n"/>
      <c r="N94" s="488" t="n"/>
      <c r="O94" s="488" t="n"/>
      <c r="P94" s="488" t="n"/>
      <c r="Q94" s="488" t="n"/>
      <c r="R94" s="488" t="n"/>
      <c r="S94" s="488" t="n"/>
    </row>
    <row r="95" ht="16.5" customHeight="1" s="644" thickBot="1">
      <c r="A95" s="549">
        <f>IF('Site Setup'!F41 = "N/A","N/A",'Site Setup'!E41)</f>
        <v/>
      </c>
      <c r="B95" s="83">
        <f>_xlfn.IFNA(SUM(INDIRECT("Data!" &amp; SUBSTITUTE(ADDRESS(1,MATCH(CONCATENATE("*Count.AutoSlam.",'Site Setup'!$R$5,".",'Site Setup'!$G41,".",'Site Setup'!$R$5,"-SLAM",'Site Setup'!$F41,".Shipped n"),DATA!$2:$2,0),4),"1","")&amp;"7:"&amp;SUBSTITUTE(ADDRESS(1,MATCH(CONCATENATE("*Count.AutoSlam.",'Site Setup'!$R$5,".",'Site Setup'!$G41,".",'Site Setup'!$R$5,"-SLAM",'Site Setup'!$F41,".Shipped n"),DATA!$2:$2,0),4),"1","")&amp;"200")),0)</f>
        <v/>
      </c>
      <c r="C95" s="100">
        <f>_xlfn.IFNA(SUM(INDIRECT("Data!" &amp; SUBSTITUTE(ADDRESS(1,MATCH(CONCATENATE("*Count.AutoSlam.",'Site Setup'!$R$5,".",'Site Setup'!$G41,".",'Site Setup'!$R$5,"-SLAM",'Site Setup'!$F41,".Kickout.Controller.",C$92),DATA!$2:$2,0),4),"1","")&amp;"7:"&amp;SUBSTITUTE(ADDRESS(1,MATCH(CONCATENATE("*Count.AutoSlam.",'Site Setup'!$R$5,".",'Site Setup'!$G41,".",'Site Setup'!$R$5,"-SLAM",'Site Setup'!$F41,".Kickout.Controller.",C$92),DATA!$2:$2,0),4),"1","")&amp;"200")),0)</f>
        <v/>
      </c>
      <c r="D95" s="84">
        <f>IF(B95&lt;'Site Setup'!$B$11,"",IFERROR((C95)/B95,0))</f>
        <v/>
      </c>
      <c r="E95" s="128">
        <f>IF($B95&lt;'Site Setup'!$B$11,"",IFERROR(C95/$C$113,0))</f>
        <v/>
      </c>
      <c r="F95" s="404">
        <f>'Site Setup'!H41</f>
        <v/>
      </c>
      <c r="G95" s="488" t="n"/>
      <c r="H95" s="488" t="n"/>
      <c r="I95" s="488" t="n"/>
      <c r="J95" s="488" t="n"/>
      <c r="K95" s="488" t="n"/>
      <c r="L95" s="488" t="n"/>
      <c r="M95" s="488" t="n"/>
      <c r="N95" s="488" t="n"/>
      <c r="O95" s="488" t="n"/>
      <c r="P95" s="488" t="n"/>
      <c r="Q95" s="488" t="n"/>
      <c r="R95" s="488" t="n"/>
      <c r="S95" s="488" t="n"/>
    </row>
    <row r="96" ht="16.5" customHeight="1" s="644" thickBot="1">
      <c r="A96" s="549">
        <f>IF('Site Setup'!F42 = "N/A","N/A",'Site Setup'!E42)</f>
        <v/>
      </c>
      <c r="B96" s="83">
        <f>_xlfn.IFNA(SUM(INDIRECT("Data!" &amp; SUBSTITUTE(ADDRESS(1,MATCH(CONCATENATE("*Count.AutoSlam.",'Site Setup'!$R$5,".",'Site Setup'!$G42,".",'Site Setup'!$R$5,"-SLAM",'Site Setup'!$F42,".Shipped n"),DATA!$2:$2,0),4),"1","")&amp;"7:"&amp;SUBSTITUTE(ADDRESS(1,MATCH(CONCATENATE("*Count.AutoSlam.",'Site Setup'!$R$5,".",'Site Setup'!$G42,".",'Site Setup'!$R$5,"-SLAM",'Site Setup'!$F42,".Shipped n"),DATA!$2:$2,0),4),"1","")&amp;"200")),0)</f>
        <v/>
      </c>
      <c r="C96" s="100">
        <f>_xlfn.IFNA(SUM(INDIRECT("Data!" &amp; SUBSTITUTE(ADDRESS(1,MATCH(CONCATENATE("*Count.AutoSlam.",'Site Setup'!$R$5,".",'Site Setup'!$G42,".",'Site Setup'!$R$5,"-SLAM",'Site Setup'!$F42,".Kickout.Controller.",C$92),DATA!$2:$2,0),4),"1","")&amp;"7:"&amp;SUBSTITUTE(ADDRESS(1,MATCH(CONCATENATE("*Count.AutoSlam.",'Site Setup'!$R$5,".",'Site Setup'!$G42,".",'Site Setup'!$R$5,"-SLAM",'Site Setup'!$F42,".Kickout.Controller.",C$92),DATA!$2:$2,0),4),"1","")&amp;"200")),0)</f>
        <v/>
      </c>
      <c r="D96" s="84">
        <f>IF(B96&lt;'Site Setup'!$B$11,"",IFERROR((C96)/B96,0))</f>
        <v/>
      </c>
      <c r="E96" s="128">
        <f>IF($B96&lt;'Site Setup'!$B$11,"",IFERROR(C96/$C$113,0))</f>
        <v/>
      </c>
      <c r="F96" s="404">
        <f>'Site Setup'!H42</f>
        <v/>
      </c>
      <c r="G96" s="488" t="n"/>
      <c r="H96" s="488" t="n"/>
      <c r="I96" s="488" t="n"/>
      <c r="J96" s="488" t="n"/>
      <c r="K96" s="488" t="n"/>
      <c r="L96" s="488" t="n"/>
      <c r="M96" s="488" t="n"/>
      <c r="N96" s="488" t="n"/>
      <c r="O96" s="488" t="n"/>
      <c r="P96" s="488" t="n"/>
      <c r="Q96" s="488" t="n"/>
      <c r="R96" s="488" t="n"/>
      <c r="S96" s="488" t="n"/>
    </row>
    <row r="97" ht="16.5" customHeight="1" s="644" thickBot="1">
      <c r="A97" s="549">
        <f>IF('Site Setup'!F43 = "N/A","N/A",'Site Setup'!E43)</f>
        <v/>
      </c>
      <c r="B97" s="83">
        <f>_xlfn.IFNA(SUM(INDIRECT("Data!" &amp; SUBSTITUTE(ADDRESS(1,MATCH(CONCATENATE("*Count.AutoSlam.",'Site Setup'!$R$5,".",'Site Setup'!$G43,".",'Site Setup'!$R$5,"-SLAM",'Site Setup'!$F43,".Shipped n"),DATA!$2:$2,0),4),"1","")&amp;"7:"&amp;SUBSTITUTE(ADDRESS(1,MATCH(CONCATENATE("*Count.AutoSlam.",'Site Setup'!$R$5,".",'Site Setup'!$G43,".",'Site Setup'!$R$5,"-SLAM",'Site Setup'!$F43,".Shipped n"),DATA!$2:$2,0),4),"1","")&amp;"200")),0)</f>
        <v/>
      </c>
      <c r="C97" s="100">
        <f>_xlfn.IFNA(SUM(INDIRECT("Data!" &amp; SUBSTITUTE(ADDRESS(1,MATCH(CONCATENATE("*Count.AutoSlam.",'Site Setup'!$R$5,".",'Site Setup'!$G43,".",'Site Setup'!$R$5,"-SLAM",'Site Setup'!$F43,".Kickout.Controller.",C$92),DATA!$2:$2,0),4),"1","")&amp;"7:"&amp;SUBSTITUTE(ADDRESS(1,MATCH(CONCATENATE("*Count.AutoSlam.",'Site Setup'!$R$5,".",'Site Setup'!$G43,".",'Site Setup'!$R$5,"-SLAM",'Site Setup'!$F43,".Kickout.Controller.",C$92),DATA!$2:$2,0),4),"1","")&amp;"200")),0)</f>
        <v/>
      </c>
      <c r="D97" s="84">
        <f>IF(B97&lt;'Site Setup'!$B$11,"",IFERROR((C97)/B97,0))</f>
        <v/>
      </c>
      <c r="E97" s="128">
        <f>IF($B97&lt;'Site Setup'!$B$11,"",IFERROR(C97/$C$113,0))</f>
        <v/>
      </c>
      <c r="F97" s="404">
        <f>'Site Setup'!H43</f>
        <v/>
      </c>
      <c r="G97" s="488" t="n"/>
      <c r="H97" s="488" t="n"/>
      <c r="I97" s="488" t="n"/>
      <c r="J97" s="488" t="n"/>
      <c r="K97" s="488" t="n"/>
      <c r="L97" s="488" t="n"/>
      <c r="M97" s="488" t="n"/>
      <c r="N97" s="488" t="n"/>
      <c r="O97" s="488" t="n"/>
      <c r="P97" s="488" t="n"/>
      <c r="Q97" s="488" t="n"/>
      <c r="R97" s="488" t="n"/>
      <c r="S97" s="488" t="n"/>
    </row>
    <row r="98" ht="16.5" customHeight="1" s="644" thickBot="1">
      <c r="A98" s="549">
        <f>IF('Site Setup'!F44 = "N/A","N/A",'Site Setup'!E44)</f>
        <v/>
      </c>
      <c r="B98" s="83">
        <f>_xlfn.IFNA(SUM(INDIRECT("Data!" &amp; SUBSTITUTE(ADDRESS(1,MATCH(CONCATENATE("*Count.AutoSlam.",'Site Setup'!$R$5,".",'Site Setup'!$G44,".",'Site Setup'!$R$5,"-SLAM",'Site Setup'!$F44,".Shipped n"),DATA!$2:$2,0),4),"1","")&amp;"7:"&amp;SUBSTITUTE(ADDRESS(1,MATCH(CONCATENATE("*Count.AutoSlam.",'Site Setup'!$R$5,".",'Site Setup'!$G44,".",'Site Setup'!$R$5,"-SLAM",'Site Setup'!$F44,".Shipped n"),DATA!$2:$2,0),4),"1","")&amp;"200")),0)</f>
        <v/>
      </c>
      <c r="C98" s="100">
        <f>_xlfn.IFNA(SUM(INDIRECT("Data!" &amp; SUBSTITUTE(ADDRESS(1,MATCH(CONCATENATE("*Count.AutoSlam.",'Site Setup'!$R$5,".",'Site Setup'!$G44,".",'Site Setup'!$R$5,"-SLAM",'Site Setup'!$F44,".Kickout.Controller.",C$92),DATA!$2:$2,0),4),"1","")&amp;"7:"&amp;SUBSTITUTE(ADDRESS(1,MATCH(CONCATENATE("*Count.AutoSlam.",'Site Setup'!$R$5,".",'Site Setup'!$G44,".",'Site Setup'!$R$5,"-SLAM",'Site Setup'!$F44,".Kickout.Controller.",C$92),DATA!$2:$2,0),4),"1","")&amp;"200")),0)</f>
        <v/>
      </c>
      <c r="D98" s="84">
        <f>IF(B98&lt;'Site Setup'!$B$11,"",IFERROR((C98)/B98,0))</f>
        <v/>
      </c>
      <c r="E98" s="128">
        <f>IF($B98&lt;'Site Setup'!$B$11,"",IFERROR(C98/$C$113,0))</f>
        <v/>
      </c>
      <c r="F98" s="404">
        <f>'Site Setup'!H44</f>
        <v/>
      </c>
      <c r="G98" s="488" t="n"/>
      <c r="H98" s="488" t="n"/>
      <c r="I98" s="488" t="n"/>
      <c r="J98" s="488" t="n"/>
      <c r="K98" s="488" t="n"/>
      <c r="L98" s="488" t="n"/>
      <c r="M98" s="488" t="n"/>
      <c r="N98" s="488" t="n"/>
      <c r="O98" s="488" t="n"/>
      <c r="P98" s="488" t="n"/>
      <c r="Q98" s="488" t="n"/>
      <c r="R98" s="488" t="n"/>
      <c r="S98" s="488" t="n"/>
    </row>
    <row r="99" ht="16.5" customHeight="1" s="644" thickBot="1">
      <c r="A99" s="549">
        <f>IF('Site Setup'!F45 = "N/A","N/A",'Site Setup'!E45)</f>
        <v/>
      </c>
      <c r="B99" s="83">
        <f>_xlfn.IFNA(SUM(INDIRECT("Data!" &amp; SUBSTITUTE(ADDRESS(1,MATCH(CONCATENATE("*Count.AutoSlam.",'Site Setup'!$R$5,".",'Site Setup'!$G45,".",'Site Setup'!$R$5,"-SLAM",'Site Setup'!$F45,".Shipped n"),DATA!$2:$2,0),4),"1","")&amp;"7:"&amp;SUBSTITUTE(ADDRESS(1,MATCH(CONCATENATE("*Count.AutoSlam.",'Site Setup'!$R$5,".",'Site Setup'!$G45,".",'Site Setup'!$R$5,"-SLAM",'Site Setup'!$F45,".Shipped n"),DATA!$2:$2,0),4),"1","")&amp;"200")),0)</f>
        <v/>
      </c>
      <c r="C99" s="100">
        <f>_xlfn.IFNA(SUM(INDIRECT("Data!" &amp; SUBSTITUTE(ADDRESS(1,MATCH(CONCATENATE("*Count.AutoSlam.",'Site Setup'!$R$5,".",'Site Setup'!$G45,".",'Site Setup'!$R$5,"-SLAM",'Site Setup'!$F45,".Kickout.Controller.",C$92),DATA!$2:$2,0),4),"1","")&amp;"7:"&amp;SUBSTITUTE(ADDRESS(1,MATCH(CONCATENATE("*Count.AutoSlam.",'Site Setup'!$R$5,".",'Site Setup'!$G45,".",'Site Setup'!$R$5,"-SLAM",'Site Setup'!$F45,".Kickout.Controller.",C$92),DATA!$2:$2,0),4),"1","")&amp;"200")),0)</f>
        <v/>
      </c>
      <c r="D99" s="84">
        <f>IF(B99&lt;'Site Setup'!$B$11,"",IFERROR((C99)/B99,0))</f>
        <v/>
      </c>
      <c r="E99" s="128">
        <f>IF($B99&lt;'Site Setup'!$B$11,"",IFERROR(C99/$C$113,0))</f>
        <v/>
      </c>
      <c r="F99" s="404">
        <f>'Site Setup'!H45</f>
        <v/>
      </c>
      <c r="G99" s="488" t="n"/>
      <c r="H99" s="488" t="n"/>
      <c r="I99" s="488" t="n"/>
      <c r="J99" s="488" t="n"/>
      <c r="K99" s="488" t="n"/>
      <c r="L99" s="488" t="n"/>
      <c r="M99" s="488" t="n"/>
      <c r="N99" s="488" t="n"/>
      <c r="O99" s="488" t="n"/>
      <c r="P99" s="488" t="n"/>
      <c r="Q99" s="488" t="n"/>
      <c r="R99" s="488" t="n"/>
      <c r="S99" s="488" t="n"/>
    </row>
    <row r="100" ht="16.5" customHeight="1" s="644" thickBot="1">
      <c r="A100" s="549">
        <f>IF('Site Setup'!F46 = "N/A","N/A",'Site Setup'!E46)</f>
        <v/>
      </c>
      <c r="B100" s="83">
        <f>_xlfn.IFNA(SUM(INDIRECT("Data!" &amp; SUBSTITUTE(ADDRESS(1,MATCH(CONCATENATE("*Count.AutoSlam.",'Site Setup'!$R$5,".",'Site Setup'!$G46,".",'Site Setup'!$R$5,"-SLAM",'Site Setup'!$F46,".Shipped n"),DATA!$2:$2,0),4),"1","")&amp;"7:"&amp;SUBSTITUTE(ADDRESS(1,MATCH(CONCATENATE("*Count.AutoSlam.",'Site Setup'!$R$5,".",'Site Setup'!$G46,".",'Site Setup'!$R$5,"-SLAM",'Site Setup'!$F46,".Shipped n"),DATA!$2:$2,0),4),"1","")&amp;"200")),0)</f>
        <v/>
      </c>
      <c r="C100" s="100">
        <f>_xlfn.IFNA(SUM(INDIRECT("Data!" &amp; SUBSTITUTE(ADDRESS(1,MATCH(CONCATENATE("*Count.AutoSlam.",'Site Setup'!$R$5,".",'Site Setup'!$G46,".",'Site Setup'!$R$5,"-SLAM",'Site Setup'!$F46,".Kickout.Controller.",C$92),DATA!$2:$2,0),4),"1","")&amp;"7:"&amp;SUBSTITUTE(ADDRESS(1,MATCH(CONCATENATE("*Count.AutoSlam.",'Site Setup'!$R$5,".",'Site Setup'!$G46,".",'Site Setup'!$R$5,"-SLAM",'Site Setup'!$F46,".Kickout.Controller.",C$92),DATA!$2:$2,0),4),"1","")&amp;"200")),0)</f>
        <v/>
      </c>
      <c r="D100" s="84">
        <f>IF(B100&lt;'Site Setup'!$B$11,"",IFERROR((C100)/B100,0))</f>
        <v/>
      </c>
      <c r="E100" s="128">
        <f>IF($B100&lt;'Site Setup'!$B$11,"",IFERROR(C100/$C$113,0))</f>
        <v/>
      </c>
      <c r="F100" s="404">
        <f>'Site Setup'!H46</f>
        <v/>
      </c>
      <c r="G100" s="488" t="n"/>
      <c r="H100" s="488" t="n"/>
      <c r="I100" s="488" t="n"/>
      <c r="J100" s="488" t="n"/>
      <c r="K100" s="488" t="n"/>
      <c r="L100" s="488" t="n"/>
      <c r="M100" s="488" t="n"/>
      <c r="N100" s="488" t="n"/>
      <c r="O100" s="488" t="n"/>
      <c r="P100" s="488" t="n"/>
      <c r="Q100" s="488" t="n"/>
      <c r="R100" s="488" t="n"/>
      <c r="S100" s="488" t="n"/>
    </row>
    <row r="101" ht="16.5" customHeight="1" s="644" thickBot="1">
      <c r="A101" s="549">
        <f>IF('Site Setup'!F47 = "N/A","N/A",'Site Setup'!E47)</f>
        <v/>
      </c>
      <c r="B101" s="83">
        <f>_xlfn.IFNA(SUM(INDIRECT("Data!" &amp; SUBSTITUTE(ADDRESS(1,MATCH(CONCATENATE("*Count.AutoSlam.",'Site Setup'!$R$5,".",'Site Setup'!$G47,".",'Site Setup'!$R$5,"-SLAM",'Site Setup'!$F47,".Shipped n"),DATA!$2:$2,0),4),"1","")&amp;"7:"&amp;SUBSTITUTE(ADDRESS(1,MATCH(CONCATENATE("*Count.AutoSlam.",'Site Setup'!$R$5,".",'Site Setup'!$G47,".",'Site Setup'!$R$5,"-SLAM",'Site Setup'!$F47,".Shipped n"),DATA!$2:$2,0),4),"1","")&amp;"200")),0)</f>
        <v/>
      </c>
      <c r="C101" s="100">
        <f>_xlfn.IFNA(SUM(INDIRECT("Data!" &amp; SUBSTITUTE(ADDRESS(1,MATCH(CONCATENATE("*Count.AutoSlam.",'Site Setup'!$R$5,".",'Site Setup'!$G47,".",'Site Setup'!$R$5,"-SLAM",'Site Setup'!$F47,".Kickout.Controller.",C$92),DATA!$2:$2,0),4),"1","")&amp;"7:"&amp;SUBSTITUTE(ADDRESS(1,MATCH(CONCATENATE("*Count.AutoSlam.",'Site Setup'!$R$5,".",'Site Setup'!$G47,".",'Site Setup'!$R$5,"-SLAM",'Site Setup'!$F47,".Kickout.Controller.",C$92),DATA!$2:$2,0),4),"1","")&amp;"200")),0)</f>
        <v/>
      </c>
      <c r="D101" s="84">
        <f>IF(B101&lt;'Site Setup'!$B$11,"",IFERROR((C101)/B101,0))</f>
        <v/>
      </c>
      <c r="E101" s="128">
        <f>IF($B101&lt;'Site Setup'!$B$11,"",IFERROR(C101/$C$113,0))</f>
        <v/>
      </c>
      <c r="F101" s="404">
        <f>'Site Setup'!H47</f>
        <v/>
      </c>
      <c r="G101" s="488" t="n"/>
      <c r="H101" s="488" t="n"/>
      <c r="I101" s="488" t="n"/>
      <c r="J101" s="488" t="n"/>
      <c r="K101" s="488" t="n"/>
      <c r="L101" s="488" t="n"/>
      <c r="M101" s="488" t="n"/>
      <c r="N101" s="488" t="n"/>
      <c r="O101" s="488" t="n"/>
      <c r="P101" s="488" t="n"/>
      <c r="Q101" s="488" t="n"/>
      <c r="R101" s="488" t="n"/>
      <c r="S101" s="488" t="n"/>
    </row>
    <row r="102" ht="16.5" customHeight="1" s="644" thickBot="1">
      <c r="A102" s="549">
        <f>IF('Site Setup'!F48 = "N/A","N/A",'Site Setup'!E48)</f>
        <v/>
      </c>
      <c r="B102" s="83">
        <f>_xlfn.IFNA(SUM(INDIRECT("Data!" &amp; SUBSTITUTE(ADDRESS(1,MATCH(CONCATENATE("*Count.AutoSlam.",'Site Setup'!$R$5,".",'Site Setup'!$G48,".",'Site Setup'!$R$5,"-SLAM",'Site Setup'!$F48,".Shipped n"),DATA!$2:$2,0),4),"1","")&amp;"7:"&amp;SUBSTITUTE(ADDRESS(1,MATCH(CONCATENATE("*Count.AutoSlam.",'Site Setup'!$R$5,".",'Site Setup'!$G48,".",'Site Setup'!$R$5,"-SLAM",'Site Setup'!$F48,".Shipped n"),DATA!$2:$2,0),4),"1","")&amp;"200")),0)</f>
        <v/>
      </c>
      <c r="C102" s="100">
        <f>_xlfn.IFNA(SUM(INDIRECT("Data!" &amp; SUBSTITUTE(ADDRESS(1,MATCH(CONCATENATE("*Count.AutoSlam.",'Site Setup'!$R$5,".",'Site Setup'!$G48,".",'Site Setup'!$R$5,"-SLAM",'Site Setup'!$F48,".Kickout.Controller.",C$92),DATA!$2:$2,0),4),"1","")&amp;"7:"&amp;SUBSTITUTE(ADDRESS(1,MATCH(CONCATENATE("*Count.AutoSlam.",'Site Setup'!$R$5,".",'Site Setup'!$G48,".",'Site Setup'!$R$5,"-SLAM",'Site Setup'!$F48,".Kickout.Controller.",C$92),DATA!$2:$2,0),4),"1","")&amp;"200")),0)</f>
        <v/>
      </c>
      <c r="D102" s="84">
        <f>IF(B102&lt;'Site Setup'!$B$11,"",IFERROR((C102)/B102,0))</f>
        <v/>
      </c>
      <c r="E102" s="128">
        <f>IF($B102&lt;'Site Setup'!$B$11,"",IFERROR(C102/$C$113,0))</f>
        <v/>
      </c>
      <c r="F102" s="404">
        <f>'Site Setup'!H48</f>
        <v/>
      </c>
      <c r="G102" s="488" t="n"/>
      <c r="H102" s="488" t="n"/>
      <c r="I102" s="488" t="n"/>
      <c r="J102" s="488" t="n"/>
      <c r="K102" s="488" t="n"/>
      <c r="L102" s="488" t="n"/>
      <c r="M102" s="488" t="n"/>
      <c r="N102" s="488" t="n"/>
      <c r="O102" s="488" t="n"/>
      <c r="P102" s="488" t="n"/>
      <c r="Q102" s="488" t="n"/>
      <c r="R102" s="488" t="n"/>
      <c r="S102" s="488" t="n"/>
    </row>
    <row r="103" ht="16.5" customHeight="1" s="644" thickBot="1">
      <c r="A103" s="549">
        <f>IF('Site Setup'!F49 = "N/A","N/A",'Site Setup'!E49)</f>
        <v/>
      </c>
      <c r="B103" s="83">
        <f>_xlfn.IFNA(SUM(INDIRECT("Data!" &amp; SUBSTITUTE(ADDRESS(1,MATCH(CONCATENATE("*Count.AutoSlam.",'Site Setup'!$R$5,".",'Site Setup'!$G49,".",'Site Setup'!$R$5,"-SLAM",'Site Setup'!$F49,".Shipped n"),DATA!$2:$2,0),4),"1","")&amp;"7:"&amp;SUBSTITUTE(ADDRESS(1,MATCH(CONCATENATE("*Count.AutoSlam.",'Site Setup'!$R$5,".",'Site Setup'!$G49,".",'Site Setup'!$R$5,"-SLAM",'Site Setup'!$F49,".Shipped n"),DATA!$2:$2,0),4),"1","")&amp;"200")),0)</f>
        <v/>
      </c>
      <c r="C103" s="100">
        <f>_xlfn.IFNA(SUM(INDIRECT("Data!" &amp; SUBSTITUTE(ADDRESS(1,MATCH(CONCATENATE("*Count.AutoSlam.",'Site Setup'!$R$5,".",'Site Setup'!$G49,".",'Site Setup'!$R$5,"-SLAM",'Site Setup'!$F49,".Kickout.Controller.",C$92),DATA!$2:$2,0),4),"1","")&amp;"7:"&amp;SUBSTITUTE(ADDRESS(1,MATCH(CONCATENATE("*Count.AutoSlam.",'Site Setup'!$R$5,".",'Site Setup'!$G49,".",'Site Setup'!$R$5,"-SLAM",'Site Setup'!$F49,".Kickout.Controller.",C$92),DATA!$2:$2,0),4),"1","")&amp;"200")),0)</f>
        <v/>
      </c>
      <c r="D103" s="84">
        <f>IF(B103&lt;'Site Setup'!$B$11,"",IFERROR((C103)/B103,0))</f>
        <v/>
      </c>
      <c r="E103" s="128">
        <f>IF($B103&lt;'Site Setup'!$B$11,"",IFERROR(C103/$C$113,0))</f>
        <v/>
      </c>
      <c r="F103" s="404">
        <f>'Site Setup'!H49</f>
        <v/>
      </c>
      <c r="G103" s="488" t="n"/>
      <c r="H103" s="488" t="n"/>
      <c r="I103" s="488" t="n"/>
      <c r="J103" s="488" t="n"/>
      <c r="K103" s="488" t="n"/>
      <c r="L103" s="488" t="n"/>
      <c r="M103" s="488" t="n"/>
      <c r="N103" s="488" t="n"/>
      <c r="O103" s="488" t="n"/>
      <c r="P103" s="488" t="n"/>
      <c r="Q103" s="488" t="n"/>
      <c r="R103" s="488" t="n"/>
      <c r="S103" s="488" t="n"/>
    </row>
    <row r="104" ht="16.5" customHeight="1" s="644" thickBot="1">
      <c r="A104" s="549">
        <f>IF('Site Setup'!F50 = "N/A","N/A",'Site Setup'!E50)</f>
        <v/>
      </c>
      <c r="B104" s="83">
        <f>_xlfn.IFNA(SUM(INDIRECT("Data!" &amp; SUBSTITUTE(ADDRESS(1,MATCH(CONCATENATE("*Count.AutoSlam.",'Site Setup'!$R$5,".",'Site Setup'!$G50,".",'Site Setup'!$R$5,"-SLAM",'Site Setup'!$F50,".Shipped n"),DATA!$2:$2,0),4),"1","")&amp;"7:"&amp;SUBSTITUTE(ADDRESS(1,MATCH(CONCATENATE("*Count.AutoSlam.",'Site Setup'!$R$5,".",'Site Setup'!$G50,".",'Site Setup'!$R$5,"-SLAM",'Site Setup'!$F50,".Shipped n"),DATA!$2:$2,0),4),"1","")&amp;"200")),0)</f>
        <v/>
      </c>
      <c r="C104" s="100">
        <f>_xlfn.IFNA(SUM(INDIRECT("Data!" &amp; SUBSTITUTE(ADDRESS(1,MATCH(CONCATENATE("*Count.AutoSlam.",'Site Setup'!$R$5,".",'Site Setup'!$G50,".",'Site Setup'!$R$5,"-SLAM",'Site Setup'!$F50,".Kickout.Controller.",C$92),DATA!$2:$2,0),4),"1","")&amp;"7:"&amp;SUBSTITUTE(ADDRESS(1,MATCH(CONCATENATE("*Count.AutoSlam.",'Site Setup'!$R$5,".",'Site Setup'!$G50,".",'Site Setup'!$R$5,"-SLAM",'Site Setup'!$F50,".Kickout.Controller.",C$92),DATA!$2:$2,0),4),"1","")&amp;"200")),0)</f>
        <v/>
      </c>
      <c r="D104" s="84">
        <f>IF(B104&lt;'Site Setup'!$B$11,"",IFERROR((C104)/B104,0))</f>
        <v/>
      </c>
      <c r="E104" s="128">
        <f>IF($B104&lt;'Site Setup'!$B$11,"",IFERROR(C104/$C$113,0))</f>
        <v/>
      </c>
      <c r="F104" s="404">
        <f>'Site Setup'!H50</f>
        <v/>
      </c>
      <c r="G104" s="488" t="n"/>
      <c r="H104" s="488" t="n"/>
      <c r="I104" s="488" t="n"/>
      <c r="J104" s="488" t="n"/>
      <c r="K104" s="488" t="n"/>
      <c r="L104" s="488" t="n"/>
      <c r="M104" s="488" t="n"/>
      <c r="N104" s="488" t="n"/>
      <c r="O104" s="488" t="n"/>
      <c r="P104" s="488" t="n"/>
      <c r="Q104" s="488" t="n"/>
      <c r="R104" s="488" t="n"/>
      <c r="S104" s="488" t="n"/>
    </row>
    <row r="105" ht="16.5" customHeight="1" s="644" thickBot="1">
      <c r="A105" s="549">
        <f>IF('Site Setup'!F51 = "N/A","N/A",'Site Setup'!E51)</f>
        <v/>
      </c>
      <c r="B105" s="83">
        <f>_xlfn.IFNA(SUM(INDIRECT("Data!" &amp; SUBSTITUTE(ADDRESS(1,MATCH(CONCATENATE("*Count.AutoSlam.",'Site Setup'!$R$5,".",'Site Setup'!$G51,".",'Site Setup'!$R$5,"-SLAM",'Site Setup'!$F51,".Shipped n"),DATA!$2:$2,0),4),"1","")&amp;"7:"&amp;SUBSTITUTE(ADDRESS(1,MATCH(CONCATENATE("*Count.AutoSlam.",'Site Setup'!$R$5,".",'Site Setup'!$G51,".",'Site Setup'!$R$5,"-SLAM",'Site Setup'!$F51,".Shipped n"),DATA!$2:$2,0),4),"1","")&amp;"200")),0)</f>
        <v/>
      </c>
      <c r="C105" s="100">
        <f>_xlfn.IFNA(SUM(INDIRECT("Data!" &amp; SUBSTITUTE(ADDRESS(1,MATCH(CONCATENATE("*Count.AutoSlam.",'Site Setup'!$R$5,".",'Site Setup'!$G51,".",'Site Setup'!$R$5,"-SLAM",'Site Setup'!$F51,".Kickout.Controller.",C$92),DATA!$2:$2,0),4),"1","")&amp;"7:"&amp;SUBSTITUTE(ADDRESS(1,MATCH(CONCATENATE("*Count.AutoSlam.",'Site Setup'!$R$5,".",'Site Setup'!$G51,".",'Site Setup'!$R$5,"-SLAM",'Site Setup'!$F51,".Kickout.Controller.",C$92),DATA!$2:$2,0),4),"1","")&amp;"200")),0)</f>
        <v/>
      </c>
      <c r="D105" s="84">
        <f>IF(B105&lt;'Site Setup'!$B$11,"",IFERROR((C105)/B105,0))</f>
        <v/>
      </c>
      <c r="E105" s="128">
        <f>IF($B105&lt;'Site Setup'!$B$11,"",IFERROR(C105/$C$113,0))</f>
        <v/>
      </c>
      <c r="F105" s="404">
        <f>'Site Setup'!H51</f>
        <v/>
      </c>
      <c r="G105" s="488" t="n"/>
      <c r="H105" s="488" t="n"/>
      <c r="I105" s="488" t="n"/>
      <c r="J105" s="488" t="n"/>
      <c r="K105" s="488" t="n"/>
      <c r="L105" s="488" t="n"/>
      <c r="M105" s="488" t="n"/>
      <c r="N105" s="488" t="n"/>
      <c r="O105" s="488" t="n"/>
      <c r="P105" s="488" t="n"/>
      <c r="Q105" s="488" t="n"/>
      <c r="R105" s="488" t="n"/>
      <c r="S105" s="488" t="n"/>
    </row>
    <row r="106" ht="16.5" customHeight="1" s="644" thickBot="1">
      <c r="A106" s="549">
        <f>IF('Site Setup'!F52 = "N/A","N/A",'Site Setup'!E52)</f>
        <v/>
      </c>
      <c r="B106" s="83">
        <f>_xlfn.IFNA(SUM(INDIRECT("Data!" &amp; SUBSTITUTE(ADDRESS(1,MATCH(CONCATENATE("*Count.AutoSlam.",'Site Setup'!$R$5,".",'Site Setup'!$G52,".",'Site Setup'!$R$5,"-SLAM",'Site Setup'!$F52,".Shipped n"),DATA!$2:$2,0),4),"1","")&amp;"7:"&amp;SUBSTITUTE(ADDRESS(1,MATCH(CONCATENATE("*Count.AutoSlam.",'Site Setup'!$R$5,".",'Site Setup'!$G52,".",'Site Setup'!$R$5,"-SLAM",'Site Setup'!$F52,".Shipped n"),DATA!$2:$2,0),4),"1","")&amp;"200")),0)</f>
        <v/>
      </c>
      <c r="C106" s="100">
        <f>_xlfn.IFNA(SUM(INDIRECT("Data!" &amp; SUBSTITUTE(ADDRESS(1,MATCH(CONCATENATE("*Count.AutoSlam.",'Site Setup'!$R$5,".",'Site Setup'!$G52,".",'Site Setup'!$R$5,"-SLAM",'Site Setup'!$F52,".Kickout.Controller.",C$92),DATA!$2:$2,0),4),"1","")&amp;"7:"&amp;SUBSTITUTE(ADDRESS(1,MATCH(CONCATENATE("*Count.AutoSlam.",'Site Setup'!$R$5,".",'Site Setup'!$G52,".",'Site Setup'!$R$5,"-SLAM",'Site Setup'!$F52,".Kickout.Controller.",C$92),DATA!$2:$2,0),4),"1","")&amp;"200")),0)</f>
        <v/>
      </c>
      <c r="D106" s="84">
        <f>IF(B106&lt;'Site Setup'!$B$11,"",IFERROR((C106)/B106,0))</f>
        <v/>
      </c>
      <c r="E106" s="128">
        <f>IF($B106&lt;'Site Setup'!$B$11,"",IFERROR(C106/$C$113,0))</f>
        <v/>
      </c>
      <c r="F106" s="404">
        <f>'Site Setup'!H52</f>
        <v/>
      </c>
      <c r="G106" s="488" t="n"/>
      <c r="H106" s="488" t="n"/>
      <c r="I106" s="488" t="n"/>
      <c r="J106" s="488" t="n"/>
      <c r="K106" s="488" t="n"/>
      <c r="L106" s="488" t="n"/>
      <c r="M106" s="488" t="n"/>
      <c r="N106" s="488" t="n"/>
      <c r="O106" s="488" t="n"/>
      <c r="P106" s="488" t="n"/>
      <c r="Q106" s="488" t="n"/>
      <c r="R106" s="488" t="n"/>
      <c r="S106" s="488" t="n"/>
    </row>
    <row r="107" ht="16.5" customHeight="1" s="644" thickBot="1">
      <c r="A107" s="549">
        <f>IF('Site Setup'!F53 = "N/A","N/A",'Site Setup'!E53)</f>
        <v/>
      </c>
      <c r="B107" s="83">
        <f>_xlfn.IFNA(SUM(INDIRECT("Data!" &amp; SUBSTITUTE(ADDRESS(1,MATCH(CONCATENATE("*Count.AutoSlam.",'Site Setup'!$R$5,".",'Site Setup'!$G53,".",'Site Setup'!$R$5,"-SLAM",'Site Setup'!$F53,".Shipped n"),DATA!$2:$2,0),4),"1","")&amp;"7:"&amp;SUBSTITUTE(ADDRESS(1,MATCH(CONCATENATE("*Count.AutoSlam.",'Site Setup'!$R$5,".",'Site Setup'!$G53,".",'Site Setup'!$R$5,"-SLAM",'Site Setup'!$F53,".Shipped n"),DATA!$2:$2,0),4),"1","")&amp;"200")),0)</f>
        <v/>
      </c>
      <c r="C107" s="100">
        <f>_xlfn.IFNA(SUM(INDIRECT("Data!" &amp; SUBSTITUTE(ADDRESS(1,MATCH(CONCATENATE("*Count.AutoSlam.",'Site Setup'!$R$5,".",'Site Setup'!$G53,".",'Site Setup'!$R$5,"-SLAM",'Site Setup'!$F53,".Kickout.Controller.",C$92),DATA!$2:$2,0),4),"1","")&amp;"7:"&amp;SUBSTITUTE(ADDRESS(1,MATCH(CONCATENATE("*Count.AutoSlam.",'Site Setup'!$R$5,".",'Site Setup'!$G53,".",'Site Setup'!$R$5,"-SLAM",'Site Setup'!$F53,".Kickout.Controller.",C$92),DATA!$2:$2,0),4),"1","")&amp;"200")),0)</f>
        <v/>
      </c>
      <c r="D107" s="84">
        <f>IF(B107&lt;'Site Setup'!$B$11,"",IFERROR((C107)/B107,0))</f>
        <v/>
      </c>
      <c r="E107" s="128">
        <f>IF($B107&lt;'Site Setup'!$B$11,"",IFERROR(C107/$C$113,0))</f>
        <v/>
      </c>
      <c r="F107" s="404">
        <f>'Site Setup'!H53</f>
        <v/>
      </c>
      <c r="G107" s="488" t="n"/>
      <c r="H107" s="488" t="n"/>
      <c r="I107" s="488" t="n"/>
      <c r="J107" s="488" t="n"/>
      <c r="K107" s="488" t="n"/>
      <c r="L107" s="488" t="n"/>
      <c r="M107" s="488" t="n"/>
      <c r="N107" s="488" t="n"/>
      <c r="O107" s="488" t="n"/>
      <c r="P107" s="488" t="n"/>
      <c r="Q107" s="488" t="n"/>
      <c r="R107" s="488" t="n"/>
      <c r="S107" s="488" t="n"/>
    </row>
    <row r="108" ht="16.5" customHeight="1" s="644" thickBot="1">
      <c r="A108" s="549">
        <f>IF('Site Setup'!F54 = "N/A","N/A",'Site Setup'!E54)</f>
        <v/>
      </c>
      <c r="B108" s="83">
        <f>_xlfn.IFNA(SUM(INDIRECT("Data!" &amp; SUBSTITUTE(ADDRESS(1,MATCH(CONCATENATE("*Count.AutoSlam.",'Site Setup'!$R$5,".",'Site Setup'!$G54,".",'Site Setup'!$R$5,"-SLAM",'Site Setup'!$F54,".Shipped n"),DATA!$2:$2,0),4),"1","")&amp;"7:"&amp;SUBSTITUTE(ADDRESS(1,MATCH(CONCATENATE("*Count.AutoSlam.",'Site Setup'!$R$5,".",'Site Setup'!$G54,".",'Site Setup'!$R$5,"-SLAM",'Site Setup'!$F54,".Shipped n"),DATA!$2:$2,0),4),"1","")&amp;"200")),0)</f>
        <v/>
      </c>
      <c r="C108" s="100">
        <f>_xlfn.IFNA(SUM(INDIRECT("Data!" &amp; SUBSTITUTE(ADDRESS(1,MATCH(CONCATENATE("*Count.AutoSlam.",'Site Setup'!$R$5,".",'Site Setup'!$G54,".",'Site Setup'!$R$5,"-SLAM",'Site Setup'!$F54,".Kickout.Controller.",C$92),DATA!$2:$2,0),4),"1","")&amp;"7:"&amp;SUBSTITUTE(ADDRESS(1,MATCH(CONCATENATE("*Count.AutoSlam.",'Site Setup'!$R$5,".",'Site Setup'!$G54,".",'Site Setup'!$R$5,"-SLAM",'Site Setup'!$F54,".Kickout.Controller.",C$92),DATA!$2:$2,0),4),"1","")&amp;"200")),0)</f>
        <v/>
      </c>
      <c r="D108" s="84">
        <f>IF(B108&lt;'Site Setup'!$B$11,"",IFERROR((C108)/B108,0))</f>
        <v/>
      </c>
      <c r="E108" s="128">
        <f>IF($B108&lt;'Site Setup'!$B$11,"",IFERROR(C108/$C$113,0))</f>
        <v/>
      </c>
      <c r="F108" s="404">
        <f>'Site Setup'!H54</f>
        <v/>
      </c>
      <c r="G108" s="488" t="n"/>
      <c r="H108" s="488" t="n"/>
      <c r="I108" s="488" t="n"/>
      <c r="J108" s="488" t="n"/>
      <c r="K108" s="488" t="n"/>
      <c r="L108" s="488" t="n"/>
      <c r="M108" s="488" t="n"/>
      <c r="N108" s="488" t="n"/>
      <c r="O108" s="488" t="n"/>
      <c r="P108" s="488" t="n"/>
      <c r="Q108" s="488" t="n"/>
      <c r="R108" s="488" t="n"/>
      <c r="S108" s="488" t="n"/>
    </row>
    <row r="109" ht="16.5" customHeight="1" s="644" thickBot="1">
      <c r="A109" s="549">
        <f>IF('Site Setup'!F55 = "N/A","N/A",'Site Setup'!E55)</f>
        <v/>
      </c>
      <c r="B109" s="83">
        <f>_xlfn.IFNA(SUM(INDIRECT("Data!" &amp; SUBSTITUTE(ADDRESS(1,MATCH(CONCATENATE("*Count.AutoSlam.",'Site Setup'!$R$5,".",'Site Setup'!$G55,".",'Site Setup'!$R$5,"-SLAM",'Site Setup'!$F55,".Shipped n"),DATA!$2:$2,0),4),"1","")&amp;"7:"&amp;SUBSTITUTE(ADDRESS(1,MATCH(CONCATENATE("*Count.AutoSlam.",'Site Setup'!$R$5,".",'Site Setup'!$G55,".",'Site Setup'!$R$5,"-SLAM",'Site Setup'!$F55,".Shipped n"),DATA!$2:$2,0),4),"1","")&amp;"200")),0)</f>
        <v/>
      </c>
      <c r="C109" s="100">
        <f>_xlfn.IFNA(SUM(INDIRECT("Data!" &amp; SUBSTITUTE(ADDRESS(1,MATCH(CONCATENATE("*Count.AutoSlam.",'Site Setup'!$R$5,".",'Site Setup'!$G55,".",'Site Setup'!$R$5,"-SLAM",'Site Setup'!$F55,".Kickout.Controller.",C$92),DATA!$2:$2,0),4),"1","")&amp;"7:"&amp;SUBSTITUTE(ADDRESS(1,MATCH(CONCATENATE("*Count.AutoSlam.",'Site Setup'!$R$5,".",'Site Setup'!$G55,".",'Site Setup'!$R$5,"-SLAM",'Site Setup'!$F55,".Kickout.Controller.",C$92),DATA!$2:$2,0),4),"1","")&amp;"200")),0)</f>
        <v/>
      </c>
      <c r="D109" s="84">
        <f>IF(B109&lt;'Site Setup'!$B$11,"",IFERROR((C109)/B109,0))</f>
        <v/>
      </c>
      <c r="E109" s="128">
        <f>IF($B109&lt;'Site Setup'!$B$11,"",IFERROR(C109/$C$113,0))</f>
        <v/>
      </c>
      <c r="F109" s="404">
        <f>'Site Setup'!H55</f>
        <v/>
      </c>
      <c r="G109" s="488" t="n"/>
      <c r="H109" s="488" t="n"/>
      <c r="I109" s="488" t="n"/>
      <c r="J109" s="488" t="n"/>
      <c r="K109" s="488" t="n"/>
      <c r="L109" s="488" t="n"/>
      <c r="M109" s="488" t="n"/>
      <c r="N109" s="488" t="n"/>
      <c r="O109" s="488" t="n"/>
      <c r="P109" s="488" t="n"/>
      <c r="Q109" s="488" t="n"/>
      <c r="R109" s="488" t="n"/>
      <c r="S109" s="488" t="n"/>
    </row>
    <row r="110" ht="16.5" customHeight="1" s="644" thickBot="1">
      <c r="A110" s="549">
        <f>IF('Site Setup'!F56 = "N/A","N/A",'Site Setup'!E56)</f>
        <v/>
      </c>
      <c r="B110" s="83">
        <f>_xlfn.IFNA(SUM(INDIRECT("Data!" &amp; SUBSTITUTE(ADDRESS(1,MATCH(CONCATENATE("*Count.AutoSlam.",'Site Setup'!$R$5,".",'Site Setup'!$G56,".",'Site Setup'!$R$5,"-SLAM",'Site Setup'!$F56,".Shipped n"),DATA!$2:$2,0),4),"1","")&amp;"7:"&amp;SUBSTITUTE(ADDRESS(1,MATCH(CONCATENATE("*Count.AutoSlam.",'Site Setup'!$R$5,".",'Site Setup'!$G56,".",'Site Setup'!$R$5,"-SLAM",'Site Setup'!$F56,".Shipped n"),DATA!$2:$2,0),4),"1","")&amp;"200")),0)</f>
        <v/>
      </c>
      <c r="C110" s="100">
        <f>_xlfn.IFNA(SUM(INDIRECT("Data!" &amp; SUBSTITUTE(ADDRESS(1,MATCH(CONCATENATE("*Count.AutoSlam.",'Site Setup'!$R$5,".",'Site Setup'!$G56,".",'Site Setup'!$R$5,"-SLAM",'Site Setup'!$F56,".Kickout.Controller.",C$92),DATA!$2:$2,0),4),"1","")&amp;"7:"&amp;SUBSTITUTE(ADDRESS(1,MATCH(CONCATENATE("*Count.AutoSlam.",'Site Setup'!$R$5,".",'Site Setup'!$G56,".",'Site Setup'!$R$5,"-SLAM",'Site Setup'!$F56,".Kickout.Controller.",C$92),DATA!$2:$2,0),4),"1","")&amp;"200")),0)</f>
        <v/>
      </c>
      <c r="D110" s="84">
        <f>IF(B110&lt;'Site Setup'!$B$11,"",IFERROR((C110)/B110,0))</f>
        <v/>
      </c>
      <c r="E110" s="128">
        <f>IF($B110&lt;'Site Setup'!$B$11,"",IFERROR(C110/$C$113,0))</f>
        <v/>
      </c>
      <c r="F110" s="404">
        <f>'Site Setup'!H56</f>
        <v/>
      </c>
      <c r="G110" s="488" t="n"/>
      <c r="H110" s="488" t="n"/>
      <c r="I110" s="488" t="n"/>
      <c r="J110" s="488" t="n"/>
      <c r="K110" s="488" t="n"/>
      <c r="L110" s="488" t="n"/>
      <c r="M110" s="488" t="n"/>
      <c r="N110" s="488" t="n"/>
      <c r="O110" s="488" t="n"/>
      <c r="P110" s="488" t="n"/>
      <c r="Q110" s="488" t="n"/>
      <c r="R110" s="488" t="n"/>
      <c r="S110" s="488" t="n"/>
    </row>
    <row r="111" ht="16.5" customHeight="1" s="644" thickBot="1">
      <c r="A111" s="549">
        <f>IF('Site Setup'!F57 = "N/A","N/A",'Site Setup'!E57)</f>
        <v/>
      </c>
      <c r="B111" s="83">
        <f>_xlfn.IFNA(SUM(INDIRECT("Data!" &amp; SUBSTITUTE(ADDRESS(1,MATCH(CONCATENATE("*Count.AutoSlam.",'Site Setup'!$R$5,".",'Site Setup'!$G57,".",'Site Setup'!$R$5,"-SLAM",'Site Setup'!$F57,".Shipped n"),DATA!$2:$2,0),4),"1","")&amp;"7:"&amp;SUBSTITUTE(ADDRESS(1,MATCH(CONCATENATE("*Count.AutoSlam.",'Site Setup'!$R$5,".",'Site Setup'!$G57,".",'Site Setup'!$R$5,"-SLAM",'Site Setup'!$F57,".Shipped n"),DATA!$2:$2,0),4),"1","")&amp;"200")),0)</f>
        <v/>
      </c>
      <c r="C111" s="100">
        <f>_xlfn.IFNA(SUM(INDIRECT("Data!" &amp; SUBSTITUTE(ADDRESS(1,MATCH(CONCATENATE("*Count.AutoSlam.",'Site Setup'!$R$5,".",'Site Setup'!$G57,".",'Site Setup'!$R$5,"-SLAM",'Site Setup'!$F57,".Kickout.Controller.",C$92),DATA!$2:$2,0),4),"1","")&amp;"7:"&amp;SUBSTITUTE(ADDRESS(1,MATCH(CONCATENATE("*Count.AutoSlam.",'Site Setup'!$R$5,".",'Site Setup'!$G57,".",'Site Setup'!$R$5,"-SLAM",'Site Setup'!$F57,".Kickout.Controller.",C$92),DATA!$2:$2,0),4),"1","")&amp;"200")),0)</f>
        <v/>
      </c>
      <c r="D111" s="84">
        <f>IF(B111&lt;'Site Setup'!$B$11,"",IFERROR((C111)/B111,0))</f>
        <v/>
      </c>
      <c r="E111" s="128">
        <f>IF($B111&lt;'Site Setup'!$B$11,"",IFERROR(C111/$C$113,0))</f>
        <v/>
      </c>
      <c r="F111" s="404">
        <f>'Site Setup'!H57</f>
        <v/>
      </c>
      <c r="G111" s="488" t="n"/>
      <c r="H111" s="488" t="n"/>
      <c r="I111" s="488" t="n"/>
      <c r="J111" s="488" t="n"/>
      <c r="K111" s="488" t="n"/>
      <c r="L111" s="488" t="n"/>
      <c r="M111" s="488" t="n"/>
      <c r="N111" s="488" t="n"/>
      <c r="O111" s="488" t="n"/>
      <c r="P111" s="488" t="n"/>
      <c r="Q111" s="488" t="n"/>
      <c r="R111" s="488" t="n"/>
      <c r="S111" s="488" t="n"/>
    </row>
    <row r="112" ht="16.5" customHeight="1" s="644" thickBot="1">
      <c r="A112" s="549">
        <f>IF('Site Setup'!F58 = "N/A","N/A",'Site Setup'!E58)</f>
        <v/>
      </c>
      <c r="B112" s="83">
        <f>_xlfn.IFNA(SUM(INDIRECT("Data!" &amp; SUBSTITUTE(ADDRESS(1,MATCH(CONCATENATE("*Count.AutoSlam.",'Site Setup'!$R$5,".",'Site Setup'!$G58,".",'Site Setup'!$R$5,"-SLAM",'Site Setup'!$F58,".Shipped n"),DATA!$2:$2,0),4),"1","")&amp;"7:"&amp;SUBSTITUTE(ADDRESS(1,MATCH(CONCATENATE("*Count.AutoSlam.",'Site Setup'!$R$5,".",'Site Setup'!$G58,".",'Site Setup'!$R$5,"-SLAM",'Site Setup'!$F58,".Shipped n"),DATA!$2:$2,0),4),"1","")&amp;"200")),0)</f>
        <v/>
      </c>
      <c r="C112" s="100">
        <f>_xlfn.IFNA(SUM(INDIRECT("Data!" &amp; SUBSTITUTE(ADDRESS(1,MATCH(CONCATENATE("*Count.AutoSlam.",'Site Setup'!$R$5,".",'Site Setup'!$G58,".",'Site Setup'!$R$5,"-SLAM",'Site Setup'!$F58,".Kickout.Controller.",C$92),DATA!$2:$2,0),4),"1","")&amp;"7:"&amp;SUBSTITUTE(ADDRESS(1,MATCH(CONCATENATE("*Count.AutoSlam.",'Site Setup'!$R$5,".",'Site Setup'!$G58,".",'Site Setup'!$R$5,"-SLAM",'Site Setup'!$F58,".Kickout.Controller.",C$92),DATA!$2:$2,0),4),"1","")&amp;"200")),0)</f>
        <v/>
      </c>
      <c r="D112" s="140">
        <f>IF(B112&lt;'Site Setup'!$B$11,"",IFERROR((C112)/B112,0))</f>
        <v/>
      </c>
      <c r="E112" s="129">
        <f>IF($B112&lt;'Site Setup'!$B$11,"",IFERROR(C112/$C$113,0))</f>
        <v/>
      </c>
      <c r="F112" s="404">
        <f>'Site Setup'!H58</f>
        <v/>
      </c>
      <c r="G112" s="488" t="n"/>
      <c r="H112" s="488" t="n"/>
      <c r="I112" s="488" t="n"/>
      <c r="J112" s="488" t="n"/>
      <c r="K112" s="488" t="n"/>
      <c r="L112" s="488" t="n"/>
      <c r="M112" s="488" t="n"/>
      <c r="N112" s="488" t="n"/>
      <c r="O112" s="488" t="n"/>
      <c r="P112" s="488" t="n"/>
      <c r="Q112" s="488" t="n"/>
      <c r="R112" s="488" t="n"/>
      <c r="S112" s="488" t="n"/>
    </row>
    <row r="113" ht="16.5" customHeight="1" s="644" thickBot="1">
      <c r="A113" s="120" t="inlineStr">
        <is>
          <t>TOTAL</t>
        </is>
      </c>
      <c r="B113" s="132">
        <f>SUM(B93:B112)</f>
        <v/>
      </c>
      <c r="C113" s="170">
        <f>SUM(C93:C112)</f>
        <v/>
      </c>
      <c r="D113" s="138">
        <f>C113/B113</f>
        <v/>
      </c>
      <c r="E113" s="15" t="n"/>
      <c r="F113" s="488" t="n"/>
      <c r="G113" s="488" t="n"/>
      <c r="H113" s="488" t="n"/>
      <c r="I113" s="488" t="n"/>
      <c r="J113" s="488" t="n"/>
      <c r="K113" s="488" t="n"/>
      <c r="L113" s="488" t="n"/>
      <c r="M113" s="488" t="n"/>
      <c r="N113" s="488" t="n"/>
      <c r="O113" s="488" t="n"/>
      <c r="P113" s="488" t="n"/>
      <c r="Q113" s="488" t="n"/>
      <c r="R113" s="488" t="n"/>
      <c r="S113" s="488" t="n"/>
    </row>
    <row r="114" ht="16.5" customHeight="1" s="644" thickBot="1">
      <c r="A114" s="117" t="n"/>
      <c r="B114" s="104" t="n"/>
      <c r="C114" s="91" t="inlineStr">
        <is>
          <t>GOAL</t>
        </is>
      </c>
      <c r="D114" s="171">
        <f>CONCATENATE("&lt; ",'Site Setup'!K61*100,"%")</f>
        <v/>
      </c>
      <c r="E114" s="118" t="n"/>
      <c r="F114" s="488" t="n"/>
      <c r="G114" s="488" t="n"/>
      <c r="H114" s="488" t="n"/>
      <c r="I114" s="488" t="n"/>
      <c r="J114" s="488" t="n"/>
      <c r="K114" s="488" t="n"/>
      <c r="L114" s="488" t="n"/>
      <c r="M114" s="488" t="n"/>
      <c r="N114" s="488" t="n"/>
      <c r="O114" s="488" t="n"/>
      <c r="P114" s="488" t="n"/>
      <c r="Q114" s="488" t="n"/>
      <c r="R114" s="488" t="n"/>
      <c r="S114" s="488" t="n"/>
    </row>
    <row r="115">
      <c r="A115" s="488" t="n"/>
      <c r="B115" s="488" t="n"/>
      <c r="C115" s="488" t="n"/>
      <c r="D115" s="488" t="n"/>
      <c r="E115" s="488" t="n"/>
      <c r="F115" s="488" t="n"/>
      <c r="G115" s="488" t="n"/>
      <c r="H115" s="488" t="n"/>
      <c r="I115" s="488" t="n"/>
      <c r="J115" s="488" t="n"/>
      <c r="K115" s="488" t="n"/>
      <c r="L115" s="488" t="n"/>
      <c r="M115" s="488" t="n"/>
      <c r="N115" s="488" t="n"/>
      <c r="O115" s="488" t="n"/>
      <c r="P115" s="488" t="n"/>
      <c r="Q115" s="488" t="n"/>
      <c r="R115" s="488" t="n"/>
      <c r="S115" s="488" t="n"/>
    </row>
    <row r="116">
      <c r="A116" s="488" t="n"/>
      <c r="B116" s="488" t="n"/>
      <c r="C116" s="488" t="n"/>
      <c r="D116" s="488" t="n"/>
      <c r="E116" s="488" t="n"/>
      <c r="F116" s="488" t="n"/>
      <c r="G116" s="488" t="n"/>
      <c r="H116" s="488" t="n"/>
      <c r="I116" s="488" t="n"/>
      <c r="J116" s="488" t="n"/>
      <c r="K116" s="488" t="n"/>
      <c r="L116" s="488" t="n"/>
      <c r="M116" s="488" t="n"/>
      <c r="N116" s="488" t="n"/>
      <c r="O116" s="488" t="n"/>
      <c r="P116" s="488" t="n"/>
      <c r="Q116" s="488" t="n"/>
      <c r="R116" s="488" t="n"/>
      <c r="S116" s="488" t="n"/>
    </row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bRUCVbeLPEK9SqdI11SMJw==" formatRows="0" sort="1" spinCount="100000" hashValue="6wPrlmRkcZStlvjUXKYjz72Aw6mxoFegAGl9OKLDIN+4Hz9nZGeukqVJCp1Mkinpcheq4RIm3JJ8UCf+GXbtuA=="/>
  <mergeCells count="22">
    <mergeCell ref="L7:M7"/>
    <mergeCell ref="N7:P7"/>
    <mergeCell ref="L1:O1"/>
    <mergeCell ref="L2:O2"/>
    <mergeCell ref="L3:O3"/>
    <mergeCell ref="L4:O4"/>
    <mergeCell ref="L5:O5"/>
    <mergeCell ref="L6:O6"/>
    <mergeCell ref="D84:E85"/>
    <mergeCell ref="D1:F1"/>
    <mergeCell ref="D2:F2"/>
    <mergeCell ref="F8:H8"/>
    <mergeCell ref="F9:H9"/>
    <mergeCell ref="G4:H4"/>
    <mergeCell ref="G5:H5"/>
    <mergeCell ref="G6:H6"/>
    <mergeCell ref="G7:H7"/>
    <mergeCell ref="C36:H36"/>
    <mergeCell ref="B61:C61"/>
    <mergeCell ref="D61:F61"/>
    <mergeCell ref="E3:F3"/>
    <mergeCell ref="E5:F5"/>
  </mergeCells>
  <conditionalFormatting sqref="D4:D9">
    <cfRule type="cellIs" priority="279" operator="lessThanOrEqual" dxfId="439">
      <formula>0</formula>
    </cfRule>
    <cfRule type="cellIs" priority="280" operator="greaterThan" dxfId="438">
      <formula>0</formula>
    </cfRule>
  </conditionalFormatting>
  <conditionalFormatting sqref="I13:I32">
    <cfRule type="colorScale" priority="920">
      <colorScale>
        <cfvo type="min"/>
        <cfvo type="max"/>
        <color rgb="FFFFD653"/>
        <color rgb="FFFF4141"/>
      </colorScale>
    </cfRule>
  </conditionalFormatting>
  <conditionalFormatting sqref="I33 B9">
    <cfRule type="cellIs" priority="923" operator="greaterThanOrEqual" dxfId="34" stopIfTrue="1">
      <formula>0.02</formula>
    </cfRule>
  </conditionalFormatting>
  <conditionalFormatting sqref="C33 B4">
    <cfRule type="cellIs" priority="931" operator="greaterThanOrEqual" dxfId="34" stopIfTrue="1">
      <formula>$C$11+$C$10+$C$10</formula>
    </cfRule>
  </conditionalFormatting>
  <conditionalFormatting sqref="B5 D33">
    <cfRule type="cellIs" priority="939" operator="greaterThanOrEqual" dxfId="34" stopIfTrue="1">
      <formula>$D$11+$D$10+$D$10</formula>
    </cfRule>
  </conditionalFormatting>
  <conditionalFormatting sqref="E33 B6">
    <cfRule type="cellIs" priority="946" operator="greaterThanOrEqual" dxfId="34" stopIfTrue="1">
      <formula>$E$11+$E$10+$E$10</formula>
    </cfRule>
  </conditionalFormatting>
  <conditionalFormatting sqref="F33 B7">
    <cfRule type="cellIs" priority="954" operator="greaterThanOrEqual" dxfId="34" stopIfTrue="1">
      <formula>$F$11+$F$10+$F$10</formula>
    </cfRule>
  </conditionalFormatting>
  <conditionalFormatting sqref="G33 B8">
    <cfRule type="cellIs" priority="961" operator="greaterThanOrEqual" dxfId="34" stopIfTrue="1">
      <formula>$G$11+$G$10+$G$10</formula>
    </cfRule>
  </conditionalFormatting>
  <conditionalFormatting sqref="H13:H32">
    <cfRule type="aboveAverage" priority="1028" dxfId="34" stdDev="2"/>
    <cfRule type="aboveAverage" priority="1029" dxfId="33" stdDev="1"/>
  </conditionalFormatting>
  <conditionalFormatting sqref="C13:C32">
    <cfRule type="aboveAverage" priority="1038" dxfId="34" stdDev="2"/>
    <cfRule type="aboveAverage" priority="1039" dxfId="33" stdDev="1"/>
  </conditionalFormatting>
  <conditionalFormatting sqref="E13:E32">
    <cfRule type="aboveAverage" priority="1058" dxfId="34" stdDev="2"/>
    <cfRule type="aboveAverage" priority="1059" dxfId="33" stdDev="1"/>
  </conditionalFormatting>
  <conditionalFormatting sqref="F13:F32">
    <cfRule type="aboveAverage" priority="1068" dxfId="34" stdDev="2"/>
    <cfRule type="aboveAverage" priority="1069" dxfId="33" stdDev="1"/>
  </conditionalFormatting>
  <conditionalFormatting sqref="G13:G32">
    <cfRule type="aboveAverage" priority="1078" dxfId="34" stdDev="2"/>
    <cfRule type="aboveAverage" priority="1079" dxfId="33" stdDev="1"/>
  </conditionalFormatting>
  <conditionalFormatting sqref="U39 C39:D39">
    <cfRule type="cellIs" priority="1095" operator="equal" stopIfTrue="1">
      <formula>0</formula>
    </cfRule>
    <cfRule type="duplicateValues" priority="1096" dxfId="694"/>
  </conditionalFormatting>
  <conditionalFormatting sqref="U40 C40:D40">
    <cfRule type="cellIs" priority="1099" operator="equal" stopIfTrue="1">
      <formula>0</formula>
    </cfRule>
    <cfRule type="duplicateValues" priority="1100" dxfId="694"/>
  </conditionalFormatting>
  <conditionalFormatting sqref="U41 C41:D41">
    <cfRule type="cellIs" priority="1103" operator="equal" stopIfTrue="1">
      <formula>0</formula>
    </cfRule>
    <cfRule type="duplicateValues" priority="1104" dxfId="694"/>
  </conditionalFormatting>
  <conditionalFormatting sqref="U42 C42:D42">
    <cfRule type="cellIs" priority="1107" operator="equal" stopIfTrue="1">
      <formula>0</formula>
    </cfRule>
    <cfRule type="duplicateValues" priority="1108" dxfId="694"/>
  </conditionalFormatting>
  <conditionalFormatting sqref="U43 C43:D43">
    <cfRule type="cellIs" priority="1111" operator="equal" stopIfTrue="1">
      <formula>0</formula>
    </cfRule>
    <cfRule type="duplicateValues" priority="1112" dxfId="694"/>
  </conditionalFormatting>
  <conditionalFormatting sqref="U44 C44:D44">
    <cfRule type="cellIs" priority="1115" operator="equal" stopIfTrue="1">
      <formula>0</formula>
    </cfRule>
    <cfRule type="duplicateValues" priority="1116" dxfId="694"/>
  </conditionalFormatting>
  <conditionalFormatting sqref="U45 C45:D45">
    <cfRule type="cellIs" priority="1119" operator="equal" stopIfTrue="1">
      <formula>0</formula>
    </cfRule>
    <cfRule type="duplicateValues" priority="1120" dxfId="694"/>
  </conditionalFormatting>
  <conditionalFormatting sqref="U46 C46:D46">
    <cfRule type="cellIs" priority="1123" operator="equal" stopIfTrue="1">
      <formula>0</formula>
    </cfRule>
    <cfRule type="duplicateValues" priority="1124" dxfId="694"/>
  </conditionalFormatting>
  <conditionalFormatting sqref="U47 C47:D47">
    <cfRule type="cellIs" priority="1127" operator="equal" stopIfTrue="1">
      <formula>0</formula>
    </cfRule>
    <cfRule type="duplicateValues" priority="1128" dxfId="694"/>
  </conditionalFormatting>
  <conditionalFormatting sqref="U48 C48:D48">
    <cfRule type="cellIs" priority="1131" operator="equal" stopIfTrue="1">
      <formula>0</formula>
    </cfRule>
    <cfRule type="duplicateValues" priority="1132" dxfId="694"/>
  </conditionalFormatting>
  <conditionalFormatting sqref="U49 C49:D49">
    <cfRule type="cellIs" priority="1135" operator="equal" stopIfTrue="1">
      <formula>0</formula>
    </cfRule>
    <cfRule type="duplicateValues" priority="1136" dxfId="694"/>
  </conditionalFormatting>
  <conditionalFormatting sqref="U50 C50:D50">
    <cfRule type="cellIs" priority="1139" operator="equal" stopIfTrue="1">
      <formula>0</formula>
    </cfRule>
    <cfRule type="duplicateValues" priority="1140" dxfId="694"/>
  </conditionalFormatting>
  <conditionalFormatting sqref="U51 C51:D51">
    <cfRule type="cellIs" priority="1143" operator="equal" stopIfTrue="1">
      <formula>0</formula>
    </cfRule>
    <cfRule type="duplicateValues" priority="1144" dxfId="694"/>
  </conditionalFormatting>
  <conditionalFormatting sqref="U52 C52:D52">
    <cfRule type="cellIs" priority="1147" operator="equal" stopIfTrue="1">
      <formula>0</formula>
    </cfRule>
    <cfRule type="duplicateValues" priority="1148" dxfId="694"/>
  </conditionalFormatting>
  <conditionalFormatting sqref="U53 C53:D53">
    <cfRule type="cellIs" priority="1151" operator="equal" stopIfTrue="1">
      <formula>0</formula>
    </cfRule>
    <cfRule type="duplicateValues" priority="1152" dxfId="694"/>
  </conditionalFormatting>
  <conditionalFormatting sqref="U54 C54:D54">
    <cfRule type="cellIs" priority="1155" operator="equal" stopIfTrue="1">
      <formula>0</formula>
    </cfRule>
    <cfRule type="duplicateValues" priority="1156" dxfId="694"/>
  </conditionalFormatting>
  <conditionalFormatting sqref="U55 C55:D55">
    <cfRule type="cellIs" priority="1159" operator="equal" stopIfTrue="1">
      <formula>0</formula>
    </cfRule>
    <cfRule type="duplicateValues" priority="1160" dxfId="694"/>
  </conditionalFormatting>
  <conditionalFormatting sqref="U56 C56:D56">
    <cfRule type="cellIs" priority="1163" operator="equal" stopIfTrue="1">
      <formula>0</formula>
    </cfRule>
    <cfRule type="duplicateValues" priority="1164" dxfId="694"/>
  </conditionalFormatting>
  <conditionalFormatting sqref="U57 C57:D57">
    <cfRule type="cellIs" priority="1167" operator="equal" stopIfTrue="1">
      <formula>0</formula>
    </cfRule>
    <cfRule type="duplicateValues" priority="1168" dxfId="694"/>
  </conditionalFormatting>
  <conditionalFormatting sqref="U58 C58:D58">
    <cfRule type="cellIs" priority="1171" operator="equal" stopIfTrue="1">
      <formula>0</formula>
    </cfRule>
    <cfRule type="duplicateValues" priority="1172" dxfId="694"/>
  </conditionalFormatting>
  <conditionalFormatting sqref="D13:D32">
    <cfRule type="aboveAverage" priority="1201" dxfId="34" stdDev="2"/>
    <cfRule type="aboveAverage" priority="1202" dxfId="33" stdDev="1"/>
  </conditionalFormatting>
  <conditionalFormatting sqref="C39:D39">
    <cfRule type="duplicateValues" priority="72" stopIfTrue="1"/>
  </conditionalFormatting>
  <conditionalFormatting sqref="C40:D40">
    <cfRule type="duplicateValues" priority="71" stopIfTrue="1"/>
  </conditionalFormatting>
  <conditionalFormatting sqref="C50:D50">
    <cfRule type="duplicateValues" priority="70" stopIfTrue="1"/>
  </conditionalFormatting>
  <conditionalFormatting sqref="C41:D41">
    <cfRule type="duplicateValues" priority="69" stopIfTrue="1"/>
  </conditionalFormatting>
  <conditionalFormatting sqref="C42:D42">
    <cfRule type="duplicateValues" priority="68" stopIfTrue="1"/>
  </conditionalFormatting>
  <conditionalFormatting sqref="C43:D43">
    <cfRule type="duplicateValues" priority="67" stopIfTrue="1"/>
  </conditionalFormatting>
  <conditionalFormatting sqref="C44:D44">
    <cfRule type="duplicateValues" priority="66" stopIfTrue="1"/>
  </conditionalFormatting>
  <conditionalFormatting sqref="C45:D45">
    <cfRule type="duplicateValues" priority="65" stopIfTrue="1"/>
  </conditionalFormatting>
  <conditionalFormatting sqref="C46:D46">
    <cfRule type="duplicateValues" priority="64" stopIfTrue="1"/>
  </conditionalFormatting>
  <conditionalFormatting sqref="C47:D47">
    <cfRule type="duplicateValues" priority="63" stopIfTrue="1"/>
  </conditionalFormatting>
  <conditionalFormatting sqref="C48:D48">
    <cfRule type="duplicateValues" priority="62" stopIfTrue="1"/>
  </conditionalFormatting>
  <conditionalFormatting sqref="C49:D49">
    <cfRule type="duplicateValues" priority="61" stopIfTrue="1"/>
  </conditionalFormatting>
  <conditionalFormatting sqref="C51:D51">
    <cfRule type="duplicateValues" priority="60" stopIfTrue="1"/>
  </conditionalFormatting>
  <conditionalFormatting sqref="C52:D52">
    <cfRule type="duplicateValues" priority="59" stopIfTrue="1"/>
  </conditionalFormatting>
  <conditionalFormatting sqref="C53:D53">
    <cfRule type="duplicateValues" priority="58" stopIfTrue="1"/>
  </conditionalFormatting>
  <conditionalFormatting sqref="C54:D54">
    <cfRule type="duplicateValues" priority="57" stopIfTrue="1"/>
  </conditionalFormatting>
  <conditionalFormatting sqref="C55:D55">
    <cfRule type="duplicateValues" priority="56" stopIfTrue="1"/>
  </conditionalFormatting>
  <conditionalFormatting sqref="C56:D56">
    <cfRule type="duplicateValues" priority="55" stopIfTrue="1"/>
  </conditionalFormatting>
  <conditionalFormatting sqref="C57:D57">
    <cfRule type="duplicateValues" priority="54" stopIfTrue="1"/>
  </conditionalFormatting>
  <conditionalFormatting sqref="C58:D58">
    <cfRule type="duplicateValues" priority="53" stopIfTrue="1"/>
  </conditionalFormatting>
  <conditionalFormatting sqref="B63:F82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13:J32">
    <cfRule type="cellIs" priority="51" operator="equal" dxfId="691">
      <formula>1</formula>
    </cfRule>
  </conditionalFormatting>
  <conditionalFormatting sqref="D93:D112">
    <cfRule type="aboveAverage" priority="42" dxfId="34" stdDev="2"/>
    <cfRule type="aboveAverage" priority="43" dxfId="33" stdDev="1"/>
  </conditionalFormatting>
  <conditionalFormatting sqref="D113">
    <cfRule type="cellIs" priority="39" operator="greaterThanOrEqual" dxfId="34" stopIfTrue="1">
      <formula>$C$11+$C$10+$C$10</formula>
    </cfRule>
  </conditionalFormatting>
  <conditionalFormatting sqref="D87">
    <cfRule type="cellIs" priority="31" operator="lessThanOrEqual" dxfId="439">
      <formula>0</formula>
    </cfRule>
    <cfRule type="cellIs" priority="32" operator="greaterThan" dxfId="438">
      <formula>0</formula>
    </cfRule>
  </conditionalFormatting>
  <conditionalFormatting sqref="B87">
    <cfRule type="cellIs" priority="35" operator="greaterThanOrEqual" dxfId="34" stopIfTrue="1">
      <formula>$C$11+$C$10+$C$10</formula>
    </cfRule>
  </conditionalFormatting>
  <conditionalFormatting sqref="E93:E112"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A8 L12:Q12">
    <cfRule type="colorScale" priority="27">
      <colorScale>
        <cfvo type="formula" val="ROW()"/>
        <cfvo type="formula" val="ROW()"/>
        <color rgb="FFFF7128"/>
        <color rgb="FFFFEF9C"/>
      </colorScale>
    </cfRule>
  </conditionalFormatting>
  <conditionalFormatting sqref="B62:F62">
    <cfRule type="colorScale" priority="24">
      <colorScale>
        <cfvo type="formula" val="ROW()"/>
        <cfvo type="formula" val="ROW()"/>
        <color rgb="FFFF7128"/>
        <color rgb="FFFFEF9C"/>
      </colorScale>
    </cfRule>
  </conditionalFormatting>
  <conditionalFormatting sqref="D92">
    <cfRule type="colorScale" priority="22">
      <colorScale>
        <cfvo type="formula" val="ROW()"/>
        <cfvo type="formula" val="ROW()"/>
        <color rgb="FFFF7128"/>
        <color rgb="FFFFEF9C"/>
      </colorScale>
    </cfRule>
  </conditionalFormatting>
  <conditionalFormatting sqref="E92">
    <cfRule type="colorScale" priority="21">
      <colorScale>
        <cfvo type="formula" val="ROW()"/>
        <cfvo type="formula" val="ROW()"/>
        <color rgb="FFFF7128"/>
        <color rgb="FFFFEF9C"/>
      </colorScale>
    </cfRule>
  </conditionalFormatting>
  <conditionalFormatting sqref="G63:G82">
    <cfRule type="colorScale" priority="5">
      <colorScale>
        <cfvo type="min"/>
        <cfvo type="max"/>
        <color rgb="FFFFD653"/>
        <color rgb="FFFF4141"/>
      </colorScale>
    </cfRule>
  </conditionalFormatting>
  <conditionalFormatting sqref="D12">
    <cfRule type="colorScale" priority="4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F12">
    <cfRule type="colorScale" priority="2">
      <colorScale>
        <cfvo type="formula" val="ROW()"/>
        <cfvo type="formula" val="ROW()"/>
        <color rgb="FFFF7128"/>
        <color rgb="FFFFEF9C"/>
      </colorScale>
    </cfRule>
  </conditionalFormatting>
  <conditionalFormatting sqref="G12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A1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inlineStr">
        <is>
          <t>Id</t>
        </is>
      </c>
      <c r="C1" t="inlineStr">
        <is>
          <t>SchemaName=Service,Client=ALL,DataSet=Prod,Host=ALL,HostGroup=ALL,Instance=NONE,Marketplace=DSM5,MethodName=ALL,Metric=Count.AutoSlam.DSM5.1.DSM5-SLAM1011.Kickout.Controller.BadLabelScan.17,MetricClass=NONE,ServiceName=FCAutoSlamClientService,Stat=sum,Period=OneHour</t>
        </is>
      </c>
      <c r="D1" t="inlineStr">
        <is>
          <t>SchemaName=Service,Client=ALL,DataSet=Prod,Host=ALL,HostGroup=ALL,Instance=NONE,Marketplace=DSM5,MethodName=ALL,Metric=Count.AutoSlam.DSM5.1.DSM5-SLAM1011.Kickout.Controller.BarcodeMultiRead.91,MetricClass=NONE,ServiceName=FCAutoSlamClientService,Stat=sum,Period=OneHour</t>
        </is>
      </c>
      <c r="E1" t="inlineStr">
        <is>
          <t>SchemaName=Service,Client=ALL,DataSet=Prod,Host=ALL,HostGroup=ALL,Instance=NONE,Marketplace=DSM5,MethodName=ALL,Metric=Count.AutoSlam.DSM5.1.DSM5-SLAM1011.Kickout.Controller.BarcodeNoRead.90,MetricClass=NONE,ServiceName=FCAutoSlamClientService,Stat=sum,Period=OneHour</t>
        </is>
      </c>
      <c r="F1" t="inlineStr">
        <is>
          <t>SchemaName=Service,Client=ALL,DataSet=Prod,Host=ALL,HostGroup=ALL,Instance=NONE,Marketplace=DSM5,MethodName=ALL,Metric=Count.AutoSlam.DSM5.1.DSM5-SLAM1011.Kickout.Controller.NoLabelZone.94,MetricClass=NONE,ServiceName=FCAutoSlamClientService,Stat=sum,Period=OneHour</t>
        </is>
      </c>
      <c r="G1" t="inlineStr">
        <is>
          <t>SchemaName=Service,Client=ALL,DataSet=Prod,Host=ALL,HostGroup=ALL,Instance=NONE,Marketplace=DSM5,MethodName=ALL,Metric=Count.AutoSlam.DSM5.1.DSM5-SLAM1011.Kickout.Controller.PackageCleared.80,MetricClass=NONE,ServiceName=FCAutoSlamClientService,Stat=sum,Period=OneHour</t>
        </is>
      </c>
      <c r="H1" t="inlineStr">
        <is>
          <t>SchemaName=Service,Client=ALL,DataSet=Prod,Host=ALL,HostGroup=ALL,Instance=NONE,Marketplace=DSM5,MethodName=ALL,Metric=Count.AutoSlam.DSM5.1.DSM5-SLAM1012.Kickout.Controller.BadLabelScan.17,MetricClass=NONE,ServiceName=FCAutoSlamClientService,Stat=sum,Period=OneHour</t>
        </is>
      </c>
      <c r="I1" t="inlineStr">
        <is>
          <t>SchemaName=Service,Client=ALL,DataSet=Prod,Host=ALL,HostGroup=ALL,Instance=NONE,Marketplace=DSM5,MethodName=ALL,Metric=Count.AutoSlam.DSM5.1.DSM5-SLAM1012.Kickout.Controller.BarcodeMultiRead.91,MetricClass=NONE,ServiceName=FCAutoSlamClientService,Stat=sum,Period=OneHour</t>
        </is>
      </c>
      <c r="J1" t="inlineStr">
        <is>
          <t>SchemaName=Service,Client=ALL,DataSet=Prod,Host=ALL,HostGroup=ALL,Instance=NONE,Marketplace=DSM5,MethodName=ALL,Metric=Count.AutoSlam.DSM5.1.DSM5-SLAM1012.Kickout.Controller.BarcodeNoRead.90,MetricClass=NONE,ServiceName=FCAutoSlamClientService,Stat=sum,Period=OneHour</t>
        </is>
      </c>
      <c r="K1" t="inlineStr">
        <is>
          <t>SchemaName=Service,Client=ALL,DataSet=Prod,Host=ALL,HostGroup=ALL,Instance=NONE,Marketplace=DSM5,MethodName=ALL,Metric=Count.AutoSlam.DSM5.1.DSM5-SLAM1012.Kickout.Controller.NoLabelZone.94,MetricClass=NONE,ServiceName=FCAutoSlamClientService,Stat=sum,Period=OneHour</t>
        </is>
      </c>
      <c r="L1" t="inlineStr">
        <is>
          <t>SchemaName=Service,Client=ALL,DataSet=Prod,Host=ALL,HostGroup=ALL,Instance=NONE,Marketplace=DSM5,MethodName=ALL,Metric=Count.AutoSlam.DSM5.1.DSM5-SLAM1012.Kickout.Controller.PackageCleared.80,MetricClass=NONE,ServiceName=FCAutoSlamClientService,Stat=sum,Period=OneHour</t>
        </is>
      </c>
      <c r="M1" t="inlineStr">
        <is>
          <t>SchemaName=Service,Client=ALL,DataSet=Prod,Host=ALL,HostGroup=ALL,Instance=NONE,Marketplace=DSM5,MethodName=ALL,Metric=Count.AutoSlam.DSM5.18.DSM5-SLAM2081.Kickout.Controller.BadLabelScan.17,MetricClass=NONE,ServiceName=FCAutoSlamClientService,Stat=sum,Period=OneHour</t>
        </is>
      </c>
      <c r="N1" t="inlineStr">
        <is>
          <t>SchemaName=Service,Client=ALL,DataSet=Prod,Host=ALL,HostGroup=ALL,Instance=NONE,Marketplace=DSM5,MethodName=ALL,Metric=Count.AutoSlam.DSM5.18.DSM5-SLAM2081.Kickout.Controller.BarcodeMultiRead.91,MetricClass=NONE,ServiceName=FCAutoSlamClientService,Stat=sum,Period=OneHour</t>
        </is>
      </c>
      <c r="O1" t="inlineStr">
        <is>
          <t>SchemaName=Service,Client=ALL,DataSet=Prod,Host=ALL,HostGroup=ALL,Instance=NONE,Marketplace=DSM5,MethodName=ALL,Metric=Count.AutoSlam.DSM5.18.DSM5-SLAM2081.Kickout.Controller.BarcodeNoRead.90,MetricClass=NONE,ServiceName=FCAutoSlamClientService,Stat=sum,Period=OneHour</t>
        </is>
      </c>
      <c r="P1" t="inlineStr">
        <is>
          <t>SchemaName=Service,Client=ALL,DataSet=Prod,Host=ALL,HostGroup=ALL,Instance=NONE,Marketplace=DSM5,MethodName=ALL,Metric=Count.AutoSlam.DSM5.18.DSM5-SLAM2081.Kickout.Controller.NoLabelZone.94,MetricClass=NONE,ServiceName=FCAutoSlamClientService,Stat=sum,Period=OneHour</t>
        </is>
      </c>
      <c r="Q1" t="inlineStr">
        <is>
          <t>SchemaName=Service,Client=ALL,DataSet=Prod,Host=ALL,HostGroup=ALL,Instance=NONE,Marketplace=DSM5,MethodName=ALL,Metric=Count.AutoSlam.DSM5.18.DSM5-SLAM2081.Kickout.Controller.PackageCleared.80,MetricClass=NONE,ServiceName=FCAutoSlamClientService,Stat=sum,Period=OneHour</t>
        </is>
      </c>
      <c r="R1" t="inlineStr">
        <is>
          <t>SchemaName=Service,Client=ALL,DataSet=Prod,Host=ALL,HostGroup=ALL,Instance=NONE,Marketplace=DSM5,MethodName=ALL,Metric=Count.AutoSlam.DSM5.18.DSM5-SLAM2082.Kickout.Controller.BadLabelScan.17,MetricClass=NONE,ServiceName=FCAutoSlamClientService,Stat=sum,Period=OneHour</t>
        </is>
      </c>
      <c r="S1" t="inlineStr">
        <is>
          <t>SchemaName=Service,Client=ALL,DataSet=Prod,Host=ALL,HostGroup=ALL,Instance=NONE,Marketplace=DSM5,MethodName=ALL,Metric=Count.AutoSlam.DSM5.18.DSM5-SLAM2082.Kickout.Controller.BarcodeMultiRead.91,MetricClass=NONE,ServiceName=FCAutoSlamClientService,Stat=sum,Period=OneHour</t>
        </is>
      </c>
      <c r="T1" t="inlineStr">
        <is>
          <t>SchemaName=Service,Client=ALL,DataSet=Prod,Host=ALL,HostGroup=ALL,Instance=NONE,Marketplace=DSM5,MethodName=ALL,Metric=Count.AutoSlam.DSM5.18.DSM5-SLAM2082.Kickout.Controller.BarcodeNoRead.90,MetricClass=NONE,ServiceName=FCAutoSlamClientService,Stat=sum,Period=OneHour</t>
        </is>
      </c>
      <c r="U1" t="inlineStr">
        <is>
          <t>SchemaName=Service,Client=ALL,DataSet=Prod,Host=ALL,HostGroup=ALL,Instance=NONE,Marketplace=DSM5,MethodName=ALL,Metric=Count.AutoSlam.DSM5.18.DSM5-SLAM2082.Kickout.Controller.NoLabelZone.94,MetricClass=NONE,ServiceName=FCAutoSlamClientService,Stat=sum,Period=OneHour</t>
        </is>
      </c>
      <c r="V1" t="inlineStr">
        <is>
          <t>SchemaName=Service,Client=ALL,DataSet=Prod,Host=ALL,HostGroup=ALL,Instance=NONE,Marketplace=DSM5,MethodName=ALL,Metric=Count.AutoSlam.DSM5.18.DSM5-SLAM2082.Kickout.Controller.PackageCleared.80,MetricClass=NONE,ServiceName=FCAutoSlamClientService,Stat=sum,Period=OneHour</t>
        </is>
      </c>
      <c r="W1" t="inlineStr">
        <is>
          <t>SchemaName=Service,Client=ALL,DataSet=Prod,Host=ALL,HostGroup=ALL,Instance=NONE,Marketplace=DSM5,MethodName=ALL,Metric=Count.AutoSlam.DSM5.19.DSM5-SLAM2091.Kickout.Controller.BadLabelScan.17,MetricClass=NONE,ServiceName=FCAutoSlamClientService,Stat=sum,Period=OneHour</t>
        </is>
      </c>
      <c r="X1" t="inlineStr">
        <is>
          <t>SchemaName=Service,Client=ALL,DataSet=Prod,Host=ALL,HostGroup=ALL,Instance=NONE,Marketplace=DSM5,MethodName=ALL,Metric=Count.AutoSlam.DSM5.19.DSM5-SLAM2091.Kickout.Controller.BarcodeMultiRead.91,MetricClass=NONE,ServiceName=FCAutoSlamClientService,Stat=sum,Period=OneHour</t>
        </is>
      </c>
      <c r="Y1" t="inlineStr">
        <is>
          <t>SchemaName=Service,Client=ALL,DataSet=Prod,Host=ALL,HostGroup=ALL,Instance=NONE,Marketplace=DSM5,MethodName=ALL,Metric=Count.AutoSlam.DSM5.19.DSM5-SLAM2091.Kickout.Controller.BarcodeNoRead.90,MetricClass=NONE,ServiceName=FCAutoSlamClientService,Stat=sum,Period=OneHour</t>
        </is>
      </c>
      <c r="Z1" t="inlineStr">
        <is>
          <t>SchemaName=Service,Client=ALL,DataSet=Prod,Host=ALL,HostGroup=ALL,Instance=NONE,Marketplace=DSM5,MethodName=ALL,Metric=Count.AutoSlam.DSM5.19.DSM5-SLAM2091.Kickout.Controller.NoLabelZone.94,MetricClass=NONE,ServiceName=FCAutoSlamClientService,Stat=sum,Period=OneHour</t>
        </is>
      </c>
      <c r="AA1" t="inlineStr">
        <is>
          <t>SchemaName=Service,Client=ALL,DataSet=Prod,Host=ALL,HostGroup=ALL,Instance=NONE,Marketplace=DSM5,MethodName=ALL,Metric=Count.AutoSlam.DSM5.19.DSM5-SLAM2091.Kickout.Controller.PackageCleared.80,MetricClass=NONE,ServiceName=FCAutoSlamClientService,Stat=sum,Period=OneHour</t>
        </is>
      </c>
      <c r="AB1" t="inlineStr">
        <is>
          <t>SchemaName=Service,Client=ALL,DataSet=Prod,Host=ALL,HostGroup=ALL,Instance=NONE,Marketplace=DSM5,MethodName=ALL,Metric=Count.AutoSlam.DSM5.19.DSM5-SLAM2092.Kickout.Controller.BadLabelScan.17,MetricClass=NONE,ServiceName=FCAutoSlamClientService,Stat=sum,Period=OneHour</t>
        </is>
      </c>
      <c r="AC1" t="inlineStr">
        <is>
          <t>SchemaName=Service,Client=ALL,DataSet=Prod,Host=ALL,HostGroup=ALL,Instance=NONE,Marketplace=DSM5,MethodName=ALL,Metric=Count.AutoSlam.DSM5.19.DSM5-SLAM2092.Kickout.Controller.BarcodeMultiRead.91,MetricClass=NONE,ServiceName=FCAutoSlamClientService,Stat=sum,Period=OneHour</t>
        </is>
      </c>
      <c r="AD1" t="inlineStr">
        <is>
          <t>SchemaName=Service,Client=ALL,DataSet=Prod,Host=ALL,HostGroup=ALL,Instance=NONE,Marketplace=DSM5,MethodName=ALL,Metric=Count.AutoSlam.DSM5.19.DSM5-SLAM2092.Kickout.Controller.BarcodeNoRead.90,MetricClass=NONE,ServiceName=FCAutoSlamClientService,Stat=sum,Period=OneHour</t>
        </is>
      </c>
      <c r="AE1" t="inlineStr">
        <is>
          <t>SchemaName=Service,Client=ALL,DataSet=Prod,Host=ALL,HostGroup=ALL,Instance=NONE,Marketplace=DSM5,MethodName=ALL,Metric=Count.AutoSlam.DSM5.19.DSM5-SLAM2092.Kickout.Controller.NoLabelZone.94,MetricClass=NONE,ServiceName=FCAutoSlamClientService,Stat=sum,Period=OneHour</t>
        </is>
      </c>
      <c r="AF1" t="inlineStr">
        <is>
          <t>SchemaName=Service,Client=ALL,DataSet=Prod,Host=ALL,HostGroup=ALL,Instance=NONE,Marketplace=DSM5,MethodName=ALL,Metric=Count.AutoSlam.DSM5.19.DSM5-SLAM2092.Kickout.Controller.PackageCleared.80,MetricClass=NONE,ServiceName=FCAutoSlamClientService,Stat=sum,Period=OneHour</t>
        </is>
      </c>
      <c r="AG1" t="inlineStr">
        <is>
          <t>SchemaName=Service,Client=ALL,DataSet=Prod,Host=ALL,HostGroup=ALL,Instance=NONE,Marketplace=DSM5,MethodName=ALL,Metric=Count.AutoSlam.DSM5.2.DSM5-SLAM1021.Kickout.Controller.BadLabelScan.17,MetricClass=NONE,ServiceName=FCAutoSlamClientService,Stat=sum,Period=OneHour</t>
        </is>
      </c>
      <c r="AH1" t="inlineStr">
        <is>
          <t>SchemaName=Service,Client=ALL,DataSet=Prod,Host=ALL,HostGroup=ALL,Instance=NONE,Marketplace=DSM5,MethodName=ALL,Metric=Count.AutoSlam.DSM5.2.DSM5-SLAM1021.Kickout.Controller.BarcodeMultiRead.91,MetricClass=NONE,ServiceName=FCAutoSlamClientService,Stat=sum,Period=OneHour</t>
        </is>
      </c>
      <c r="AI1" t="inlineStr">
        <is>
          <t>SchemaName=Service,Client=ALL,DataSet=Prod,Host=ALL,HostGroup=ALL,Instance=NONE,Marketplace=DSM5,MethodName=ALL,Metric=Count.AutoSlam.DSM5.2.DSM5-SLAM1021.Kickout.Controller.BarcodeNoRead.90,MetricClass=NONE,ServiceName=FCAutoSlamClientService,Stat=sum,Period=OneHour</t>
        </is>
      </c>
      <c r="AJ1" t="inlineStr">
        <is>
          <t>SchemaName=Service,Client=ALL,DataSet=Prod,Host=ALL,HostGroup=ALL,Instance=NONE,Marketplace=DSM5,MethodName=ALL,Metric=Count.AutoSlam.DSM5.2.DSM5-SLAM1021.Kickout.Controller.NoLabelZone.94,MetricClass=NONE,ServiceName=FCAutoSlamClientService,Stat=sum,Period=OneHour</t>
        </is>
      </c>
      <c r="AK1" t="inlineStr">
        <is>
          <t>SchemaName=Service,Client=ALL,DataSet=Prod,Host=ALL,HostGroup=ALL,Instance=NONE,Marketplace=DSM5,MethodName=ALL,Metric=Count.AutoSlam.DSM5.2.DSM5-SLAM1021.Kickout.Controller.PackageCleared.80,MetricClass=NONE,ServiceName=FCAutoSlamClientService,Stat=sum,Period=OneHour</t>
        </is>
      </c>
      <c r="AL1" t="inlineStr">
        <is>
          <t>SchemaName=Service,Client=ALL,DataSet=Prod,Host=ALL,HostGroup=ALL,Instance=NONE,Marketplace=DSM5,MethodName=ALL,Metric=Count.AutoSlam.DSM5.2.DSM5-SLAM1022.Kickout.Controller.BadLabelScan.17,MetricClass=NONE,ServiceName=FCAutoSlamClientService,Stat=sum,Period=OneHour</t>
        </is>
      </c>
      <c r="AM1" t="inlineStr">
        <is>
          <t>SchemaName=Service,Client=ALL,DataSet=Prod,Host=ALL,HostGroup=ALL,Instance=NONE,Marketplace=DSM5,MethodName=ALL,Metric=Count.AutoSlam.DSM5.2.DSM5-SLAM1022.Kickout.Controller.BarcodeMultiRead.91,MetricClass=NONE,ServiceName=FCAutoSlamClientService,Stat=sum,Period=OneHour</t>
        </is>
      </c>
      <c r="AN1" t="inlineStr">
        <is>
          <t>SchemaName=Service,Client=ALL,DataSet=Prod,Host=ALL,HostGroup=ALL,Instance=NONE,Marketplace=DSM5,MethodName=ALL,Metric=Count.AutoSlam.DSM5.2.DSM5-SLAM1022.Kickout.Controller.BarcodeNoRead.90,MetricClass=NONE,ServiceName=FCAutoSlamClientService,Stat=sum,Period=OneHour</t>
        </is>
      </c>
      <c r="AO1" t="inlineStr">
        <is>
          <t>SchemaName=Service,Client=ALL,DataSet=Prod,Host=ALL,HostGroup=ALL,Instance=NONE,Marketplace=DSM5,MethodName=ALL,Metric=Count.AutoSlam.DSM5.2.DSM5-SLAM1022.Kickout.Controller.NoLabelZone.94,MetricClass=NONE,ServiceName=FCAutoSlamClientService,Stat=sum,Period=OneHour</t>
        </is>
      </c>
      <c r="AP1" t="inlineStr">
        <is>
          <t>SchemaName=Service,Client=ALL,DataSet=Prod,Host=ALL,HostGroup=ALL,Instance=NONE,Marketplace=DSM5,MethodName=ALL,Metric=Count.AutoSlam.DSM5.2.DSM5-SLAM1022.Kickout.Controller.PackageCleared.80,MetricClass=NONE,ServiceName=FCAutoSlamClientService,Stat=sum,Period=OneHour</t>
        </is>
      </c>
      <c r="AQ1" t="inlineStr">
        <is>
          <t>SchemaName=Service,Client=ALL,DataSet=Prod,Host=ALL,HostGroup=ALL,Instance=NONE,Marketplace=DSM5,MethodName=ALL,Metric=Count.AutoSlam.DSM5.20.DSM5-SLAM2101.Kickout.Controller.BadLabelScan.17,MetricClass=NONE,ServiceName=FCAutoSlamClientService,Stat=sum,Period=OneHour</t>
        </is>
      </c>
      <c r="AR1" t="inlineStr">
        <is>
          <t>SchemaName=Service,Client=ALL,DataSet=Prod,Host=ALL,HostGroup=ALL,Instance=NONE,Marketplace=DSM5,MethodName=ALL,Metric=Count.AutoSlam.DSM5.20.DSM5-SLAM2101.Kickout.Controller.BarcodeMultiRead.91,MetricClass=NONE,ServiceName=FCAutoSlamClientService,Stat=sum,Period=OneHour</t>
        </is>
      </c>
      <c r="AS1" t="inlineStr">
        <is>
          <t>SchemaName=Service,Client=ALL,DataSet=Prod,Host=ALL,HostGroup=ALL,Instance=NONE,Marketplace=DSM5,MethodName=ALL,Metric=Count.AutoSlam.DSM5.20.DSM5-SLAM2101.Kickout.Controller.BarcodeNoRead.90,MetricClass=NONE,ServiceName=FCAutoSlamClientService,Stat=sum,Period=OneHour</t>
        </is>
      </c>
      <c r="AT1" t="inlineStr">
        <is>
          <t>SchemaName=Service,Client=ALL,DataSet=Prod,Host=ALL,HostGroup=ALL,Instance=NONE,Marketplace=DSM5,MethodName=ALL,Metric=Count.AutoSlam.DSM5.20.DSM5-SLAM2101.Kickout.Controller.NoLabelZone.94,MetricClass=NONE,ServiceName=FCAutoSlamClientService,Stat=sum,Period=OneHour</t>
        </is>
      </c>
      <c r="AU1" t="inlineStr">
        <is>
          <t>SchemaName=Service,Client=ALL,DataSet=Prod,Host=ALL,HostGroup=ALL,Instance=NONE,Marketplace=DSM5,MethodName=ALL,Metric=Count.AutoSlam.DSM5.20.DSM5-SLAM2101.Kickout.Controller.PackageCleared.80,MetricClass=NONE,ServiceName=FCAutoSlamClientService,Stat=sum,Period=OneHour</t>
        </is>
      </c>
      <c r="AV1" t="inlineStr">
        <is>
          <t>SchemaName=Service,Client=ALL,DataSet=Prod,Host=ALL,HostGroup=ALL,Instance=NONE,Marketplace=DSM5,MethodName=ALL,Metric=Count.AutoSlam.DSM5.20.DSM5-SLAM2102.Kickout.Controller.BadLabelScan.17,MetricClass=NONE,ServiceName=FCAutoSlamClientService,Stat=sum,Period=OneHour</t>
        </is>
      </c>
      <c r="AW1" t="inlineStr">
        <is>
          <t>SchemaName=Service,Client=ALL,DataSet=Prod,Host=ALL,HostGroup=ALL,Instance=NONE,Marketplace=DSM5,MethodName=ALL,Metric=Count.AutoSlam.DSM5.20.DSM5-SLAM2102.Kickout.Controller.BarcodeMultiRead.91,MetricClass=NONE,ServiceName=FCAutoSlamClientService,Stat=sum,Period=OneHour</t>
        </is>
      </c>
      <c r="AX1" t="inlineStr">
        <is>
          <t>SchemaName=Service,Client=ALL,DataSet=Prod,Host=ALL,HostGroup=ALL,Instance=NONE,Marketplace=DSM5,MethodName=ALL,Metric=Count.AutoSlam.DSM5.20.DSM5-SLAM2102.Kickout.Controller.BarcodeNoRead.90,MetricClass=NONE,ServiceName=FCAutoSlamClientService,Stat=sum,Period=OneHour</t>
        </is>
      </c>
      <c r="AY1" t="inlineStr">
        <is>
          <t>SchemaName=Service,Client=ALL,DataSet=Prod,Host=ALL,HostGroup=ALL,Instance=NONE,Marketplace=DSM5,MethodName=ALL,Metric=Count.AutoSlam.DSM5.20.DSM5-SLAM2102.Kickout.Controller.NoLabelZone.94,MetricClass=NONE,ServiceName=FCAutoSlamClientService,Stat=sum,Period=OneHour</t>
        </is>
      </c>
      <c r="AZ1" t="inlineStr">
        <is>
          <t>SchemaName=Service,Client=ALL,DataSet=Prod,Host=ALL,HostGroup=ALL,Instance=NONE,Marketplace=DSM5,MethodName=ALL,Metric=Count.AutoSlam.DSM5.20.DSM5-SLAM2102.Kickout.Controller.PackageCleared.80,MetricClass=NONE,ServiceName=FCAutoSlamClientService,Stat=sum,Period=OneHour</t>
        </is>
      </c>
      <c r="BA1" t="inlineStr">
        <is>
          <t>SchemaName=Service,Client=ALL,DataSet=Prod,Host=ALL,HostGroup=ALL,Instance=NONE,Marketplace=DSM5,MethodName=ALL,Metric=Count.AutoSlam.DSM5.24.DSM5-SLAM3041.Kickout.Controller.BadLabelScan.17,MetricClass=NONE,ServiceName=FCAutoSlamClientService,Stat=sum,Period=OneHour</t>
        </is>
      </c>
      <c r="BB1" t="inlineStr">
        <is>
          <t>SchemaName=Service,Client=ALL,DataSet=Prod,Host=ALL,HostGroup=ALL,Instance=NONE,Marketplace=DSM5,MethodName=ALL,Metric=Count.AutoSlam.DSM5.24.DSM5-SLAM3041.Kickout.Controller.BarcodeMultiRead.91,MetricClass=NONE,ServiceName=FCAutoSlamClientService,Stat=sum,Period=OneHour</t>
        </is>
      </c>
      <c r="BC1" t="inlineStr">
        <is>
          <t>SchemaName=Service,Client=ALL,DataSet=Prod,Host=ALL,HostGroup=ALL,Instance=NONE,Marketplace=DSM5,MethodName=ALL,Metric=Count.AutoSlam.DSM5.24.DSM5-SLAM3041.Kickout.Controller.BarcodeNoRead.90,MetricClass=NONE,ServiceName=FCAutoSlamClientService,Stat=sum,Period=OneHour</t>
        </is>
      </c>
      <c r="BD1" t="inlineStr">
        <is>
          <t>SchemaName=Service,Client=ALL,DataSet=Prod,Host=ALL,HostGroup=ALL,Instance=NONE,Marketplace=DSM5,MethodName=ALL,Metric=Count.AutoSlam.DSM5.24.DSM5-SLAM3041.Kickout.Controller.NoLabelZone.94,MetricClass=NONE,ServiceName=FCAutoSlamClientService,Stat=sum,Period=OneHour</t>
        </is>
      </c>
      <c r="BE1" t="inlineStr">
        <is>
          <t>SchemaName=Service,Client=ALL,DataSet=Prod,Host=ALL,HostGroup=ALL,Instance=NONE,Marketplace=DSM5,MethodName=ALL,Metric=Count.AutoSlam.DSM5.24.DSM5-SLAM3041.Kickout.Controller.PackageCleared.80,MetricClass=NONE,ServiceName=FCAutoSlamClientService,Stat=sum,Period=OneHour</t>
        </is>
      </c>
      <c r="BF1" t="inlineStr">
        <is>
          <t>SchemaName=Service,Client=ALL,DataSet=Prod,Host=ALL,HostGroup=ALL,Instance=NONE,Marketplace=DSM5,MethodName=ALL,Metric=Count.AutoSlam.DSM5.24.DSM5-SLAM3042.Kickout.Controller.BadLabelScan.17,MetricClass=NONE,ServiceName=FCAutoSlamClientService,Stat=sum,Period=OneHour</t>
        </is>
      </c>
      <c r="BG1" t="inlineStr">
        <is>
          <t>SchemaName=Service,Client=ALL,DataSet=Prod,Host=ALL,HostGroup=ALL,Instance=NONE,Marketplace=DSM5,MethodName=ALL,Metric=Count.AutoSlam.DSM5.24.DSM5-SLAM3042.Kickout.Controller.BarcodeMultiRead.91,MetricClass=NONE,ServiceName=FCAutoSlamClientService,Stat=sum,Period=OneHour</t>
        </is>
      </c>
      <c r="BH1" t="inlineStr">
        <is>
          <t>SchemaName=Service,Client=ALL,DataSet=Prod,Host=ALL,HostGroup=ALL,Instance=NONE,Marketplace=DSM5,MethodName=ALL,Metric=Count.AutoSlam.DSM5.24.DSM5-SLAM3042.Kickout.Controller.BarcodeNoRead.90,MetricClass=NONE,ServiceName=FCAutoSlamClientService,Stat=sum,Period=OneHour</t>
        </is>
      </c>
      <c r="BI1" t="inlineStr">
        <is>
          <t>SchemaName=Service,Client=ALL,DataSet=Prod,Host=ALL,HostGroup=ALL,Instance=NONE,Marketplace=DSM5,MethodName=ALL,Metric=Count.AutoSlam.DSM5.24.DSM5-SLAM3042.Kickout.Controller.NoLabelZone.94,MetricClass=NONE,ServiceName=FCAutoSlamClientService,Stat=sum,Period=OneHour</t>
        </is>
      </c>
      <c r="BJ1" t="inlineStr">
        <is>
          <t>SchemaName=Service,Client=ALL,DataSet=Prod,Host=ALL,HostGroup=ALL,Instance=NONE,Marketplace=DSM5,MethodName=ALL,Metric=Count.AutoSlam.DSM5.24.DSM5-SLAM3042.Kickout.Controller.PackageCleared.80,MetricClass=NONE,ServiceName=FCAutoSlamClientService,Stat=sum,Period=OneHour</t>
        </is>
      </c>
      <c r="BK1" t="inlineStr">
        <is>
          <t>SchemaName=Service,Client=ALL,DataSet=Prod,Host=ALL,HostGroup=ALL,Instance=NONE,Marketplace=DSM5,MethodName=ALL,Metric=Count.AutoSlam.DSM5.25.DSM5-SLAM3051.Kickout.Controller.BadLabelScan.17,MetricClass=NONE,ServiceName=FCAutoSlamClientService,Stat=sum,Period=OneHour</t>
        </is>
      </c>
      <c r="BL1" t="inlineStr">
        <is>
          <t>SchemaName=Service,Client=ALL,DataSet=Prod,Host=ALL,HostGroup=ALL,Instance=NONE,Marketplace=DSM5,MethodName=ALL,Metric=Count.AutoSlam.DSM5.25.DSM5-SLAM3051.Kickout.Controller.BarcodeMultiRead.91,MetricClass=NONE,ServiceName=FCAutoSlamClientService,Stat=sum,Period=OneHour</t>
        </is>
      </c>
      <c r="BM1" t="inlineStr">
        <is>
          <t>SchemaName=Service,Client=ALL,DataSet=Prod,Host=ALL,HostGroup=ALL,Instance=NONE,Marketplace=DSM5,MethodName=ALL,Metric=Count.AutoSlam.DSM5.25.DSM5-SLAM3051.Kickout.Controller.BarcodeNoRead.90,MetricClass=NONE,ServiceName=FCAutoSlamClientService,Stat=sum,Period=OneHour</t>
        </is>
      </c>
      <c r="BN1" t="inlineStr">
        <is>
          <t>SchemaName=Service,Client=ALL,DataSet=Prod,Host=ALL,HostGroup=ALL,Instance=NONE,Marketplace=DSM5,MethodName=ALL,Metric=Count.AutoSlam.DSM5.25.DSM5-SLAM3051.Kickout.Controller.NoLabelZone.94,MetricClass=NONE,ServiceName=FCAutoSlamClientService,Stat=sum,Period=OneHour</t>
        </is>
      </c>
      <c r="BO1" t="inlineStr">
        <is>
          <t>SchemaName=Service,Client=ALL,DataSet=Prod,Host=ALL,HostGroup=ALL,Instance=NONE,Marketplace=DSM5,MethodName=ALL,Metric=Count.AutoSlam.DSM5.25.DSM5-SLAM3051.Kickout.Controller.PackageCleared.80,MetricClass=NONE,ServiceName=FCAutoSlamClientService,Stat=sum,Period=OneHour</t>
        </is>
      </c>
      <c r="BP1" t="inlineStr">
        <is>
          <t>SchemaName=Service,Client=ALL,DataSet=Prod,Host=ALL,HostGroup=ALL,Instance=NONE,Marketplace=DSM5,MethodName=ALL,Metric=Count.AutoSlam.DSM5.25.DSM5-SLAM3052.Kickout.Controller.BadLabelScan.17,MetricClass=NONE,ServiceName=FCAutoSlamClientService,Stat=sum,Period=OneHour</t>
        </is>
      </c>
      <c r="BQ1" t="inlineStr">
        <is>
          <t>SchemaName=Service,Client=ALL,DataSet=Prod,Host=ALL,HostGroup=ALL,Instance=NONE,Marketplace=DSM5,MethodName=ALL,Metric=Count.AutoSlam.DSM5.25.DSM5-SLAM3052.Kickout.Controller.BarcodeMultiRead.91,MetricClass=NONE,ServiceName=FCAutoSlamClientService,Stat=sum,Period=OneHour</t>
        </is>
      </c>
      <c r="BR1" t="inlineStr">
        <is>
          <t>SchemaName=Service,Client=ALL,DataSet=Prod,Host=ALL,HostGroup=ALL,Instance=NONE,Marketplace=DSM5,MethodName=ALL,Metric=Count.AutoSlam.DSM5.25.DSM5-SLAM3052.Kickout.Controller.BarcodeNoRead.90,MetricClass=NONE,ServiceName=FCAutoSlamClientService,Stat=sum,Period=OneHour</t>
        </is>
      </c>
      <c r="BS1" t="inlineStr">
        <is>
          <t>SchemaName=Service,Client=ALL,DataSet=Prod,Host=ALL,HostGroup=ALL,Instance=NONE,Marketplace=DSM5,MethodName=ALL,Metric=Count.AutoSlam.DSM5.25.DSM5-SLAM3052.Kickout.Controller.NoLabelZone.94,MetricClass=NONE,ServiceName=FCAutoSlamClientService,Stat=sum,Period=OneHour</t>
        </is>
      </c>
      <c r="BT1" t="inlineStr">
        <is>
          <t>SchemaName=Service,Client=ALL,DataSet=Prod,Host=ALL,HostGroup=ALL,Instance=NONE,Marketplace=DSM5,MethodName=ALL,Metric=Count.AutoSlam.DSM5.25.DSM5-SLAM3052.Kickout.Controller.PackageCleared.80,MetricClass=NONE,ServiceName=FCAutoSlamClientService,Stat=sum,Period=OneHour</t>
        </is>
      </c>
      <c r="BU1" t="inlineStr">
        <is>
          <t>SchemaName=Service,Client=ALL,DataSet=Prod,Host=ALL,HostGroup=ALL,Instance=NONE,Marketplace=DSM5,MethodName=ALL,Metric=Count.AutoSlam.DSM5.27.DSM5-SLAM3071.Kickout.Controller.BadLabelScan.17,MetricClass=NONE,ServiceName=FCAutoSlamClientService,Stat=sum,Period=OneHour</t>
        </is>
      </c>
      <c r="BV1" t="inlineStr">
        <is>
          <t>SchemaName=Service,Client=ALL,DataSet=Prod,Host=ALL,HostGroup=ALL,Instance=NONE,Marketplace=DSM5,MethodName=ALL,Metric=Count.AutoSlam.DSM5.27.DSM5-SLAM3071.Kickout.Controller.BarcodeMultiRead.91,MetricClass=NONE,ServiceName=FCAutoSlamClientService,Stat=sum,Period=OneHour</t>
        </is>
      </c>
      <c r="BW1" t="inlineStr">
        <is>
          <t>SchemaName=Service,Client=ALL,DataSet=Prod,Host=ALL,HostGroup=ALL,Instance=NONE,Marketplace=DSM5,MethodName=ALL,Metric=Count.AutoSlam.DSM5.27.DSM5-SLAM3071.Kickout.Controller.BarcodeNoRead.90,MetricClass=NONE,ServiceName=FCAutoSlamClientService,Stat=sum,Period=OneHour</t>
        </is>
      </c>
      <c r="BX1" t="inlineStr">
        <is>
          <t>SchemaName=Service,Client=ALL,DataSet=Prod,Host=ALL,HostGroup=ALL,Instance=NONE,Marketplace=DSM5,MethodName=ALL,Metric=Count.AutoSlam.DSM5.27.DSM5-SLAM3071.Kickout.Controller.NoLabelZone.94,MetricClass=NONE,ServiceName=FCAutoSlamClientService,Stat=sum,Period=OneHour</t>
        </is>
      </c>
      <c r="BY1" t="inlineStr">
        <is>
          <t>SchemaName=Service,Client=ALL,DataSet=Prod,Host=ALL,HostGroup=ALL,Instance=NONE,Marketplace=DSM5,MethodName=ALL,Metric=Count.AutoSlam.DSM5.27.DSM5-SLAM3071.Kickout.Controller.PackageCleared.80,MetricClass=NONE,ServiceName=FCAutoSlamClientService,Stat=sum,Period=OneHour</t>
        </is>
      </c>
      <c r="BZ1" t="inlineStr">
        <is>
          <t>SchemaName=Service,Client=ALL,DataSet=Prod,Host=ALL,HostGroup=ALL,Instance=NONE,Marketplace=DSM5,MethodName=ALL,Metric=Count.AutoSlam.DSM5.27.DSM5-SLAM3072.Kickout.Controller.BadLabelScan.17,MetricClass=NONE,ServiceName=FCAutoSlamClientService,Stat=sum,Period=OneHour</t>
        </is>
      </c>
      <c r="CA1" t="inlineStr">
        <is>
          <t>SchemaName=Service,Client=ALL,DataSet=Prod,Host=ALL,HostGroup=ALL,Instance=NONE,Marketplace=DSM5,MethodName=ALL,Metric=Count.AutoSlam.DSM5.27.DSM5-SLAM3072.Kickout.Controller.BarcodeMultiRead.91,MetricClass=NONE,ServiceName=FCAutoSlamClientService,Stat=sum,Period=OneHour</t>
        </is>
      </c>
      <c r="CB1" t="inlineStr">
        <is>
          <t>SchemaName=Service,Client=ALL,DataSet=Prod,Host=ALL,HostGroup=ALL,Instance=NONE,Marketplace=DSM5,MethodName=ALL,Metric=Count.AutoSlam.DSM5.27.DSM5-SLAM3072.Kickout.Controller.BarcodeNoRead.90,MetricClass=NONE,ServiceName=FCAutoSlamClientService,Stat=sum,Period=OneHour</t>
        </is>
      </c>
      <c r="CC1" t="inlineStr">
        <is>
          <t>SchemaName=Service,Client=ALL,DataSet=Prod,Host=ALL,HostGroup=ALL,Instance=NONE,Marketplace=DSM5,MethodName=ALL,Metric=Count.AutoSlam.DSM5.27.DSM5-SLAM3072.Kickout.Controller.NoLabelZone.94,MetricClass=NONE,ServiceName=FCAutoSlamClientService,Stat=sum,Period=OneHour</t>
        </is>
      </c>
      <c r="CD1" t="inlineStr">
        <is>
          <t>SchemaName=Service,Client=ALL,DataSet=Prod,Host=ALL,HostGroup=ALL,Instance=NONE,Marketplace=DSM5,MethodName=ALL,Metric=Count.AutoSlam.DSM5.27.DSM5-SLAM3072.Kickout.Controller.PackageCleared.80,MetricClass=NONE,ServiceName=FCAutoSlamClientService,Stat=sum,Period=OneHour</t>
        </is>
      </c>
      <c r="CE1" t="inlineStr">
        <is>
          <t>SchemaName=Service,Client=ALL,DataSet=Prod,Host=ALL,HostGroup=ALL,Instance=NONE,Marketplace=DSM5,MethodName=ALL,Metric=Count.AutoSlam.DSM5.3.DSM5-SLAM1031.Kickout.Controller.BadLabelScan.17,MetricClass=NONE,ServiceName=FCAutoSlamClientService,Stat=sum,Period=OneHour</t>
        </is>
      </c>
      <c r="CF1" t="inlineStr">
        <is>
          <t>SchemaName=Service,Client=ALL,DataSet=Prod,Host=ALL,HostGroup=ALL,Instance=NONE,Marketplace=DSM5,MethodName=ALL,Metric=Count.AutoSlam.DSM5.3.DSM5-SLAM1031.Kickout.Controller.BarcodeMultiRead.91,MetricClass=NONE,ServiceName=FCAutoSlamClientService,Stat=sum,Period=OneHour</t>
        </is>
      </c>
      <c r="CG1" t="inlineStr">
        <is>
          <t>SchemaName=Service,Client=ALL,DataSet=Prod,Host=ALL,HostGroup=ALL,Instance=NONE,Marketplace=DSM5,MethodName=ALL,Metric=Count.AutoSlam.DSM5.3.DSM5-SLAM1031.Kickout.Controller.BarcodeNoRead.90,MetricClass=NONE,ServiceName=FCAutoSlamClientService,Stat=sum,Period=OneHour</t>
        </is>
      </c>
      <c r="CH1" t="inlineStr">
        <is>
          <t>SchemaName=Service,Client=ALL,DataSet=Prod,Host=ALL,HostGroup=ALL,Instance=NONE,Marketplace=DSM5,MethodName=ALL,Metric=Count.AutoSlam.DSM5.3.DSM5-SLAM1031.Kickout.Controller.NoLabelZone.94,MetricClass=NONE,ServiceName=FCAutoSlamClientService,Stat=sum,Period=OneHour</t>
        </is>
      </c>
      <c r="CI1" t="inlineStr">
        <is>
          <t>SchemaName=Service,Client=ALL,DataSet=Prod,Host=ALL,HostGroup=ALL,Instance=NONE,Marketplace=DSM5,MethodName=ALL,Metric=Count.AutoSlam.DSM5.3.DSM5-SLAM1031.Kickout.Controller.PackageCleared.80,MetricClass=NONE,ServiceName=FCAutoSlamClientService,Stat=sum,Period=OneHour</t>
        </is>
      </c>
      <c r="CJ1" t="inlineStr">
        <is>
          <t>SchemaName=Service,Client=ALL,DataSet=Prod,Host=ALL,HostGroup=ALL,Instance=NONE,Marketplace=DSM5,MethodName=ALL,Metric=Count.AutoSlam.DSM5.3.DSM5-SLAM1032.Kickout.Controller.BadLabelScan.17,MetricClass=NONE,ServiceName=FCAutoSlamClientService,Stat=sum,Period=OneHour</t>
        </is>
      </c>
      <c r="CK1" t="inlineStr">
        <is>
          <t>SchemaName=Service,Client=ALL,DataSet=Prod,Host=ALL,HostGroup=ALL,Instance=NONE,Marketplace=DSM5,MethodName=ALL,Metric=Count.AutoSlam.DSM5.3.DSM5-SLAM1032.Kickout.Controller.BarcodeMultiRead.91,MetricClass=NONE,ServiceName=FCAutoSlamClientService,Stat=sum,Period=OneHour</t>
        </is>
      </c>
      <c r="CL1" t="inlineStr">
        <is>
          <t>SchemaName=Service,Client=ALL,DataSet=Prod,Host=ALL,HostGroup=ALL,Instance=NONE,Marketplace=DSM5,MethodName=ALL,Metric=Count.AutoSlam.DSM5.3.DSM5-SLAM1032.Kickout.Controller.BarcodeNoRead.90,MetricClass=NONE,ServiceName=FCAutoSlamClientService,Stat=sum,Period=OneHour</t>
        </is>
      </c>
      <c r="CM1" t="inlineStr">
        <is>
          <t>SchemaName=Service,Client=ALL,DataSet=Prod,Host=ALL,HostGroup=ALL,Instance=NONE,Marketplace=DSM5,MethodName=ALL,Metric=Count.AutoSlam.DSM5.3.DSM5-SLAM1032.Kickout.Controller.NoLabelZone.94,MetricClass=NONE,ServiceName=FCAutoSlamClientService,Stat=sum,Period=OneHour</t>
        </is>
      </c>
      <c r="CN1" t="inlineStr">
        <is>
          <t>SchemaName=Service,Client=ALL,DataSet=Prod,Host=ALL,HostGroup=ALL,Instance=NONE,Marketplace=DSM5,MethodName=ALL,Metric=Count.AutoSlam.DSM5.3.DSM5-SLAM1032.Kickout.Controller.PackageCleared.80,MetricClass=NONE,ServiceName=FCAutoSlamClientService,Stat=sum,Period=OneHour</t>
        </is>
      </c>
      <c r="CO1" t="inlineStr">
        <is>
          <t>SchemaName=Service,Client=ALL,DataSet=Prod,Host=ALL,HostGroup=ALL,Instance=NONE,Marketplace=DSM5,MethodName=ALL,Metric=Count.AutoSlam.DSM5.801.DSM5-SLAM801.Kickout.Controller.BadLabelScan.17,MetricClass=NONE,ServiceName=FCAutoSlamClientService,Stat=sum,Period=OneHour</t>
        </is>
      </c>
      <c r="CP1" t="inlineStr">
        <is>
          <t>SchemaName=Service,Client=ALL,DataSet=Prod,Host=ALL,HostGroup=ALL,Instance=NONE,Marketplace=DSM5,MethodName=ALL,Metric=Count.AutoSlam.DSM5.801.DSM5-SLAM801.Kickout.Controller.BarcodeMultiRead.91,MetricClass=NONE,ServiceName=FCAutoSlamClientService,Stat=sum,Period=OneHour</t>
        </is>
      </c>
      <c r="CQ1" t="inlineStr">
        <is>
          <t>SchemaName=Service,Client=ALL,DataSet=Prod,Host=ALL,HostGroup=ALL,Instance=NONE,Marketplace=DSM5,MethodName=ALL,Metric=Count.AutoSlam.DSM5.801.DSM5-SLAM801.Kickout.Controller.BarcodeNoRead.90,MetricClass=NONE,ServiceName=FCAutoSlamClientService,Stat=sum,Period=OneHour</t>
        </is>
      </c>
      <c r="CR1" t="inlineStr">
        <is>
          <t>SchemaName=Service,Client=ALL,DataSet=Prod,Host=ALL,HostGroup=ALL,Instance=NONE,Marketplace=DSM5,MethodName=ALL,Metric=Count.AutoSlam.DSM5.801.DSM5-SLAM801.Kickout.Controller.NoLabelZone.94,MetricClass=NONE,ServiceName=FCAutoSlamClientService,Stat=sum,Period=OneHour</t>
        </is>
      </c>
      <c r="CS1" t="inlineStr">
        <is>
          <t>SchemaName=Service,Client=ALL,DataSet=Prod,Host=ALL,HostGroup=ALL,Instance=NONE,Marketplace=DSM5,MethodName=ALL,Metric=Count.AutoSlam.DSM5.801.DSM5-SLAM801.Kickout.Controller.PackageCleared.80,MetricClass=NONE,ServiceName=FCAutoSlamClientService,Stat=sum,Period=OneHour</t>
        </is>
      </c>
      <c r="CT1" t="inlineStr">
        <is>
          <t>SchemaName=Service,Client=ALL,DataSet=Prod,Host=ALL,HostGroup=ALL,Instance=NONE,Marketplace=DSM5,MethodName=ALL,Metric=Count.AutoSlam.DSM5.802.DSM5-SLAM802.Kickout.Controller.BadLabelScan.17,MetricClass=NONE,ServiceName=FCAutoSlamClientService,Stat=sum,Period=OneHour</t>
        </is>
      </c>
      <c r="CU1" t="inlineStr">
        <is>
          <t>SchemaName=Service,Client=ALL,DataSet=Prod,Host=ALL,HostGroup=ALL,Instance=NONE,Marketplace=DSM5,MethodName=ALL,Metric=Count.AutoSlam.DSM5.802.DSM5-SLAM802.Kickout.Controller.BarcodeMultiRead.91,MetricClass=NONE,ServiceName=FCAutoSlamClientService,Stat=sum,Period=OneHour</t>
        </is>
      </c>
      <c r="CV1" t="inlineStr">
        <is>
          <t>SchemaName=Service,Client=ALL,DataSet=Prod,Host=ALL,HostGroup=ALL,Instance=NONE,Marketplace=DSM5,MethodName=ALL,Metric=Count.AutoSlam.DSM5.802.DSM5-SLAM802.Kickout.Controller.BarcodeNoRead.90,MetricClass=NONE,ServiceName=FCAutoSlamClientService,Stat=sum,Period=OneHour</t>
        </is>
      </c>
      <c r="CW1" t="inlineStr">
        <is>
          <t>SchemaName=Service,Client=ALL,DataSet=Prod,Host=ALL,HostGroup=ALL,Instance=NONE,Marketplace=DSM5,MethodName=ALL,Metric=Count.AutoSlam.DSM5.802.DSM5-SLAM802.Kickout.Controller.NoLabelZone.94,MetricClass=NONE,ServiceName=FCAutoSlamClientService,Stat=sum,Period=OneHour</t>
        </is>
      </c>
      <c r="CX1" t="inlineStr">
        <is>
          <t>SchemaName=Service,Client=ALL,DataSet=Prod,Host=ALL,HostGroup=ALL,Instance=NONE,Marketplace=DSM5,MethodName=ALL,Metric=Count.AutoSlam.DSM5.802.DSM5-SLAM802.Kickout.Controller.PackageCleared.80,MetricClass=NONE,ServiceName=FCAutoSlamClientService,Stat=sum,Period=OneHour</t>
        </is>
      </c>
      <c r="CY1" t="inlineStr">
        <is>
          <t>SchemaName=Service,Client=ALL,DataSet=Prod,Host=ALL,HostGroup=ALL,Instance=NONE,Marketplace=DSM5,MethodName=ALL,Metric=Count.AutoSlam.DSM5.803.DSM5-SLAM803.Kickout.Controller.BadLabelScan.17,MetricClass=NONE,ServiceName=FCAutoSlamClientService,Stat=sum,Period=OneHour</t>
        </is>
      </c>
      <c r="CZ1" t="inlineStr">
        <is>
          <t>SchemaName=Service,Client=ALL,DataSet=Prod,Host=ALL,HostGroup=ALL,Instance=NONE,Marketplace=DSM5,MethodName=ALL,Metric=Count.AutoSlam.DSM5.803.DSM5-SLAM803.Kickout.Controller.BarcodeMultiRead.91,MetricClass=NONE,ServiceName=FCAutoSlamClientService,Stat=sum,Period=OneHour</t>
        </is>
      </c>
      <c r="DA1" t="inlineStr">
        <is>
          <t>SchemaName=Service,Client=ALL,DataSet=Prod,Host=ALL,HostGroup=ALL,Instance=NONE,Marketplace=DSM5,MethodName=ALL,Metric=Count.AutoSlam.DSM5.803.DSM5-SLAM803.Kickout.Controller.BarcodeNoRead.90,MetricClass=NONE,ServiceName=FCAutoSlamClientService,Stat=sum,Period=OneHour</t>
        </is>
      </c>
      <c r="DB1" t="inlineStr">
        <is>
          <t>SchemaName=Service,Client=ALL,DataSet=Prod,Host=ALL,HostGroup=ALL,Instance=NONE,Marketplace=DSM5,MethodName=ALL,Metric=Count.AutoSlam.DSM5.803.DSM5-SLAM803.Kickout.Controller.NoLabelZone.94,MetricClass=NONE,ServiceName=FCAutoSlamClientService,Stat=sum,Period=OneHour</t>
        </is>
      </c>
      <c r="DC1" t="inlineStr">
        <is>
          <t>SchemaName=Service,Client=ALL,DataSet=Prod,Host=ALL,HostGroup=ALL,Instance=NONE,Marketplace=DSM5,MethodName=ALL,Metric=Count.AutoSlam.DSM5.803.DSM5-SLAM803.Kickout.Controller.PackageCleared.80,MetricClass=NONE,ServiceName=FCAutoSlamClientService,Stat=sum,Period=OneHour</t>
        </is>
      </c>
      <c r="DD1" t="inlineStr">
        <is>
          <t>SchemaName=Service,Client=ALL,DataSet=Prod,Host=ALL,HostGroup=ALL,Instance=NONE,Marketplace=DSM5,MethodName=ALL,Metric=Count.AutoSlam.DSM5.804.DSM5-SLAM804.Kickout.Controller.BadLabelScan.17,MetricClass=NONE,ServiceName=FCAutoSlamClientService,Stat=sum,Period=OneHour</t>
        </is>
      </c>
      <c r="DE1" t="inlineStr">
        <is>
          <t>SchemaName=Service,Client=ALL,DataSet=Prod,Host=ALL,HostGroup=ALL,Instance=NONE,Marketplace=DSM5,MethodName=ALL,Metric=Count.AutoSlam.DSM5.804.DSM5-SLAM804.Kickout.Controller.BarcodeMultiRead.91,MetricClass=NONE,ServiceName=FCAutoSlamClientService,Stat=sum,Period=OneHour</t>
        </is>
      </c>
      <c r="DF1" t="inlineStr">
        <is>
          <t>SchemaName=Service,Client=ALL,DataSet=Prod,Host=ALL,HostGroup=ALL,Instance=NONE,Marketplace=DSM5,MethodName=ALL,Metric=Count.AutoSlam.DSM5.804.DSM5-SLAM804.Kickout.Controller.BarcodeNoRead.90,MetricClass=NONE,ServiceName=FCAutoSlamClientService,Stat=sum,Period=OneHour</t>
        </is>
      </c>
      <c r="DG1" t="inlineStr">
        <is>
          <t>SchemaName=Service,Client=ALL,DataSet=Prod,Host=ALL,HostGroup=ALL,Instance=NONE,Marketplace=DSM5,MethodName=ALL,Metric=Count.AutoSlam.DSM5.804.DSM5-SLAM804.Kickout.Controller.NoLabelZone.94,MetricClass=NONE,ServiceName=FCAutoSlamClientService,Stat=sum,Period=OneHour</t>
        </is>
      </c>
      <c r="DH1" t="inlineStr">
        <is>
          <t>SchemaName=Service,Client=ALL,DataSet=Prod,Host=ALL,HostGroup=ALL,Instance=NONE,Marketplace=DSM5,MethodName=ALL,Metric=Count.AutoSlam.DSM5.804.DSM5-SLAM804.Kickout.Controller.PackageCleared.80,MetricClass=NONE,ServiceName=FCAutoSlamClientService,Stat=sum,Period=OneHour</t>
        </is>
      </c>
      <c r="DI1" t="inlineStr">
        <is>
          <t>SchemaName=Service,Client=ALL,DataSet=Prod,Host=ALL,HostGroup=ALL,Instance=NONE,Marketplace=DSM5,MethodName=ALL,Metric=Count.AutoSlam.DSM5.805.DSM5-SLAM805.Kickout.Controller.BadLabelScan.17,MetricClass=NONE,ServiceName=FCAutoSlamClientService,Stat=sum,Period=OneHour</t>
        </is>
      </c>
      <c r="DJ1" t="inlineStr">
        <is>
          <t>SchemaName=Service,Client=ALL,DataSet=Prod,Host=ALL,HostGroup=ALL,Instance=NONE,Marketplace=DSM5,MethodName=ALL,Metric=Count.AutoSlam.DSM5.805.DSM5-SLAM805.Kickout.Controller.BarcodeMultiRead.91,MetricClass=NONE,ServiceName=FCAutoSlamClientService,Stat=sum,Period=OneHour</t>
        </is>
      </c>
      <c r="DK1" t="inlineStr">
        <is>
          <t>SchemaName=Service,Client=ALL,DataSet=Prod,Host=ALL,HostGroup=ALL,Instance=NONE,Marketplace=DSM5,MethodName=ALL,Metric=Count.AutoSlam.DSM5.805.DSM5-SLAM805.Kickout.Controller.BarcodeNoRead.90,MetricClass=NONE,ServiceName=FCAutoSlamClientService,Stat=sum,Period=OneHour</t>
        </is>
      </c>
      <c r="DL1" t="inlineStr">
        <is>
          <t>SchemaName=Service,Client=ALL,DataSet=Prod,Host=ALL,HostGroup=ALL,Instance=NONE,Marketplace=DSM5,MethodName=ALL,Metric=Count.AutoSlam.DSM5.805.DSM5-SLAM805.Kickout.Controller.NoLabelZone.94,MetricClass=NONE,ServiceName=FCAutoSlamClientService,Stat=sum,Period=OneHour</t>
        </is>
      </c>
      <c r="DM1" t="inlineStr">
        <is>
          <t>SchemaName=Service,Client=ALL,DataSet=Prod,Host=ALL,HostGroup=ALL,Instance=NONE,Marketplace=DSM5,MethodName=ALL,Metric=Count.AutoSlam.DSM5.805.DSM5-SLAM805.Kickout.Controller.PackageCleared.80,MetricClass=NONE,ServiceName=FCAutoSlamClientService,Stat=sum,Period=OneHour</t>
        </is>
      </c>
      <c r="DN1" t="inlineStr">
        <is>
          <t>SchemaName=Service,Client=ALL,DataSet=Prod,Host=ALL,HostGroup=ALL,Instance=NONE,Marketplace=DSM5,MethodName=ALL,Metric=Count.AutoSlam.DSM5.806.DSM5-SLAM806.Kickout.Controller.BadLabelScan.17,MetricClass=NONE,ServiceName=FCAutoSlamClientService,Stat=sum,Period=OneHour</t>
        </is>
      </c>
      <c r="DO1" t="inlineStr">
        <is>
          <t>SchemaName=Service,Client=ALL,DataSet=Prod,Host=ALL,HostGroup=ALL,Instance=NONE,Marketplace=DSM5,MethodName=ALL,Metric=Count.AutoSlam.DSM5.806.DSM5-SLAM806.Kickout.Controller.BarcodeMultiRead.91,MetricClass=NONE,ServiceName=FCAutoSlamClientService,Stat=sum,Period=OneHour</t>
        </is>
      </c>
      <c r="DP1" t="inlineStr">
        <is>
          <t>SchemaName=Service,Client=ALL,DataSet=Prod,Host=ALL,HostGroup=ALL,Instance=NONE,Marketplace=DSM5,MethodName=ALL,Metric=Count.AutoSlam.DSM5.806.DSM5-SLAM806.Kickout.Controller.BarcodeNoRead.90,MetricClass=NONE,ServiceName=FCAutoSlamClientService,Stat=sum,Period=OneHour</t>
        </is>
      </c>
      <c r="DQ1" t="inlineStr">
        <is>
          <t>SchemaName=Service,Client=ALL,DataSet=Prod,Host=ALL,HostGroup=ALL,Instance=NONE,Marketplace=DSM5,MethodName=ALL,Metric=Count.AutoSlam.DSM5.806.DSM5-SLAM806.Kickout.Controller.NoLabelZone.94,MetricClass=NONE,ServiceName=FCAutoSlamClientService,Stat=sum,Period=OneHour</t>
        </is>
      </c>
      <c r="DR1" t="inlineStr">
        <is>
          <t>SchemaName=Service,Client=ALL,DataSet=Prod,Host=ALL,HostGroup=ALL,Instance=NONE,Marketplace=DSM5,MethodName=ALL,Metric=Count.AutoSlam.DSM5.806.DSM5-SLAM806.Kickout.Controller.PackageCleared.80,MetricClass=NONE,ServiceName=FCAutoSlamClientService,Stat=sum,Period=OneHour</t>
        </is>
      </c>
      <c r="DS1" t="inlineStr">
        <is>
          <t>SchemaName=Service,Client=ALL,DataSet=Prod,Host=ALL,HostGroup=ALL,Instance=NONE,Marketplace=DSM5,MethodName=ALL,Metric=Count.AutoSlam.DSM5.807.DSM5-SLAM807.Kickout.Controller.BadLabelScan.17,MetricClass=NONE,ServiceName=FCAutoSlamClientService,Stat=sum,Period=OneHour</t>
        </is>
      </c>
      <c r="DT1" t="inlineStr">
        <is>
          <t>SchemaName=Service,Client=ALL,DataSet=Prod,Host=ALL,HostGroup=ALL,Instance=NONE,Marketplace=DSM5,MethodName=ALL,Metric=Count.AutoSlam.DSM5.807.DSM5-SLAM807.Kickout.Controller.BarcodeMultiRead.91,MetricClass=NONE,ServiceName=FCAutoSlamClientService,Stat=sum,Period=OneHour</t>
        </is>
      </c>
      <c r="DU1" t="inlineStr">
        <is>
          <t>SchemaName=Service,Client=ALL,DataSet=Prod,Host=ALL,HostGroup=ALL,Instance=NONE,Marketplace=DSM5,MethodName=ALL,Metric=Count.AutoSlam.DSM5.807.DSM5-SLAM807.Kickout.Controller.BarcodeNoRead.90,MetricClass=NONE,ServiceName=FCAutoSlamClientService,Stat=sum,Period=OneHour</t>
        </is>
      </c>
      <c r="DV1" t="inlineStr">
        <is>
          <t>SchemaName=Service,Client=ALL,DataSet=Prod,Host=ALL,HostGroup=ALL,Instance=NONE,Marketplace=DSM5,MethodName=ALL,Metric=Count.AutoSlam.DSM5.807.DSM5-SLAM807.Kickout.Controller.NoLabelZone.94,MetricClass=NONE,ServiceName=FCAutoSlamClientService,Stat=sum,Period=OneHour</t>
        </is>
      </c>
      <c r="DW1" t="inlineStr">
        <is>
          <t>SchemaName=Service,Client=ALL,DataSet=Prod,Host=ALL,HostGroup=ALL,Instance=NONE,Marketplace=DSM5,MethodName=ALL,Metric=Count.AutoSlam.DSM5.807.DSM5-SLAM807.Kickout.Controller.PackageCleared.80,MetricClass=NONE,ServiceName=FCAutoSlamClientService,Stat=sum,Period=OneHour</t>
        </is>
      </c>
      <c r="DX1" t="inlineStr">
        <is>
          <t>SchemaName=Service,Client=ALL,DataSet=Prod,Host=ALL,HostGroup=ALL,Instance=NONE,Marketplace=DSM5,MethodName=ALL,Metric=Count.AutoSlam.DSM5.808.DSM5-SLAM808.Kickout.Controller.BadLabelScan.17,MetricClass=NONE,ServiceName=FCAutoSlamClientService,Stat=sum,Period=OneHour</t>
        </is>
      </c>
      <c r="DY1" t="inlineStr">
        <is>
          <t>SchemaName=Service,Client=ALL,DataSet=Prod,Host=ALL,HostGroup=ALL,Instance=NONE,Marketplace=DSM5,MethodName=ALL,Metric=Count.AutoSlam.DSM5.808.DSM5-SLAM808.Kickout.Controller.BarcodeMultiRead.91,MetricClass=NONE,ServiceName=FCAutoSlamClientService,Stat=sum,Period=OneHour</t>
        </is>
      </c>
      <c r="DZ1" t="inlineStr">
        <is>
          <t>SchemaName=Service,Client=ALL,DataSet=Prod,Host=ALL,HostGroup=ALL,Instance=NONE,Marketplace=DSM5,MethodName=ALL,Metric=Count.AutoSlam.DSM5.808.DSM5-SLAM808.Kickout.Controller.BarcodeNoRead.90,MetricClass=NONE,ServiceName=FCAutoSlamClientService,Stat=sum,Period=OneHour</t>
        </is>
      </c>
      <c r="EA1" t="inlineStr">
        <is>
          <t>SchemaName=Service,Client=ALL,DataSet=Prod,Host=ALL,HostGroup=ALL,Instance=NONE,Marketplace=DSM5,MethodName=ALL,Metric=Count.AutoSlam.DSM5.808.DSM5-SLAM808.Kickout.Controller.NoLabelZone.94,MetricClass=NONE,ServiceName=FCAutoSlamClientService,Stat=sum,Period=OneHour</t>
        </is>
      </c>
      <c r="EB1" t="inlineStr">
        <is>
          <t>SchemaName=Service,Client=ALL,DataSet=Prod,Host=ALL,HostGroup=ALL,Instance=NONE,Marketplace=DSM5,MethodName=ALL,Metric=Count.AutoSlam.DSM5.808.DSM5-SLAM808.Kickout.Controller.PackageCleared.80,MetricClass=NONE,ServiceName=FCAutoSlamClientService,Stat=sum,Period=OneHour</t>
        </is>
      </c>
      <c r="EC1" t="inlineStr">
        <is>
          <t>SchemaName=Service,Client=ALL,DataSet=Prod,Host=ALL,HostGroup=ALL,Instance=NONE,Marketplace=DSM5,MethodName=ALL,Metric=Count.AutoSlam.DSM5.809.DSM5-SLAM809.Kickout.Controller.BadLabelScan.17,MetricClass=NONE,ServiceName=FCAutoSlamClientService,Stat=sum,Period=OneHour</t>
        </is>
      </c>
      <c r="ED1" t="inlineStr">
        <is>
          <t>SchemaName=Service,Client=ALL,DataSet=Prod,Host=ALL,HostGroup=ALL,Instance=NONE,Marketplace=DSM5,MethodName=ALL,Metric=Count.AutoSlam.DSM5.809.DSM5-SLAM809.Kickout.Controller.BarcodeMultiRead.91,MetricClass=NONE,ServiceName=FCAutoSlamClientService,Stat=sum,Period=OneHour</t>
        </is>
      </c>
      <c r="EE1" t="inlineStr">
        <is>
          <t>SchemaName=Service,Client=ALL,DataSet=Prod,Host=ALL,HostGroup=ALL,Instance=NONE,Marketplace=DSM5,MethodName=ALL,Metric=Count.AutoSlam.DSM5.809.DSM5-SLAM809.Kickout.Controller.BarcodeNoRead.90,MetricClass=NONE,ServiceName=FCAutoSlamClientService,Stat=sum,Period=OneHour</t>
        </is>
      </c>
      <c r="EF1" t="inlineStr">
        <is>
          <t>SchemaName=Service,Client=ALL,DataSet=Prod,Host=ALL,HostGroup=ALL,Instance=NONE,Marketplace=DSM5,MethodName=ALL,Metric=Count.AutoSlam.DSM5.809.DSM5-SLAM809.Kickout.Controller.NoLabelZone.94,MetricClass=NONE,ServiceName=FCAutoSlamClientService,Stat=sum,Period=OneHour</t>
        </is>
      </c>
      <c r="EG1" t="inlineStr">
        <is>
          <t>SchemaName=Service,Client=ALL,DataSet=Prod,Host=ALL,HostGroup=ALL,Instance=NONE,Marketplace=DSM5,MethodName=ALL,Metric=Count.AutoSlam.DSM5.809.DSM5-SLAM809.Kickout.Controller.PackageCleared.80,MetricClass=NONE,ServiceName=FCAutoSlamClientService,Stat=sum,Period=OneHour</t>
        </is>
      </c>
      <c r="EH1" t="inlineStr">
        <is>
          <t>SchemaName=Service,Client=ALL,DataSet=Prod,Host=ALL,HostGroup=ALL,Instance=NONE,Marketplace=DSM5,MethodName=ALL,Metric=Count.AutoSlam.DSM5.810.DSM5-SLAM810.Kickout.Controller.BadLabelScan.17,MetricClass=NONE,ServiceName=FCAutoSlamClientService,Stat=sum,Period=OneHour</t>
        </is>
      </c>
      <c r="EI1" t="inlineStr">
        <is>
          <t>SchemaName=Service,Client=ALL,DataSet=Prod,Host=ALL,HostGroup=ALL,Instance=NONE,Marketplace=DSM5,MethodName=ALL,Metric=Count.AutoSlam.DSM5.810.DSM5-SLAM810.Kickout.Controller.BarcodeMultiRead.91,MetricClass=NONE,ServiceName=FCAutoSlamClientService,Stat=sum,Period=OneHour</t>
        </is>
      </c>
      <c r="EJ1" t="inlineStr">
        <is>
          <t>SchemaName=Service,Client=ALL,DataSet=Prod,Host=ALL,HostGroup=ALL,Instance=NONE,Marketplace=DSM5,MethodName=ALL,Metric=Count.AutoSlam.DSM5.810.DSM5-SLAM810.Kickout.Controller.BarcodeNoRead.90,MetricClass=NONE,ServiceName=FCAutoSlamClientService,Stat=sum,Period=OneHour</t>
        </is>
      </c>
      <c r="EK1" t="inlineStr">
        <is>
          <t>SchemaName=Service,Client=ALL,DataSet=Prod,Host=ALL,HostGroup=ALL,Instance=NONE,Marketplace=DSM5,MethodName=ALL,Metric=Count.AutoSlam.DSM5.810.DSM5-SLAM810.Kickout.Controller.NoLabelZone.94,MetricClass=NONE,ServiceName=FCAutoSlamClientService,Stat=sum,Period=OneHour</t>
        </is>
      </c>
      <c r="EL1" t="inlineStr">
        <is>
          <t>SchemaName=Service,Client=ALL,DataSet=Prod,Host=ALL,HostGroup=ALL,Instance=NONE,Marketplace=DSM5,MethodName=ALL,Metric=Count.AutoSlam.DSM5.810.DSM5-SLAM810.Kickout.Controller.PackageCleared.80,MetricClass=NONE,ServiceName=FCAutoSlamClientService,Stat=sum,Period=OneHour</t>
        </is>
      </c>
      <c r="EM1" t="inlineStr">
        <is>
          <t>SchemaName=Service,Client=ALL,DataSet=Prod,Host=ALL,HostGroup=ALL,Instance=NONE,Marketplace=DSM5,MethodName=ALL,Metric=Count.AutoSlam.DSM5.811.DSM5-SLAM811.Kickout.Controller.BadLabelScan.17,MetricClass=NONE,ServiceName=FCAutoSlamClientService,Stat=sum,Period=OneHour</t>
        </is>
      </c>
      <c r="EN1" t="inlineStr">
        <is>
          <t>SchemaName=Service,Client=ALL,DataSet=Prod,Host=ALL,HostGroup=ALL,Instance=NONE,Marketplace=DSM5,MethodName=ALL,Metric=Count.AutoSlam.DSM5.811.DSM5-SLAM811.Kickout.Controller.BarcodeMultiRead.91,MetricClass=NONE,ServiceName=FCAutoSlamClientService,Stat=sum,Period=OneHour</t>
        </is>
      </c>
      <c r="EO1" t="inlineStr">
        <is>
          <t>SchemaName=Service,Client=ALL,DataSet=Prod,Host=ALL,HostGroup=ALL,Instance=NONE,Marketplace=DSM5,MethodName=ALL,Metric=Count.AutoSlam.DSM5.811.DSM5-SLAM811.Kickout.Controller.BarcodeNoRead.90,MetricClass=NONE,ServiceName=FCAutoSlamClientService,Stat=sum,Period=OneHour</t>
        </is>
      </c>
      <c r="EP1" t="inlineStr">
        <is>
          <t>SchemaName=Service,Client=ALL,DataSet=Prod,Host=ALL,HostGroup=ALL,Instance=NONE,Marketplace=DSM5,MethodName=ALL,Metric=Count.AutoSlam.DSM5.811.DSM5-SLAM811.Kickout.Controller.NoLabelZone.94,MetricClass=NONE,ServiceName=FCAutoSlamClientService,Stat=sum,Period=OneHour</t>
        </is>
      </c>
      <c r="EQ1" t="inlineStr">
        <is>
          <t>SchemaName=Service,Client=ALL,DataSet=Prod,Host=ALL,HostGroup=ALL,Instance=NONE,Marketplace=DSM5,MethodName=ALL,Metric=Count.AutoSlam.DSM5.811.DSM5-SLAM811.Kickout.Controller.PackageCleared.80,MetricClass=NONE,ServiceName=FCAutoSlamClientService,Stat=sum,Period=OneHour</t>
        </is>
      </c>
      <c r="ER1" t="inlineStr">
        <is>
          <t>SchemaName=Service,Client=ALL,DataSet=Prod,Host=ALL,HostGroup=ALL,Instance=NONE,Marketplace=DSM5,MethodName=ALL,Metric=Count.AutoSlam.DSM5.812.DSM5-SLAM812.Kickout.Controller.BadLabelScan.17,MetricClass=NONE,ServiceName=FCAutoSlamClientService,Stat=sum,Period=OneHour</t>
        </is>
      </c>
      <c r="ES1" t="inlineStr">
        <is>
          <t>SchemaName=Service,Client=ALL,DataSet=Prod,Host=ALL,HostGroup=ALL,Instance=NONE,Marketplace=DSM5,MethodName=ALL,Metric=Count.AutoSlam.DSM5.812.DSM5-SLAM812.Kickout.Controller.BarcodeMultiRead.91,MetricClass=NONE,ServiceName=FCAutoSlamClientService,Stat=sum,Period=OneHour</t>
        </is>
      </c>
      <c r="ET1" t="inlineStr">
        <is>
          <t>SchemaName=Service,Client=ALL,DataSet=Prod,Host=ALL,HostGroup=ALL,Instance=NONE,Marketplace=DSM5,MethodName=ALL,Metric=Count.AutoSlam.DSM5.812.DSM5-SLAM812.Kickout.Controller.BarcodeNoRead.90,MetricClass=NONE,ServiceName=FCAutoSlamClientService,Stat=sum,Period=OneHour</t>
        </is>
      </c>
      <c r="EU1" t="inlineStr">
        <is>
          <t>SchemaName=Service,Client=ALL,DataSet=Prod,Host=ALL,HostGroup=ALL,Instance=NONE,Marketplace=DSM5,MethodName=ALL,Metric=Count.AutoSlam.DSM5.812.DSM5-SLAM812.Kickout.Controller.NoLabelZone.94,MetricClass=NONE,ServiceName=FCAutoSlamClientService,Stat=sum,Period=OneHour</t>
        </is>
      </c>
      <c r="EV1" t="inlineStr">
        <is>
          <t>SchemaName=Service,Client=ALL,DataSet=Prod,Host=ALL,HostGroup=ALL,Instance=NONE,Marketplace=DSM5,MethodName=ALL,Metric=Count.AutoSlam.DSM5.812.DSM5-SLAM812.Kickout.Controller.PackageCleared.80,MetricClass=NONE,ServiceName=FCAutoSlamClientService,Stat=sum,Period=OneHour</t>
        </is>
      </c>
      <c r="EW1" t="inlineStr">
        <is>
          <t>SchemaName=Service,Client=ALL,DataSet=Prod,Host=ALL,HostGroup=ALL,Instance=NONE,Marketplace=DSM5,MethodName=ALL,Metric=Count.AutoSlam.DSM5.DSM5-SLAM210.Log.Alarm.MEDIUM.ConscSp00NoRead.258,MetricClass=NONE,ServiceName=FCAutoSlamClientService,Stat=sum,Period=OneHour</t>
        </is>
      </c>
      <c r="EX1" t="inlineStr">
        <is>
          <t>SchemaName=Service,Client=ALL,DataSet=Prod,Host=ALL,HostGroup=ALL,Instance=NONE,Marketplace=DSM5,MethodName=processPackageVerified,Metric=Count.AutoSlam.DSM5.1.DSM5-SLAM1011.Shipped,MetricClass=NONE,ServiceName=FCAutoSlamClientService,Stat=n,Period=OneHour</t>
        </is>
      </c>
      <c r="EY1" t="inlineStr">
        <is>
          <t>SchemaName=Service,Client=ALL,DataSet=Prod,Host=ALL,HostGroup=ALL,Instance=NONE,Marketplace=DSM5,MethodName=processPackageVerified,Metric=Count.AutoSlam.DSM5.1.DSM5-SLAM1012.Shipped,MetricClass=NONE,ServiceName=FCAutoSlamClientService,Stat=n,Period=OneHour</t>
        </is>
      </c>
      <c r="EZ1" t="inlineStr">
        <is>
          <t>SchemaName=Service,Client=ALL,DataSet=Prod,Host=ALL,HostGroup=ALL,Instance=NONE,Marketplace=DSM5,MethodName=processPackageVerified,Metric=Count.AutoSlam.DSM5.18.DSM5-SLAM2081.Shipped,MetricClass=NONE,ServiceName=FCAutoSlamClientService,Stat=n,Period=OneHour</t>
        </is>
      </c>
      <c r="FA1" t="inlineStr">
        <is>
          <t>SchemaName=Service,Client=ALL,DataSet=Prod,Host=ALL,HostGroup=ALL,Instance=NONE,Marketplace=DSM5,MethodName=processPackageVerified,Metric=Count.AutoSlam.DSM5.18.DSM5-SLAM2082.Shipped,MetricClass=NONE,ServiceName=FCAutoSlamClientService,Stat=n,Period=OneHour</t>
        </is>
      </c>
      <c r="FB1" t="inlineStr">
        <is>
          <t>SchemaName=Service,Client=ALL,DataSet=Prod,Host=ALL,HostGroup=ALL,Instance=NONE,Marketplace=DSM5,MethodName=processPackageVerified,Metric=Count.AutoSlam.DSM5.19.DSM5-SLAM2091.Shipped,MetricClass=NONE,ServiceName=FCAutoSlamClientService,Stat=n,Period=OneHour</t>
        </is>
      </c>
      <c r="FC1" t="inlineStr">
        <is>
          <t>SchemaName=Service,Client=ALL,DataSet=Prod,Host=ALL,HostGroup=ALL,Instance=NONE,Marketplace=DSM5,MethodName=processPackageVerified,Metric=Count.AutoSlam.DSM5.19.DSM5-SLAM2092.Shipped,MetricClass=NONE,ServiceName=FCAutoSlamClientService,Stat=n,Period=OneHour</t>
        </is>
      </c>
      <c r="FD1" t="inlineStr">
        <is>
          <t>SchemaName=Service,Client=ALL,DataSet=Prod,Host=ALL,HostGroup=ALL,Instance=NONE,Marketplace=DSM5,MethodName=processPackageVerified,Metric=Count.AutoSlam.DSM5.2.DSM5-SLAM1021.Shipped,MetricClass=NONE,ServiceName=FCAutoSlamClientService,Stat=n,Period=OneHour</t>
        </is>
      </c>
      <c r="FE1" t="inlineStr">
        <is>
          <t>SchemaName=Service,Client=ALL,DataSet=Prod,Host=ALL,HostGroup=ALL,Instance=NONE,Marketplace=DSM5,MethodName=processPackageVerified,Metric=Count.AutoSlam.DSM5.2.DSM5-SLAM1022.Shipped,MetricClass=NONE,ServiceName=FCAutoSlamClientService,Stat=n,Period=OneHour</t>
        </is>
      </c>
      <c r="FF1" t="inlineStr">
        <is>
          <t>SchemaName=Service,Client=ALL,DataSet=Prod,Host=ALL,HostGroup=ALL,Instance=NONE,Marketplace=DSM5,MethodName=processPackageVerified,Metric=Count.AutoSlam.DSM5.20.DSM5-SLAM2101.Shipped,MetricClass=NONE,ServiceName=FCAutoSlamClientService,Stat=n,Period=OneHour</t>
        </is>
      </c>
      <c r="FG1" t="inlineStr">
        <is>
          <t>SchemaName=Service,Client=ALL,DataSet=Prod,Host=ALL,HostGroup=ALL,Instance=NONE,Marketplace=DSM5,MethodName=processPackageVerified,Metric=Count.AutoSlam.DSM5.20.DSM5-SLAM2102.Shipped,MetricClass=NONE,ServiceName=FCAutoSlamClientService,Stat=n,Period=OneHour</t>
        </is>
      </c>
      <c r="FH1" t="inlineStr">
        <is>
          <t>SchemaName=Service,Client=ALL,DataSet=Prod,Host=ALL,HostGroup=ALL,Instance=NONE,Marketplace=DSM5,MethodName=processPackageVerified,Metric=Count.AutoSlam.DSM5.24.DSM5-SLAM3041.Shipped,MetricClass=NONE,ServiceName=FCAutoSlamClientService,Stat=n,Period=OneHour</t>
        </is>
      </c>
      <c r="FI1" t="inlineStr">
        <is>
          <t>SchemaName=Service,Client=ALL,DataSet=Prod,Host=ALL,HostGroup=ALL,Instance=NONE,Marketplace=DSM5,MethodName=processPackageVerified,Metric=Count.AutoSlam.DSM5.24.DSM5-SLAM3042.Shipped,MetricClass=NONE,ServiceName=FCAutoSlamClientService,Stat=n,Period=OneHour</t>
        </is>
      </c>
      <c r="FJ1" t="inlineStr">
        <is>
          <t>SchemaName=Service,Client=ALL,DataSet=Prod,Host=ALL,HostGroup=ALL,Instance=NONE,Marketplace=DSM5,MethodName=processPackageVerified,Metric=Count.AutoSlam.DSM5.25.DSM5-SLAM3051.Shipped,MetricClass=NONE,ServiceName=FCAutoSlamClientService,Stat=n,Period=OneHour</t>
        </is>
      </c>
      <c r="FK1" t="inlineStr">
        <is>
          <t>SchemaName=Service,Client=ALL,DataSet=Prod,Host=ALL,HostGroup=ALL,Instance=NONE,Marketplace=DSM5,MethodName=processPackageVerified,Metric=Count.AutoSlam.DSM5.25.DSM5-SLAM3052.Shipped,MetricClass=NONE,ServiceName=FCAutoSlamClientService,Stat=n,Period=OneHour</t>
        </is>
      </c>
      <c r="FL1" t="inlineStr">
        <is>
          <t>SchemaName=Service,Client=ALL,DataSet=Prod,Host=ALL,HostGroup=ALL,Instance=NONE,Marketplace=DSM5,MethodName=processPackageVerified,Metric=Count.AutoSlam.DSM5.27.DSM5-SLAM3071.Shipped,MetricClass=NONE,ServiceName=FCAutoSlamClientService,Stat=n,Period=OneHour</t>
        </is>
      </c>
      <c r="FM1" t="inlineStr">
        <is>
          <t>SchemaName=Service,Client=ALL,DataSet=Prod,Host=ALL,HostGroup=ALL,Instance=NONE,Marketplace=DSM5,MethodName=processPackageVerified,Metric=Count.AutoSlam.DSM5.27.DSM5-SLAM3072.Shipped,MetricClass=NONE,ServiceName=FCAutoSlamClientService,Stat=n,Period=OneHour</t>
        </is>
      </c>
      <c r="FN1" t="inlineStr">
        <is>
          <t>SchemaName=Service,Client=ALL,DataSet=Prod,Host=ALL,HostGroup=ALL,Instance=NONE,Marketplace=DSM5,MethodName=processPackageVerified,Metric=Count.AutoSlam.DSM5.3.DSM5-SLAM1031.Shipped,MetricClass=NONE,ServiceName=FCAutoSlamClientService,Stat=n,Period=OneHour</t>
        </is>
      </c>
      <c r="FO1" t="inlineStr">
        <is>
          <t>SchemaName=Service,Client=ALL,DataSet=Prod,Host=ALL,HostGroup=ALL,Instance=NONE,Marketplace=DSM5,MethodName=processPackageVerified,Metric=Count.AutoSlam.DSM5.3.DSM5-SLAM1032.Shipped,MetricClass=NONE,ServiceName=FCAutoSlamClientService,Stat=n,Period=OneHour</t>
        </is>
      </c>
      <c r="FP1" t="inlineStr">
        <is>
          <t>SchemaName=Service,Client=ALL,DataSet=Prod,Host=ALL,HostGroup=ALL,Instance=NONE,Marketplace=DSM5,MethodName=processPackageVerified,Metric=Count.AutoSlam.DSM5.801.DSM5-SLAM801.Shipped,MetricClass=NONE,ServiceName=FCAutoSlamClientService,Stat=n,Period=OneHour</t>
        </is>
      </c>
      <c r="FQ1" t="inlineStr">
        <is>
          <t>SchemaName=Service,Client=ALL,DataSet=Prod,Host=ALL,HostGroup=ALL,Instance=NONE,Marketplace=DSM5,MethodName=processPackageVerified,Metric=Count.AutoSlam.DSM5.802.DSM5-SLAM802.Shipped,MetricClass=NONE,ServiceName=FCAutoSlamClientService,Stat=n,Period=OneHour</t>
        </is>
      </c>
      <c r="FR1" t="inlineStr">
        <is>
          <t>SchemaName=Service,Client=ALL,DataSet=Prod,Host=ALL,HostGroup=ALL,Instance=NONE,Marketplace=DSM5,MethodName=processPackageVerified,Metric=Count.AutoSlam.DSM5.803.DSM5-SLAM803.Shipped,MetricClass=NONE,ServiceName=FCAutoSlamClientService,Stat=n,Period=OneHour</t>
        </is>
      </c>
      <c r="FS1" t="inlineStr">
        <is>
          <t>SchemaName=Service,Client=ALL,DataSet=Prod,Host=ALL,HostGroup=ALL,Instance=NONE,Marketplace=DSM5,MethodName=processPackageVerified,Metric=Count.AutoSlam.DSM5.804.DSM5-SLAM804.Shipped,MetricClass=NONE,ServiceName=FCAutoSlamClientService,Stat=n,Period=OneHour</t>
        </is>
      </c>
      <c r="FT1" t="inlineStr">
        <is>
          <t>SchemaName=Service,Client=ALL,DataSet=Prod,Host=ALL,HostGroup=ALL,Instance=NONE,Marketplace=DSM5,MethodName=processPackageVerified,Metric=Count.AutoSlam.DSM5.805.DSM5-SLAM805.Shipped,MetricClass=NONE,ServiceName=FCAutoSlamClientService,Stat=n,Period=OneHour</t>
        </is>
      </c>
      <c r="FU1" t="inlineStr">
        <is>
          <t>SchemaName=Service,Client=ALL,DataSet=Prod,Host=ALL,HostGroup=ALL,Instance=NONE,Marketplace=DSM5,MethodName=processPackageVerified,Metric=Count.AutoSlam.DSM5.806.DSM5-SLAM806.Shipped,MetricClass=NONE,ServiceName=FCAutoSlamClientService,Stat=n,Period=OneHour</t>
        </is>
      </c>
      <c r="FV1" t="inlineStr">
        <is>
          <t>SchemaName=Service,Client=ALL,DataSet=Prod,Host=ALL,HostGroup=ALL,Instance=NONE,Marketplace=DSM5,MethodName=processPackageVerified,Metric=Count.AutoSlam.DSM5.807.DSM5-SLAM807.Shipped,MetricClass=NONE,ServiceName=FCAutoSlamClientService,Stat=n,Period=OneHour</t>
        </is>
      </c>
      <c r="FW1" t="inlineStr">
        <is>
          <t>SchemaName=Service,Client=ALL,DataSet=Prod,Host=ALL,HostGroup=ALL,Instance=NONE,Marketplace=DSM5,MethodName=processPackageVerified,Metric=Count.AutoSlam.DSM5.808.DSM5-SLAM808.Shipped,MetricClass=NONE,ServiceName=FCAutoSlamClientService,Stat=n,Period=OneHour</t>
        </is>
      </c>
      <c r="FX1" t="inlineStr">
        <is>
          <t>SchemaName=Service,Client=ALL,DataSet=Prod,Host=ALL,HostGroup=ALL,Instance=NONE,Marketplace=DSM5,MethodName=processPackageVerified,Metric=Count.AutoSlam.DSM5.809.DSM5-SLAM809.Shipped,MetricClass=NONE,ServiceName=FCAutoSlamClientService,Stat=n,Period=OneHour</t>
        </is>
      </c>
      <c r="FY1" t="inlineStr">
        <is>
          <t>SchemaName=Service,Client=ALL,DataSet=Prod,Host=ALL,HostGroup=ALL,Instance=NONE,Marketplace=DSM5,MethodName=processPackageVerified,Metric=Count.AutoSlam.DSM5.810.DSM5-SLAM810.Shipped,MetricClass=NONE,ServiceName=FCAutoSlamClientService,Stat=n,Period=OneHour</t>
        </is>
      </c>
      <c r="FZ1" t="inlineStr">
        <is>
          <t>SchemaName=Service,Client=ALL,DataSet=Prod,Host=ALL,HostGroup=ALL,Instance=NONE,Marketplace=DSM5,MethodName=processPackageVerified,Metric=Count.AutoSlam.DSM5.811.DSM5-SLAM811.Shipped,MetricClass=NONE,ServiceName=FCAutoSlamClientService,Stat=n,Period=OneHour</t>
        </is>
      </c>
      <c r="GA1" t="inlineStr">
        <is>
          <t>SchemaName=Service,Client=ALL,DataSet=Prod,Host=ALL,HostGroup=ALL,Instance=NONE,Marketplace=DSM5,MethodName=processPackageVerified,Metric=Count.AutoSlam.DSM5.812.DSM5-SLAM812.Shipped,MetricClass=NONE,ServiceName=FCAutoSlamClientService,Stat=n,Period=OneHour</t>
        </is>
      </c>
    </row>
    <row r="2">
      <c r="A2" t="n">
        <v>1</v>
      </c>
      <c r="B2" t="inlineStr">
        <is>
          <t>Label</t>
        </is>
      </c>
      <c r="C2" t="inlineStr">
        <is>
          <t>ALL Count.AutoSlam.DSM5.1.DSM5-SLAM1011.Kickout.Controller.BadLabelScan.17 sum</t>
        </is>
      </c>
      <c r="D2" t="inlineStr">
        <is>
          <t>ALL Count.AutoSlam.DSM5.1.DSM5-SLAM1011.Kickout.Controller.BarcodeMultiRead.91 sum</t>
        </is>
      </c>
      <c r="E2" t="inlineStr">
        <is>
          <t>ALL Count.AutoSlam.DSM5.1.DSM5-SLAM1011.Kickout.Controller.BarcodeNoRead.90 sum</t>
        </is>
      </c>
      <c r="F2" t="inlineStr">
        <is>
          <t>ALL Count.AutoSlam.DSM5.1.DSM5-SLAM1011.Kickout.Controller.NoLabelZone.94 sum</t>
        </is>
      </c>
      <c r="G2" t="inlineStr">
        <is>
          <t>ALL Count.AutoSlam.DSM5.1.DSM5-SLAM1011.Kickout.Controller.PackageCleared.80 sum</t>
        </is>
      </c>
      <c r="H2" t="inlineStr">
        <is>
          <t>ALL Count.AutoSlam.DSM5.1.DSM5-SLAM1012.Kickout.Controller.BadLabelScan.17 sum</t>
        </is>
      </c>
      <c r="I2" t="inlineStr">
        <is>
          <t>ALL Count.AutoSlam.DSM5.1.DSM5-SLAM1012.Kickout.Controller.BarcodeMultiRead.91 sum</t>
        </is>
      </c>
      <c r="J2" t="inlineStr">
        <is>
          <t>ALL Count.AutoSlam.DSM5.1.DSM5-SLAM1012.Kickout.Controller.BarcodeNoRead.90 sum</t>
        </is>
      </c>
      <c r="K2" t="inlineStr">
        <is>
          <t>ALL Count.AutoSlam.DSM5.1.DSM5-SLAM1012.Kickout.Controller.NoLabelZone.94 sum</t>
        </is>
      </c>
      <c r="L2" t="inlineStr">
        <is>
          <t>ALL Count.AutoSlam.DSM5.1.DSM5-SLAM1012.Kickout.Controller.PackageCleared.80 sum</t>
        </is>
      </c>
      <c r="M2" t="inlineStr">
        <is>
          <t>ALL Count.AutoSlam.DSM5.18.DSM5-SLAM2081.Kickout.Controller.BadLabelScan.17 sum</t>
        </is>
      </c>
      <c r="N2" t="inlineStr">
        <is>
          <t>ALL Count.AutoSlam.DSM5.18.DSM5-SLAM2081.Kickout.Controller.BarcodeMultiRead.91 sum</t>
        </is>
      </c>
      <c r="O2" t="inlineStr">
        <is>
          <t>ALL Count.AutoSlam.DSM5.18.DSM5-SLAM2081.Kickout.Controller.BarcodeNoRead.90 sum</t>
        </is>
      </c>
      <c r="P2" t="inlineStr">
        <is>
          <t>ALL Count.AutoSlam.DSM5.18.DSM5-SLAM2081.Kickout.Controller.NoLabelZone.94 sum</t>
        </is>
      </c>
      <c r="Q2" t="inlineStr">
        <is>
          <t>ALL Count.AutoSlam.DSM5.18.DSM5-SLAM2081.Kickout.Controller.PackageCleared.80 sum</t>
        </is>
      </c>
      <c r="R2" t="inlineStr">
        <is>
          <t>ALL Count.AutoSlam.DSM5.18.DSM5-SLAM2082.Kickout.Controller.BadLabelScan.17 sum</t>
        </is>
      </c>
      <c r="S2" t="inlineStr">
        <is>
          <t>ALL Count.AutoSlam.DSM5.18.DSM5-SLAM2082.Kickout.Controller.BarcodeMultiRead.91 sum</t>
        </is>
      </c>
      <c r="T2" t="inlineStr">
        <is>
          <t>ALL Count.AutoSlam.DSM5.18.DSM5-SLAM2082.Kickout.Controller.BarcodeNoRead.90 sum</t>
        </is>
      </c>
      <c r="U2" t="inlineStr">
        <is>
          <t>ALL Count.AutoSlam.DSM5.18.DSM5-SLAM2082.Kickout.Controller.NoLabelZone.94 sum</t>
        </is>
      </c>
      <c r="V2" t="inlineStr">
        <is>
          <t>ALL Count.AutoSlam.DSM5.18.DSM5-SLAM2082.Kickout.Controller.PackageCleared.80 sum</t>
        </is>
      </c>
      <c r="W2" t="inlineStr">
        <is>
          <t>ALL Count.AutoSlam.DSM5.19.DSM5-SLAM2091.Kickout.Controller.BadLabelScan.17 sum</t>
        </is>
      </c>
      <c r="X2" t="inlineStr">
        <is>
          <t>ALL Count.AutoSlam.DSM5.19.DSM5-SLAM2091.Kickout.Controller.BarcodeMultiRead.91 sum</t>
        </is>
      </c>
      <c r="Y2" t="inlineStr">
        <is>
          <t>ALL Count.AutoSlam.DSM5.19.DSM5-SLAM2091.Kickout.Controller.BarcodeNoRead.90 sum</t>
        </is>
      </c>
      <c r="Z2" t="inlineStr">
        <is>
          <t>ALL Count.AutoSlam.DSM5.19.DSM5-SLAM2091.Kickout.Controller.NoLabelZone.94 sum</t>
        </is>
      </c>
      <c r="AA2" t="inlineStr">
        <is>
          <t>ALL Count.AutoSlam.DSM5.19.DSM5-SLAM2091.Kickout.Controller.PackageCleared.80 sum</t>
        </is>
      </c>
      <c r="AB2" t="inlineStr">
        <is>
          <t>ALL Count.AutoSlam.DSM5.19.DSM5-SLAM2092.Kickout.Controller.BadLabelScan.17 sum</t>
        </is>
      </c>
      <c r="AC2" t="inlineStr">
        <is>
          <t>ALL Count.AutoSlam.DSM5.19.DSM5-SLAM2092.Kickout.Controller.BarcodeMultiRead.91 sum</t>
        </is>
      </c>
      <c r="AD2" t="inlineStr">
        <is>
          <t>ALL Count.AutoSlam.DSM5.19.DSM5-SLAM2092.Kickout.Controller.BarcodeNoRead.90 sum</t>
        </is>
      </c>
      <c r="AE2" t="inlineStr">
        <is>
          <t>ALL Count.AutoSlam.DSM5.19.DSM5-SLAM2092.Kickout.Controller.NoLabelZone.94 sum</t>
        </is>
      </c>
      <c r="AF2" t="inlineStr">
        <is>
          <t>ALL Count.AutoSlam.DSM5.19.DSM5-SLAM2092.Kickout.Controller.PackageCleared.80 sum</t>
        </is>
      </c>
      <c r="AG2" t="inlineStr">
        <is>
          <t>ALL Count.AutoSlam.DSM5.2.DSM5-SLAM1021.Kickout.Controller.BadLabelScan.17 sum</t>
        </is>
      </c>
      <c r="AH2" t="inlineStr">
        <is>
          <t>ALL Count.AutoSlam.DSM5.2.DSM5-SLAM1021.Kickout.Controller.BarcodeMultiRead.91 sum</t>
        </is>
      </c>
      <c r="AI2" t="inlineStr">
        <is>
          <t>ALL Count.AutoSlam.DSM5.2.DSM5-SLAM1021.Kickout.Controller.BarcodeNoRead.90 sum</t>
        </is>
      </c>
      <c r="AJ2" t="inlineStr">
        <is>
          <t>ALL Count.AutoSlam.DSM5.2.DSM5-SLAM1021.Kickout.Controller.NoLabelZone.94 sum</t>
        </is>
      </c>
      <c r="AK2" t="inlineStr">
        <is>
          <t>ALL Count.AutoSlam.DSM5.2.DSM5-SLAM1021.Kickout.Controller.PackageCleared.80 sum</t>
        </is>
      </c>
      <c r="AL2" t="inlineStr">
        <is>
          <t>ALL Count.AutoSlam.DSM5.2.DSM5-SLAM1022.Kickout.Controller.BadLabelScan.17 sum</t>
        </is>
      </c>
      <c r="AM2" t="inlineStr">
        <is>
          <t>ALL Count.AutoSlam.DSM5.2.DSM5-SLAM1022.Kickout.Controller.BarcodeMultiRead.91 sum</t>
        </is>
      </c>
      <c r="AN2" t="inlineStr">
        <is>
          <t>ALL Count.AutoSlam.DSM5.2.DSM5-SLAM1022.Kickout.Controller.BarcodeNoRead.90 sum</t>
        </is>
      </c>
      <c r="AO2" t="inlineStr">
        <is>
          <t>ALL Count.AutoSlam.DSM5.2.DSM5-SLAM1022.Kickout.Controller.NoLabelZone.94 sum</t>
        </is>
      </c>
      <c r="AP2" t="inlineStr">
        <is>
          <t>ALL Count.AutoSlam.DSM5.2.DSM5-SLAM1022.Kickout.Controller.PackageCleared.80 sum</t>
        </is>
      </c>
      <c r="AQ2" t="inlineStr">
        <is>
          <t>ALL Count.AutoSlam.DSM5.20.DSM5-SLAM2101.Kickout.Controller.BadLabelScan.17 sum</t>
        </is>
      </c>
      <c r="AR2" t="inlineStr">
        <is>
          <t>ALL Count.AutoSlam.DSM5.20.DSM5-SLAM2101.Kickout.Controller.BarcodeMultiRead.91 sum</t>
        </is>
      </c>
      <c r="AS2" t="inlineStr">
        <is>
          <t>ALL Count.AutoSlam.DSM5.20.DSM5-SLAM2101.Kickout.Controller.BarcodeNoRead.90 sum</t>
        </is>
      </c>
      <c r="AT2" t="inlineStr">
        <is>
          <t>ALL Count.AutoSlam.DSM5.20.DSM5-SLAM2101.Kickout.Controller.NoLabelZone.94 sum</t>
        </is>
      </c>
      <c r="AU2" t="inlineStr">
        <is>
          <t>ALL Count.AutoSlam.DSM5.20.DSM5-SLAM2101.Kickout.Controller.PackageCleared.80 sum</t>
        </is>
      </c>
      <c r="AV2" t="inlineStr">
        <is>
          <t>ALL Count.AutoSlam.DSM5.20.DSM5-SLAM2102.Kickout.Controller.BadLabelScan.17 sum</t>
        </is>
      </c>
      <c r="AW2" t="inlineStr">
        <is>
          <t>ALL Count.AutoSlam.DSM5.20.DSM5-SLAM2102.Kickout.Controller.BarcodeMultiRead.91 sum</t>
        </is>
      </c>
      <c r="AX2" t="inlineStr">
        <is>
          <t>ALL Count.AutoSlam.DSM5.20.DSM5-SLAM2102.Kickout.Controller.BarcodeNoRead.90 sum</t>
        </is>
      </c>
      <c r="AY2" t="inlineStr">
        <is>
          <t>ALL Count.AutoSlam.DSM5.20.DSM5-SLAM2102.Kickout.Controller.NoLabelZone.94 sum</t>
        </is>
      </c>
      <c r="AZ2" t="inlineStr">
        <is>
          <t>ALL Count.AutoSlam.DSM5.20.DSM5-SLAM2102.Kickout.Controller.PackageCleared.80 sum</t>
        </is>
      </c>
      <c r="BA2" t="inlineStr">
        <is>
          <t>ALL Count.AutoSlam.DSM5.24.DSM5-SLAM3041.Kickout.Controller.BadLabelScan.17 sum</t>
        </is>
      </c>
      <c r="BB2" t="inlineStr">
        <is>
          <t>ALL Count.AutoSlam.DSM5.24.DSM5-SLAM3041.Kickout.Controller.BarcodeMultiRead.91 sum</t>
        </is>
      </c>
      <c r="BC2" t="inlineStr">
        <is>
          <t>ALL Count.AutoSlam.DSM5.24.DSM5-SLAM3041.Kickout.Controller.BarcodeNoRead.90 sum</t>
        </is>
      </c>
      <c r="BD2" t="inlineStr">
        <is>
          <t>ALL Count.AutoSlam.DSM5.24.DSM5-SLAM3041.Kickout.Controller.NoLabelZone.94 sum</t>
        </is>
      </c>
      <c r="BE2" t="inlineStr">
        <is>
          <t>ALL Count.AutoSlam.DSM5.24.DSM5-SLAM3041.Kickout.Controller.PackageCleared.80 sum</t>
        </is>
      </c>
      <c r="BF2" t="inlineStr">
        <is>
          <t>ALL Count.AutoSlam.DSM5.24.DSM5-SLAM3042.Kickout.Controller.BadLabelScan.17 sum</t>
        </is>
      </c>
      <c r="BG2" t="inlineStr">
        <is>
          <t>ALL Count.AutoSlam.DSM5.24.DSM5-SLAM3042.Kickout.Controller.BarcodeMultiRead.91 sum</t>
        </is>
      </c>
      <c r="BH2" t="inlineStr">
        <is>
          <t>ALL Count.AutoSlam.DSM5.24.DSM5-SLAM3042.Kickout.Controller.BarcodeNoRead.90 sum</t>
        </is>
      </c>
      <c r="BI2" t="inlineStr">
        <is>
          <t>ALL Count.AutoSlam.DSM5.24.DSM5-SLAM3042.Kickout.Controller.NoLabelZone.94 sum</t>
        </is>
      </c>
      <c r="BJ2" t="inlineStr">
        <is>
          <t>ALL Count.AutoSlam.DSM5.24.DSM5-SLAM3042.Kickout.Controller.PackageCleared.80 sum</t>
        </is>
      </c>
      <c r="BK2" t="inlineStr">
        <is>
          <t>ALL Count.AutoSlam.DSM5.25.DSM5-SLAM3051.Kickout.Controller.BadLabelScan.17 sum</t>
        </is>
      </c>
      <c r="BL2" t="inlineStr">
        <is>
          <t>ALL Count.AutoSlam.DSM5.25.DSM5-SLAM3051.Kickout.Controller.BarcodeMultiRead.91 sum</t>
        </is>
      </c>
      <c r="BM2" t="inlineStr">
        <is>
          <t>ALL Count.AutoSlam.DSM5.25.DSM5-SLAM3051.Kickout.Controller.BarcodeNoRead.90 sum</t>
        </is>
      </c>
      <c r="BN2" t="inlineStr">
        <is>
          <t>ALL Count.AutoSlam.DSM5.25.DSM5-SLAM3051.Kickout.Controller.NoLabelZone.94 sum</t>
        </is>
      </c>
      <c r="BO2" t="inlineStr">
        <is>
          <t>ALL Count.AutoSlam.DSM5.25.DSM5-SLAM3051.Kickout.Controller.PackageCleared.80 sum</t>
        </is>
      </c>
      <c r="BP2" t="inlineStr">
        <is>
          <t>ALL Count.AutoSlam.DSM5.25.DSM5-SLAM3052.Kickout.Controller.BadLabelScan.17 sum</t>
        </is>
      </c>
      <c r="BQ2" t="inlineStr">
        <is>
          <t>ALL Count.AutoSlam.DSM5.25.DSM5-SLAM3052.Kickout.Controller.BarcodeMultiRead.91 sum</t>
        </is>
      </c>
      <c r="BR2" t="inlineStr">
        <is>
          <t>ALL Count.AutoSlam.DSM5.25.DSM5-SLAM3052.Kickout.Controller.BarcodeNoRead.90 sum</t>
        </is>
      </c>
      <c r="BS2" t="inlineStr">
        <is>
          <t>ALL Count.AutoSlam.DSM5.25.DSM5-SLAM3052.Kickout.Controller.NoLabelZone.94 sum</t>
        </is>
      </c>
      <c r="BT2" t="inlineStr">
        <is>
          <t>ALL Count.AutoSlam.DSM5.25.DSM5-SLAM3052.Kickout.Controller.PackageCleared.80 sum</t>
        </is>
      </c>
      <c r="BU2" t="inlineStr">
        <is>
          <t>ALL Count.AutoSlam.DSM5.27.DSM5-SLAM3071.Kickout.Controller.BadLabelScan.17 sum</t>
        </is>
      </c>
      <c r="BV2" t="inlineStr">
        <is>
          <t>ALL Count.AutoSlam.DSM5.27.DSM5-SLAM3071.Kickout.Controller.BarcodeMultiRead.91 sum</t>
        </is>
      </c>
      <c r="BW2" t="inlineStr">
        <is>
          <t>ALL Count.AutoSlam.DSM5.27.DSM5-SLAM3071.Kickout.Controller.BarcodeNoRead.90 sum</t>
        </is>
      </c>
      <c r="BX2" t="inlineStr">
        <is>
          <t>ALL Count.AutoSlam.DSM5.27.DSM5-SLAM3071.Kickout.Controller.NoLabelZone.94 sum</t>
        </is>
      </c>
      <c r="BY2" t="inlineStr">
        <is>
          <t>ALL Count.AutoSlam.DSM5.27.DSM5-SLAM3071.Kickout.Controller.PackageCleared.80 sum</t>
        </is>
      </c>
      <c r="BZ2" t="inlineStr">
        <is>
          <t>ALL Count.AutoSlam.DSM5.27.DSM5-SLAM3072.Kickout.Controller.BadLabelScan.17 sum</t>
        </is>
      </c>
      <c r="CA2" t="inlineStr">
        <is>
          <t>ALL Count.AutoSlam.DSM5.27.DSM5-SLAM3072.Kickout.Controller.BarcodeMultiRead.91 sum</t>
        </is>
      </c>
      <c r="CB2" t="inlineStr">
        <is>
          <t>ALL Count.AutoSlam.DSM5.27.DSM5-SLAM3072.Kickout.Controller.BarcodeNoRead.90 sum</t>
        </is>
      </c>
      <c r="CC2" t="inlineStr">
        <is>
          <t>ALL Count.AutoSlam.DSM5.27.DSM5-SLAM3072.Kickout.Controller.NoLabelZone.94 sum</t>
        </is>
      </c>
      <c r="CD2" t="inlineStr">
        <is>
          <t>ALL Count.AutoSlam.DSM5.27.DSM5-SLAM3072.Kickout.Controller.PackageCleared.80 sum</t>
        </is>
      </c>
      <c r="CE2" t="inlineStr">
        <is>
          <t>ALL Count.AutoSlam.DSM5.3.DSM5-SLAM1031.Kickout.Controller.BadLabelScan.17 sum</t>
        </is>
      </c>
      <c r="CF2" t="inlineStr">
        <is>
          <t>ALL Count.AutoSlam.DSM5.3.DSM5-SLAM1031.Kickout.Controller.BarcodeMultiRead.91 sum</t>
        </is>
      </c>
      <c r="CG2" t="inlineStr">
        <is>
          <t>ALL Count.AutoSlam.DSM5.3.DSM5-SLAM1031.Kickout.Controller.BarcodeNoRead.90 sum</t>
        </is>
      </c>
      <c r="CH2" t="inlineStr">
        <is>
          <t>ALL Count.AutoSlam.DSM5.3.DSM5-SLAM1031.Kickout.Controller.NoLabelZone.94 sum</t>
        </is>
      </c>
      <c r="CI2" t="inlineStr">
        <is>
          <t>ALL Count.AutoSlam.DSM5.3.DSM5-SLAM1031.Kickout.Controller.PackageCleared.80 sum</t>
        </is>
      </c>
      <c r="CJ2" t="inlineStr">
        <is>
          <t>ALL Count.AutoSlam.DSM5.3.DSM5-SLAM1032.Kickout.Controller.BadLabelScan.17 sum</t>
        </is>
      </c>
      <c r="CK2" t="inlineStr">
        <is>
          <t>ALL Count.AutoSlam.DSM5.3.DSM5-SLAM1032.Kickout.Controller.BarcodeMultiRead.91 sum</t>
        </is>
      </c>
      <c r="CL2" t="inlineStr">
        <is>
          <t>ALL Count.AutoSlam.DSM5.3.DSM5-SLAM1032.Kickout.Controller.BarcodeNoRead.90 sum</t>
        </is>
      </c>
      <c r="CM2" t="inlineStr">
        <is>
          <t>ALL Count.AutoSlam.DSM5.3.DSM5-SLAM1032.Kickout.Controller.NoLabelZone.94 sum</t>
        </is>
      </c>
      <c r="CN2" t="inlineStr">
        <is>
          <t>ALL Count.AutoSlam.DSM5.3.DSM5-SLAM1032.Kickout.Controller.PackageCleared.80 sum</t>
        </is>
      </c>
      <c r="CO2" t="inlineStr">
        <is>
          <t>ALL Count.AutoSlam.DSM5.801.DSM5-SLAM801.Kickout.Controller.BadLabelScan.17 sum</t>
        </is>
      </c>
      <c r="CP2" t="inlineStr">
        <is>
          <t>ALL Count.AutoSlam.DSM5.801.DSM5-SLAM801.Kickout.Controller.BarcodeMultiRead.91 sum</t>
        </is>
      </c>
      <c r="CQ2" t="inlineStr">
        <is>
          <t>ALL Count.AutoSlam.DSM5.801.DSM5-SLAM801.Kickout.Controller.BarcodeNoRead.90 sum</t>
        </is>
      </c>
      <c r="CR2" t="inlineStr">
        <is>
          <t>ALL Count.AutoSlam.DSM5.801.DSM5-SLAM801.Kickout.Controller.NoLabelZone.94 sum</t>
        </is>
      </c>
      <c r="CS2" t="inlineStr">
        <is>
          <t>ALL Count.AutoSlam.DSM5.801.DSM5-SLAM801.Kickout.Controller.PackageCleared.80 sum</t>
        </is>
      </c>
      <c r="CT2" t="inlineStr">
        <is>
          <t>ALL Count.AutoSlam.DSM5.802.DSM5-SLAM802.Kickout.Controller.BadLabelScan.17 sum</t>
        </is>
      </c>
      <c r="CU2" t="inlineStr">
        <is>
          <t>ALL Count.AutoSlam.DSM5.802.DSM5-SLAM802.Kickout.Controller.BarcodeMultiRead.91 sum</t>
        </is>
      </c>
      <c r="CV2" t="inlineStr">
        <is>
          <t>ALL Count.AutoSlam.DSM5.802.DSM5-SLAM802.Kickout.Controller.BarcodeNoRead.90 sum</t>
        </is>
      </c>
      <c r="CW2" t="inlineStr">
        <is>
          <t>ALL Count.AutoSlam.DSM5.802.DSM5-SLAM802.Kickout.Controller.NoLabelZone.94 sum</t>
        </is>
      </c>
      <c r="CX2" t="inlineStr">
        <is>
          <t>ALL Count.AutoSlam.DSM5.802.DSM5-SLAM802.Kickout.Controller.PackageCleared.80 sum</t>
        </is>
      </c>
      <c r="CY2" t="inlineStr">
        <is>
          <t>ALL Count.AutoSlam.DSM5.803.DSM5-SLAM803.Kickout.Controller.BadLabelScan.17 sum</t>
        </is>
      </c>
      <c r="CZ2" t="inlineStr">
        <is>
          <t>ALL Count.AutoSlam.DSM5.803.DSM5-SLAM803.Kickout.Controller.BarcodeMultiRead.91 sum</t>
        </is>
      </c>
      <c r="DA2" t="inlineStr">
        <is>
          <t>ALL Count.AutoSlam.DSM5.803.DSM5-SLAM803.Kickout.Controller.BarcodeNoRead.90 sum</t>
        </is>
      </c>
      <c r="DB2" t="inlineStr">
        <is>
          <t>ALL Count.AutoSlam.DSM5.803.DSM5-SLAM803.Kickout.Controller.NoLabelZone.94 sum</t>
        </is>
      </c>
      <c r="DC2" t="inlineStr">
        <is>
          <t>ALL Count.AutoSlam.DSM5.803.DSM5-SLAM803.Kickout.Controller.PackageCleared.80 sum</t>
        </is>
      </c>
      <c r="DD2" t="inlineStr">
        <is>
          <t>ALL Count.AutoSlam.DSM5.804.DSM5-SLAM804.Kickout.Controller.BadLabelScan.17 sum</t>
        </is>
      </c>
      <c r="DE2" t="inlineStr">
        <is>
          <t>ALL Count.AutoSlam.DSM5.804.DSM5-SLAM804.Kickout.Controller.BarcodeMultiRead.91 sum</t>
        </is>
      </c>
      <c r="DF2" t="inlineStr">
        <is>
          <t>ALL Count.AutoSlam.DSM5.804.DSM5-SLAM804.Kickout.Controller.BarcodeNoRead.90 sum</t>
        </is>
      </c>
      <c r="DG2" t="inlineStr">
        <is>
          <t>ALL Count.AutoSlam.DSM5.804.DSM5-SLAM804.Kickout.Controller.NoLabelZone.94 sum</t>
        </is>
      </c>
      <c r="DH2" t="inlineStr">
        <is>
          <t>ALL Count.AutoSlam.DSM5.804.DSM5-SLAM804.Kickout.Controller.PackageCleared.80 sum</t>
        </is>
      </c>
      <c r="DI2" t="inlineStr">
        <is>
          <t>ALL Count.AutoSlam.DSM5.805.DSM5-SLAM805.Kickout.Controller.BadLabelScan.17 sum</t>
        </is>
      </c>
      <c r="DJ2" t="inlineStr">
        <is>
          <t>ALL Count.AutoSlam.DSM5.805.DSM5-SLAM805.Kickout.Controller.BarcodeMultiRead.91 sum</t>
        </is>
      </c>
      <c r="DK2" t="inlineStr">
        <is>
          <t>ALL Count.AutoSlam.DSM5.805.DSM5-SLAM805.Kickout.Controller.BarcodeNoRead.90 sum</t>
        </is>
      </c>
      <c r="DL2" t="inlineStr">
        <is>
          <t>ALL Count.AutoSlam.DSM5.805.DSM5-SLAM805.Kickout.Controller.NoLabelZone.94 sum</t>
        </is>
      </c>
      <c r="DM2" t="inlineStr">
        <is>
          <t>ALL Count.AutoSlam.DSM5.805.DSM5-SLAM805.Kickout.Controller.PackageCleared.80 sum</t>
        </is>
      </c>
      <c r="DN2" t="inlineStr">
        <is>
          <t>ALL Count.AutoSlam.DSM5.806.DSM5-SLAM806.Kickout.Controller.BadLabelScan.17 sum</t>
        </is>
      </c>
      <c r="DO2" t="inlineStr">
        <is>
          <t>ALL Count.AutoSlam.DSM5.806.DSM5-SLAM806.Kickout.Controller.BarcodeMultiRead.91 sum</t>
        </is>
      </c>
      <c r="DP2" t="inlineStr">
        <is>
          <t>ALL Count.AutoSlam.DSM5.806.DSM5-SLAM806.Kickout.Controller.BarcodeNoRead.90 sum</t>
        </is>
      </c>
      <c r="DQ2" t="inlineStr">
        <is>
          <t>ALL Count.AutoSlam.DSM5.806.DSM5-SLAM806.Kickout.Controller.NoLabelZone.94 sum</t>
        </is>
      </c>
      <c r="DR2" t="inlineStr">
        <is>
          <t>ALL Count.AutoSlam.DSM5.806.DSM5-SLAM806.Kickout.Controller.PackageCleared.80 sum</t>
        </is>
      </c>
      <c r="DS2" t="inlineStr">
        <is>
          <t>ALL Count.AutoSlam.DSM5.807.DSM5-SLAM807.Kickout.Controller.BadLabelScan.17 sum</t>
        </is>
      </c>
      <c r="DT2" t="inlineStr">
        <is>
          <t>ALL Count.AutoSlam.DSM5.807.DSM5-SLAM807.Kickout.Controller.BarcodeMultiRead.91 sum</t>
        </is>
      </c>
      <c r="DU2" t="inlineStr">
        <is>
          <t>ALL Count.AutoSlam.DSM5.807.DSM5-SLAM807.Kickout.Controller.BarcodeNoRead.90 sum</t>
        </is>
      </c>
      <c r="DV2" t="inlineStr">
        <is>
          <t>ALL Count.AutoSlam.DSM5.807.DSM5-SLAM807.Kickout.Controller.NoLabelZone.94 sum</t>
        </is>
      </c>
      <c r="DW2" t="inlineStr">
        <is>
          <t>ALL Count.AutoSlam.DSM5.807.DSM5-SLAM807.Kickout.Controller.PackageCleared.80 sum</t>
        </is>
      </c>
      <c r="DX2" t="inlineStr">
        <is>
          <t>ALL Count.AutoSlam.DSM5.808.DSM5-SLAM808.Kickout.Controller.BadLabelScan.17 sum</t>
        </is>
      </c>
      <c r="DY2" t="inlineStr">
        <is>
          <t>ALL Count.AutoSlam.DSM5.808.DSM5-SLAM808.Kickout.Controller.BarcodeMultiRead.91 sum</t>
        </is>
      </c>
      <c r="DZ2" t="inlineStr">
        <is>
          <t>ALL Count.AutoSlam.DSM5.808.DSM5-SLAM808.Kickout.Controller.BarcodeNoRead.90 sum</t>
        </is>
      </c>
      <c r="EA2" t="inlineStr">
        <is>
          <t>ALL Count.AutoSlam.DSM5.808.DSM5-SLAM808.Kickout.Controller.NoLabelZone.94 sum</t>
        </is>
      </c>
      <c r="EB2" t="inlineStr">
        <is>
          <t>ALL Count.AutoSlam.DSM5.808.DSM5-SLAM808.Kickout.Controller.PackageCleared.80 sum</t>
        </is>
      </c>
      <c r="EC2" t="inlineStr">
        <is>
          <t>ALL Count.AutoSlam.DSM5.809.DSM5-SLAM809.Kickout.Controller.BadLabelScan.17 sum</t>
        </is>
      </c>
      <c r="ED2" t="inlineStr">
        <is>
          <t>ALL Count.AutoSlam.DSM5.809.DSM5-SLAM809.Kickout.Controller.BarcodeMultiRead.91 sum</t>
        </is>
      </c>
      <c r="EE2" t="inlineStr">
        <is>
          <t>ALL Count.AutoSlam.DSM5.809.DSM5-SLAM809.Kickout.Controller.BarcodeNoRead.90 sum</t>
        </is>
      </c>
      <c r="EF2" t="inlineStr">
        <is>
          <t>ALL Count.AutoSlam.DSM5.809.DSM5-SLAM809.Kickout.Controller.NoLabelZone.94 sum</t>
        </is>
      </c>
      <c r="EG2" t="inlineStr">
        <is>
          <t>ALL Count.AutoSlam.DSM5.809.DSM5-SLAM809.Kickout.Controller.PackageCleared.80 sum</t>
        </is>
      </c>
      <c r="EH2" t="inlineStr">
        <is>
          <t>ALL Count.AutoSlam.DSM5.810.DSM5-SLAM810.Kickout.Controller.BadLabelScan.17 sum</t>
        </is>
      </c>
      <c r="EI2" t="inlineStr">
        <is>
          <t>ALL Count.AutoSlam.DSM5.810.DSM5-SLAM810.Kickout.Controller.BarcodeMultiRead.91 sum</t>
        </is>
      </c>
      <c r="EJ2" t="inlineStr">
        <is>
          <t>ALL Count.AutoSlam.DSM5.810.DSM5-SLAM810.Kickout.Controller.BarcodeNoRead.90 sum</t>
        </is>
      </c>
      <c r="EK2" t="inlineStr">
        <is>
          <t>ALL Count.AutoSlam.DSM5.810.DSM5-SLAM810.Kickout.Controller.NoLabelZone.94 sum</t>
        </is>
      </c>
      <c r="EL2" t="inlineStr">
        <is>
          <t>ALL Count.AutoSlam.DSM5.810.DSM5-SLAM810.Kickout.Controller.PackageCleared.80 sum</t>
        </is>
      </c>
      <c r="EM2" t="inlineStr">
        <is>
          <t>ALL Count.AutoSlam.DSM5.811.DSM5-SLAM811.Kickout.Controller.BadLabelScan.17 sum</t>
        </is>
      </c>
      <c r="EN2" t="inlineStr">
        <is>
          <t>ALL Count.AutoSlam.DSM5.811.DSM5-SLAM811.Kickout.Controller.BarcodeMultiRead.91 sum</t>
        </is>
      </c>
      <c r="EO2" t="inlineStr">
        <is>
          <t>ALL Count.AutoSlam.DSM5.811.DSM5-SLAM811.Kickout.Controller.BarcodeNoRead.90 sum</t>
        </is>
      </c>
      <c r="EP2" t="inlineStr">
        <is>
          <t>ALL Count.AutoSlam.DSM5.811.DSM5-SLAM811.Kickout.Controller.NoLabelZone.94 sum</t>
        </is>
      </c>
      <c r="EQ2" t="inlineStr">
        <is>
          <t>ALL Count.AutoSlam.DSM5.811.DSM5-SLAM811.Kickout.Controller.PackageCleared.80 sum</t>
        </is>
      </c>
      <c r="ER2" t="inlineStr">
        <is>
          <t>ALL Count.AutoSlam.DSM5.812.DSM5-SLAM812.Kickout.Controller.BadLabelScan.17 sum</t>
        </is>
      </c>
      <c r="ES2" t="inlineStr">
        <is>
          <t>ALL Count.AutoSlam.DSM5.812.DSM5-SLAM812.Kickout.Controller.BarcodeMultiRead.91 sum</t>
        </is>
      </c>
      <c r="ET2" t="inlineStr">
        <is>
          <t>ALL Count.AutoSlam.DSM5.812.DSM5-SLAM812.Kickout.Controller.BarcodeNoRead.90 sum</t>
        </is>
      </c>
      <c r="EU2" t="inlineStr">
        <is>
          <t>ALL Count.AutoSlam.DSM5.812.DSM5-SLAM812.Kickout.Controller.NoLabelZone.94 sum</t>
        </is>
      </c>
      <c r="EV2" t="inlineStr">
        <is>
          <t>ALL Count.AutoSlam.DSM5.812.DSM5-SLAM812.Kickout.Controller.PackageCleared.80 sum</t>
        </is>
      </c>
      <c r="EW2" t="inlineStr">
        <is>
          <t>ALL Count.AutoSlam.DSM5.DSM5-SLAM210.Log.Alarm.MEDIUM.ConscSp00NoRead.258 sum</t>
        </is>
      </c>
      <c r="EX2" t="inlineStr">
        <is>
          <t>processPackageVerified Count.AutoSlam.DSM5.1.DSM5-SLAM1011.Shipped n</t>
        </is>
      </c>
      <c r="EY2" t="inlineStr">
        <is>
          <t>processPackageVerified Count.AutoSlam.DSM5.1.DSM5-SLAM1012.Shipped n</t>
        </is>
      </c>
      <c r="EZ2" t="inlineStr">
        <is>
          <t>processPackageVerified Count.AutoSlam.DSM5.18.DSM5-SLAM2081.Shipped n</t>
        </is>
      </c>
      <c r="FA2" t="inlineStr">
        <is>
          <t>processPackageVerified Count.AutoSlam.DSM5.18.DSM5-SLAM2082.Shipped n</t>
        </is>
      </c>
      <c r="FB2" t="inlineStr">
        <is>
          <t>processPackageVerified Count.AutoSlam.DSM5.19.DSM5-SLAM2091.Shipped n</t>
        </is>
      </c>
      <c r="FC2" t="inlineStr">
        <is>
          <t>processPackageVerified Count.AutoSlam.DSM5.19.DSM5-SLAM2092.Shipped n</t>
        </is>
      </c>
      <c r="FD2" t="inlineStr">
        <is>
          <t>processPackageVerified Count.AutoSlam.DSM5.2.DSM5-SLAM1021.Shipped n</t>
        </is>
      </c>
      <c r="FE2" t="inlineStr">
        <is>
          <t>processPackageVerified Count.AutoSlam.DSM5.2.DSM5-SLAM1022.Shipped n</t>
        </is>
      </c>
      <c r="FF2" t="inlineStr">
        <is>
          <t>processPackageVerified Count.AutoSlam.DSM5.20.DSM5-SLAM2101.Shipped n</t>
        </is>
      </c>
      <c r="FG2" t="inlineStr">
        <is>
          <t>processPackageVerified Count.AutoSlam.DSM5.20.DSM5-SLAM2102.Shipped n</t>
        </is>
      </c>
      <c r="FH2" t="inlineStr">
        <is>
          <t>processPackageVerified Count.AutoSlam.DSM5.24.DSM5-SLAM3041.Shipped n</t>
        </is>
      </c>
      <c r="FI2" t="inlineStr">
        <is>
          <t>processPackageVerified Count.AutoSlam.DSM5.24.DSM5-SLAM3042.Shipped n</t>
        </is>
      </c>
      <c r="FJ2" t="inlineStr">
        <is>
          <t>processPackageVerified Count.AutoSlam.DSM5.25.DSM5-SLAM3051.Shipped n</t>
        </is>
      </c>
      <c r="FK2" t="inlineStr">
        <is>
          <t>processPackageVerified Count.AutoSlam.DSM5.25.DSM5-SLAM3052.Shipped n</t>
        </is>
      </c>
      <c r="FL2" t="inlineStr">
        <is>
          <t>processPackageVerified Count.AutoSlam.DSM5.27.DSM5-SLAM3071.Shipped n</t>
        </is>
      </c>
      <c r="FM2" t="inlineStr">
        <is>
          <t>processPackageVerified Count.AutoSlam.DSM5.27.DSM5-SLAM3072.Shipped n</t>
        </is>
      </c>
      <c r="FN2" t="inlineStr">
        <is>
          <t>processPackageVerified Count.AutoSlam.DSM5.3.DSM5-SLAM1031.Shipped n</t>
        </is>
      </c>
      <c r="FO2" t="inlineStr">
        <is>
          <t>processPackageVerified Count.AutoSlam.DSM5.3.DSM5-SLAM1032.Shipped n</t>
        </is>
      </c>
      <c r="FP2" t="inlineStr">
        <is>
          <t>processPackageVerified Count.AutoSlam.DSM5.801.DSM5-SLAM801.Shipped n</t>
        </is>
      </c>
      <c r="FQ2" t="inlineStr">
        <is>
          <t>processPackageVerified Count.AutoSlam.DSM5.802.DSM5-SLAM802.Shipped n</t>
        </is>
      </c>
      <c r="FR2" t="inlineStr">
        <is>
          <t>processPackageVerified Count.AutoSlam.DSM5.803.DSM5-SLAM803.Shipped n</t>
        </is>
      </c>
      <c r="FS2" t="inlineStr">
        <is>
          <t>processPackageVerified Count.AutoSlam.DSM5.804.DSM5-SLAM804.Shipped n</t>
        </is>
      </c>
      <c r="FT2" t="inlineStr">
        <is>
          <t>processPackageVerified Count.AutoSlam.DSM5.805.DSM5-SLAM805.Shipped n</t>
        </is>
      </c>
      <c r="FU2" t="inlineStr">
        <is>
          <t>processPackageVerified Count.AutoSlam.DSM5.806.DSM5-SLAM806.Shipped n</t>
        </is>
      </c>
      <c r="FV2" t="inlineStr">
        <is>
          <t>processPackageVerified Count.AutoSlam.DSM5.807.DSM5-SLAM807.Shipped n</t>
        </is>
      </c>
      <c r="FW2" t="inlineStr">
        <is>
          <t>processPackageVerified Count.AutoSlam.DSM5.808.DSM5-SLAM808.Shipped n</t>
        </is>
      </c>
      <c r="FX2" t="inlineStr">
        <is>
          <t>processPackageVerified Count.AutoSlam.DSM5.809.DSM5-SLAM809.Shipped n</t>
        </is>
      </c>
      <c r="FY2" t="inlineStr">
        <is>
          <t>processPackageVerified Count.AutoSlam.DSM5.810.DSM5-SLAM810.Shipped n</t>
        </is>
      </c>
      <c r="FZ2" t="inlineStr">
        <is>
          <t>processPackageVerified Count.AutoSlam.DSM5.811.DSM5-SLAM811.Shipped n</t>
        </is>
      </c>
      <c r="GA2" t="inlineStr">
        <is>
          <t>processPackageVerified Count.AutoSlam.DSM5.812.DSM5-SLAM812.Shipped n</t>
        </is>
      </c>
    </row>
    <row r="3">
      <c r="A3" t="n">
        <v>2</v>
      </c>
      <c r="B3" t="inlineStr">
        <is>
          <t>Result</t>
        </is>
      </c>
      <c r="C3" t="inlineStr">
        <is>
          <t>MetricData</t>
        </is>
      </c>
      <c r="D3" t="inlineStr">
        <is>
          <t>MetricData</t>
        </is>
      </c>
      <c r="E3" t="inlineStr">
        <is>
          <t>MetricData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MetricData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MetricData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MetricData</t>
        </is>
      </c>
      <c r="AD3" t="inlineStr">
        <is>
          <t>MetricData</t>
        </is>
      </c>
      <c r="AE3" t="inlineStr">
        <is>
          <t>MetricData</t>
        </is>
      </c>
      <c r="AF3" t="inlineStr">
        <is>
          <t>MetricData</t>
        </is>
      </c>
      <c r="AG3" t="inlineStr">
        <is>
          <t>MetricData</t>
        </is>
      </c>
      <c r="AH3" t="inlineStr">
        <is>
          <t>MetricData</t>
        </is>
      </c>
      <c r="AI3" t="inlineStr">
        <is>
          <t>MetricData</t>
        </is>
      </c>
      <c r="AJ3" t="inlineStr">
        <is>
          <t>MetricData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MetricData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MetricData</t>
        </is>
      </c>
      <c r="AX3" t="inlineStr">
        <is>
          <t>MetricData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MetricData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MetricData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MetricData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MetricData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MetricData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NoData</t>
        </is>
      </c>
      <c r="DE3" t="inlineStr">
        <is>
          <t>NoData</t>
        </is>
      </c>
      <c r="DF3" t="inlineStr">
        <is>
          <t>NoData</t>
        </is>
      </c>
      <c r="DG3" t="inlineStr">
        <is>
          <t>NoData</t>
        </is>
      </c>
      <c r="DH3" t="inlineStr">
        <is>
          <t>NoData</t>
        </is>
      </c>
      <c r="DI3" t="inlineStr">
        <is>
          <t>MetricData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MetricData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MetricData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MetricData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MetricData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NoData</t>
        </is>
      </c>
      <c r="EX3" t="inlineStr">
        <is>
          <t>MetricData</t>
        </is>
      </c>
      <c r="EY3" t="inlineStr">
        <is>
          <t>MetricData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MetricData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MetricData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NoData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MetricData</t>
        </is>
      </c>
      <c r="FX3" t="inlineStr">
        <is>
          <t>MetricData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</row>
    <row r="4">
      <c r="A4" t="n">
        <v>3</v>
      </c>
      <c r="B4" t="inlineStr">
        <is>
          <t>Min</t>
        </is>
      </c>
      <c r="C4" t="inlineStr">
        <is>
          <t>0.0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  <c r="G4" t="inlineStr">
        <is>
          <t>0.0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  <c r="L4" t="inlineStr">
        <is>
          <t>0.0</t>
        </is>
      </c>
      <c r="M4" t="inlineStr">
        <is>
          <t>0.0</t>
        </is>
      </c>
      <c r="N4" t="inlineStr">
        <is>
          <t>0.0</t>
        </is>
      </c>
      <c r="O4" t="inlineStr">
        <is>
          <t>0.0</t>
        </is>
      </c>
      <c r="P4" t="inlineStr">
        <is>
          <t>0.0</t>
        </is>
      </c>
      <c r="Q4" t="inlineStr">
        <is>
          <t>0.0</t>
        </is>
      </c>
      <c r="R4" t="inlineStr">
        <is>
          <t>0.0</t>
        </is>
      </c>
      <c r="S4" t="inlineStr">
        <is>
          <t>0.0</t>
        </is>
      </c>
      <c r="T4" t="inlineStr">
        <is>
          <t>0.0</t>
        </is>
      </c>
      <c r="U4" t="inlineStr">
        <is>
          <t>0.0</t>
        </is>
      </c>
      <c r="V4" t="inlineStr">
        <is>
          <t>0.0</t>
        </is>
      </c>
      <c r="W4" t="inlineStr">
        <is>
          <t>0.0</t>
        </is>
      </c>
      <c r="X4" t="inlineStr">
        <is>
          <t>0.0</t>
        </is>
      </c>
      <c r="Y4" t="inlineStr">
        <is>
          <t>0.0</t>
        </is>
      </c>
      <c r="Z4" t="inlineStr">
        <is>
          <t>0.0</t>
        </is>
      </c>
      <c r="AA4" t="inlineStr">
        <is>
          <t>0.0</t>
        </is>
      </c>
      <c r="AB4" t="inlineStr">
        <is>
          <t>0.0</t>
        </is>
      </c>
      <c r="AC4" t="inlineStr">
        <is>
          <t>0.0</t>
        </is>
      </c>
      <c r="AD4" t="inlineStr">
        <is>
          <t>0.0</t>
        </is>
      </c>
      <c r="AE4" t="inlineStr">
        <is>
          <t>0.0</t>
        </is>
      </c>
      <c r="AF4" t="inlineStr">
        <is>
          <t>0.0</t>
        </is>
      </c>
      <c r="AG4" t="inlineStr">
        <is>
          <t>0.0</t>
        </is>
      </c>
      <c r="AH4" t="inlineStr">
        <is>
          <t>0.0</t>
        </is>
      </c>
      <c r="AI4" t="inlineStr">
        <is>
          <t>0.0</t>
        </is>
      </c>
      <c r="AJ4" t="inlineStr">
        <is>
          <t>0.0</t>
        </is>
      </c>
      <c r="AK4" t="inlineStr">
        <is>
          <t>0.0</t>
        </is>
      </c>
      <c r="AL4" t="inlineStr">
        <is>
          <t>0.0</t>
        </is>
      </c>
      <c r="AM4" t="inlineStr">
        <is>
          <t>0.0</t>
        </is>
      </c>
      <c r="AN4" t="inlineStr">
        <is>
          <t>0.0</t>
        </is>
      </c>
      <c r="AO4" t="inlineStr">
        <is>
          <t>0.0</t>
        </is>
      </c>
      <c r="AP4" t="inlineStr">
        <is>
          <t>0.0</t>
        </is>
      </c>
      <c r="AQ4" t="inlineStr">
        <is>
          <t>0.0</t>
        </is>
      </c>
      <c r="AR4" t="inlineStr">
        <is>
          <t>0.0</t>
        </is>
      </c>
      <c r="AS4" t="inlineStr">
        <is>
          <t>0.0</t>
        </is>
      </c>
      <c r="AT4" t="inlineStr">
        <is>
          <t>0.0</t>
        </is>
      </c>
      <c r="AU4" t="inlineStr">
        <is>
          <t>0.0</t>
        </is>
      </c>
      <c r="AV4" t="inlineStr">
        <is>
          <t>0.0</t>
        </is>
      </c>
      <c r="AW4" t="inlineStr">
        <is>
          <t>0.0</t>
        </is>
      </c>
      <c r="AX4" t="inlineStr">
        <is>
          <t>0.0</t>
        </is>
      </c>
      <c r="AY4" t="inlineStr">
        <is>
          <t>0.0</t>
        </is>
      </c>
      <c r="AZ4" t="inlineStr">
        <is>
          <t>0.0</t>
        </is>
      </c>
      <c r="BA4" t="inlineStr">
        <is>
          <t>0.0</t>
        </is>
      </c>
      <c r="BB4" t="inlineStr">
        <is>
          <t>0.0</t>
        </is>
      </c>
      <c r="BC4" t="inlineStr">
        <is>
          <t>0.0</t>
        </is>
      </c>
      <c r="BD4" t="inlineStr">
        <is>
          <t>0.0</t>
        </is>
      </c>
      <c r="BE4" t="inlineStr">
        <is>
          <t>0.0</t>
        </is>
      </c>
      <c r="BF4" t="inlineStr">
        <is>
          <t>0.0</t>
        </is>
      </c>
      <c r="BG4" t="inlineStr">
        <is>
          <t>0.0</t>
        </is>
      </c>
      <c r="BH4" t="inlineStr">
        <is>
          <t>0.0</t>
        </is>
      </c>
      <c r="BI4" t="inlineStr">
        <is>
          <t>0.0</t>
        </is>
      </c>
      <c r="BJ4" t="inlineStr">
        <is>
          <t>0.0</t>
        </is>
      </c>
      <c r="BK4" t="inlineStr">
        <is>
          <t>0.0</t>
        </is>
      </c>
      <c r="BL4" t="inlineStr">
        <is>
          <t>0.0</t>
        </is>
      </c>
      <c r="BM4" t="inlineStr">
        <is>
          <t>0.0</t>
        </is>
      </c>
      <c r="BN4" t="inlineStr">
        <is>
          <t>0.0</t>
        </is>
      </c>
      <c r="BO4" t="inlineStr">
        <is>
          <t>0.0</t>
        </is>
      </c>
      <c r="BP4" t="inlineStr">
        <is>
          <t>0.0</t>
        </is>
      </c>
      <c r="BQ4" t="inlineStr">
        <is>
          <t>0.0</t>
        </is>
      </c>
      <c r="BR4" t="inlineStr">
        <is>
          <t>0.0</t>
        </is>
      </c>
      <c r="BS4" t="inlineStr">
        <is>
          <t>0.0</t>
        </is>
      </c>
      <c r="BT4" t="inlineStr">
        <is>
          <t>0.0</t>
        </is>
      </c>
      <c r="BU4" t="inlineStr">
        <is>
          <t>0.0</t>
        </is>
      </c>
      <c r="BV4" t="inlineStr">
        <is>
          <t>0.0</t>
        </is>
      </c>
      <c r="BW4" t="inlineStr">
        <is>
          <t>0.0</t>
        </is>
      </c>
      <c r="BX4" t="inlineStr">
        <is>
          <t>0.0</t>
        </is>
      </c>
      <c r="BY4" t="inlineStr">
        <is>
          <t>0.0</t>
        </is>
      </c>
      <c r="BZ4" t="inlineStr">
        <is>
          <t>0.0</t>
        </is>
      </c>
      <c r="CA4" t="inlineStr">
        <is>
          <t>0.0</t>
        </is>
      </c>
      <c r="CB4" t="inlineStr">
        <is>
          <t>0.0</t>
        </is>
      </c>
      <c r="CC4" t="inlineStr">
        <is>
          <t>0.0</t>
        </is>
      </c>
      <c r="CD4" t="inlineStr">
        <is>
          <t>0.0</t>
        </is>
      </c>
      <c r="CE4" t="inlineStr">
        <is>
          <t>0.0</t>
        </is>
      </c>
      <c r="CF4" t="inlineStr">
        <is>
          <t>0.0</t>
        </is>
      </c>
      <c r="CG4" t="inlineStr">
        <is>
          <t>0.0</t>
        </is>
      </c>
      <c r="CH4" t="inlineStr">
        <is>
          <t>0.0</t>
        </is>
      </c>
      <c r="CI4" t="inlineStr">
        <is>
          <t>0.0</t>
        </is>
      </c>
      <c r="CJ4" t="inlineStr">
        <is>
          <t>0.0</t>
        </is>
      </c>
      <c r="CK4" t="inlineStr">
        <is>
          <t>0.0</t>
        </is>
      </c>
      <c r="CL4" t="inlineStr">
        <is>
          <t>0.0</t>
        </is>
      </c>
      <c r="CM4" t="inlineStr">
        <is>
          <t>0.0</t>
        </is>
      </c>
      <c r="CN4" t="inlineStr">
        <is>
          <t>0.0</t>
        </is>
      </c>
      <c r="CO4" t="inlineStr">
        <is>
          <t>0.0</t>
        </is>
      </c>
      <c r="CP4" t="inlineStr">
        <is>
          <t>0.0</t>
        </is>
      </c>
      <c r="CQ4" t="inlineStr">
        <is>
          <t>0.0</t>
        </is>
      </c>
      <c r="CR4" t="inlineStr">
        <is>
          <t>0.0</t>
        </is>
      </c>
      <c r="CS4" t="inlineStr">
        <is>
          <t>0.0</t>
        </is>
      </c>
      <c r="CT4" t="inlineStr">
        <is>
          <t>0.0</t>
        </is>
      </c>
      <c r="CU4" t="inlineStr">
        <is>
          <t>0.0</t>
        </is>
      </c>
      <c r="CV4" t="inlineStr">
        <is>
          <t>0.0</t>
        </is>
      </c>
      <c r="CW4" t="inlineStr">
        <is>
          <t>0.0</t>
        </is>
      </c>
      <c r="CX4" t="inlineStr">
        <is>
          <t>0.0</t>
        </is>
      </c>
      <c r="CY4" t="inlineStr">
        <is>
          <t>3.0</t>
        </is>
      </c>
      <c r="CZ4" t="inlineStr">
        <is>
          <t>0.0</t>
        </is>
      </c>
      <c r="DA4" t="inlineStr">
        <is>
          <t>0.0</t>
        </is>
      </c>
      <c r="DB4" t="inlineStr">
        <is>
          <t>0.0</t>
        </is>
      </c>
      <c r="DC4" t="inlineStr">
        <is>
          <t>0.0</t>
        </is>
      </c>
      <c r="DD4" t="inlineStr"/>
      <c r="DE4" t="inlineStr"/>
      <c r="DF4" t="inlineStr"/>
      <c r="DG4" t="inlineStr"/>
      <c r="DH4" t="inlineStr"/>
      <c r="DI4" t="inlineStr">
        <is>
          <t>0.0</t>
        </is>
      </c>
      <c r="DJ4" t="inlineStr">
        <is>
          <t>0.0</t>
        </is>
      </c>
      <c r="DK4" t="inlineStr">
        <is>
          <t>0.0</t>
        </is>
      </c>
      <c r="DL4" t="inlineStr">
        <is>
          <t>0.0</t>
        </is>
      </c>
      <c r="DM4" t="inlineStr">
        <is>
          <t>0.0</t>
        </is>
      </c>
      <c r="DN4" t="inlineStr">
        <is>
          <t>0.0</t>
        </is>
      </c>
      <c r="DO4" t="inlineStr">
        <is>
          <t>0.0</t>
        </is>
      </c>
      <c r="DP4" t="inlineStr">
        <is>
          <t>0.0</t>
        </is>
      </c>
      <c r="DQ4" t="inlineStr">
        <is>
          <t>0.0</t>
        </is>
      </c>
      <c r="DR4" t="inlineStr">
        <is>
          <t>0.0</t>
        </is>
      </c>
      <c r="DS4" t="inlineStr">
        <is>
          <t>0.0</t>
        </is>
      </c>
      <c r="DT4" t="inlineStr">
        <is>
          <t>0.0</t>
        </is>
      </c>
      <c r="DU4" t="inlineStr">
        <is>
          <t>0.0</t>
        </is>
      </c>
      <c r="DV4" t="inlineStr">
        <is>
          <t>0.0</t>
        </is>
      </c>
      <c r="DW4" t="inlineStr">
        <is>
          <t>0.0</t>
        </is>
      </c>
      <c r="DX4" t="inlineStr">
        <is>
          <t>0.0</t>
        </is>
      </c>
      <c r="DY4" t="inlineStr">
        <is>
          <t>0.0</t>
        </is>
      </c>
      <c r="DZ4" t="inlineStr">
        <is>
          <t>0.0</t>
        </is>
      </c>
      <c r="EA4" t="inlineStr">
        <is>
          <t>0.0</t>
        </is>
      </c>
      <c r="EB4" t="inlineStr">
        <is>
          <t>0.0</t>
        </is>
      </c>
      <c r="EC4" t="inlineStr">
        <is>
          <t>4.0</t>
        </is>
      </c>
      <c r="ED4" t="inlineStr">
        <is>
          <t>0.0</t>
        </is>
      </c>
      <c r="EE4" t="inlineStr">
        <is>
          <t>0.0</t>
        </is>
      </c>
      <c r="EF4" t="inlineStr">
        <is>
          <t>0.0</t>
        </is>
      </c>
      <c r="EG4" t="inlineStr">
        <is>
          <t>0.0</t>
        </is>
      </c>
      <c r="EH4" t="inlineStr">
        <is>
          <t>0.0</t>
        </is>
      </c>
      <c r="EI4" t="inlineStr">
        <is>
          <t>0.0</t>
        </is>
      </c>
      <c r="EJ4" t="inlineStr">
        <is>
          <t>0.0</t>
        </is>
      </c>
      <c r="EK4" t="inlineStr">
        <is>
          <t>0.0</t>
        </is>
      </c>
      <c r="EL4" t="inlineStr">
        <is>
          <t>0.0</t>
        </is>
      </c>
      <c r="EM4" t="inlineStr">
        <is>
          <t>0.0</t>
        </is>
      </c>
      <c r="EN4" t="inlineStr">
        <is>
          <t>0.0</t>
        </is>
      </c>
      <c r="EO4" t="inlineStr">
        <is>
          <t>0.0</t>
        </is>
      </c>
      <c r="EP4" t="inlineStr">
        <is>
          <t>0.0</t>
        </is>
      </c>
      <c r="EQ4" t="inlineStr">
        <is>
          <t>0.0</t>
        </is>
      </c>
      <c r="ER4" t="inlineStr">
        <is>
          <t>0.0</t>
        </is>
      </c>
      <c r="ES4" t="inlineStr">
        <is>
          <t>0.0</t>
        </is>
      </c>
      <c r="ET4" t="inlineStr">
        <is>
          <t>0.0</t>
        </is>
      </c>
      <c r="EU4" t="inlineStr">
        <is>
          <t>0.0</t>
        </is>
      </c>
      <c r="EV4" t="inlineStr">
        <is>
          <t>0.0</t>
        </is>
      </c>
      <c r="EW4" t="inlineStr"/>
      <c r="EX4" t="inlineStr">
        <is>
          <t>5.0</t>
        </is>
      </c>
      <c r="EY4" t="inlineStr">
        <is>
          <t>5.0</t>
        </is>
      </c>
      <c r="EZ4" t="inlineStr">
        <is>
          <t>9.0</t>
        </is>
      </c>
      <c r="FA4" t="inlineStr">
        <is>
          <t>10.0</t>
        </is>
      </c>
      <c r="FB4" t="inlineStr">
        <is>
          <t>3.0</t>
        </is>
      </c>
      <c r="FC4" t="inlineStr">
        <is>
          <t>2.0</t>
        </is>
      </c>
      <c r="FD4" t="inlineStr">
        <is>
          <t>2.0</t>
        </is>
      </c>
      <c r="FE4" t="inlineStr">
        <is>
          <t>2.0</t>
        </is>
      </c>
      <c r="FF4" t="inlineStr">
        <is>
          <t>44.0</t>
        </is>
      </c>
      <c r="FG4" t="inlineStr">
        <is>
          <t>1.0</t>
        </is>
      </c>
      <c r="FH4" t="inlineStr">
        <is>
          <t>10.0</t>
        </is>
      </c>
      <c r="FI4" t="inlineStr">
        <is>
          <t>10.0</t>
        </is>
      </c>
      <c r="FJ4" t="inlineStr">
        <is>
          <t>6.0</t>
        </is>
      </c>
      <c r="FK4" t="inlineStr">
        <is>
          <t>7.0</t>
        </is>
      </c>
      <c r="FL4" t="inlineStr">
        <is>
          <t>5.0</t>
        </is>
      </c>
      <c r="FM4" t="inlineStr">
        <is>
          <t>7.0</t>
        </is>
      </c>
      <c r="FN4" t="inlineStr">
        <is>
          <t>21.0</t>
        </is>
      </c>
      <c r="FO4" t="inlineStr">
        <is>
          <t>21.0</t>
        </is>
      </c>
      <c r="FP4" t="inlineStr">
        <is>
          <t>90.0</t>
        </is>
      </c>
      <c r="FQ4" t="inlineStr">
        <is>
          <t>5.0</t>
        </is>
      </c>
      <c r="FR4" t="inlineStr">
        <is>
          <t>35.0</t>
        </is>
      </c>
      <c r="FS4" t="inlineStr"/>
      <c r="FT4" t="inlineStr">
        <is>
          <t>3.0</t>
        </is>
      </c>
      <c r="FU4" t="inlineStr">
        <is>
          <t>46.0</t>
        </is>
      </c>
      <c r="FV4" t="inlineStr">
        <is>
          <t>1.0</t>
        </is>
      </c>
      <c r="FW4" t="inlineStr">
        <is>
          <t>1.0</t>
        </is>
      </c>
      <c r="FX4" t="inlineStr">
        <is>
          <t>4.0</t>
        </is>
      </c>
      <c r="FY4" t="inlineStr">
        <is>
          <t>65.0</t>
        </is>
      </c>
      <c r="FZ4" t="inlineStr">
        <is>
          <t>1.0</t>
        </is>
      </c>
      <c r="GA4" t="inlineStr">
        <is>
          <t>238.0</t>
        </is>
      </c>
    </row>
    <row r="5">
      <c r="A5" t="n">
        <v>4</v>
      </c>
      <c r="B5" t="inlineStr">
        <is>
          <t>Avg</t>
        </is>
      </c>
      <c r="C5" t="inlineStr">
        <is>
          <t>0.0</t>
        </is>
      </c>
      <c r="D5" t="inlineStr">
        <is>
          <t>0.0</t>
        </is>
      </c>
      <c r="E5" t="inlineStr">
        <is>
          <t>0.3333333333333333</t>
        </is>
      </c>
      <c r="F5" t="inlineStr">
        <is>
          <t>0.0</t>
        </is>
      </c>
      <c r="G5" t="inlineStr">
        <is>
          <t>0.0</t>
        </is>
      </c>
      <c r="H5" t="inlineStr">
        <is>
          <t>0.0</t>
        </is>
      </c>
      <c r="I5" t="inlineStr">
        <is>
          <t>0.0</t>
        </is>
      </c>
      <c r="J5" t="inlineStr">
        <is>
          <t>0.0</t>
        </is>
      </c>
      <c r="K5" t="inlineStr">
        <is>
          <t>0.0</t>
        </is>
      </c>
      <c r="L5" t="inlineStr">
        <is>
          <t>0.0</t>
        </is>
      </c>
      <c r="M5" t="inlineStr">
        <is>
          <t>1.3636363636363635</t>
        </is>
      </c>
      <c r="N5" t="inlineStr">
        <is>
          <t>1.5454545454545454</t>
        </is>
      </c>
      <c r="O5" t="inlineStr">
        <is>
          <t>1.3636363636363635</t>
        </is>
      </c>
      <c r="P5" t="inlineStr">
        <is>
          <t>1.4545454545454546</t>
        </is>
      </c>
      <c r="Q5" t="inlineStr">
        <is>
          <t>1.7272727272727273</t>
        </is>
      </c>
      <c r="R5" t="inlineStr">
        <is>
          <t>2.4545454545454546</t>
        </is>
      </c>
      <c r="S5" t="inlineStr">
        <is>
          <t>2.272727272727273</t>
        </is>
      </c>
      <c r="T5" t="inlineStr">
        <is>
          <t>2.090909090909091</t>
        </is>
      </c>
      <c r="U5" t="inlineStr">
        <is>
          <t>2.0</t>
        </is>
      </c>
      <c r="V5" t="inlineStr">
        <is>
          <t>1.9090909090909092</t>
        </is>
      </c>
      <c r="W5" t="inlineStr">
        <is>
          <t>1.3636363636363635</t>
        </is>
      </c>
      <c r="X5" t="inlineStr">
        <is>
          <t>1.3636363636363635</t>
        </is>
      </c>
      <c r="Y5" t="inlineStr">
        <is>
          <t>2.1818181818181817</t>
        </is>
      </c>
      <c r="Z5" t="inlineStr">
        <is>
          <t>0.5454545454545454</t>
        </is>
      </c>
      <c r="AA5" t="inlineStr">
        <is>
          <t>0.6363636363636364</t>
        </is>
      </c>
      <c r="AB5" t="inlineStr">
        <is>
          <t>0.5454545454545454</t>
        </is>
      </c>
      <c r="AC5" t="inlineStr">
        <is>
          <t>1.3636363636363635</t>
        </is>
      </c>
      <c r="AD5" t="inlineStr">
        <is>
          <t>1.8181818181818181</t>
        </is>
      </c>
      <c r="AE5" t="inlineStr">
        <is>
          <t>0.36363636363636365</t>
        </is>
      </c>
      <c r="AF5" t="inlineStr">
        <is>
          <t>1.1818181818181819</t>
        </is>
      </c>
      <c r="AG5" t="inlineStr">
        <is>
          <t>1.5454545454545454</t>
        </is>
      </c>
      <c r="AH5" t="inlineStr">
        <is>
          <t>3.1818181818181817</t>
        </is>
      </c>
      <c r="AI5" t="inlineStr">
        <is>
          <t>4.363636363636363</t>
        </is>
      </c>
      <c r="AJ5" t="inlineStr">
        <is>
          <t>0.7272727272727273</t>
        </is>
      </c>
      <c r="AK5" t="inlineStr">
        <is>
          <t>1.2727272727272727</t>
        </is>
      </c>
      <c r="AL5" t="inlineStr">
        <is>
          <t>1.7272727272727273</t>
        </is>
      </c>
      <c r="AM5" t="inlineStr">
        <is>
          <t>3.0</t>
        </is>
      </c>
      <c r="AN5" t="inlineStr">
        <is>
          <t>4.545454545454546</t>
        </is>
      </c>
      <c r="AO5" t="inlineStr">
        <is>
          <t>0.9090909090909091</t>
        </is>
      </c>
      <c r="AP5" t="inlineStr">
        <is>
          <t>1.2727272727272727</t>
        </is>
      </c>
      <c r="AQ5" t="inlineStr">
        <is>
          <t>2.0</t>
        </is>
      </c>
      <c r="AR5" t="inlineStr">
        <is>
          <t>0.8</t>
        </is>
      </c>
      <c r="AS5" t="inlineStr">
        <is>
          <t>5.9</t>
        </is>
      </c>
      <c r="AT5" t="inlineStr">
        <is>
          <t>0.1</t>
        </is>
      </c>
      <c r="AU5" t="inlineStr">
        <is>
          <t>0.2</t>
        </is>
      </c>
      <c r="AV5" t="inlineStr">
        <is>
          <t>1.0909090909090908</t>
        </is>
      </c>
      <c r="AW5" t="inlineStr">
        <is>
          <t>1.3636363636363635</t>
        </is>
      </c>
      <c r="AX5" t="inlineStr">
        <is>
          <t>4.545454545454546</t>
        </is>
      </c>
      <c r="AY5" t="inlineStr">
        <is>
          <t>0.18181818181818182</t>
        </is>
      </c>
      <c r="AZ5" t="inlineStr">
        <is>
          <t>0.18181818181818182</t>
        </is>
      </c>
      <c r="BA5" t="inlineStr">
        <is>
          <t>1.7272727272727273</t>
        </is>
      </c>
      <c r="BB5" t="inlineStr">
        <is>
          <t>0.5454545454545454</t>
        </is>
      </c>
      <c r="BC5" t="inlineStr">
        <is>
          <t>1.4545454545454546</t>
        </is>
      </c>
      <c r="BD5" t="inlineStr">
        <is>
          <t>0.6363636363636364</t>
        </is>
      </c>
      <c r="BE5" t="inlineStr">
        <is>
          <t>0.18181818181818182</t>
        </is>
      </c>
      <c r="BF5" t="inlineStr">
        <is>
          <t>0.36363636363636365</t>
        </is>
      </c>
      <c r="BG5" t="inlineStr">
        <is>
          <t>1.0909090909090908</t>
        </is>
      </c>
      <c r="BH5" t="inlineStr">
        <is>
          <t>1.0</t>
        </is>
      </c>
      <c r="BI5" t="inlineStr">
        <is>
          <t>0.7272727272727273</t>
        </is>
      </c>
      <c r="BJ5" t="inlineStr">
        <is>
          <t>0.18181818181818182</t>
        </is>
      </c>
      <c r="BK5" t="inlineStr">
        <is>
          <t>1.2727272727272727</t>
        </is>
      </c>
      <c r="BL5" t="inlineStr">
        <is>
          <t>0.2727272727272727</t>
        </is>
      </c>
      <c r="BM5" t="inlineStr">
        <is>
          <t>1.0</t>
        </is>
      </c>
      <c r="BN5" t="inlineStr">
        <is>
          <t>0.9090909090909091</t>
        </is>
      </c>
      <c r="BO5" t="inlineStr">
        <is>
          <t>0.45454545454545453</t>
        </is>
      </c>
      <c r="BP5" t="inlineStr">
        <is>
          <t>0.7272727272727273</t>
        </is>
      </c>
      <c r="BQ5" t="inlineStr">
        <is>
          <t>0.36363636363636365</t>
        </is>
      </c>
      <c r="BR5" t="inlineStr">
        <is>
          <t>1.0</t>
        </is>
      </c>
      <c r="BS5" t="inlineStr">
        <is>
          <t>0.7272727272727273</t>
        </is>
      </c>
      <c r="BT5" t="inlineStr">
        <is>
          <t>0.45454545454545453</t>
        </is>
      </c>
      <c r="BU5" t="inlineStr">
        <is>
          <t>0.6363636363636364</t>
        </is>
      </c>
      <c r="BV5" t="inlineStr">
        <is>
          <t>0.09090909090909091</t>
        </is>
      </c>
      <c r="BW5" t="inlineStr">
        <is>
          <t>2.727272727272727</t>
        </is>
      </c>
      <c r="BX5" t="inlineStr">
        <is>
          <t>0.9090909090909091</t>
        </is>
      </c>
      <c r="BY5" t="inlineStr">
        <is>
          <t>0.7272727272727273</t>
        </is>
      </c>
      <c r="BZ5" t="inlineStr">
        <is>
          <t>0.4</t>
        </is>
      </c>
      <c r="CA5" t="inlineStr">
        <is>
          <t>0.2</t>
        </is>
      </c>
      <c r="CB5" t="inlineStr">
        <is>
          <t>3.0</t>
        </is>
      </c>
      <c r="CC5" t="inlineStr">
        <is>
          <t>1.2</t>
        </is>
      </c>
      <c r="CD5" t="inlineStr">
        <is>
          <t>0.9</t>
        </is>
      </c>
      <c r="CE5" t="inlineStr">
        <is>
          <t>5.181818181818182</t>
        </is>
      </c>
      <c r="CF5" t="inlineStr">
        <is>
          <t>9.272727272727273</t>
        </is>
      </c>
      <c r="CG5" t="inlineStr">
        <is>
          <t>4.909090909090909</t>
        </is>
      </c>
      <c r="CH5" t="inlineStr">
        <is>
          <t>3.3636363636363638</t>
        </is>
      </c>
      <c r="CI5" t="inlineStr">
        <is>
          <t>1.9090909090909092</t>
        </is>
      </c>
      <c r="CJ5" t="inlineStr">
        <is>
          <t>4.0</t>
        </is>
      </c>
      <c r="CK5" t="inlineStr">
        <is>
          <t>12.272727272727273</t>
        </is>
      </c>
      <c r="CL5" t="inlineStr">
        <is>
          <t>4.636363636363637</t>
        </is>
      </c>
      <c r="CM5" t="inlineStr">
        <is>
          <t>4.2727272727272725</t>
        </is>
      </c>
      <c r="CN5" t="inlineStr">
        <is>
          <t>1.4545454545454546</t>
        </is>
      </c>
      <c r="CO5" t="inlineStr">
        <is>
          <t>0.9090909090909091</t>
        </is>
      </c>
      <c r="CP5" t="inlineStr">
        <is>
          <t>0.0</t>
        </is>
      </c>
      <c r="CQ5" t="inlineStr">
        <is>
          <t>0.0</t>
        </is>
      </c>
      <c r="CR5" t="inlineStr">
        <is>
          <t>0.0</t>
        </is>
      </c>
      <c r="CS5" t="inlineStr">
        <is>
          <t>0.0</t>
        </is>
      </c>
      <c r="CT5" t="inlineStr">
        <is>
          <t>0.5454545454545454</t>
        </is>
      </c>
      <c r="CU5" t="inlineStr">
        <is>
          <t>0.0</t>
        </is>
      </c>
      <c r="CV5" t="inlineStr">
        <is>
          <t>0.0</t>
        </is>
      </c>
      <c r="CW5" t="inlineStr">
        <is>
          <t>0.0</t>
        </is>
      </c>
      <c r="CX5" t="inlineStr">
        <is>
          <t>0.0</t>
        </is>
      </c>
      <c r="CY5" t="inlineStr">
        <is>
          <t>13.75</t>
        </is>
      </c>
      <c r="CZ5" t="inlineStr">
        <is>
          <t>0.0</t>
        </is>
      </c>
      <c r="DA5" t="inlineStr">
        <is>
          <t>0.0</t>
        </is>
      </c>
      <c r="DB5" t="inlineStr">
        <is>
          <t>0.0</t>
        </is>
      </c>
      <c r="DC5" t="inlineStr">
        <is>
          <t>0.0</t>
        </is>
      </c>
      <c r="DD5" t="inlineStr"/>
      <c r="DE5" t="inlineStr"/>
      <c r="DF5" t="inlineStr"/>
      <c r="DG5" t="inlineStr"/>
      <c r="DH5" t="inlineStr"/>
      <c r="DI5" t="inlineStr">
        <is>
          <t>0.14285714285714285</t>
        </is>
      </c>
      <c r="DJ5" t="inlineStr">
        <is>
          <t>0.0</t>
        </is>
      </c>
      <c r="DK5" t="inlineStr">
        <is>
          <t>0.0</t>
        </is>
      </c>
      <c r="DL5" t="inlineStr">
        <is>
          <t>0.0</t>
        </is>
      </c>
      <c r="DM5" t="inlineStr">
        <is>
          <t>0.0</t>
        </is>
      </c>
      <c r="DN5" t="inlineStr">
        <is>
          <t>1.1818181818181819</t>
        </is>
      </c>
      <c r="DO5" t="inlineStr">
        <is>
          <t>0.0</t>
        </is>
      </c>
      <c r="DP5" t="inlineStr">
        <is>
          <t>0.0</t>
        </is>
      </c>
      <c r="DQ5" t="inlineStr">
        <is>
          <t>0.0</t>
        </is>
      </c>
      <c r="DR5" t="inlineStr">
        <is>
          <t>0.0</t>
        </is>
      </c>
      <c r="DS5" t="inlineStr">
        <is>
          <t>1.8181818181818181</t>
        </is>
      </c>
      <c r="DT5" t="inlineStr">
        <is>
          <t>0.0</t>
        </is>
      </c>
      <c r="DU5" t="inlineStr">
        <is>
          <t>0.0</t>
        </is>
      </c>
      <c r="DV5" t="inlineStr">
        <is>
          <t>0.0</t>
        </is>
      </c>
      <c r="DW5" t="inlineStr">
        <is>
          <t>0.0</t>
        </is>
      </c>
      <c r="DX5" t="inlineStr">
        <is>
          <t>3.1818181818181817</t>
        </is>
      </c>
      <c r="DY5" t="inlineStr">
        <is>
          <t>0.0</t>
        </is>
      </c>
      <c r="DZ5" t="inlineStr">
        <is>
          <t>0.0</t>
        </is>
      </c>
      <c r="EA5" t="inlineStr">
        <is>
          <t>0.0</t>
        </is>
      </c>
      <c r="EB5" t="inlineStr">
        <is>
          <t>0.0</t>
        </is>
      </c>
      <c r="EC5" t="inlineStr">
        <is>
          <t>15.0</t>
        </is>
      </c>
      <c r="ED5" t="inlineStr">
        <is>
          <t>0.0</t>
        </is>
      </c>
      <c r="EE5" t="inlineStr">
        <is>
          <t>0.0</t>
        </is>
      </c>
      <c r="EF5" t="inlineStr">
        <is>
          <t>0.0</t>
        </is>
      </c>
      <c r="EG5" t="inlineStr">
        <is>
          <t>0.0</t>
        </is>
      </c>
      <c r="EH5" t="inlineStr">
        <is>
          <t>1.9090909090909092</t>
        </is>
      </c>
      <c r="EI5" t="inlineStr">
        <is>
          <t>0.0</t>
        </is>
      </c>
      <c r="EJ5" t="inlineStr">
        <is>
          <t>0.0</t>
        </is>
      </c>
      <c r="EK5" t="inlineStr">
        <is>
          <t>0.0</t>
        </is>
      </c>
      <c r="EL5" t="inlineStr">
        <is>
          <t>0.0</t>
        </is>
      </c>
      <c r="EM5" t="inlineStr">
        <is>
          <t>9.0</t>
        </is>
      </c>
      <c r="EN5" t="inlineStr">
        <is>
          <t>0.0</t>
        </is>
      </c>
      <c r="EO5" t="inlineStr">
        <is>
          <t>0.0</t>
        </is>
      </c>
      <c r="EP5" t="inlineStr">
        <is>
          <t>0.0</t>
        </is>
      </c>
      <c r="EQ5" t="inlineStr">
        <is>
          <t>0.0</t>
        </is>
      </c>
      <c r="ER5" t="inlineStr">
        <is>
          <t>0.0</t>
        </is>
      </c>
      <c r="ES5" t="inlineStr">
        <is>
          <t>0.0</t>
        </is>
      </c>
      <c r="ET5" t="inlineStr">
        <is>
          <t>0.0</t>
        </is>
      </c>
      <c r="EU5" t="inlineStr">
        <is>
          <t>0.0</t>
        </is>
      </c>
      <c r="EV5" t="inlineStr">
        <is>
          <t>0.0</t>
        </is>
      </c>
      <c r="EW5" t="inlineStr"/>
      <c r="EX5" t="inlineStr">
        <is>
          <t>31.666666666666668</t>
        </is>
      </c>
      <c r="EY5" t="inlineStr">
        <is>
          <t>32.333333333333336</t>
        </is>
      </c>
      <c r="EZ5" t="inlineStr">
        <is>
          <t>364.45454545454544</t>
        </is>
      </c>
      <c r="FA5" t="inlineStr">
        <is>
          <t>373.27272727272725</t>
        </is>
      </c>
      <c r="FB5" t="inlineStr">
        <is>
          <t>246.0</t>
        </is>
      </c>
      <c r="FC5" t="inlineStr">
        <is>
          <t>253.0</t>
        </is>
      </c>
      <c r="FD5" t="inlineStr">
        <is>
          <t>376.27272727272725</t>
        </is>
      </c>
      <c r="FE5" t="inlineStr">
        <is>
          <t>381.3636363636364</t>
        </is>
      </c>
      <c r="FF5" t="inlineStr">
        <is>
          <t>222.3</t>
        </is>
      </c>
      <c r="FG5" t="inlineStr">
        <is>
          <t>193.72727272727272</t>
        </is>
      </c>
      <c r="FH5" t="inlineStr">
        <is>
          <t>299.1818181818182</t>
        </is>
      </c>
      <c r="FI5" t="inlineStr">
        <is>
          <t>302.0</t>
        </is>
      </c>
      <c r="FJ5" t="inlineStr">
        <is>
          <t>266.6363636363636</t>
        </is>
      </c>
      <c r="FK5" t="inlineStr">
        <is>
          <t>264.09090909090907</t>
        </is>
      </c>
      <c r="FL5" t="inlineStr">
        <is>
          <t>309.54545454545456</t>
        </is>
      </c>
      <c r="FM5" t="inlineStr">
        <is>
          <t>297.2</t>
        </is>
      </c>
      <c r="FN5" t="inlineStr">
        <is>
          <t>513.2727272727273</t>
        </is>
      </c>
      <c r="FO5" t="inlineStr">
        <is>
          <t>539.1818181818181</t>
        </is>
      </c>
      <c r="FP5" t="inlineStr">
        <is>
          <t>323.0</t>
        </is>
      </c>
      <c r="FQ5" t="inlineStr">
        <is>
          <t>234.0909090909091</t>
        </is>
      </c>
      <c r="FR5" t="inlineStr">
        <is>
          <t>157.75</t>
        </is>
      </c>
      <c r="FS5" t="inlineStr"/>
      <c r="FT5" t="inlineStr">
        <is>
          <t>238.85714285714286</t>
        </is>
      </c>
      <c r="FU5" t="inlineStr">
        <is>
          <t>346.54545454545456</t>
        </is>
      </c>
      <c r="FV5" t="inlineStr">
        <is>
          <t>247.54545454545453</t>
        </is>
      </c>
      <c r="FW5" t="inlineStr">
        <is>
          <t>181.54545454545453</t>
        </is>
      </c>
      <c r="FX5" t="inlineStr">
        <is>
          <t>18.4</t>
        </is>
      </c>
      <c r="FY5" t="inlineStr">
        <is>
          <t>297.90909090909093</t>
        </is>
      </c>
      <c r="FZ5" t="inlineStr">
        <is>
          <t>183.28571428571428</t>
        </is>
      </c>
      <c r="GA5" t="inlineStr">
        <is>
          <t>238.0</t>
        </is>
      </c>
    </row>
    <row r="6">
      <c r="A6" t="n">
        <v>5</v>
      </c>
      <c r="B6" t="inlineStr">
        <is>
          <t>Max</t>
        </is>
      </c>
      <c r="C6" t="inlineStr">
        <is>
          <t>0.0</t>
        </is>
      </c>
      <c r="D6" t="inlineStr">
        <is>
          <t>0.0</t>
        </is>
      </c>
      <c r="E6" t="inlineStr">
        <is>
          <t>1.0</t>
        </is>
      </c>
      <c r="F6" t="inlineStr">
        <is>
          <t>0.0</t>
        </is>
      </c>
      <c r="G6" t="inlineStr">
        <is>
          <t>0.0</t>
        </is>
      </c>
      <c r="H6" t="inlineStr">
        <is>
          <t>0.0</t>
        </is>
      </c>
      <c r="I6" t="inlineStr">
        <is>
          <t>0.0</t>
        </is>
      </c>
      <c r="J6" t="inlineStr">
        <is>
          <t>0.0</t>
        </is>
      </c>
      <c r="K6" t="inlineStr">
        <is>
          <t>0.0</t>
        </is>
      </c>
      <c r="L6" t="inlineStr">
        <is>
          <t>0.0</t>
        </is>
      </c>
      <c r="M6" t="inlineStr">
        <is>
          <t>4.0</t>
        </is>
      </c>
      <c r="N6" t="inlineStr">
        <is>
          <t>7.0</t>
        </is>
      </c>
      <c r="O6" t="inlineStr">
        <is>
          <t>3.0</t>
        </is>
      </c>
      <c r="P6" t="inlineStr">
        <is>
          <t>4.0</t>
        </is>
      </c>
      <c r="Q6" t="inlineStr">
        <is>
          <t>11.0</t>
        </is>
      </c>
      <c r="R6" t="inlineStr">
        <is>
          <t>18.0</t>
        </is>
      </c>
      <c r="S6" t="inlineStr">
        <is>
          <t>8.0</t>
        </is>
      </c>
      <c r="T6" t="inlineStr">
        <is>
          <t>5.0</t>
        </is>
      </c>
      <c r="U6" t="inlineStr">
        <is>
          <t>4.0</t>
        </is>
      </c>
      <c r="V6" t="inlineStr">
        <is>
          <t>9.0</t>
        </is>
      </c>
      <c r="W6" t="inlineStr">
        <is>
          <t>6.0</t>
        </is>
      </c>
      <c r="X6" t="inlineStr">
        <is>
          <t>4.0</t>
        </is>
      </c>
      <c r="Y6" t="inlineStr">
        <is>
          <t>5.0</t>
        </is>
      </c>
      <c r="Z6" t="inlineStr">
        <is>
          <t>2.0</t>
        </is>
      </c>
      <c r="AA6" t="inlineStr">
        <is>
          <t>3.0</t>
        </is>
      </c>
      <c r="AB6" t="inlineStr">
        <is>
          <t>3.0</t>
        </is>
      </c>
      <c r="AC6" t="inlineStr">
        <is>
          <t>3.0</t>
        </is>
      </c>
      <c r="AD6" t="inlineStr">
        <is>
          <t>4.0</t>
        </is>
      </c>
      <c r="AE6" t="inlineStr">
        <is>
          <t>2.0</t>
        </is>
      </c>
      <c r="AF6" t="inlineStr">
        <is>
          <t>8.0</t>
        </is>
      </c>
      <c r="AG6" t="inlineStr">
        <is>
          <t>3.0</t>
        </is>
      </c>
      <c r="AH6" t="inlineStr">
        <is>
          <t>11.0</t>
        </is>
      </c>
      <c r="AI6" t="inlineStr">
        <is>
          <t>17.0</t>
        </is>
      </c>
      <c r="AJ6" t="inlineStr">
        <is>
          <t>2.0</t>
        </is>
      </c>
      <c r="AK6" t="inlineStr">
        <is>
          <t>4.0</t>
        </is>
      </c>
      <c r="AL6" t="inlineStr">
        <is>
          <t>6.0</t>
        </is>
      </c>
      <c r="AM6" t="inlineStr">
        <is>
          <t>10.0</t>
        </is>
      </c>
      <c r="AN6" t="inlineStr">
        <is>
          <t>13.0</t>
        </is>
      </c>
      <c r="AO6" t="inlineStr">
        <is>
          <t>2.0</t>
        </is>
      </c>
      <c r="AP6" t="inlineStr">
        <is>
          <t>4.0</t>
        </is>
      </c>
      <c r="AQ6" t="inlineStr">
        <is>
          <t>5.0</t>
        </is>
      </c>
      <c r="AR6" t="inlineStr">
        <is>
          <t>3.0</t>
        </is>
      </c>
      <c r="AS6" t="inlineStr">
        <is>
          <t>14.0</t>
        </is>
      </c>
      <c r="AT6" t="inlineStr">
        <is>
          <t>1.0</t>
        </is>
      </c>
      <c r="AU6" t="inlineStr">
        <is>
          <t>2.0</t>
        </is>
      </c>
      <c r="AV6" t="inlineStr">
        <is>
          <t>4.0</t>
        </is>
      </c>
      <c r="AW6" t="inlineStr">
        <is>
          <t>6.0</t>
        </is>
      </c>
      <c r="AX6" t="inlineStr">
        <is>
          <t>11.0</t>
        </is>
      </c>
      <c r="AY6" t="inlineStr">
        <is>
          <t>1.0</t>
        </is>
      </c>
      <c r="AZ6" t="inlineStr">
        <is>
          <t>1.0</t>
        </is>
      </c>
      <c r="BA6" t="inlineStr">
        <is>
          <t>8.0</t>
        </is>
      </c>
      <c r="BB6" t="inlineStr">
        <is>
          <t>3.0</t>
        </is>
      </c>
      <c r="BC6" t="inlineStr">
        <is>
          <t>3.0</t>
        </is>
      </c>
      <c r="BD6" t="inlineStr">
        <is>
          <t>3.0</t>
        </is>
      </c>
      <c r="BE6" t="inlineStr">
        <is>
          <t>2.0</t>
        </is>
      </c>
      <c r="BF6" t="inlineStr">
        <is>
          <t>2.0</t>
        </is>
      </c>
      <c r="BG6" t="inlineStr">
        <is>
          <t>4.0</t>
        </is>
      </c>
      <c r="BH6" t="inlineStr">
        <is>
          <t>3.0</t>
        </is>
      </c>
      <c r="BI6" t="inlineStr">
        <is>
          <t>3.0</t>
        </is>
      </c>
      <c r="BJ6" t="inlineStr">
        <is>
          <t>2.0</t>
        </is>
      </c>
      <c r="BK6" t="inlineStr">
        <is>
          <t>5.0</t>
        </is>
      </c>
      <c r="BL6" t="inlineStr">
        <is>
          <t>1.0</t>
        </is>
      </c>
      <c r="BM6" t="inlineStr">
        <is>
          <t>3.0</t>
        </is>
      </c>
      <c r="BN6" t="inlineStr">
        <is>
          <t>5.0</t>
        </is>
      </c>
      <c r="BO6" t="inlineStr">
        <is>
          <t>4.0</t>
        </is>
      </c>
      <c r="BP6" t="inlineStr">
        <is>
          <t>2.0</t>
        </is>
      </c>
      <c r="BQ6" t="inlineStr">
        <is>
          <t>3.0</t>
        </is>
      </c>
      <c r="BR6" t="inlineStr">
        <is>
          <t>3.0</t>
        </is>
      </c>
      <c r="BS6" t="inlineStr">
        <is>
          <t>3.0</t>
        </is>
      </c>
      <c r="BT6" t="inlineStr">
        <is>
          <t>5.0</t>
        </is>
      </c>
      <c r="BU6" t="inlineStr">
        <is>
          <t>3.0</t>
        </is>
      </c>
      <c r="BV6" t="inlineStr">
        <is>
          <t>1.0</t>
        </is>
      </c>
      <c r="BW6" t="inlineStr">
        <is>
          <t>9.0</t>
        </is>
      </c>
      <c r="BX6" t="inlineStr">
        <is>
          <t>3.0</t>
        </is>
      </c>
      <c r="BY6" t="inlineStr">
        <is>
          <t>5.0</t>
        </is>
      </c>
      <c r="BZ6" t="inlineStr">
        <is>
          <t>1.0</t>
        </is>
      </c>
      <c r="CA6" t="inlineStr">
        <is>
          <t>1.0</t>
        </is>
      </c>
      <c r="CB6" t="inlineStr">
        <is>
          <t>8.0</t>
        </is>
      </c>
      <c r="CC6" t="inlineStr">
        <is>
          <t>3.0</t>
        </is>
      </c>
      <c r="CD6" t="inlineStr">
        <is>
          <t>5.0</t>
        </is>
      </c>
      <c r="CE6" t="inlineStr">
        <is>
          <t>10.0</t>
        </is>
      </c>
      <c r="CF6" t="inlineStr">
        <is>
          <t>20.0</t>
        </is>
      </c>
      <c r="CG6" t="inlineStr">
        <is>
          <t>14.0</t>
        </is>
      </c>
      <c r="CH6" t="inlineStr">
        <is>
          <t>9.0</t>
        </is>
      </c>
      <c r="CI6" t="inlineStr">
        <is>
          <t>6.0</t>
        </is>
      </c>
      <c r="CJ6" t="inlineStr">
        <is>
          <t>9.0</t>
        </is>
      </c>
      <c r="CK6" t="inlineStr">
        <is>
          <t>25.0</t>
        </is>
      </c>
      <c r="CL6" t="inlineStr">
        <is>
          <t>9.0</t>
        </is>
      </c>
      <c r="CM6" t="inlineStr">
        <is>
          <t>9.0</t>
        </is>
      </c>
      <c r="CN6" t="inlineStr">
        <is>
          <t>6.0</t>
        </is>
      </c>
      <c r="CO6" t="inlineStr">
        <is>
          <t>3.0</t>
        </is>
      </c>
      <c r="CP6" t="inlineStr">
        <is>
          <t>0.0</t>
        </is>
      </c>
      <c r="CQ6" t="inlineStr">
        <is>
          <t>0.0</t>
        </is>
      </c>
      <c r="CR6" t="inlineStr">
        <is>
          <t>0.0</t>
        </is>
      </c>
      <c r="CS6" t="inlineStr">
        <is>
          <t>0.0</t>
        </is>
      </c>
      <c r="CT6" t="inlineStr">
        <is>
          <t>3.0</t>
        </is>
      </c>
      <c r="CU6" t="inlineStr">
        <is>
          <t>0.0</t>
        </is>
      </c>
      <c r="CV6" t="inlineStr">
        <is>
          <t>0.0</t>
        </is>
      </c>
      <c r="CW6" t="inlineStr">
        <is>
          <t>0.0</t>
        </is>
      </c>
      <c r="CX6" t="inlineStr">
        <is>
          <t>0.0</t>
        </is>
      </c>
      <c r="CY6" t="inlineStr">
        <is>
          <t>36.0</t>
        </is>
      </c>
      <c r="CZ6" t="inlineStr">
        <is>
          <t>0.0</t>
        </is>
      </c>
      <c r="DA6" t="inlineStr">
        <is>
          <t>0.0</t>
        </is>
      </c>
      <c r="DB6" t="inlineStr">
        <is>
          <t>0.0</t>
        </is>
      </c>
      <c r="DC6" t="inlineStr">
        <is>
          <t>0.0</t>
        </is>
      </c>
      <c r="DD6" t="inlineStr"/>
      <c r="DE6" t="inlineStr"/>
      <c r="DF6" t="inlineStr"/>
      <c r="DG6" t="inlineStr"/>
      <c r="DH6" t="inlineStr"/>
      <c r="DI6" t="inlineStr">
        <is>
          <t>1.0</t>
        </is>
      </c>
      <c r="DJ6" t="inlineStr">
        <is>
          <t>0.0</t>
        </is>
      </c>
      <c r="DK6" t="inlineStr">
        <is>
          <t>0.0</t>
        </is>
      </c>
      <c r="DL6" t="inlineStr">
        <is>
          <t>0.0</t>
        </is>
      </c>
      <c r="DM6" t="inlineStr">
        <is>
          <t>0.0</t>
        </is>
      </c>
      <c r="DN6" t="inlineStr">
        <is>
          <t>3.0</t>
        </is>
      </c>
      <c r="DO6" t="inlineStr">
        <is>
          <t>0.0</t>
        </is>
      </c>
      <c r="DP6" t="inlineStr">
        <is>
          <t>0.0</t>
        </is>
      </c>
      <c r="DQ6" t="inlineStr">
        <is>
          <t>0.0</t>
        </is>
      </c>
      <c r="DR6" t="inlineStr">
        <is>
          <t>0.0</t>
        </is>
      </c>
      <c r="DS6" t="inlineStr">
        <is>
          <t>7.0</t>
        </is>
      </c>
      <c r="DT6" t="inlineStr">
        <is>
          <t>0.0</t>
        </is>
      </c>
      <c r="DU6" t="inlineStr">
        <is>
          <t>0.0</t>
        </is>
      </c>
      <c r="DV6" t="inlineStr">
        <is>
          <t>0.0</t>
        </is>
      </c>
      <c r="DW6" t="inlineStr">
        <is>
          <t>0.0</t>
        </is>
      </c>
      <c r="DX6" t="inlineStr">
        <is>
          <t>15.0</t>
        </is>
      </c>
      <c r="DY6" t="inlineStr">
        <is>
          <t>0.0</t>
        </is>
      </c>
      <c r="DZ6" t="inlineStr">
        <is>
          <t>0.0</t>
        </is>
      </c>
      <c r="EA6" t="inlineStr">
        <is>
          <t>0.0</t>
        </is>
      </c>
      <c r="EB6" t="inlineStr">
        <is>
          <t>0.0</t>
        </is>
      </c>
      <c r="EC6" t="inlineStr">
        <is>
          <t>39.0</t>
        </is>
      </c>
      <c r="ED6" t="inlineStr">
        <is>
          <t>0.0</t>
        </is>
      </c>
      <c r="EE6" t="inlineStr">
        <is>
          <t>0.0</t>
        </is>
      </c>
      <c r="EF6" t="inlineStr">
        <is>
          <t>0.0</t>
        </is>
      </c>
      <c r="EG6" t="inlineStr">
        <is>
          <t>0.0</t>
        </is>
      </c>
      <c r="EH6" t="inlineStr">
        <is>
          <t>4.0</t>
        </is>
      </c>
      <c r="EI6" t="inlineStr">
        <is>
          <t>0.0</t>
        </is>
      </c>
      <c r="EJ6" t="inlineStr">
        <is>
          <t>0.0</t>
        </is>
      </c>
      <c r="EK6" t="inlineStr">
        <is>
          <t>0.0</t>
        </is>
      </c>
      <c r="EL6" t="inlineStr">
        <is>
          <t>0.0</t>
        </is>
      </c>
      <c r="EM6" t="inlineStr">
        <is>
          <t>20.0</t>
        </is>
      </c>
      <c r="EN6" t="inlineStr">
        <is>
          <t>0.0</t>
        </is>
      </c>
      <c r="EO6" t="inlineStr">
        <is>
          <t>0.0</t>
        </is>
      </c>
      <c r="EP6" t="inlineStr">
        <is>
          <t>0.0</t>
        </is>
      </c>
      <c r="EQ6" t="inlineStr">
        <is>
          <t>0.0</t>
        </is>
      </c>
      <c r="ER6" t="inlineStr">
        <is>
          <t>0.0</t>
        </is>
      </c>
      <c r="ES6" t="inlineStr">
        <is>
          <t>0.0</t>
        </is>
      </c>
      <c r="ET6" t="inlineStr">
        <is>
          <t>0.0</t>
        </is>
      </c>
      <c r="EU6" t="inlineStr">
        <is>
          <t>0.0</t>
        </is>
      </c>
      <c r="EV6" t="inlineStr">
        <is>
          <t>0.0</t>
        </is>
      </c>
      <c r="EW6" t="inlineStr"/>
      <c r="EX6" t="inlineStr">
        <is>
          <t>74.0</t>
        </is>
      </c>
      <c r="EY6" t="inlineStr">
        <is>
          <t>76.0</t>
        </is>
      </c>
      <c r="EZ6" t="inlineStr">
        <is>
          <t>665.0</t>
        </is>
      </c>
      <c r="FA6" t="inlineStr">
        <is>
          <t>664.0</t>
        </is>
      </c>
      <c r="FB6" t="inlineStr">
        <is>
          <t>485.0</t>
        </is>
      </c>
      <c r="FC6" t="inlineStr">
        <is>
          <t>596.0</t>
        </is>
      </c>
      <c r="FD6" t="inlineStr">
        <is>
          <t>785.0</t>
        </is>
      </c>
      <c r="FE6" t="inlineStr">
        <is>
          <t>785.0</t>
        </is>
      </c>
      <c r="FF6" t="inlineStr">
        <is>
          <t>334.0</t>
        </is>
      </c>
      <c r="FG6" t="inlineStr">
        <is>
          <t>333.0</t>
        </is>
      </c>
      <c r="FH6" t="inlineStr">
        <is>
          <t>594.0</t>
        </is>
      </c>
      <c r="FI6" t="inlineStr">
        <is>
          <t>592.0</t>
        </is>
      </c>
      <c r="FJ6" t="inlineStr">
        <is>
          <t>635.0</t>
        </is>
      </c>
      <c r="FK6" t="inlineStr">
        <is>
          <t>588.0</t>
        </is>
      </c>
      <c r="FL6" t="inlineStr">
        <is>
          <t>655.0</t>
        </is>
      </c>
      <c r="FM6" t="inlineStr">
        <is>
          <t>551.0</t>
        </is>
      </c>
      <c r="FN6" t="inlineStr">
        <is>
          <t>878.0</t>
        </is>
      </c>
      <c r="FO6" t="inlineStr">
        <is>
          <t>880.0</t>
        </is>
      </c>
      <c r="FP6" t="inlineStr">
        <is>
          <t>689.0</t>
        </is>
      </c>
      <c r="FQ6" t="inlineStr">
        <is>
          <t>643.0</t>
        </is>
      </c>
      <c r="FR6" t="inlineStr">
        <is>
          <t>408.0</t>
        </is>
      </c>
      <c r="FS6" t="inlineStr"/>
      <c r="FT6" t="inlineStr">
        <is>
          <t>518.0</t>
        </is>
      </c>
      <c r="FU6" t="inlineStr">
        <is>
          <t>645.0</t>
        </is>
      </c>
      <c r="FV6" t="inlineStr">
        <is>
          <t>473.0</t>
        </is>
      </c>
      <c r="FW6" t="inlineStr">
        <is>
          <t>465.0</t>
        </is>
      </c>
      <c r="FX6" t="inlineStr">
        <is>
          <t>45.0</t>
        </is>
      </c>
      <c r="FY6" t="inlineStr">
        <is>
          <t>582.0</t>
        </is>
      </c>
      <c r="FZ6" t="inlineStr">
        <is>
          <t>518.0</t>
        </is>
      </c>
      <c r="GA6" t="inlineStr">
        <is>
          <t>238.0</t>
        </is>
      </c>
    </row>
    <row r="7">
      <c r="A7" t="n">
        <v>6</v>
      </c>
      <c r="B7" t="inlineStr">
        <is>
          <t>2023/01/07 01:00 CST</t>
        </is>
      </c>
      <c r="C7" t="inlineStr">
        <is>
          <t>0.0</t>
        </is>
      </c>
      <c r="D7" t="inlineStr">
        <is>
          <t>0.0</t>
        </is>
      </c>
      <c r="E7" t="inlineStr">
        <is>
          <t>0.0</t>
        </is>
      </c>
      <c r="F7" t="inlineStr">
        <is>
          <t>0.0</t>
        </is>
      </c>
      <c r="G7" t="inlineStr">
        <is>
          <t>0.0</t>
        </is>
      </c>
      <c r="H7" t="inlineStr">
        <is>
          <t>0.0</t>
        </is>
      </c>
      <c r="I7" t="inlineStr">
        <is>
          <t>0.0</t>
        </is>
      </c>
      <c r="J7" t="inlineStr">
        <is>
          <t>0.0</t>
        </is>
      </c>
      <c r="K7" t="inlineStr">
        <is>
          <t>0.0</t>
        </is>
      </c>
      <c r="L7" t="inlineStr">
        <is>
          <t>0.0</t>
        </is>
      </c>
      <c r="M7" t="inlineStr">
        <is>
          <t>4.0</t>
        </is>
      </c>
      <c r="N7" t="inlineStr">
        <is>
          <t>5.0</t>
        </is>
      </c>
      <c r="O7" t="inlineStr">
        <is>
          <t>2.0</t>
        </is>
      </c>
      <c r="P7" t="inlineStr">
        <is>
          <t>3.0</t>
        </is>
      </c>
      <c r="Q7" t="inlineStr">
        <is>
          <t>2.0</t>
        </is>
      </c>
      <c r="R7" t="inlineStr">
        <is>
          <t>0.0</t>
        </is>
      </c>
      <c r="S7" t="inlineStr">
        <is>
          <t>2.0</t>
        </is>
      </c>
      <c r="T7" t="inlineStr">
        <is>
          <t>5.0</t>
        </is>
      </c>
      <c r="U7" t="inlineStr">
        <is>
          <t>2.0</t>
        </is>
      </c>
      <c r="V7" t="inlineStr">
        <is>
          <t>2.0</t>
        </is>
      </c>
      <c r="W7" t="inlineStr">
        <is>
          <t>6.0</t>
        </is>
      </c>
      <c r="X7" t="inlineStr">
        <is>
          <t>3.0</t>
        </is>
      </c>
      <c r="Y7" t="inlineStr">
        <is>
          <t>3.0</t>
        </is>
      </c>
      <c r="Z7" t="inlineStr">
        <is>
          <t>0.0</t>
        </is>
      </c>
      <c r="AA7" t="inlineStr">
        <is>
          <t>3.0</t>
        </is>
      </c>
      <c r="AB7" t="inlineStr">
        <is>
          <t>0.0</t>
        </is>
      </c>
      <c r="AC7" t="inlineStr">
        <is>
          <t>3.0</t>
        </is>
      </c>
      <c r="AD7" t="inlineStr">
        <is>
          <t>4.0</t>
        </is>
      </c>
      <c r="AE7" t="inlineStr">
        <is>
          <t>2.0</t>
        </is>
      </c>
      <c r="AF7" t="inlineStr">
        <is>
          <t>8.0</t>
        </is>
      </c>
      <c r="AG7" t="inlineStr">
        <is>
          <t>0.0</t>
        </is>
      </c>
      <c r="AH7" t="inlineStr">
        <is>
          <t>1.0</t>
        </is>
      </c>
      <c r="AI7" t="inlineStr">
        <is>
          <t>1.0</t>
        </is>
      </c>
      <c r="AJ7" t="inlineStr">
        <is>
          <t>0.0</t>
        </is>
      </c>
      <c r="AK7" t="inlineStr">
        <is>
          <t>0.0</t>
        </is>
      </c>
      <c r="AL7" t="inlineStr">
        <is>
          <t>0.0</t>
        </is>
      </c>
      <c r="AM7" t="inlineStr">
        <is>
          <t>3.0</t>
        </is>
      </c>
      <c r="AN7" t="inlineStr">
        <is>
          <t>0.0</t>
        </is>
      </c>
      <c r="AO7" t="inlineStr">
        <is>
          <t>0.0</t>
        </is>
      </c>
      <c r="AP7" t="inlineStr">
        <is>
          <t>0.0</t>
        </is>
      </c>
      <c r="AQ7" t="inlineStr">
        <is>
          <t>5.0</t>
        </is>
      </c>
      <c r="AR7" t="inlineStr">
        <is>
          <t>3.0</t>
        </is>
      </c>
      <c r="AS7" t="inlineStr">
        <is>
          <t>6.0</t>
        </is>
      </c>
      <c r="AT7" t="inlineStr">
        <is>
          <t>0.0</t>
        </is>
      </c>
      <c r="AU7" t="inlineStr">
        <is>
          <t>0.0</t>
        </is>
      </c>
      <c r="AV7" t="inlineStr">
        <is>
          <t>0.0</t>
        </is>
      </c>
      <c r="AW7" t="inlineStr">
        <is>
          <t>6.0</t>
        </is>
      </c>
      <c r="AX7" t="inlineStr">
        <is>
          <t>6.0</t>
        </is>
      </c>
      <c r="AY7" t="inlineStr">
        <is>
          <t>0.0</t>
        </is>
      </c>
      <c r="AZ7" t="inlineStr">
        <is>
          <t>0.0</t>
        </is>
      </c>
      <c r="BA7" t="inlineStr">
        <is>
          <t>1.0</t>
        </is>
      </c>
      <c r="BB7" t="inlineStr">
        <is>
          <t>0.0</t>
        </is>
      </c>
      <c r="BC7" t="inlineStr">
        <is>
          <t>2.0</t>
        </is>
      </c>
      <c r="BD7" t="inlineStr">
        <is>
          <t>0.0</t>
        </is>
      </c>
      <c r="BE7" t="inlineStr">
        <is>
          <t>0.0</t>
        </is>
      </c>
      <c r="BF7" t="inlineStr">
        <is>
          <t>0.0</t>
        </is>
      </c>
      <c r="BG7" t="inlineStr">
        <is>
          <t>2.0</t>
        </is>
      </c>
      <c r="BH7" t="inlineStr">
        <is>
          <t>2.0</t>
        </is>
      </c>
      <c r="BI7" t="inlineStr">
        <is>
          <t>2.0</t>
        </is>
      </c>
      <c r="BJ7" t="inlineStr">
        <is>
          <t>0.0</t>
        </is>
      </c>
      <c r="BK7" t="inlineStr">
        <is>
          <t>0.0</t>
        </is>
      </c>
      <c r="BL7" t="inlineStr">
        <is>
          <t>1.0</t>
        </is>
      </c>
      <c r="BM7" t="inlineStr">
        <is>
          <t>0.0</t>
        </is>
      </c>
      <c r="BN7" t="inlineStr">
        <is>
          <t>0.0</t>
        </is>
      </c>
      <c r="BO7" t="inlineStr">
        <is>
          <t>0.0</t>
        </is>
      </c>
      <c r="BP7" t="inlineStr">
        <is>
          <t>0.0</t>
        </is>
      </c>
      <c r="BQ7" t="inlineStr">
        <is>
          <t>0.0</t>
        </is>
      </c>
      <c r="BR7" t="inlineStr">
        <is>
          <t>1.0</t>
        </is>
      </c>
      <c r="BS7" t="inlineStr">
        <is>
          <t>0.0</t>
        </is>
      </c>
      <c r="BT7" t="inlineStr">
        <is>
          <t>0.0</t>
        </is>
      </c>
      <c r="BU7" t="inlineStr">
        <is>
          <t>0.0</t>
        </is>
      </c>
      <c r="BV7" t="inlineStr">
        <is>
          <t>0.0</t>
        </is>
      </c>
      <c r="BW7" t="inlineStr">
        <is>
          <t>2.0</t>
        </is>
      </c>
      <c r="BX7" t="inlineStr">
        <is>
          <t>0.0</t>
        </is>
      </c>
      <c r="BY7" t="inlineStr">
        <is>
          <t>0.0</t>
        </is>
      </c>
      <c r="BZ7" t="inlineStr">
        <is>
          <t>0.0</t>
        </is>
      </c>
      <c r="CA7" t="inlineStr">
        <is>
          <t>0.0</t>
        </is>
      </c>
      <c r="CB7" t="inlineStr">
        <is>
          <t>3.0</t>
        </is>
      </c>
      <c r="CC7" t="inlineStr">
        <is>
          <t>2.0</t>
        </is>
      </c>
      <c r="CD7" t="inlineStr">
        <is>
          <t>0.0</t>
        </is>
      </c>
      <c r="CE7" t="inlineStr">
        <is>
          <t>9.0</t>
        </is>
      </c>
      <c r="CF7" t="inlineStr">
        <is>
          <t>13.0</t>
        </is>
      </c>
      <c r="CG7" t="inlineStr">
        <is>
          <t>14.0</t>
        </is>
      </c>
      <c r="CH7" t="inlineStr">
        <is>
          <t>6.0</t>
        </is>
      </c>
      <c r="CI7" t="inlineStr">
        <is>
          <t>0.0</t>
        </is>
      </c>
      <c r="CJ7" t="inlineStr">
        <is>
          <t>9.0</t>
        </is>
      </c>
      <c r="CK7" t="inlineStr">
        <is>
          <t>25.0</t>
        </is>
      </c>
      <c r="CL7" t="inlineStr">
        <is>
          <t>7.0</t>
        </is>
      </c>
      <c r="CM7" t="inlineStr">
        <is>
          <t>7.0</t>
        </is>
      </c>
      <c r="CN7" t="inlineStr">
        <is>
          <t>1.0</t>
        </is>
      </c>
      <c r="CO7" t="inlineStr">
        <is>
          <t>3.0</t>
        </is>
      </c>
      <c r="CP7" t="inlineStr">
        <is>
          <t>0.0</t>
        </is>
      </c>
      <c r="CQ7" t="inlineStr">
        <is>
          <t>0.0</t>
        </is>
      </c>
      <c r="CR7" t="inlineStr">
        <is>
          <t>0.0</t>
        </is>
      </c>
      <c r="CS7" t="inlineStr">
        <is>
          <t>0.0</t>
        </is>
      </c>
      <c r="CT7" t="inlineStr">
        <is>
          <t>1.0</t>
        </is>
      </c>
      <c r="CU7" t="inlineStr">
        <is>
          <t>0.0</t>
        </is>
      </c>
      <c r="CV7" t="inlineStr">
        <is>
          <t>0.0</t>
        </is>
      </c>
      <c r="CW7" t="inlineStr">
        <is>
          <t>0.0</t>
        </is>
      </c>
      <c r="CX7" t="inlineStr">
        <is>
          <t>0.0</t>
        </is>
      </c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>
        <is>
          <t>1.0</t>
        </is>
      </c>
      <c r="DO7" t="inlineStr">
        <is>
          <t>0.0</t>
        </is>
      </c>
      <c r="DP7" t="inlineStr">
        <is>
          <t>0.0</t>
        </is>
      </c>
      <c r="DQ7" t="inlineStr">
        <is>
          <t>0.0</t>
        </is>
      </c>
      <c r="DR7" t="inlineStr">
        <is>
          <t>0.0</t>
        </is>
      </c>
      <c r="DS7" t="inlineStr">
        <is>
          <t>0.0</t>
        </is>
      </c>
      <c r="DT7" t="inlineStr">
        <is>
          <t>0.0</t>
        </is>
      </c>
      <c r="DU7" t="inlineStr">
        <is>
          <t>0.0</t>
        </is>
      </c>
      <c r="DV7" t="inlineStr">
        <is>
          <t>0.0</t>
        </is>
      </c>
      <c r="DW7" t="inlineStr">
        <is>
          <t>0.0</t>
        </is>
      </c>
      <c r="DX7" t="inlineStr">
        <is>
          <t>2.0</t>
        </is>
      </c>
      <c r="DY7" t="inlineStr">
        <is>
          <t>0.0</t>
        </is>
      </c>
      <c r="DZ7" t="inlineStr">
        <is>
          <t>0.0</t>
        </is>
      </c>
      <c r="EA7" t="inlineStr">
        <is>
          <t>0.0</t>
        </is>
      </c>
      <c r="EB7" t="inlineStr">
        <is>
          <t>0.0</t>
        </is>
      </c>
      <c r="EC7" t="inlineStr">
        <is>
          <t>4.0</t>
        </is>
      </c>
      <c r="ED7" t="inlineStr">
        <is>
          <t>0.0</t>
        </is>
      </c>
      <c r="EE7" t="inlineStr">
        <is>
          <t>0.0</t>
        </is>
      </c>
      <c r="EF7" t="inlineStr">
        <is>
          <t>0.0</t>
        </is>
      </c>
      <c r="EG7" t="inlineStr">
        <is>
          <t>0.0</t>
        </is>
      </c>
      <c r="EH7" t="inlineStr">
        <is>
          <t>0.0</t>
        </is>
      </c>
      <c r="EI7" t="inlineStr">
        <is>
          <t>0.0</t>
        </is>
      </c>
      <c r="EJ7" t="inlineStr">
        <is>
          <t>0.0</t>
        </is>
      </c>
      <c r="EK7" t="inlineStr">
        <is>
          <t>0.0</t>
        </is>
      </c>
      <c r="EL7" t="inlineStr">
        <is>
          <t>0.0</t>
        </is>
      </c>
      <c r="EM7" t="inlineStr">
        <is>
          <t>4.0</t>
        </is>
      </c>
      <c r="EN7" t="inlineStr">
        <is>
          <t>0.0</t>
        </is>
      </c>
      <c r="EO7" t="inlineStr">
        <is>
          <t>0.0</t>
        </is>
      </c>
      <c r="EP7" t="inlineStr">
        <is>
          <t>0.0</t>
        </is>
      </c>
      <c r="EQ7" t="inlineStr">
        <is>
          <t>0.0</t>
        </is>
      </c>
      <c r="ER7" t="inlineStr">
        <is>
          <t>0.0</t>
        </is>
      </c>
      <c r="ES7" t="inlineStr">
        <is>
          <t>0.0</t>
        </is>
      </c>
      <c r="ET7" t="inlineStr">
        <is>
          <t>0.0</t>
        </is>
      </c>
      <c r="EU7" t="inlineStr">
        <is>
          <t>0.0</t>
        </is>
      </c>
      <c r="EV7" t="inlineStr">
        <is>
          <t>0.0</t>
        </is>
      </c>
      <c r="EW7" t="inlineStr"/>
      <c r="EX7" t="inlineStr">
        <is>
          <t>74.0</t>
        </is>
      </c>
      <c r="EY7" t="inlineStr">
        <is>
          <t>76.0</t>
        </is>
      </c>
      <c r="EZ7" t="inlineStr">
        <is>
          <t>650.0</t>
        </is>
      </c>
      <c r="FA7" t="inlineStr">
        <is>
          <t>651.0</t>
        </is>
      </c>
      <c r="FB7" t="inlineStr">
        <is>
          <t>485.0</t>
        </is>
      </c>
      <c r="FC7" t="inlineStr">
        <is>
          <t>596.0</t>
        </is>
      </c>
      <c r="FD7" t="inlineStr">
        <is>
          <t>82.0</t>
        </is>
      </c>
      <c r="FE7" t="inlineStr">
        <is>
          <t>82.0</t>
        </is>
      </c>
      <c r="FF7" t="inlineStr">
        <is>
          <t>328.0</t>
        </is>
      </c>
      <c r="FG7" t="inlineStr">
        <is>
          <t>329.0</t>
        </is>
      </c>
      <c r="FH7" t="inlineStr">
        <is>
          <t>594.0</t>
        </is>
      </c>
      <c r="FI7" t="inlineStr">
        <is>
          <t>592.0</t>
        </is>
      </c>
      <c r="FJ7" t="inlineStr">
        <is>
          <t>82.0</t>
        </is>
      </c>
      <c r="FK7" t="inlineStr">
        <is>
          <t>81.0</t>
        </is>
      </c>
      <c r="FL7" t="inlineStr">
        <is>
          <t>380.0</t>
        </is>
      </c>
      <c r="FM7" t="inlineStr">
        <is>
          <t>380.0</t>
        </is>
      </c>
      <c r="FN7" t="inlineStr">
        <is>
          <t>703.0</t>
        </is>
      </c>
      <c r="FO7" t="inlineStr">
        <is>
          <t>713.0</t>
        </is>
      </c>
      <c r="FP7" t="inlineStr">
        <is>
          <t>410.0</t>
        </is>
      </c>
      <c r="FQ7" t="inlineStr">
        <is>
          <t>145.0</t>
        </is>
      </c>
      <c r="FR7" t="inlineStr"/>
      <c r="FS7" t="inlineStr"/>
      <c r="FT7" t="inlineStr"/>
      <c r="FU7" t="inlineStr">
        <is>
          <t>494.0</t>
        </is>
      </c>
      <c r="FV7" t="inlineStr">
        <is>
          <t>253.0</t>
        </is>
      </c>
      <c r="FW7" t="inlineStr">
        <is>
          <t>7.0</t>
        </is>
      </c>
      <c r="FX7" t="inlineStr">
        <is>
          <t>7.0</t>
        </is>
      </c>
      <c r="FY7" t="inlineStr">
        <is>
          <t>392.0</t>
        </is>
      </c>
      <c r="FZ7" t="inlineStr">
        <is>
          <t>143.0</t>
        </is>
      </c>
      <c r="GA7" t="inlineStr">
        <is>
          <t>238.0</t>
        </is>
      </c>
    </row>
    <row r="8">
      <c r="A8" t="n">
        <v>7</v>
      </c>
      <c r="B8" t="inlineStr">
        <is>
          <t>2023/01/07 02:00 CST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1.0</t>
        </is>
      </c>
      <c r="N8" t="inlineStr">
        <is>
          <t>0.0</t>
        </is>
      </c>
      <c r="O8" t="inlineStr">
        <is>
          <t>0.0</t>
        </is>
      </c>
      <c r="P8" t="inlineStr">
        <is>
          <t>1.0</t>
        </is>
      </c>
      <c r="Q8" t="inlineStr">
        <is>
          <t>0.0</t>
        </is>
      </c>
      <c r="R8" t="inlineStr">
        <is>
          <t>0.0</t>
        </is>
      </c>
      <c r="S8" t="inlineStr">
        <is>
          <t>0.0</t>
        </is>
      </c>
      <c r="T8" t="inlineStr">
        <is>
          <t>3.0</t>
        </is>
      </c>
      <c r="U8" t="inlineStr">
        <is>
          <t>1.0</t>
        </is>
      </c>
      <c r="V8" t="inlineStr">
        <is>
          <t>0.0</t>
        </is>
      </c>
      <c r="W8" t="inlineStr">
        <is>
          <t>2.0</t>
        </is>
      </c>
      <c r="X8" t="inlineStr">
        <is>
          <t>0.0</t>
        </is>
      </c>
      <c r="Y8" t="inlineStr">
        <is>
          <t>0.0</t>
        </is>
      </c>
      <c r="Z8" t="inlineStr">
        <is>
          <t>1.0</t>
        </is>
      </c>
      <c r="AA8" t="inlineStr">
        <is>
          <t>1.0</t>
        </is>
      </c>
      <c r="AB8" t="inlineStr">
        <is>
          <t>0.0</t>
        </is>
      </c>
      <c r="AC8" t="inlineStr">
        <is>
          <t>1.0</t>
        </is>
      </c>
      <c r="AD8" t="inlineStr">
        <is>
          <t>0.0</t>
        </is>
      </c>
      <c r="AE8" t="inlineStr">
        <is>
          <t>0.0</t>
        </is>
      </c>
      <c r="AF8" t="inlineStr">
        <is>
          <t>2.0</t>
        </is>
      </c>
      <c r="AG8" t="inlineStr">
        <is>
          <t>2.0</t>
        </is>
      </c>
      <c r="AH8" t="inlineStr">
        <is>
          <t>5.0</t>
        </is>
      </c>
      <c r="AI8" t="inlineStr">
        <is>
          <t>2.0</t>
        </is>
      </c>
      <c r="AJ8" t="inlineStr">
        <is>
          <t>1.0</t>
        </is>
      </c>
      <c r="AK8" t="inlineStr">
        <is>
          <t>3.0</t>
        </is>
      </c>
      <c r="AL8" t="inlineStr">
        <is>
          <t>4.0</t>
        </is>
      </c>
      <c r="AM8" t="inlineStr">
        <is>
          <t>3.0</t>
        </is>
      </c>
      <c r="AN8" t="inlineStr">
        <is>
          <t>4.0</t>
        </is>
      </c>
      <c r="AO8" t="inlineStr">
        <is>
          <t>1.0</t>
        </is>
      </c>
      <c r="AP8" t="inlineStr">
        <is>
          <t>4.0</t>
        </is>
      </c>
      <c r="AQ8" t="inlineStr">
        <is>
          <t>1.0</t>
        </is>
      </c>
      <c r="AR8" t="inlineStr">
        <is>
          <t>0.0</t>
        </is>
      </c>
      <c r="AS8" t="inlineStr">
        <is>
          <t>0.0</t>
        </is>
      </c>
      <c r="AT8" t="inlineStr">
        <is>
          <t>0.0</t>
        </is>
      </c>
      <c r="AU8" t="inlineStr">
        <is>
          <t>0.0</t>
        </is>
      </c>
      <c r="AV8" t="inlineStr">
        <is>
          <t>0.0</t>
        </is>
      </c>
      <c r="AW8" t="inlineStr">
        <is>
          <t>1.0</t>
        </is>
      </c>
      <c r="AX8" t="inlineStr">
        <is>
          <t>1.0</t>
        </is>
      </c>
      <c r="AY8" t="inlineStr">
        <is>
          <t>0.0</t>
        </is>
      </c>
      <c r="AZ8" t="inlineStr">
        <is>
          <t>0.0</t>
        </is>
      </c>
      <c r="BA8" t="inlineStr">
        <is>
          <t>3.0</t>
        </is>
      </c>
      <c r="BB8" t="inlineStr">
        <is>
          <t>0.0</t>
        </is>
      </c>
      <c r="BC8" t="inlineStr">
        <is>
          <t>1.0</t>
        </is>
      </c>
      <c r="BD8" t="inlineStr">
        <is>
          <t>0.0</t>
        </is>
      </c>
      <c r="BE8" t="inlineStr">
        <is>
          <t>0.0</t>
        </is>
      </c>
      <c r="BF8" t="inlineStr">
        <is>
          <t>1.0</t>
        </is>
      </c>
      <c r="BG8" t="inlineStr">
        <is>
          <t>0.0</t>
        </is>
      </c>
      <c r="BH8" t="inlineStr">
        <is>
          <t>0.0</t>
        </is>
      </c>
      <c r="BI8" t="inlineStr">
        <is>
          <t>0.0</t>
        </is>
      </c>
      <c r="BJ8" t="inlineStr">
        <is>
          <t>0.0</t>
        </is>
      </c>
      <c r="BK8" t="inlineStr">
        <is>
          <t>0.0</t>
        </is>
      </c>
      <c r="BL8" t="inlineStr">
        <is>
          <t>0.0</t>
        </is>
      </c>
      <c r="BM8" t="inlineStr">
        <is>
          <t>1.0</t>
        </is>
      </c>
      <c r="BN8" t="inlineStr">
        <is>
          <t>0.0</t>
        </is>
      </c>
      <c r="BO8" t="inlineStr">
        <is>
          <t>0.0</t>
        </is>
      </c>
      <c r="BP8" t="inlineStr">
        <is>
          <t>0.0</t>
        </is>
      </c>
      <c r="BQ8" t="inlineStr">
        <is>
          <t>0.0</t>
        </is>
      </c>
      <c r="BR8" t="inlineStr">
        <is>
          <t>0.0</t>
        </is>
      </c>
      <c r="BS8" t="inlineStr">
        <is>
          <t>0.0</t>
        </is>
      </c>
      <c r="BT8" t="inlineStr">
        <is>
          <t>0.0</t>
        </is>
      </c>
      <c r="BU8" t="inlineStr">
        <is>
          <t>0.0</t>
        </is>
      </c>
      <c r="BV8" t="inlineStr">
        <is>
          <t>0.0</t>
        </is>
      </c>
      <c r="BW8" t="inlineStr">
        <is>
          <t>3.0</t>
        </is>
      </c>
      <c r="BX8" t="inlineStr">
        <is>
          <t>0.0</t>
        </is>
      </c>
      <c r="BY8" t="inlineStr">
        <is>
          <t>0.0</t>
        </is>
      </c>
      <c r="BZ8" t="inlineStr">
        <is>
          <t>1.0</t>
        </is>
      </c>
      <c r="CA8" t="inlineStr">
        <is>
          <t>0.0</t>
        </is>
      </c>
      <c r="CB8" t="inlineStr">
        <is>
          <t>2.0</t>
        </is>
      </c>
      <c r="CC8" t="inlineStr">
        <is>
          <t>3.0</t>
        </is>
      </c>
      <c r="CD8" t="inlineStr">
        <is>
          <t>0.0</t>
        </is>
      </c>
      <c r="CE8" t="inlineStr">
        <is>
          <t>7.0</t>
        </is>
      </c>
      <c r="CF8" t="inlineStr">
        <is>
          <t>2.0</t>
        </is>
      </c>
      <c r="CG8" t="inlineStr">
        <is>
          <t>2.0</t>
        </is>
      </c>
      <c r="CH8" t="inlineStr">
        <is>
          <t>5.0</t>
        </is>
      </c>
      <c r="CI8" t="inlineStr">
        <is>
          <t>4.0</t>
        </is>
      </c>
      <c r="CJ8" t="inlineStr">
        <is>
          <t>3.0</t>
        </is>
      </c>
      <c r="CK8" t="inlineStr">
        <is>
          <t>6.0</t>
        </is>
      </c>
      <c r="CL8" t="inlineStr">
        <is>
          <t>3.0</t>
        </is>
      </c>
      <c r="CM8" t="inlineStr">
        <is>
          <t>1.0</t>
        </is>
      </c>
      <c r="CN8" t="inlineStr">
        <is>
          <t>2.0</t>
        </is>
      </c>
      <c r="CO8" t="inlineStr">
        <is>
          <t>1.0</t>
        </is>
      </c>
      <c r="CP8" t="inlineStr">
        <is>
          <t>0.0</t>
        </is>
      </c>
      <c r="CQ8" t="inlineStr">
        <is>
          <t>0.0</t>
        </is>
      </c>
      <c r="CR8" t="inlineStr">
        <is>
          <t>0.0</t>
        </is>
      </c>
      <c r="CS8" t="inlineStr">
        <is>
          <t>0.0</t>
        </is>
      </c>
      <c r="CT8" t="inlineStr">
        <is>
          <t>0.0</t>
        </is>
      </c>
      <c r="CU8" t="inlineStr">
        <is>
          <t>0.0</t>
        </is>
      </c>
      <c r="CV8" t="inlineStr">
        <is>
          <t>0.0</t>
        </is>
      </c>
      <c r="CW8" t="inlineStr">
        <is>
          <t>0.0</t>
        </is>
      </c>
      <c r="CX8" t="inlineStr">
        <is>
          <t>0.0</t>
        </is>
      </c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>
        <is>
          <t>0.0</t>
        </is>
      </c>
      <c r="DO8" t="inlineStr">
        <is>
          <t>0.0</t>
        </is>
      </c>
      <c r="DP8" t="inlineStr">
        <is>
          <t>0.0</t>
        </is>
      </c>
      <c r="DQ8" t="inlineStr">
        <is>
          <t>0.0</t>
        </is>
      </c>
      <c r="DR8" t="inlineStr">
        <is>
          <t>0.0</t>
        </is>
      </c>
      <c r="DS8" t="inlineStr">
        <is>
          <t>0.0</t>
        </is>
      </c>
      <c r="DT8" t="inlineStr">
        <is>
          <t>0.0</t>
        </is>
      </c>
      <c r="DU8" t="inlineStr">
        <is>
          <t>0.0</t>
        </is>
      </c>
      <c r="DV8" t="inlineStr">
        <is>
          <t>0.0</t>
        </is>
      </c>
      <c r="DW8" t="inlineStr">
        <is>
          <t>0.0</t>
        </is>
      </c>
      <c r="DX8" t="inlineStr">
        <is>
          <t>1.0</t>
        </is>
      </c>
      <c r="DY8" t="inlineStr">
        <is>
          <t>0.0</t>
        </is>
      </c>
      <c r="DZ8" t="inlineStr">
        <is>
          <t>0.0</t>
        </is>
      </c>
      <c r="EA8" t="inlineStr">
        <is>
          <t>0.0</t>
        </is>
      </c>
      <c r="EB8" t="inlineStr">
        <is>
          <t>0.0</t>
        </is>
      </c>
      <c r="EC8" t="inlineStr">
        <is>
          <t>39.0</t>
        </is>
      </c>
      <c r="ED8" t="inlineStr">
        <is>
          <t>0.0</t>
        </is>
      </c>
      <c r="EE8" t="inlineStr">
        <is>
          <t>0.0</t>
        </is>
      </c>
      <c r="EF8" t="inlineStr">
        <is>
          <t>0.0</t>
        </is>
      </c>
      <c r="EG8" t="inlineStr">
        <is>
          <t>0.0</t>
        </is>
      </c>
      <c r="EH8" t="inlineStr">
        <is>
          <t>0.0</t>
        </is>
      </c>
      <c r="EI8" t="inlineStr">
        <is>
          <t>0.0</t>
        </is>
      </c>
      <c r="EJ8" t="inlineStr">
        <is>
          <t>0.0</t>
        </is>
      </c>
      <c r="EK8" t="inlineStr">
        <is>
          <t>0.0</t>
        </is>
      </c>
      <c r="EL8" t="inlineStr">
        <is>
          <t>0.0</t>
        </is>
      </c>
      <c r="EM8" t="inlineStr">
        <is>
          <t>20.0</t>
        </is>
      </c>
      <c r="EN8" t="inlineStr">
        <is>
          <t>0.0</t>
        </is>
      </c>
      <c r="EO8" t="inlineStr">
        <is>
          <t>0.0</t>
        </is>
      </c>
      <c r="EP8" t="inlineStr">
        <is>
          <t>0.0</t>
        </is>
      </c>
      <c r="EQ8" t="inlineStr">
        <is>
          <t>0.0</t>
        </is>
      </c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>
        <is>
          <t>116.0</t>
        </is>
      </c>
      <c r="FA8" t="inlineStr">
        <is>
          <t>167.0</t>
        </is>
      </c>
      <c r="FB8" t="inlineStr">
        <is>
          <t>118.0</t>
        </is>
      </c>
      <c r="FC8" t="inlineStr">
        <is>
          <t>119.0</t>
        </is>
      </c>
      <c r="FD8" t="inlineStr">
        <is>
          <t>386.0</t>
        </is>
      </c>
      <c r="FE8" t="inlineStr">
        <is>
          <t>519.0</t>
        </is>
      </c>
      <c r="FF8" t="inlineStr">
        <is>
          <t>60.0</t>
        </is>
      </c>
      <c r="FG8" t="inlineStr">
        <is>
          <t>59.0</t>
        </is>
      </c>
      <c r="FH8" t="inlineStr">
        <is>
          <t>184.0</t>
        </is>
      </c>
      <c r="FI8" t="inlineStr">
        <is>
          <t>184.0</t>
        </is>
      </c>
      <c r="FJ8" t="inlineStr">
        <is>
          <t>249.0</t>
        </is>
      </c>
      <c r="FK8" t="inlineStr">
        <is>
          <t>247.0</t>
        </is>
      </c>
      <c r="FL8" t="inlineStr">
        <is>
          <t>163.0</t>
        </is>
      </c>
      <c r="FM8" t="inlineStr">
        <is>
          <t>162.0</t>
        </is>
      </c>
      <c r="FN8" t="inlineStr">
        <is>
          <t>400.0</t>
        </is>
      </c>
      <c r="FO8" t="inlineStr">
        <is>
          <t>397.0</t>
        </is>
      </c>
      <c r="FP8" t="inlineStr">
        <is>
          <t>137.0</t>
        </is>
      </c>
      <c r="FQ8" t="inlineStr">
        <is>
          <t>5.0</t>
        </is>
      </c>
      <c r="FR8" t="inlineStr"/>
      <c r="FS8" t="inlineStr"/>
      <c r="FT8" t="inlineStr"/>
      <c r="FU8" t="inlineStr">
        <is>
          <t>245.0</t>
        </is>
      </c>
      <c r="FV8" t="inlineStr">
        <is>
          <t>143.0</t>
        </is>
      </c>
      <c r="FW8" t="inlineStr">
        <is>
          <t>1.0</t>
        </is>
      </c>
      <c r="FX8" t="inlineStr">
        <is>
          <t>45.0</t>
        </is>
      </c>
      <c r="FY8" t="inlineStr">
        <is>
          <t>172.0</t>
        </is>
      </c>
      <c r="FZ8" t="inlineStr">
        <is>
          <t>114.0</t>
        </is>
      </c>
      <c r="GA8" t="inlineStr"/>
    </row>
    <row r="9">
      <c r="A9" t="n">
        <v>8</v>
      </c>
      <c r="B9" t="inlineStr">
        <is>
          <t>2023/01/07 03:00 CST</t>
        </is>
      </c>
      <c r="C9" t="inlineStr">
        <is>
          <t>0.0</t>
        </is>
      </c>
      <c r="D9" t="inlineStr">
        <is>
          <t>0.0</t>
        </is>
      </c>
      <c r="E9" t="inlineStr">
        <is>
          <t>0.0</t>
        </is>
      </c>
      <c r="F9" t="inlineStr">
        <is>
          <t>0.0</t>
        </is>
      </c>
      <c r="G9" t="inlineStr">
        <is>
          <t>0.0</t>
        </is>
      </c>
      <c r="H9" t="inlineStr">
        <is>
          <t>0.0</t>
        </is>
      </c>
      <c r="I9" t="inlineStr">
        <is>
          <t>0.0</t>
        </is>
      </c>
      <c r="J9" t="inlineStr">
        <is>
          <t>0.0</t>
        </is>
      </c>
      <c r="K9" t="inlineStr">
        <is>
          <t>0.0</t>
        </is>
      </c>
      <c r="L9" t="inlineStr">
        <is>
          <t>0.0</t>
        </is>
      </c>
      <c r="M9" t="inlineStr">
        <is>
          <t>1.0</t>
        </is>
      </c>
      <c r="N9" t="inlineStr">
        <is>
          <t>3.0</t>
        </is>
      </c>
      <c r="O9" t="inlineStr">
        <is>
          <t>3.0</t>
        </is>
      </c>
      <c r="P9" t="inlineStr">
        <is>
          <t>4.0</t>
        </is>
      </c>
      <c r="Q9" t="inlineStr">
        <is>
          <t>3.0</t>
        </is>
      </c>
      <c r="R9" t="inlineStr">
        <is>
          <t>1.0</t>
        </is>
      </c>
      <c r="S9" t="inlineStr">
        <is>
          <t>2.0</t>
        </is>
      </c>
      <c r="T9" t="inlineStr">
        <is>
          <t>1.0</t>
        </is>
      </c>
      <c r="U9" t="inlineStr">
        <is>
          <t>4.0</t>
        </is>
      </c>
      <c r="V9" t="inlineStr">
        <is>
          <t>3.0</t>
        </is>
      </c>
      <c r="W9" t="inlineStr">
        <is>
          <t>4.0</t>
        </is>
      </c>
      <c r="X9" t="inlineStr">
        <is>
          <t>4.0</t>
        </is>
      </c>
      <c r="Y9" t="inlineStr">
        <is>
          <t>5.0</t>
        </is>
      </c>
      <c r="Z9" t="inlineStr">
        <is>
          <t>1.0</t>
        </is>
      </c>
      <c r="AA9" t="inlineStr">
        <is>
          <t>2.0</t>
        </is>
      </c>
      <c r="AB9" t="inlineStr">
        <is>
          <t>0.0</t>
        </is>
      </c>
      <c r="AC9" t="inlineStr">
        <is>
          <t>2.0</t>
        </is>
      </c>
      <c r="AD9" t="inlineStr">
        <is>
          <t>4.0</t>
        </is>
      </c>
      <c r="AE9" t="inlineStr">
        <is>
          <t>0.0</t>
        </is>
      </c>
      <c r="AF9" t="inlineStr">
        <is>
          <t>2.0</t>
        </is>
      </c>
      <c r="AG9" t="inlineStr">
        <is>
          <t>3.0</t>
        </is>
      </c>
      <c r="AH9" t="inlineStr">
        <is>
          <t>11.0</t>
        </is>
      </c>
      <c r="AI9" t="inlineStr">
        <is>
          <t>6.0</t>
        </is>
      </c>
      <c r="AJ9" t="inlineStr">
        <is>
          <t>1.0</t>
        </is>
      </c>
      <c r="AK9" t="inlineStr">
        <is>
          <t>4.0</t>
        </is>
      </c>
      <c r="AL9" t="inlineStr">
        <is>
          <t>5.0</t>
        </is>
      </c>
      <c r="AM9" t="inlineStr">
        <is>
          <t>10.0</t>
        </is>
      </c>
      <c r="AN9" t="inlineStr">
        <is>
          <t>6.0</t>
        </is>
      </c>
      <c r="AO9" t="inlineStr">
        <is>
          <t>1.0</t>
        </is>
      </c>
      <c r="AP9" t="inlineStr">
        <is>
          <t>4.0</t>
        </is>
      </c>
      <c r="AQ9" t="inlineStr">
        <is>
          <t>2.0</t>
        </is>
      </c>
      <c r="AR9" t="inlineStr">
        <is>
          <t>1.0</t>
        </is>
      </c>
      <c r="AS9" t="inlineStr">
        <is>
          <t>7.0</t>
        </is>
      </c>
      <c r="AT9" t="inlineStr">
        <is>
          <t>0.0</t>
        </is>
      </c>
      <c r="AU9" t="inlineStr">
        <is>
          <t>0.0</t>
        </is>
      </c>
      <c r="AV9" t="inlineStr">
        <is>
          <t>2.0</t>
        </is>
      </c>
      <c r="AW9" t="inlineStr">
        <is>
          <t>0.0</t>
        </is>
      </c>
      <c r="AX9" t="inlineStr">
        <is>
          <t>2.0</t>
        </is>
      </c>
      <c r="AY9" t="inlineStr">
        <is>
          <t>0.0</t>
        </is>
      </c>
      <c r="AZ9" t="inlineStr">
        <is>
          <t>0.0</t>
        </is>
      </c>
      <c r="BA9" t="inlineStr">
        <is>
          <t>1.0</t>
        </is>
      </c>
      <c r="BB9" t="inlineStr">
        <is>
          <t>1.0</t>
        </is>
      </c>
      <c r="BC9" t="inlineStr">
        <is>
          <t>3.0</t>
        </is>
      </c>
      <c r="BD9" t="inlineStr">
        <is>
          <t>0.0</t>
        </is>
      </c>
      <c r="BE9" t="inlineStr">
        <is>
          <t>0.0</t>
        </is>
      </c>
      <c r="BF9" t="inlineStr">
        <is>
          <t>0.0</t>
        </is>
      </c>
      <c r="BG9" t="inlineStr">
        <is>
          <t>0.0</t>
        </is>
      </c>
      <c r="BH9" t="inlineStr">
        <is>
          <t>1.0</t>
        </is>
      </c>
      <c r="BI9" t="inlineStr">
        <is>
          <t>1.0</t>
        </is>
      </c>
      <c r="BJ9" t="inlineStr">
        <is>
          <t>0.0</t>
        </is>
      </c>
      <c r="BK9" t="inlineStr">
        <is>
          <t>0.0</t>
        </is>
      </c>
      <c r="BL9" t="inlineStr">
        <is>
          <t>0.0</t>
        </is>
      </c>
      <c r="BM9" t="inlineStr">
        <is>
          <t>1.0</t>
        </is>
      </c>
      <c r="BN9" t="inlineStr">
        <is>
          <t>1.0</t>
        </is>
      </c>
      <c r="BO9" t="inlineStr">
        <is>
          <t>0.0</t>
        </is>
      </c>
      <c r="BP9" t="inlineStr">
        <is>
          <t>1.0</t>
        </is>
      </c>
      <c r="BQ9" t="inlineStr">
        <is>
          <t>0.0</t>
        </is>
      </c>
      <c r="BR9" t="inlineStr">
        <is>
          <t>2.0</t>
        </is>
      </c>
      <c r="BS9" t="inlineStr">
        <is>
          <t>0.0</t>
        </is>
      </c>
      <c r="BT9" t="inlineStr">
        <is>
          <t>0.0</t>
        </is>
      </c>
      <c r="BU9" t="inlineStr">
        <is>
          <t>0.0</t>
        </is>
      </c>
      <c r="BV9" t="inlineStr">
        <is>
          <t>0.0</t>
        </is>
      </c>
      <c r="BW9" t="inlineStr">
        <is>
          <t>2.0</t>
        </is>
      </c>
      <c r="BX9" t="inlineStr">
        <is>
          <t>1.0</t>
        </is>
      </c>
      <c r="BY9" t="inlineStr">
        <is>
          <t>0.0</t>
        </is>
      </c>
      <c r="BZ9" t="inlineStr">
        <is>
          <t>0.0</t>
        </is>
      </c>
      <c r="CA9" t="inlineStr">
        <is>
          <t>0.0</t>
        </is>
      </c>
      <c r="CB9" t="inlineStr">
        <is>
          <t>2.0</t>
        </is>
      </c>
      <c r="CC9" t="inlineStr">
        <is>
          <t>1.0</t>
        </is>
      </c>
      <c r="CD9" t="inlineStr">
        <is>
          <t>0.0</t>
        </is>
      </c>
      <c r="CE9" t="inlineStr">
        <is>
          <t>10.0</t>
        </is>
      </c>
      <c r="CF9" t="inlineStr">
        <is>
          <t>11.0</t>
        </is>
      </c>
      <c r="CG9" t="inlineStr">
        <is>
          <t>6.0</t>
        </is>
      </c>
      <c r="CH9" t="inlineStr">
        <is>
          <t>6.0</t>
        </is>
      </c>
      <c r="CI9" t="inlineStr">
        <is>
          <t>6.0</t>
        </is>
      </c>
      <c r="CJ9" t="inlineStr">
        <is>
          <t>8.0</t>
        </is>
      </c>
      <c r="CK9" t="inlineStr">
        <is>
          <t>16.0</t>
        </is>
      </c>
      <c r="CL9" t="inlineStr">
        <is>
          <t>6.0</t>
        </is>
      </c>
      <c r="CM9" t="inlineStr">
        <is>
          <t>7.0</t>
        </is>
      </c>
      <c r="CN9" t="inlineStr">
        <is>
          <t>6.0</t>
        </is>
      </c>
      <c r="CO9" t="inlineStr">
        <is>
          <t>1.0</t>
        </is>
      </c>
      <c r="CP9" t="inlineStr">
        <is>
          <t>0.0</t>
        </is>
      </c>
      <c r="CQ9" t="inlineStr">
        <is>
          <t>0.0</t>
        </is>
      </c>
      <c r="CR9" t="inlineStr">
        <is>
          <t>0.0</t>
        </is>
      </c>
      <c r="CS9" t="inlineStr">
        <is>
          <t>0.0</t>
        </is>
      </c>
      <c r="CT9" t="inlineStr">
        <is>
          <t>3.0</t>
        </is>
      </c>
      <c r="CU9" t="inlineStr">
        <is>
          <t>0.0</t>
        </is>
      </c>
      <c r="CV9" t="inlineStr">
        <is>
          <t>0.0</t>
        </is>
      </c>
      <c r="CW9" t="inlineStr">
        <is>
          <t>0.0</t>
        </is>
      </c>
      <c r="CX9" t="inlineStr">
        <is>
          <t>0.0</t>
        </is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>
        <is>
          <t>0.0</t>
        </is>
      </c>
      <c r="DO9" t="inlineStr">
        <is>
          <t>0.0</t>
        </is>
      </c>
      <c r="DP9" t="inlineStr">
        <is>
          <t>0.0</t>
        </is>
      </c>
      <c r="DQ9" t="inlineStr">
        <is>
          <t>0.0</t>
        </is>
      </c>
      <c r="DR9" t="inlineStr">
        <is>
          <t>0.0</t>
        </is>
      </c>
      <c r="DS9" t="inlineStr">
        <is>
          <t>2.0</t>
        </is>
      </c>
      <c r="DT9" t="inlineStr">
        <is>
          <t>0.0</t>
        </is>
      </c>
      <c r="DU9" t="inlineStr">
        <is>
          <t>0.0</t>
        </is>
      </c>
      <c r="DV9" t="inlineStr">
        <is>
          <t>0.0</t>
        </is>
      </c>
      <c r="DW9" t="inlineStr">
        <is>
          <t>0.0</t>
        </is>
      </c>
      <c r="DX9" t="inlineStr">
        <is>
          <t>15.0</t>
        </is>
      </c>
      <c r="DY9" t="inlineStr">
        <is>
          <t>0.0</t>
        </is>
      </c>
      <c r="DZ9" t="inlineStr">
        <is>
          <t>0.0</t>
        </is>
      </c>
      <c r="EA9" t="inlineStr">
        <is>
          <t>0.0</t>
        </is>
      </c>
      <c r="EB9" t="inlineStr">
        <is>
          <t>0.0</t>
        </is>
      </c>
      <c r="EC9" t="inlineStr">
        <is>
          <t>22.0</t>
        </is>
      </c>
      <c r="ED9" t="inlineStr">
        <is>
          <t>0.0</t>
        </is>
      </c>
      <c r="EE9" t="inlineStr">
        <is>
          <t>0.0</t>
        </is>
      </c>
      <c r="EF9" t="inlineStr">
        <is>
          <t>0.0</t>
        </is>
      </c>
      <c r="EG9" t="inlineStr">
        <is>
          <t>0.0</t>
        </is>
      </c>
      <c r="EH9" t="inlineStr">
        <is>
          <t>2.0</t>
        </is>
      </c>
      <c r="EI9" t="inlineStr">
        <is>
          <t>0.0</t>
        </is>
      </c>
      <c r="EJ9" t="inlineStr">
        <is>
          <t>0.0</t>
        </is>
      </c>
      <c r="EK9" t="inlineStr">
        <is>
          <t>0.0</t>
        </is>
      </c>
      <c r="EL9" t="inlineStr">
        <is>
          <t>0.0</t>
        </is>
      </c>
      <c r="EM9" t="inlineStr">
        <is>
          <t>8.0</t>
        </is>
      </c>
      <c r="EN9" t="inlineStr">
        <is>
          <t>0.0</t>
        </is>
      </c>
      <c r="EO9" t="inlineStr">
        <is>
          <t>0.0</t>
        </is>
      </c>
      <c r="EP9" t="inlineStr">
        <is>
          <t>0.0</t>
        </is>
      </c>
      <c r="EQ9" t="inlineStr">
        <is>
          <t>0.0</t>
        </is>
      </c>
      <c r="ER9" t="inlineStr"/>
      <c r="ES9" t="inlineStr"/>
      <c r="ET9" t="inlineStr"/>
      <c r="EU9" t="inlineStr"/>
      <c r="EV9" t="inlineStr"/>
      <c r="EW9" t="inlineStr"/>
      <c r="EX9" t="inlineStr">
        <is>
          <t>16.0</t>
        </is>
      </c>
      <c r="EY9" t="inlineStr">
        <is>
          <t>16.0</t>
        </is>
      </c>
      <c r="EZ9" t="inlineStr">
        <is>
          <t>614.0</t>
        </is>
      </c>
      <c r="FA9" t="inlineStr">
        <is>
          <t>652.0</t>
        </is>
      </c>
      <c r="FB9" t="inlineStr">
        <is>
          <t>371.0</t>
        </is>
      </c>
      <c r="FC9" t="inlineStr">
        <is>
          <t>371.0</t>
        </is>
      </c>
      <c r="FD9" t="inlineStr">
        <is>
          <t>733.0</t>
        </is>
      </c>
      <c r="FE9" t="inlineStr">
        <is>
          <t>652.0</t>
        </is>
      </c>
      <c r="FF9" t="inlineStr">
        <is>
          <t>316.0</t>
        </is>
      </c>
      <c r="FG9" t="inlineStr">
        <is>
          <t>319.0</t>
        </is>
      </c>
      <c r="FH9" t="inlineStr">
        <is>
          <t>346.0</t>
        </is>
      </c>
      <c r="FI9" t="inlineStr">
        <is>
          <t>346.0</t>
        </is>
      </c>
      <c r="FJ9" t="inlineStr">
        <is>
          <t>295.0</t>
        </is>
      </c>
      <c r="FK9" t="inlineStr">
        <is>
          <t>294.0</t>
        </is>
      </c>
      <c r="FL9" t="inlineStr">
        <is>
          <t>245.0</t>
        </is>
      </c>
      <c r="FM9" t="inlineStr">
        <is>
          <t>246.0</t>
        </is>
      </c>
      <c r="FN9" t="inlineStr">
        <is>
          <t>738.0</t>
        </is>
      </c>
      <c r="FO9" t="inlineStr">
        <is>
          <t>803.0</t>
        </is>
      </c>
      <c r="FP9" t="inlineStr">
        <is>
          <t>408.0</t>
        </is>
      </c>
      <c r="FQ9" t="inlineStr">
        <is>
          <t>120.0</t>
        </is>
      </c>
      <c r="FR9" t="inlineStr"/>
      <c r="FS9" t="inlineStr"/>
      <c r="FT9" t="inlineStr"/>
      <c r="FU9" t="inlineStr">
        <is>
          <t>645.0</t>
        </is>
      </c>
      <c r="FV9" t="inlineStr">
        <is>
          <t>369.0</t>
        </is>
      </c>
      <c r="FW9" t="inlineStr">
        <is>
          <t>338.0</t>
        </is>
      </c>
      <c r="FX9" t="inlineStr">
        <is>
          <t>29.0</t>
        </is>
      </c>
      <c r="FY9" t="inlineStr">
        <is>
          <t>582.0</t>
        </is>
      </c>
      <c r="FZ9" t="inlineStr">
        <is>
          <t>17.0</t>
        </is>
      </c>
      <c r="GA9" t="inlineStr"/>
    </row>
    <row r="10">
      <c r="A10" t="n">
        <v>9</v>
      </c>
      <c r="B10" t="inlineStr">
        <is>
          <t>2023/01/07 04:00 CST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2.0</t>
        </is>
      </c>
      <c r="N10" t="inlineStr">
        <is>
          <t>7.0</t>
        </is>
      </c>
      <c r="O10" t="inlineStr">
        <is>
          <t>3.0</t>
        </is>
      </c>
      <c r="P10" t="inlineStr">
        <is>
          <t>2.0</t>
        </is>
      </c>
      <c r="Q10" t="inlineStr">
        <is>
          <t>11.0</t>
        </is>
      </c>
      <c r="R10" t="inlineStr">
        <is>
          <t>2.0</t>
        </is>
      </c>
      <c r="S10" t="inlineStr">
        <is>
          <t>3.0</t>
        </is>
      </c>
      <c r="T10" t="inlineStr">
        <is>
          <t>3.0</t>
        </is>
      </c>
      <c r="U10" t="inlineStr">
        <is>
          <t>3.0</t>
        </is>
      </c>
      <c r="V10" t="inlineStr">
        <is>
          <t>9.0</t>
        </is>
      </c>
      <c r="W10" t="inlineStr">
        <is>
          <t>1.0</t>
        </is>
      </c>
      <c r="X10" t="inlineStr">
        <is>
          <t>0.0</t>
        </is>
      </c>
      <c r="Y10" t="inlineStr">
        <is>
          <t>3.0</t>
        </is>
      </c>
      <c r="Z10" t="inlineStr">
        <is>
          <t>1.0</t>
        </is>
      </c>
      <c r="AA10" t="inlineStr">
        <is>
          <t>0.0</t>
        </is>
      </c>
      <c r="AB10" t="inlineStr">
        <is>
          <t>0.0</t>
        </is>
      </c>
      <c r="AC10" t="inlineStr">
        <is>
          <t>2.0</t>
        </is>
      </c>
      <c r="AD10" t="inlineStr">
        <is>
          <t>1.0</t>
        </is>
      </c>
      <c r="AE10" t="inlineStr">
        <is>
          <t>0.0</t>
        </is>
      </c>
      <c r="AF10" t="inlineStr">
        <is>
          <t>0.0</t>
        </is>
      </c>
      <c r="AG10" t="inlineStr">
        <is>
          <t>3.0</t>
        </is>
      </c>
      <c r="AH10" t="inlineStr">
        <is>
          <t>1.0</t>
        </is>
      </c>
      <c r="AI10" t="inlineStr">
        <is>
          <t>1.0</t>
        </is>
      </c>
      <c r="AJ10" t="inlineStr">
        <is>
          <t>0.0</t>
        </is>
      </c>
      <c r="AK10" t="inlineStr">
        <is>
          <t>0.0</t>
        </is>
      </c>
      <c r="AL10" t="inlineStr">
        <is>
          <t>0.0</t>
        </is>
      </c>
      <c r="AM10" t="inlineStr">
        <is>
          <t>0.0</t>
        </is>
      </c>
      <c r="AN10" t="inlineStr">
        <is>
          <t>4.0</t>
        </is>
      </c>
      <c r="AO10" t="inlineStr">
        <is>
          <t>2.0</t>
        </is>
      </c>
      <c r="AP10" t="inlineStr">
        <is>
          <t>0.0</t>
        </is>
      </c>
      <c r="AQ10" t="inlineStr">
        <is>
          <t>3.0</t>
        </is>
      </c>
      <c r="AR10" t="inlineStr">
        <is>
          <t>1.0</t>
        </is>
      </c>
      <c r="AS10" t="inlineStr">
        <is>
          <t>3.0</t>
        </is>
      </c>
      <c r="AT10" t="inlineStr">
        <is>
          <t>0.0</t>
        </is>
      </c>
      <c r="AU10" t="inlineStr">
        <is>
          <t>0.0</t>
        </is>
      </c>
      <c r="AV10" t="inlineStr">
        <is>
          <t>3.0</t>
        </is>
      </c>
      <c r="AW10" t="inlineStr">
        <is>
          <t>0.0</t>
        </is>
      </c>
      <c r="AX10" t="inlineStr">
        <is>
          <t>3.0</t>
        </is>
      </c>
      <c r="AY10" t="inlineStr">
        <is>
          <t>0.0</t>
        </is>
      </c>
      <c r="AZ10" t="inlineStr">
        <is>
          <t>1.0</t>
        </is>
      </c>
      <c r="BA10" t="inlineStr">
        <is>
          <t>0.0</t>
        </is>
      </c>
      <c r="BB10" t="inlineStr">
        <is>
          <t>0.0</t>
        </is>
      </c>
      <c r="BC10" t="inlineStr">
        <is>
          <t>2.0</t>
        </is>
      </c>
      <c r="BD10" t="inlineStr">
        <is>
          <t>1.0</t>
        </is>
      </c>
      <c r="BE10" t="inlineStr">
        <is>
          <t>0.0</t>
        </is>
      </c>
      <c r="BF10" t="inlineStr">
        <is>
          <t>0.0</t>
        </is>
      </c>
      <c r="BG10" t="inlineStr">
        <is>
          <t>2.0</t>
        </is>
      </c>
      <c r="BH10" t="inlineStr">
        <is>
          <t>1.0</t>
        </is>
      </c>
      <c r="BI10" t="inlineStr">
        <is>
          <t>1.0</t>
        </is>
      </c>
      <c r="BJ10" t="inlineStr">
        <is>
          <t>0.0</t>
        </is>
      </c>
      <c r="BK10" t="inlineStr">
        <is>
          <t>1.0</t>
        </is>
      </c>
      <c r="BL10" t="inlineStr">
        <is>
          <t>0.0</t>
        </is>
      </c>
      <c r="BM10" t="inlineStr">
        <is>
          <t>0.0</t>
        </is>
      </c>
      <c r="BN10" t="inlineStr">
        <is>
          <t>0.0</t>
        </is>
      </c>
      <c r="BO10" t="inlineStr">
        <is>
          <t>0.0</t>
        </is>
      </c>
      <c r="BP10" t="inlineStr">
        <is>
          <t>2.0</t>
        </is>
      </c>
      <c r="BQ10" t="inlineStr">
        <is>
          <t>0.0</t>
        </is>
      </c>
      <c r="BR10" t="inlineStr">
        <is>
          <t>1.0</t>
        </is>
      </c>
      <c r="BS10" t="inlineStr">
        <is>
          <t>1.0</t>
        </is>
      </c>
      <c r="BT10" t="inlineStr">
        <is>
          <t>0.0</t>
        </is>
      </c>
      <c r="BU10" t="inlineStr">
        <is>
          <t>0.0</t>
        </is>
      </c>
      <c r="BV10" t="inlineStr">
        <is>
          <t>0.0</t>
        </is>
      </c>
      <c r="BW10" t="inlineStr">
        <is>
          <t>2.0</t>
        </is>
      </c>
      <c r="BX10" t="inlineStr">
        <is>
          <t>0.0</t>
        </is>
      </c>
      <c r="BY10" t="inlineStr">
        <is>
          <t>0.0</t>
        </is>
      </c>
      <c r="BZ10" t="inlineStr">
        <is>
          <t>0.0</t>
        </is>
      </c>
      <c r="CA10" t="inlineStr">
        <is>
          <t>0.0</t>
        </is>
      </c>
      <c r="CB10" t="inlineStr">
        <is>
          <t>3.0</t>
        </is>
      </c>
      <c r="CC10" t="inlineStr">
        <is>
          <t>0.0</t>
        </is>
      </c>
      <c r="CD10" t="inlineStr">
        <is>
          <t>0.0</t>
        </is>
      </c>
      <c r="CE10" t="inlineStr">
        <is>
          <t>1.0</t>
        </is>
      </c>
      <c r="CF10" t="inlineStr">
        <is>
          <t>7.0</t>
        </is>
      </c>
      <c r="CG10" t="inlineStr">
        <is>
          <t>3.0</t>
        </is>
      </c>
      <c r="CH10" t="inlineStr">
        <is>
          <t>1.0</t>
        </is>
      </c>
      <c r="CI10" t="inlineStr">
        <is>
          <t>0.0</t>
        </is>
      </c>
      <c r="CJ10" t="inlineStr">
        <is>
          <t>0.0</t>
        </is>
      </c>
      <c r="CK10" t="inlineStr">
        <is>
          <t>10.0</t>
        </is>
      </c>
      <c r="CL10" t="inlineStr">
        <is>
          <t>6.0</t>
        </is>
      </c>
      <c r="CM10" t="inlineStr">
        <is>
          <t>2.0</t>
        </is>
      </c>
      <c r="CN10" t="inlineStr">
        <is>
          <t>0.0</t>
        </is>
      </c>
      <c r="CO10" t="inlineStr">
        <is>
          <t>0.0</t>
        </is>
      </c>
      <c r="CP10" t="inlineStr">
        <is>
          <t>0.0</t>
        </is>
      </c>
      <c r="CQ10" t="inlineStr">
        <is>
          <t>0.0</t>
        </is>
      </c>
      <c r="CR10" t="inlineStr">
        <is>
          <t>0.0</t>
        </is>
      </c>
      <c r="CS10" t="inlineStr">
        <is>
          <t>0.0</t>
        </is>
      </c>
      <c r="CT10" t="inlineStr">
        <is>
          <t>1.0</t>
        </is>
      </c>
      <c r="CU10" t="inlineStr">
        <is>
          <t>0.0</t>
        </is>
      </c>
      <c r="CV10" t="inlineStr">
        <is>
          <t>0.0</t>
        </is>
      </c>
      <c r="CW10" t="inlineStr">
        <is>
          <t>0.0</t>
        </is>
      </c>
      <c r="CX10" t="inlineStr">
        <is>
          <t>0.0</t>
        </is>
      </c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>
        <is>
          <t>3.0</t>
        </is>
      </c>
      <c r="DO10" t="inlineStr">
        <is>
          <t>0.0</t>
        </is>
      </c>
      <c r="DP10" t="inlineStr">
        <is>
          <t>0.0</t>
        </is>
      </c>
      <c r="DQ10" t="inlineStr">
        <is>
          <t>0.0</t>
        </is>
      </c>
      <c r="DR10" t="inlineStr">
        <is>
          <t>0.0</t>
        </is>
      </c>
      <c r="DS10" t="inlineStr">
        <is>
          <t>1.0</t>
        </is>
      </c>
      <c r="DT10" t="inlineStr">
        <is>
          <t>0.0</t>
        </is>
      </c>
      <c r="DU10" t="inlineStr">
        <is>
          <t>0.0</t>
        </is>
      </c>
      <c r="DV10" t="inlineStr">
        <is>
          <t>0.0</t>
        </is>
      </c>
      <c r="DW10" t="inlineStr">
        <is>
          <t>0.0</t>
        </is>
      </c>
      <c r="DX10" t="inlineStr">
        <is>
          <t>5.0</t>
        </is>
      </c>
      <c r="DY10" t="inlineStr">
        <is>
          <t>0.0</t>
        </is>
      </c>
      <c r="DZ10" t="inlineStr">
        <is>
          <t>0.0</t>
        </is>
      </c>
      <c r="EA10" t="inlineStr">
        <is>
          <t>0.0</t>
        </is>
      </c>
      <c r="EB10" t="inlineStr">
        <is>
          <t>0.0</t>
        </is>
      </c>
      <c r="EC10" t="inlineStr"/>
      <c r="ED10" t="inlineStr"/>
      <c r="EE10" t="inlineStr"/>
      <c r="EF10" t="inlineStr"/>
      <c r="EG10" t="inlineStr"/>
      <c r="EH10" t="inlineStr">
        <is>
          <t>1.0</t>
        </is>
      </c>
      <c r="EI10" t="inlineStr">
        <is>
          <t>0.0</t>
        </is>
      </c>
      <c r="EJ10" t="inlineStr">
        <is>
          <t>0.0</t>
        </is>
      </c>
      <c r="EK10" t="inlineStr">
        <is>
          <t>0.0</t>
        </is>
      </c>
      <c r="EL10" t="inlineStr">
        <is>
          <t>0.0</t>
        </is>
      </c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>
        <is>
          <t>665.0</t>
        </is>
      </c>
      <c r="FA10" t="inlineStr">
        <is>
          <t>664.0</t>
        </is>
      </c>
      <c r="FB10" t="inlineStr">
        <is>
          <t>221.0</t>
        </is>
      </c>
      <c r="FC10" t="inlineStr">
        <is>
          <t>221.0</t>
        </is>
      </c>
      <c r="FD10" t="inlineStr">
        <is>
          <t>290.0</t>
        </is>
      </c>
      <c r="FE10" t="inlineStr">
        <is>
          <t>289.0</t>
        </is>
      </c>
      <c r="FF10" t="inlineStr">
        <is>
          <t>308.0</t>
        </is>
      </c>
      <c r="FG10" t="inlineStr">
        <is>
          <t>211.0</t>
        </is>
      </c>
      <c r="FH10" t="inlineStr">
        <is>
          <t>242.0</t>
        </is>
      </c>
      <c r="FI10" t="inlineStr">
        <is>
          <t>219.0</t>
        </is>
      </c>
      <c r="FJ10" t="inlineStr">
        <is>
          <t>285.0</t>
        </is>
      </c>
      <c r="FK10" t="inlineStr">
        <is>
          <t>287.0</t>
        </is>
      </c>
      <c r="FL10" t="inlineStr">
        <is>
          <t>271.0</t>
        </is>
      </c>
      <c r="FM10" t="inlineStr">
        <is>
          <t>270.0</t>
        </is>
      </c>
      <c r="FN10" t="inlineStr">
        <is>
          <t>652.0</t>
        </is>
      </c>
      <c r="FO10" t="inlineStr">
        <is>
          <t>651.0</t>
        </is>
      </c>
      <c r="FP10" t="inlineStr">
        <is>
          <t>103.0</t>
        </is>
      </c>
      <c r="FQ10" t="inlineStr">
        <is>
          <t>381.0</t>
        </is>
      </c>
      <c r="FR10" t="inlineStr"/>
      <c r="FS10" t="inlineStr"/>
      <c r="FT10" t="inlineStr"/>
      <c r="FU10" t="inlineStr">
        <is>
          <t>511.0</t>
        </is>
      </c>
      <c r="FV10" t="inlineStr">
        <is>
          <t>407.0</t>
        </is>
      </c>
      <c r="FW10" t="inlineStr">
        <is>
          <t>278.0</t>
        </is>
      </c>
      <c r="FX10" t="inlineStr"/>
      <c r="FY10" t="inlineStr">
        <is>
          <t>507.0</t>
        </is>
      </c>
      <c r="FZ10" t="inlineStr"/>
      <c r="GA10" t="inlineStr"/>
    </row>
    <row r="11">
      <c r="A11" t="n">
        <v>10</v>
      </c>
      <c r="B11" t="inlineStr">
        <is>
          <t>2023/01/07 05:00 CST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0.0</t>
        </is>
      </c>
      <c r="N11" t="inlineStr">
        <is>
          <t>0.0</t>
        </is>
      </c>
      <c r="O11" t="inlineStr">
        <is>
          <t>0.0</t>
        </is>
      </c>
      <c r="P11" t="inlineStr">
        <is>
          <t>0.0</t>
        </is>
      </c>
      <c r="Q11" t="inlineStr">
        <is>
          <t>0.0</t>
        </is>
      </c>
      <c r="R11" t="inlineStr">
        <is>
          <t>0.0</t>
        </is>
      </c>
      <c r="S11" t="inlineStr">
        <is>
          <t>0.0</t>
        </is>
      </c>
      <c r="T11" t="inlineStr">
        <is>
          <t>0.0</t>
        </is>
      </c>
      <c r="U11" t="inlineStr">
        <is>
          <t>0.0</t>
        </is>
      </c>
      <c r="V11" t="inlineStr">
        <is>
          <t>0.0</t>
        </is>
      </c>
      <c r="W11" t="inlineStr">
        <is>
          <t>0.0</t>
        </is>
      </c>
      <c r="X11" t="inlineStr">
        <is>
          <t>0.0</t>
        </is>
      </c>
      <c r="Y11" t="inlineStr">
        <is>
          <t>0.0</t>
        </is>
      </c>
      <c r="Z11" t="inlineStr">
        <is>
          <t>0.0</t>
        </is>
      </c>
      <c r="AA11" t="inlineStr">
        <is>
          <t>0.0</t>
        </is>
      </c>
      <c r="AB11" t="inlineStr">
        <is>
          <t>0.0</t>
        </is>
      </c>
      <c r="AC11" t="inlineStr">
        <is>
          <t>0.0</t>
        </is>
      </c>
      <c r="AD11" t="inlineStr">
        <is>
          <t>0.0</t>
        </is>
      </c>
      <c r="AE11" t="inlineStr">
        <is>
          <t>0.0</t>
        </is>
      </c>
      <c r="AF11" t="inlineStr">
        <is>
          <t>0.0</t>
        </is>
      </c>
      <c r="AG11" t="inlineStr">
        <is>
          <t>0.0</t>
        </is>
      </c>
      <c r="AH11" t="inlineStr">
        <is>
          <t>0.0</t>
        </is>
      </c>
      <c r="AI11" t="inlineStr">
        <is>
          <t>0.0</t>
        </is>
      </c>
      <c r="AJ11" t="inlineStr">
        <is>
          <t>0.0</t>
        </is>
      </c>
      <c r="AK11" t="inlineStr">
        <is>
          <t>0.0</t>
        </is>
      </c>
      <c r="AL11" t="inlineStr">
        <is>
          <t>0.0</t>
        </is>
      </c>
      <c r="AM11" t="inlineStr">
        <is>
          <t>0.0</t>
        </is>
      </c>
      <c r="AN11" t="inlineStr">
        <is>
          <t>0.0</t>
        </is>
      </c>
      <c r="AO11" t="inlineStr">
        <is>
          <t>0.0</t>
        </is>
      </c>
      <c r="AP11" t="inlineStr">
        <is>
          <t>0.0</t>
        </is>
      </c>
      <c r="AQ11" t="inlineStr"/>
      <c r="AR11" t="inlineStr"/>
      <c r="AS11" t="inlineStr"/>
      <c r="AT11" t="inlineStr"/>
      <c r="AU11" t="inlineStr"/>
      <c r="AV11" t="inlineStr">
        <is>
          <t>0.0</t>
        </is>
      </c>
      <c r="AW11" t="inlineStr">
        <is>
          <t>0.0</t>
        </is>
      </c>
      <c r="AX11" t="inlineStr">
        <is>
          <t>0.0</t>
        </is>
      </c>
      <c r="AY11" t="inlineStr">
        <is>
          <t>0.0</t>
        </is>
      </c>
      <c r="AZ11" t="inlineStr">
        <is>
          <t>0.0</t>
        </is>
      </c>
      <c r="BA11" t="inlineStr">
        <is>
          <t>0.0</t>
        </is>
      </c>
      <c r="BB11" t="inlineStr">
        <is>
          <t>0.0</t>
        </is>
      </c>
      <c r="BC11" t="inlineStr">
        <is>
          <t>0.0</t>
        </is>
      </c>
      <c r="BD11" t="inlineStr">
        <is>
          <t>0.0</t>
        </is>
      </c>
      <c r="BE11" t="inlineStr">
        <is>
          <t>0.0</t>
        </is>
      </c>
      <c r="BF11" t="inlineStr">
        <is>
          <t>0.0</t>
        </is>
      </c>
      <c r="BG11" t="inlineStr">
        <is>
          <t>0.0</t>
        </is>
      </c>
      <c r="BH11" t="inlineStr">
        <is>
          <t>0.0</t>
        </is>
      </c>
      <c r="BI11" t="inlineStr">
        <is>
          <t>0.0</t>
        </is>
      </c>
      <c r="BJ11" t="inlineStr">
        <is>
          <t>0.0</t>
        </is>
      </c>
      <c r="BK11" t="inlineStr">
        <is>
          <t>0.0</t>
        </is>
      </c>
      <c r="BL11" t="inlineStr">
        <is>
          <t>0.0</t>
        </is>
      </c>
      <c r="BM11" t="inlineStr">
        <is>
          <t>0.0</t>
        </is>
      </c>
      <c r="BN11" t="inlineStr">
        <is>
          <t>0.0</t>
        </is>
      </c>
      <c r="BO11" t="inlineStr">
        <is>
          <t>0.0</t>
        </is>
      </c>
      <c r="BP11" t="inlineStr">
        <is>
          <t>0.0</t>
        </is>
      </c>
      <c r="BQ11" t="inlineStr">
        <is>
          <t>0.0</t>
        </is>
      </c>
      <c r="BR11" t="inlineStr">
        <is>
          <t>0.0</t>
        </is>
      </c>
      <c r="BS11" t="inlineStr">
        <is>
          <t>0.0</t>
        </is>
      </c>
      <c r="BT11" t="inlineStr">
        <is>
          <t>0.0</t>
        </is>
      </c>
      <c r="BU11" t="inlineStr">
        <is>
          <t>0.0</t>
        </is>
      </c>
      <c r="BV11" t="inlineStr">
        <is>
          <t>0.0</t>
        </is>
      </c>
      <c r="BW11" t="inlineStr">
        <is>
          <t>0.0</t>
        </is>
      </c>
      <c r="BX11" t="inlineStr">
        <is>
          <t>0.0</t>
        </is>
      </c>
      <c r="BY11" t="inlineStr">
        <is>
          <t>0.0</t>
        </is>
      </c>
      <c r="BZ11" t="inlineStr">
        <is>
          <t>0.0</t>
        </is>
      </c>
      <c r="CA11" t="inlineStr">
        <is>
          <t>0.0</t>
        </is>
      </c>
      <c r="CB11" t="inlineStr">
        <is>
          <t>0.0</t>
        </is>
      </c>
      <c r="CC11" t="inlineStr">
        <is>
          <t>0.0</t>
        </is>
      </c>
      <c r="CD11" t="inlineStr">
        <is>
          <t>0.0</t>
        </is>
      </c>
      <c r="CE11" t="inlineStr">
        <is>
          <t>0.0</t>
        </is>
      </c>
      <c r="CF11" t="inlineStr">
        <is>
          <t>0.0</t>
        </is>
      </c>
      <c r="CG11" t="inlineStr">
        <is>
          <t>0.0</t>
        </is>
      </c>
      <c r="CH11" t="inlineStr">
        <is>
          <t>0.0</t>
        </is>
      </c>
      <c r="CI11" t="inlineStr">
        <is>
          <t>0.0</t>
        </is>
      </c>
      <c r="CJ11" t="inlineStr">
        <is>
          <t>0.0</t>
        </is>
      </c>
      <c r="CK11" t="inlineStr">
        <is>
          <t>0.0</t>
        </is>
      </c>
      <c r="CL11" t="inlineStr">
        <is>
          <t>0.0</t>
        </is>
      </c>
      <c r="CM11" t="inlineStr">
        <is>
          <t>0.0</t>
        </is>
      </c>
      <c r="CN11" t="inlineStr">
        <is>
          <t>0.0</t>
        </is>
      </c>
      <c r="CO11" t="inlineStr">
        <is>
          <t>0.0</t>
        </is>
      </c>
      <c r="CP11" t="inlineStr">
        <is>
          <t>0.0</t>
        </is>
      </c>
      <c r="CQ11" t="inlineStr">
        <is>
          <t>0.0</t>
        </is>
      </c>
      <c r="CR11" t="inlineStr">
        <is>
          <t>0.0</t>
        </is>
      </c>
      <c r="CS11" t="inlineStr">
        <is>
          <t>0.0</t>
        </is>
      </c>
      <c r="CT11" t="inlineStr">
        <is>
          <t>0.0</t>
        </is>
      </c>
      <c r="CU11" t="inlineStr">
        <is>
          <t>0.0</t>
        </is>
      </c>
      <c r="CV11" t="inlineStr">
        <is>
          <t>0.0</t>
        </is>
      </c>
      <c r="CW11" t="inlineStr">
        <is>
          <t>0.0</t>
        </is>
      </c>
      <c r="CX11" t="inlineStr">
        <is>
          <t>0.0</t>
        </is>
      </c>
      <c r="CY11" t="inlineStr">
        <is>
          <t>4.0</t>
        </is>
      </c>
      <c r="CZ11" t="inlineStr">
        <is>
          <t>0.0</t>
        </is>
      </c>
      <c r="DA11" t="inlineStr">
        <is>
          <t>0.0</t>
        </is>
      </c>
      <c r="DB11" t="inlineStr">
        <is>
          <t>0.0</t>
        </is>
      </c>
      <c r="DC11" t="inlineStr">
        <is>
          <t>0.0</t>
        </is>
      </c>
      <c r="DD11" t="inlineStr"/>
      <c r="DE11" t="inlineStr"/>
      <c r="DF11" t="inlineStr"/>
      <c r="DG11" t="inlineStr"/>
      <c r="DH11" t="inlineStr"/>
      <c r="DI11" t="inlineStr">
        <is>
          <t>0.0</t>
        </is>
      </c>
      <c r="DJ11" t="inlineStr">
        <is>
          <t>0.0</t>
        </is>
      </c>
      <c r="DK11" t="inlineStr">
        <is>
          <t>0.0</t>
        </is>
      </c>
      <c r="DL11" t="inlineStr">
        <is>
          <t>0.0</t>
        </is>
      </c>
      <c r="DM11" t="inlineStr">
        <is>
          <t>0.0</t>
        </is>
      </c>
      <c r="DN11" t="inlineStr">
        <is>
          <t>0.0</t>
        </is>
      </c>
      <c r="DO11" t="inlineStr">
        <is>
          <t>0.0</t>
        </is>
      </c>
      <c r="DP11" t="inlineStr">
        <is>
          <t>0.0</t>
        </is>
      </c>
      <c r="DQ11" t="inlineStr">
        <is>
          <t>0.0</t>
        </is>
      </c>
      <c r="DR11" t="inlineStr">
        <is>
          <t>0.0</t>
        </is>
      </c>
      <c r="DS11" t="inlineStr">
        <is>
          <t>0.0</t>
        </is>
      </c>
      <c r="DT11" t="inlineStr">
        <is>
          <t>0.0</t>
        </is>
      </c>
      <c r="DU11" t="inlineStr">
        <is>
          <t>0.0</t>
        </is>
      </c>
      <c r="DV11" t="inlineStr">
        <is>
          <t>0.0</t>
        </is>
      </c>
      <c r="DW11" t="inlineStr">
        <is>
          <t>0.0</t>
        </is>
      </c>
      <c r="DX11" t="inlineStr">
        <is>
          <t>5.0</t>
        </is>
      </c>
      <c r="DY11" t="inlineStr">
        <is>
          <t>0.0</t>
        </is>
      </c>
      <c r="DZ11" t="inlineStr">
        <is>
          <t>0.0</t>
        </is>
      </c>
      <c r="EA11" t="inlineStr">
        <is>
          <t>0.0</t>
        </is>
      </c>
      <c r="EB11" t="inlineStr">
        <is>
          <t>0.0</t>
        </is>
      </c>
      <c r="EC11" t="inlineStr">
        <is>
          <t>6.0</t>
        </is>
      </c>
      <c r="ED11" t="inlineStr">
        <is>
          <t>0.0</t>
        </is>
      </c>
      <c r="EE11" t="inlineStr">
        <is>
          <t>0.0</t>
        </is>
      </c>
      <c r="EF11" t="inlineStr">
        <is>
          <t>0.0</t>
        </is>
      </c>
      <c r="EG11" t="inlineStr">
        <is>
          <t>0.0</t>
        </is>
      </c>
      <c r="EH11" t="inlineStr">
        <is>
          <t>0.0</t>
        </is>
      </c>
      <c r="EI11" t="inlineStr">
        <is>
          <t>0.0</t>
        </is>
      </c>
      <c r="EJ11" t="inlineStr">
        <is>
          <t>0.0</t>
        </is>
      </c>
      <c r="EK11" t="inlineStr">
        <is>
          <t>0.0</t>
        </is>
      </c>
      <c r="EL11" t="inlineStr">
        <is>
          <t>0.0</t>
        </is>
      </c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>
        <is>
          <t>9.0</t>
        </is>
      </c>
      <c r="FA11" t="inlineStr">
        <is>
          <t>10.0</t>
        </is>
      </c>
      <c r="FB11" t="inlineStr">
        <is>
          <t>3.0</t>
        </is>
      </c>
      <c r="FC11" t="inlineStr">
        <is>
          <t>2.0</t>
        </is>
      </c>
      <c r="FD11" t="inlineStr">
        <is>
          <t>2.0</t>
        </is>
      </c>
      <c r="FE11" t="inlineStr">
        <is>
          <t>2.0</t>
        </is>
      </c>
      <c r="FF11" t="inlineStr"/>
      <c r="FG11" t="inlineStr">
        <is>
          <t>1.0</t>
        </is>
      </c>
      <c r="FH11" t="inlineStr">
        <is>
          <t>10.0</t>
        </is>
      </c>
      <c r="FI11" t="inlineStr">
        <is>
          <t>10.0</t>
        </is>
      </c>
      <c r="FJ11" t="inlineStr">
        <is>
          <t>6.0</t>
        </is>
      </c>
      <c r="FK11" t="inlineStr">
        <is>
          <t>7.0</t>
        </is>
      </c>
      <c r="FL11" t="inlineStr">
        <is>
          <t>5.0</t>
        </is>
      </c>
      <c r="FM11" t="inlineStr">
        <is>
          <t>7.0</t>
        </is>
      </c>
      <c r="FN11" t="inlineStr">
        <is>
          <t>21.0</t>
        </is>
      </c>
      <c r="FO11" t="inlineStr">
        <is>
          <t>21.0</t>
        </is>
      </c>
      <c r="FP11" t="inlineStr">
        <is>
          <t>90.0</t>
        </is>
      </c>
      <c r="FQ11" t="inlineStr">
        <is>
          <t>140.0</t>
        </is>
      </c>
      <c r="FR11" t="inlineStr">
        <is>
          <t>35.0</t>
        </is>
      </c>
      <c r="FS11" t="inlineStr"/>
      <c r="FT11" t="inlineStr">
        <is>
          <t>90.0</t>
        </is>
      </c>
      <c r="FU11" t="inlineStr">
        <is>
          <t>129.0</t>
        </is>
      </c>
      <c r="FV11" t="inlineStr">
        <is>
          <t>1.0</t>
        </is>
      </c>
      <c r="FW11" t="inlineStr">
        <is>
          <t>30.0</t>
        </is>
      </c>
      <c r="FX11" t="inlineStr">
        <is>
          <t>7.0</t>
        </is>
      </c>
      <c r="FY11" t="inlineStr">
        <is>
          <t>132.0</t>
        </is>
      </c>
      <c r="FZ11" t="inlineStr"/>
      <c r="GA11" t="inlineStr"/>
    </row>
    <row r="12">
      <c r="A12" t="n">
        <v>11</v>
      </c>
      <c r="B12" t="inlineStr">
        <is>
          <t>2023/01/07 06:00 CST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2.0</t>
        </is>
      </c>
      <c r="N12" t="inlineStr">
        <is>
          <t>0.0</t>
        </is>
      </c>
      <c r="O12" t="inlineStr">
        <is>
          <t>1.0</t>
        </is>
      </c>
      <c r="P12" t="inlineStr">
        <is>
          <t>1.0</t>
        </is>
      </c>
      <c r="Q12" t="inlineStr">
        <is>
          <t>2.0</t>
        </is>
      </c>
      <c r="R12" t="inlineStr">
        <is>
          <t>2.0</t>
        </is>
      </c>
      <c r="S12" t="inlineStr">
        <is>
          <t>1.0</t>
        </is>
      </c>
      <c r="T12" t="inlineStr">
        <is>
          <t>1.0</t>
        </is>
      </c>
      <c r="U12" t="inlineStr">
        <is>
          <t>0.0</t>
        </is>
      </c>
      <c r="V12" t="inlineStr">
        <is>
          <t>4.0</t>
        </is>
      </c>
      <c r="W12" t="inlineStr">
        <is>
          <t>1.0</t>
        </is>
      </c>
      <c r="X12" t="inlineStr">
        <is>
          <t>1.0</t>
        </is>
      </c>
      <c r="Y12" t="inlineStr">
        <is>
          <t>1.0</t>
        </is>
      </c>
      <c r="Z12" t="inlineStr">
        <is>
          <t>0.0</t>
        </is>
      </c>
      <c r="AA12" t="inlineStr">
        <is>
          <t>0.0</t>
        </is>
      </c>
      <c r="AB12" t="inlineStr">
        <is>
          <t>2.0</t>
        </is>
      </c>
      <c r="AC12" t="inlineStr">
        <is>
          <t>2.0</t>
        </is>
      </c>
      <c r="AD12" t="inlineStr">
        <is>
          <t>2.0</t>
        </is>
      </c>
      <c r="AE12" t="inlineStr">
        <is>
          <t>0.0</t>
        </is>
      </c>
      <c r="AF12" t="inlineStr">
        <is>
          <t>0.0</t>
        </is>
      </c>
      <c r="AG12" t="inlineStr">
        <is>
          <t>0.0</t>
        </is>
      </c>
      <c r="AH12" t="inlineStr">
        <is>
          <t>1.0</t>
        </is>
      </c>
      <c r="AI12" t="inlineStr">
        <is>
          <t>0.0</t>
        </is>
      </c>
      <c r="AJ12" t="inlineStr">
        <is>
          <t>2.0</t>
        </is>
      </c>
      <c r="AK12" t="inlineStr">
        <is>
          <t>3.0</t>
        </is>
      </c>
      <c r="AL12" t="inlineStr">
        <is>
          <t>2.0</t>
        </is>
      </c>
      <c r="AM12" t="inlineStr">
        <is>
          <t>2.0</t>
        </is>
      </c>
      <c r="AN12" t="inlineStr">
        <is>
          <t>0.0</t>
        </is>
      </c>
      <c r="AO12" t="inlineStr">
        <is>
          <t>2.0</t>
        </is>
      </c>
      <c r="AP12" t="inlineStr">
        <is>
          <t>2.0</t>
        </is>
      </c>
      <c r="AQ12" t="inlineStr">
        <is>
          <t>1.0</t>
        </is>
      </c>
      <c r="AR12" t="inlineStr">
        <is>
          <t>0.0</t>
        </is>
      </c>
      <c r="AS12" t="inlineStr">
        <is>
          <t>6.0</t>
        </is>
      </c>
      <c r="AT12" t="inlineStr">
        <is>
          <t>0.0</t>
        </is>
      </c>
      <c r="AU12" t="inlineStr">
        <is>
          <t>2.0</t>
        </is>
      </c>
      <c r="AV12" t="inlineStr">
        <is>
          <t>2.0</t>
        </is>
      </c>
      <c r="AW12" t="inlineStr">
        <is>
          <t>3.0</t>
        </is>
      </c>
      <c r="AX12" t="inlineStr">
        <is>
          <t>9.0</t>
        </is>
      </c>
      <c r="AY12" t="inlineStr">
        <is>
          <t>0.0</t>
        </is>
      </c>
      <c r="AZ12" t="inlineStr">
        <is>
          <t>1.0</t>
        </is>
      </c>
      <c r="BA12" t="inlineStr">
        <is>
          <t>0.0</t>
        </is>
      </c>
      <c r="BB12" t="inlineStr">
        <is>
          <t>0.0</t>
        </is>
      </c>
      <c r="BC12" t="inlineStr">
        <is>
          <t>1.0</t>
        </is>
      </c>
      <c r="BD12" t="inlineStr">
        <is>
          <t>0.0</t>
        </is>
      </c>
      <c r="BE12" t="inlineStr">
        <is>
          <t>0.0</t>
        </is>
      </c>
      <c r="BF12" t="inlineStr">
        <is>
          <t>0.0</t>
        </is>
      </c>
      <c r="BG12" t="inlineStr">
        <is>
          <t>0.0</t>
        </is>
      </c>
      <c r="BH12" t="inlineStr">
        <is>
          <t>0.0</t>
        </is>
      </c>
      <c r="BI12" t="inlineStr">
        <is>
          <t>0.0</t>
        </is>
      </c>
      <c r="BJ12" t="inlineStr">
        <is>
          <t>0.0</t>
        </is>
      </c>
      <c r="BK12" t="inlineStr">
        <is>
          <t>0.0</t>
        </is>
      </c>
      <c r="BL12" t="inlineStr">
        <is>
          <t>0.0</t>
        </is>
      </c>
      <c r="BM12" t="inlineStr">
        <is>
          <t>0.0</t>
        </is>
      </c>
      <c r="BN12" t="inlineStr">
        <is>
          <t>0.0</t>
        </is>
      </c>
      <c r="BO12" t="inlineStr">
        <is>
          <t>0.0</t>
        </is>
      </c>
      <c r="BP12" t="inlineStr">
        <is>
          <t>0.0</t>
        </is>
      </c>
      <c r="BQ12" t="inlineStr">
        <is>
          <t>0.0</t>
        </is>
      </c>
      <c r="BR12" t="inlineStr">
        <is>
          <t>0.0</t>
        </is>
      </c>
      <c r="BS12" t="inlineStr">
        <is>
          <t>0.0</t>
        </is>
      </c>
      <c r="BT12" t="inlineStr">
        <is>
          <t>0.0</t>
        </is>
      </c>
      <c r="BU12" t="inlineStr">
        <is>
          <t>1.0</t>
        </is>
      </c>
      <c r="BV12" t="inlineStr">
        <is>
          <t>0.0</t>
        </is>
      </c>
      <c r="BW12" t="inlineStr">
        <is>
          <t>2.0</t>
        </is>
      </c>
      <c r="BX12" t="inlineStr">
        <is>
          <t>0.0</t>
        </is>
      </c>
      <c r="BY12" t="inlineStr">
        <is>
          <t>5.0</t>
        </is>
      </c>
      <c r="BZ12" t="inlineStr">
        <is>
          <t>0.0</t>
        </is>
      </c>
      <c r="CA12" t="inlineStr">
        <is>
          <t>0.0</t>
        </is>
      </c>
      <c r="CB12" t="inlineStr">
        <is>
          <t>2.0</t>
        </is>
      </c>
      <c r="CC12" t="inlineStr">
        <is>
          <t>2.0</t>
        </is>
      </c>
      <c r="CD12" t="inlineStr">
        <is>
          <t>5.0</t>
        </is>
      </c>
      <c r="CE12" t="inlineStr">
        <is>
          <t>1.0</t>
        </is>
      </c>
      <c r="CF12" t="inlineStr">
        <is>
          <t>5.0</t>
        </is>
      </c>
      <c r="CG12" t="inlineStr">
        <is>
          <t>3.0</t>
        </is>
      </c>
      <c r="CH12" t="inlineStr">
        <is>
          <t>1.0</t>
        </is>
      </c>
      <c r="CI12" t="inlineStr">
        <is>
          <t>1.0</t>
        </is>
      </c>
      <c r="CJ12" t="inlineStr">
        <is>
          <t>3.0</t>
        </is>
      </c>
      <c r="CK12" t="inlineStr">
        <is>
          <t>3.0</t>
        </is>
      </c>
      <c r="CL12" t="inlineStr">
        <is>
          <t>4.0</t>
        </is>
      </c>
      <c r="CM12" t="inlineStr">
        <is>
          <t>3.0</t>
        </is>
      </c>
      <c r="CN12" t="inlineStr">
        <is>
          <t>3.0</t>
        </is>
      </c>
      <c r="CO12" t="inlineStr">
        <is>
          <t>0.0</t>
        </is>
      </c>
      <c r="CP12" t="inlineStr">
        <is>
          <t>0.0</t>
        </is>
      </c>
      <c r="CQ12" t="inlineStr">
        <is>
          <t>0.0</t>
        </is>
      </c>
      <c r="CR12" t="inlineStr">
        <is>
          <t>0.0</t>
        </is>
      </c>
      <c r="CS12" t="inlineStr">
        <is>
          <t>0.0</t>
        </is>
      </c>
      <c r="CT12" t="inlineStr">
        <is>
          <t>0.0</t>
        </is>
      </c>
      <c r="CU12" t="inlineStr">
        <is>
          <t>0.0</t>
        </is>
      </c>
      <c r="CV12" t="inlineStr">
        <is>
          <t>0.0</t>
        </is>
      </c>
      <c r="CW12" t="inlineStr">
        <is>
          <t>0.0</t>
        </is>
      </c>
      <c r="CX12" t="inlineStr">
        <is>
          <t>0.0</t>
        </is>
      </c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>
        <is>
          <t>0.0</t>
        </is>
      </c>
      <c r="DJ12" t="inlineStr">
        <is>
          <t>0.0</t>
        </is>
      </c>
      <c r="DK12" t="inlineStr">
        <is>
          <t>0.0</t>
        </is>
      </c>
      <c r="DL12" t="inlineStr">
        <is>
          <t>0.0</t>
        </is>
      </c>
      <c r="DM12" t="inlineStr">
        <is>
          <t>0.0</t>
        </is>
      </c>
      <c r="DN12" t="inlineStr">
        <is>
          <t>2.0</t>
        </is>
      </c>
      <c r="DO12" t="inlineStr">
        <is>
          <t>0.0</t>
        </is>
      </c>
      <c r="DP12" t="inlineStr">
        <is>
          <t>0.0</t>
        </is>
      </c>
      <c r="DQ12" t="inlineStr">
        <is>
          <t>0.0</t>
        </is>
      </c>
      <c r="DR12" t="inlineStr">
        <is>
          <t>0.0</t>
        </is>
      </c>
      <c r="DS12" t="inlineStr">
        <is>
          <t>0.0</t>
        </is>
      </c>
      <c r="DT12" t="inlineStr">
        <is>
          <t>0.0</t>
        </is>
      </c>
      <c r="DU12" t="inlineStr">
        <is>
          <t>0.0</t>
        </is>
      </c>
      <c r="DV12" t="inlineStr">
        <is>
          <t>0.0</t>
        </is>
      </c>
      <c r="DW12" t="inlineStr">
        <is>
          <t>0.0</t>
        </is>
      </c>
      <c r="DX12" t="inlineStr">
        <is>
          <t>6.0</t>
        </is>
      </c>
      <c r="DY12" t="inlineStr">
        <is>
          <t>0.0</t>
        </is>
      </c>
      <c r="DZ12" t="inlineStr">
        <is>
          <t>0.0</t>
        </is>
      </c>
      <c r="EA12" t="inlineStr">
        <is>
          <t>0.0</t>
        </is>
      </c>
      <c r="EB12" t="inlineStr">
        <is>
          <t>0.0</t>
        </is>
      </c>
      <c r="EC12" t="inlineStr"/>
      <c r="ED12" t="inlineStr"/>
      <c r="EE12" t="inlineStr"/>
      <c r="EF12" t="inlineStr"/>
      <c r="EG12" t="inlineStr"/>
      <c r="EH12" t="inlineStr">
        <is>
          <t>3.0</t>
        </is>
      </c>
      <c r="EI12" t="inlineStr">
        <is>
          <t>0.0</t>
        </is>
      </c>
      <c r="EJ12" t="inlineStr">
        <is>
          <t>0.0</t>
        </is>
      </c>
      <c r="EK12" t="inlineStr">
        <is>
          <t>0.0</t>
        </is>
      </c>
      <c r="EL12" t="inlineStr">
        <is>
          <t>0.0</t>
        </is>
      </c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>
        <is>
          <t>197.0</t>
        </is>
      </c>
      <c r="FA12" t="inlineStr">
        <is>
          <t>198.0</t>
        </is>
      </c>
      <c r="FB12" t="inlineStr">
        <is>
          <t>205.0</t>
        </is>
      </c>
      <c r="FC12" t="inlineStr">
        <is>
          <t>205.0</t>
        </is>
      </c>
      <c r="FD12" t="inlineStr">
        <is>
          <t>156.0</t>
        </is>
      </c>
      <c r="FE12" t="inlineStr">
        <is>
          <t>154.0</t>
        </is>
      </c>
      <c r="FF12" t="inlineStr">
        <is>
          <t>99.0</t>
        </is>
      </c>
      <c r="FG12" t="inlineStr">
        <is>
          <t>99.0</t>
        </is>
      </c>
      <c r="FH12" t="inlineStr">
        <is>
          <t>122.0</t>
        </is>
      </c>
      <c r="FI12" t="inlineStr">
        <is>
          <t>122.0</t>
        </is>
      </c>
      <c r="FJ12" t="inlineStr">
        <is>
          <t>108.0</t>
        </is>
      </c>
      <c r="FK12" t="inlineStr">
        <is>
          <t>108.0</t>
        </is>
      </c>
      <c r="FL12" t="inlineStr">
        <is>
          <t>242.0</t>
        </is>
      </c>
      <c r="FM12" t="inlineStr">
        <is>
          <t>126.0</t>
        </is>
      </c>
      <c r="FN12" t="inlineStr">
        <is>
          <t>268.0</t>
        </is>
      </c>
      <c r="FO12" t="inlineStr">
        <is>
          <t>269.0</t>
        </is>
      </c>
      <c r="FP12" t="inlineStr">
        <is>
          <t>165.0</t>
        </is>
      </c>
      <c r="FQ12" t="inlineStr">
        <is>
          <t>137.0</t>
        </is>
      </c>
      <c r="FR12" t="inlineStr"/>
      <c r="FS12" t="inlineStr"/>
      <c r="FT12" t="inlineStr">
        <is>
          <t>49.0</t>
        </is>
      </c>
      <c r="FU12" t="inlineStr">
        <is>
          <t>270.0</t>
        </is>
      </c>
      <c r="FV12" t="inlineStr">
        <is>
          <t>275.0</t>
        </is>
      </c>
      <c r="FW12" t="inlineStr">
        <is>
          <t>64.0</t>
        </is>
      </c>
      <c r="FX12" t="inlineStr"/>
      <c r="FY12" t="inlineStr">
        <is>
          <t>239.0</t>
        </is>
      </c>
      <c r="FZ12" t="inlineStr"/>
      <c r="GA12" t="inlineStr"/>
    </row>
    <row r="13">
      <c r="A13" t="n">
        <v>12</v>
      </c>
      <c r="B13" t="inlineStr">
        <is>
          <t>2023/01/07 07:00 CST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0.0</t>
        </is>
      </c>
      <c r="N13" t="inlineStr">
        <is>
          <t>0.0</t>
        </is>
      </c>
      <c r="O13" t="inlineStr">
        <is>
          <t>0.0</t>
        </is>
      </c>
      <c r="P13" t="inlineStr">
        <is>
          <t>1.0</t>
        </is>
      </c>
      <c r="Q13" t="inlineStr">
        <is>
          <t>0.0</t>
        </is>
      </c>
      <c r="R13" t="inlineStr">
        <is>
          <t>0.0</t>
        </is>
      </c>
      <c r="S13" t="inlineStr">
        <is>
          <t>0.0</t>
        </is>
      </c>
      <c r="T13" t="inlineStr">
        <is>
          <t>0.0</t>
        </is>
      </c>
      <c r="U13" t="inlineStr">
        <is>
          <t>0.0</t>
        </is>
      </c>
      <c r="V13" t="inlineStr">
        <is>
          <t>0.0</t>
        </is>
      </c>
      <c r="W13" t="inlineStr">
        <is>
          <t>0.0</t>
        </is>
      </c>
      <c r="X13" t="inlineStr">
        <is>
          <t>0.0</t>
        </is>
      </c>
      <c r="Y13" t="inlineStr">
        <is>
          <t>3.0</t>
        </is>
      </c>
      <c r="Z13" t="inlineStr">
        <is>
          <t>0.0</t>
        </is>
      </c>
      <c r="AA13" t="inlineStr">
        <is>
          <t>0.0</t>
        </is>
      </c>
      <c r="AB13" t="inlineStr">
        <is>
          <t>1.0</t>
        </is>
      </c>
      <c r="AC13" t="inlineStr">
        <is>
          <t>1.0</t>
        </is>
      </c>
      <c r="AD13" t="inlineStr">
        <is>
          <t>3.0</t>
        </is>
      </c>
      <c r="AE13" t="inlineStr">
        <is>
          <t>1.0</t>
        </is>
      </c>
      <c r="AF13" t="inlineStr">
        <is>
          <t>0.0</t>
        </is>
      </c>
      <c r="AG13" t="inlineStr">
        <is>
          <t>0.0</t>
        </is>
      </c>
      <c r="AH13" t="inlineStr">
        <is>
          <t>0.0</t>
        </is>
      </c>
      <c r="AI13" t="inlineStr">
        <is>
          <t>3.0</t>
        </is>
      </c>
      <c r="AJ13" t="inlineStr">
        <is>
          <t>0.0</t>
        </is>
      </c>
      <c r="AK13" t="inlineStr">
        <is>
          <t>1.0</t>
        </is>
      </c>
      <c r="AL13" t="inlineStr">
        <is>
          <t>0.0</t>
        </is>
      </c>
      <c r="AM13" t="inlineStr">
        <is>
          <t>1.0</t>
        </is>
      </c>
      <c r="AN13" t="inlineStr">
        <is>
          <t>0.0</t>
        </is>
      </c>
      <c r="AO13" t="inlineStr">
        <is>
          <t>1.0</t>
        </is>
      </c>
      <c r="AP13" t="inlineStr">
        <is>
          <t>1.0</t>
        </is>
      </c>
      <c r="AQ13" t="inlineStr">
        <is>
          <t>0.0</t>
        </is>
      </c>
      <c r="AR13" t="inlineStr">
        <is>
          <t>0.0</t>
        </is>
      </c>
      <c r="AS13" t="inlineStr">
        <is>
          <t>0.0</t>
        </is>
      </c>
      <c r="AT13" t="inlineStr">
        <is>
          <t>0.0</t>
        </is>
      </c>
      <c r="AU13" t="inlineStr">
        <is>
          <t>0.0</t>
        </is>
      </c>
      <c r="AV13" t="inlineStr">
        <is>
          <t>0.0</t>
        </is>
      </c>
      <c r="AW13" t="inlineStr">
        <is>
          <t>0.0</t>
        </is>
      </c>
      <c r="AX13" t="inlineStr">
        <is>
          <t>0.0</t>
        </is>
      </c>
      <c r="AY13" t="inlineStr">
        <is>
          <t>0.0</t>
        </is>
      </c>
      <c r="AZ13" t="inlineStr">
        <is>
          <t>0.0</t>
        </is>
      </c>
      <c r="BA13" t="inlineStr">
        <is>
          <t>0.0</t>
        </is>
      </c>
      <c r="BB13" t="inlineStr">
        <is>
          <t>0.0</t>
        </is>
      </c>
      <c r="BC13" t="inlineStr">
        <is>
          <t>0.0</t>
        </is>
      </c>
      <c r="BD13" t="inlineStr">
        <is>
          <t>0.0</t>
        </is>
      </c>
      <c r="BE13" t="inlineStr">
        <is>
          <t>0.0</t>
        </is>
      </c>
      <c r="BF13" t="inlineStr">
        <is>
          <t>0.0</t>
        </is>
      </c>
      <c r="BG13" t="inlineStr">
        <is>
          <t>0.0</t>
        </is>
      </c>
      <c r="BH13" t="inlineStr">
        <is>
          <t>0.0</t>
        </is>
      </c>
      <c r="BI13" t="inlineStr">
        <is>
          <t>0.0</t>
        </is>
      </c>
      <c r="BJ13" t="inlineStr">
        <is>
          <t>0.0</t>
        </is>
      </c>
      <c r="BK13" t="inlineStr">
        <is>
          <t>0.0</t>
        </is>
      </c>
      <c r="BL13" t="inlineStr">
        <is>
          <t>0.0</t>
        </is>
      </c>
      <c r="BM13" t="inlineStr">
        <is>
          <t>0.0</t>
        </is>
      </c>
      <c r="BN13" t="inlineStr">
        <is>
          <t>0.0</t>
        </is>
      </c>
      <c r="BO13" t="inlineStr">
        <is>
          <t>0.0</t>
        </is>
      </c>
      <c r="BP13" t="inlineStr">
        <is>
          <t>0.0</t>
        </is>
      </c>
      <c r="BQ13" t="inlineStr">
        <is>
          <t>0.0</t>
        </is>
      </c>
      <c r="BR13" t="inlineStr">
        <is>
          <t>0.0</t>
        </is>
      </c>
      <c r="BS13" t="inlineStr">
        <is>
          <t>0.0</t>
        </is>
      </c>
      <c r="BT13" t="inlineStr">
        <is>
          <t>0.0</t>
        </is>
      </c>
      <c r="BU13" t="inlineStr">
        <is>
          <t>1.0</t>
        </is>
      </c>
      <c r="BV13" t="inlineStr">
        <is>
          <t>0.0</t>
        </is>
      </c>
      <c r="BW13" t="inlineStr">
        <is>
          <t>2.0</t>
        </is>
      </c>
      <c r="BX13" t="inlineStr">
        <is>
          <t>2.0</t>
        </is>
      </c>
      <c r="BY13" t="inlineStr">
        <is>
          <t>0.0</t>
        </is>
      </c>
      <c r="BZ13" t="inlineStr"/>
      <c r="CA13" t="inlineStr"/>
      <c r="CB13" t="inlineStr"/>
      <c r="CC13" t="inlineStr"/>
      <c r="CD13" t="inlineStr"/>
      <c r="CE13" t="inlineStr">
        <is>
          <t>2.0</t>
        </is>
      </c>
      <c r="CF13" t="inlineStr">
        <is>
          <t>5.0</t>
        </is>
      </c>
      <c r="CG13" t="inlineStr">
        <is>
          <t>5.0</t>
        </is>
      </c>
      <c r="CH13" t="inlineStr">
        <is>
          <t>3.0</t>
        </is>
      </c>
      <c r="CI13" t="inlineStr">
        <is>
          <t>2.0</t>
        </is>
      </c>
      <c r="CJ13" t="inlineStr">
        <is>
          <t>5.0</t>
        </is>
      </c>
      <c r="CK13" t="inlineStr">
        <is>
          <t>3.0</t>
        </is>
      </c>
      <c r="CL13" t="inlineStr">
        <is>
          <t>0.0</t>
        </is>
      </c>
      <c r="CM13" t="inlineStr">
        <is>
          <t>2.0</t>
        </is>
      </c>
      <c r="CN13" t="inlineStr">
        <is>
          <t>1.0</t>
        </is>
      </c>
      <c r="CO13" t="inlineStr">
        <is>
          <t>0.0</t>
        </is>
      </c>
      <c r="CP13" t="inlineStr">
        <is>
          <t>0.0</t>
        </is>
      </c>
      <c r="CQ13" t="inlineStr">
        <is>
          <t>0.0</t>
        </is>
      </c>
      <c r="CR13" t="inlineStr">
        <is>
          <t>0.0</t>
        </is>
      </c>
      <c r="CS13" t="inlineStr">
        <is>
          <t>0.0</t>
        </is>
      </c>
      <c r="CT13" t="inlineStr">
        <is>
          <t>0.0</t>
        </is>
      </c>
      <c r="CU13" t="inlineStr">
        <is>
          <t>0.0</t>
        </is>
      </c>
      <c r="CV13" t="inlineStr">
        <is>
          <t>0.0</t>
        </is>
      </c>
      <c r="CW13" t="inlineStr">
        <is>
          <t>0.0</t>
        </is>
      </c>
      <c r="CX13" t="inlineStr">
        <is>
          <t>0.0</t>
        </is>
      </c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>
        <is>
          <t>0.0</t>
        </is>
      </c>
      <c r="DJ13" t="inlineStr">
        <is>
          <t>0.0</t>
        </is>
      </c>
      <c r="DK13" t="inlineStr">
        <is>
          <t>0.0</t>
        </is>
      </c>
      <c r="DL13" t="inlineStr">
        <is>
          <t>0.0</t>
        </is>
      </c>
      <c r="DM13" t="inlineStr">
        <is>
          <t>0.0</t>
        </is>
      </c>
      <c r="DN13" t="inlineStr">
        <is>
          <t>1.0</t>
        </is>
      </c>
      <c r="DO13" t="inlineStr">
        <is>
          <t>0.0</t>
        </is>
      </c>
      <c r="DP13" t="inlineStr">
        <is>
          <t>0.0</t>
        </is>
      </c>
      <c r="DQ13" t="inlineStr">
        <is>
          <t>0.0</t>
        </is>
      </c>
      <c r="DR13" t="inlineStr">
        <is>
          <t>0.0</t>
        </is>
      </c>
      <c r="DS13" t="inlineStr">
        <is>
          <t>1.0</t>
        </is>
      </c>
      <c r="DT13" t="inlineStr">
        <is>
          <t>0.0</t>
        </is>
      </c>
      <c r="DU13" t="inlineStr">
        <is>
          <t>0.0</t>
        </is>
      </c>
      <c r="DV13" t="inlineStr">
        <is>
          <t>0.0</t>
        </is>
      </c>
      <c r="DW13" t="inlineStr">
        <is>
          <t>0.0</t>
        </is>
      </c>
      <c r="DX13" t="inlineStr">
        <is>
          <t>0.0</t>
        </is>
      </c>
      <c r="DY13" t="inlineStr">
        <is>
          <t>0.0</t>
        </is>
      </c>
      <c r="DZ13" t="inlineStr">
        <is>
          <t>0.0</t>
        </is>
      </c>
      <c r="EA13" t="inlineStr">
        <is>
          <t>0.0</t>
        </is>
      </c>
      <c r="EB13" t="inlineStr">
        <is>
          <t>0.0</t>
        </is>
      </c>
      <c r="EC13" t="inlineStr"/>
      <c r="ED13" t="inlineStr"/>
      <c r="EE13" t="inlineStr"/>
      <c r="EF13" t="inlineStr"/>
      <c r="EG13" t="inlineStr"/>
      <c r="EH13" t="inlineStr">
        <is>
          <t>3.0</t>
        </is>
      </c>
      <c r="EI13" t="inlineStr">
        <is>
          <t>0.0</t>
        </is>
      </c>
      <c r="EJ13" t="inlineStr">
        <is>
          <t>0.0</t>
        </is>
      </c>
      <c r="EK13" t="inlineStr">
        <is>
          <t>0.0</t>
        </is>
      </c>
      <c r="EL13" t="inlineStr">
        <is>
          <t>0.0</t>
        </is>
      </c>
      <c r="EM13" t="inlineStr">
        <is>
          <t>0.0</t>
        </is>
      </c>
      <c r="EN13" t="inlineStr">
        <is>
          <t>0.0</t>
        </is>
      </c>
      <c r="EO13" t="inlineStr">
        <is>
          <t>0.0</t>
        </is>
      </c>
      <c r="EP13" t="inlineStr">
        <is>
          <t>0.0</t>
        </is>
      </c>
      <c r="EQ13" t="inlineStr">
        <is>
          <t>0.0</t>
        </is>
      </c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>
        <is>
          <t>103.0</t>
        </is>
      </c>
      <c r="FA13" t="inlineStr">
        <is>
          <t>101.0</t>
        </is>
      </c>
      <c r="FB13" t="inlineStr">
        <is>
          <t>104.0</t>
        </is>
      </c>
      <c r="FC13" t="inlineStr">
        <is>
          <t>104.0</t>
        </is>
      </c>
      <c r="FD13" t="inlineStr">
        <is>
          <t>134.0</t>
        </is>
      </c>
      <c r="FE13" t="inlineStr">
        <is>
          <t>134.0</t>
        </is>
      </c>
      <c r="FF13" t="inlineStr">
        <is>
          <t>44.0</t>
        </is>
      </c>
      <c r="FG13" t="inlineStr">
        <is>
          <t>44.0</t>
        </is>
      </c>
      <c r="FH13" t="inlineStr">
        <is>
          <t>81.0</t>
        </is>
      </c>
      <c r="FI13" t="inlineStr">
        <is>
          <t>82.0</t>
        </is>
      </c>
      <c r="FJ13" t="inlineStr">
        <is>
          <t>87.0</t>
        </is>
      </c>
      <c r="FK13" t="inlineStr">
        <is>
          <t>84.0</t>
        </is>
      </c>
      <c r="FL13" t="inlineStr">
        <is>
          <t>194.0</t>
        </is>
      </c>
      <c r="FM13" t="inlineStr"/>
      <c r="FN13" t="inlineStr">
        <is>
          <t>213.0</t>
        </is>
      </c>
      <c r="FO13" t="inlineStr">
        <is>
          <t>216.0</t>
        </is>
      </c>
      <c r="FP13" t="inlineStr">
        <is>
          <t>95.0</t>
        </is>
      </c>
      <c r="FQ13" t="inlineStr">
        <is>
          <t>9.0</t>
        </is>
      </c>
      <c r="FR13" t="inlineStr"/>
      <c r="FS13" t="inlineStr"/>
      <c r="FT13" t="inlineStr">
        <is>
          <t>3.0</t>
        </is>
      </c>
      <c r="FU13" t="inlineStr">
        <is>
          <t>49.0</t>
        </is>
      </c>
      <c r="FV13" t="inlineStr">
        <is>
          <t>65.0</t>
        </is>
      </c>
      <c r="FW13" t="inlineStr">
        <is>
          <t>54.0</t>
        </is>
      </c>
      <c r="FX13" t="inlineStr"/>
      <c r="FY13" t="inlineStr">
        <is>
          <t>65.0</t>
        </is>
      </c>
      <c r="FZ13" t="inlineStr">
        <is>
          <t>1.0</t>
        </is>
      </c>
      <c r="GA13" t="inlineStr"/>
    </row>
    <row r="14">
      <c r="A14" t="n">
        <v>13</v>
      </c>
      <c r="B14" t="inlineStr">
        <is>
          <t>2023/01/07 08:00 CST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3.0</t>
        </is>
      </c>
      <c r="N14" t="inlineStr">
        <is>
          <t>0.0</t>
        </is>
      </c>
      <c r="O14" t="inlineStr">
        <is>
          <t>2.0</t>
        </is>
      </c>
      <c r="P14" t="inlineStr">
        <is>
          <t>2.0</t>
        </is>
      </c>
      <c r="Q14" t="inlineStr">
        <is>
          <t>0.0</t>
        </is>
      </c>
      <c r="R14" t="inlineStr">
        <is>
          <t>18.0</t>
        </is>
      </c>
      <c r="S14" t="inlineStr">
        <is>
          <t>4.0</t>
        </is>
      </c>
      <c r="T14" t="inlineStr">
        <is>
          <t>2.0</t>
        </is>
      </c>
      <c r="U14" t="inlineStr">
        <is>
          <t>2.0</t>
        </is>
      </c>
      <c r="V14" t="inlineStr">
        <is>
          <t>0.0</t>
        </is>
      </c>
      <c r="W14" t="inlineStr">
        <is>
          <t>0.0</t>
        </is>
      </c>
      <c r="X14" t="inlineStr">
        <is>
          <t>2.0</t>
        </is>
      </c>
      <c r="Y14" t="inlineStr">
        <is>
          <t>4.0</t>
        </is>
      </c>
      <c r="Z14" t="inlineStr">
        <is>
          <t>0.0</t>
        </is>
      </c>
      <c r="AA14" t="inlineStr">
        <is>
          <t>0.0</t>
        </is>
      </c>
      <c r="AB14" t="inlineStr">
        <is>
          <t>0.0</t>
        </is>
      </c>
      <c r="AC14" t="inlineStr">
        <is>
          <t>2.0</t>
        </is>
      </c>
      <c r="AD14" t="inlineStr">
        <is>
          <t>2.0</t>
        </is>
      </c>
      <c r="AE14" t="inlineStr">
        <is>
          <t>0.0</t>
        </is>
      </c>
      <c r="AF14" t="inlineStr">
        <is>
          <t>0.0</t>
        </is>
      </c>
      <c r="AG14" t="inlineStr">
        <is>
          <t>3.0</t>
        </is>
      </c>
      <c r="AH14" t="inlineStr">
        <is>
          <t>1.0</t>
        </is>
      </c>
      <c r="AI14" t="inlineStr">
        <is>
          <t>8.0</t>
        </is>
      </c>
      <c r="AJ14" t="inlineStr">
        <is>
          <t>0.0</t>
        </is>
      </c>
      <c r="AK14" t="inlineStr">
        <is>
          <t>3.0</t>
        </is>
      </c>
      <c r="AL14" t="inlineStr">
        <is>
          <t>1.0</t>
        </is>
      </c>
      <c r="AM14" t="inlineStr">
        <is>
          <t>2.0</t>
        </is>
      </c>
      <c r="AN14" t="inlineStr">
        <is>
          <t>8.0</t>
        </is>
      </c>
      <c r="AO14" t="inlineStr">
        <is>
          <t>0.0</t>
        </is>
      </c>
      <c r="AP14" t="inlineStr">
        <is>
          <t>2.0</t>
        </is>
      </c>
      <c r="AQ14" t="inlineStr">
        <is>
          <t>4.0</t>
        </is>
      </c>
      <c r="AR14" t="inlineStr">
        <is>
          <t>0.0</t>
        </is>
      </c>
      <c r="AS14" t="inlineStr">
        <is>
          <t>9.0</t>
        </is>
      </c>
      <c r="AT14" t="inlineStr">
        <is>
          <t>1.0</t>
        </is>
      </c>
      <c r="AU14" t="inlineStr">
        <is>
          <t>0.0</t>
        </is>
      </c>
      <c r="AV14" t="inlineStr">
        <is>
          <t>1.0</t>
        </is>
      </c>
      <c r="AW14" t="inlineStr">
        <is>
          <t>2.0</t>
        </is>
      </c>
      <c r="AX14" t="inlineStr">
        <is>
          <t>9.0</t>
        </is>
      </c>
      <c r="AY14" t="inlineStr">
        <is>
          <t>1.0</t>
        </is>
      </c>
      <c r="AZ14" t="inlineStr">
        <is>
          <t>0.0</t>
        </is>
      </c>
      <c r="BA14" t="inlineStr">
        <is>
          <t>0.0</t>
        </is>
      </c>
      <c r="BB14" t="inlineStr">
        <is>
          <t>2.0</t>
        </is>
      </c>
      <c r="BC14" t="inlineStr">
        <is>
          <t>3.0</t>
        </is>
      </c>
      <c r="BD14" t="inlineStr">
        <is>
          <t>2.0</t>
        </is>
      </c>
      <c r="BE14" t="inlineStr">
        <is>
          <t>0.0</t>
        </is>
      </c>
      <c r="BF14" t="inlineStr">
        <is>
          <t>1.0</t>
        </is>
      </c>
      <c r="BG14" t="inlineStr">
        <is>
          <t>4.0</t>
        </is>
      </c>
      <c r="BH14" t="inlineStr">
        <is>
          <t>2.0</t>
        </is>
      </c>
      <c r="BI14" t="inlineStr">
        <is>
          <t>1.0</t>
        </is>
      </c>
      <c r="BJ14" t="inlineStr">
        <is>
          <t>0.0</t>
        </is>
      </c>
      <c r="BK14" t="inlineStr">
        <is>
          <t>0.0</t>
        </is>
      </c>
      <c r="BL14" t="inlineStr">
        <is>
          <t>1.0</t>
        </is>
      </c>
      <c r="BM14" t="inlineStr">
        <is>
          <t>3.0</t>
        </is>
      </c>
      <c r="BN14" t="inlineStr">
        <is>
          <t>4.0</t>
        </is>
      </c>
      <c r="BO14" t="inlineStr">
        <is>
          <t>1.0</t>
        </is>
      </c>
      <c r="BP14" t="inlineStr">
        <is>
          <t>2.0</t>
        </is>
      </c>
      <c r="BQ14" t="inlineStr">
        <is>
          <t>0.0</t>
        </is>
      </c>
      <c r="BR14" t="inlineStr">
        <is>
          <t>2.0</t>
        </is>
      </c>
      <c r="BS14" t="inlineStr">
        <is>
          <t>1.0</t>
        </is>
      </c>
      <c r="BT14" t="inlineStr">
        <is>
          <t>0.0</t>
        </is>
      </c>
      <c r="BU14" t="inlineStr">
        <is>
          <t>3.0</t>
        </is>
      </c>
      <c r="BV14" t="inlineStr">
        <is>
          <t>0.0</t>
        </is>
      </c>
      <c r="BW14" t="inlineStr">
        <is>
          <t>9.0</t>
        </is>
      </c>
      <c r="BX14" t="inlineStr">
        <is>
          <t>3.0</t>
        </is>
      </c>
      <c r="BY14" t="inlineStr">
        <is>
          <t>2.0</t>
        </is>
      </c>
      <c r="BZ14" t="inlineStr">
        <is>
          <t>1.0</t>
        </is>
      </c>
      <c r="CA14" t="inlineStr">
        <is>
          <t>1.0</t>
        </is>
      </c>
      <c r="CB14" t="inlineStr">
        <is>
          <t>8.0</t>
        </is>
      </c>
      <c r="CC14" t="inlineStr">
        <is>
          <t>1.0</t>
        </is>
      </c>
      <c r="CD14" t="inlineStr">
        <is>
          <t>0.0</t>
        </is>
      </c>
      <c r="CE14" t="inlineStr">
        <is>
          <t>10.0</t>
        </is>
      </c>
      <c r="CF14" t="inlineStr">
        <is>
          <t>14.0</t>
        </is>
      </c>
      <c r="CG14" t="inlineStr">
        <is>
          <t>6.0</t>
        </is>
      </c>
      <c r="CH14" t="inlineStr">
        <is>
          <t>1.0</t>
        </is>
      </c>
      <c r="CI14" t="inlineStr">
        <is>
          <t>0.0</t>
        </is>
      </c>
      <c r="CJ14" t="inlineStr">
        <is>
          <t>1.0</t>
        </is>
      </c>
      <c r="CK14" t="inlineStr">
        <is>
          <t>21.0</t>
        </is>
      </c>
      <c r="CL14" t="inlineStr">
        <is>
          <t>6.0</t>
        </is>
      </c>
      <c r="CM14" t="inlineStr">
        <is>
          <t>4.0</t>
        </is>
      </c>
      <c r="CN14" t="inlineStr">
        <is>
          <t>0.0</t>
        </is>
      </c>
      <c r="CO14" t="inlineStr">
        <is>
          <t>2.0</t>
        </is>
      </c>
      <c r="CP14" t="inlineStr">
        <is>
          <t>0.0</t>
        </is>
      </c>
      <c r="CQ14" t="inlineStr">
        <is>
          <t>0.0</t>
        </is>
      </c>
      <c r="CR14" t="inlineStr">
        <is>
          <t>0.0</t>
        </is>
      </c>
      <c r="CS14" t="inlineStr">
        <is>
          <t>0.0</t>
        </is>
      </c>
      <c r="CT14" t="inlineStr">
        <is>
          <t>0.0</t>
        </is>
      </c>
      <c r="CU14" t="inlineStr">
        <is>
          <t>0.0</t>
        </is>
      </c>
      <c r="CV14" t="inlineStr">
        <is>
          <t>0.0</t>
        </is>
      </c>
      <c r="CW14" t="inlineStr">
        <is>
          <t>0.0</t>
        </is>
      </c>
      <c r="CX14" t="inlineStr">
        <is>
          <t>0.0</t>
        </is>
      </c>
      <c r="CY14" t="inlineStr">
        <is>
          <t>36.0</t>
        </is>
      </c>
      <c r="CZ14" t="inlineStr">
        <is>
          <t>0.0</t>
        </is>
      </c>
      <c r="DA14" t="inlineStr">
        <is>
          <t>0.0</t>
        </is>
      </c>
      <c r="DB14" t="inlineStr">
        <is>
          <t>0.0</t>
        </is>
      </c>
      <c r="DC14" t="inlineStr">
        <is>
          <t>0.0</t>
        </is>
      </c>
      <c r="DD14" t="inlineStr"/>
      <c r="DE14" t="inlineStr"/>
      <c r="DF14" t="inlineStr"/>
      <c r="DG14" t="inlineStr"/>
      <c r="DH14" t="inlineStr"/>
      <c r="DI14" t="inlineStr">
        <is>
          <t>1.0</t>
        </is>
      </c>
      <c r="DJ14" t="inlineStr">
        <is>
          <t>0.0</t>
        </is>
      </c>
      <c r="DK14" t="inlineStr">
        <is>
          <t>0.0</t>
        </is>
      </c>
      <c r="DL14" t="inlineStr">
        <is>
          <t>0.0</t>
        </is>
      </c>
      <c r="DM14" t="inlineStr">
        <is>
          <t>0.0</t>
        </is>
      </c>
      <c r="DN14" t="inlineStr">
        <is>
          <t>1.0</t>
        </is>
      </c>
      <c r="DO14" t="inlineStr">
        <is>
          <t>0.0</t>
        </is>
      </c>
      <c r="DP14" t="inlineStr">
        <is>
          <t>0.0</t>
        </is>
      </c>
      <c r="DQ14" t="inlineStr">
        <is>
          <t>0.0</t>
        </is>
      </c>
      <c r="DR14" t="inlineStr">
        <is>
          <t>0.0</t>
        </is>
      </c>
      <c r="DS14" t="inlineStr">
        <is>
          <t>7.0</t>
        </is>
      </c>
      <c r="DT14" t="inlineStr">
        <is>
          <t>0.0</t>
        </is>
      </c>
      <c r="DU14" t="inlineStr">
        <is>
          <t>0.0</t>
        </is>
      </c>
      <c r="DV14" t="inlineStr">
        <is>
          <t>0.0</t>
        </is>
      </c>
      <c r="DW14" t="inlineStr">
        <is>
          <t>0.0</t>
        </is>
      </c>
      <c r="DX14" t="inlineStr">
        <is>
          <t>0.0</t>
        </is>
      </c>
      <c r="DY14" t="inlineStr">
        <is>
          <t>0.0</t>
        </is>
      </c>
      <c r="DZ14" t="inlineStr">
        <is>
          <t>0.0</t>
        </is>
      </c>
      <c r="EA14" t="inlineStr">
        <is>
          <t>0.0</t>
        </is>
      </c>
      <c r="EB14" t="inlineStr">
        <is>
          <t>0.0</t>
        </is>
      </c>
      <c r="EC14" t="inlineStr">
        <is>
          <t>4.0</t>
        </is>
      </c>
      <c r="ED14" t="inlineStr">
        <is>
          <t>0.0</t>
        </is>
      </c>
      <c r="EE14" t="inlineStr">
        <is>
          <t>0.0</t>
        </is>
      </c>
      <c r="EF14" t="inlineStr">
        <is>
          <t>0.0</t>
        </is>
      </c>
      <c r="EG14" t="inlineStr">
        <is>
          <t>0.0</t>
        </is>
      </c>
      <c r="EH14" t="inlineStr">
        <is>
          <t>4.0</t>
        </is>
      </c>
      <c r="EI14" t="inlineStr">
        <is>
          <t>0.0</t>
        </is>
      </c>
      <c r="EJ14" t="inlineStr">
        <is>
          <t>0.0</t>
        </is>
      </c>
      <c r="EK14" t="inlineStr">
        <is>
          <t>0.0</t>
        </is>
      </c>
      <c r="EL14" t="inlineStr">
        <is>
          <t>0.0</t>
        </is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>
        <is>
          <t>463.0</t>
        </is>
      </c>
      <c r="FA14" t="inlineStr">
        <is>
          <t>370.0</t>
        </is>
      </c>
      <c r="FB14" t="inlineStr">
        <is>
          <t>295.0</t>
        </is>
      </c>
      <c r="FC14" t="inlineStr">
        <is>
          <t>295.0</t>
        </is>
      </c>
      <c r="FD14" t="inlineStr">
        <is>
          <t>591.0</t>
        </is>
      </c>
      <c r="FE14" t="inlineStr">
        <is>
          <t>589.0</t>
        </is>
      </c>
      <c r="FF14" t="inlineStr">
        <is>
          <t>304.0</t>
        </is>
      </c>
      <c r="FG14" t="inlineStr">
        <is>
          <t>305.0</t>
        </is>
      </c>
      <c r="FH14" t="inlineStr">
        <is>
          <t>520.0</t>
        </is>
      </c>
      <c r="FI14" t="inlineStr">
        <is>
          <t>519.0</t>
        </is>
      </c>
      <c r="FJ14" t="inlineStr">
        <is>
          <t>580.0</t>
        </is>
      </c>
      <c r="FK14" t="inlineStr">
        <is>
          <t>583.0</t>
        </is>
      </c>
      <c r="FL14" t="inlineStr">
        <is>
          <t>655.0</t>
        </is>
      </c>
      <c r="FM14" t="inlineStr">
        <is>
          <t>522.0</t>
        </is>
      </c>
      <c r="FN14" t="inlineStr">
        <is>
          <t>878.0</t>
        </is>
      </c>
      <c r="FO14" t="inlineStr">
        <is>
          <t>878.0</t>
        </is>
      </c>
      <c r="FP14" t="inlineStr">
        <is>
          <t>685.0</t>
        </is>
      </c>
      <c r="FQ14" t="inlineStr">
        <is>
          <t>291.0</t>
        </is>
      </c>
      <c r="FR14" t="inlineStr">
        <is>
          <t>408.0</t>
        </is>
      </c>
      <c r="FS14" t="inlineStr"/>
      <c r="FT14" t="inlineStr">
        <is>
          <t>443.0</t>
        </is>
      </c>
      <c r="FU14" t="inlineStr">
        <is>
          <t>494.0</t>
        </is>
      </c>
      <c r="FV14" t="inlineStr">
        <is>
          <t>222.0</t>
        </is>
      </c>
      <c r="FW14" t="inlineStr">
        <is>
          <t>344.0</t>
        </is>
      </c>
      <c r="FX14" t="inlineStr">
        <is>
          <t>4.0</t>
        </is>
      </c>
      <c r="FY14" t="inlineStr">
        <is>
          <t>297.0</t>
        </is>
      </c>
      <c r="FZ14" t="inlineStr"/>
      <c r="GA14" t="inlineStr"/>
    </row>
    <row r="15">
      <c r="A15" t="n">
        <v>14</v>
      </c>
      <c r="B15" t="inlineStr">
        <is>
          <t>2023/01/07 09:00 CST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0.0</t>
        </is>
      </c>
      <c r="N15" t="inlineStr">
        <is>
          <t>0.0</t>
        </is>
      </c>
      <c r="O15" t="inlineStr">
        <is>
          <t>3.0</t>
        </is>
      </c>
      <c r="P15" t="inlineStr">
        <is>
          <t>0.0</t>
        </is>
      </c>
      <c r="Q15" t="inlineStr">
        <is>
          <t>0.0</t>
        </is>
      </c>
      <c r="R15" t="inlineStr">
        <is>
          <t>2.0</t>
        </is>
      </c>
      <c r="S15" t="inlineStr">
        <is>
          <t>2.0</t>
        </is>
      </c>
      <c r="T15" t="inlineStr">
        <is>
          <t>4.0</t>
        </is>
      </c>
      <c r="U15" t="inlineStr">
        <is>
          <t>3.0</t>
        </is>
      </c>
      <c r="V15" t="inlineStr">
        <is>
          <t>0.0</t>
        </is>
      </c>
      <c r="W15" t="inlineStr">
        <is>
          <t>0.0</t>
        </is>
      </c>
      <c r="X15" t="inlineStr">
        <is>
          <t>2.0</t>
        </is>
      </c>
      <c r="Y15" t="inlineStr">
        <is>
          <t>0.0</t>
        </is>
      </c>
      <c r="Z15" t="inlineStr">
        <is>
          <t>2.0</t>
        </is>
      </c>
      <c r="AA15" t="inlineStr">
        <is>
          <t>1.0</t>
        </is>
      </c>
      <c r="AB15" t="inlineStr">
        <is>
          <t>0.0</t>
        </is>
      </c>
      <c r="AC15" t="inlineStr">
        <is>
          <t>1.0</t>
        </is>
      </c>
      <c r="AD15" t="inlineStr">
        <is>
          <t>2.0</t>
        </is>
      </c>
      <c r="AE15" t="inlineStr">
        <is>
          <t>0.0</t>
        </is>
      </c>
      <c r="AF15" t="inlineStr">
        <is>
          <t>1.0</t>
        </is>
      </c>
      <c r="AG15" t="inlineStr">
        <is>
          <t>2.0</t>
        </is>
      </c>
      <c r="AH15" t="inlineStr">
        <is>
          <t>9.0</t>
        </is>
      </c>
      <c r="AI15" t="inlineStr">
        <is>
          <t>9.0</t>
        </is>
      </c>
      <c r="AJ15" t="inlineStr">
        <is>
          <t>2.0</t>
        </is>
      </c>
      <c r="AK15" t="inlineStr">
        <is>
          <t>0.0</t>
        </is>
      </c>
      <c r="AL15" t="inlineStr">
        <is>
          <t>6.0</t>
        </is>
      </c>
      <c r="AM15" t="inlineStr">
        <is>
          <t>7.0</t>
        </is>
      </c>
      <c r="AN15" t="inlineStr">
        <is>
          <t>13.0</t>
        </is>
      </c>
      <c r="AO15" t="inlineStr">
        <is>
          <t>1.0</t>
        </is>
      </c>
      <c r="AP15" t="inlineStr">
        <is>
          <t>0.0</t>
        </is>
      </c>
      <c r="AQ15" t="inlineStr">
        <is>
          <t>3.0</t>
        </is>
      </c>
      <c r="AR15" t="inlineStr">
        <is>
          <t>1.0</t>
        </is>
      </c>
      <c r="AS15" t="inlineStr">
        <is>
          <t>14.0</t>
        </is>
      </c>
      <c r="AT15" t="inlineStr">
        <is>
          <t>0.0</t>
        </is>
      </c>
      <c r="AU15" t="inlineStr">
        <is>
          <t>0.0</t>
        </is>
      </c>
      <c r="AV15" t="inlineStr">
        <is>
          <t>4.0</t>
        </is>
      </c>
      <c r="AW15" t="inlineStr">
        <is>
          <t>0.0</t>
        </is>
      </c>
      <c r="AX15" t="inlineStr">
        <is>
          <t>11.0</t>
        </is>
      </c>
      <c r="AY15" t="inlineStr">
        <is>
          <t>1.0</t>
        </is>
      </c>
      <c r="AZ15" t="inlineStr">
        <is>
          <t>0.0</t>
        </is>
      </c>
      <c r="BA15" t="inlineStr">
        <is>
          <t>8.0</t>
        </is>
      </c>
      <c r="BB15" t="inlineStr">
        <is>
          <t>3.0</t>
        </is>
      </c>
      <c r="BC15" t="inlineStr">
        <is>
          <t>2.0</t>
        </is>
      </c>
      <c r="BD15" t="inlineStr">
        <is>
          <t>3.0</t>
        </is>
      </c>
      <c r="BE15" t="inlineStr">
        <is>
          <t>2.0</t>
        </is>
      </c>
      <c r="BF15" t="inlineStr">
        <is>
          <t>2.0</t>
        </is>
      </c>
      <c r="BG15" t="inlineStr">
        <is>
          <t>2.0</t>
        </is>
      </c>
      <c r="BH15" t="inlineStr">
        <is>
          <t>3.0</t>
        </is>
      </c>
      <c r="BI15" t="inlineStr">
        <is>
          <t>3.0</t>
        </is>
      </c>
      <c r="BJ15" t="inlineStr">
        <is>
          <t>2.0</t>
        </is>
      </c>
      <c r="BK15" t="inlineStr">
        <is>
          <t>3.0</t>
        </is>
      </c>
      <c r="BL15" t="inlineStr">
        <is>
          <t>1.0</t>
        </is>
      </c>
      <c r="BM15" t="inlineStr">
        <is>
          <t>3.0</t>
        </is>
      </c>
      <c r="BN15" t="inlineStr">
        <is>
          <t>5.0</t>
        </is>
      </c>
      <c r="BO15" t="inlineStr">
        <is>
          <t>4.0</t>
        </is>
      </c>
      <c r="BP15" t="inlineStr">
        <is>
          <t>2.0</t>
        </is>
      </c>
      <c r="BQ15" t="inlineStr">
        <is>
          <t>3.0</t>
        </is>
      </c>
      <c r="BR15" t="inlineStr">
        <is>
          <t>2.0</t>
        </is>
      </c>
      <c r="BS15" t="inlineStr">
        <is>
          <t>3.0</t>
        </is>
      </c>
      <c r="BT15" t="inlineStr">
        <is>
          <t>5.0</t>
        </is>
      </c>
      <c r="BU15" t="inlineStr">
        <is>
          <t>1.0</t>
        </is>
      </c>
      <c r="BV15" t="inlineStr">
        <is>
          <t>0.0</t>
        </is>
      </c>
      <c r="BW15" t="inlineStr">
        <is>
          <t>2.0</t>
        </is>
      </c>
      <c r="BX15" t="inlineStr">
        <is>
          <t>2.0</t>
        </is>
      </c>
      <c r="BY15" t="inlineStr">
        <is>
          <t>0.0</t>
        </is>
      </c>
      <c r="BZ15" t="inlineStr">
        <is>
          <t>0.0</t>
        </is>
      </c>
      <c r="CA15" t="inlineStr">
        <is>
          <t>0.0</t>
        </is>
      </c>
      <c r="CB15" t="inlineStr">
        <is>
          <t>2.0</t>
        </is>
      </c>
      <c r="CC15" t="inlineStr">
        <is>
          <t>1.0</t>
        </is>
      </c>
      <c r="CD15" t="inlineStr">
        <is>
          <t>0.0</t>
        </is>
      </c>
      <c r="CE15" t="inlineStr">
        <is>
          <t>7.0</t>
        </is>
      </c>
      <c r="CF15" t="inlineStr">
        <is>
          <t>18.0</t>
        </is>
      </c>
      <c r="CG15" t="inlineStr">
        <is>
          <t>6.0</t>
        </is>
      </c>
      <c r="CH15" t="inlineStr">
        <is>
          <t>4.0</t>
        </is>
      </c>
      <c r="CI15" t="inlineStr">
        <is>
          <t>3.0</t>
        </is>
      </c>
      <c r="CJ15" t="inlineStr">
        <is>
          <t>6.0</t>
        </is>
      </c>
      <c r="CK15" t="inlineStr">
        <is>
          <t>23.0</t>
        </is>
      </c>
      <c r="CL15" t="inlineStr">
        <is>
          <t>7.0</t>
        </is>
      </c>
      <c r="CM15" t="inlineStr">
        <is>
          <t>9.0</t>
        </is>
      </c>
      <c r="CN15" t="inlineStr">
        <is>
          <t>2.0</t>
        </is>
      </c>
      <c r="CO15" t="inlineStr">
        <is>
          <t>0.0</t>
        </is>
      </c>
      <c r="CP15" t="inlineStr">
        <is>
          <t>0.0</t>
        </is>
      </c>
      <c r="CQ15" t="inlineStr">
        <is>
          <t>0.0</t>
        </is>
      </c>
      <c r="CR15" t="inlineStr">
        <is>
          <t>0.0</t>
        </is>
      </c>
      <c r="CS15" t="inlineStr">
        <is>
          <t>0.0</t>
        </is>
      </c>
      <c r="CT15" t="inlineStr">
        <is>
          <t>1.0</t>
        </is>
      </c>
      <c r="CU15" t="inlineStr">
        <is>
          <t>0.0</t>
        </is>
      </c>
      <c r="CV15" t="inlineStr">
        <is>
          <t>0.0</t>
        </is>
      </c>
      <c r="CW15" t="inlineStr">
        <is>
          <t>0.0</t>
        </is>
      </c>
      <c r="CX15" t="inlineStr">
        <is>
          <t>0.0</t>
        </is>
      </c>
      <c r="CY15" t="inlineStr">
        <is>
          <t>12.0</t>
        </is>
      </c>
      <c r="CZ15" t="inlineStr">
        <is>
          <t>0.0</t>
        </is>
      </c>
      <c r="DA15" t="inlineStr">
        <is>
          <t>0.0</t>
        </is>
      </c>
      <c r="DB15" t="inlineStr">
        <is>
          <t>0.0</t>
        </is>
      </c>
      <c r="DC15" t="inlineStr">
        <is>
          <t>0.0</t>
        </is>
      </c>
      <c r="DD15" t="inlineStr"/>
      <c r="DE15" t="inlineStr"/>
      <c r="DF15" t="inlineStr"/>
      <c r="DG15" t="inlineStr"/>
      <c r="DH15" t="inlineStr"/>
      <c r="DI15" t="inlineStr">
        <is>
          <t>0.0</t>
        </is>
      </c>
      <c r="DJ15" t="inlineStr">
        <is>
          <t>0.0</t>
        </is>
      </c>
      <c r="DK15" t="inlineStr">
        <is>
          <t>0.0</t>
        </is>
      </c>
      <c r="DL15" t="inlineStr">
        <is>
          <t>0.0</t>
        </is>
      </c>
      <c r="DM15" t="inlineStr">
        <is>
          <t>0.0</t>
        </is>
      </c>
      <c r="DN15" t="inlineStr">
        <is>
          <t>1.0</t>
        </is>
      </c>
      <c r="DO15" t="inlineStr">
        <is>
          <t>0.0</t>
        </is>
      </c>
      <c r="DP15" t="inlineStr">
        <is>
          <t>0.0</t>
        </is>
      </c>
      <c r="DQ15" t="inlineStr">
        <is>
          <t>0.0</t>
        </is>
      </c>
      <c r="DR15" t="inlineStr">
        <is>
          <t>0.0</t>
        </is>
      </c>
      <c r="DS15" t="inlineStr">
        <is>
          <t>2.0</t>
        </is>
      </c>
      <c r="DT15" t="inlineStr">
        <is>
          <t>0.0</t>
        </is>
      </c>
      <c r="DU15" t="inlineStr">
        <is>
          <t>0.0</t>
        </is>
      </c>
      <c r="DV15" t="inlineStr">
        <is>
          <t>0.0</t>
        </is>
      </c>
      <c r="DW15" t="inlineStr">
        <is>
          <t>0.0</t>
        </is>
      </c>
      <c r="DX15" t="inlineStr">
        <is>
          <t>0.0</t>
        </is>
      </c>
      <c r="DY15" t="inlineStr">
        <is>
          <t>0.0</t>
        </is>
      </c>
      <c r="DZ15" t="inlineStr">
        <is>
          <t>0.0</t>
        </is>
      </c>
      <c r="EA15" t="inlineStr">
        <is>
          <t>0.0</t>
        </is>
      </c>
      <c r="EB15" t="inlineStr">
        <is>
          <t>0.0</t>
        </is>
      </c>
      <c r="EC15" t="inlineStr"/>
      <c r="ED15" t="inlineStr"/>
      <c r="EE15" t="inlineStr"/>
      <c r="EF15" t="inlineStr"/>
      <c r="EG15" t="inlineStr"/>
      <c r="EH15" t="inlineStr">
        <is>
          <t>4.0</t>
        </is>
      </c>
      <c r="EI15" t="inlineStr">
        <is>
          <t>0.0</t>
        </is>
      </c>
      <c r="EJ15" t="inlineStr">
        <is>
          <t>0.0</t>
        </is>
      </c>
      <c r="EK15" t="inlineStr">
        <is>
          <t>0.0</t>
        </is>
      </c>
      <c r="EL15" t="inlineStr">
        <is>
          <t>0.0</t>
        </is>
      </c>
      <c r="EM15" t="inlineStr">
        <is>
          <t>10.0</t>
        </is>
      </c>
      <c r="EN15" t="inlineStr">
        <is>
          <t>0.0</t>
        </is>
      </c>
      <c r="EO15" t="inlineStr">
        <is>
          <t>0.0</t>
        </is>
      </c>
      <c r="EP15" t="inlineStr">
        <is>
          <t>0.0</t>
        </is>
      </c>
      <c r="EQ15" t="inlineStr">
        <is>
          <t>0.0</t>
        </is>
      </c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>
        <is>
          <t>540.0</t>
        </is>
      </c>
      <c r="FA15" t="inlineStr">
        <is>
          <t>544.0</t>
        </is>
      </c>
      <c r="FB15" t="inlineStr">
        <is>
          <t>367.0</t>
        </is>
      </c>
      <c r="FC15" t="inlineStr">
        <is>
          <t>335.0</t>
        </is>
      </c>
      <c r="FD15" t="inlineStr">
        <is>
          <t>785.0</t>
        </is>
      </c>
      <c r="FE15" t="inlineStr">
        <is>
          <t>785.0</t>
        </is>
      </c>
      <c r="FF15" t="inlineStr">
        <is>
          <t>330.0</t>
        </is>
      </c>
      <c r="FG15" t="inlineStr">
        <is>
          <t>331.0</t>
        </is>
      </c>
      <c r="FH15" t="inlineStr">
        <is>
          <t>529.0</t>
        </is>
      </c>
      <c r="FI15" t="inlineStr">
        <is>
          <t>525.0</t>
        </is>
      </c>
      <c r="FJ15" t="inlineStr">
        <is>
          <t>635.0</t>
        </is>
      </c>
      <c r="FK15" t="inlineStr">
        <is>
          <t>567.0</t>
        </is>
      </c>
      <c r="FL15" t="inlineStr">
        <is>
          <t>594.0</t>
        </is>
      </c>
      <c r="FM15" t="inlineStr">
        <is>
          <t>551.0</t>
        </is>
      </c>
      <c r="FN15" t="inlineStr">
        <is>
          <t>668.0</t>
        </is>
      </c>
      <c r="FO15" t="inlineStr">
        <is>
          <t>880.0</t>
        </is>
      </c>
      <c r="FP15" t="inlineStr">
        <is>
          <t>689.0</t>
        </is>
      </c>
      <c r="FQ15" t="inlineStr">
        <is>
          <t>643.0</t>
        </is>
      </c>
      <c r="FR15" t="inlineStr">
        <is>
          <t>137.0</t>
        </is>
      </c>
      <c r="FS15" t="inlineStr"/>
      <c r="FT15" t="inlineStr">
        <is>
          <t>518.0</t>
        </is>
      </c>
      <c r="FU15" t="inlineStr">
        <is>
          <t>562.0</t>
        </is>
      </c>
      <c r="FV15" t="inlineStr">
        <is>
          <t>473.0</t>
        </is>
      </c>
      <c r="FW15" t="inlineStr">
        <is>
          <t>309.0</t>
        </is>
      </c>
      <c r="FX15" t="inlineStr"/>
      <c r="FY15" t="inlineStr">
        <is>
          <t>376.0</t>
        </is>
      </c>
      <c r="FZ15" t="inlineStr">
        <is>
          <t>362.0</t>
        </is>
      </c>
      <c r="GA15" t="inlineStr"/>
    </row>
    <row r="16">
      <c r="A16" t="n">
        <v>15</v>
      </c>
      <c r="B16" t="inlineStr">
        <is>
          <t>2023/01/07 10:00 CST</t>
        </is>
      </c>
      <c r="C16" t="inlineStr">
        <is>
          <t>0.0</t>
        </is>
      </c>
      <c r="D16" t="inlineStr">
        <is>
          <t>0.0</t>
        </is>
      </c>
      <c r="E16" t="inlineStr">
        <is>
          <t>1.0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  <c r="L16" t="inlineStr">
        <is>
          <t>0.0</t>
        </is>
      </c>
      <c r="M16" t="inlineStr">
        <is>
          <t>2.0</t>
        </is>
      </c>
      <c r="N16" t="inlineStr">
        <is>
          <t>0.0</t>
        </is>
      </c>
      <c r="O16" t="inlineStr">
        <is>
          <t>1.0</t>
        </is>
      </c>
      <c r="P16" t="inlineStr">
        <is>
          <t>2.0</t>
        </is>
      </c>
      <c r="Q16" t="inlineStr">
        <is>
          <t>1.0</t>
        </is>
      </c>
      <c r="R16" t="inlineStr">
        <is>
          <t>1.0</t>
        </is>
      </c>
      <c r="S16" t="inlineStr">
        <is>
          <t>8.0</t>
        </is>
      </c>
      <c r="T16" t="inlineStr">
        <is>
          <t>3.0</t>
        </is>
      </c>
      <c r="U16" t="inlineStr">
        <is>
          <t>3.0</t>
        </is>
      </c>
      <c r="V16" t="inlineStr">
        <is>
          <t>3.0</t>
        </is>
      </c>
      <c r="W16" t="inlineStr">
        <is>
          <t>0.0</t>
        </is>
      </c>
      <c r="X16" t="inlineStr">
        <is>
          <t>2.0</t>
        </is>
      </c>
      <c r="Y16" t="inlineStr">
        <is>
          <t>4.0</t>
        </is>
      </c>
      <c r="Z16" t="inlineStr">
        <is>
          <t>1.0</t>
        </is>
      </c>
      <c r="AA16" t="inlineStr">
        <is>
          <t>0.0</t>
        </is>
      </c>
      <c r="AB16" t="inlineStr">
        <is>
          <t>3.0</t>
        </is>
      </c>
      <c r="AC16" t="inlineStr">
        <is>
          <t>1.0</t>
        </is>
      </c>
      <c r="AD16" t="inlineStr">
        <is>
          <t>2.0</t>
        </is>
      </c>
      <c r="AE16" t="inlineStr">
        <is>
          <t>1.0</t>
        </is>
      </c>
      <c r="AF16" t="inlineStr">
        <is>
          <t>0.0</t>
        </is>
      </c>
      <c r="AG16" t="inlineStr">
        <is>
          <t>2.0</t>
        </is>
      </c>
      <c r="AH16" t="inlineStr">
        <is>
          <t>5.0</t>
        </is>
      </c>
      <c r="AI16" t="inlineStr">
        <is>
          <t>17.0</t>
        </is>
      </c>
      <c r="AJ16" t="inlineStr">
        <is>
          <t>2.0</t>
        </is>
      </c>
      <c r="AK16" t="inlineStr">
        <is>
          <t>0.0</t>
        </is>
      </c>
      <c r="AL16" t="inlineStr">
        <is>
          <t>1.0</t>
        </is>
      </c>
      <c r="AM16" t="inlineStr">
        <is>
          <t>3.0</t>
        </is>
      </c>
      <c r="AN16" t="inlineStr">
        <is>
          <t>13.0</t>
        </is>
      </c>
      <c r="AO16" t="inlineStr">
        <is>
          <t>2.0</t>
        </is>
      </c>
      <c r="AP16" t="inlineStr">
        <is>
          <t>1.0</t>
        </is>
      </c>
      <c r="AQ16" t="inlineStr">
        <is>
          <t>0.0</t>
        </is>
      </c>
      <c r="AR16" t="inlineStr">
        <is>
          <t>2.0</t>
        </is>
      </c>
      <c r="AS16" t="inlineStr">
        <is>
          <t>14.0</t>
        </is>
      </c>
      <c r="AT16" t="inlineStr">
        <is>
          <t>0.0</t>
        </is>
      </c>
      <c r="AU16" t="inlineStr">
        <is>
          <t>0.0</t>
        </is>
      </c>
      <c r="AV16" t="inlineStr">
        <is>
          <t>0.0</t>
        </is>
      </c>
      <c r="AW16" t="inlineStr">
        <is>
          <t>2.0</t>
        </is>
      </c>
      <c r="AX16" t="inlineStr">
        <is>
          <t>8.0</t>
        </is>
      </c>
      <c r="AY16" t="inlineStr">
        <is>
          <t>0.0</t>
        </is>
      </c>
      <c r="AZ16" t="inlineStr">
        <is>
          <t>0.0</t>
        </is>
      </c>
      <c r="BA16" t="inlineStr">
        <is>
          <t>3.0</t>
        </is>
      </c>
      <c r="BB16" t="inlineStr">
        <is>
          <t>0.0</t>
        </is>
      </c>
      <c r="BC16" t="inlineStr">
        <is>
          <t>1.0</t>
        </is>
      </c>
      <c r="BD16" t="inlineStr">
        <is>
          <t>1.0</t>
        </is>
      </c>
      <c r="BE16" t="inlineStr">
        <is>
          <t>0.0</t>
        </is>
      </c>
      <c r="BF16" t="inlineStr">
        <is>
          <t>0.0</t>
        </is>
      </c>
      <c r="BG16" t="inlineStr">
        <is>
          <t>1.0</t>
        </is>
      </c>
      <c r="BH16" t="inlineStr">
        <is>
          <t>1.0</t>
        </is>
      </c>
      <c r="BI16" t="inlineStr">
        <is>
          <t>0.0</t>
        </is>
      </c>
      <c r="BJ16" t="inlineStr">
        <is>
          <t>0.0</t>
        </is>
      </c>
      <c r="BK16" t="inlineStr">
        <is>
          <t>5.0</t>
        </is>
      </c>
      <c r="BL16" t="inlineStr">
        <is>
          <t>0.0</t>
        </is>
      </c>
      <c r="BM16" t="inlineStr">
        <is>
          <t>2.0</t>
        </is>
      </c>
      <c r="BN16" t="inlineStr">
        <is>
          <t>0.0</t>
        </is>
      </c>
      <c r="BO16" t="inlineStr">
        <is>
          <t>0.0</t>
        </is>
      </c>
      <c r="BP16" t="inlineStr">
        <is>
          <t>1.0</t>
        </is>
      </c>
      <c r="BQ16" t="inlineStr">
        <is>
          <t>1.0</t>
        </is>
      </c>
      <c r="BR16" t="inlineStr">
        <is>
          <t>3.0</t>
        </is>
      </c>
      <c r="BS16" t="inlineStr">
        <is>
          <t>2.0</t>
        </is>
      </c>
      <c r="BT16" t="inlineStr">
        <is>
          <t>0.0</t>
        </is>
      </c>
      <c r="BU16" t="inlineStr">
        <is>
          <t>0.0</t>
        </is>
      </c>
      <c r="BV16" t="inlineStr">
        <is>
          <t>0.0</t>
        </is>
      </c>
      <c r="BW16" t="inlineStr">
        <is>
          <t>4.0</t>
        </is>
      </c>
      <c r="BX16" t="inlineStr">
        <is>
          <t>1.0</t>
        </is>
      </c>
      <c r="BY16" t="inlineStr">
        <is>
          <t>1.0</t>
        </is>
      </c>
      <c r="BZ16" t="inlineStr">
        <is>
          <t>1.0</t>
        </is>
      </c>
      <c r="CA16" t="inlineStr">
        <is>
          <t>1.0</t>
        </is>
      </c>
      <c r="CB16" t="inlineStr">
        <is>
          <t>5.0</t>
        </is>
      </c>
      <c r="CC16" t="inlineStr">
        <is>
          <t>2.0</t>
        </is>
      </c>
      <c r="CD16" t="inlineStr">
        <is>
          <t>4.0</t>
        </is>
      </c>
      <c r="CE16" t="inlineStr">
        <is>
          <t>6.0</t>
        </is>
      </c>
      <c r="CF16" t="inlineStr">
        <is>
          <t>20.0</t>
        </is>
      </c>
      <c r="CG16" t="inlineStr">
        <is>
          <t>3.0</t>
        </is>
      </c>
      <c r="CH16" t="inlineStr">
        <is>
          <t>9.0</t>
        </is>
      </c>
      <c r="CI16" t="inlineStr">
        <is>
          <t>5.0</t>
        </is>
      </c>
      <c r="CJ16" t="inlineStr">
        <is>
          <t>9.0</t>
        </is>
      </c>
      <c r="CK16" t="inlineStr">
        <is>
          <t>21.0</t>
        </is>
      </c>
      <c r="CL16" t="inlineStr">
        <is>
          <t>9.0</t>
        </is>
      </c>
      <c r="CM16" t="inlineStr">
        <is>
          <t>6.0</t>
        </is>
      </c>
      <c r="CN16" t="inlineStr">
        <is>
          <t>1.0</t>
        </is>
      </c>
      <c r="CO16" t="inlineStr">
        <is>
          <t>3.0</t>
        </is>
      </c>
      <c r="CP16" t="inlineStr">
        <is>
          <t>0.0</t>
        </is>
      </c>
      <c r="CQ16" t="inlineStr">
        <is>
          <t>0.0</t>
        </is>
      </c>
      <c r="CR16" t="inlineStr">
        <is>
          <t>0.0</t>
        </is>
      </c>
      <c r="CS16" t="inlineStr">
        <is>
          <t>0.0</t>
        </is>
      </c>
      <c r="CT16" t="inlineStr">
        <is>
          <t>0.0</t>
        </is>
      </c>
      <c r="CU16" t="inlineStr">
        <is>
          <t>0.0</t>
        </is>
      </c>
      <c r="CV16" t="inlineStr">
        <is>
          <t>0.0</t>
        </is>
      </c>
      <c r="CW16" t="inlineStr">
        <is>
          <t>0.0</t>
        </is>
      </c>
      <c r="CX16" t="inlineStr">
        <is>
          <t>0.0</t>
        </is>
      </c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>
        <is>
          <t>0.0</t>
        </is>
      </c>
      <c r="DJ16" t="inlineStr">
        <is>
          <t>0.0</t>
        </is>
      </c>
      <c r="DK16" t="inlineStr">
        <is>
          <t>0.0</t>
        </is>
      </c>
      <c r="DL16" t="inlineStr">
        <is>
          <t>0.0</t>
        </is>
      </c>
      <c r="DM16" t="inlineStr">
        <is>
          <t>0.0</t>
        </is>
      </c>
      <c r="DN16" t="inlineStr">
        <is>
          <t>2.0</t>
        </is>
      </c>
      <c r="DO16" t="inlineStr">
        <is>
          <t>0.0</t>
        </is>
      </c>
      <c r="DP16" t="inlineStr">
        <is>
          <t>0.0</t>
        </is>
      </c>
      <c r="DQ16" t="inlineStr">
        <is>
          <t>0.0</t>
        </is>
      </c>
      <c r="DR16" t="inlineStr">
        <is>
          <t>0.0</t>
        </is>
      </c>
      <c r="DS16" t="inlineStr">
        <is>
          <t>7.0</t>
        </is>
      </c>
      <c r="DT16" t="inlineStr">
        <is>
          <t>0.0</t>
        </is>
      </c>
      <c r="DU16" t="inlineStr">
        <is>
          <t>0.0</t>
        </is>
      </c>
      <c r="DV16" t="inlineStr">
        <is>
          <t>0.0</t>
        </is>
      </c>
      <c r="DW16" t="inlineStr">
        <is>
          <t>0.0</t>
        </is>
      </c>
      <c r="DX16" t="inlineStr">
        <is>
          <t>0.0</t>
        </is>
      </c>
      <c r="DY16" t="inlineStr">
        <is>
          <t>0.0</t>
        </is>
      </c>
      <c r="DZ16" t="inlineStr">
        <is>
          <t>0.0</t>
        </is>
      </c>
      <c r="EA16" t="inlineStr">
        <is>
          <t>0.0</t>
        </is>
      </c>
      <c r="EB16" t="inlineStr">
        <is>
          <t>0.0</t>
        </is>
      </c>
      <c r="EC16" t="inlineStr"/>
      <c r="ED16" t="inlineStr"/>
      <c r="EE16" t="inlineStr"/>
      <c r="EF16" t="inlineStr"/>
      <c r="EG16" t="inlineStr"/>
      <c r="EH16" t="inlineStr">
        <is>
          <t>2.0</t>
        </is>
      </c>
      <c r="EI16" t="inlineStr">
        <is>
          <t>0.0</t>
        </is>
      </c>
      <c r="EJ16" t="inlineStr">
        <is>
          <t>0.0</t>
        </is>
      </c>
      <c r="EK16" t="inlineStr">
        <is>
          <t>0.0</t>
        </is>
      </c>
      <c r="EL16" t="inlineStr">
        <is>
          <t>0.0</t>
        </is>
      </c>
      <c r="EM16" t="inlineStr">
        <is>
          <t>12.0</t>
        </is>
      </c>
      <c r="EN16" t="inlineStr">
        <is>
          <t>0.0</t>
        </is>
      </c>
      <c r="EO16" t="inlineStr">
        <is>
          <t>0.0</t>
        </is>
      </c>
      <c r="EP16" t="inlineStr">
        <is>
          <t>0.0</t>
        </is>
      </c>
      <c r="EQ16" t="inlineStr">
        <is>
          <t>0.0</t>
        </is>
      </c>
      <c r="ER16" t="inlineStr"/>
      <c r="ES16" t="inlineStr"/>
      <c r="ET16" t="inlineStr"/>
      <c r="EU16" t="inlineStr"/>
      <c r="EV16" t="inlineStr"/>
      <c r="EW16" t="inlineStr"/>
      <c r="EX16" t="inlineStr">
        <is>
          <t>5.0</t>
        </is>
      </c>
      <c r="EY16" t="inlineStr">
        <is>
          <t>5.0</t>
        </is>
      </c>
      <c r="EZ16" t="inlineStr">
        <is>
          <t>552.0</t>
        </is>
      </c>
      <c r="FA16" t="inlineStr">
        <is>
          <t>594.0</t>
        </is>
      </c>
      <c r="FB16" t="inlineStr">
        <is>
          <t>429.0</t>
        </is>
      </c>
      <c r="FC16" t="inlineStr">
        <is>
          <t>429.0</t>
        </is>
      </c>
      <c r="FD16" t="inlineStr">
        <is>
          <t>715.0</t>
        </is>
      </c>
      <c r="FE16" t="inlineStr">
        <is>
          <t>724.0</t>
        </is>
      </c>
      <c r="FF16" t="inlineStr">
        <is>
          <t>334.0</t>
        </is>
      </c>
      <c r="FG16" t="inlineStr">
        <is>
          <t>333.0</t>
        </is>
      </c>
      <c r="FH16" t="inlineStr">
        <is>
          <t>482.0</t>
        </is>
      </c>
      <c r="FI16" t="inlineStr">
        <is>
          <t>543.0</t>
        </is>
      </c>
      <c r="FJ16" t="inlineStr">
        <is>
          <t>547.0</t>
        </is>
      </c>
      <c r="FK16" t="inlineStr">
        <is>
          <t>588.0</t>
        </is>
      </c>
      <c r="FL16" t="inlineStr">
        <is>
          <t>448.0</t>
        </is>
      </c>
      <c r="FM16" t="inlineStr">
        <is>
          <t>502.0</t>
        </is>
      </c>
      <c r="FN16" t="inlineStr">
        <is>
          <t>833.0</t>
        </is>
      </c>
      <c r="FO16" t="inlineStr">
        <is>
          <t>831.0</t>
        </is>
      </c>
      <c r="FP16" t="inlineStr">
        <is>
          <t>553.0</t>
        </is>
      </c>
      <c r="FQ16" t="inlineStr">
        <is>
          <t>482.0</t>
        </is>
      </c>
      <c r="FR16" t="inlineStr"/>
      <c r="FS16" t="inlineStr"/>
      <c r="FT16" t="inlineStr">
        <is>
          <t>442.0</t>
        </is>
      </c>
      <c r="FU16" t="inlineStr">
        <is>
          <t>367.0</t>
        </is>
      </c>
      <c r="FV16" t="inlineStr">
        <is>
          <t>459.0</t>
        </is>
      </c>
      <c r="FW16" t="inlineStr">
        <is>
          <t>465.0</t>
        </is>
      </c>
      <c r="FX16" t="inlineStr"/>
      <c r="FY16" t="inlineStr">
        <is>
          <t>363.0</t>
        </is>
      </c>
      <c r="FZ16" t="inlineStr">
        <is>
          <t>518.0</t>
        </is>
      </c>
      <c r="GA16" t="inlineStr"/>
    </row>
    <row r="17">
      <c r="A17" t="n">
        <v>16</v>
      </c>
      <c r="B17" t="inlineStr">
        <is>
          <t>2023/01/07 11:00 CST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0.0</t>
        </is>
      </c>
      <c r="N17" t="inlineStr">
        <is>
          <t>2.0</t>
        </is>
      </c>
      <c r="O17" t="inlineStr">
        <is>
          <t>0.0</t>
        </is>
      </c>
      <c r="P17" t="inlineStr">
        <is>
          <t>0.0</t>
        </is>
      </c>
      <c r="Q17" t="inlineStr">
        <is>
          <t>0.0</t>
        </is>
      </c>
      <c r="R17" t="inlineStr">
        <is>
          <t>1.0</t>
        </is>
      </c>
      <c r="S17" t="inlineStr">
        <is>
          <t>3.0</t>
        </is>
      </c>
      <c r="T17" t="inlineStr">
        <is>
          <t>1.0</t>
        </is>
      </c>
      <c r="U17" t="inlineStr">
        <is>
          <t>4.0</t>
        </is>
      </c>
      <c r="V17" t="inlineStr">
        <is>
          <t>0.0</t>
        </is>
      </c>
      <c r="W17" t="inlineStr">
        <is>
          <t>1.0</t>
        </is>
      </c>
      <c r="X17" t="inlineStr">
        <is>
          <t>1.0</t>
        </is>
      </c>
      <c r="Y17" t="inlineStr">
        <is>
          <t>1.0</t>
        </is>
      </c>
      <c r="Z17" t="inlineStr">
        <is>
          <t>0.0</t>
        </is>
      </c>
      <c r="AA17" t="inlineStr">
        <is>
          <t>0.0</t>
        </is>
      </c>
      <c r="AB17" t="inlineStr">
        <is>
          <t>0.0</t>
        </is>
      </c>
      <c r="AC17" t="inlineStr">
        <is>
          <t>0.0</t>
        </is>
      </c>
      <c r="AD17" t="inlineStr">
        <is>
          <t>0.0</t>
        </is>
      </c>
      <c r="AE17" t="inlineStr">
        <is>
          <t>0.0</t>
        </is>
      </c>
      <c r="AF17" t="inlineStr">
        <is>
          <t>0.0</t>
        </is>
      </c>
      <c r="AG17" t="inlineStr">
        <is>
          <t>2.0</t>
        </is>
      </c>
      <c r="AH17" t="inlineStr">
        <is>
          <t>1.0</t>
        </is>
      </c>
      <c r="AI17" t="inlineStr">
        <is>
          <t>1.0</t>
        </is>
      </c>
      <c r="AJ17" t="inlineStr">
        <is>
          <t>0.0</t>
        </is>
      </c>
      <c r="AK17" t="inlineStr">
        <is>
          <t>0.0</t>
        </is>
      </c>
      <c r="AL17" t="inlineStr">
        <is>
          <t>0.0</t>
        </is>
      </c>
      <c r="AM17" t="inlineStr">
        <is>
          <t>2.0</t>
        </is>
      </c>
      <c r="AN17" t="inlineStr">
        <is>
          <t>2.0</t>
        </is>
      </c>
      <c r="AO17" t="inlineStr">
        <is>
          <t>0.0</t>
        </is>
      </c>
      <c r="AP17" t="inlineStr">
        <is>
          <t>0.0</t>
        </is>
      </c>
      <c r="AQ17" t="inlineStr">
        <is>
          <t>1.0</t>
        </is>
      </c>
      <c r="AR17" t="inlineStr">
        <is>
          <t>0.0</t>
        </is>
      </c>
      <c r="AS17" t="inlineStr">
        <is>
          <t>0.0</t>
        </is>
      </c>
      <c r="AT17" t="inlineStr">
        <is>
          <t>0.0</t>
        </is>
      </c>
      <c r="AU17" t="inlineStr">
        <is>
          <t>0.0</t>
        </is>
      </c>
      <c r="AV17" t="inlineStr">
        <is>
          <t>0.0</t>
        </is>
      </c>
      <c r="AW17" t="inlineStr">
        <is>
          <t>1.0</t>
        </is>
      </c>
      <c r="AX17" t="inlineStr">
        <is>
          <t>1.0</t>
        </is>
      </c>
      <c r="AY17" t="inlineStr">
        <is>
          <t>0.0</t>
        </is>
      </c>
      <c r="AZ17" t="inlineStr">
        <is>
          <t>0.0</t>
        </is>
      </c>
      <c r="BA17" t="inlineStr">
        <is>
          <t>3.0</t>
        </is>
      </c>
      <c r="BB17" t="inlineStr">
        <is>
          <t>0.0</t>
        </is>
      </c>
      <c r="BC17" t="inlineStr">
        <is>
          <t>1.0</t>
        </is>
      </c>
      <c r="BD17" t="inlineStr">
        <is>
          <t>0.0</t>
        </is>
      </c>
      <c r="BE17" t="inlineStr">
        <is>
          <t>0.0</t>
        </is>
      </c>
      <c r="BF17" t="inlineStr">
        <is>
          <t>0.0</t>
        </is>
      </c>
      <c r="BG17" t="inlineStr">
        <is>
          <t>1.0</t>
        </is>
      </c>
      <c r="BH17" t="inlineStr">
        <is>
          <t>1.0</t>
        </is>
      </c>
      <c r="BI17" t="inlineStr">
        <is>
          <t>0.0</t>
        </is>
      </c>
      <c r="BJ17" t="inlineStr">
        <is>
          <t>0.0</t>
        </is>
      </c>
      <c r="BK17" t="inlineStr">
        <is>
          <t>5.0</t>
        </is>
      </c>
      <c r="BL17" t="inlineStr">
        <is>
          <t>0.0</t>
        </is>
      </c>
      <c r="BM17" t="inlineStr">
        <is>
          <t>1.0</t>
        </is>
      </c>
      <c r="BN17" t="inlineStr">
        <is>
          <t>0.0</t>
        </is>
      </c>
      <c r="BO17" t="inlineStr">
        <is>
          <t>0.0</t>
        </is>
      </c>
      <c r="BP17" t="inlineStr">
        <is>
          <t>0.0</t>
        </is>
      </c>
      <c r="BQ17" t="inlineStr">
        <is>
          <t>0.0</t>
        </is>
      </c>
      <c r="BR17" t="inlineStr">
        <is>
          <t>0.0</t>
        </is>
      </c>
      <c r="BS17" t="inlineStr">
        <is>
          <t>1.0</t>
        </is>
      </c>
      <c r="BT17" t="inlineStr">
        <is>
          <t>0.0</t>
        </is>
      </c>
      <c r="BU17" t="inlineStr">
        <is>
          <t>1.0</t>
        </is>
      </c>
      <c r="BV17" t="inlineStr">
        <is>
          <t>1.0</t>
        </is>
      </c>
      <c r="BW17" t="inlineStr">
        <is>
          <t>2.0</t>
        </is>
      </c>
      <c r="BX17" t="inlineStr">
        <is>
          <t>1.0</t>
        </is>
      </c>
      <c r="BY17" t="inlineStr">
        <is>
          <t>0.0</t>
        </is>
      </c>
      <c r="BZ17" t="inlineStr">
        <is>
          <t>1.0</t>
        </is>
      </c>
      <c r="CA17" t="inlineStr">
        <is>
          <t>0.0</t>
        </is>
      </c>
      <c r="CB17" t="inlineStr">
        <is>
          <t>3.0</t>
        </is>
      </c>
      <c r="CC17" t="inlineStr">
        <is>
          <t>0.0</t>
        </is>
      </c>
      <c r="CD17" t="inlineStr">
        <is>
          <t>0.0</t>
        </is>
      </c>
      <c r="CE17" t="inlineStr">
        <is>
          <t>4.0</t>
        </is>
      </c>
      <c r="CF17" t="inlineStr">
        <is>
          <t>7.0</t>
        </is>
      </c>
      <c r="CG17" t="inlineStr">
        <is>
          <t>6.0</t>
        </is>
      </c>
      <c r="CH17" t="inlineStr">
        <is>
          <t>1.0</t>
        </is>
      </c>
      <c r="CI17" t="inlineStr">
        <is>
          <t>0.0</t>
        </is>
      </c>
      <c r="CJ17" t="inlineStr">
        <is>
          <t>0.0</t>
        </is>
      </c>
      <c r="CK17" t="inlineStr">
        <is>
          <t>7.0</t>
        </is>
      </c>
      <c r="CL17" t="inlineStr">
        <is>
          <t>3.0</t>
        </is>
      </c>
      <c r="CM17" t="inlineStr">
        <is>
          <t>6.0</t>
        </is>
      </c>
      <c r="CN17" t="inlineStr">
        <is>
          <t>0.0</t>
        </is>
      </c>
      <c r="CO17" t="inlineStr">
        <is>
          <t>0.0</t>
        </is>
      </c>
      <c r="CP17" t="inlineStr">
        <is>
          <t>0.0</t>
        </is>
      </c>
      <c r="CQ17" t="inlineStr">
        <is>
          <t>0.0</t>
        </is>
      </c>
      <c r="CR17" t="inlineStr">
        <is>
          <t>0.0</t>
        </is>
      </c>
      <c r="CS17" t="inlineStr">
        <is>
          <t>0.0</t>
        </is>
      </c>
      <c r="CT17" t="inlineStr">
        <is>
          <t>0.0</t>
        </is>
      </c>
      <c r="CU17" t="inlineStr">
        <is>
          <t>0.0</t>
        </is>
      </c>
      <c r="CV17" t="inlineStr">
        <is>
          <t>0.0</t>
        </is>
      </c>
      <c r="CW17" t="inlineStr">
        <is>
          <t>0.0</t>
        </is>
      </c>
      <c r="CX17" t="inlineStr">
        <is>
          <t>0.0</t>
        </is>
      </c>
      <c r="CY17" t="inlineStr">
        <is>
          <t>3.0</t>
        </is>
      </c>
      <c r="CZ17" t="inlineStr">
        <is>
          <t>0.0</t>
        </is>
      </c>
      <c r="DA17" t="inlineStr">
        <is>
          <t>0.0</t>
        </is>
      </c>
      <c r="DB17" t="inlineStr">
        <is>
          <t>0.0</t>
        </is>
      </c>
      <c r="DC17" t="inlineStr">
        <is>
          <t>0.0</t>
        </is>
      </c>
      <c r="DD17" t="inlineStr"/>
      <c r="DE17" t="inlineStr"/>
      <c r="DF17" t="inlineStr"/>
      <c r="DG17" t="inlineStr"/>
      <c r="DH17" t="inlineStr"/>
      <c r="DI17" t="inlineStr">
        <is>
          <t>0.0</t>
        </is>
      </c>
      <c r="DJ17" t="inlineStr">
        <is>
          <t>0.0</t>
        </is>
      </c>
      <c r="DK17" t="inlineStr">
        <is>
          <t>0.0</t>
        </is>
      </c>
      <c r="DL17" t="inlineStr">
        <is>
          <t>0.0</t>
        </is>
      </c>
      <c r="DM17" t="inlineStr">
        <is>
          <t>0.0</t>
        </is>
      </c>
      <c r="DN17" t="inlineStr">
        <is>
          <t>2.0</t>
        </is>
      </c>
      <c r="DO17" t="inlineStr">
        <is>
          <t>0.0</t>
        </is>
      </c>
      <c r="DP17" t="inlineStr">
        <is>
          <t>0.0</t>
        </is>
      </c>
      <c r="DQ17" t="inlineStr">
        <is>
          <t>0.0</t>
        </is>
      </c>
      <c r="DR17" t="inlineStr">
        <is>
          <t>0.0</t>
        </is>
      </c>
      <c r="DS17" t="inlineStr">
        <is>
          <t>0.0</t>
        </is>
      </c>
      <c r="DT17" t="inlineStr">
        <is>
          <t>0.0</t>
        </is>
      </c>
      <c r="DU17" t="inlineStr">
        <is>
          <t>0.0</t>
        </is>
      </c>
      <c r="DV17" t="inlineStr">
        <is>
          <t>0.0</t>
        </is>
      </c>
      <c r="DW17" t="inlineStr">
        <is>
          <t>0.0</t>
        </is>
      </c>
      <c r="DX17" t="inlineStr">
        <is>
          <t>1.0</t>
        </is>
      </c>
      <c r="DY17" t="inlineStr">
        <is>
          <t>0.0</t>
        </is>
      </c>
      <c r="DZ17" t="inlineStr">
        <is>
          <t>0.0</t>
        </is>
      </c>
      <c r="EA17" t="inlineStr">
        <is>
          <t>0.0</t>
        </is>
      </c>
      <c r="EB17" t="inlineStr">
        <is>
          <t>0.0</t>
        </is>
      </c>
      <c r="EC17" t="inlineStr"/>
      <c r="ED17" t="inlineStr"/>
      <c r="EE17" t="inlineStr"/>
      <c r="EF17" t="inlineStr"/>
      <c r="EG17" t="inlineStr"/>
      <c r="EH17" t="inlineStr">
        <is>
          <t>2.0</t>
        </is>
      </c>
      <c r="EI17" t="inlineStr">
        <is>
          <t>0.0</t>
        </is>
      </c>
      <c r="EJ17" t="inlineStr">
        <is>
          <t>0.0</t>
        </is>
      </c>
      <c r="EK17" t="inlineStr">
        <is>
          <t>0.0</t>
        </is>
      </c>
      <c r="EL17" t="inlineStr">
        <is>
          <t>0.0</t>
        </is>
      </c>
      <c r="EM17" t="inlineStr">
        <is>
          <t>9.0</t>
        </is>
      </c>
      <c r="EN17" t="inlineStr">
        <is>
          <t>0.0</t>
        </is>
      </c>
      <c r="EO17" t="inlineStr">
        <is>
          <t>0.0</t>
        </is>
      </c>
      <c r="EP17" t="inlineStr">
        <is>
          <t>0.0</t>
        </is>
      </c>
      <c r="EQ17" t="inlineStr">
        <is>
          <t>0.0</t>
        </is>
      </c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>
        <is>
          <t>100.0</t>
        </is>
      </c>
      <c r="FA17" t="inlineStr">
        <is>
          <t>155.0</t>
        </is>
      </c>
      <c r="FB17" t="inlineStr">
        <is>
          <t>108.0</t>
        </is>
      </c>
      <c r="FC17" t="inlineStr">
        <is>
          <t>106.0</t>
        </is>
      </c>
      <c r="FD17" t="inlineStr">
        <is>
          <t>265.0</t>
        </is>
      </c>
      <c r="FE17" t="inlineStr">
        <is>
          <t>265.0</t>
        </is>
      </c>
      <c r="FF17" t="inlineStr">
        <is>
          <t>100.0</t>
        </is>
      </c>
      <c r="FG17" t="inlineStr">
        <is>
          <t>100.0</t>
        </is>
      </c>
      <c r="FH17" t="inlineStr">
        <is>
          <t>181.0</t>
        </is>
      </c>
      <c r="FI17" t="inlineStr">
        <is>
          <t>180.0</t>
        </is>
      </c>
      <c r="FJ17" t="inlineStr">
        <is>
          <t>59.0</t>
        </is>
      </c>
      <c r="FK17" t="inlineStr">
        <is>
          <t>59.0</t>
        </is>
      </c>
      <c r="FL17" t="inlineStr">
        <is>
          <t>208.0</t>
        </is>
      </c>
      <c r="FM17" t="inlineStr">
        <is>
          <t>206.0</t>
        </is>
      </c>
      <c r="FN17" t="inlineStr">
        <is>
          <t>272.0</t>
        </is>
      </c>
      <c r="FO17" t="inlineStr">
        <is>
          <t>272.0</t>
        </is>
      </c>
      <c r="FP17" t="inlineStr">
        <is>
          <t>218.0</t>
        </is>
      </c>
      <c r="FQ17" t="inlineStr">
        <is>
          <t>222.0</t>
        </is>
      </c>
      <c r="FR17" t="inlineStr">
        <is>
          <t>51.0</t>
        </is>
      </c>
      <c r="FS17" t="inlineStr"/>
      <c r="FT17" t="inlineStr">
        <is>
          <t>127.0</t>
        </is>
      </c>
      <c r="FU17" t="inlineStr">
        <is>
          <t>46.0</t>
        </is>
      </c>
      <c r="FV17" t="inlineStr">
        <is>
          <t>56.0</t>
        </is>
      </c>
      <c r="FW17" t="inlineStr">
        <is>
          <t>107.0</t>
        </is>
      </c>
      <c r="FX17" t="inlineStr"/>
      <c r="FY17" t="inlineStr">
        <is>
          <t>152.0</t>
        </is>
      </c>
      <c r="FZ17" t="inlineStr">
        <is>
          <t>128.0</t>
        </is>
      </c>
      <c r="GA17" t="inlineStr"/>
    </row>
  </sheetData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2">
    <tabColor rgb="FFE70DBD"/>
    <outlinePr summaryBelow="1" summaryRight="1"/>
    <pageSetUpPr/>
  </sheetPr>
  <dimension ref="A1:AZ85"/>
  <sheetViews>
    <sheetView workbookViewId="0">
      <selection activeCell="D1" sqref="D1:F1"/>
    </sheetView>
  </sheetViews>
  <sheetFormatPr baseColWidth="8" defaultColWidth="9.140625" defaultRowHeight="15"/>
  <cols>
    <col width="18.140625" customWidth="1" style="644" min="1" max="1"/>
    <col width="15.7109375" customWidth="1" style="644" min="2" max="2"/>
    <col width="15.5703125" customWidth="1" style="644" min="3" max="46"/>
    <col width="9.140625" customWidth="1" style="644" min="47" max="16384"/>
  </cols>
  <sheetData>
    <row r="1" ht="15" customHeight="1" s="644" thickBot="1">
      <c r="A1" s="43" t="inlineStr">
        <is>
          <t>Reporting From:</t>
        </is>
      </c>
      <c r="B1" s="666">
        <f>DATEVALUE(LEFT(OP_DATA!A7,10))</f>
        <v/>
      </c>
      <c r="C1" s="667">
        <f>MID(OP_DATA!A7,11,6)</f>
        <v/>
      </c>
      <c r="D1" s="561" t="inlineStr">
        <is>
          <t>SLAM OPERATION REPORT</t>
        </is>
      </c>
      <c r="G1" s="610">
        <f>'Site Setup'!J7</f>
        <v/>
      </c>
      <c r="I1" s="610">
        <f>IF(AND(G1="",I2=""),"","**ERROR**")</f>
        <v/>
      </c>
      <c r="J1" s="46" t="inlineStr">
        <is>
          <t>SITE:</t>
        </is>
      </c>
      <c r="K1" s="47">
        <f>'Site Setup'!$R$5</f>
        <v/>
      </c>
      <c r="L1" t="inlineStr">
        <is>
          <t>"Data" tab</t>
        </is>
      </c>
      <c r="M1" s="20" t="inlineStr">
        <is>
          <t>OP Hourly Data</t>
        </is>
      </c>
      <c r="N1" s="141">
        <f>'Site Setup'!C17</f>
        <v/>
      </c>
      <c r="O1" s="669" t="inlineStr">
        <is>
          <t>&lt;--Copy &amp; Paste, then Bookmark</t>
        </is>
      </c>
      <c r="P1" s="671" t="n"/>
      <c r="Q1" s="488" t="n"/>
      <c r="R1" s="488" t="n"/>
      <c r="S1" s="488" t="n"/>
      <c r="T1" s="488" t="n"/>
      <c r="U1" s="488" t="n"/>
      <c r="V1" s="488" t="n"/>
      <c r="W1" s="488" t="n"/>
      <c r="X1" s="488" t="n"/>
      <c r="Y1" s="488" t="n"/>
      <c r="Z1" s="488" t="n"/>
      <c r="AA1" s="488" t="n"/>
      <c r="AB1" s="488" t="n"/>
      <c r="AC1" s="488" t="n"/>
      <c r="AD1" s="488" t="n"/>
      <c r="AE1" s="488" t="n"/>
      <c r="AF1" s="488" t="n"/>
      <c r="AG1" s="488" t="n"/>
      <c r="AH1" s="488" t="n"/>
      <c r="AI1" s="488" t="n"/>
      <c r="AJ1" s="488" t="n"/>
      <c r="AK1" s="488" t="n"/>
      <c r="AL1" s="488" t="n"/>
      <c r="AM1" s="488" t="n"/>
      <c r="AN1" s="488" t="n"/>
      <c r="AO1" s="488" t="n"/>
      <c r="AP1" s="488" t="n"/>
      <c r="AQ1" s="488" t="n"/>
      <c r="AR1" s="488" t="n"/>
    </row>
    <row r="2" ht="15" customHeight="1" s="644" thickBot="1">
      <c r="A2" s="49" t="inlineStr">
        <is>
          <t>To:</t>
        </is>
      </c>
      <c r="B2" s="672">
        <f>DATEVALUE(LEFT(LOOKUP(2,1/(OP_DATA!A:A&lt;&gt;""),OP_DATA!A:A),10))</f>
        <v/>
      </c>
      <c r="C2" s="673">
        <f>MID(LOOKUP(2,1/(OP_DATA!A:A&lt;&gt;""),OP_DATA!A:A),11,6)</f>
        <v/>
      </c>
      <c r="D2" s="607" t="inlineStr">
        <is>
          <t>https://w.amazon.com/bin/view/SLAM-Report</t>
        </is>
      </c>
      <c r="E2" s="307" t="n"/>
      <c r="F2" s="307" t="n"/>
      <c r="G2" s="609">
        <f>'Site Setup'!J8</f>
        <v/>
      </c>
      <c r="H2" s="307" t="n"/>
      <c r="I2" s="610">
        <f>'Site Setup'!F13</f>
        <v/>
      </c>
      <c r="J2" s="52" t="inlineStr">
        <is>
          <t>LEGEND</t>
        </is>
      </c>
      <c r="K2" s="590">
        <f>"Data = "&amp;'Site Setup'!F8</f>
        <v/>
      </c>
      <c r="L2" t="inlineStr">
        <is>
          <t xml:space="preserve"> -&gt; Advanced</t>
        </is>
      </c>
      <c r="M2" s="196" t="inlineStr">
        <is>
          <t>OP Daily Data</t>
        </is>
      </c>
      <c r="N2" s="197">
        <f>'Site Setup'!C18</f>
        <v/>
      </c>
      <c r="O2" s="675" t="inlineStr">
        <is>
          <t>&lt;--Copy &amp; Paste, then Bookmark</t>
        </is>
      </c>
      <c r="P2" s="677" t="n"/>
      <c r="Q2" s="488" t="n"/>
      <c r="R2" s="488" t="n"/>
      <c r="S2" s="488" t="n"/>
      <c r="T2" s="488" t="n"/>
      <c r="U2" s="488" t="n"/>
      <c r="V2" s="488" t="n"/>
      <c r="W2" s="488" t="n"/>
      <c r="X2" s="488" t="n"/>
      <c r="Y2" s="488" t="n"/>
      <c r="Z2" s="488" t="n"/>
      <c r="AA2" s="488" t="n"/>
      <c r="AB2" s="488" t="n"/>
      <c r="AC2" s="488" t="n"/>
      <c r="AD2" s="488" t="n"/>
      <c r="AE2" s="488" t="n"/>
      <c r="AF2" s="488" t="n"/>
      <c r="AG2" s="488" t="n"/>
      <c r="AH2" s="488" t="n"/>
      <c r="AI2" s="488" t="n"/>
      <c r="AJ2" s="488" t="n"/>
      <c r="AK2" s="488" t="n"/>
      <c r="AL2" s="488" t="n"/>
      <c r="AM2" s="488" t="n"/>
      <c r="AN2" s="488" t="n"/>
      <c r="AO2" s="488" t="n"/>
      <c r="AP2" s="488" t="n"/>
      <c r="AQ2" s="488" t="n"/>
      <c r="AR2" s="488" t="n"/>
    </row>
    <row r="3" ht="16.5" customHeight="1" s="644" thickBot="1">
      <c r="A3" s="229" t="inlineStr">
        <is>
          <t>OP SUMMARY:</t>
        </is>
      </c>
      <c r="B3" s="232" t="inlineStr">
        <is>
          <t>%</t>
        </is>
      </c>
      <c r="C3" s="56" t="inlineStr">
        <is>
          <t>Goal</t>
        </is>
      </c>
      <c r="D3" s="55" t="inlineStr">
        <is>
          <t>Delta</t>
        </is>
      </c>
      <c r="E3" s="54" t="inlineStr">
        <is>
          <t>OP SUMMARY:</t>
        </is>
      </c>
      <c r="F3" s="55" t="inlineStr">
        <is>
          <t>%</t>
        </is>
      </c>
      <c r="G3" s="56" t="inlineStr">
        <is>
          <t>Goal</t>
        </is>
      </c>
      <c r="H3" s="57" t="inlineStr">
        <is>
          <t>Delta</t>
        </is>
      </c>
      <c r="I3" s="490" t="n"/>
      <c r="J3" s="58" t="inlineStr">
        <is>
          <t>Below Goal by</t>
        </is>
      </c>
      <c r="K3" s="59">
        <f>'Site Setup'!B13</f>
        <v/>
      </c>
      <c r="L3" t="inlineStr">
        <is>
          <t>Criteria range</t>
        </is>
      </c>
      <c r="M3" s="280" t="inlineStr">
        <is>
          <t>Direct Data</t>
        </is>
      </c>
      <c r="N3" s="283">
        <f>HYPERLINK('Site Setup'!E28)</f>
        <v/>
      </c>
      <c r="O3" s="600">
        <f>'Site Setup'!D28</f>
        <v/>
      </c>
      <c r="P3" s="671" t="n"/>
      <c r="Q3" s="488" t="n"/>
      <c r="R3" s="488" t="n"/>
      <c r="S3" s="488" t="n"/>
      <c r="T3" s="488" t="n"/>
      <c r="U3" s="488" t="n"/>
      <c r="V3" s="488" t="n"/>
      <c r="W3" s="488" t="n"/>
      <c r="X3" s="488" t="n"/>
      <c r="Y3" s="488" t="n"/>
      <c r="Z3" s="488" t="n"/>
      <c r="AA3" s="488" t="n"/>
      <c r="AB3" s="488" t="n"/>
      <c r="AC3" s="488" t="n"/>
      <c r="AD3" s="488" t="n"/>
      <c r="AE3" s="488" t="n"/>
      <c r="AF3" s="488" t="n"/>
      <c r="AG3" s="488" t="n"/>
      <c r="AH3" s="488" t="n"/>
      <c r="AI3" s="488" t="n"/>
      <c r="AJ3" s="488" t="n"/>
      <c r="AK3" s="488" t="n"/>
      <c r="AL3" s="488" t="n"/>
      <c r="AM3" s="488" t="n"/>
      <c r="AN3" s="488" t="n"/>
      <c r="AO3" s="488" t="n"/>
      <c r="AP3" s="488" t="n"/>
      <c r="AQ3" s="488" t="n"/>
      <c r="AR3" s="488" t="n"/>
    </row>
    <row r="4" ht="16.5" customHeight="1" s="644" thickBot="1">
      <c r="A4" s="224" t="inlineStr">
        <is>
          <t>MissingHazmatLabel</t>
        </is>
      </c>
      <c r="B4" s="225">
        <f>C33</f>
        <v/>
      </c>
      <c r="C4" s="61">
        <f>CONCATENATE("&lt; ",'Site Setup'!$K46*100,"%")</f>
        <v/>
      </c>
      <c r="D4" s="253">
        <f>'Site Setup'!K46-B4</f>
        <v/>
      </c>
      <c r="E4" s="224" t="inlineStr">
        <is>
          <t>BufferzoneLostRetry</t>
        </is>
      </c>
      <c r="F4" s="225">
        <f>K33</f>
        <v/>
      </c>
      <c r="G4" s="226">
        <f>CONCATENATE("&lt; ",'Site Setup'!$K52*100,"%")</f>
        <v/>
      </c>
      <c r="H4" s="62">
        <f>'Site Setup'!K52-F4</f>
        <v/>
      </c>
      <c r="I4" s="488" t="n"/>
      <c r="J4" s="680" t="inlineStr">
        <is>
          <t>Meets Goal</t>
        </is>
      </c>
      <c r="K4" s="681" t="n"/>
      <c r="L4" s="194" t="inlineStr">
        <is>
          <t>FILTER ON</t>
        </is>
      </c>
      <c r="M4" s="611" t="inlineStr">
        <is>
          <t>Direct Data</t>
        </is>
      </c>
      <c r="N4" s="284">
        <f>HYPERLINK('Site Setup'!E29)</f>
        <v/>
      </c>
      <c r="O4" s="693">
        <f>'Site Setup'!D29</f>
        <v/>
      </c>
      <c r="P4" s="681" t="n"/>
      <c r="Q4" s="488" t="n"/>
      <c r="R4" s="488" t="n"/>
      <c r="S4" s="488" t="n"/>
      <c r="T4" s="488" t="n"/>
      <c r="U4" s="488" t="n"/>
      <c r="V4" s="488" t="n"/>
      <c r="W4" s="488" t="n"/>
      <c r="X4" s="488" t="n"/>
      <c r="Y4" s="488" t="n"/>
      <c r="Z4" s="488" t="n"/>
      <c r="AA4" s="488" t="n"/>
      <c r="AB4" s="488" t="n"/>
      <c r="AC4" s="488" t="n"/>
      <c r="AD4" s="488" t="n"/>
      <c r="AE4" s="488" t="n"/>
      <c r="AF4" s="488" t="n"/>
      <c r="AG4" s="488" t="n"/>
      <c r="AH4" s="488" t="n"/>
      <c r="AI4" s="488" t="n"/>
      <c r="AJ4" s="488" t="n"/>
      <c r="AK4" s="488" t="n"/>
      <c r="AL4" s="488" t="n"/>
      <c r="AM4" s="488" t="n"/>
      <c r="AN4" s="488" t="n"/>
      <c r="AO4" s="488" t="n"/>
      <c r="AP4" s="488" t="n"/>
      <c r="AQ4" s="488" t="n"/>
      <c r="AR4" s="488" t="n"/>
    </row>
    <row r="5" ht="15.75" customHeight="1" s="644">
      <c r="A5" s="142" t="inlineStr">
        <is>
          <t>LargeBoxFail</t>
        </is>
      </c>
      <c r="B5" s="60">
        <f>F33</f>
        <v/>
      </c>
      <c r="C5" s="61">
        <f>CONCATENATE("&lt; ",'Site Setup'!$K47*100,"%")</f>
        <v/>
      </c>
      <c r="D5" s="63">
        <f>'Site Setup'!K47-B5</f>
        <v/>
      </c>
      <c r="E5" s="142" t="inlineStr">
        <is>
          <t>Apply1lostretry</t>
        </is>
      </c>
      <c r="F5" s="60">
        <f>L33</f>
        <v/>
      </c>
      <c r="G5" s="61">
        <f>CONCATENATE("&lt; ",'Site Setup'!$K53*100,"%")</f>
        <v/>
      </c>
      <c r="H5" s="63">
        <f>'Site Setup'!K53-F5</f>
        <v/>
      </c>
      <c r="I5" s="488" t="n"/>
      <c r="J5" s="685" t="inlineStr">
        <is>
          <t xml:space="preserve">Exceeds goal </t>
        </is>
      </c>
      <c r="K5" s="681" t="n"/>
      <c r="L5" s="195" t="inlineStr">
        <is>
          <t>Name</t>
        </is>
      </c>
      <c r="M5" s="611" t="inlineStr">
        <is>
          <t>Direct Data</t>
        </is>
      </c>
      <c r="N5" s="284">
        <f>HYPERLINK('Site Setup'!E30)</f>
        <v/>
      </c>
      <c r="O5" s="693">
        <f>'Site Setup'!D30</f>
        <v/>
      </c>
      <c r="P5" s="681" t="n"/>
      <c r="Q5" s="488" t="n"/>
      <c r="R5" s="488" t="n"/>
      <c r="S5" s="488" t="n"/>
      <c r="T5" s="488" t="n"/>
      <c r="U5" s="488" t="n"/>
      <c r="V5" s="488" t="n"/>
      <c r="W5" s="488" t="n"/>
      <c r="X5" s="488" t="n"/>
      <c r="Y5" s="488" t="n"/>
      <c r="Z5" s="488" t="n"/>
      <c r="AA5" s="488" t="n"/>
      <c r="AB5" s="488" t="n"/>
      <c r="AC5" s="488" t="n"/>
      <c r="AD5" s="488" t="n"/>
      <c r="AE5" s="488" t="n"/>
      <c r="AF5" s="488" t="n"/>
      <c r="AG5" s="488" t="n"/>
      <c r="AH5" s="488" t="n"/>
      <c r="AI5" s="488" t="n"/>
      <c r="AJ5" s="488" t="n"/>
      <c r="AK5" s="488" t="n"/>
      <c r="AL5" s="488" t="n"/>
      <c r="AM5" s="488" t="n"/>
      <c r="AN5" s="488" t="n"/>
      <c r="AO5" s="488" t="n"/>
      <c r="AP5" s="488" t="n"/>
      <c r="AQ5" s="488" t="n"/>
      <c r="AR5" s="488" t="n"/>
    </row>
    <row r="6" ht="16.5" customHeight="1" s="644" thickBot="1">
      <c r="A6" s="143" t="inlineStr">
        <is>
          <t>WeightOutOfTolerance</t>
        </is>
      </c>
      <c r="B6" s="60">
        <f>G33</f>
        <v/>
      </c>
      <c r="C6" s="61">
        <f>CONCATENATE("&lt; ",'Site Setup'!$K48*100,"%")</f>
        <v/>
      </c>
      <c r="D6" s="63">
        <f>'Site Setup'!K48-B6</f>
        <v/>
      </c>
      <c r="E6" s="143" t="inlineStr">
        <is>
          <t>Apply2lostretry</t>
        </is>
      </c>
      <c r="F6" s="60">
        <f>M33</f>
        <v/>
      </c>
      <c r="G6" s="61">
        <f>CONCATENATE("&lt; ",'Site Setup'!$K54*100,"%")</f>
        <v/>
      </c>
      <c r="H6" s="63">
        <f>'Site Setup'!K54-F6</f>
        <v/>
      </c>
      <c r="I6" s="488" t="n"/>
      <c r="J6" s="686" t="inlineStr">
        <is>
          <t>Exceeds goal OR &gt; 1 Std Dev</t>
        </is>
      </c>
      <c r="K6" s="681" t="n"/>
      <c r="L6" s="187" t="inlineStr">
        <is>
          <t>&lt;&gt;N/A</t>
        </is>
      </c>
      <c r="M6" s="282" t="inlineStr">
        <is>
          <t>Direct Data</t>
        </is>
      </c>
      <c r="N6" s="285">
        <f>HYPERLINK('Site Setup'!E31)</f>
        <v/>
      </c>
      <c r="O6" s="694">
        <f>'Site Setup'!D31</f>
        <v/>
      </c>
      <c r="P6" s="677" t="n"/>
      <c r="Q6" s="488" t="n"/>
      <c r="R6" s="488" t="n"/>
      <c r="S6" s="488" t="n"/>
      <c r="T6" s="488" t="n"/>
      <c r="U6" s="488" t="n"/>
      <c r="V6" s="488" t="n"/>
      <c r="W6" s="488" t="n"/>
      <c r="X6" s="488" t="n"/>
      <c r="Y6" s="488" t="n"/>
      <c r="Z6" s="488" t="n"/>
      <c r="AA6" s="488" t="n"/>
      <c r="AB6" s="488" t="n"/>
      <c r="AC6" s="488" t="n"/>
      <c r="AD6" s="488" t="n"/>
      <c r="AE6" s="488" t="n"/>
      <c r="AF6" s="488" t="n"/>
      <c r="AG6" s="488" t="n"/>
      <c r="AH6" s="488" t="n"/>
      <c r="AI6" s="488" t="n"/>
      <c r="AJ6" s="488" t="n"/>
      <c r="AK6" s="488" t="n"/>
      <c r="AL6" s="488" t="n"/>
      <c r="AM6" s="488" t="n"/>
      <c r="AN6" s="488" t="n"/>
      <c r="AO6" s="488" t="n"/>
      <c r="AP6" s="488" t="n"/>
      <c r="AQ6" s="488" t="n"/>
      <c r="AR6" s="488" t="n"/>
    </row>
    <row r="7" ht="16.5" customHeight="1" s="644" thickBot="1">
      <c r="A7" s="230" t="inlineStr">
        <is>
          <t>StopToAppy</t>
        </is>
      </c>
      <c r="B7" s="233">
        <f>H33</f>
        <v/>
      </c>
      <c r="C7" s="61">
        <f>CONCATENATE("&lt; ",'Site Setup'!$K49*100,"%")</f>
        <v/>
      </c>
      <c r="D7" s="63">
        <f>'Site Setup'!K49-B7</f>
        <v/>
      </c>
      <c r="E7" s="144" t="inlineStr">
        <is>
          <t>VerifyZoneLostRetry</t>
        </is>
      </c>
      <c r="F7" s="60">
        <f>N33</f>
        <v/>
      </c>
      <c r="G7" s="61">
        <f>CONCATENATE("&lt; ",'Site Setup'!$K55*100,"%")</f>
        <v/>
      </c>
      <c r="H7" s="63">
        <f>'Site Setup'!K55-F7</f>
        <v/>
      </c>
      <c r="I7" s="488" t="n"/>
      <c r="J7" s="688" t="inlineStr">
        <is>
          <t>Exceeds goal OR &gt; 2 Std Dev</t>
        </is>
      </c>
      <c r="K7" s="677" t="n"/>
      <c r="L7" s="186" t="inlineStr">
        <is>
          <t>FILTER OFF</t>
        </is>
      </c>
      <c r="M7" s="488" t="n"/>
      <c r="N7" s="488" t="n"/>
      <c r="O7" s="488" t="n"/>
      <c r="P7" s="488" t="n"/>
      <c r="Q7" s="488" t="n"/>
      <c r="R7" s="488" t="n"/>
      <c r="S7" s="488" t="n"/>
      <c r="T7" s="488" t="n"/>
      <c r="U7" s="488" t="n"/>
      <c r="V7" s="488" t="n"/>
      <c r="W7" s="488" t="n"/>
      <c r="X7" s="488" t="n"/>
      <c r="Y7" s="488" t="n"/>
      <c r="Z7" s="488" t="n"/>
      <c r="AA7" s="488" t="n"/>
      <c r="AB7" s="488" t="n"/>
      <c r="AC7" s="488" t="n"/>
      <c r="AD7" s="488" t="n"/>
      <c r="AE7" s="488" t="n"/>
      <c r="AF7" s="488" t="n"/>
      <c r="AG7" s="488" t="n"/>
      <c r="AH7" s="488" t="n"/>
      <c r="AI7" s="488" t="n"/>
      <c r="AJ7" s="488" t="n"/>
      <c r="AK7" s="488" t="n"/>
      <c r="AL7" s="488" t="n"/>
      <c r="AM7" s="488" t="n"/>
      <c r="AN7" s="488" t="n"/>
      <c r="AO7" s="488" t="n"/>
      <c r="AP7" s="488" t="n"/>
      <c r="AQ7" s="488" t="n"/>
      <c r="AR7" s="488" t="n"/>
    </row>
    <row r="8" ht="16.5" customHeight="1" s="644" thickBot="1">
      <c r="A8" s="231" t="inlineStr">
        <is>
          <t>AutoFlushFailure</t>
        </is>
      </c>
      <c r="B8" s="167">
        <f>I33</f>
        <v/>
      </c>
      <c r="C8" s="168">
        <f>CONCATENATE("&lt; ",'Site Setup'!$K50*100,"%")</f>
        <v/>
      </c>
      <c r="D8" s="228">
        <f>'Site Setup'!K50-B8</f>
        <v/>
      </c>
      <c r="E8" s="249" t="inlineStr">
        <is>
          <t>KODivertFailed</t>
        </is>
      </c>
      <c r="F8" s="60">
        <f>O33</f>
        <v/>
      </c>
      <c r="G8" s="64">
        <f>CONCATENATE("&lt; ",'Site Setup'!$K56*100,"%")</f>
        <v/>
      </c>
      <c r="H8" s="63">
        <f>'Site Setup'!K56-F8</f>
        <v/>
      </c>
      <c r="I8" s="689">
        <f>'Site Setup'!K1</f>
        <v/>
      </c>
      <c r="J8" s="176" t="n"/>
      <c r="K8" s="177" t="n"/>
      <c r="L8" s="188" t="inlineStr">
        <is>
          <t>Name</t>
        </is>
      </c>
      <c r="M8" s="488" t="n"/>
      <c r="N8" s="488" t="n"/>
      <c r="O8" s="488" t="n"/>
      <c r="P8" s="488" t="n"/>
      <c r="Q8" s="488" t="n"/>
      <c r="R8" s="488" t="n"/>
      <c r="S8" s="488" t="n"/>
      <c r="T8" s="488" t="n"/>
      <c r="U8" s="488" t="n"/>
      <c r="V8" s="488" t="n"/>
      <c r="W8" s="488" t="n"/>
      <c r="X8" s="488" t="n"/>
      <c r="Y8" s="488" t="n"/>
      <c r="Z8" s="488" t="n"/>
      <c r="AA8" s="488" t="n"/>
      <c r="AB8" s="488" t="n"/>
      <c r="AC8" s="488" t="n"/>
      <c r="AD8" s="488" t="n"/>
      <c r="AE8" s="488" t="n"/>
      <c r="AF8" s="488" t="n"/>
      <c r="AG8" s="488" t="n"/>
      <c r="AH8" s="488" t="n"/>
      <c r="AI8" s="488" t="n"/>
      <c r="AJ8" s="488" t="n"/>
      <c r="AK8" s="488" t="n"/>
      <c r="AL8" s="488" t="n"/>
      <c r="AM8" s="488" t="n"/>
      <c r="AN8" s="488" t="n"/>
      <c r="AO8" s="488" t="n"/>
      <c r="AP8" s="488" t="n"/>
      <c r="AQ8" s="488" t="n"/>
      <c r="AR8" s="488" t="n"/>
    </row>
    <row r="9" ht="16.5" customHeight="1" s="644" thickBot="1">
      <c r="A9" s="547" t="inlineStr">
        <is>
          <t>NoSorterAvailable</t>
        </is>
      </c>
      <c r="B9" s="167">
        <f>J33</f>
        <v/>
      </c>
      <c r="C9" s="168">
        <f>CONCATENATE("&lt; ",'Site Setup'!$K51*100,"%")</f>
        <v/>
      </c>
      <c r="D9" s="228">
        <f>'Site Setup'!K51-B9</f>
        <v/>
      </c>
      <c r="E9" s="247" t="inlineStr">
        <is>
          <t>Divert2Failed</t>
        </is>
      </c>
      <c r="F9" s="60">
        <f>P33</f>
        <v/>
      </c>
      <c r="G9" s="168">
        <f>CONCATENATE("&lt; ",'Site Setup'!$K57*100,"%")</f>
        <v/>
      </c>
      <c r="H9" s="248">
        <f>'Site Setup'!K57-F9</f>
        <v/>
      </c>
      <c r="I9" s="689">
        <f>"--Data "&amp;RIGHT(OP_DATA!B1,LEN(OP_DATA!B1)-SEARCH(",Period=",OP_DATA!B1))</f>
        <v/>
      </c>
      <c r="J9" s="176" t="n"/>
      <c r="K9" s="177" t="n"/>
      <c r="L9" s="189" t="n"/>
      <c r="M9" s="488" t="n"/>
      <c r="N9" s="488" t="n"/>
      <c r="O9" s="488" t="n"/>
      <c r="P9" s="488" t="n"/>
      <c r="Q9" s="488" t="n"/>
      <c r="R9" s="488" t="n"/>
      <c r="S9" s="488" t="n"/>
      <c r="T9" s="488" t="n"/>
      <c r="U9" s="488" t="n"/>
      <c r="V9" s="488" t="n"/>
      <c r="W9" s="488" t="n"/>
      <c r="X9" s="488" t="n"/>
      <c r="Y9" s="488" t="n"/>
      <c r="Z9" s="488" t="n"/>
      <c r="AA9" s="488" t="n"/>
      <c r="AB9" s="488" t="n"/>
      <c r="AC9" s="488" t="n"/>
      <c r="AD9" s="488" t="n"/>
      <c r="AE9" s="488" t="n"/>
      <c r="AF9" s="488" t="n"/>
      <c r="AG9" s="488" t="n"/>
      <c r="AH9" s="488" t="n"/>
      <c r="AI9" s="488" t="n"/>
      <c r="AJ9" s="488" t="n"/>
      <c r="AK9" s="488" t="n"/>
      <c r="AL9" s="488" t="n"/>
      <c r="AM9" s="488" t="n"/>
      <c r="AN9" s="488" t="n"/>
      <c r="AO9" s="488" t="n"/>
      <c r="AP9" s="488" t="n"/>
      <c r="AQ9" s="488" t="n"/>
      <c r="AR9" s="488" t="n"/>
    </row>
    <row r="10" ht="15.75" customHeight="1" s="644">
      <c r="A10" s="504" t="n"/>
      <c r="B10" s="72" t="inlineStr">
        <is>
          <t>Threshold</t>
        </is>
      </c>
      <c r="C10" s="73">
        <f>_xlfn.STDEV.S(C13:C32)</f>
        <v/>
      </c>
      <c r="D10" s="73">
        <f>_xlfn.STDEV.S(D13:D32)</f>
        <v/>
      </c>
      <c r="E10" s="73">
        <f>_xlfn.STDEV.S(E13:E32)</f>
        <v/>
      </c>
      <c r="F10" s="73">
        <f>_xlfn.STDEV.S(F13:F32)</f>
        <v/>
      </c>
      <c r="G10" s="73">
        <f>_xlfn.STDEV.S(G13:G32)</f>
        <v/>
      </c>
      <c r="H10" s="73">
        <f>_xlfn.STDEV.S(H13:H32)</f>
        <v/>
      </c>
      <c r="I10" s="73">
        <f>_xlfn.STDEV.S(I13:I32)</f>
        <v/>
      </c>
      <c r="J10" s="73">
        <f>_xlfn.STDEV.S(J13:J32)</f>
        <v/>
      </c>
      <c r="K10" s="73">
        <f>_xlfn.STDEV.S(K13:K32)</f>
        <v/>
      </c>
      <c r="L10" s="73">
        <f>_xlfn.STDEV.S(L13:L32)</f>
        <v/>
      </c>
      <c r="M10" s="73">
        <f>_xlfn.STDEV.S(M13:M32)</f>
        <v/>
      </c>
      <c r="N10" s="73">
        <f>_xlfn.STDEV.S(N13:N32)</f>
        <v/>
      </c>
      <c r="O10" s="73">
        <f>_xlfn.STDEV.S(O13:O32)</f>
        <v/>
      </c>
      <c r="P10" s="73">
        <f>_xlfn.STDEV.S(P13:P32)</f>
        <v/>
      </c>
      <c r="Q10" s="73">
        <f>_xlfn.STDEV.S(Q13:Q32)</f>
        <v/>
      </c>
      <c r="R10" s="73">
        <f>_xlfn.STDEV.S(R13:R32)</f>
        <v/>
      </c>
      <c r="S10" s="73">
        <f>_xlfn.STDEV.S(S13:S32)</f>
        <v/>
      </c>
      <c r="T10" s="73">
        <f>_xlfn.STDEV.S(T13:T32)</f>
        <v/>
      </c>
      <c r="U10" s="73">
        <f>_xlfn.STDEV.S(U13:U32)</f>
        <v/>
      </c>
      <c r="V10" s="73">
        <f>_xlfn.STDEV.S(V13:V32)</f>
        <v/>
      </c>
      <c r="W10" s="73">
        <f>_xlfn.STDEV.S(W13:W32)</f>
        <v/>
      </c>
      <c r="X10" s="73">
        <f>_xlfn.STDEV.S(X13:X32)</f>
        <v/>
      </c>
      <c r="Y10" s="73">
        <f>_xlfn.STDEV.S(Y13:Y32)</f>
        <v/>
      </c>
      <c r="Z10" s="73">
        <f>_xlfn.STDEV.S(Z13:Z32)</f>
        <v/>
      </c>
      <c r="AA10" s="73">
        <f>_xlfn.STDEV.S(AA13:AA32)</f>
        <v/>
      </c>
      <c r="AB10" s="73">
        <f>_xlfn.STDEV.S(AB13:AB32)</f>
        <v/>
      </c>
      <c r="AC10" s="73">
        <f>_xlfn.STDEV.S(AC13:AC32)</f>
        <v/>
      </c>
      <c r="AD10" s="73">
        <f>_xlfn.STDEV.S(AD13:AD32)</f>
        <v/>
      </c>
      <c r="AE10" s="73">
        <f>_xlfn.STDEV.S(AE13:AE32)</f>
        <v/>
      </c>
      <c r="AF10" s="73">
        <f>_xlfn.STDEV.S(AF13:AF32)</f>
        <v/>
      </c>
      <c r="AG10" s="73">
        <f>_xlfn.STDEV.S(AG13:AG32)</f>
        <v/>
      </c>
      <c r="AH10" s="73">
        <f>_xlfn.STDEV.S(AH13:AH32)</f>
        <v/>
      </c>
      <c r="AI10" s="73">
        <f>_xlfn.STDEV.S(AI13:AI32)</f>
        <v/>
      </c>
      <c r="AJ10" s="73">
        <f>_xlfn.STDEV.S(AJ13:AJ32)</f>
        <v/>
      </c>
      <c r="AK10" s="73">
        <f>_xlfn.STDEV.S(AK13:AK32)</f>
        <v/>
      </c>
      <c r="AL10" s="73">
        <f>_xlfn.STDEV.S(AL13:AL32)</f>
        <v/>
      </c>
      <c r="AM10" s="73">
        <f>_xlfn.STDEV.S(AM13:AM32)</f>
        <v/>
      </c>
      <c r="AN10" s="73">
        <f>_xlfn.STDEV.S(AN13:AN32)</f>
        <v/>
      </c>
      <c r="AO10" s="73">
        <f>_xlfn.STDEV.S(AO13:AO32)</f>
        <v/>
      </c>
      <c r="AP10" s="73">
        <f>_xlfn.STDEV.S(AP13:AP32)</f>
        <v/>
      </c>
      <c r="AQ10" s="73">
        <f>_xlfn.STDEV.S(AQ13:AQ32)</f>
        <v/>
      </c>
      <c r="AR10" s="75" t="inlineStr">
        <is>
          <t>:Approx. 1 Std Dev.</t>
        </is>
      </c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7">
        <f>AVERAGE(D13:D32)</f>
        <v/>
      </c>
      <c r="E11" s="77">
        <f>AVERAGE(E13:E32)</f>
        <v/>
      </c>
      <c r="F11" s="77">
        <f>AVERAGE(F13:F32)</f>
        <v/>
      </c>
      <c r="G11" s="77">
        <f>AVERAGE(G13:G32)</f>
        <v/>
      </c>
      <c r="H11" s="77">
        <f>AVERAGE(H13:H32)</f>
        <v/>
      </c>
      <c r="I11" s="77">
        <f>AVERAGE(I13:I32)</f>
        <v/>
      </c>
      <c r="J11" s="77">
        <f>AVERAGE(J13:J32)</f>
        <v/>
      </c>
      <c r="K11" s="77">
        <f>AVERAGE(K13:K32)</f>
        <v/>
      </c>
      <c r="L11" s="77">
        <f>AVERAGE(L13:L32)</f>
        <v/>
      </c>
      <c r="M11" s="77">
        <f>AVERAGE(M13:M32)</f>
        <v/>
      </c>
      <c r="N11" s="77">
        <f>AVERAGE(N13:N32)</f>
        <v/>
      </c>
      <c r="O11" s="77">
        <f>AVERAGE(O13:O32)</f>
        <v/>
      </c>
      <c r="P11" s="77">
        <f>AVERAGE(P13:P32)</f>
        <v/>
      </c>
      <c r="Q11" s="77">
        <f>AVERAGE(Q13:Q32)</f>
        <v/>
      </c>
      <c r="R11" s="77">
        <f>AVERAGE(R13:R32)</f>
        <v/>
      </c>
      <c r="S11" s="77">
        <f>AVERAGE(S13:S32)</f>
        <v/>
      </c>
      <c r="T11" s="77">
        <f>AVERAGE(T13:T32)</f>
        <v/>
      </c>
      <c r="U11" s="77">
        <f>AVERAGE(U13:U32)</f>
        <v/>
      </c>
      <c r="V11" s="77">
        <f>AVERAGE(V13:V32)</f>
        <v/>
      </c>
      <c r="W11" s="77">
        <f>AVERAGE(W13:W32)</f>
        <v/>
      </c>
      <c r="X11" s="77">
        <f>AVERAGE(X13:X32)</f>
        <v/>
      </c>
      <c r="Y11" s="77">
        <f>AVERAGE(Y13:Y32)</f>
        <v/>
      </c>
      <c r="Z11" s="77">
        <f>AVERAGE(Z13:Z32)</f>
        <v/>
      </c>
      <c r="AA11" s="77">
        <f>AVERAGE(AA13:AA32)</f>
        <v/>
      </c>
      <c r="AB11" s="77">
        <f>AVERAGE(AB13:AB32)</f>
        <v/>
      </c>
      <c r="AC11" s="77">
        <f>AVERAGE(AC13:AC32)</f>
        <v/>
      </c>
      <c r="AD11" s="77">
        <f>AVERAGE(AD13:AD32)</f>
        <v/>
      </c>
      <c r="AE11" s="77">
        <f>AVERAGE(AE13:AE32)</f>
        <v/>
      </c>
      <c r="AF11" s="77">
        <f>AVERAGE(AF13:AF32)</f>
        <v/>
      </c>
      <c r="AG11" s="77">
        <f>AVERAGE(AG13:AG32)</f>
        <v/>
      </c>
      <c r="AH11" s="77">
        <f>AVERAGE(AH13:AH32)</f>
        <v/>
      </c>
      <c r="AI11" s="77">
        <f>AVERAGE(AI13:AI32)</f>
        <v/>
      </c>
      <c r="AJ11" s="77">
        <f>AVERAGE(AJ13:AJ32)</f>
        <v/>
      </c>
      <c r="AK11" s="77">
        <f>AVERAGE(AK13:AK32)</f>
        <v/>
      </c>
      <c r="AL11" s="77">
        <f>AVERAGE(AL13:AL32)</f>
        <v/>
      </c>
      <c r="AM11" s="77">
        <f>AVERAGE(AM13:AM32)</f>
        <v/>
      </c>
      <c r="AN11" s="77">
        <f>AVERAGE(AN13:AN32)</f>
        <v/>
      </c>
      <c r="AO11" s="77">
        <f>AVERAGE(AO13:AO32)</f>
        <v/>
      </c>
      <c r="AP11" s="77">
        <f>AVERAGE(AP13:AP32)</f>
        <v/>
      </c>
      <c r="AQ11" s="77">
        <f>AVERAGE(AQ13:AQ32)</f>
        <v/>
      </c>
      <c r="AR11" s="79" t="inlineStr">
        <is>
          <t>:Average</t>
        </is>
      </c>
    </row>
    <row r="12" ht="16.5" customHeight="1" s="644" thickBot="1">
      <c r="A12" s="80" t="inlineStr">
        <is>
          <t>Name</t>
        </is>
      </c>
      <c r="B12" s="131" t="inlineStr">
        <is>
          <t>Volume</t>
        </is>
      </c>
      <c r="C12" s="286">
        <f>HYPERLINK('Site Setup'!$Y$3&amp;'Site Setup'!$Z$3&amp;'Site Setup'!AA3,'Site Setup'!AA3)</f>
        <v/>
      </c>
      <c r="D12" s="512">
        <f>HYPERLINK('Site Setup'!$Y$3&amp;'Site Setup'!$Z$3&amp;'Site Setup'!AB3,'Site Setup'!AB3)</f>
        <v/>
      </c>
      <c r="E12" s="512">
        <f>HYPERLINK('Site Setup'!$Y$3&amp;'Site Setup'!$Z$3&amp;'Site Setup'!AC3,'Site Setup'!AC3)</f>
        <v/>
      </c>
      <c r="F12" s="287">
        <f>HYPERLINK('Site Setup'!$Y$3&amp;'Site Setup'!$Z$3&amp;'Site Setup'!AD3,'Site Setup'!AD3)</f>
        <v/>
      </c>
      <c r="G12" s="288">
        <f>HYPERLINK('Site Setup'!$Y$3&amp;'Site Setup'!$Z$3&amp;'Site Setup'!AE3,'Site Setup'!AE3)</f>
        <v/>
      </c>
      <c r="H12" s="289">
        <f>HYPERLINK('Site Setup'!$Y$3&amp;'Site Setup'!$Z$3&amp;'Site Setup'!AF3,'Site Setup'!AF3)</f>
        <v/>
      </c>
      <c r="I12" s="290">
        <f>HYPERLINK('Site Setup'!$Y$3&amp;'Site Setup'!$Z$3&amp;'Site Setup'!AG3,'Site Setup'!AG3)</f>
        <v/>
      </c>
      <c r="J12" s="546">
        <f>HYPERLINK('Site Setup'!$Y$3&amp;'Site Setup'!$Z$3&amp;'Site Setup'!AH3,'Site Setup'!AH3)</f>
        <v/>
      </c>
      <c r="K12" s="286">
        <f>HYPERLINK('Site Setup'!$Y$3&amp;'Site Setup'!$Z$3&amp;'Site Setup'!AI3,'Site Setup'!AI3)</f>
        <v/>
      </c>
      <c r="L12" s="287">
        <f>HYPERLINK('Site Setup'!$Y$3&amp;'Site Setup'!$Z$3&amp;'Site Setup'!AJ3,'Site Setup'!AJ3)</f>
        <v/>
      </c>
      <c r="M12" s="288">
        <f>HYPERLINK('Site Setup'!$Y$3&amp;'Site Setup'!$Z$3&amp;'Site Setup'!AK3,'Site Setup'!AK3)</f>
        <v/>
      </c>
      <c r="N12" s="290">
        <f>HYPERLINK('Site Setup'!$Y$3&amp;'Site Setup'!$Z$3&amp;'Site Setup'!AL3,'Site Setup'!AL3)</f>
        <v/>
      </c>
      <c r="O12" s="150">
        <f>HYPERLINK('Site Setup'!$Y$3&amp;'Site Setup'!$Z$3&amp;'Site Setup'!AM3,'Site Setup'!AM3)</f>
        <v/>
      </c>
      <c r="P12" s="217">
        <f>HYPERLINK('Site Setup'!$Y$3&amp;'Site Setup'!$Z$3&amp;'Site Setup'!AN3,'Site Setup'!AN3)</f>
        <v/>
      </c>
      <c r="Q12" s="261">
        <f>HYPERLINK('Site Setup'!$Y$3&amp;'Site Setup'!$Z$3&amp;'Site Setup'!AO3,'Site Setup'!AO3)</f>
        <v/>
      </c>
      <c r="R12" s="261">
        <f>HYPERLINK('Site Setup'!$Y$3&amp;'Site Setup'!$Z$3&amp;'Site Setup'!AP3,'Site Setup'!AP3)</f>
        <v/>
      </c>
      <c r="S12" s="261">
        <f>HYPERLINK('Site Setup'!$Y$3&amp;'Site Setup'!$Z$3&amp;'Site Setup'!AQ3,'Site Setup'!AQ3)</f>
        <v/>
      </c>
      <c r="T12" s="261">
        <f>HYPERLINK('Site Setup'!$Y$3&amp;'Site Setup'!$Z$3&amp;'Site Setup'!AR3,'Site Setup'!AR3)</f>
        <v/>
      </c>
      <c r="U12" s="261">
        <f>HYPERLINK('Site Setup'!$Y$3&amp;'Site Setup'!$Z$3&amp;'Site Setup'!AS3,'Site Setup'!AS3)</f>
        <v/>
      </c>
      <c r="V12" s="261">
        <f>HYPERLINK('Site Setup'!$Y$3&amp;'Site Setup'!$Z$3&amp;'Site Setup'!AT3,'Site Setup'!AT3)</f>
        <v/>
      </c>
      <c r="W12" s="261">
        <f>HYPERLINK('Site Setup'!$Y$3&amp;'Site Setup'!$Z$3&amp;'Site Setup'!AU3,'Site Setup'!AU3)</f>
        <v/>
      </c>
      <c r="X12" s="261">
        <f>HYPERLINK('Site Setup'!$Y$3&amp;'Site Setup'!$Z$3&amp;'Site Setup'!AV3,'Site Setup'!AV3)</f>
        <v/>
      </c>
      <c r="Y12" s="261">
        <f>HYPERLINK('Site Setup'!$Y$3&amp;'Site Setup'!$Z$3&amp;'Site Setup'!AW3,'Site Setup'!AW3)</f>
        <v/>
      </c>
      <c r="Z12" s="261">
        <f>HYPERLINK('Site Setup'!$Y$3&amp;'Site Setup'!$Z$3&amp;'Site Setup'!AX3,'Site Setup'!AX3)</f>
        <v/>
      </c>
      <c r="AA12" s="261">
        <f>HYPERLINK('Site Setup'!$Y$3&amp;'Site Setup'!$Z$3&amp;'Site Setup'!AY3,'Site Setup'!AY3)</f>
        <v/>
      </c>
      <c r="AB12" s="261">
        <f>HYPERLINK('Site Setup'!$Y$3&amp;'Site Setup'!$Z$3&amp;'Site Setup'!AZ3,'Site Setup'!AZ3)</f>
        <v/>
      </c>
      <c r="AC12" s="260">
        <f>HYPERLINK('Site Setup'!$Y$3&amp;'Site Setup'!$Z$3&amp;'Site Setup'!BA3,'Site Setup'!BA3)</f>
        <v/>
      </c>
      <c r="AD12" s="260">
        <f>HYPERLINK('Site Setup'!$Y$3&amp;'Site Setup'!$Z$3&amp;'Site Setup'!BB3,'Site Setup'!BB3)</f>
        <v/>
      </c>
      <c r="AE12" s="260">
        <f>HYPERLINK('Site Setup'!$Y$3&amp;'Site Setup'!$Z$3&amp;'Site Setup'!BC3,'Site Setup'!BC3)</f>
        <v/>
      </c>
      <c r="AF12" s="260">
        <f>HYPERLINK('Site Setup'!$Y$3&amp;'Site Setup'!$Z$3&amp;'Site Setup'!BD3,'Site Setup'!BD3)</f>
        <v/>
      </c>
      <c r="AG12" s="260">
        <f>HYPERLINK('Site Setup'!$Y$3&amp;'Site Setup'!$Z$3&amp;'Site Setup'!BE3,'Site Setup'!BE3)</f>
        <v/>
      </c>
      <c r="AH12" s="260">
        <f>HYPERLINK('Site Setup'!$Y$3&amp;'Site Setup'!$Z$3&amp;'Site Setup'!BF3,'Site Setup'!BF3)</f>
        <v/>
      </c>
      <c r="AI12" s="260">
        <f>HYPERLINK('Site Setup'!$Y$3&amp;'Site Setup'!$Z$3&amp;'Site Setup'!BG3,'Site Setup'!BG3)</f>
        <v/>
      </c>
      <c r="AJ12" s="260">
        <f>HYPERLINK('Site Setup'!$Y$3&amp;'Site Setup'!$Z$3&amp;'Site Setup'!BH3,'Site Setup'!BH3)</f>
        <v/>
      </c>
      <c r="AK12" s="217">
        <f>HYPERLINK('Site Setup'!$Y$3&amp;'Site Setup'!$Z$3&amp;'Site Setup'!BI3,'Site Setup'!BI3)</f>
        <v/>
      </c>
      <c r="AL12" s="217">
        <f>HYPERLINK('Site Setup'!$Y$3&amp;'Site Setup'!$Z$3&amp;'Site Setup'!BJ3,'Site Setup'!BJ3)</f>
        <v/>
      </c>
      <c r="AM12" s="217">
        <f>HYPERLINK('Site Setup'!$Y$3&amp;'Site Setup'!$Z$3&amp;'Site Setup'!BK3,'Site Setup'!BK3)</f>
        <v/>
      </c>
      <c r="AN12" s="217">
        <f>HYPERLINK('Site Setup'!$Y$3&amp;'Site Setup'!$Z$3&amp;'Site Setup'!BL3,'Site Setup'!BL3)</f>
        <v/>
      </c>
      <c r="AO12" s="262">
        <f>HYPERLINK('Site Setup'!$Y$3&amp;'Site Setup'!$Z$3&amp;'Site Setup'!BM3,'Site Setup'!BM3)</f>
        <v/>
      </c>
      <c r="AP12" s="262">
        <f>HYPERLINK('Site Setup'!$Y$3&amp;'Site Setup'!$Z$3&amp;'Site Setup'!BN3,'Site Setup'!BN3)</f>
        <v/>
      </c>
      <c r="AQ12" s="262">
        <f>HYPERLINK('Site Setup'!$Y$3&amp;'Site Setup'!$Z$3&amp;'Site Setup'!BO3,'Site Setup'!BO3)</f>
        <v/>
      </c>
      <c r="AR12" s="81" t="inlineStr">
        <is>
          <t>Line Description</t>
        </is>
      </c>
    </row>
    <row r="13" ht="16.5" customHeight="1" s="644" thickBot="1">
      <c r="A13" s="82">
        <f>IF('Site Setup'!$B39 = "N/A","N/A",'Site Setup'!$A39)</f>
        <v/>
      </c>
      <c r="B13" s="83">
        <f>B40</f>
        <v/>
      </c>
      <c r="C13" s="84">
        <f>IF($B13&lt;'Site Setup'!$B$11,"",IFERROR((C40+D40)/$B40,0))</f>
        <v/>
      </c>
      <c r="D13" s="84">
        <f>IF($B13&lt;'Site Setup'!$B$11,"",IFERROR((E40+F40)/$B40,0))</f>
        <v/>
      </c>
      <c r="E13" s="84">
        <f>IF($B13&lt;'Site Setup'!$B$11,"",IFERROR((G40+H40)/$B40,0))</f>
        <v/>
      </c>
      <c r="F13" s="84">
        <f>IF($B13&lt;'Site Setup'!$B$11,"",IFERROR((I40+J40)/$B40,0))</f>
        <v/>
      </c>
      <c r="G13" s="84">
        <f>IF($B13&lt;'Site Setup'!$B$11,"",IFERROR((K40+L40)/$B40,0))</f>
        <v/>
      </c>
      <c r="H13" s="84">
        <f>IF($B13&lt;'Site Setup'!$B$11,"",IFERROR((M40+N40)/$B40,0))</f>
        <v/>
      </c>
      <c r="I13" s="84">
        <f>IF($B13&lt;'Site Setup'!$B$11,"",IFERROR((O40+P40)/$B40,0))</f>
        <v/>
      </c>
      <c r="J13" s="84">
        <f>IF($B13&lt;'Site Setup'!$B$11,"",IFERROR((Q40+R40)/$B40,0))</f>
        <v/>
      </c>
      <c r="K13" s="84">
        <f>IF($B13&lt;'Site Setup'!$B$11,"",IFERROR((S40)/$B40,0))</f>
        <v/>
      </c>
      <c r="L13" s="84">
        <f>IF($B13&lt;'Site Setup'!$B$11,"",IFERROR((T40)/$B40,0))</f>
        <v/>
      </c>
      <c r="M13" s="84">
        <f>IF($B13&lt;'Site Setup'!$B$11,"",IFERROR((U40)/$B40,0))</f>
        <v/>
      </c>
      <c r="N13" s="84">
        <f>IF($B13&lt;'Site Setup'!$B$11,"",IFERROR((V40)/$B40,0))</f>
        <v/>
      </c>
      <c r="O13" s="84">
        <f>IF($B13&lt;'Site Setup'!$B$11,"",IFERROR((W40)/$B40,0))</f>
        <v/>
      </c>
      <c r="P13" s="84">
        <f>IF($B13&lt;'Site Setup'!$B$11,"",IFERROR((X40)/$B40,0))</f>
        <v/>
      </c>
      <c r="Q13" s="84">
        <f>IF($B13&lt;'Site Setup'!$B$11,"",IFERROR((Y40)/$B40,0))</f>
        <v/>
      </c>
      <c r="R13" s="84">
        <f>IF($B13&lt;'Site Setup'!$B$11,"",IFERROR((Z40)/$B40,0))</f>
        <v/>
      </c>
      <c r="S13" s="84">
        <f>IF($B13&lt;'Site Setup'!$B$11,"",IFERROR((AA40)/$B40,0))</f>
        <v/>
      </c>
      <c r="T13" s="84">
        <f>IF($B13&lt;'Site Setup'!$B$11,"",IFERROR((AB40)/$B40,0))</f>
        <v/>
      </c>
      <c r="U13" s="84">
        <f>IF($B13&lt;'Site Setup'!$B$11,"",IFERROR((AC40)/$B40,0))</f>
        <v/>
      </c>
      <c r="V13" s="84">
        <f>IF($B13&lt;'Site Setup'!$B$11,"",IFERROR((AD40)/$B40,0))</f>
        <v/>
      </c>
      <c r="W13" s="84">
        <f>IF($B13&lt;'Site Setup'!$B$11,"",IFERROR((AE40)/$B40,0))</f>
        <v/>
      </c>
      <c r="X13" s="84">
        <f>IF($B13&lt;'Site Setup'!$B$11,"",IFERROR((AF40)/$B40,0))</f>
        <v/>
      </c>
      <c r="Y13" s="84">
        <f>IF($B13&lt;'Site Setup'!$B$11,"",IFERROR((AG40)/$B40,0))</f>
        <v/>
      </c>
      <c r="Z13" s="84">
        <f>IF($B13&lt;'Site Setup'!$B$11,"",IFERROR((AH40)/$B40,0))</f>
        <v/>
      </c>
      <c r="AA13" s="84">
        <f>IF($B13&lt;'Site Setup'!$B$11,"",IFERROR((AI40)/$B40,0))</f>
        <v/>
      </c>
      <c r="AB13" s="84">
        <f>IF($B13&lt;'Site Setup'!$B$11,"",IFERROR((AJ40)/$B40,0))</f>
        <v/>
      </c>
      <c r="AC13" s="84">
        <f>IF($B13&lt;'Site Setup'!$B$11,"",IFERROR((AK40)/$B40,0))</f>
        <v/>
      </c>
      <c r="AD13" s="84">
        <f>IF($B13&lt;'Site Setup'!$B$11,"",IFERROR((AL40)/$B40,0))</f>
        <v/>
      </c>
      <c r="AE13" s="84">
        <f>IF($B13&lt;'Site Setup'!$B$11,"",IFERROR((AM40)/$B40,0))</f>
        <v/>
      </c>
      <c r="AF13" s="84">
        <f>IF($B13&lt;'Site Setup'!$B$11,"",IFERROR((AN40)/$B40,0))</f>
        <v/>
      </c>
      <c r="AG13" s="84">
        <f>IF($B13&lt;'Site Setup'!$B$11,"",IFERROR((AO40)/$B40,0))</f>
        <v/>
      </c>
      <c r="AH13" s="84">
        <f>IF($B13&lt;'Site Setup'!$B$11,"",IFERROR((AP40)/$B40,0))</f>
        <v/>
      </c>
      <c r="AI13" s="84">
        <f>IF($B13&lt;'Site Setup'!$B$11,"",IFERROR((AQ40)/$B40,0))</f>
        <v/>
      </c>
      <c r="AJ13" s="84">
        <f>IF($B13&lt;'Site Setup'!$B$11,"",IFERROR((AR40)/$B40,0))</f>
        <v/>
      </c>
      <c r="AK13" s="84">
        <f>IF($B13&lt;'Site Setup'!$B$11,"",IFERROR((AS40)/$B40,0))</f>
        <v/>
      </c>
      <c r="AL13" s="84">
        <f>IF($B13&lt;'Site Setup'!$B$11,"",IFERROR((AT40)/$B40,0))</f>
        <v/>
      </c>
      <c r="AM13" s="84">
        <f>IF($B13&lt;'Site Setup'!$B$11,"",IFERROR((AU40)/$B40,0))</f>
        <v/>
      </c>
      <c r="AN13" s="84">
        <f>IF($B13&lt;'Site Setup'!$B$11,"",IFERROR((AV40)/$B40,0))</f>
        <v/>
      </c>
      <c r="AO13" s="84">
        <f>IF($B13&lt;'Site Setup'!$B$11,"",IFERROR((AW40)/$B40,0))</f>
        <v/>
      </c>
      <c r="AP13" s="84">
        <f>IF($B13&lt;'Site Setup'!$B$11,"",IFERROR((AX40)/$B40,0))</f>
        <v/>
      </c>
      <c r="AQ13" s="84">
        <f>IF($B13&lt;'Site Setup'!$B$11,"",IFERROR((AY40)/$B40,0))</f>
        <v/>
      </c>
      <c r="AR13" s="404">
        <f>'Site Setup'!D39</f>
        <v/>
      </c>
    </row>
    <row r="14" ht="16.5" customHeight="1" s="644" thickBot="1">
      <c r="A14" s="82">
        <f>IF('Site Setup'!$B40 = "N/A","N/A",'Site Setup'!$A40)</f>
        <v/>
      </c>
      <c r="B14" s="83">
        <f>B41</f>
        <v/>
      </c>
      <c r="C14" s="84">
        <f>IF($B14&lt;'Site Setup'!$B$11,"",IFERROR((C41+D41)/$B41,0))</f>
        <v/>
      </c>
      <c r="D14" s="84">
        <f>IF($B14&lt;'Site Setup'!$B$11,"",IFERROR((E41+F41)/$B41,0))</f>
        <v/>
      </c>
      <c r="E14" s="84">
        <f>IF($B14&lt;'Site Setup'!$B$11,"",IFERROR((G41+H41)/$B41,0))</f>
        <v/>
      </c>
      <c r="F14" s="84">
        <f>IF($B14&lt;'Site Setup'!$B$11,"",IFERROR((I41+J41)/$B41,0))</f>
        <v/>
      </c>
      <c r="G14" s="84">
        <f>IF($B14&lt;'Site Setup'!$B$11,"",IFERROR((K41+L41)/$B41,0))</f>
        <v/>
      </c>
      <c r="H14" s="84">
        <f>IF($B14&lt;'Site Setup'!$B$11,"",IFERROR((M41+N41)/$B41,0))</f>
        <v/>
      </c>
      <c r="I14" s="84">
        <f>IF($B14&lt;'Site Setup'!$B$11,"",IFERROR((O41+P41)/$B41,0))</f>
        <v/>
      </c>
      <c r="J14" s="84">
        <f>IF($B14&lt;'Site Setup'!$B$11,"",IFERROR((Q41+R41)/$B41,0))</f>
        <v/>
      </c>
      <c r="K14" s="84">
        <f>IF($B14&lt;'Site Setup'!$B$11,"",IFERROR((S41)/$B41,0))</f>
        <v/>
      </c>
      <c r="L14" s="84">
        <f>IF($B14&lt;'Site Setup'!$B$11,"",IFERROR((T41)/$B41,0))</f>
        <v/>
      </c>
      <c r="M14" s="84">
        <f>IF($B14&lt;'Site Setup'!$B$11,"",IFERROR((U41)/$B41,0))</f>
        <v/>
      </c>
      <c r="N14" s="84">
        <f>IF($B14&lt;'Site Setup'!$B$11,"",IFERROR((V41)/$B41,0))</f>
        <v/>
      </c>
      <c r="O14" s="84">
        <f>IF($B14&lt;'Site Setup'!$B$11,"",IFERROR((W41)/$B41,0))</f>
        <v/>
      </c>
      <c r="P14" s="84">
        <f>IF($B14&lt;'Site Setup'!$B$11,"",IFERROR((X41)/$B41,0))</f>
        <v/>
      </c>
      <c r="Q14" s="84">
        <f>IF($B14&lt;'Site Setup'!$B$11,"",IFERROR((Y41)/$B41,0))</f>
        <v/>
      </c>
      <c r="R14" s="84">
        <f>IF($B14&lt;'Site Setup'!$B$11,"",IFERROR((Z41)/$B41,0))</f>
        <v/>
      </c>
      <c r="S14" s="84">
        <f>IF($B14&lt;'Site Setup'!$B$11,"",IFERROR((AA41)/$B41,0))</f>
        <v/>
      </c>
      <c r="T14" s="84">
        <f>IF($B14&lt;'Site Setup'!$B$11,"",IFERROR((AB41)/$B41,0))</f>
        <v/>
      </c>
      <c r="U14" s="84">
        <f>IF($B14&lt;'Site Setup'!$B$11,"",IFERROR((AC41)/$B41,0))</f>
        <v/>
      </c>
      <c r="V14" s="84">
        <f>IF($B14&lt;'Site Setup'!$B$11,"",IFERROR((AD41)/$B41,0))</f>
        <v/>
      </c>
      <c r="W14" s="84">
        <f>IF($B14&lt;'Site Setup'!$B$11,"",IFERROR((AE41)/$B41,0))</f>
        <v/>
      </c>
      <c r="X14" s="84">
        <f>IF($B14&lt;'Site Setup'!$B$11,"",IFERROR((AF41)/$B41,0))</f>
        <v/>
      </c>
      <c r="Y14" s="84">
        <f>IF($B14&lt;'Site Setup'!$B$11,"",IFERROR((AG41)/$B41,0))</f>
        <v/>
      </c>
      <c r="Z14" s="84">
        <f>IF($B14&lt;'Site Setup'!$B$11,"",IFERROR((AH41)/$B41,0))</f>
        <v/>
      </c>
      <c r="AA14" s="84">
        <f>IF($B14&lt;'Site Setup'!$B$11,"",IFERROR((AI41)/$B41,0))</f>
        <v/>
      </c>
      <c r="AB14" s="84">
        <f>IF($B14&lt;'Site Setup'!$B$11,"",IFERROR((AJ41)/$B41,0))</f>
        <v/>
      </c>
      <c r="AC14" s="84">
        <f>IF($B14&lt;'Site Setup'!$B$11,"",IFERROR((AK41)/$B41,0))</f>
        <v/>
      </c>
      <c r="AD14" s="84">
        <f>IF($B14&lt;'Site Setup'!$B$11,"",IFERROR((AL41)/$B41,0))</f>
        <v/>
      </c>
      <c r="AE14" s="84">
        <f>IF($B14&lt;'Site Setup'!$B$11,"",IFERROR((AM41)/$B41,0))</f>
        <v/>
      </c>
      <c r="AF14" s="84">
        <f>IF($B14&lt;'Site Setup'!$B$11,"",IFERROR((AN41)/$B41,0))</f>
        <v/>
      </c>
      <c r="AG14" s="84">
        <f>IF($B14&lt;'Site Setup'!$B$11,"",IFERROR((AO41)/$B41,0))</f>
        <v/>
      </c>
      <c r="AH14" s="84">
        <f>IF($B14&lt;'Site Setup'!$B$11,"",IFERROR((AP41)/$B41,0))</f>
        <v/>
      </c>
      <c r="AI14" s="84">
        <f>IF($B14&lt;'Site Setup'!$B$11,"",IFERROR((AQ41)/$B41,0))</f>
        <v/>
      </c>
      <c r="AJ14" s="84">
        <f>IF($B14&lt;'Site Setup'!$B$11,"",IFERROR((AR41)/$B41,0))</f>
        <v/>
      </c>
      <c r="AK14" s="84">
        <f>IF($B14&lt;'Site Setup'!$B$11,"",IFERROR((AS41)/$B41,0))</f>
        <v/>
      </c>
      <c r="AL14" s="84">
        <f>IF($B14&lt;'Site Setup'!$B$11,"",IFERROR((AT41)/$B41,0))</f>
        <v/>
      </c>
      <c r="AM14" s="84">
        <f>IF($B14&lt;'Site Setup'!$B$11,"",IFERROR((AU41)/$B41,0))</f>
        <v/>
      </c>
      <c r="AN14" s="84">
        <f>IF($B14&lt;'Site Setup'!$B$11,"",IFERROR((AV41)/$B41,0))</f>
        <v/>
      </c>
      <c r="AO14" s="84">
        <f>IF($B14&lt;'Site Setup'!$B$11,"",IFERROR((AW41)/$B41,0))</f>
        <v/>
      </c>
      <c r="AP14" s="84">
        <f>IF($B14&lt;'Site Setup'!$B$11,"",IFERROR((AX41)/$B41,0))</f>
        <v/>
      </c>
      <c r="AQ14" s="84">
        <f>IF($B14&lt;'Site Setup'!$B$11,"",IFERROR((AY41)/$B41,0))</f>
        <v/>
      </c>
      <c r="AR14" s="404">
        <f>'Site Setup'!D40</f>
        <v/>
      </c>
    </row>
    <row r="15" ht="16.5" customHeight="1" s="644" thickBot="1">
      <c r="A15" s="82">
        <f>IF('Site Setup'!$B41 = "N/A","N/A",'Site Setup'!$A41)</f>
        <v/>
      </c>
      <c r="B15" s="83">
        <f>B42</f>
        <v/>
      </c>
      <c r="C15" s="84">
        <f>IF($B15&lt;'Site Setup'!$B$11,"",IFERROR((C42+D42)/$B42,0))</f>
        <v/>
      </c>
      <c r="D15" s="84">
        <f>IF($B15&lt;'Site Setup'!$B$11,"",IFERROR((E42+F42)/$B42,0))</f>
        <v/>
      </c>
      <c r="E15" s="84">
        <f>IF($B15&lt;'Site Setup'!$B$11,"",IFERROR((G42+H42)/$B42,0))</f>
        <v/>
      </c>
      <c r="F15" s="84">
        <f>IF($B15&lt;'Site Setup'!$B$11,"",IFERROR((I42+J42)/$B42,0))</f>
        <v/>
      </c>
      <c r="G15" s="84">
        <f>IF($B15&lt;'Site Setup'!$B$11,"",IFERROR((K42+L42)/$B42,0))</f>
        <v/>
      </c>
      <c r="H15" s="84">
        <f>IF($B15&lt;'Site Setup'!$B$11,"",IFERROR((M42+N42)/$B42,0))</f>
        <v/>
      </c>
      <c r="I15" s="84">
        <f>IF($B15&lt;'Site Setup'!$B$11,"",IFERROR((O42+P42)/$B42,0))</f>
        <v/>
      </c>
      <c r="J15" s="84">
        <f>IF($B15&lt;'Site Setup'!$B$11,"",IFERROR((Q42+R42)/$B42,0))</f>
        <v/>
      </c>
      <c r="K15" s="84">
        <f>IF($B15&lt;'Site Setup'!$B$11,"",IFERROR((S42)/$B42,0))</f>
        <v/>
      </c>
      <c r="L15" s="84">
        <f>IF($B15&lt;'Site Setup'!$B$11,"",IFERROR((T42)/$B42,0))</f>
        <v/>
      </c>
      <c r="M15" s="84">
        <f>IF($B15&lt;'Site Setup'!$B$11,"",IFERROR((U42)/$B42,0))</f>
        <v/>
      </c>
      <c r="N15" s="84">
        <f>IF($B15&lt;'Site Setup'!$B$11,"",IFERROR((V42)/$B42,0))</f>
        <v/>
      </c>
      <c r="O15" s="84">
        <f>IF($B15&lt;'Site Setup'!$B$11,"",IFERROR((W42)/$B42,0))</f>
        <v/>
      </c>
      <c r="P15" s="84">
        <f>IF($B15&lt;'Site Setup'!$B$11,"",IFERROR((X42)/$B42,0))</f>
        <v/>
      </c>
      <c r="Q15" s="84">
        <f>IF($B15&lt;'Site Setup'!$B$11,"",IFERROR((Y42)/$B42,0))</f>
        <v/>
      </c>
      <c r="R15" s="84">
        <f>IF($B15&lt;'Site Setup'!$B$11,"",IFERROR((Z42)/$B42,0))</f>
        <v/>
      </c>
      <c r="S15" s="84">
        <f>IF($B15&lt;'Site Setup'!$B$11,"",IFERROR((AA42)/$B42,0))</f>
        <v/>
      </c>
      <c r="T15" s="84">
        <f>IF($B15&lt;'Site Setup'!$B$11,"",IFERROR((AB42)/$B42,0))</f>
        <v/>
      </c>
      <c r="U15" s="84">
        <f>IF($B15&lt;'Site Setup'!$B$11,"",IFERROR((AC42)/$B42,0))</f>
        <v/>
      </c>
      <c r="V15" s="84">
        <f>IF($B15&lt;'Site Setup'!$B$11,"",IFERROR((AD42)/$B42,0))</f>
        <v/>
      </c>
      <c r="W15" s="84">
        <f>IF($B15&lt;'Site Setup'!$B$11,"",IFERROR((AE42)/$B42,0))</f>
        <v/>
      </c>
      <c r="X15" s="84">
        <f>IF($B15&lt;'Site Setup'!$B$11,"",IFERROR((AF42)/$B42,0))</f>
        <v/>
      </c>
      <c r="Y15" s="84">
        <f>IF($B15&lt;'Site Setup'!$B$11,"",IFERROR((AG42)/$B42,0))</f>
        <v/>
      </c>
      <c r="Z15" s="84">
        <f>IF($B15&lt;'Site Setup'!$B$11,"",IFERROR((AH42)/$B42,0))</f>
        <v/>
      </c>
      <c r="AA15" s="84">
        <f>IF($B15&lt;'Site Setup'!$B$11,"",IFERROR((AI42)/$B42,0))</f>
        <v/>
      </c>
      <c r="AB15" s="84">
        <f>IF($B15&lt;'Site Setup'!$B$11,"",IFERROR((AJ42)/$B42,0))</f>
        <v/>
      </c>
      <c r="AC15" s="84">
        <f>IF($B15&lt;'Site Setup'!$B$11,"",IFERROR((AK42)/$B42,0))</f>
        <v/>
      </c>
      <c r="AD15" s="84">
        <f>IF($B15&lt;'Site Setup'!$B$11,"",IFERROR((AL42)/$B42,0))</f>
        <v/>
      </c>
      <c r="AE15" s="84">
        <f>IF($B15&lt;'Site Setup'!$B$11,"",IFERROR((AM42)/$B42,0))</f>
        <v/>
      </c>
      <c r="AF15" s="84">
        <f>IF($B15&lt;'Site Setup'!$B$11,"",IFERROR((AN42)/$B42,0))</f>
        <v/>
      </c>
      <c r="AG15" s="84">
        <f>IF($B15&lt;'Site Setup'!$B$11,"",IFERROR((AO42)/$B42,0))</f>
        <v/>
      </c>
      <c r="AH15" s="84">
        <f>IF($B15&lt;'Site Setup'!$B$11,"",IFERROR((AP42)/$B42,0))</f>
        <v/>
      </c>
      <c r="AI15" s="84">
        <f>IF($B15&lt;'Site Setup'!$B$11,"",IFERROR((AQ42)/$B42,0))</f>
        <v/>
      </c>
      <c r="AJ15" s="84">
        <f>IF($B15&lt;'Site Setup'!$B$11,"",IFERROR((AR42)/$B42,0))</f>
        <v/>
      </c>
      <c r="AK15" s="84">
        <f>IF($B15&lt;'Site Setup'!$B$11,"",IFERROR((AS42)/$B42,0))</f>
        <v/>
      </c>
      <c r="AL15" s="84">
        <f>IF($B15&lt;'Site Setup'!$B$11,"",IFERROR((AT42)/$B42,0))</f>
        <v/>
      </c>
      <c r="AM15" s="84">
        <f>IF($B15&lt;'Site Setup'!$B$11,"",IFERROR((AU42)/$B42,0))</f>
        <v/>
      </c>
      <c r="AN15" s="84">
        <f>IF($B15&lt;'Site Setup'!$B$11,"",IFERROR((AV42)/$B42,0))</f>
        <v/>
      </c>
      <c r="AO15" s="84">
        <f>IF($B15&lt;'Site Setup'!$B$11,"",IFERROR((AW42)/$B42,0))</f>
        <v/>
      </c>
      <c r="AP15" s="84">
        <f>IF($B15&lt;'Site Setup'!$B$11,"",IFERROR((AX42)/$B42,0))</f>
        <v/>
      </c>
      <c r="AQ15" s="84">
        <f>IF($B15&lt;'Site Setup'!$B$11,"",IFERROR((AY42)/$B42,0))</f>
        <v/>
      </c>
      <c r="AR15" s="404">
        <f>'Site Setup'!D41</f>
        <v/>
      </c>
    </row>
    <row r="16" ht="16.5" customHeight="1" s="644" thickBot="1">
      <c r="A16" s="82">
        <f>IF('Site Setup'!$B42 = "N/A","N/A",'Site Setup'!$A42)</f>
        <v/>
      </c>
      <c r="B16" s="83">
        <f>B43</f>
        <v/>
      </c>
      <c r="C16" s="84">
        <f>IF($B16&lt;'Site Setup'!$B$11,"",IFERROR((C43+D43)/$B43,0))</f>
        <v/>
      </c>
      <c r="D16" s="84">
        <f>IF($B16&lt;'Site Setup'!$B$11,"",IFERROR((E43+F43)/$B43,0))</f>
        <v/>
      </c>
      <c r="E16" s="84">
        <f>IF($B16&lt;'Site Setup'!$B$11,"",IFERROR((G43+H43)/$B43,0))</f>
        <v/>
      </c>
      <c r="F16" s="84">
        <f>IF($B16&lt;'Site Setup'!$B$11,"",IFERROR((I43+J43)/$B43,0))</f>
        <v/>
      </c>
      <c r="G16" s="84">
        <f>IF($B16&lt;'Site Setup'!$B$11,"",IFERROR((K43+L43)/$B43,0))</f>
        <v/>
      </c>
      <c r="H16" s="84">
        <f>IF($B16&lt;'Site Setup'!$B$11,"",IFERROR((M43+N43)/$B43,0))</f>
        <v/>
      </c>
      <c r="I16" s="84">
        <f>IF($B16&lt;'Site Setup'!$B$11,"",IFERROR((O43+P43)/$B43,0))</f>
        <v/>
      </c>
      <c r="J16" s="84">
        <f>IF($B16&lt;'Site Setup'!$B$11,"",IFERROR((Q43+R43)/$B43,0))</f>
        <v/>
      </c>
      <c r="K16" s="84">
        <f>IF($B16&lt;'Site Setup'!$B$11,"",IFERROR((S43)/$B43,0))</f>
        <v/>
      </c>
      <c r="L16" s="84">
        <f>IF($B16&lt;'Site Setup'!$B$11,"",IFERROR((T43)/$B43,0))</f>
        <v/>
      </c>
      <c r="M16" s="84">
        <f>IF($B16&lt;'Site Setup'!$B$11,"",IFERROR((U43)/$B43,0))</f>
        <v/>
      </c>
      <c r="N16" s="84">
        <f>IF($B16&lt;'Site Setup'!$B$11,"",IFERROR((V43)/$B43,0))</f>
        <v/>
      </c>
      <c r="O16" s="84">
        <f>IF($B16&lt;'Site Setup'!$B$11,"",IFERROR((W43)/$B43,0))</f>
        <v/>
      </c>
      <c r="P16" s="84">
        <f>IF($B16&lt;'Site Setup'!$B$11,"",IFERROR((X43)/$B43,0))</f>
        <v/>
      </c>
      <c r="Q16" s="84">
        <f>IF($B16&lt;'Site Setup'!$B$11,"",IFERROR((Y43)/$B43,0))</f>
        <v/>
      </c>
      <c r="R16" s="84">
        <f>IF($B16&lt;'Site Setup'!$B$11,"",IFERROR((Z43)/$B43,0))</f>
        <v/>
      </c>
      <c r="S16" s="84">
        <f>IF($B16&lt;'Site Setup'!$B$11,"",IFERROR((AA43)/$B43,0))</f>
        <v/>
      </c>
      <c r="T16" s="84">
        <f>IF($B16&lt;'Site Setup'!$B$11,"",IFERROR((AB43)/$B43,0))</f>
        <v/>
      </c>
      <c r="U16" s="84">
        <f>IF($B16&lt;'Site Setup'!$B$11,"",IFERROR((AC43)/$B43,0))</f>
        <v/>
      </c>
      <c r="V16" s="84">
        <f>IF($B16&lt;'Site Setup'!$B$11,"",IFERROR((AD43)/$B43,0))</f>
        <v/>
      </c>
      <c r="W16" s="84">
        <f>IF($B16&lt;'Site Setup'!$B$11,"",IFERROR((AE43)/$B43,0))</f>
        <v/>
      </c>
      <c r="X16" s="84">
        <f>IF($B16&lt;'Site Setup'!$B$11,"",IFERROR((AF43)/$B43,0))</f>
        <v/>
      </c>
      <c r="Y16" s="84">
        <f>IF($B16&lt;'Site Setup'!$B$11,"",IFERROR((AG43)/$B43,0))</f>
        <v/>
      </c>
      <c r="Z16" s="84">
        <f>IF($B16&lt;'Site Setup'!$B$11,"",IFERROR((AH43)/$B43,0))</f>
        <v/>
      </c>
      <c r="AA16" s="84">
        <f>IF($B16&lt;'Site Setup'!$B$11,"",IFERROR((AI43)/$B43,0))</f>
        <v/>
      </c>
      <c r="AB16" s="84">
        <f>IF($B16&lt;'Site Setup'!$B$11,"",IFERROR((AJ43)/$B43,0))</f>
        <v/>
      </c>
      <c r="AC16" s="84">
        <f>IF($B16&lt;'Site Setup'!$B$11,"",IFERROR((AK43)/$B43,0))</f>
        <v/>
      </c>
      <c r="AD16" s="84">
        <f>IF($B16&lt;'Site Setup'!$B$11,"",IFERROR((AL43)/$B43,0))</f>
        <v/>
      </c>
      <c r="AE16" s="84">
        <f>IF($B16&lt;'Site Setup'!$B$11,"",IFERROR((AM43)/$B43,0))</f>
        <v/>
      </c>
      <c r="AF16" s="84">
        <f>IF($B16&lt;'Site Setup'!$B$11,"",IFERROR((AN43)/$B43,0))</f>
        <v/>
      </c>
      <c r="AG16" s="84">
        <f>IF($B16&lt;'Site Setup'!$B$11,"",IFERROR((AO43)/$B43,0))</f>
        <v/>
      </c>
      <c r="AH16" s="84">
        <f>IF($B16&lt;'Site Setup'!$B$11,"",IFERROR((AP43)/$B43,0))</f>
        <v/>
      </c>
      <c r="AI16" s="84">
        <f>IF($B16&lt;'Site Setup'!$B$11,"",IFERROR((AQ43)/$B43,0))</f>
        <v/>
      </c>
      <c r="AJ16" s="84">
        <f>IF($B16&lt;'Site Setup'!$B$11,"",IFERROR((AR43)/$B43,0))</f>
        <v/>
      </c>
      <c r="AK16" s="84">
        <f>IF($B16&lt;'Site Setup'!$B$11,"",IFERROR((AS43)/$B43,0))</f>
        <v/>
      </c>
      <c r="AL16" s="84">
        <f>IF($B16&lt;'Site Setup'!$B$11,"",IFERROR((AT43)/$B43,0))</f>
        <v/>
      </c>
      <c r="AM16" s="84">
        <f>IF($B16&lt;'Site Setup'!$B$11,"",IFERROR((AU43)/$B43,0))</f>
        <v/>
      </c>
      <c r="AN16" s="84">
        <f>IF($B16&lt;'Site Setup'!$B$11,"",IFERROR((AV43)/$B43,0))</f>
        <v/>
      </c>
      <c r="AO16" s="84">
        <f>IF($B16&lt;'Site Setup'!$B$11,"",IFERROR((AW43)/$B43,0))</f>
        <v/>
      </c>
      <c r="AP16" s="84">
        <f>IF($B16&lt;'Site Setup'!$B$11,"",IFERROR((AX43)/$B43,0))</f>
        <v/>
      </c>
      <c r="AQ16" s="84">
        <f>IF($B16&lt;'Site Setup'!$B$11,"",IFERROR((AY43)/$B43,0))</f>
        <v/>
      </c>
      <c r="AR16" s="404">
        <f>'Site Setup'!D42</f>
        <v/>
      </c>
    </row>
    <row r="17" ht="16.5" customHeight="1" s="644" thickBot="1">
      <c r="A17" s="82">
        <f>IF('Site Setup'!$B43 = "N/A","N/A",'Site Setup'!$A43)</f>
        <v/>
      </c>
      <c r="B17" s="83">
        <f>B44</f>
        <v/>
      </c>
      <c r="C17" s="84">
        <f>IF($B17&lt;'Site Setup'!$B$11,"",IFERROR((C44+D44)/$B44,0))</f>
        <v/>
      </c>
      <c r="D17" s="84">
        <f>IF($B17&lt;'Site Setup'!$B$11,"",IFERROR((E44+F44)/$B44,0))</f>
        <v/>
      </c>
      <c r="E17" s="84">
        <f>IF($B17&lt;'Site Setup'!$B$11,"",IFERROR((G44+H44)/$B44,0))</f>
        <v/>
      </c>
      <c r="F17" s="84">
        <f>IF($B17&lt;'Site Setup'!$B$11,"",IFERROR((I44+J44)/$B44,0))</f>
        <v/>
      </c>
      <c r="G17" s="84">
        <f>IF($B17&lt;'Site Setup'!$B$11,"",IFERROR((K44+L44)/$B44,0))</f>
        <v/>
      </c>
      <c r="H17" s="84">
        <f>IF($B17&lt;'Site Setup'!$B$11,"",IFERROR((M44+N44)/$B44,0))</f>
        <v/>
      </c>
      <c r="I17" s="84">
        <f>IF($B17&lt;'Site Setup'!$B$11,"",IFERROR((O44+P44)/$B44,0))</f>
        <v/>
      </c>
      <c r="J17" s="84">
        <f>IF($B17&lt;'Site Setup'!$B$11,"",IFERROR((Q44+R44)/$B44,0))</f>
        <v/>
      </c>
      <c r="K17" s="84">
        <f>IF($B17&lt;'Site Setup'!$B$11,"",IFERROR((S44)/$B44,0))</f>
        <v/>
      </c>
      <c r="L17" s="84">
        <f>IF($B17&lt;'Site Setup'!$B$11,"",IFERROR((T44)/$B44,0))</f>
        <v/>
      </c>
      <c r="M17" s="84">
        <f>IF($B17&lt;'Site Setup'!$B$11,"",IFERROR((U44)/$B44,0))</f>
        <v/>
      </c>
      <c r="N17" s="84">
        <f>IF($B17&lt;'Site Setup'!$B$11,"",IFERROR((V44)/$B44,0))</f>
        <v/>
      </c>
      <c r="O17" s="84">
        <f>IF($B17&lt;'Site Setup'!$B$11,"",IFERROR((W44)/$B44,0))</f>
        <v/>
      </c>
      <c r="P17" s="84">
        <f>IF($B17&lt;'Site Setup'!$B$11,"",IFERROR((X44)/$B44,0))</f>
        <v/>
      </c>
      <c r="Q17" s="84">
        <f>IF($B17&lt;'Site Setup'!$B$11,"",IFERROR((Y44)/$B44,0))</f>
        <v/>
      </c>
      <c r="R17" s="84">
        <f>IF($B17&lt;'Site Setup'!$B$11,"",IFERROR((Z44)/$B44,0))</f>
        <v/>
      </c>
      <c r="S17" s="84">
        <f>IF($B17&lt;'Site Setup'!$B$11,"",IFERROR((AA44)/$B44,0))</f>
        <v/>
      </c>
      <c r="T17" s="84">
        <f>IF($B17&lt;'Site Setup'!$B$11,"",IFERROR((AB44)/$B44,0))</f>
        <v/>
      </c>
      <c r="U17" s="84">
        <f>IF($B17&lt;'Site Setup'!$B$11,"",IFERROR((AC44)/$B44,0))</f>
        <v/>
      </c>
      <c r="V17" s="84">
        <f>IF($B17&lt;'Site Setup'!$B$11,"",IFERROR((AD44)/$B44,0))</f>
        <v/>
      </c>
      <c r="W17" s="84">
        <f>IF($B17&lt;'Site Setup'!$B$11,"",IFERROR((AE44)/$B44,0))</f>
        <v/>
      </c>
      <c r="X17" s="84">
        <f>IF($B17&lt;'Site Setup'!$B$11,"",IFERROR((AF44)/$B44,0))</f>
        <v/>
      </c>
      <c r="Y17" s="84">
        <f>IF($B17&lt;'Site Setup'!$B$11,"",IFERROR((AG44)/$B44,0))</f>
        <v/>
      </c>
      <c r="Z17" s="84">
        <f>IF($B17&lt;'Site Setup'!$B$11,"",IFERROR((AH44)/$B44,0))</f>
        <v/>
      </c>
      <c r="AA17" s="84">
        <f>IF($B17&lt;'Site Setup'!$B$11,"",IFERROR((AI44)/$B44,0))</f>
        <v/>
      </c>
      <c r="AB17" s="84">
        <f>IF($B17&lt;'Site Setup'!$B$11,"",IFERROR((AJ44)/$B44,0))</f>
        <v/>
      </c>
      <c r="AC17" s="84">
        <f>IF($B17&lt;'Site Setup'!$B$11,"",IFERROR((AK44)/$B44,0))</f>
        <v/>
      </c>
      <c r="AD17" s="84">
        <f>IF($B17&lt;'Site Setup'!$B$11,"",IFERROR((AL44)/$B44,0))</f>
        <v/>
      </c>
      <c r="AE17" s="84">
        <f>IF($B17&lt;'Site Setup'!$B$11,"",IFERROR((AM44)/$B44,0))</f>
        <v/>
      </c>
      <c r="AF17" s="84">
        <f>IF($B17&lt;'Site Setup'!$B$11,"",IFERROR((AN44)/$B44,0))</f>
        <v/>
      </c>
      <c r="AG17" s="84">
        <f>IF($B17&lt;'Site Setup'!$B$11,"",IFERROR((AO44)/$B44,0))</f>
        <v/>
      </c>
      <c r="AH17" s="84">
        <f>IF($B17&lt;'Site Setup'!$B$11,"",IFERROR((AP44)/$B44,0))</f>
        <v/>
      </c>
      <c r="AI17" s="84">
        <f>IF($B17&lt;'Site Setup'!$B$11,"",IFERROR((AQ44)/$B44,0))</f>
        <v/>
      </c>
      <c r="AJ17" s="84">
        <f>IF($B17&lt;'Site Setup'!$B$11,"",IFERROR((AR44)/$B44,0))</f>
        <v/>
      </c>
      <c r="AK17" s="84">
        <f>IF($B17&lt;'Site Setup'!$B$11,"",IFERROR((AS44)/$B44,0))</f>
        <v/>
      </c>
      <c r="AL17" s="84">
        <f>IF($B17&lt;'Site Setup'!$B$11,"",IFERROR((AT44)/$B44,0))</f>
        <v/>
      </c>
      <c r="AM17" s="84">
        <f>IF($B17&lt;'Site Setup'!$B$11,"",IFERROR((AU44)/$B44,0))</f>
        <v/>
      </c>
      <c r="AN17" s="84">
        <f>IF($B17&lt;'Site Setup'!$B$11,"",IFERROR((AV44)/$B44,0))</f>
        <v/>
      </c>
      <c r="AO17" s="84">
        <f>IF($B17&lt;'Site Setup'!$B$11,"",IFERROR((AW44)/$B44,0))</f>
        <v/>
      </c>
      <c r="AP17" s="84">
        <f>IF($B17&lt;'Site Setup'!$B$11,"",IFERROR((AX44)/$B44,0))</f>
        <v/>
      </c>
      <c r="AQ17" s="84">
        <f>IF($B17&lt;'Site Setup'!$B$11,"",IFERROR((AY44)/$B44,0))</f>
        <v/>
      </c>
      <c r="AR17" s="404">
        <f>'Site Setup'!D43</f>
        <v/>
      </c>
    </row>
    <row r="18" ht="16.5" customHeight="1" s="644" thickBot="1">
      <c r="A18" s="82">
        <f>IF('Site Setup'!$B44 = "N/A","N/A",'Site Setup'!$A44)</f>
        <v/>
      </c>
      <c r="B18" s="83">
        <f>B45</f>
        <v/>
      </c>
      <c r="C18" s="84">
        <f>IF($B18&lt;'Site Setup'!$B$11,"",IFERROR((C45+D45)/$B45,0))</f>
        <v/>
      </c>
      <c r="D18" s="84">
        <f>IF($B18&lt;'Site Setup'!$B$11,"",IFERROR((E45+F45)/$B45,0))</f>
        <v/>
      </c>
      <c r="E18" s="84">
        <f>IF($B18&lt;'Site Setup'!$B$11,"",IFERROR((G45+H45)/$B45,0))</f>
        <v/>
      </c>
      <c r="F18" s="84">
        <f>IF($B18&lt;'Site Setup'!$B$11,"",IFERROR((I45+J45)/$B45,0))</f>
        <v/>
      </c>
      <c r="G18" s="84">
        <f>IF($B18&lt;'Site Setup'!$B$11,"",IFERROR((K45+L45)/$B45,0))</f>
        <v/>
      </c>
      <c r="H18" s="84">
        <f>IF($B18&lt;'Site Setup'!$B$11,"",IFERROR((M45+N45)/$B45,0))</f>
        <v/>
      </c>
      <c r="I18" s="84">
        <f>IF($B18&lt;'Site Setup'!$B$11,"",IFERROR((O45+P45)/$B45,0))</f>
        <v/>
      </c>
      <c r="J18" s="84">
        <f>IF($B18&lt;'Site Setup'!$B$11,"",IFERROR((Q45+R45)/$B45,0))</f>
        <v/>
      </c>
      <c r="K18" s="84">
        <f>IF($B18&lt;'Site Setup'!$B$11,"",IFERROR((S45)/$B45,0))</f>
        <v/>
      </c>
      <c r="L18" s="84">
        <f>IF($B18&lt;'Site Setup'!$B$11,"",IFERROR((T45)/$B45,0))</f>
        <v/>
      </c>
      <c r="M18" s="84">
        <f>IF($B18&lt;'Site Setup'!$B$11,"",IFERROR((U45)/$B45,0))</f>
        <v/>
      </c>
      <c r="N18" s="84">
        <f>IF($B18&lt;'Site Setup'!$B$11,"",IFERROR((V45)/$B45,0))</f>
        <v/>
      </c>
      <c r="O18" s="84">
        <f>IF($B18&lt;'Site Setup'!$B$11,"",IFERROR((W45)/$B45,0))</f>
        <v/>
      </c>
      <c r="P18" s="84">
        <f>IF($B18&lt;'Site Setup'!$B$11,"",IFERROR((X45)/$B45,0))</f>
        <v/>
      </c>
      <c r="Q18" s="84">
        <f>IF($B18&lt;'Site Setup'!$B$11,"",IFERROR((Y45)/$B45,0))</f>
        <v/>
      </c>
      <c r="R18" s="84">
        <f>IF($B18&lt;'Site Setup'!$B$11,"",IFERROR((Z45)/$B45,0))</f>
        <v/>
      </c>
      <c r="S18" s="84">
        <f>IF($B18&lt;'Site Setup'!$B$11,"",IFERROR((AA45)/$B45,0))</f>
        <v/>
      </c>
      <c r="T18" s="84">
        <f>IF($B18&lt;'Site Setup'!$B$11,"",IFERROR((AB45)/$B45,0))</f>
        <v/>
      </c>
      <c r="U18" s="84">
        <f>IF($B18&lt;'Site Setup'!$B$11,"",IFERROR((AC45)/$B45,0))</f>
        <v/>
      </c>
      <c r="V18" s="84">
        <f>IF($B18&lt;'Site Setup'!$B$11,"",IFERROR((AD45)/$B45,0))</f>
        <v/>
      </c>
      <c r="W18" s="84">
        <f>IF($B18&lt;'Site Setup'!$B$11,"",IFERROR((AE45)/$B45,0))</f>
        <v/>
      </c>
      <c r="X18" s="84">
        <f>IF($B18&lt;'Site Setup'!$B$11,"",IFERROR((AF45)/$B45,0))</f>
        <v/>
      </c>
      <c r="Y18" s="84">
        <f>IF($B18&lt;'Site Setup'!$B$11,"",IFERROR((AG45)/$B45,0))</f>
        <v/>
      </c>
      <c r="Z18" s="84">
        <f>IF($B18&lt;'Site Setup'!$B$11,"",IFERROR((AH45)/$B45,0))</f>
        <v/>
      </c>
      <c r="AA18" s="84">
        <f>IF($B18&lt;'Site Setup'!$B$11,"",IFERROR((AI45)/$B45,0))</f>
        <v/>
      </c>
      <c r="AB18" s="84">
        <f>IF($B18&lt;'Site Setup'!$B$11,"",IFERROR((AJ45)/$B45,0))</f>
        <v/>
      </c>
      <c r="AC18" s="84">
        <f>IF($B18&lt;'Site Setup'!$B$11,"",IFERROR((AK45)/$B45,0))</f>
        <v/>
      </c>
      <c r="AD18" s="84">
        <f>IF($B18&lt;'Site Setup'!$B$11,"",IFERROR((AL45)/$B45,0))</f>
        <v/>
      </c>
      <c r="AE18" s="84">
        <f>IF($B18&lt;'Site Setup'!$B$11,"",IFERROR((AM45)/$B45,0))</f>
        <v/>
      </c>
      <c r="AF18" s="84">
        <f>IF($B18&lt;'Site Setup'!$B$11,"",IFERROR((AN45)/$B45,0))</f>
        <v/>
      </c>
      <c r="AG18" s="84">
        <f>IF($B18&lt;'Site Setup'!$B$11,"",IFERROR((AO45)/$B45,0))</f>
        <v/>
      </c>
      <c r="AH18" s="84">
        <f>IF($B18&lt;'Site Setup'!$B$11,"",IFERROR((AP45)/$B45,0))</f>
        <v/>
      </c>
      <c r="AI18" s="84">
        <f>IF($B18&lt;'Site Setup'!$B$11,"",IFERROR((AQ45)/$B45,0))</f>
        <v/>
      </c>
      <c r="AJ18" s="84">
        <f>IF($B18&lt;'Site Setup'!$B$11,"",IFERROR((AR45)/$B45,0))</f>
        <v/>
      </c>
      <c r="AK18" s="84">
        <f>IF($B18&lt;'Site Setup'!$B$11,"",IFERROR((AS45)/$B45,0))</f>
        <v/>
      </c>
      <c r="AL18" s="84">
        <f>IF($B18&lt;'Site Setup'!$B$11,"",IFERROR((AT45)/$B45,0))</f>
        <v/>
      </c>
      <c r="AM18" s="84">
        <f>IF($B18&lt;'Site Setup'!$B$11,"",IFERROR((AU45)/$B45,0))</f>
        <v/>
      </c>
      <c r="AN18" s="84">
        <f>IF($B18&lt;'Site Setup'!$B$11,"",IFERROR((AV45)/$B45,0))</f>
        <v/>
      </c>
      <c r="AO18" s="84">
        <f>IF($B18&lt;'Site Setup'!$B$11,"",IFERROR((AW45)/$B45,0))</f>
        <v/>
      </c>
      <c r="AP18" s="84">
        <f>IF($B18&lt;'Site Setup'!$B$11,"",IFERROR((AX45)/$B45,0))</f>
        <v/>
      </c>
      <c r="AQ18" s="84">
        <f>IF($B18&lt;'Site Setup'!$B$11,"",IFERROR((AY45)/$B45,0))</f>
        <v/>
      </c>
      <c r="AR18" s="404">
        <f>'Site Setup'!D44</f>
        <v/>
      </c>
    </row>
    <row r="19" ht="16.5" customHeight="1" s="644" thickBot="1">
      <c r="A19" s="82">
        <f>IF('Site Setup'!$B45 = "N/A","N/A",'Site Setup'!$A45)</f>
        <v/>
      </c>
      <c r="B19" s="83">
        <f>B46</f>
        <v/>
      </c>
      <c r="C19" s="84">
        <f>IF($B19&lt;'Site Setup'!$B$11,"",IFERROR((C46+D46)/$B46,0))</f>
        <v/>
      </c>
      <c r="D19" s="84">
        <f>IF($B19&lt;'Site Setup'!$B$11,"",IFERROR((E46+F46)/$B46,0))</f>
        <v/>
      </c>
      <c r="E19" s="84">
        <f>IF($B19&lt;'Site Setup'!$B$11,"",IFERROR((G46+H46)/$B46,0))</f>
        <v/>
      </c>
      <c r="F19" s="84">
        <f>IF($B19&lt;'Site Setup'!$B$11,"",IFERROR((I46+J46)/$B46,0))</f>
        <v/>
      </c>
      <c r="G19" s="84">
        <f>IF($B19&lt;'Site Setup'!$B$11,"",IFERROR((K46+L46)/$B46,0))</f>
        <v/>
      </c>
      <c r="H19" s="84">
        <f>IF($B19&lt;'Site Setup'!$B$11,"",IFERROR((M46+N46)/$B46,0))</f>
        <v/>
      </c>
      <c r="I19" s="84">
        <f>IF($B19&lt;'Site Setup'!$B$11,"",IFERROR((O46+P46)/$B46,0))</f>
        <v/>
      </c>
      <c r="J19" s="84">
        <f>IF($B19&lt;'Site Setup'!$B$11,"",IFERROR((Q46+R46)/$B46,0))</f>
        <v/>
      </c>
      <c r="K19" s="84">
        <f>IF($B19&lt;'Site Setup'!$B$11,"",IFERROR((S46)/$B46,0))</f>
        <v/>
      </c>
      <c r="L19" s="84">
        <f>IF($B19&lt;'Site Setup'!$B$11,"",IFERROR((T46)/$B46,0))</f>
        <v/>
      </c>
      <c r="M19" s="84">
        <f>IF($B19&lt;'Site Setup'!$B$11,"",IFERROR((U46)/$B46,0))</f>
        <v/>
      </c>
      <c r="N19" s="84">
        <f>IF($B19&lt;'Site Setup'!$B$11,"",IFERROR((V46)/$B46,0))</f>
        <v/>
      </c>
      <c r="O19" s="84">
        <f>IF($B19&lt;'Site Setup'!$B$11,"",IFERROR((W46)/$B46,0))</f>
        <v/>
      </c>
      <c r="P19" s="84">
        <f>IF($B19&lt;'Site Setup'!$B$11,"",IFERROR((X46)/$B46,0))</f>
        <v/>
      </c>
      <c r="Q19" s="84">
        <f>IF($B19&lt;'Site Setup'!$B$11,"",IFERROR((Y46)/$B46,0))</f>
        <v/>
      </c>
      <c r="R19" s="84">
        <f>IF($B19&lt;'Site Setup'!$B$11,"",IFERROR((Z46)/$B46,0))</f>
        <v/>
      </c>
      <c r="S19" s="84">
        <f>IF($B19&lt;'Site Setup'!$B$11,"",IFERROR((AA46)/$B46,0))</f>
        <v/>
      </c>
      <c r="T19" s="84">
        <f>IF($B19&lt;'Site Setup'!$B$11,"",IFERROR((AB46)/$B46,0))</f>
        <v/>
      </c>
      <c r="U19" s="84">
        <f>IF($B19&lt;'Site Setup'!$B$11,"",IFERROR((AC46)/$B46,0))</f>
        <v/>
      </c>
      <c r="V19" s="84">
        <f>IF($B19&lt;'Site Setup'!$B$11,"",IFERROR((AD46)/$B46,0))</f>
        <v/>
      </c>
      <c r="W19" s="84">
        <f>IF($B19&lt;'Site Setup'!$B$11,"",IFERROR((AE46)/$B46,0))</f>
        <v/>
      </c>
      <c r="X19" s="84">
        <f>IF($B19&lt;'Site Setup'!$B$11,"",IFERROR((AF46)/$B46,0))</f>
        <v/>
      </c>
      <c r="Y19" s="84">
        <f>IF($B19&lt;'Site Setup'!$B$11,"",IFERROR((AG46)/$B46,0))</f>
        <v/>
      </c>
      <c r="Z19" s="84">
        <f>IF($B19&lt;'Site Setup'!$B$11,"",IFERROR((AH46)/$B46,0))</f>
        <v/>
      </c>
      <c r="AA19" s="84">
        <f>IF($B19&lt;'Site Setup'!$B$11,"",IFERROR((AI46)/$B46,0))</f>
        <v/>
      </c>
      <c r="AB19" s="84">
        <f>IF($B19&lt;'Site Setup'!$B$11,"",IFERROR((AJ46)/$B46,0))</f>
        <v/>
      </c>
      <c r="AC19" s="84">
        <f>IF($B19&lt;'Site Setup'!$B$11,"",IFERROR((AK46)/$B46,0))</f>
        <v/>
      </c>
      <c r="AD19" s="84">
        <f>IF($B19&lt;'Site Setup'!$B$11,"",IFERROR((AL46)/$B46,0))</f>
        <v/>
      </c>
      <c r="AE19" s="84">
        <f>IF($B19&lt;'Site Setup'!$B$11,"",IFERROR((AM46)/$B46,0))</f>
        <v/>
      </c>
      <c r="AF19" s="84">
        <f>IF($B19&lt;'Site Setup'!$B$11,"",IFERROR((AN46)/$B46,0))</f>
        <v/>
      </c>
      <c r="AG19" s="84">
        <f>IF($B19&lt;'Site Setup'!$B$11,"",IFERROR((AO46)/$B46,0))</f>
        <v/>
      </c>
      <c r="AH19" s="84">
        <f>IF($B19&lt;'Site Setup'!$B$11,"",IFERROR((AP46)/$B46,0))</f>
        <v/>
      </c>
      <c r="AI19" s="84">
        <f>IF($B19&lt;'Site Setup'!$B$11,"",IFERROR((AQ46)/$B46,0))</f>
        <v/>
      </c>
      <c r="AJ19" s="84">
        <f>IF($B19&lt;'Site Setup'!$B$11,"",IFERROR((AR46)/$B46,0))</f>
        <v/>
      </c>
      <c r="AK19" s="84">
        <f>IF($B19&lt;'Site Setup'!$B$11,"",IFERROR((AS46)/$B46,0))</f>
        <v/>
      </c>
      <c r="AL19" s="84">
        <f>IF($B19&lt;'Site Setup'!$B$11,"",IFERROR((AT46)/$B46,0))</f>
        <v/>
      </c>
      <c r="AM19" s="84">
        <f>IF($B19&lt;'Site Setup'!$B$11,"",IFERROR((AU46)/$B46,0))</f>
        <v/>
      </c>
      <c r="AN19" s="84">
        <f>IF($B19&lt;'Site Setup'!$B$11,"",IFERROR((AV46)/$B46,0))</f>
        <v/>
      </c>
      <c r="AO19" s="84">
        <f>IF($B19&lt;'Site Setup'!$B$11,"",IFERROR((AW46)/$B46,0))</f>
        <v/>
      </c>
      <c r="AP19" s="84">
        <f>IF($B19&lt;'Site Setup'!$B$11,"",IFERROR((AX46)/$B46,0))</f>
        <v/>
      </c>
      <c r="AQ19" s="84">
        <f>IF($B19&lt;'Site Setup'!$B$11,"",IFERROR((AY46)/$B46,0))</f>
        <v/>
      </c>
      <c r="AR19" s="404">
        <f>'Site Setup'!D45</f>
        <v/>
      </c>
    </row>
    <row r="20" ht="16.5" customHeight="1" s="644" thickBot="1">
      <c r="A20" s="82">
        <f>IF('Site Setup'!$B46 = "N/A","N/A",'Site Setup'!$A46)</f>
        <v/>
      </c>
      <c r="B20" s="83">
        <f>B47</f>
        <v/>
      </c>
      <c r="C20" s="84">
        <f>IF($B20&lt;'Site Setup'!$B$11,"",IFERROR((C47+D47)/$B47,0))</f>
        <v/>
      </c>
      <c r="D20" s="84">
        <f>IF($B20&lt;'Site Setup'!$B$11,"",IFERROR((E47+F47)/$B47,0))</f>
        <v/>
      </c>
      <c r="E20" s="84">
        <f>IF($B20&lt;'Site Setup'!$B$11,"",IFERROR((G47+H47)/$B47,0))</f>
        <v/>
      </c>
      <c r="F20" s="84">
        <f>IF($B20&lt;'Site Setup'!$B$11,"",IFERROR((I47+J47)/$B47,0))</f>
        <v/>
      </c>
      <c r="G20" s="84">
        <f>IF($B20&lt;'Site Setup'!$B$11,"",IFERROR((K47+L47)/$B47,0))</f>
        <v/>
      </c>
      <c r="H20" s="84">
        <f>IF($B20&lt;'Site Setup'!$B$11,"",IFERROR((M47+N47)/$B47,0))</f>
        <v/>
      </c>
      <c r="I20" s="84">
        <f>IF($B20&lt;'Site Setup'!$B$11,"",IFERROR((O47+P47)/$B47,0))</f>
        <v/>
      </c>
      <c r="J20" s="84">
        <f>IF($B20&lt;'Site Setup'!$B$11,"",IFERROR((Q47+R47)/$B47,0))</f>
        <v/>
      </c>
      <c r="K20" s="84">
        <f>IF($B20&lt;'Site Setup'!$B$11,"",IFERROR((S47)/$B47,0))</f>
        <v/>
      </c>
      <c r="L20" s="84">
        <f>IF($B20&lt;'Site Setup'!$B$11,"",IFERROR((T47)/$B47,0))</f>
        <v/>
      </c>
      <c r="M20" s="84">
        <f>IF($B20&lt;'Site Setup'!$B$11,"",IFERROR((U47)/$B47,0))</f>
        <v/>
      </c>
      <c r="N20" s="84">
        <f>IF($B20&lt;'Site Setup'!$B$11,"",IFERROR((V47)/$B47,0))</f>
        <v/>
      </c>
      <c r="O20" s="84">
        <f>IF($B20&lt;'Site Setup'!$B$11,"",IFERROR((W47)/$B47,0))</f>
        <v/>
      </c>
      <c r="P20" s="84">
        <f>IF($B20&lt;'Site Setup'!$B$11,"",IFERROR((X47)/$B47,0))</f>
        <v/>
      </c>
      <c r="Q20" s="84">
        <f>IF($B20&lt;'Site Setup'!$B$11,"",IFERROR((Y47)/$B47,0))</f>
        <v/>
      </c>
      <c r="R20" s="84">
        <f>IF($B20&lt;'Site Setup'!$B$11,"",IFERROR((Z47)/$B47,0))</f>
        <v/>
      </c>
      <c r="S20" s="84">
        <f>IF($B20&lt;'Site Setup'!$B$11,"",IFERROR((AA47)/$B47,0))</f>
        <v/>
      </c>
      <c r="T20" s="84">
        <f>IF($B20&lt;'Site Setup'!$B$11,"",IFERROR((AB47)/$B47,0))</f>
        <v/>
      </c>
      <c r="U20" s="84">
        <f>IF($B20&lt;'Site Setup'!$B$11,"",IFERROR((AC47)/$B47,0))</f>
        <v/>
      </c>
      <c r="V20" s="84">
        <f>IF($B20&lt;'Site Setup'!$B$11,"",IFERROR((AD47)/$B47,0))</f>
        <v/>
      </c>
      <c r="W20" s="84">
        <f>IF($B20&lt;'Site Setup'!$B$11,"",IFERROR((AE47)/$B47,0))</f>
        <v/>
      </c>
      <c r="X20" s="84">
        <f>IF($B20&lt;'Site Setup'!$B$11,"",IFERROR((AF47)/$B47,0))</f>
        <v/>
      </c>
      <c r="Y20" s="84">
        <f>IF($B20&lt;'Site Setup'!$B$11,"",IFERROR((AG47)/$B47,0))</f>
        <v/>
      </c>
      <c r="Z20" s="84">
        <f>IF($B20&lt;'Site Setup'!$B$11,"",IFERROR((AH47)/$B47,0))</f>
        <v/>
      </c>
      <c r="AA20" s="84">
        <f>IF($B20&lt;'Site Setup'!$B$11,"",IFERROR((AI47)/$B47,0))</f>
        <v/>
      </c>
      <c r="AB20" s="84">
        <f>IF($B20&lt;'Site Setup'!$B$11,"",IFERROR((AJ47)/$B47,0))</f>
        <v/>
      </c>
      <c r="AC20" s="84">
        <f>IF($B20&lt;'Site Setup'!$B$11,"",IFERROR((AK47)/$B47,0))</f>
        <v/>
      </c>
      <c r="AD20" s="84">
        <f>IF($B20&lt;'Site Setup'!$B$11,"",IFERROR((AL47)/$B47,0))</f>
        <v/>
      </c>
      <c r="AE20" s="84">
        <f>IF($B20&lt;'Site Setup'!$B$11,"",IFERROR((AM47)/$B47,0))</f>
        <v/>
      </c>
      <c r="AF20" s="84">
        <f>IF($B20&lt;'Site Setup'!$B$11,"",IFERROR((AN47)/$B47,0))</f>
        <v/>
      </c>
      <c r="AG20" s="84">
        <f>IF($B20&lt;'Site Setup'!$B$11,"",IFERROR((AO47)/$B47,0))</f>
        <v/>
      </c>
      <c r="AH20" s="84">
        <f>IF($B20&lt;'Site Setup'!$B$11,"",IFERROR((AP47)/$B47,0))</f>
        <v/>
      </c>
      <c r="AI20" s="84">
        <f>IF($B20&lt;'Site Setup'!$B$11,"",IFERROR((AQ47)/$B47,0))</f>
        <v/>
      </c>
      <c r="AJ20" s="84">
        <f>IF($B20&lt;'Site Setup'!$B$11,"",IFERROR((AR47)/$B47,0))</f>
        <v/>
      </c>
      <c r="AK20" s="84">
        <f>IF($B20&lt;'Site Setup'!$B$11,"",IFERROR((AS47)/$B47,0))</f>
        <v/>
      </c>
      <c r="AL20" s="84">
        <f>IF($B20&lt;'Site Setup'!$B$11,"",IFERROR((AT47)/$B47,0))</f>
        <v/>
      </c>
      <c r="AM20" s="84">
        <f>IF($B20&lt;'Site Setup'!$B$11,"",IFERROR((AU47)/$B47,0))</f>
        <v/>
      </c>
      <c r="AN20" s="84">
        <f>IF($B20&lt;'Site Setup'!$B$11,"",IFERROR((AV47)/$B47,0))</f>
        <v/>
      </c>
      <c r="AO20" s="84">
        <f>IF($B20&lt;'Site Setup'!$B$11,"",IFERROR((AW47)/$B47,0))</f>
        <v/>
      </c>
      <c r="AP20" s="84">
        <f>IF($B20&lt;'Site Setup'!$B$11,"",IFERROR((AX47)/$B47,0))</f>
        <v/>
      </c>
      <c r="AQ20" s="84">
        <f>IF($B20&lt;'Site Setup'!$B$11,"",IFERROR((AY47)/$B47,0))</f>
        <v/>
      </c>
      <c r="AR20" s="404">
        <f>'Site Setup'!D46</f>
        <v/>
      </c>
    </row>
    <row r="21" ht="16.5" customHeight="1" s="644" thickBot="1">
      <c r="A21" s="82">
        <f>IF('Site Setup'!$B47 = "N/A","N/A",'Site Setup'!$A47)</f>
        <v/>
      </c>
      <c r="B21" s="83">
        <f>B48</f>
        <v/>
      </c>
      <c r="C21" s="84">
        <f>IF($B21&lt;'Site Setup'!$B$11,"",IFERROR((C48+D48)/$B48,0))</f>
        <v/>
      </c>
      <c r="D21" s="84">
        <f>IF($B21&lt;'Site Setup'!$B$11,"",IFERROR((E48+F48)/$B48,0))</f>
        <v/>
      </c>
      <c r="E21" s="84">
        <f>IF($B21&lt;'Site Setup'!$B$11,"",IFERROR((G48+H48)/$B48,0))</f>
        <v/>
      </c>
      <c r="F21" s="84">
        <f>IF($B21&lt;'Site Setup'!$B$11,"",IFERROR((I48+J48)/$B48,0))</f>
        <v/>
      </c>
      <c r="G21" s="84">
        <f>IF($B21&lt;'Site Setup'!$B$11,"",IFERROR((K48+L48)/$B48,0))</f>
        <v/>
      </c>
      <c r="H21" s="84">
        <f>IF($B21&lt;'Site Setup'!$B$11,"",IFERROR((M48+N48)/$B48,0))</f>
        <v/>
      </c>
      <c r="I21" s="84">
        <f>IF($B21&lt;'Site Setup'!$B$11,"",IFERROR((O48+P48)/$B48,0))</f>
        <v/>
      </c>
      <c r="J21" s="84">
        <f>IF($B21&lt;'Site Setup'!$B$11,"",IFERROR((Q48+R48)/$B48,0))</f>
        <v/>
      </c>
      <c r="K21" s="84">
        <f>IF($B21&lt;'Site Setup'!$B$11,"",IFERROR((S48)/$B48,0))</f>
        <v/>
      </c>
      <c r="L21" s="84">
        <f>IF($B21&lt;'Site Setup'!$B$11,"",IFERROR((T48)/$B48,0))</f>
        <v/>
      </c>
      <c r="M21" s="84">
        <f>IF($B21&lt;'Site Setup'!$B$11,"",IFERROR((U48)/$B48,0))</f>
        <v/>
      </c>
      <c r="N21" s="84">
        <f>IF($B21&lt;'Site Setup'!$B$11,"",IFERROR((V48)/$B48,0))</f>
        <v/>
      </c>
      <c r="O21" s="84">
        <f>IF($B21&lt;'Site Setup'!$B$11,"",IFERROR((W48)/$B48,0))</f>
        <v/>
      </c>
      <c r="P21" s="84">
        <f>IF($B21&lt;'Site Setup'!$B$11,"",IFERROR((X48)/$B48,0))</f>
        <v/>
      </c>
      <c r="Q21" s="84">
        <f>IF($B21&lt;'Site Setup'!$B$11,"",IFERROR((Y48)/$B48,0))</f>
        <v/>
      </c>
      <c r="R21" s="84">
        <f>IF($B21&lt;'Site Setup'!$B$11,"",IFERROR((Z48)/$B48,0))</f>
        <v/>
      </c>
      <c r="S21" s="84">
        <f>IF($B21&lt;'Site Setup'!$B$11,"",IFERROR((AA48)/$B48,0))</f>
        <v/>
      </c>
      <c r="T21" s="84">
        <f>IF($B21&lt;'Site Setup'!$B$11,"",IFERROR((AB48)/$B48,0))</f>
        <v/>
      </c>
      <c r="U21" s="84">
        <f>IF($B21&lt;'Site Setup'!$B$11,"",IFERROR((AC48)/$B48,0))</f>
        <v/>
      </c>
      <c r="V21" s="84">
        <f>IF($B21&lt;'Site Setup'!$B$11,"",IFERROR((AD48)/$B48,0))</f>
        <v/>
      </c>
      <c r="W21" s="84">
        <f>IF($B21&lt;'Site Setup'!$B$11,"",IFERROR((AE48)/$B48,0))</f>
        <v/>
      </c>
      <c r="X21" s="84">
        <f>IF($B21&lt;'Site Setup'!$B$11,"",IFERROR((AF48)/$B48,0))</f>
        <v/>
      </c>
      <c r="Y21" s="84">
        <f>IF($B21&lt;'Site Setup'!$B$11,"",IFERROR((AG48)/$B48,0))</f>
        <v/>
      </c>
      <c r="Z21" s="84">
        <f>IF($B21&lt;'Site Setup'!$B$11,"",IFERROR((AH48)/$B48,0))</f>
        <v/>
      </c>
      <c r="AA21" s="84">
        <f>IF($B21&lt;'Site Setup'!$B$11,"",IFERROR((AI48)/$B48,0))</f>
        <v/>
      </c>
      <c r="AB21" s="84">
        <f>IF($B21&lt;'Site Setup'!$B$11,"",IFERROR((AJ48)/$B48,0))</f>
        <v/>
      </c>
      <c r="AC21" s="84">
        <f>IF($B21&lt;'Site Setup'!$B$11,"",IFERROR((AK48)/$B48,0))</f>
        <v/>
      </c>
      <c r="AD21" s="84">
        <f>IF($B21&lt;'Site Setup'!$B$11,"",IFERROR((AL48)/$B48,0))</f>
        <v/>
      </c>
      <c r="AE21" s="84">
        <f>IF($B21&lt;'Site Setup'!$B$11,"",IFERROR((AM48)/$B48,0))</f>
        <v/>
      </c>
      <c r="AF21" s="84">
        <f>IF($B21&lt;'Site Setup'!$B$11,"",IFERROR((AN48)/$B48,0))</f>
        <v/>
      </c>
      <c r="AG21" s="84">
        <f>IF($B21&lt;'Site Setup'!$B$11,"",IFERROR((AO48)/$B48,0))</f>
        <v/>
      </c>
      <c r="AH21" s="84">
        <f>IF($B21&lt;'Site Setup'!$B$11,"",IFERROR((AP48)/$B48,0))</f>
        <v/>
      </c>
      <c r="AI21" s="84">
        <f>IF($B21&lt;'Site Setup'!$B$11,"",IFERROR((AQ48)/$B48,0))</f>
        <v/>
      </c>
      <c r="AJ21" s="84">
        <f>IF($B21&lt;'Site Setup'!$B$11,"",IFERROR((AR48)/$B48,0))</f>
        <v/>
      </c>
      <c r="AK21" s="84">
        <f>IF($B21&lt;'Site Setup'!$B$11,"",IFERROR((AS48)/$B48,0))</f>
        <v/>
      </c>
      <c r="AL21" s="84">
        <f>IF($B21&lt;'Site Setup'!$B$11,"",IFERROR((AT48)/$B48,0))</f>
        <v/>
      </c>
      <c r="AM21" s="84">
        <f>IF($B21&lt;'Site Setup'!$B$11,"",IFERROR((AU48)/$B48,0))</f>
        <v/>
      </c>
      <c r="AN21" s="84">
        <f>IF($B21&lt;'Site Setup'!$B$11,"",IFERROR((AV48)/$B48,0))</f>
        <v/>
      </c>
      <c r="AO21" s="84">
        <f>IF($B21&lt;'Site Setup'!$B$11,"",IFERROR((AW48)/$B48,0))</f>
        <v/>
      </c>
      <c r="AP21" s="84">
        <f>IF($B21&lt;'Site Setup'!$B$11,"",IFERROR((AX48)/$B48,0))</f>
        <v/>
      </c>
      <c r="AQ21" s="84">
        <f>IF($B21&lt;'Site Setup'!$B$11,"",IFERROR((AY48)/$B48,0))</f>
        <v/>
      </c>
      <c r="AR21" s="404">
        <f>'Site Setup'!D47</f>
        <v/>
      </c>
    </row>
    <row r="22" ht="16.5" customHeight="1" s="644" thickBot="1">
      <c r="A22" s="82">
        <f>IF('Site Setup'!$B48 = "N/A","N/A",'Site Setup'!$A48)</f>
        <v/>
      </c>
      <c r="B22" s="83">
        <f>B49</f>
        <v/>
      </c>
      <c r="C22" s="84">
        <f>IF($B22&lt;'Site Setup'!$B$11,"",IFERROR((C49+D49)/$B49,0))</f>
        <v/>
      </c>
      <c r="D22" s="84">
        <f>IF($B22&lt;'Site Setup'!$B$11,"",IFERROR((E49+F49)/$B49,0))</f>
        <v/>
      </c>
      <c r="E22" s="84">
        <f>IF($B22&lt;'Site Setup'!$B$11,"",IFERROR((G49+H49)/$B49,0))</f>
        <v/>
      </c>
      <c r="F22" s="84">
        <f>IF($B22&lt;'Site Setup'!$B$11,"",IFERROR((I49+J49)/$B49,0))</f>
        <v/>
      </c>
      <c r="G22" s="84">
        <f>IF($B22&lt;'Site Setup'!$B$11,"",IFERROR((K49+L49)/$B49,0))</f>
        <v/>
      </c>
      <c r="H22" s="84">
        <f>IF($B22&lt;'Site Setup'!$B$11,"",IFERROR((M49+N49)/$B49,0))</f>
        <v/>
      </c>
      <c r="I22" s="84">
        <f>IF($B22&lt;'Site Setup'!$B$11,"",IFERROR((O49+P49)/$B49,0))</f>
        <v/>
      </c>
      <c r="J22" s="84">
        <f>IF($B22&lt;'Site Setup'!$B$11,"",IFERROR((Q49+R49)/$B49,0))</f>
        <v/>
      </c>
      <c r="K22" s="84">
        <f>IF($B22&lt;'Site Setup'!$B$11,"",IFERROR((S49)/$B49,0))</f>
        <v/>
      </c>
      <c r="L22" s="84">
        <f>IF($B22&lt;'Site Setup'!$B$11,"",IFERROR((T49)/$B49,0))</f>
        <v/>
      </c>
      <c r="M22" s="84">
        <f>IF($B22&lt;'Site Setup'!$B$11,"",IFERROR((U49)/$B49,0))</f>
        <v/>
      </c>
      <c r="N22" s="84">
        <f>IF($B22&lt;'Site Setup'!$B$11,"",IFERROR((V49)/$B49,0))</f>
        <v/>
      </c>
      <c r="O22" s="84">
        <f>IF($B22&lt;'Site Setup'!$B$11,"",IFERROR((W49)/$B49,0))</f>
        <v/>
      </c>
      <c r="P22" s="84">
        <f>IF($B22&lt;'Site Setup'!$B$11,"",IFERROR((X49)/$B49,0))</f>
        <v/>
      </c>
      <c r="Q22" s="84">
        <f>IF($B22&lt;'Site Setup'!$B$11,"",IFERROR((Y49)/$B49,0))</f>
        <v/>
      </c>
      <c r="R22" s="84">
        <f>IF($B22&lt;'Site Setup'!$B$11,"",IFERROR((Z49)/$B49,0))</f>
        <v/>
      </c>
      <c r="S22" s="84">
        <f>IF($B22&lt;'Site Setup'!$B$11,"",IFERROR((AA49)/$B49,0))</f>
        <v/>
      </c>
      <c r="T22" s="84">
        <f>IF($B22&lt;'Site Setup'!$B$11,"",IFERROR((AB49)/$B49,0))</f>
        <v/>
      </c>
      <c r="U22" s="84">
        <f>IF($B22&lt;'Site Setup'!$B$11,"",IFERROR((AC49)/$B49,0))</f>
        <v/>
      </c>
      <c r="V22" s="84">
        <f>IF($B22&lt;'Site Setup'!$B$11,"",IFERROR((AD49)/$B49,0))</f>
        <v/>
      </c>
      <c r="W22" s="84">
        <f>IF($B22&lt;'Site Setup'!$B$11,"",IFERROR((AE49)/$B49,0))</f>
        <v/>
      </c>
      <c r="X22" s="84">
        <f>IF($B22&lt;'Site Setup'!$B$11,"",IFERROR((AF49)/$B49,0))</f>
        <v/>
      </c>
      <c r="Y22" s="84">
        <f>IF($B22&lt;'Site Setup'!$B$11,"",IFERROR((AG49)/$B49,0))</f>
        <v/>
      </c>
      <c r="Z22" s="84">
        <f>IF($B22&lt;'Site Setup'!$B$11,"",IFERROR((AH49)/$B49,0))</f>
        <v/>
      </c>
      <c r="AA22" s="84">
        <f>IF($B22&lt;'Site Setup'!$B$11,"",IFERROR((AI49)/$B49,0))</f>
        <v/>
      </c>
      <c r="AB22" s="84">
        <f>IF($B22&lt;'Site Setup'!$B$11,"",IFERROR((AJ49)/$B49,0))</f>
        <v/>
      </c>
      <c r="AC22" s="84">
        <f>IF($B22&lt;'Site Setup'!$B$11,"",IFERROR((AK49)/$B49,0))</f>
        <v/>
      </c>
      <c r="AD22" s="84">
        <f>IF($B22&lt;'Site Setup'!$B$11,"",IFERROR((AL49)/$B49,0))</f>
        <v/>
      </c>
      <c r="AE22" s="84">
        <f>IF($B22&lt;'Site Setup'!$B$11,"",IFERROR((AM49)/$B49,0))</f>
        <v/>
      </c>
      <c r="AF22" s="84">
        <f>IF($B22&lt;'Site Setup'!$B$11,"",IFERROR((AN49)/$B49,0))</f>
        <v/>
      </c>
      <c r="AG22" s="84">
        <f>IF($B22&lt;'Site Setup'!$B$11,"",IFERROR((AO49)/$B49,0))</f>
        <v/>
      </c>
      <c r="AH22" s="84">
        <f>IF($B22&lt;'Site Setup'!$B$11,"",IFERROR((AP49)/$B49,0))</f>
        <v/>
      </c>
      <c r="AI22" s="84">
        <f>IF($B22&lt;'Site Setup'!$B$11,"",IFERROR((AQ49)/$B49,0))</f>
        <v/>
      </c>
      <c r="AJ22" s="84">
        <f>IF($B22&lt;'Site Setup'!$B$11,"",IFERROR((AR49)/$B49,0))</f>
        <v/>
      </c>
      <c r="AK22" s="84">
        <f>IF($B22&lt;'Site Setup'!$B$11,"",IFERROR((AS49)/$B49,0))</f>
        <v/>
      </c>
      <c r="AL22" s="84">
        <f>IF($B22&lt;'Site Setup'!$B$11,"",IFERROR((AT49)/$B49,0))</f>
        <v/>
      </c>
      <c r="AM22" s="84">
        <f>IF($B22&lt;'Site Setup'!$B$11,"",IFERROR((AU49)/$B49,0))</f>
        <v/>
      </c>
      <c r="AN22" s="84">
        <f>IF($B22&lt;'Site Setup'!$B$11,"",IFERROR((AV49)/$B49,0))</f>
        <v/>
      </c>
      <c r="AO22" s="84">
        <f>IF($B22&lt;'Site Setup'!$B$11,"",IFERROR((AW49)/$B49,0))</f>
        <v/>
      </c>
      <c r="AP22" s="84">
        <f>IF($B22&lt;'Site Setup'!$B$11,"",IFERROR((AX49)/$B49,0))</f>
        <v/>
      </c>
      <c r="AQ22" s="84">
        <f>IF($B22&lt;'Site Setup'!$B$11,"",IFERROR((AY49)/$B49,0))</f>
        <v/>
      </c>
      <c r="AR22" s="404">
        <f>'Site Setup'!D48</f>
        <v/>
      </c>
    </row>
    <row r="23" ht="16.5" customHeight="1" s="644" thickBot="1">
      <c r="A23" s="82">
        <f>IF('Site Setup'!$B49 = "N/A","N/A",'Site Setup'!$A49)</f>
        <v/>
      </c>
      <c r="B23" s="83">
        <f>B50</f>
        <v/>
      </c>
      <c r="C23" s="84">
        <f>IF($B23&lt;'Site Setup'!$B$11,"",IFERROR((C50+D50)/$B50,0))</f>
        <v/>
      </c>
      <c r="D23" s="84">
        <f>IF($B23&lt;'Site Setup'!$B$11,"",IFERROR((E50+F50)/$B50,0))</f>
        <v/>
      </c>
      <c r="E23" s="84">
        <f>IF($B23&lt;'Site Setup'!$B$11,"",IFERROR((G50+H50)/$B50,0))</f>
        <v/>
      </c>
      <c r="F23" s="84">
        <f>IF($B23&lt;'Site Setup'!$B$11,"",IFERROR((I50+J50)/$B50,0))</f>
        <v/>
      </c>
      <c r="G23" s="84">
        <f>IF($B23&lt;'Site Setup'!$B$11,"",IFERROR((K50+L50)/$B50,0))</f>
        <v/>
      </c>
      <c r="H23" s="84">
        <f>IF($B23&lt;'Site Setup'!$B$11,"",IFERROR((M50+N50)/$B50,0))</f>
        <v/>
      </c>
      <c r="I23" s="84">
        <f>IF($B23&lt;'Site Setup'!$B$11,"",IFERROR((O50+P50)/$B50,0))</f>
        <v/>
      </c>
      <c r="J23" s="84">
        <f>IF($B23&lt;'Site Setup'!$B$11,"",IFERROR((Q50+R50)/$B50,0))</f>
        <v/>
      </c>
      <c r="K23" s="84">
        <f>IF($B23&lt;'Site Setup'!$B$11,"",IFERROR((S50)/$B50,0))</f>
        <v/>
      </c>
      <c r="L23" s="84">
        <f>IF($B23&lt;'Site Setup'!$B$11,"",IFERROR((T50)/$B50,0))</f>
        <v/>
      </c>
      <c r="M23" s="84">
        <f>IF($B23&lt;'Site Setup'!$B$11,"",IFERROR((U50)/$B50,0))</f>
        <v/>
      </c>
      <c r="N23" s="84">
        <f>IF($B23&lt;'Site Setup'!$B$11,"",IFERROR((V50)/$B50,0))</f>
        <v/>
      </c>
      <c r="O23" s="84">
        <f>IF($B23&lt;'Site Setup'!$B$11,"",IFERROR((W50)/$B50,0))</f>
        <v/>
      </c>
      <c r="P23" s="84">
        <f>IF($B23&lt;'Site Setup'!$B$11,"",IFERROR((X50)/$B50,0))</f>
        <v/>
      </c>
      <c r="Q23" s="84">
        <f>IF($B23&lt;'Site Setup'!$B$11,"",IFERROR((Y50)/$B50,0))</f>
        <v/>
      </c>
      <c r="R23" s="84">
        <f>IF($B23&lt;'Site Setup'!$B$11,"",IFERROR((Z50)/$B50,0))</f>
        <v/>
      </c>
      <c r="S23" s="84">
        <f>IF($B23&lt;'Site Setup'!$B$11,"",IFERROR((AA50)/$B50,0))</f>
        <v/>
      </c>
      <c r="T23" s="84">
        <f>IF($B23&lt;'Site Setup'!$B$11,"",IFERROR((AB50)/$B50,0))</f>
        <v/>
      </c>
      <c r="U23" s="84">
        <f>IF($B23&lt;'Site Setup'!$B$11,"",IFERROR((AC50)/$B50,0))</f>
        <v/>
      </c>
      <c r="V23" s="84">
        <f>IF($B23&lt;'Site Setup'!$B$11,"",IFERROR((AD50)/$B50,0))</f>
        <v/>
      </c>
      <c r="W23" s="84">
        <f>IF($B23&lt;'Site Setup'!$B$11,"",IFERROR((AE50)/$B50,0))</f>
        <v/>
      </c>
      <c r="X23" s="84">
        <f>IF($B23&lt;'Site Setup'!$B$11,"",IFERROR((AF50)/$B50,0))</f>
        <v/>
      </c>
      <c r="Y23" s="84">
        <f>IF($B23&lt;'Site Setup'!$B$11,"",IFERROR((AG50)/$B50,0))</f>
        <v/>
      </c>
      <c r="Z23" s="84">
        <f>IF($B23&lt;'Site Setup'!$B$11,"",IFERROR((AH50)/$B50,0))</f>
        <v/>
      </c>
      <c r="AA23" s="84">
        <f>IF($B23&lt;'Site Setup'!$B$11,"",IFERROR((AI50)/$B50,0))</f>
        <v/>
      </c>
      <c r="AB23" s="84">
        <f>IF($B23&lt;'Site Setup'!$B$11,"",IFERROR((AJ50)/$B50,0))</f>
        <v/>
      </c>
      <c r="AC23" s="84">
        <f>IF($B23&lt;'Site Setup'!$B$11,"",IFERROR((AK50)/$B50,0))</f>
        <v/>
      </c>
      <c r="AD23" s="84">
        <f>IF($B23&lt;'Site Setup'!$B$11,"",IFERROR((AL50)/$B50,0))</f>
        <v/>
      </c>
      <c r="AE23" s="84">
        <f>IF($B23&lt;'Site Setup'!$B$11,"",IFERROR((AM50)/$B50,0))</f>
        <v/>
      </c>
      <c r="AF23" s="84">
        <f>IF($B23&lt;'Site Setup'!$B$11,"",IFERROR((AN50)/$B50,0))</f>
        <v/>
      </c>
      <c r="AG23" s="84">
        <f>IF($B23&lt;'Site Setup'!$B$11,"",IFERROR((AO50)/$B50,0))</f>
        <v/>
      </c>
      <c r="AH23" s="84">
        <f>IF($B23&lt;'Site Setup'!$B$11,"",IFERROR((AP50)/$B50,0))</f>
        <v/>
      </c>
      <c r="AI23" s="84">
        <f>IF($B23&lt;'Site Setup'!$B$11,"",IFERROR((AQ50)/$B50,0))</f>
        <v/>
      </c>
      <c r="AJ23" s="84">
        <f>IF($B23&lt;'Site Setup'!$B$11,"",IFERROR((AR50)/$B50,0))</f>
        <v/>
      </c>
      <c r="AK23" s="84">
        <f>IF($B23&lt;'Site Setup'!$B$11,"",IFERROR((AS50)/$B50,0))</f>
        <v/>
      </c>
      <c r="AL23" s="84">
        <f>IF($B23&lt;'Site Setup'!$B$11,"",IFERROR((AT50)/$B50,0))</f>
        <v/>
      </c>
      <c r="AM23" s="84">
        <f>IF($B23&lt;'Site Setup'!$B$11,"",IFERROR((AU50)/$B50,0))</f>
        <v/>
      </c>
      <c r="AN23" s="84">
        <f>IF($B23&lt;'Site Setup'!$B$11,"",IFERROR((AV50)/$B50,0))</f>
        <v/>
      </c>
      <c r="AO23" s="84">
        <f>IF($B23&lt;'Site Setup'!$B$11,"",IFERROR((AW50)/$B50,0))</f>
        <v/>
      </c>
      <c r="AP23" s="84">
        <f>IF($B23&lt;'Site Setup'!$B$11,"",IFERROR((AX50)/$B50,0))</f>
        <v/>
      </c>
      <c r="AQ23" s="84">
        <f>IF($B23&lt;'Site Setup'!$B$11,"",IFERROR((AY50)/$B50,0))</f>
        <v/>
      </c>
      <c r="AR23" s="404">
        <f>'Site Setup'!D49</f>
        <v/>
      </c>
    </row>
    <row r="24" ht="16.5" customHeight="1" s="644" thickBot="1">
      <c r="A24" s="82">
        <f>IF('Site Setup'!$B50 = "N/A","N/A",'Site Setup'!$A50)</f>
        <v/>
      </c>
      <c r="B24" s="83">
        <f>B51</f>
        <v/>
      </c>
      <c r="C24" s="84">
        <f>IF($B24&lt;'Site Setup'!$B$11,"",IFERROR((C51+D51)/$B51,0))</f>
        <v/>
      </c>
      <c r="D24" s="84">
        <f>IF($B24&lt;'Site Setup'!$B$11,"",IFERROR((E51+F51)/$B51,0))</f>
        <v/>
      </c>
      <c r="E24" s="84">
        <f>IF($B24&lt;'Site Setup'!$B$11,"",IFERROR((G51+H51)/$B51,0))</f>
        <v/>
      </c>
      <c r="F24" s="84">
        <f>IF($B24&lt;'Site Setup'!$B$11,"",IFERROR((I51+J51)/$B51,0))</f>
        <v/>
      </c>
      <c r="G24" s="84">
        <f>IF($B24&lt;'Site Setup'!$B$11,"",IFERROR((K51+L51)/$B51,0))</f>
        <v/>
      </c>
      <c r="H24" s="84">
        <f>IF($B24&lt;'Site Setup'!$B$11,"",IFERROR((M51+N51)/$B51,0))</f>
        <v/>
      </c>
      <c r="I24" s="84">
        <f>IF($B24&lt;'Site Setup'!$B$11,"",IFERROR((O51+P51)/$B51,0))</f>
        <v/>
      </c>
      <c r="J24" s="84">
        <f>IF($B24&lt;'Site Setup'!$B$11,"",IFERROR((Q51+R51)/$B51,0))</f>
        <v/>
      </c>
      <c r="K24" s="84">
        <f>IF($B24&lt;'Site Setup'!$B$11,"",IFERROR((S51)/$B51,0))</f>
        <v/>
      </c>
      <c r="L24" s="84">
        <f>IF($B24&lt;'Site Setup'!$B$11,"",IFERROR((T51)/$B51,0))</f>
        <v/>
      </c>
      <c r="M24" s="84">
        <f>IF($B24&lt;'Site Setup'!$B$11,"",IFERROR((U51)/$B51,0))</f>
        <v/>
      </c>
      <c r="N24" s="84">
        <f>IF($B24&lt;'Site Setup'!$B$11,"",IFERROR((V51)/$B51,0))</f>
        <v/>
      </c>
      <c r="O24" s="84">
        <f>IF($B24&lt;'Site Setup'!$B$11,"",IFERROR((W51)/$B51,0))</f>
        <v/>
      </c>
      <c r="P24" s="84">
        <f>IF($B24&lt;'Site Setup'!$B$11,"",IFERROR((X51)/$B51,0))</f>
        <v/>
      </c>
      <c r="Q24" s="84">
        <f>IF($B24&lt;'Site Setup'!$B$11,"",IFERROR((Y51)/$B51,0))</f>
        <v/>
      </c>
      <c r="R24" s="84">
        <f>IF($B24&lt;'Site Setup'!$B$11,"",IFERROR((Z51)/$B51,0))</f>
        <v/>
      </c>
      <c r="S24" s="84">
        <f>IF($B24&lt;'Site Setup'!$B$11,"",IFERROR((AA51)/$B51,0))</f>
        <v/>
      </c>
      <c r="T24" s="84">
        <f>IF($B24&lt;'Site Setup'!$B$11,"",IFERROR((AB51)/$B51,0))</f>
        <v/>
      </c>
      <c r="U24" s="84">
        <f>IF($B24&lt;'Site Setup'!$B$11,"",IFERROR((AC51)/$B51,0))</f>
        <v/>
      </c>
      <c r="V24" s="84">
        <f>IF($B24&lt;'Site Setup'!$B$11,"",IFERROR((AD51)/$B51,0))</f>
        <v/>
      </c>
      <c r="W24" s="84">
        <f>IF($B24&lt;'Site Setup'!$B$11,"",IFERROR((AE51)/$B51,0))</f>
        <v/>
      </c>
      <c r="X24" s="84">
        <f>IF($B24&lt;'Site Setup'!$B$11,"",IFERROR((AF51)/$B51,0))</f>
        <v/>
      </c>
      <c r="Y24" s="84">
        <f>IF($B24&lt;'Site Setup'!$B$11,"",IFERROR((AG51)/$B51,0))</f>
        <v/>
      </c>
      <c r="Z24" s="84">
        <f>IF($B24&lt;'Site Setup'!$B$11,"",IFERROR((AH51)/$B51,0))</f>
        <v/>
      </c>
      <c r="AA24" s="84">
        <f>IF($B24&lt;'Site Setup'!$B$11,"",IFERROR((AI51)/$B51,0))</f>
        <v/>
      </c>
      <c r="AB24" s="84">
        <f>IF($B24&lt;'Site Setup'!$B$11,"",IFERROR((AJ51)/$B51,0))</f>
        <v/>
      </c>
      <c r="AC24" s="84">
        <f>IF($B24&lt;'Site Setup'!$B$11,"",IFERROR((AK51)/$B51,0))</f>
        <v/>
      </c>
      <c r="AD24" s="84">
        <f>IF($B24&lt;'Site Setup'!$B$11,"",IFERROR((AL51)/$B51,0))</f>
        <v/>
      </c>
      <c r="AE24" s="84">
        <f>IF($B24&lt;'Site Setup'!$B$11,"",IFERROR((AM51)/$B51,0))</f>
        <v/>
      </c>
      <c r="AF24" s="84">
        <f>IF($B24&lt;'Site Setup'!$B$11,"",IFERROR((AN51)/$B51,0))</f>
        <v/>
      </c>
      <c r="AG24" s="84">
        <f>IF($B24&lt;'Site Setup'!$B$11,"",IFERROR((AO51)/$B51,0))</f>
        <v/>
      </c>
      <c r="AH24" s="84">
        <f>IF($B24&lt;'Site Setup'!$B$11,"",IFERROR((AP51)/$B51,0))</f>
        <v/>
      </c>
      <c r="AI24" s="84">
        <f>IF($B24&lt;'Site Setup'!$B$11,"",IFERROR((AQ51)/$B51,0))</f>
        <v/>
      </c>
      <c r="AJ24" s="84">
        <f>IF($B24&lt;'Site Setup'!$B$11,"",IFERROR((AR51)/$B51,0))</f>
        <v/>
      </c>
      <c r="AK24" s="84">
        <f>IF($B24&lt;'Site Setup'!$B$11,"",IFERROR((AS51)/$B51,0))</f>
        <v/>
      </c>
      <c r="AL24" s="84">
        <f>IF($B24&lt;'Site Setup'!$B$11,"",IFERROR((AT51)/$B51,0))</f>
        <v/>
      </c>
      <c r="AM24" s="84">
        <f>IF($B24&lt;'Site Setup'!$B$11,"",IFERROR((AU51)/$B51,0))</f>
        <v/>
      </c>
      <c r="AN24" s="84">
        <f>IF($B24&lt;'Site Setup'!$B$11,"",IFERROR((AV51)/$B51,0))</f>
        <v/>
      </c>
      <c r="AO24" s="84">
        <f>IF($B24&lt;'Site Setup'!$B$11,"",IFERROR((AW51)/$B51,0))</f>
        <v/>
      </c>
      <c r="AP24" s="84">
        <f>IF($B24&lt;'Site Setup'!$B$11,"",IFERROR((AX51)/$B51,0))</f>
        <v/>
      </c>
      <c r="AQ24" s="84">
        <f>IF($B24&lt;'Site Setup'!$B$11,"",IFERROR((AY51)/$B51,0))</f>
        <v/>
      </c>
      <c r="AR24" s="404">
        <f>'Site Setup'!D50</f>
        <v/>
      </c>
    </row>
    <row r="25" ht="16.5" customHeight="1" s="644" thickBot="1">
      <c r="A25" s="82">
        <f>IF('Site Setup'!$B51 = "N/A","N/A",'Site Setup'!$A51)</f>
        <v/>
      </c>
      <c r="B25" s="83">
        <f>B52</f>
        <v/>
      </c>
      <c r="C25" s="84">
        <f>IF($B25&lt;'Site Setup'!$B$11,"",IFERROR((C52+D52)/$B52,0))</f>
        <v/>
      </c>
      <c r="D25" s="84">
        <f>IF($B25&lt;'Site Setup'!$B$11,"",IFERROR((E52+F52)/$B52,0))</f>
        <v/>
      </c>
      <c r="E25" s="84">
        <f>IF($B25&lt;'Site Setup'!$B$11,"",IFERROR((G52+H52)/$B52,0))</f>
        <v/>
      </c>
      <c r="F25" s="84">
        <f>IF($B25&lt;'Site Setup'!$B$11,"",IFERROR((I52+J52)/$B52,0))</f>
        <v/>
      </c>
      <c r="G25" s="84">
        <f>IF($B25&lt;'Site Setup'!$B$11,"",IFERROR((K52+L52)/$B52,0))</f>
        <v/>
      </c>
      <c r="H25" s="84">
        <f>IF($B25&lt;'Site Setup'!$B$11,"",IFERROR((M52+N52)/$B52,0))</f>
        <v/>
      </c>
      <c r="I25" s="84">
        <f>IF($B25&lt;'Site Setup'!$B$11,"",IFERROR((O52+P52)/$B52,0))</f>
        <v/>
      </c>
      <c r="J25" s="84">
        <f>IF($B25&lt;'Site Setup'!$B$11,"",IFERROR((Q52+R52)/$B52,0))</f>
        <v/>
      </c>
      <c r="K25" s="84">
        <f>IF($B25&lt;'Site Setup'!$B$11,"",IFERROR((S52)/$B52,0))</f>
        <v/>
      </c>
      <c r="L25" s="84">
        <f>IF($B25&lt;'Site Setup'!$B$11,"",IFERROR((T52)/$B52,0))</f>
        <v/>
      </c>
      <c r="M25" s="84">
        <f>IF($B25&lt;'Site Setup'!$B$11,"",IFERROR((U52)/$B52,0))</f>
        <v/>
      </c>
      <c r="N25" s="84">
        <f>IF($B25&lt;'Site Setup'!$B$11,"",IFERROR((V52)/$B52,0))</f>
        <v/>
      </c>
      <c r="O25" s="84">
        <f>IF($B25&lt;'Site Setup'!$B$11,"",IFERROR((W52)/$B52,0))</f>
        <v/>
      </c>
      <c r="P25" s="84">
        <f>IF($B25&lt;'Site Setup'!$B$11,"",IFERROR((X52)/$B52,0))</f>
        <v/>
      </c>
      <c r="Q25" s="84">
        <f>IF($B25&lt;'Site Setup'!$B$11,"",IFERROR((Y52)/$B52,0))</f>
        <v/>
      </c>
      <c r="R25" s="84">
        <f>IF($B25&lt;'Site Setup'!$B$11,"",IFERROR((Z52)/$B52,0))</f>
        <v/>
      </c>
      <c r="S25" s="84">
        <f>IF($B25&lt;'Site Setup'!$B$11,"",IFERROR((AA52)/$B52,0))</f>
        <v/>
      </c>
      <c r="T25" s="84">
        <f>IF($B25&lt;'Site Setup'!$B$11,"",IFERROR((AB52)/$B52,0))</f>
        <v/>
      </c>
      <c r="U25" s="84">
        <f>IF($B25&lt;'Site Setup'!$B$11,"",IFERROR((AC52)/$B52,0))</f>
        <v/>
      </c>
      <c r="V25" s="84">
        <f>IF($B25&lt;'Site Setup'!$B$11,"",IFERROR((AD52)/$B52,0))</f>
        <v/>
      </c>
      <c r="W25" s="84">
        <f>IF($B25&lt;'Site Setup'!$B$11,"",IFERROR((AE52)/$B52,0))</f>
        <v/>
      </c>
      <c r="X25" s="84">
        <f>IF($B25&lt;'Site Setup'!$B$11,"",IFERROR((AF52)/$B52,0))</f>
        <v/>
      </c>
      <c r="Y25" s="84">
        <f>IF($B25&lt;'Site Setup'!$B$11,"",IFERROR((AG52)/$B52,0))</f>
        <v/>
      </c>
      <c r="Z25" s="84">
        <f>IF($B25&lt;'Site Setup'!$B$11,"",IFERROR((AH52)/$B52,0))</f>
        <v/>
      </c>
      <c r="AA25" s="84">
        <f>IF($B25&lt;'Site Setup'!$B$11,"",IFERROR((AI52)/$B52,0))</f>
        <v/>
      </c>
      <c r="AB25" s="84">
        <f>IF($B25&lt;'Site Setup'!$B$11,"",IFERROR((AJ52)/$B52,0))</f>
        <v/>
      </c>
      <c r="AC25" s="84">
        <f>IF($B25&lt;'Site Setup'!$B$11,"",IFERROR((AK52)/$B52,0))</f>
        <v/>
      </c>
      <c r="AD25" s="84">
        <f>IF($B25&lt;'Site Setup'!$B$11,"",IFERROR((AL52)/$B52,0))</f>
        <v/>
      </c>
      <c r="AE25" s="84">
        <f>IF($B25&lt;'Site Setup'!$B$11,"",IFERROR((AM52)/$B52,0))</f>
        <v/>
      </c>
      <c r="AF25" s="84">
        <f>IF($B25&lt;'Site Setup'!$B$11,"",IFERROR((AN52)/$B52,0))</f>
        <v/>
      </c>
      <c r="AG25" s="84">
        <f>IF($B25&lt;'Site Setup'!$B$11,"",IFERROR((AO52)/$B52,0))</f>
        <v/>
      </c>
      <c r="AH25" s="84">
        <f>IF($B25&lt;'Site Setup'!$B$11,"",IFERROR((AP52)/$B52,0))</f>
        <v/>
      </c>
      <c r="AI25" s="84">
        <f>IF($B25&lt;'Site Setup'!$B$11,"",IFERROR((AQ52)/$B52,0))</f>
        <v/>
      </c>
      <c r="AJ25" s="84">
        <f>IF($B25&lt;'Site Setup'!$B$11,"",IFERROR((AR52)/$B52,0))</f>
        <v/>
      </c>
      <c r="AK25" s="84">
        <f>IF($B25&lt;'Site Setup'!$B$11,"",IFERROR((AS52)/$B52,0))</f>
        <v/>
      </c>
      <c r="AL25" s="84">
        <f>IF($B25&lt;'Site Setup'!$B$11,"",IFERROR((AT52)/$B52,0))</f>
        <v/>
      </c>
      <c r="AM25" s="84">
        <f>IF($B25&lt;'Site Setup'!$B$11,"",IFERROR((AU52)/$B52,0))</f>
        <v/>
      </c>
      <c r="AN25" s="84">
        <f>IF($B25&lt;'Site Setup'!$B$11,"",IFERROR((AV52)/$B52,0))</f>
        <v/>
      </c>
      <c r="AO25" s="84">
        <f>IF($B25&lt;'Site Setup'!$B$11,"",IFERROR((AW52)/$B52,0))</f>
        <v/>
      </c>
      <c r="AP25" s="84">
        <f>IF($B25&lt;'Site Setup'!$B$11,"",IFERROR((AX52)/$B52,0))</f>
        <v/>
      </c>
      <c r="AQ25" s="84">
        <f>IF($B25&lt;'Site Setup'!$B$11,"",IFERROR((AY52)/$B52,0))</f>
        <v/>
      </c>
      <c r="AR25" s="404">
        <f>'Site Setup'!D51</f>
        <v/>
      </c>
    </row>
    <row r="26" ht="16.5" customHeight="1" s="644" thickBot="1">
      <c r="A26" s="82">
        <f>IF('Site Setup'!$B52 = "N/A","N/A",'Site Setup'!$A52)</f>
        <v/>
      </c>
      <c r="B26" s="83">
        <f>B53</f>
        <v/>
      </c>
      <c r="C26" s="84">
        <f>IF($B26&lt;'Site Setup'!$B$11,"",IFERROR((C53+D53)/$B53,0))</f>
        <v/>
      </c>
      <c r="D26" s="84">
        <f>IF($B26&lt;'Site Setup'!$B$11,"",IFERROR((E53+F53)/$B53,0))</f>
        <v/>
      </c>
      <c r="E26" s="84">
        <f>IF($B26&lt;'Site Setup'!$B$11,"",IFERROR((G53+H53)/$B53,0))</f>
        <v/>
      </c>
      <c r="F26" s="84">
        <f>IF($B26&lt;'Site Setup'!$B$11,"",IFERROR((I53+J53)/$B53,0))</f>
        <v/>
      </c>
      <c r="G26" s="84">
        <f>IF($B26&lt;'Site Setup'!$B$11,"",IFERROR((K53+L53)/$B53,0))</f>
        <v/>
      </c>
      <c r="H26" s="84">
        <f>IF($B26&lt;'Site Setup'!$B$11,"",IFERROR((M53+N53)/$B53,0))</f>
        <v/>
      </c>
      <c r="I26" s="84">
        <f>IF($B26&lt;'Site Setup'!$B$11,"",IFERROR((O53+P53)/$B53,0))</f>
        <v/>
      </c>
      <c r="J26" s="84">
        <f>IF($B26&lt;'Site Setup'!$B$11,"",IFERROR((Q53+R53)/$B53,0))</f>
        <v/>
      </c>
      <c r="K26" s="84">
        <f>IF($B26&lt;'Site Setup'!$B$11,"",IFERROR((S53)/$B53,0))</f>
        <v/>
      </c>
      <c r="L26" s="84">
        <f>IF($B26&lt;'Site Setup'!$B$11,"",IFERROR((T53)/$B53,0))</f>
        <v/>
      </c>
      <c r="M26" s="84">
        <f>IF($B26&lt;'Site Setup'!$B$11,"",IFERROR((U53)/$B53,0))</f>
        <v/>
      </c>
      <c r="N26" s="84">
        <f>IF($B26&lt;'Site Setup'!$B$11,"",IFERROR((V53)/$B53,0))</f>
        <v/>
      </c>
      <c r="O26" s="84">
        <f>IF($B26&lt;'Site Setup'!$B$11,"",IFERROR((W53)/$B53,0))</f>
        <v/>
      </c>
      <c r="P26" s="84">
        <f>IF($B26&lt;'Site Setup'!$B$11,"",IFERROR((X53)/$B53,0))</f>
        <v/>
      </c>
      <c r="Q26" s="84">
        <f>IF($B26&lt;'Site Setup'!$B$11,"",IFERROR((Y53)/$B53,0))</f>
        <v/>
      </c>
      <c r="R26" s="84">
        <f>IF($B26&lt;'Site Setup'!$B$11,"",IFERROR((Z53)/$B53,0))</f>
        <v/>
      </c>
      <c r="S26" s="84">
        <f>IF($B26&lt;'Site Setup'!$B$11,"",IFERROR((AA53)/$B53,0))</f>
        <v/>
      </c>
      <c r="T26" s="84">
        <f>IF($B26&lt;'Site Setup'!$B$11,"",IFERROR((AB53)/$B53,0))</f>
        <v/>
      </c>
      <c r="U26" s="84">
        <f>IF($B26&lt;'Site Setup'!$B$11,"",IFERROR((AC53)/$B53,0))</f>
        <v/>
      </c>
      <c r="V26" s="84">
        <f>IF($B26&lt;'Site Setup'!$B$11,"",IFERROR((AD53)/$B53,0))</f>
        <v/>
      </c>
      <c r="W26" s="84">
        <f>IF($B26&lt;'Site Setup'!$B$11,"",IFERROR((AE53)/$B53,0))</f>
        <v/>
      </c>
      <c r="X26" s="84">
        <f>IF($B26&lt;'Site Setup'!$B$11,"",IFERROR((AF53)/$B53,0))</f>
        <v/>
      </c>
      <c r="Y26" s="84">
        <f>IF($B26&lt;'Site Setup'!$B$11,"",IFERROR((AG53)/$B53,0))</f>
        <v/>
      </c>
      <c r="Z26" s="84">
        <f>IF($B26&lt;'Site Setup'!$B$11,"",IFERROR((AH53)/$B53,0))</f>
        <v/>
      </c>
      <c r="AA26" s="84">
        <f>IF($B26&lt;'Site Setup'!$B$11,"",IFERROR((AI53)/$B53,0))</f>
        <v/>
      </c>
      <c r="AB26" s="84">
        <f>IF($B26&lt;'Site Setup'!$B$11,"",IFERROR((AJ53)/$B53,0))</f>
        <v/>
      </c>
      <c r="AC26" s="84">
        <f>IF($B26&lt;'Site Setup'!$B$11,"",IFERROR((AK53)/$B53,0))</f>
        <v/>
      </c>
      <c r="AD26" s="84">
        <f>IF($B26&lt;'Site Setup'!$B$11,"",IFERROR((AL53)/$B53,0))</f>
        <v/>
      </c>
      <c r="AE26" s="84">
        <f>IF($B26&lt;'Site Setup'!$B$11,"",IFERROR((AM53)/$B53,0))</f>
        <v/>
      </c>
      <c r="AF26" s="84">
        <f>IF($B26&lt;'Site Setup'!$B$11,"",IFERROR((AN53)/$B53,0))</f>
        <v/>
      </c>
      <c r="AG26" s="84">
        <f>IF($B26&lt;'Site Setup'!$B$11,"",IFERROR((AO53)/$B53,0))</f>
        <v/>
      </c>
      <c r="AH26" s="84">
        <f>IF($B26&lt;'Site Setup'!$B$11,"",IFERROR((AP53)/$B53,0))</f>
        <v/>
      </c>
      <c r="AI26" s="84">
        <f>IF($B26&lt;'Site Setup'!$B$11,"",IFERROR((AQ53)/$B53,0))</f>
        <v/>
      </c>
      <c r="AJ26" s="84">
        <f>IF($B26&lt;'Site Setup'!$B$11,"",IFERROR((AR53)/$B53,0))</f>
        <v/>
      </c>
      <c r="AK26" s="84">
        <f>IF($B26&lt;'Site Setup'!$B$11,"",IFERROR((AS53)/$B53,0))</f>
        <v/>
      </c>
      <c r="AL26" s="84">
        <f>IF($B26&lt;'Site Setup'!$B$11,"",IFERROR((AT53)/$B53,0))</f>
        <v/>
      </c>
      <c r="AM26" s="84">
        <f>IF($B26&lt;'Site Setup'!$B$11,"",IFERROR((AU53)/$B53,0))</f>
        <v/>
      </c>
      <c r="AN26" s="84">
        <f>IF($B26&lt;'Site Setup'!$B$11,"",IFERROR((AV53)/$B53,0))</f>
        <v/>
      </c>
      <c r="AO26" s="84">
        <f>IF($B26&lt;'Site Setup'!$B$11,"",IFERROR((AW53)/$B53,0))</f>
        <v/>
      </c>
      <c r="AP26" s="84">
        <f>IF($B26&lt;'Site Setup'!$B$11,"",IFERROR((AX53)/$B53,0))</f>
        <v/>
      </c>
      <c r="AQ26" s="84">
        <f>IF($B26&lt;'Site Setup'!$B$11,"",IFERROR((AY53)/$B53,0))</f>
        <v/>
      </c>
      <c r="AR26" s="404">
        <f>'Site Setup'!D52</f>
        <v/>
      </c>
    </row>
    <row r="27" ht="16.5" customHeight="1" s="644" thickBot="1">
      <c r="A27" s="82">
        <f>IF('Site Setup'!$B53 = "N/A","N/A",'Site Setup'!$A53)</f>
        <v/>
      </c>
      <c r="B27" s="83">
        <f>B54</f>
        <v/>
      </c>
      <c r="C27" s="84">
        <f>IF($B27&lt;'Site Setup'!$B$11,"",IFERROR((C54+D54)/$B54,0))</f>
        <v/>
      </c>
      <c r="D27" s="84">
        <f>IF($B27&lt;'Site Setup'!$B$11,"",IFERROR((E54+F54)/$B54,0))</f>
        <v/>
      </c>
      <c r="E27" s="84">
        <f>IF($B27&lt;'Site Setup'!$B$11,"",IFERROR((G54+H54)/$B54,0))</f>
        <v/>
      </c>
      <c r="F27" s="84">
        <f>IF($B27&lt;'Site Setup'!$B$11,"",IFERROR((I54+J54)/$B54,0))</f>
        <v/>
      </c>
      <c r="G27" s="84">
        <f>IF($B27&lt;'Site Setup'!$B$11,"",IFERROR((K54+L54)/$B54,0))</f>
        <v/>
      </c>
      <c r="H27" s="84">
        <f>IF($B27&lt;'Site Setup'!$B$11,"",IFERROR((M54+N54)/$B54,0))</f>
        <v/>
      </c>
      <c r="I27" s="84">
        <f>IF($B27&lt;'Site Setup'!$B$11,"",IFERROR((O54+P54)/$B54,0))</f>
        <v/>
      </c>
      <c r="J27" s="84">
        <f>IF($B27&lt;'Site Setup'!$B$11,"",IFERROR((Q54+R54)/$B54,0))</f>
        <v/>
      </c>
      <c r="K27" s="84">
        <f>IF($B27&lt;'Site Setup'!$B$11,"",IFERROR((S54)/$B54,0))</f>
        <v/>
      </c>
      <c r="L27" s="84">
        <f>IF($B27&lt;'Site Setup'!$B$11,"",IFERROR((T54)/$B54,0))</f>
        <v/>
      </c>
      <c r="M27" s="84">
        <f>IF($B27&lt;'Site Setup'!$B$11,"",IFERROR((U54)/$B54,0))</f>
        <v/>
      </c>
      <c r="N27" s="84">
        <f>IF($B27&lt;'Site Setup'!$B$11,"",IFERROR((V54)/$B54,0))</f>
        <v/>
      </c>
      <c r="O27" s="84">
        <f>IF($B27&lt;'Site Setup'!$B$11,"",IFERROR((W54)/$B54,0))</f>
        <v/>
      </c>
      <c r="P27" s="84">
        <f>IF($B27&lt;'Site Setup'!$B$11,"",IFERROR((X54)/$B54,0))</f>
        <v/>
      </c>
      <c r="Q27" s="84">
        <f>IF($B27&lt;'Site Setup'!$B$11,"",IFERROR((Y54)/$B54,0))</f>
        <v/>
      </c>
      <c r="R27" s="84">
        <f>IF($B27&lt;'Site Setup'!$B$11,"",IFERROR((Z54)/$B54,0))</f>
        <v/>
      </c>
      <c r="S27" s="84">
        <f>IF($B27&lt;'Site Setup'!$B$11,"",IFERROR((AA54)/$B54,0))</f>
        <v/>
      </c>
      <c r="T27" s="84">
        <f>IF($B27&lt;'Site Setup'!$B$11,"",IFERROR((AB54)/$B54,0))</f>
        <v/>
      </c>
      <c r="U27" s="84">
        <f>IF($B27&lt;'Site Setup'!$B$11,"",IFERROR((AC54)/$B54,0))</f>
        <v/>
      </c>
      <c r="V27" s="84">
        <f>IF($B27&lt;'Site Setup'!$B$11,"",IFERROR((AD54)/$B54,0))</f>
        <v/>
      </c>
      <c r="W27" s="84">
        <f>IF($B27&lt;'Site Setup'!$B$11,"",IFERROR((AE54)/$B54,0))</f>
        <v/>
      </c>
      <c r="X27" s="84">
        <f>IF($B27&lt;'Site Setup'!$B$11,"",IFERROR((AF54)/$B54,0))</f>
        <v/>
      </c>
      <c r="Y27" s="84">
        <f>IF($B27&lt;'Site Setup'!$B$11,"",IFERROR((AG54)/$B54,0))</f>
        <v/>
      </c>
      <c r="Z27" s="84">
        <f>IF($B27&lt;'Site Setup'!$B$11,"",IFERROR((AH54)/$B54,0))</f>
        <v/>
      </c>
      <c r="AA27" s="84">
        <f>IF($B27&lt;'Site Setup'!$B$11,"",IFERROR((AI54)/$B54,0))</f>
        <v/>
      </c>
      <c r="AB27" s="84">
        <f>IF($B27&lt;'Site Setup'!$B$11,"",IFERROR((AJ54)/$B54,0))</f>
        <v/>
      </c>
      <c r="AC27" s="84">
        <f>IF($B27&lt;'Site Setup'!$B$11,"",IFERROR((AK54)/$B54,0))</f>
        <v/>
      </c>
      <c r="AD27" s="84">
        <f>IF($B27&lt;'Site Setup'!$B$11,"",IFERROR((AL54)/$B54,0))</f>
        <v/>
      </c>
      <c r="AE27" s="84">
        <f>IF($B27&lt;'Site Setup'!$B$11,"",IFERROR((AM54)/$B54,0))</f>
        <v/>
      </c>
      <c r="AF27" s="84">
        <f>IF($B27&lt;'Site Setup'!$B$11,"",IFERROR((AN54)/$B54,0))</f>
        <v/>
      </c>
      <c r="AG27" s="84">
        <f>IF($B27&lt;'Site Setup'!$B$11,"",IFERROR((AO54)/$B54,0))</f>
        <v/>
      </c>
      <c r="AH27" s="84">
        <f>IF($B27&lt;'Site Setup'!$B$11,"",IFERROR((AP54)/$B54,0))</f>
        <v/>
      </c>
      <c r="AI27" s="84">
        <f>IF($B27&lt;'Site Setup'!$B$11,"",IFERROR((AQ54)/$B54,0))</f>
        <v/>
      </c>
      <c r="AJ27" s="84">
        <f>IF($B27&lt;'Site Setup'!$B$11,"",IFERROR((AR54)/$B54,0))</f>
        <v/>
      </c>
      <c r="AK27" s="84">
        <f>IF($B27&lt;'Site Setup'!$B$11,"",IFERROR((AS54)/$B54,0))</f>
        <v/>
      </c>
      <c r="AL27" s="84">
        <f>IF($B27&lt;'Site Setup'!$B$11,"",IFERROR((AT54)/$B54,0))</f>
        <v/>
      </c>
      <c r="AM27" s="84">
        <f>IF($B27&lt;'Site Setup'!$B$11,"",IFERROR((AU54)/$B54,0))</f>
        <v/>
      </c>
      <c r="AN27" s="84">
        <f>IF($B27&lt;'Site Setup'!$B$11,"",IFERROR((AV54)/$B54,0))</f>
        <v/>
      </c>
      <c r="AO27" s="84">
        <f>IF($B27&lt;'Site Setup'!$B$11,"",IFERROR((AW54)/$B54,0))</f>
        <v/>
      </c>
      <c r="AP27" s="84">
        <f>IF($B27&lt;'Site Setup'!$B$11,"",IFERROR((AX54)/$B54,0))</f>
        <v/>
      </c>
      <c r="AQ27" s="84">
        <f>IF($B27&lt;'Site Setup'!$B$11,"",IFERROR((AY54)/$B54,0))</f>
        <v/>
      </c>
      <c r="AR27" s="404">
        <f>'Site Setup'!D53</f>
        <v/>
      </c>
    </row>
    <row r="28" ht="16.5" customHeight="1" s="644" thickBot="1">
      <c r="A28" s="82">
        <f>IF('Site Setup'!$B54 = "N/A","N/A",'Site Setup'!$A54)</f>
        <v/>
      </c>
      <c r="B28" s="83">
        <f>B55</f>
        <v/>
      </c>
      <c r="C28" s="84">
        <f>IF($B28&lt;'Site Setup'!$B$11,"",IFERROR((C55+D55)/$B55,0))</f>
        <v/>
      </c>
      <c r="D28" s="84">
        <f>IF($B28&lt;'Site Setup'!$B$11,"",IFERROR((E55+F55)/$B55,0))</f>
        <v/>
      </c>
      <c r="E28" s="84">
        <f>IF($B28&lt;'Site Setup'!$B$11,"",IFERROR((G55+H55)/$B55,0))</f>
        <v/>
      </c>
      <c r="F28" s="84">
        <f>IF($B28&lt;'Site Setup'!$B$11,"",IFERROR((I55+J55)/$B55,0))</f>
        <v/>
      </c>
      <c r="G28" s="84">
        <f>IF($B28&lt;'Site Setup'!$B$11,"",IFERROR((K55+L55)/$B55,0))</f>
        <v/>
      </c>
      <c r="H28" s="84">
        <f>IF($B28&lt;'Site Setup'!$B$11,"",IFERROR((M55+N55)/$B55,0))</f>
        <v/>
      </c>
      <c r="I28" s="84">
        <f>IF($B28&lt;'Site Setup'!$B$11,"",IFERROR((O55+P55)/$B55,0))</f>
        <v/>
      </c>
      <c r="J28" s="84">
        <f>IF($B28&lt;'Site Setup'!$B$11,"",IFERROR((Q55+R55)/$B55,0))</f>
        <v/>
      </c>
      <c r="K28" s="84">
        <f>IF($B28&lt;'Site Setup'!$B$11,"",IFERROR((S55)/$B55,0))</f>
        <v/>
      </c>
      <c r="L28" s="84">
        <f>IF($B28&lt;'Site Setup'!$B$11,"",IFERROR((T55)/$B55,0))</f>
        <v/>
      </c>
      <c r="M28" s="84">
        <f>IF($B28&lt;'Site Setup'!$B$11,"",IFERROR((U55)/$B55,0))</f>
        <v/>
      </c>
      <c r="N28" s="84">
        <f>IF($B28&lt;'Site Setup'!$B$11,"",IFERROR((V55)/$B55,0))</f>
        <v/>
      </c>
      <c r="O28" s="84">
        <f>IF($B28&lt;'Site Setup'!$B$11,"",IFERROR((W55)/$B55,0))</f>
        <v/>
      </c>
      <c r="P28" s="84">
        <f>IF($B28&lt;'Site Setup'!$B$11,"",IFERROR((X55)/$B55,0))</f>
        <v/>
      </c>
      <c r="Q28" s="84">
        <f>IF($B28&lt;'Site Setup'!$B$11,"",IFERROR((Y55)/$B55,0))</f>
        <v/>
      </c>
      <c r="R28" s="84">
        <f>IF($B28&lt;'Site Setup'!$B$11,"",IFERROR((Z55)/$B55,0))</f>
        <v/>
      </c>
      <c r="S28" s="84">
        <f>IF($B28&lt;'Site Setup'!$B$11,"",IFERROR((AA55)/$B55,0))</f>
        <v/>
      </c>
      <c r="T28" s="84">
        <f>IF($B28&lt;'Site Setup'!$B$11,"",IFERROR((AB55)/$B55,0))</f>
        <v/>
      </c>
      <c r="U28" s="84">
        <f>IF($B28&lt;'Site Setup'!$B$11,"",IFERROR((AC55)/$B55,0))</f>
        <v/>
      </c>
      <c r="V28" s="84">
        <f>IF($B28&lt;'Site Setup'!$B$11,"",IFERROR((AD55)/$B55,0))</f>
        <v/>
      </c>
      <c r="W28" s="84">
        <f>IF($B28&lt;'Site Setup'!$B$11,"",IFERROR((AE55)/$B55,0))</f>
        <v/>
      </c>
      <c r="X28" s="84">
        <f>IF($B28&lt;'Site Setup'!$B$11,"",IFERROR((AF55)/$B55,0))</f>
        <v/>
      </c>
      <c r="Y28" s="84">
        <f>IF($B28&lt;'Site Setup'!$B$11,"",IFERROR((AG55)/$B55,0))</f>
        <v/>
      </c>
      <c r="Z28" s="84">
        <f>IF($B28&lt;'Site Setup'!$B$11,"",IFERROR((AH55)/$B55,0))</f>
        <v/>
      </c>
      <c r="AA28" s="84">
        <f>IF($B28&lt;'Site Setup'!$B$11,"",IFERROR((AI55)/$B55,0))</f>
        <v/>
      </c>
      <c r="AB28" s="84">
        <f>IF($B28&lt;'Site Setup'!$B$11,"",IFERROR((AJ55)/$B55,0))</f>
        <v/>
      </c>
      <c r="AC28" s="84">
        <f>IF($B28&lt;'Site Setup'!$B$11,"",IFERROR((AK55)/$B55,0))</f>
        <v/>
      </c>
      <c r="AD28" s="84">
        <f>IF($B28&lt;'Site Setup'!$B$11,"",IFERROR((AL55)/$B55,0))</f>
        <v/>
      </c>
      <c r="AE28" s="84">
        <f>IF($B28&lt;'Site Setup'!$B$11,"",IFERROR((AM55)/$B55,0))</f>
        <v/>
      </c>
      <c r="AF28" s="84">
        <f>IF($B28&lt;'Site Setup'!$B$11,"",IFERROR((AN55)/$B55,0))</f>
        <v/>
      </c>
      <c r="AG28" s="84">
        <f>IF($B28&lt;'Site Setup'!$B$11,"",IFERROR((AO55)/$B55,0))</f>
        <v/>
      </c>
      <c r="AH28" s="84">
        <f>IF($B28&lt;'Site Setup'!$B$11,"",IFERROR((AP55)/$B55,0))</f>
        <v/>
      </c>
      <c r="AI28" s="84">
        <f>IF($B28&lt;'Site Setup'!$B$11,"",IFERROR((AQ55)/$B55,0))</f>
        <v/>
      </c>
      <c r="AJ28" s="84">
        <f>IF($B28&lt;'Site Setup'!$B$11,"",IFERROR((AR55)/$B55,0))</f>
        <v/>
      </c>
      <c r="AK28" s="84">
        <f>IF($B28&lt;'Site Setup'!$B$11,"",IFERROR((AS55)/$B55,0))</f>
        <v/>
      </c>
      <c r="AL28" s="84">
        <f>IF($B28&lt;'Site Setup'!$B$11,"",IFERROR((AT55)/$B55,0))</f>
        <v/>
      </c>
      <c r="AM28" s="84">
        <f>IF($B28&lt;'Site Setup'!$B$11,"",IFERROR((AU55)/$B55,0))</f>
        <v/>
      </c>
      <c r="AN28" s="84">
        <f>IF($B28&lt;'Site Setup'!$B$11,"",IFERROR((AV55)/$B55,0))</f>
        <v/>
      </c>
      <c r="AO28" s="84">
        <f>IF($B28&lt;'Site Setup'!$B$11,"",IFERROR((AW55)/$B55,0))</f>
        <v/>
      </c>
      <c r="AP28" s="84">
        <f>IF($B28&lt;'Site Setup'!$B$11,"",IFERROR((AX55)/$B55,0))</f>
        <v/>
      </c>
      <c r="AQ28" s="84">
        <f>IF($B28&lt;'Site Setup'!$B$11,"",IFERROR((AY55)/$B55,0))</f>
        <v/>
      </c>
      <c r="AR28" s="404">
        <f>'Site Setup'!D54</f>
        <v/>
      </c>
    </row>
    <row r="29" ht="16.5" customHeight="1" s="644" thickBot="1">
      <c r="A29" s="82">
        <f>IF('Site Setup'!$B55 = "N/A","N/A",'Site Setup'!$A55)</f>
        <v/>
      </c>
      <c r="B29" s="83">
        <f>B56</f>
        <v/>
      </c>
      <c r="C29" s="84">
        <f>IF($B29&lt;'Site Setup'!$B$11,"",IFERROR((C56+D56)/$B56,0))</f>
        <v/>
      </c>
      <c r="D29" s="84">
        <f>IF($B29&lt;'Site Setup'!$B$11,"",IFERROR((E56+F56)/$B56,0))</f>
        <v/>
      </c>
      <c r="E29" s="84">
        <f>IF($B29&lt;'Site Setup'!$B$11,"",IFERROR((G56+H56)/$B56,0))</f>
        <v/>
      </c>
      <c r="F29" s="84">
        <f>IF($B29&lt;'Site Setup'!$B$11,"",IFERROR((I56+J56)/$B56,0))</f>
        <v/>
      </c>
      <c r="G29" s="84">
        <f>IF($B29&lt;'Site Setup'!$B$11,"",IFERROR((K56+L56)/$B56,0))</f>
        <v/>
      </c>
      <c r="H29" s="84">
        <f>IF($B29&lt;'Site Setup'!$B$11,"",IFERROR((M56+N56)/$B56,0))</f>
        <v/>
      </c>
      <c r="I29" s="84">
        <f>IF($B29&lt;'Site Setup'!$B$11,"",IFERROR((O56+P56)/$B56,0))</f>
        <v/>
      </c>
      <c r="J29" s="84">
        <f>IF($B29&lt;'Site Setup'!$B$11,"",IFERROR((Q56+R56)/$B56,0))</f>
        <v/>
      </c>
      <c r="K29" s="84">
        <f>IF($B29&lt;'Site Setup'!$B$11,"",IFERROR((S56)/$B56,0))</f>
        <v/>
      </c>
      <c r="L29" s="84">
        <f>IF($B29&lt;'Site Setup'!$B$11,"",IFERROR((T56)/$B56,0))</f>
        <v/>
      </c>
      <c r="M29" s="84">
        <f>IF($B29&lt;'Site Setup'!$B$11,"",IFERROR((U56)/$B56,0))</f>
        <v/>
      </c>
      <c r="N29" s="84">
        <f>IF($B29&lt;'Site Setup'!$B$11,"",IFERROR((V56)/$B56,0))</f>
        <v/>
      </c>
      <c r="O29" s="84">
        <f>IF($B29&lt;'Site Setup'!$B$11,"",IFERROR((W56)/$B56,0))</f>
        <v/>
      </c>
      <c r="P29" s="84">
        <f>IF($B29&lt;'Site Setup'!$B$11,"",IFERROR((X56)/$B56,0))</f>
        <v/>
      </c>
      <c r="Q29" s="84">
        <f>IF($B29&lt;'Site Setup'!$B$11,"",IFERROR((Y56)/$B56,0))</f>
        <v/>
      </c>
      <c r="R29" s="84">
        <f>IF($B29&lt;'Site Setup'!$B$11,"",IFERROR((Z56)/$B56,0))</f>
        <v/>
      </c>
      <c r="S29" s="84">
        <f>IF($B29&lt;'Site Setup'!$B$11,"",IFERROR((AA56)/$B56,0))</f>
        <v/>
      </c>
      <c r="T29" s="84">
        <f>IF($B29&lt;'Site Setup'!$B$11,"",IFERROR((AB56)/$B56,0))</f>
        <v/>
      </c>
      <c r="U29" s="84">
        <f>IF($B29&lt;'Site Setup'!$B$11,"",IFERROR((AC56)/$B56,0))</f>
        <v/>
      </c>
      <c r="V29" s="84">
        <f>IF($B29&lt;'Site Setup'!$B$11,"",IFERROR((AD56)/$B56,0))</f>
        <v/>
      </c>
      <c r="W29" s="84">
        <f>IF($B29&lt;'Site Setup'!$B$11,"",IFERROR((AE56)/$B56,0))</f>
        <v/>
      </c>
      <c r="X29" s="84">
        <f>IF($B29&lt;'Site Setup'!$B$11,"",IFERROR((AF56)/$B56,0))</f>
        <v/>
      </c>
      <c r="Y29" s="84">
        <f>IF($B29&lt;'Site Setup'!$B$11,"",IFERROR((AG56)/$B56,0))</f>
        <v/>
      </c>
      <c r="Z29" s="84">
        <f>IF($B29&lt;'Site Setup'!$B$11,"",IFERROR((AH56)/$B56,0))</f>
        <v/>
      </c>
      <c r="AA29" s="84">
        <f>IF($B29&lt;'Site Setup'!$B$11,"",IFERROR((AI56)/$B56,0))</f>
        <v/>
      </c>
      <c r="AB29" s="84">
        <f>IF($B29&lt;'Site Setup'!$B$11,"",IFERROR((AJ56)/$B56,0))</f>
        <v/>
      </c>
      <c r="AC29" s="84">
        <f>IF($B29&lt;'Site Setup'!$B$11,"",IFERROR((AK56)/$B56,0))</f>
        <v/>
      </c>
      <c r="AD29" s="84">
        <f>IF($B29&lt;'Site Setup'!$B$11,"",IFERROR((AL56)/$B56,0))</f>
        <v/>
      </c>
      <c r="AE29" s="84">
        <f>IF($B29&lt;'Site Setup'!$B$11,"",IFERROR((AM56)/$B56,0))</f>
        <v/>
      </c>
      <c r="AF29" s="84">
        <f>IF($B29&lt;'Site Setup'!$B$11,"",IFERROR((AN56)/$B56,0))</f>
        <v/>
      </c>
      <c r="AG29" s="84">
        <f>IF($B29&lt;'Site Setup'!$B$11,"",IFERROR((AO56)/$B56,0))</f>
        <v/>
      </c>
      <c r="AH29" s="84">
        <f>IF($B29&lt;'Site Setup'!$B$11,"",IFERROR((AP56)/$B56,0))</f>
        <v/>
      </c>
      <c r="AI29" s="84">
        <f>IF($B29&lt;'Site Setup'!$B$11,"",IFERROR((AQ56)/$B56,0))</f>
        <v/>
      </c>
      <c r="AJ29" s="84">
        <f>IF($B29&lt;'Site Setup'!$B$11,"",IFERROR((AR56)/$B56,0))</f>
        <v/>
      </c>
      <c r="AK29" s="84">
        <f>IF($B29&lt;'Site Setup'!$B$11,"",IFERROR((AS56)/$B56,0))</f>
        <v/>
      </c>
      <c r="AL29" s="84">
        <f>IF($B29&lt;'Site Setup'!$B$11,"",IFERROR((AT56)/$B56,0))</f>
        <v/>
      </c>
      <c r="AM29" s="84">
        <f>IF($B29&lt;'Site Setup'!$B$11,"",IFERROR((AU56)/$B56,0))</f>
        <v/>
      </c>
      <c r="AN29" s="84">
        <f>IF($B29&lt;'Site Setup'!$B$11,"",IFERROR((AV56)/$B56,0))</f>
        <v/>
      </c>
      <c r="AO29" s="84">
        <f>IF($B29&lt;'Site Setup'!$B$11,"",IFERROR((AW56)/$B56,0))</f>
        <v/>
      </c>
      <c r="AP29" s="84">
        <f>IF($B29&lt;'Site Setup'!$B$11,"",IFERROR((AX56)/$B56,0))</f>
        <v/>
      </c>
      <c r="AQ29" s="84">
        <f>IF($B29&lt;'Site Setup'!$B$11,"",IFERROR((AY56)/$B56,0))</f>
        <v/>
      </c>
      <c r="AR29" s="404">
        <f>'Site Setup'!D55</f>
        <v/>
      </c>
    </row>
    <row r="30" ht="16.5" customHeight="1" s="644" thickBot="1">
      <c r="A30" s="82">
        <f>IF('Site Setup'!$B56 = "N/A","N/A",'Site Setup'!$A56)</f>
        <v/>
      </c>
      <c r="B30" s="83">
        <f>B57</f>
        <v/>
      </c>
      <c r="C30" s="84">
        <f>IF($B30&lt;'Site Setup'!$B$11,"",IFERROR((C57+D57)/$B57,0))</f>
        <v/>
      </c>
      <c r="D30" s="84">
        <f>IF($B30&lt;'Site Setup'!$B$11,"",IFERROR((E57+F57)/$B57,0))</f>
        <v/>
      </c>
      <c r="E30" s="84">
        <f>IF($B30&lt;'Site Setup'!$B$11,"",IFERROR((G57+H57)/$B57,0))</f>
        <v/>
      </c>
      <c r="F30" s="84">
        <f>IF($B30&lt;'Site Setup'!$B$11,"",IFERROR((I57+J57)/$B57,0))</f>
        <v/>
      </c>
      <c r="G30" s="84">
        <f>IF($B30&lt;'Site Setup'!$B$11,"",IFERROR((K57+L57)/$B57,0))</f>
        <v/>
      </c>
      <c r="H30" s="84">
        <f>IF($B30&lt;'Site Setup'!$B$11,"",IFERROR((M57+N57)/$B57,0))</f>
        <v/>
      </c>
      <c r="I30" s="84">
        <f>IF($B30&lt;'Site Setup'!$B$11,"",IFERROR((O57+P57)/$B57,0))</f>
        <v/>
      </c>
      <c r="J30" s="84">
        <f>IF($B30&lt;'Site Setup'!$B$11,"",IFERROR((Q57+R57)/$B57,0))</f>
        <v/>
      </c>
      <c r="K30" s="84">
        <f>IF($B30&lt;'Site Setup'!$B$11,"",IFERROR((S57)/$B57,0))</f>
        <v/>
      </c>
      <c r="L30" s="84">
        <f>IF($B30&lt;'Site Setup'!$B$11,"",IFERROR((T57)/$B57,0))</f>
        <v/>
      </c>
      <c r="M30" s="84">
        <f>IF($B30&lt;'Site Setup'!$B$11,"",IFERROR((U57)/$B57,0))</f>
        <v/>
      </c>
      <c r="N30" s="84">
        <f>IF($B30&lt;'Site Setup'!$B$11,"",IFERROR((V57)/$B57,0))</f>
        <v/>
      </c>
      <c r="O30" s="84">
        <f>IF($B30&lt;'Site Setup'!$B$11,"",IFERROR((W57)/$B57,0))</f>
        <v/>
      </c>
      <c r="P30" s="84">
        <f>IF($B30&lt;'Site Setup'!$B$11,"",IFERROR((X57)/$B57,0))</f>
        <v/>
      </c>
      <c r="Q30" s="84">
        <f>IF($B30&lt;'Site Setup'!$B$11,"",IFERROR((Y57)/$B57,0))</f>
        <v/>
      </c>
      <c r="R30" s="84">
        <f>IF($B30&lt;'Site Setup'!$B$11,"",IFERROR((Z57)/$B57,0))</f>
        <v/>
      </c>
      <c r="S30" s="84">
        <f>IF($B30&lt;'Site Setup'!$B$11,"",IFERROR((AA57)/$B57,0))</f>
        <v/>
      </c>
      <c r="T30" s="84">
        <f>IF($B30&lt;'Site Setup'!$B$11,"",IFERROR((AB57)/$B57,0))</f>
        <v/>
      </c>
      <c r="U30" s="84">
        <f>IF($B30&lt;'Site Setup'!$B$11,"",IFERROR((AC57)/$B57,0))</f>
        <v/>
      </c>
      <c r="V30" s="84">
        <f>IF($B30&lt;'Site Setup'!$B$11,"",IFERROR((AD57)/$B57,0))</f>
        <v/>
      </c>
      <c r="W30" s="84">
        <f>IF($B30&lt;'Site Setup'!$B$11,"",IFERROR((AE57)/$B57,0))</f>
        <v/>
      </c>
      <c r="X30" s="84">
        <f>IF($B30&lt;'Site Setup'!$B$11,"",IFERROR((AF57)/$B57,0))</f>
        <v/>
      </c>
      <c r="Y30" s="84">
        <f>IF($B30&lt;'Site Setup'!$B$11,"",IFERROR((AG57)/$B57,0))</f>
        <v/>
      </c>
      <c r="Z30" s="84">
        <f>IF($B30&lt;'Site Setup'!$B$11,"",IFERROR((AH57)/$B57,0))</f>
        <v/>
      </c>
      <c r="AA30" s="84">
        <f>IF($B30&lt;'Site Setup'!$B$11,"",IFERROR((AI57)/$B57,0))</f>
        <v/>
      </c>
      <c r="AB30" s="84">
        <f>IF($B30&lt;'Site Setup'!$B$11,"",IFERROR((AJ57)/$B57,0))</f>
        <v/>
      </c>
      <c r="AC30" s="84">
        <f>IF($B30&lt;'Site Setup'!$B$11,"",IFERROR((AK57)/$B57,0))</f>
        <v/>
      </c>
      <c r="AD30" s="84">
        <f>IF($B30&lt;'Site Setup'!$B$11,"",IFERROR((AL57)/$B57,0))</f>
        <v/>
      </c>
      <c r="AE30" s="84">
        <f>IF($B30&lt;'Site Setup'!$B$11,"",IFERROR((AM57)/$B57,0))</f>
        <v/>
      </c>
      <c r="AF30" s="84">
        <f>IF($B30&lt;'Site Setup'!$B$11,"",IFERROR((AN57)/$B57,0))</f>
        <v/>
      </c>
      <c r="AG30" s="84">
        <f>IF($B30&lt;'Site Setup'!$B$11,"",IFERROR((AO57)/$B57,0))</f>
        <v/>
      </c>
      <c r="AH30" s="84">
        <f>IF($B30&lt;'Site Setup'!$B$11,"",IFERROR((AP57)/$B57,0))</f>
        <v/>
      </c>
      <c r="AI30" s="84">
        <f>IF($B30&lt;'Site Setup'!$B$11,"",IFERROR((AQ57)/$B57,0))</f>
        <v/>
      </c>
      <c r="AJ30" s="84">
        <f>IF($B30&lt;'Site Setup'!$B$11,"",IFERROR((AR57)/$B57,0))</f>
        <v/>
      </c>
      <c r="AK30" s="84">
        <f>IF($B30&lt;'Site Setup'!$B$11,"",IFERROR((AS57)/$B57,0))</f>
        <v/>
      </c>
      <c r="AL30" s="84">
        <f>IF($B30&lt;'Site Setup'!$B$11,"",IFERROR((AT57)/$B57,0))</f>
        <v/>
      </c>
      <c r="AM30" s="84">
        <f>IF($B30&lt;'Site Setup'!$B$11,"",IFERROR((AU57)/$B57,0))</f>
        <v/>
      </c>
      <c r="AN30" s="84">
        <f>IF($B30&lt;'Site Setup'!$B$11,"",IFERROR((AV57)/$B57,0))</f>
        <v/>
      </c>
      <c r="AO30" s="84">
        <f>IF($B30&lt;'Site Setup'!$B$11,"",IFERROR((AW57)/$B57,0))</f>
        <v/>
      </c>
      <c r="AP30" s="84">
        <f>IF($B30&lt;'Site Setup'!$B$11,"",IFERROR((AX57)/$B57,0))</f>
        <v/>
      </c>
      <c r="AQ30" s="84">
        <f>IF($B30&lt;'Site Setup'!$B$11,"",IFERROR((AY57)/$B57,0))</f>
        <v/>
      </c>
      <c r="AR30" s="404">
        <f>'Site Setup'!D56</f>
        <v/>
      </c>
    </row>
    <row r="31" ht="16.5" customHeight="1" s="644" thickBot="1">
      <c r="A31" s="82">
        <f>IF('Site Setup'!$B57 = "N/A","N/A",'Site Setup'!$A57)</f>
        <v/>
      </c>
      <c r="B31" s="83">
        <f>B58</f>
        <v/>
      </c>
      <c r="C31" s="84">
        <f>IF($B31&lt;'Site Setup'!$B$11,"",IFERROR((C58+D58)/$B58,0))</f>
        <v/>
      </c>
      <c r="D31" s="84">
        <f>IF($B31&lt;'Site Setup'!$B$11,"",IFERROR((E58+F58)/$B58,0))</f>
        <v/>
      </c>
      <c r="E31" s="84">
        <f>IF($B31&lt;'Site Setup'!$B$11,"",IFERROR((G58+H58)/$B58,0))</f>
        <v/>
      </c>
      <c r="F31" s="84">
        <f>IF($B31&lt;'Site Setup'!$B$11,"",IFERROR((I58+J58)/$B58,0))</f>
        <v/>
      </c>
      <c r="G31" s="84">
        <f>IF($B31&lt;'Site Setup'!$B$11,"",IFERROR((K58+L58)/$B58,0))</f>
        <v/>
      </c>
      <c r="H31" s="84">
        <f>IF($B31&lt;'Site Setup'!$B$11,"",IFERROR((M58+N58)/$B58,0))</f>
        <v/>
      </c>
      <c r="I31" s="84">
        <f>IF($B31&lt;'Site Setup'!$B$11,"",IFERROR((O58+P58)/$B58,0))</f>
        <v/>
      </c>
      <c r="J31" s="84">
        <f>IF($B31&lt;'Site Setup'!$B$11,"",IFERROR((Q58+R58)/$B58,0))</f>
        <v/>
      </c>
      <c r="K31" s="84">
        <f>IF($B31&lt;'Site Setup'!$B$11,"",IFERROR((S58)/$B58,0))</f>
        <v/>
      </c>
      <c r="L31" s="84">
        <f>IF($B31&lt;'Site Setup'!$B$11,"",IFERROR((T58)/$B58,0))</f>
        <v/>
      </c>
      <c r="M31" s="84">
        <f>IF($B31&lt;'Site Setup'!$B$11,"",IFERROR((U58)/$B58,0))</f>
        <v/>
      </c>
      <c r="N31" s="84">
        <f>IF($B31&lt;'Site Setup'!$B$11,"",IFERROR((V58)/$B58,0))</f>
        <v/>
      </c>
      <c r="O31" s="84">
        <f>IF($B31&lt;'Site Setup'!$B$11,"",IFERROR((W58)/$B58,0))</f>
        <v/>
      </c>
      <c r="P31" s="84">
        <f>IF($B31&lt;'Site Setup'!$B$11,"",IFERROR((X58)/$B58,0))</f>
        <v/>
      </c>
      <c r="Q31" s="84">
        <f>IF($B31&lt;'Site Setup'!$B$11,"",IFERROR((Y58)/$B58,0))</f>
        <v/>
      </c>
      <c r="R31" s="84">
        <f>IF($B31&lt;'Site Setup'!$B$11,"",IFERROR((Z58)/$B58,0))</f>
        <v/>
      </c>
      <c r="S31" s="84">
        <f>IF($B31&lt;'Site Setup'!$B$11,"",IFERROR((AA58)/$B58,0))</f>
        <v/>
      </c>
      <c r="T31" s="84">
        <f>IF($B31&lt;'Site Setup'!$B$11,"",IFERROR((AB58)/$B58,0))</f>
        <v/>
      </c>
      <c r="U31" s="84">
        <f>IF($B31&lt;'Site Setup'!$B$11,"",IFERROR((AC58)/$B58,0))</f>
        <v/>
      </c>
      <c r="V31" s="84">
        <f>IF($B31&lt;'Site Setup'!$B$11,"",IFERROR((AD58)/$B58,0))</f>
        <v/>
      </c>
      <c r="W31" s="84">
        <f>IF($B31&lt;'Site Setup'!$B$11,"",IFERROR((AE58)/$B58,0))</f>
        <v/>
      </c>
      <c r="X31" s="84">
        <f>IF($B31&lt;'Site Setup'!$B$11,"",IFERROR((AF58)/$B58,0))</f>
        <v/>
      </c>
      <c r="Y31" s="84">
        <f>IF($B31&lt;'Site Setup'!$B$11,"",IFERROR((AG58)/$B58,0))</f>
        <v/>
      </c>
      <c r="Z31" s="84">
        <f>IF($B31&lt;'Site Setup'!$B$11,"",IFERROR((AH58)/$B58,0))</f>
        <v/>
      </c>
      <c r="AA31" s="84">
        <f>IF($B31&lt;'Site Setup'!$B$11,"",IFERROR((AI58)/$B58,0))</f>
        <v/>
      </c>
      <c r="AB31" s="84">
        <f>IF($B31&lt;'Site Setup'!$B$11,"",IFERROR((AJ58)/$B58,0))</f>
        <v/>
      </c>
      <c r="AC31" s="84">
        <f>IF($B31&lt;'Site Setup'!$B$11,"",IFERROR((AK58)/$B58,0))</f>
        <v/>
      </c>
      <c r="AD31" s="84">
        <f>IF($B31&lt;'Site Setup'!$B$11,"",IFERROR((AL58)/$B58,0))</f>
        <v/>
      </c>
      <c r="AE31" s="84">
        <f>IF($B31&lt;'Site Setup'!$B$11,"",IFERROR((AM58)/$B58,0))</f>
        <v/>
      </c>
      <c r="AF31" s="84">
        <f>IF($B31&lt;'Site Setup'!$B$11,"",IFERROR((AN58)/$B58,0))</f>
        <v/>
      </c>
      <c r="AG31" s="84">
        <f>IF($B31&lt;'Site Setup'!$B$11,"",IFERROR((AO58)/$B58,0))</f>
        <v/>
      </c>
      <c r="AH31" s="84">
        <f>IF($B31&lt;'Site Setup'!$B$11,"",IFERROR((AP58)/$B58,0))</f>
        <v/>
      </c>
      <c r="AI31" s="84">
        <f>IF($B31&lt;'Site Setup'!$B$11,"",IFERROR((AQ58)/$B58,0))</f>
        <v/>
      </c>
      <c r="AJ31" s="84">
        <f>IF($B31&lt;'Site Setup'!$B$11,"",IFERROR((AR58)/$B58,0))</f>
        <v/>
      </c>
      <c r="AK31" s="84">
        <f>IF($B31&lt;'Site Setup'!$B$11,"",IFERROR((AS58)/$B58,0))</f>
        <v/>
      </c>
      <c r="AL31" s="84">
        <f>IF($B31&lt;'Site Setup'!$B$11,"",IFERROR((AT58)/$B58,0))</f>
        <v/>
      </c>
      <c r="AM31" s="84">
        <f>IF($B31&lt;'Site Setup'!$B$11,"",IFERROR((AU58)/$B58,0))</f>
        <v/>
      </c>
      <c r="AN31" s="84">
        <f>IF($B31&lt;'Site Setup'!$B$11,"",IFERROR((AV58)/$B58,0))</f>
        <v/>
      </c>
      <c r="AO31" s="84">
        <f>IF($B31&lt;'Site Setup'!$B$11,"",IFERROR((AW58)/$B58,0))</f>
        <v/>
      </c>
      <c r="AP31" s="84">
        <f>IF($B31&lt;'Site Setup'!$B$11,"",IFERROR((AX58)/$B58,0))</f>
        <v/>
      </c>
      <c r="AQ31" s="84">
        <f>IF($B31&lt;'Site Setup'!$B$11,"",IFERROR((AY58)/$B58,0))</f>
        <v/>
      </c>
      <c r="AR31" s="404">
        <f>'Site Setup'!D57</f>
        <v/>
      </c>
    </row>
    <row r="32" ht="16.5" customHeight="1" s="644" thickBot="1">
      <c r="A32" s="82">
        <f>IF('Site Setup'!$B58 = "N/A","N/A",'Site Setup'!$A58)</f>
        <v/>
      </c>
      <c r="B32" s="83">
        <f>B59</f>
        <v/>
      </c>
      <c r="C32" s="137">
        <f>IF($B32&lt;'Site Setup'!$B$11,"",IFERROR((C59+D59)/$B59,0))</f>
        <v/>
      </c>
      <c r="D32" s="137">
        <f>IF($B32&lt;'Site Setup'!$B$11,"",IFERROR((E59+F59)/$B59,0))</f>
        <v/>
      </c>
      <c r="E32" s="137">
        <f>IF($B32&lt;'Site Setup'!$B$11,"",IFERROR((G59+H59)/$B59,0))</f>
        <v/>
      </c>
      <c r="F32" s="137">
        <f>IF($B32&lt;'Site Setup'!$B$11,"",IFERROR((I59+J59)/$B59,0))</f>
        <v/>
      </c>
      <c r="G32" s="137">
        <f>IF($B32&lt;'Site Setup'!$B$11,"",IFERROR((K59+L59)/$B59,0))</f>
        <v/>
      </c>
      <c r="H32" s="137">
        <f>IF($B32&lt;'Site Setup'!$B$11,"",IFERROR((M59+N59)/$B59,0))</f>
        <v/>
      </c>
      <c r="I32" s="137">
        <f>IF($B32&lt;'Site Setup'!$B$11,"",IFERROR((O59+P59)/$B59,0))</f>
        <v/>
      </c>
      <c r="J32" s="84">
        <f>IF($B32&lt;'Site Setup'!$B$11,"",IFERROR((Q59+R59)/$B59,0))</f>
        <v/>
      </c>
      <c r="K32" s="137">
        <f>IF($B32&lt;'Site Setup'!$B$11,"",IFERROR((S59)/$B59,0))</f>
        <v/>
      </c>
      <c r="L32" s="137">
        <f>IF($B32&lt;'Site Setup'!$B$11,"",IFERROR((T59)/$B59,0))</f>
        <v/>
      </c>
      <c r="M32" s="137">
        <f>IF($B32&lt;'Site Setup'!$B$11,"",IFERROR((U59)/$B59,0))</f>
        <v/>
      </c>
      <c r="N32" s="137">
        <f>IF($B32&lt;'Site Setup'!$B$11,"",IFERROR((V59)/$B59,0))</f>
        <v/>
      </c>
      <c r="O32" s="137">
        <f>IF($B32&lt;'Site Setup'!$B$11,"",IFERROR((W59)/$B59,0))</f>
        <v/>
      </c>
      <c r="P32" s="137">
        <f>IF($B32&lt;'Site Setup'!$B$11,"",IFERROR((X59)/$B59,0))</f>
        <v/>
      </c>
      <c r="Q32" s="137">
        <f>IF($B32&lt;'Site Setup'!$B$11,"",IFERROR((Y59)/$B59,0))</f>
        <v/>
      </c>
      <c r="R32" s="137">
        <f>IF($B32&lt;'Site Setup'!$B$11,"",IFERROR((Z59)/$B59,0))</f>
        <v/>
      </c>
      <c r="S32" s="137">
        <f>IF($B32&lt;'Site Setup'!$B$11,"",IFERROR((AA59)/$B59,0))</f>
        <v/>
      </c>
      <c r="T32" s="137">
        <f>IF($B32&lt;'Site Setup'!$B$11,"",IFERROR((AB59)/$B59,0))</f>
        <v/>
      </c>
      <c r="U32" s="137">
        <f>IF($B32&lt;'Site Setup'!$B$11,"",IFERROR((AC59)/$B59,0))</f>
        <v/>
      </c>
      <c r="V32" s="137">
        <f>IF($B32&lt;'Site Setup'!$B$11,"",IFERROR((AD59)/$B59,0))</f>
        <v/>
      </c>
      <c r="W32" s="137">
        <f>IF($B32&lt;'Site Setup'!$B$11,"",IFERROR((AE59)/$B59,0))</f>
        <v/>
      </c>
      <c r="X32" s="137">
        <f>IF($B32&lt;'Site Setup'!$B$11,"",IFERROR((AF59)/$B59,0))</f>
        <v/>
      </c>
      <c r="Y32" s="137">
        <f>IF($B32&lt;'Site Setup'!$B$11,"",IFERROR((AG59)/$B59,0))</f>
        <v/>
      </c>
      <c r="Z32" s="137">
        <f>IF($B32&lt;'Site Setup'!$B$11,"",IFERROR((AH59)/$B59,0))</f>
        <v/>
      </c>
      <c r="AA32" s="137">
        <f>IF($B32&lt;'Site Setup'!$B$11,"",IFERROR((AI59)/$B59,0))</f>
        <v/>
      </c>
      <c r="AB32" s="137">
        <f>IF($B32&lt;'Site Setup'!$B$11,"",IFERROR((AJ59)/$B59,0))</f>
        <v/>
      </c>
      <c r="AC32" s="137">
        <f>IF($B32&lt;'Site Setup'!$B$11,"",IFERROR((AK59)/$B59,0))</f>
        <v/>
      </c>
      <c r="AD32" s="137">
        <f>IF($B32&lt;'Site Setup'!$B$11,"",IFERROR((AL59)/$B59,0))</f>
        <v/>
      </c>
      <c r="AE32" s="137">
        <f>IF($B32&lt;'Site Setup'!$B$11,"",IFERROR((AM59)/$B59,0))</f>
        <v/>
      </c>
      <c r="AF32" s="137">
        <f>IF($B32&lt;'Site Setup'!$B$11,"",IFERROR((AN59)/$B59,0))</f>
        <v/>
      </c>
      <c r="AG32" s="137">
        <f>IF($B32&lt;'Site Setup'!$B$11,"",IFERROR((AO59)/$B59,0))</f>
        <v/>
      </c>
      <c r="AH32" s="137">
        <f>IF($B32&lt;'Site Setup'!$B$11,"",IFERROR((AP59)/$B59,0))</f>
        <v/>
      </c>
      <c r="AI32" s="137">
        <f>IF($B32&lt;'Site Setup'!$B$11,"",IFERROR((AQ59)/$B59,0))</f>
        <v/>
      </c>
      <c r="AJ32" s="137">
        <f>IF($B32&lt;'Site Setup'!$B$11,"",IFERROR((AR59)/$B59,0))</f>
        <v/>
      </c>
      <c r="AK32" s="137">
        <f>IF($B32&lt;'Site Setup'!$B$11,"",IFERROR((AS59)/$B59,0))</f>
        <v/>
      </c>
      <c r="AL32" s="137">
        <f>IF($B32&lt;'Site Setup'!$B$11,"",IFERROR((AT59)/$B59,0))</f>
        <v/>
      </c>
      <c r="AM32" s="137">
        <f>IF($B32&lt;'Site Setup'!$B$11,"",IFERROR((AU59)/$B59,0))</f>
        <v/>
      </c>
      <c r="AN32" s="137">
        <f>IF($B32&lt;'Site Setup'!$B$11,"",IFERROR((AV59)/$B59,0))</f>
        <v/>
      </c>
      <c r="AO32" s="137">
        <f>IF($B32&lt;'Site Setup'!$B$11,"",IFERROR((AW59)/$B59,0))</f>
        <v/>
      </c>
      <c r="AP32" s="137">
        <f>IF($B32&lt;'Site Setup'!$B$11,"",IFERROR((AX59)/$B59,0))</f>
        <v/>
      </c>
      <c r="AQ32" s="137">
        <f>IF($B32&lt;'Site Setup'!$B$11,"",IFERROR((AY59)/$B59,0))</f>
        <v/>
      </c>
      <c r="AR32" s="404">
        <f>'Site Setup'!D58</f>
        <v/>
      </c>
    </row>
    <row r="33" ht="17.25" customHeight="1" s="644" thickBot="1" thickTop="1">
      <c r="A33" s="87" t="inlineStr">
        <is>
          <t>TOTAL</t>
        </is>
      </c>
      <c r="B33" s="88">
        <f>SUM(B13:B32)</f>
        <v/>
      </c>
      <c r="C33" s="541">
        <f>(C60+D60)/$B$60</f>
        <v/>
      </c>
      <c r="D33" s="541">
        <f>(E60+F60)/$B$60</f>
        <v/>
      </c>
      <c r="E33" s="541">
        <f>(G60+H60)/$B$60</f>
        <v/>
      </c>
      <c r="F33" s="541">
        <f>(I60+J60)/$B$60</f>
        <v/>
      </c>
      <c r="G33" s="541">
        <f>(K60+L60)/$B$60</f>
        <v/>
      </c>
      <c r="H33" s="541">
        <f>(M60+N60)/$B$60</f>
        <v/>
      </c>
      <c r="I33" s="541">
        <f>(O60+P60)/$B$60</f>
        <v/>
      </c>
      <c r="J33" s="541">
        <f>(Q60+R60)/$B$60</f>
        <v/>
      </c>
      <c r="K33" s="541">
        <f>(S60)/$B$60</f>
        <v/>
      </c>
      <c r="L33" s="541">
        <f>(T60)/$B$60</f>
        <v/>
      </c>
      <c r="M33" s="541">
        <f>(U60)/$B$60</f>
        <v/>
      </c>
      <c r="N33" s="541">
        <f>(V60)/$B$60</f>
        <v/>
      </c>
      <c r="O33" s="541">
        <f>(W60)/$B$60</f>
        <v/>
      </c>
      <c r="P33" s="541">
        <f>(X60)/$B$60</f>
        <v/>
      </c>
      <c r="Q33" s="541">
        <f>(Y60)/$B$60</f>
        <v/>
      </c>
      <c r="R33" s="541">
        <f>(Z60)/$B$60</f>
        <v/>
      </c>
      <c r="S33" s="541">
        <f>(AA60)/$B$60</f>
        <v/>
      </c>
      <c r="T33" s="541">
        <f>(AB60)/$B$60</f>
        <v/>
      </c>
      <c r="U33" s="541">
        <f>(AC60)/$B$60</f>
        <v/>
      </c>
      <c r="V33" s="541">
        <f>(AD60)/$B$60</f>
        <v/>
      </c>
      <c r="W33" s="541">
        <f>(AE60)/$B$60</f>
        <v/>
      </c>
      <c r="X33" s="541">
        <f>(AF60)/$B$60</f>
        <v/>
      </c>
      <c r="Y33" s="541">
        <f>(AG60)/$B$60</f>
        <v/>
      </c>
      <c r="Z33" s="541">
        <f>(AH60)/$B$60</f>
        <v/>
      </c>
      <c r="AA33" s="541">
        <f>(AI60)/$B$60</f>
        <v/>
      </c>
      <c r="AB33" s="541">
        <f>(AJ60)/$B$60</f>
        <v/>
      </c>
      <c r="AC33" s="541">
        <f>(AK60)/$B$60</f>
        <v/>
      </c>
      <c r="AD33" s="541">
        <f>(AL60)/$B$60</f>
        <v/>
      </c>
      <c r="AE33" s="541">
        <f>(AM60)/$B$60</f>
        <v/>
      </c>
      <c r="AF33" s="541">
        <f>(AN60)/$B$60</f>
        <v/>
      </c>
      <c r="AG33" s="541">
        <f>(AO60)/$B$60</f>
        <v/>
      </c>
      <c r="AH33" s="541">
        <f>(AP60)/$B$60</f>
        <v/>
      </c>
      <c r="AI33" s="541">
        <f>(AQ60)/$B$60</f>
        <v/>
      </c>
      <c r="AJ33" s="541">
        <f>(AR60)/$B$60</f>
        <v/>
      </c>
      <c r="AK33" s="541">
        <f>(AS60)/$B$60</f>
        <v/>
      </c>
      <c r="AL33" s="541">
        <f>(AT60)/$B$60</f>
        <v/>
      </c>
      <c r="AM33" s="541">
        <f>(AU60)/$B$60</f>
        <v/>
      </c>
      <c r="AN33" s="541">
        <f>(AV60)/$B$60</f>
        <v/>
      </c>
      <c r="AO33" s="541">
        <f>(AW60)/$B$60</f>
        <v/>
      </c>
      <c r="AP33" s="541">
        <f>(AX60)/$B$60</f>
        <v/>
      </c>
      <c r="AQ33" s="542">
        <f>(AY60)/$B$60</f>
        <v/>
      </c>
      <c r="AR33" s="488" t="n"/>
    </row>
    <row r="34" ht="16.5" customHeight="1" s="644" thickBot="1">
      <c r="A34" s="90" t="n"/>
      <c r="B34" s="91" t="inlineStr">
        <is>
          <t>GOAL</t>
        </is>
      </c>
      <c r="C34" s="171">
        <f>CONCATENATE("&lt; ",'Site Setup'!$K46*100,"%")</f>
        <v/>
      </c>
      <c r="D34" s="171">
        <f>CONCATENATE("&lt; ",'Site Setup'!$K58*100,"%")</f>
        <v/>
      </c>
      <c r="E34" s="171">
        <f>CONCATENATE("&lt; ",'Site Setup'!$K58*100,"%")</f>
        <v/>
      </c>
      <c r="F34" s="171">
        <f>CONCATENATE("&lt; ",'Site Setup'!$K47*100,"%")</f>
        <v/>
      </c>
      <c r="G34" s="171">
        <f>CONCATENATE("&lt; ",'Site Setup'!$K48*100,"%")</f>
        <v/>
      </c>
      <c r="H34" s="168">
        <f>CONCATENATE("&lt; ",'Site Setup'!$K49*100,"%")</f>
        <v/>
      </c>
      <c r="I34" s="171">
        <f>CONCATENATE("&lt; ",'Site Setup'!$K50*100,"%")</f>
        <v/>
      </c>
      <c r="J34" s="171">
        <f>CONCATENATE("&lt; ",'Site Setup'!$K51*100,"%")</f>
        <v/>
      </c>
      <c r="K34" s="171">
        <f>CONCATENATE("&lt; ",'Site Setup'!$K52*100,"%")</f>
        <v/>
      </c>
      <c r="L34" s="171">
        <f>CONCATENATE("&lt; ",'Site Setup'!$K53*100,"%")</f>
        <v/>
      </c>
      <c r="M34" s="171">
        <f>CONCATENATE("&lt; ",'Site Setup'!$K54*100,"%")</f>
        <v/>
      </c>
      <c r="N34" s="171">
        <f>CONCATENATE("&lt; ",'Site Setup'!$K55*100,"%")</f>
        <v/>
      </c>
      <c r="O34" s="171">
        <f>CONCATENATE("&lt; ",'Site Setup'!$K56*100,"%")</f>
        <v/>
      </c>
      <c r="P34" s="171">
        <f>CONCATENATE("&lt; ",'Site Setup'!$K56*100,"%")</f>
        <v/>
      </c>
      <c r="Q34" s="171">
        <f>CONCATENATE("&lt; ",'Site Setup'!$K$58*100,"%")</f>
        <v/>
      </c>
      <c r="R34" s="171">
        <f>CONCATENATE("&lt; ",'Site Setup'!$K$58*100,"%")</f>
        <v/>
      </c>
      <c r="S34" s="171">
        <f>CONCATENATE("&lt; ",'Site Setup'!$K$58*100,"%")</f>
        <v/>
      </c>
      <c r="T34" s="171">
        <f>CONCATENATE("&lt; ",'Site Setup'!$K$58*100,"%")</f>
        <v/>
      </c>
      <c r="U34" s="171">
        <f>CONCATENATE("&lt; ",'Site Setup'!$K$58*100,"%")</f>
        <v/>
      </c>
      <c r="V34" s="171">
        <f>CONCATENATE("&lt; ",'Site Setup'!$K$58*100,"%")</f>
        <v/>
      </c>
      <c r="W34" s="171">
        <f>CONCATENATE("&lt; ",'Site Setup'!$K$58*100,"%")</f>
        <v/>
      </c>
      <c r="X34" s="171">
        <f>CONCATENATE("&lt; ",'Site Setup'!$K$58*100,"%")</f>
        <v/>
      </c>
      <c r="Y34" s="171">
        <f>CONCATENATE("&lt; ",'Site Setup'!$K$58*100,"%")</f>
        <v/>
      </c>
      <c r="Z34" s="171">
        <f>CONCATENATE("&lt; ",'Site Setup'!$K$58*100,"%")</f>
        <v/>
      </c>
      <c r="AA34" s="171">
        <f>CONCATENATE("&lt; ",'Site Setup'!$K$58*100,"%")</f>
        <v/>
      </c>
      <c r="AB34" s="171">
        <f>CONCATENATE("&lt; ",'Site Setup'!$K$58*100,"%")</f>
        <v/>
      </c>
      <c r="AC34" s="171">
        <f>CONCATENATE("&lt; ",'Site Setup'!$K$58*100,"%")</f>
        <v/>
      </c>
      <c r="AD34" s="171">
        <f>CONCATENATE("&lt; ",'Site Setup'!$K$58*100,"%")</f>
        <v/>
      </c>
      <c r="AE34" s="171">
        <f>CONCATENATE("&lt; ",'Site Setup'!$K$58*100,"%")</f>
        <v/>
      </c>
      <c r="AF34" s="171">
        <f>CONCATENATE("&lt; ",'Site Setup'!$K$58*100,"%")</f>
        <v/>
      </c>
      <c r="AG34" s="171">
        <f>CONCATENATE("&lt; ",'Site Setup'!$K$58*100,"%")</f>
        <v/>
      </c>
      <c r="AH34" s="171">
        <f>CONCATENATE("&lt; ",'Site Setup'!$K$58*100,"%")</f>
        <v/>
      </c>
      <c r="AI34" s="171">
        <f>CONCATENATE("&lt; ",'Site Setup'!$K$58*100,"%")</f>
        <v/>
      </c>
      <c r="AJ34" s="171">
        <f>CONCATENATE("&lt; ",'Site Setup'!$K$58*100,"%")</f>
        <v/>
      </c>
      <c r="AK34" s="171">
        <f>CONCATENATE("&lt; ",'Site Setup'!$K$58*100,"%")</f>
        <v/>
      </c>
      <c r="AL34" s="171">
        <f>CONCATENATE("&lt; ",'Site Setup'!$K$58*100,"%")</f>
        <v/>
      </c>
      <c r="AM34" s="171">
        <f>CONCATENATE("&lt; ",'Site Setup'!$K$58*100,"%")</f>
        <v/>
      </c>
      <c r="AN34" s="171">
        <f>CONCATENATE("&lt; ",'Site Setup'!$K$58*100,"%")</f>
        <v/>
      </c>
      <c r="AO34" s="171">
        <f>CONCATENATE("&lt; ",'Site Setup'!$K$58*100,"%")</f>
        <v/>
      </c>
      <c r="AP34" s="171">
        <f>CONCATENATE("&lt; ",'Site Setup'!$K$58*100,"%")</f>
        <v/>
      </c>
      <c r="AQ34" s="171">
        <f>CONCATENATE("&lt; ",'Site Setup'!$K$58*100,"%")</f>
        <v/>
      </c>
      <c r="AR34" s="488" t="n"/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17" t="n"/>
      <c r="J35" s="488" t="n"/>
      <c r="K35" s="488" t="n"/>
      <c r="L35" s="488" t="n"/>
      <c r="M35" s="488" t="n"/>
      <c r="N35" s="488" t="n"/>
      <c r="O35" s="488" t="n"/>
      <c r="P35" s="488" t="n"/>
      <c r="Q35" s="488" t="n"/>
      <c r="R35" s="488" t="n"/>
      <c r="S35" s="488" t="n"/>
      <c r="T35" s="488" t="n"/>
      <c r="U35" s="488" t="n"/>
      <c r="V35" s="488" t="n"/>
      <c r="W35" s="488" t="n"/>
      <c r="X35" s="488" t="n"/>
      <c r="Y35" s="488" t="n"/>
      <c r="Z35" s="488" t="n"/>
      <c r="AA35" s="488" t="n"/>
      <c r="AB35" s="488" t="n"/>
      <c r="AC35" s="488" t="n"/>
      <c r="AD35" s="488" t="n"/>
      <c r="AE35" s="488" t="n"/>
      <c r="AF35" s="488" t="n"/>
      <c r="AG35" s="488" t="n"/>
      <c r="AH35" s="488" t="n"/>
      <c r="AI35" s="488" t="n"/>
      <c r="AJ35" s="488" t="n"/>
      <c r="AK35" s="488" t="n"/>
      <c r="AL35" s="488" t="n"/>
      <c r="AM35" s="488" t="n"/>
      <c r="AN35" s="488" t="n"/>
      <c r="AO35" s="488" t="n"/>
      <c r="AP35" s="488" t="n"/>
      <c r="AQ35" s="488" t="n"/>
      <c r="AR35" s="488" t="n"/>
      <c r="AS35" s="488" t="n"/>
      <c r="AT35" s="488" t="n"/>
      <c r="AU35" s="488" t="n"/>
    </row>
    <row r="36" ht="16.5" customHeight="1" s="644" thickBot="1">
      <c r="A36" s="643" t="n"/>
      <c r="C36" s="612" t="inlineStr">
        <is>
          <t>Number of packages Kicked out for the below reasons.</t>
        </is>
      </c>
      <c r="D36" s="176" t="n"/>
      <c r="E36" s="176" t="n"/>
      <c r="F36" s="176" t="n"/>
      <c r="G36" s="176" t="n"/>
      <c r="H36" s="176" t="n"/>
      <c r="I36" s="581" t="n"/>
      <c r="J36" s="581" t="n"/>
      <c r="K36" s="498" t="n"/>
      <c r="L36" s="514" t="n"/>
      <c r="M36" s="501" t="inlineStr">
        <is>
          <t>Stop To Apply</t>
        </is>
      </c>
      <c r="N36" s="502" t="inlineStr">
        <is>
          <t>Stop To Apply</t>
        </is>
      </c>
      <c r="O36" s="498" t="n"/>
      <c r="P36" s="498" t="n"/>
      <c r="Q36" s="498" t="n"/>
      <c r="R36" s="498" t="n"/>
      <c r="S36" s="498" t="n"/>
      <c r="T36" s="498" t="n"/>
      <c r="U36" s="498" t="n"/>
      <c r="V36" s="514" t="n"/>
      <c r="W36" s="488" t="n"/>
      <c r="X36" s="488" t="n"/>
      <c r="Y36" s="488" t="n"/>
      <c r="Z36" s="488" t="n"/>
      <c r="AA36" s="488" t="n"/>
      <c r="AB36" s="488" t="n"/>
      <c r="AC36" s="488" t="n"/>
      <c r="AD36" s="488" t="n"/>
      <c r="AE36" s="488" t="n"/>
      <c r="AF36" s="488" t="n"/>
      <c r="AG36" s="488" t="n"/>
      <c r="AH36" s="488" t="n"/>
      <c r="AI36" s="488" t="n"/>
      <c r="AJ36" s="488" t="n"/>
      <c r="AK36" s="488" t="n"/>
      <c r="AL36" s="488" t="n"/>
      <c r="AM36" s="488" t="n"/>
      <c r="AN36" s="488" t="n"/>
      <c r="AO36" s="488" t="n"/>
      <c r="AP36" s="488" t="n"/>
      <c r="AQ36" s="488" t="n"/>
      <c r="AR36" s="488" t="n"/>
      <c r="AS36" s="488" t="n"/>
      <c r="AT36" s="488" t="n"/>
      <c r="AU36" s="488" t="n"/>
      <c r="AV36" s="488" t="n"/>
      <c r="AW36" s="488" t="n"/>
      <c r="AX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212" t="inlineStr">
        <is>
          <t>MissingHazmatLabel sum</t>
        </is>
      </c>
      <c r="D37" s="212" t="inlineStr">
        <is>
          <t>MissingHazmatLabel sum</t>
        </is>
      </c>
      <c r="E37" s="212" t="inlineStr">
        <is>
          <t>ExtraHazmatLabel sum</t>
        </is>
      </c>
      <c r="F37" s="212" t="inlineStr">
        <is>
          <t>ExtraHazmatLabel sum</t>
        </is>
      </c>
      <c r="G37" s="212" t="inlineStr">
        <is>
          <t>NonShippableHazmat sum</t>
        </is>
      </c>
      <c r="H37" s="212" t="inlineStr">
        <is>
          <t>NonShippableHazmat sum</t>
        </is>
      </c>
      <c r="I37" s="213" t="inlineStr">
        <is>
          <t>LargerThanRecommendedBoxFailure sum</t>
        </is>
      </c>
      <c r="J37" s="213" t="inlineStr">
        <is>
          <t>LargerThanRecommendedBoxFailure sum</t>
        </is>
      </c>
      <c r="K37" s="214" t="inlineStr">
        <is>
          <t>WeightOutOfTolerance sum</t>
        </is>
      </c>
      <c r="L37" s="214" t="inlineStr">
        <is>
          <t>WeightOutOfTolerance sum</t>
        </is>
      </c>
      <c r="M37" s="221" t="inlineStr">
        <is>
          <t>WaitforLabel sum</t>
        </is>
      </c>
      <c r="N37" s="221" t="inlineStr">
        <is>
          <t>WaitforLabel sum</t>
        </is>
      </c>
      <c r="O37" s="151" t="inlineStr">
        <is>
          <t>AutoFlushFailure sum</t>
        </is>
      </c>
      <c r="P37" s="151" t="inlineStr">
        <is>
          <t>AutoFlushFailure sum</t>
        </is>
      </c>
      <c r="Q37" s="545" t="inlineStr">
        <is>
          <t>NoSorterAvailable sum</t>
        </is>
      </c>
      <c r="R37" s="545" t="inlineStr">
        <is>
          <t>NoSorterAvailable sum</t>
        </is>
      </c>
      <c r="S37" s="152" t="inlineStr">
        <is>
          <t>BufferZoneLostRetry.302 sum</t>
        </is>
      </c>
      <c r="T37" s="153" t="inlineStr">
        <is>
          <t>Apply1ZoneLostRtry.361 sum</t>
        </is>
      </c>
      <c r="U37" s="154" t="inlineStr">
        <is>
          <t>Apply2ZoneLostRtry.411 sum</t>
        </is>
      </c>
      <c r="V37" s="155" t="inlineStr">
        <is>
          <t>VerifyZoneLostRetry.456 sum</t>
        </is>
      </c>
      <c r="W37" s="215" t="inlineStr">
        <is>
          <t>Divert1Failed.552 sum</t>
        </is>
      </c>
      <c r="X37" s="250" t="inlineStr">
        <is>
          <t>Divert2Failed.558 sum</t>
        </is>
      </c>
      <c r="Y37" s="259" t="inlineStr">
        <is>
          <t>JamAtMeter1.205 sum</t>
        </is>
      </c>
      <c r="Z37" s="259" t="inlineStr">
        <is>
          <t>JamAtMeter2Exit.207 sum</t>
        </is>
      </c>
      <c r="AA37" s="259" t="inlineStr">
        <is>
          <t>JamAtScaleInd.253 sum</t>
        </is>
      </c>
      <c r="AB37" s="259" t="inlineStr">
        <is>
          <t>JamAtScaleExitPE.254 sum</t>
        </is>
      </c>
      <c r="AC37" s="259" t="inlineStr">
        <is>
          <t>JamAtApply1Xfr.351 sum</t>
        </is>
      </c>
      <c r="AD37" s="259" t="inlineStr">
        <is>
          <t>JamAtApply2Xfr.401 sum</t>
        </is>
      </c>
      <c r="AE37" s="259" t="inlineStr">
        <is>
          <t>JamAtVerifyInd.451 sum</t>
        </is>
      </c>
      <c r="AF37" s="259" t="inlineStr">
        <is>
          <t>JamAtDivert1.457 sum</t>
        </is>
      </c>
      <c r="AG37" s="259" t="inlineStr">
        <is>
          <t>JamAtDivert2Chute.557 sum</t>
        </is>
      </c>
      <c r="AH37" s="259" t="inlineStr">
        <is>
          <t>JamAtDivert2Tkwy.562 sum</t>
        </is>
      </c>
      <c r="AI37" s="259" t="inlineStr">
        <is>
          <t>JamAtStraightExit.503 sum</t>
        </is>
      </c>
      <c r="AJ37" s="259" t="inlineStr">
        <is>
          <t>FlatOnDivert2Tkwy.560 sum</t>
        </is>
      </c>
      <c r="AK37" s="264" t="inlineStr">
        <is>
          <t>LPFailOnLostRtry.460 sum</t>
        </is>
      </c>
      <c r="AL37" s="264" t="inlineStr">
        <is>
          <t>LostPkgsAtBuffer.301 sum</t>
        </is>
      </c>
      <c r="AM37" s="264" t="inlineStr">
        <is>
          <t>LostPkgsApply1Ind.360 sum</t>
        </is>
      </c>
      <c r="AN37" s="264" t="inlineStr">
        <is>
          <t>LostPkgsApply2Ind.410 sum</t>
        </is>
      </c>
      <c r="AO37" s="264" t="inlineStr">
        <is>
          <t>LostPkgsVerifyInd.458 sum</t>
        </is>
      </c>
      <c r="AP37" s="264" t="inlineStr">
        <is>
          <t>Apply1FailedRelease.365 sum</t>
        </is>
      </c>
      <c r="AQ37" s="264" t="inlineStr">
        <is>
          <t>Apply2FailedRelease.415 sum</t>
        </is>
      </c>
      <c r="AR37" s="264" t="inlineStr">
        <is>
          <t>AutoFlushing.26 sum</t>
        </is>
      </c>
      <c r="AS37" s="250" t="inlineStr">
        <is>
          <t>FrequentVacFailure.359 sum</t>
        </is>
      </c>
      <c r="AT37" s="250" t="inlineStr">
        <is>
          <t>FrequentVacFailure.409 sum</t>
        </is>
      </c>
      <c r="AU37" s="250" t="inlineStr">
        <is>
          <t>NoLabelOnTamp.353 sum</t>
        </is>
      </c>
      <c r="AV37" s="250" t="inlineStr">
        <is>
          <t>NoLabelOnTamp.403 sum</t>
        </is>
      </c>
      <c r="AW37" s="263" t="inlineStr">
        <is>
          <t>ScannerOutOfSync.257 sum</t>
        </is>
      </c>
      <c r="AX37" s="263" t="inlineStr">
        <is>
          <t>ScannerOutOfSync.455 sum</t>
        </is>
      </c>
      <c r="AY37" s="263" t="inlineStr">
        <is>
          <t>EventServerOffline.106 sum</t>
        </is>
      </c>
      <c r="AZ37" s="24" t="inlineStr">
        <is>
          <t xml:space="preserve"> </t>
        </is>
      </c>
    </row>
    <row r="38" ht="16.5" customHeight="1" s="644" thickBot="1">
      <c r="A38" s="158" t="n"/>
      <c r="B38" s="1" t="n"/>
      <c r="C38" s="212" t="inlineStr">
        <is>
          <t>.Kickout.Ship.</t>
        </is>
      </c>
      <c r="D38" s="212" t="inlineStr">
        <is>
          <t>.Kickout.Ship.</t>
        </is>
      </c>
      <c r="E38" s="212" t="inlineStr">
        <is>
          <t>.Kickout.Ship.</t>
        </is>
      </c>
      <c r="F38" s="212" t="inlineStr">
        <is>
          <t>.Kickout.Ship.</t>
        </is>
      </c>
      <c r="G38" s="212" t="inlineStr">
        <is>
          <t>.Kickout.RestrictionAuthority.</t>
        </is>
      </c>
      <c r="H38" s="212" t="inlineStr">
        <is>
          <t>.Kickout.RestrictionAuthority.</t>
        </is>
      </c>
      <c r="I38" s="213" t="inlineStr">
        <is>
          <t>.Kickout.Ship.</t>
        </is>
      </c>
      <c r="J38" s="213" t="inlineStr">
        <is>
          <t>.Kickout.Ship.</t>
        </is>
      </c>
      <c r="K38" s="214" t="inlineStr">
        <is>
          <t>.Kickout.Ship.</t>
        </is>
      </c>
      <c r="L38" s="214" t="inlineStr">
        <is>
          <t>.Kickout.Ship.</t>
        </is>
      </c>
      <c r="M38" s="221" t="inlineStr">
        <is>
          <t>.StopToApply.</t>
        </is>
      </c>
      <c r="N38" s="221" t="inlineStr">
        <is>
          <t>.StopToApply.</t>
        </is>
      </c>
      <c r="O38" s="151" t="inlineStr">
        <is>
          <t>.Kickout.Ship.</t>
        </is>
      </c>
      <c r="P38" s="151" t="inlineStr">
        <is>
          <t>.Kickout.Ship.</t>
        </is>
      </c>
      <c r="Q38" s="545" t="inlineStr">
        <is>
          <t>.Kickout.Controller.</t>
        </is>
      </c>
      <c r="R38" s="545" t="inlineStr">
        <is>
          <t>.Kickout.Controller.</t>
        </is>
      </c>
      <c r="S38" s="152" t="inlineStr">
        <is>
          <t>.Log.Alarm.WARNING.</t>
        </is>
      </c>
      <c r="T38" s="153" t="inlineStr">
        <is>
          <t>.Log.Alarm.WARNING.</t>
        </is>
      </c>
      <c r="U38" s="154" t="inlineStr">
        <is>
          <t>.Log.Alarm.WARNING.</t>
        </is>
      </c>
      <c r="V38" s="155" t="inlineStr">
        <is>
          <t>.Log.Alarm.WARNING.</t>
        </is>
      </c>
      <c r="W38" s="215" t="inlineStr">
        <is>
          <t>.Log.Alarm.LOW.</t>
        </is>
      </c>
      <c r="X38" s="245" t="inlineStr">
        <is>
          <t>.Log.Alarm.LOW.</t>
        </is>
      </c>
      <c r="Y38" s="245" t="inlineStr">
        <is>
          <t>.Log.Alarm.MEDIUM.</t>
        </is>
      </c>
      <c r="Z38" s="245" t="inlineStr">
        <is>
          <t>.Log.Alarm.MEDIUM.</t>
        </is>
      </c>
      <c r="AA38" s="245" t="inlineStr">
        <is>
          <t>.Log.Alarm.HIGH.</t>
        </is>
      </c>
      <c r="AB38" s="245" t="inlineStr">
        <is>
          <t>.Log.Alarm.HIGH.</t>
        </is>
      </c>
      <c r="AC38" s="245" t="inlineStr">
        <is>
          <t>.Log.Alarm.HIGH.</t>
        </is>
      </c>
      <c r="AD38" s="245" t="inlineStr">
        <is>
          <t>.Log.Alarm.HIGH.</t>
        </is>
      </c>
      <c r="AE38" s="245" t="inlineStr">
        <is>
          <t>.Log.Alarm.HIGH.</t>
        </is>
      </c>
      <c r="AF38" s="245" t="inlineStr">
        <is>
          <t>.Log.Alarm.LOW.</t>
        </is>
      </c>
      <c r="AG38" s="245" t="inlineStr">
        <is>
          <t>.Log.Alarm.LOW.</t>
        </is>
      </c>
      <c r="AH38" s="245" t="inlineStr">
        <is>
          <t>.Log.Alarm.LOW.</t>
        </is>
      </c>
      <c r="AI38" s="245" t="inlineStr">
        <is>
          <t>.Log.Alarm.LOW.</t>
        </is>
      </c>
      <c r="AJ38" s="245" t="inlineStr">
        <is>
          <t>.Log.Alarm.LOW.</t>
        </is>
      </c>
      <c r="AK38" s="245" t="inlineStr">
        <is>
          <t>.Log.Alarm.LOW.</t>
        </is>
      </c>
      <c r="AL38" s="245" t="inlineStr">
        <is>
          <t>.Log.Alarm.HIGH.</t>
        </is>
      </c>
      <c r="AM38" s="245" t="inlineStr">
        <is>
          <t>.Log.Alarm.HIGH.</t>
        </is>
      </c>
      <c r="AN38" s="245" t="inlineStr">
        <is>
          <t>.Log.Alarm.HIGH.</t>
        </is>
      </c>
      <c r="AO38" s="245" t="inlineStr">
        <is>
          <t>.Log.Alarm.HIGH.</t>
        </is>
      </c>
      <c r="AP38" s="245" t="inlineStr">
        <is>
          <t>.Log.Alarm.MEDIUM.</t>
        </is>
      </c>
      <c r="AQ38" s="245" t="inlineStr">
        <is>
          <t>.Log.Alarm.MEDIUM.</t>
        </is>
      </c>
      <c r="AR38" s="245" t="inlineStr">
        <is>
          <t>.Log.Alarm.WARNING.</t>
        </is>
      </c>
      <c r="AS38" s="245" t="inlineStr">
        <is>
          <t>.Log.Alarm.WARNING.</t>
        </is>
      </c>
      <c r="AT38" s="245" t="inlineStr">
        <is>
          <t>.Log.Alarm.WARNING.</t>
        </is>
      </c>
      <c r="AU38" s="245" t="inlineStr">
        <is>
          <t>.Log.Alarm.WARNING.</t>
        </is>
      </c>
      <c r="AV38" s="245" t="inlineStr">
        <is>
          <t>.Log.Alarm.WARNING.</t>
        </is>
      </c>
      <c r="AW38" s="245" t="inlineStr">
        <is>
          <t>.Log.Alarm.HIGH.</t>
        </is>
      </c>
      <c r="AX38" s="245" t="inlineStr">
        <is>
          <t>.Log.Alarm.HIGH.</t>
        </is>
      </c>
      <c r="AY38" s="245" t="inlineStr">
        <is>
          <t>.Log.Alarm.WARNING.</t>
        </is>
      </c>
      <c r="AZ38" s="24" t="inlineStr">
        <is>
          <t xml:space="preserve"> </t>
        </is>
      </c>
    </row>
    <row r="39" ht="16.5" customHeight="1" s="644" thickBot="1">
      <c r="A39" s="80" t="inlineStr">
        <is>
          <t>SLAM</t>
        </is>
      </c>
      <c r="B39" s="139" t="inlineStr">
        <is>
          <t>Volume</t>
        </is>
      </c>
      <c r="C39" s="19" t="inlineStr">
        <is>
          <t>Printer 1</t>
        </is>
      </c>
      <c r="D39" s="8" t="inlineStr">
        <is>
          <t>Printer 2</t>
        </is>
      </c>
      <c r="E39" s="19" t="inlineStr">
        <is>
          <t>Printer 1</t>
        </is>
      </c>
      <c r="F39" s="8" t="inlineStr">
        <is>
          <t>Printer 2</t>
        </is>
      </c>
      <c r="G39" s="19" t="inlineStr">
        <is>
          <t>Printer 1</t>
        </is>
      </c>
      <c r="H39" s="8" t="inlineStr">
        <is>
          <t>Printer 2</t>
        </is>
      </c>
      <c r="I39" s="19" t="inlineStr">
        <is>
          <t>Printer 1</t>
        </is>
      </c>
      <c r="J39" s="8" t="inlineStr">
        <is>
          <t>Printer 2</t>
        </is>
      </c>
      <c r="K39" s="19" t="inlineStr">
        <is>
          <t>Printer 1</t>
        </is>
      </c>
      <c r="L39" s="8" t="inlineStr">
        <is>
          <t>Printer 2</t>
        </is>
      </c>
      <c r="M39" s="19" t="inlineStr">
        <is>
          <t>Printer 1</t>
        </is>
      </c>
      <c r="N39" s="8" t="inlineStr">
        <is>
          <t>Printer 2</t>
        </is>
      </c>
      <c r="O39" s="19" t="inlineStr">
        <is>
          <t>Printer 1</t>
        </is>
      </c>
      <c r="P39" s="8" t="inlineStr">
        <is>
          <t>Printer 2</t>
        </is>
      </c>
      <c r="Q39" s="19" t="inlineStr">
        <is>
          <t>Printer 1</t>
        </is>
      </c>
      <c r="R39" s="8" t="inlineStr">
        <is>
          <t>Printer 2</t>
        </is>
      </c>
      <c r="S39" s="9" t="inlineStr">
        <is>
          <t>Line 1</t>
        </is>
      </c>
      <c r="T39" s="18" t="inlineStr">
        <is>
          <t>Line 1</t>
        </is>
      </c>
      <c r="U39" s="21" t="inlineStr">
        <is>
          <t>Line 1</t>
        </is>
      </c>
      <c r="V39" s="10" t="inlineStr">
        <is>
          <t>Line 1</t>
        </is>
      </c>
      <c r="W39" s="10" t="inlineStr">
        <is>
          <t>Line 1</t>
        </is>
      </c>
      <c r="X39" s="246" t="inlineStr">
        <is>
          <t>Line 1</t>
        </is>
      </c>
      <c r="Y39" s="246" t="inlineStr">
        <is>
          <t>Line 1</t>
        </is>
      </c>
      <c r="Z39" s="246" t="inlineStr">
        <is>
          <t>Line 1</t>
        </is>
      </c>
      <c r="AA39" s="246" t="inlineStr">
        <is>
          <t>Line 1</t>
        </is>
      </c>
      <c r="AB39" s="246" t="inlineStr">
        <is>
          <t>Line 1</t>
        </is>
      </c>
      <c r="AC39" s="246" t="inlineStr">
        <is>
          <t>Line 1</t>
        </is>
      </c>
      <c r="AD39" s="246" t="inlineStr">
        <is>
          <t>Line 1</t>
        </is>
      </c>
      <c r="AE39" s="246" t="inlineStr">
        <is>
          <t>Line 1</t>
        </is>
      </c>
      <c r="AF39" s="246" t="inlineStr">
        <is>
          <t>Line 1</t>
        </is>
      </c>
      <c r="AG39" s="246" t="inlineStr">
        <is>
          <t>Line 1</t>
        </is>
      </c>
      <c r="AH39" s="246" t="inlineStr">
        <is>
          <t>Line 1</t>
        </is>
      </c>
      <c r="AI39" s="246" t="inlineStr">
        <is>
          <t>Line 1</t>
        </is>
      </c>
      <c r="AJ39" s="246" t="inlineStr">
        <is>
          <t>Line 1</t>
        </is>
      </c>
      <c r="AK39" s="246" t="inlineStr">
        <is>
          <t>Line 1</t>
        </is>
      </c>
      <c r="AL39" s="246" t="inlineStr">
        <is>
          <t>Line 1</t>
        </is>
      </c>
      <c r="AM39" s="246" t="inlineStr">
        <is>
          <t>Line 1</t>
        </is>
      </c>
      <c r="AN39" s="246" t="inlineStr">
        <is>
          <t>Line 1</t>
        </is>
      </c>
      <c r="AO39" s="246" t="inlineStr">
        <is>
          <t>Line 1</t>
        </is>
      </c>
      <c r="AP39" s="246" t="inlineStr">
        <is>
          <t>Line 1</t>
        </is>
      </c>
      <c r="AQ39" s="246" t="inlineStr">
        <is>
          <t>Line 1</t>
        </is>
      </c>
      <c r="AR39" s="246" t="inlineStr">
        <is>
          <t>Line 1</t>
        </is>
      </c>
      <c r="AS39" s="246" t="inlineStr">
        <is>
          <t>Line 1</t>
        </is>
      </c>
      <c r="AT39" s="246" t="inlineStr">
        <is>
          <t>Line 2</t>
        </is>
      </c>
      <c r="AU39" s="246" t="inlineStr">
        <is>
          <t>Line 1</t>
        </is>
      </c>
      <c r="AV39" s="246" t="inlineStr">
        <is>
          <t>Line 1</t>
        </is>
      </c>
      <c r="AW39" s="246" t="inlineStr">
        <is>
          <t>Line 1</t>
        </is>
      </c>
      <c r="AX39" s="246" t="inlineStr">
        <is>
          <t>Line 1</t>
        </is>
      </c>
      <c r="AY39" s="246" t="inlineStr">
        <is>
          <t>Line 1</t>
        </is>
      </c>
      <c r="AZ39" s="24" t="inlineStr">
        <is>
          <t>SLAM</t>
        </is>
      </c>
    </row>
    <row r="40" ht="15.75" customHeight="1" s="644">
      <c r="A40" s="82">
        <f>A13</f>
        <v/>
      </c>
      <c r="B40" s="97">
        <f>_xlfn.IFNA(SUM(INDIRECT("OP_DATA!" &amp; SUBSTITUTE(ADDRESS(1,MATCH(CONCATENATE("*Count.AutoSlam.",'Site Setup'!$R$5,".",'Site Setup'!$C39,".",'Site Setup'!$R$5,"-SLAM",$AZ40,1,".Shipped n"),OP_DATA!$2:$2,0),4),"1","")&amp;"7:"&amp;SUBSTITUTE(ADDRESS(1,MATCH(CONCATENATE("*Count.AutoSlam.",'Site Setup'!$R$5,".",'Site Setup'!$C39,".",'Site Setup'!$R$5,"-SLAM",$AZ40,1,".Shipped n"),OP_DATA!$2:$2,0),4),"1","")&amp;"200"))+SUM(INDIRECT("OP_DATA!" &amp; SUBSTITUTE(ADDRESS(1,MATCH(CONCATENATE("*Count.AutoSlam.",'Site Setup'!$R$5,".",'Site Setup'!$C39,".",'Site Setup'!$R$5,"-SLAM",$AZ40,2,".Shipped n"),OP_DATA!$2:$2,0),4),"1","")&amp;"7:"&amp;SUBSTITUTE(ADDRESS(1,MATCH(CONCATENATE("*Count.AutoSlam.",'Site Setup'!$R$5,".",'Site Setup'!$C39,".",'Site Setup'!$R$5,"-SLAM",$AZ40,2,".Shipped n"),OP_DATA!$2:$2,0),4),"1","")&amp;"200")),0)</f>
        <v/>
      </c>
      <c r="C40" s="251">
        <f>_xlfn.IFNA(SUM(INDIRECT("OP_DATA!" &amp; SUBSTITUTE(ADDRESS(1,MATCH(CONCATENATE("*Count.AutoSlam.",'Site Setup'!$R$5,".",'Site Setup'!$C39,".",'Site Setup'!$R$5,"-SLAM",$AZ40,RIGHT(C$39,1),C$38,C$37),OP_DATA!$2:$2,0),4),"1","")&amp;"7:"&amp;SUBSTITUTE(ADDRESS(1,MATCH(CONCATENATE("*Count.AutoSlam.",'Site Setup'!$R$5,".",'Site Setup'!$C39,".",'Site Setup'!$R$5,"-SLAM",$AZ40,RIGHT(C$39,1),C$38,C$37),OP_DATA!$2:$2,0),4),"1","")&amp;"200")),0)</f>
        <v/>
      </c>
      <c r="D40" s="251">
        <f>_xlfn.IFNA(SUM(INDIRECT("OP_DATA!" &amp; SUBSTITUTE(ADDRESS(1,MATCH(CONCATENATE("*Count.AutoSlam.",'Site Setup'!$R$5,".",'Site Setup'!$C39,".",'Site Setup'!$R$5,"-SLAM",$AZ40,RIGHT(D$39,1),D$38,D$37),OP_DATA!$2:$2,0),4),"1","")&amp;"7:"&amp;SUBSTITUTE(ADDRESS(1,MATCH(CONCATENATE("*Count.AutoSlam.",'Site Setup'!$R$5,".",'Site Setup'!$C39,".",'Site Setup'!$R$5,"-SLAM",$AZ40,RIGHT(D$39,1),D$38,D$37),OP_DATA!$2:$2,0),4),"1","")&amp;"200")),0)</f>
        <v/>
      </c>
      <c r="E40" s="251">
        <f>_xlfn.IFNA(SUM(INDIRECT("OP_DATA!" &amp; SUBSTITUTE(ADDRESS(1,MATCH(CONCATENATE("*Count.AutoSlam.",'Site Setup'!$R$5,".",'Site Setup'!$C39,".",'Site Setup'!$R$5,"-SLAM",$AZ40,RIGHT(E$39,1),E$38,E$37),OP_DATA!$2:$2,0),4),"1","")&amp;"7:"&amp;SUBSTITUTE(ADDRESS(1,MATCH(CONCATENATE("*Count.AutoSlam.",'Site Setup'!$R$5,".",'Site Setup'!$C39,".",'Site Setup'!$R$5,"-SLAM",$AZ40,RIGHT(E$39,1),E$38,E$37),OP_DATA!$2:$2,0),4),"1","")&amp;"200")),0)</f>
        <v/>
      </c>
      <c r="F40" s="251">
        <f>_xlfn.IFNA(SUM(INDIRECT("OP_DATA!" &amp; SUBSTITUTE(ADDRESS(1,MATCH(CONCATENATE("*Count.AutoSlam.",'Site Setup'!$R$5,".",'Site Setup'!$C39,".",'Site Setup'!$R$5,"-SLAM",$AZ40,RIGHT(F$39,1),F$38,F$37),OP_DATA!$2:$2,0),4),"1","")&amp;"7:"&amp;SUBSTITUTE(ADDRESS(1,MATCH(CONCATENATE("*Count.AutoSlam.",'Site Setup'!$R$5,".",'Site Setup'!$C39,".",'Site Setup'!$R$5,"-SLAM",$AZ40,RIGHT(F$39,1),F$38,F$37),OP_DATA!$2:$2,0),4),"1","")&amp;"200")),0)</f>
        <v/>
      </c>
      <c r="G40" s="251">
        <f>_xlfn.IFNA(SUM(INDIRECT("OP_DATA!" &amp; SUBSTITUTE(ADDRESS(1,MATCH(CONCATENATE("*Count.AutoSlam.",'Site Setup'!$R$5,".",'Site Setup'!$C39,".",'Site Setup'!$R$5,"-SLAM",$AZ40,RIGHT(G$39,1),G$38,G$37),OP_DATA!$2:$2,0),4),"1","")&amp;"7:"&amp;SUBSTITUTE(ADDRESS(1,MATCH(CONCATENATE("*Count.AutoSlam.",'Site Setup'!$R$5,".",'Site Setup'!$C39,".",'Site Setup'!$R$5,"-SLAM",$AZ40,RIGHT(G$39,1),G$38,G$37),OP_DATA!$2:$2,0),4),"1","")&amp;"200")),0)</f>
        <v/>
      </c>
      <c r="H40" s="251">
        <f>_xlfn.IFNA(SUM(INDIRECT("OP_DATA!" &amp; SUBSTITUTE(ADDRESS(1,MATCH(CONCATENATE("*Count.AutoSlam.",'Site Setup'!$R$5,".",'Site Setup'!$C39,".",'Site Setup'!$R$5,"-SLAM",$AZ40,RIGHT(H$39,1),H$38,H$37),OP_DATA!$2:$2,0),4),"1","")&amp;"7:"&amp;SUBSTITUTE(ADDRESS(1,MATCH(CONCATENATE("*Count.AutoSlam.",'Site Setup'!$R$5,".",'Site Setup'!$C39,".",'Site Setup'!$R$5,"-SLAM",$AZ40,RIGHT(H$39,1),H$38,H$37),OP_DATA!$2:$2,0),4),"1","")&amp;"200")),0)</f>
        <v/>
      </c>
      <c r="I40" s="251">
        <f>_xlfn.IFNA(SUM(INDIRECT("OP_DATA!" &amp; SUBSTITUTE(ADDRESS(1,MATCH(CONCATENATE("*Count.AutoSlam.",'Site Setup'!$R$5,".",'Site Setup'!$C39,".",'Site Setup'!$R$5,"-SLAM",$AZ40,RIGHT(I$39,1),I$38,I$37),OP_DATA!$2:$2,0),4),"1","")&amp;"7:"&amp;SUBSTITUTE(ADDRESS(1,MATCH(CONCATENATE("*Count.AutoSlam.",'Site Setup'!$R$5,".",'Site Setup'!$C39,".",'Site Setup'!$R$5,"-SLAM",$AZ40,RIGHT(I$39,1),I$38,I$37),OP_DATA!$2:$2,0),4),"1","")&amp;"200")),0)</f>
        <v/>
      </c>
      <c r="J40" s="251">
        <f>_xlfn.IFNA(SUM(INDIRECT("OP_DATA!" &amp; SUBSTITUTE(ADDRESS(1,MATCH(CONCATENATE("*Count.AutoSlam.",'Site Setup'!$R$5,".",'Site Setup'!$C39,".",'Site Setup'!$R$5,"-SLAM",$AZ40,RIGHT(J$39,1),J$38,J$37),OP_DATA!$2:$2,0),4),"1","")&amp;"7:"&amp;SUBSTITUTE(ADDRESS(1,MATCH(CONCATENATE("*Count.AutoSlam.",'Site Setup'!$R$5,".",'Site Setup'!$C39,".",'Site Setup'!$R$5,"-SLAM",$AZ40,RIGHT(J$39,1),J$38,J$37),OP_DATA!$2:$2,0),4),"1","")&amp;"200")),0)</f>
        <v/>
      </c>
      <c r="K40" s="251">
        <f>_xlfn.IFNA(SUM(INDIRECT("OP_DATA!" &amp; SUBSTITUTE(ADDRESS(1,MATCH(CONCATENATE("*Count.AutoSlam.",'Site Setup'!$R$5,".",'Site Setup'!$C39,".",'Site Setup'!$R$5,"-SLAM",$AZ40,RIGHT(K$39,1),K$38,K$37),OP_DATA!$2:$2,0),4),"1","")&amp;"7:"&amp;SUBSTITUTE(ADDRESS(1,MATCH(CONCATENATE("*Count.AutoSlam.",'Site Setup'!$R$5,".",'Site Setup'!$C39,".",'Site Setup'!$R$5,"-SLAM",$AZ40,RIGHT(K$39,1),K$38,K$37),OP_DATA!$2:$2,0),4),"1","")&amp;"200")),0)</f>
        <v/>
      </c>
      <c r="L40" s="251">
        <f>_xlfn.IFNA(SUM(INDIRECT("OP_DATA!" &amp; SUBSTITUTE(ADDRESS(1,MATCH(CONCATENATE("*Count.AutoSlam.",'Site Setup'!$R$5,".",'Site Setup'!$C39,".",'Site Setup'!$R$5,"-SLAM",$AZ40,RIGHT(L$39,1),L$38,L$37),OP_DATA!$2:$2,0),4),"1","")&amp;"7:"&amp;SUBSTITUTE(ADDRESS(1,MATCH(CONCATENATE("*Count.AutoSlam.",'Site Setup'!$R$5,".",'Site Setup'!$C39,".",'Site Setup'!$R$5,"-SLAM",$AZ40,RIGHT(L$39,1),L$38,L$37),OP_DATA!$2:$2,0),4),"1","")&amp;"200")),0)</f>
        <v/>
      </c>
      <c r="M40" s="222">
        <f>_xlfn.IFNA(SUM(INDIRECT("OP_DATA!" &amp; SUBSTITUTE(ADDRESS(1,MATCH(CONCATENATE("*Count.AutoSlam.",'Site Setup'!$R$5,".",'Site Setup'!$R$5,"-SLAM",$AZ40,RIGHT(M$39,1),M$38,M$37),OP_DATA!$2:$2,0),4),"1","")&amp;"7:"&amp;SUBSTITUTE(ADDRESS(1,MATCH(CONCATENATE("*Count.AutoSlam.",'Site Setup'!$R$5,".",'Site Setup'!$R$5,"-SLAM",$AZ40,RIGHT(M$39,1),M$38,M$37),OP_DATA!$2:$2,0),4),"1","")&amp;"200")),0)</f>
        <v/>
      </c>
      <c r="N40" s="222">
        <f>_xlfn.IFNA(SUM(INDIRECT("OP_DATA!" &amp; SUBSTITUTE(ADDRESS(1,MATCH(CONCATENATE("*Count.AutoSlam.",'Site Setup'!$R$5,".",'Site Setup'!$R$5,"-SLAM",$AZ40,RIGHT(N$39,1),N$38,N$37),OP_DATA!$2:$2,0),4),"1","")&amp;"7:"&amp;SUBSTITUTE(ADDRESS(1,MATCH(CONCATENATE("*Count.AutoSlam.",'Site Setup'!$R$5,".",'Site Setup'!$R$5,"-SLAM",$AZ40,RIGHT(N$39,1),N$38,N$37),OP_DATA!$2:$2,0),4),"1","")&amp;"200")),0)</f>
        <v/>
      </c>
      <c r="O40" s="251">
        <f>_xlfn.IFNA(SUM(INDIRECT("OP_DATA!" &amp; SUBSTITUTE(ADDRESS(1,MATCH(CONCATENATE("*Count.AutoSlam.",'Site Setup'!$R$5,".",'Site Setup'!$C39,".",'Site Setup'!$R$5,"-SLAM",$AZ40,RIGHT(O$39,1),O$38,O$37),OP_DATA!$2:$2,0),4),"1","")&amp;"7:"&amp;SUBSTITUTE(ADDRESS(1,MATCH(CONCATENATE("*Count.AutoSlam.",'Site Setup'!$R$5,".",'Site Setup'!$C39,".",'Site Setup'!$R$5,"-SLAM",$AZ40,RIGHT(O$39,1),O$38,O$37),OP_DATA!$2:$2,0),4),"1","")&amp;"200")),0)</f>
        <v/>
      </c>
      <c r="P40" s="251">
        <f>_xlfn.IFNA(SUM(INDIRECT("OP_DATA!" &amp; SUBSTITUTE(ADDRESS(1,MATCH(CONCATENATE("*Count.AutoSlam.",'Site Setup'!$R$5,".",'Site Setup'!$C39,".",'Site Setup'!$R$5,"-SLAM",$AZ40,RIGHT(P$39,1),P$38,P$37),OP_DATA!$2:$2,0),4),"1","")&amp;"7:"&amp;SUBSTITUTE(ADDRESS(1,MATCH(CONCATENATE("*Count.AutoSlam.",'Site Setup'!$R$5,".",'Site Setup'!$C39,".",'Site Setup'!$R$5,"-SLAM",$AZ40,RIGHT(P$39,1),P$38,P$37),OP_DATA!$2:$2,0),4),"1","")&amp;"200")),0)</f>
        <v/>
      </c>
      <c r="Q40" s="251">
        <f>_xlfn.IFNA(SUM(INDIRECT("OP_DATA!" &amp; SUBSTITUTE(ADDRESS(1,MATCH(CONCATENATE("*Count.AutoSlam.",'Site Setup'!$R$5,".",'Site Setup'!$C39,".",'Site Setup'!$R$5,"-SLAM",$AZ40,RIGHT(Q$39,1),Q$38,Q$37),OP_DATA!$2:$2,0),4),"1","")&amp;"7:"&amp;SUBSTITUTE(ADDRESS(1,MATCH(CONCATENATE("*Count.AutoSlam.",'Site Setup'!$R$5,".",'Site Setup'!$C39,".",'Site Setup'!$R$5,"-SLAM",$AZ40,RIGHT(Q$39,1),Q$38,Q$37),OP_DATA!$2:$2,0),4),"1","")&amp;"200")),0)</f>
        <v/>
      </c>
      <c r="R40" s="251">
        <f>_xlfn.IFNA(SUM(INDIRECT("OP_DATA!" &amp; SUBSTITUTE(ADDRESS(1,MATCH(CONCATENATE("*Count.AutoSlam.",'Site Setup'!$R$5,".",'Site Setup'!$C39,".",'Site Setup'!$R$5,"-SLAM",$AZ40,RIGHT(R$39,1),R$38,R$37),OP_DATA!$2:$2,0),4),"1","")&amp;"7:"&amp;SUBSTITUTE(ADDRESS(1,MATCH(CONCATENATE("*Count.AutoSlam.",'Site Setup'!$R$5,".",'Site Setup'!$C39,".",'Site Setup'!$R$5,"-SLAM",$AZ40,RIGHT(R$39,1),R$38,R$37),OP_DATA!$2:$2,0),4),"1","")&amp;"200")),0)</f>
        <v/>
      </c>
      <c r="S40" s="251">
        <f>_xlfn.IFNA(SUM(INDIRECT("OP_DATA!" &amp; SUBSTITUTE(ADDRESS(1,MATCH(CONCATENATE("*Count.AutoSlam.",'Site Setup'!$R$5,".",'Site Setup'!$R$5,"-SLAM",$AZ40,S$38,S$37),OP_DATA!$2:$2,0),4),"1","")&amp;"7:"&amp;SUBSTITUTE(ADDRESS(1,MATCH(CONCATENATE("*Count.AutoSlam.",'Site Setup'!$R$5,".",'Site Setup'!$R$5,"-SLAM",$AZ40,S$38,S$37),OP_DATA!$2:$2,0),4),"1","")&amp;"200")),0)</f>
        <v/>
      </c>
      <c r="T40" s="251">
        <f>_xlfn.IFNA(SUM(INDIRECT("OP_DATA!" &amp; SUBSTITUTE(ADDRESS(1,MATCH(CONCATENATE("*Count.AutoSlam.",'Site Setup'!$R$5,".",'Site Setup'!$R$5,"-SLAM",$AZ40,T$38,T$37),OP_DATA!$2:$2,0),4),"1","")&amp;"7:"&amp;SUBSTITUTE(ADDRESS(1,MATCH(CONCATENATE("*Count.AutoSlam.",'Site Setup'!$R$5,".",'Site Setup'!$R$5,"-SLAM",$AZ40,T$38,T$37),OP_DATA!$2:$2,0),4),"1","")&amp;"200")),0)</f>
        <v/>
      </c>
      <c r="U40" s="251">
        <f>_xlfn.IFNA(SUM(INDIRECT("OP_DATA!" &amp; SUBSTITUTE(ADDRESS(1,MATCH(CONCATENATE("*Count.AutoSlam.",'Site Setup'!$R$5,".",'Site Setup'!$R$5,"-SLAM",$AZ40,U$38,U$37),OP_DATA!$2:$2,0),4),"1","")&amp;"7:"&amp;SUBSTITUTE(ADDRESS(1,MATCH(CONCATENATE("*Count.AutoSlam.",'Site Setup'!$R$5,".",'Site Setup'!$R$5,"-SLAM",$AZ40,U$38,U$37),OP_DATA!$2:$2,0),4),"1","")&amp;"200")),0)</f>
        <v/>
      </c>
      <c r="V40" s="251">
        <f>_xlfn.IFNA(SUM(INDIRECT("OP_DATA!" &amp; SUBSTITUTE(ADDRESS(1,MATCH(CONCATENATE("*Count.AutoSlam.",'Site Setup'!$R$5,".",'Site Setup'!$R$5,"-SLAM",$AZ40,V$38,V$37),OP_DATA!$2:$2,0),4),"1","")&amp;"7:"&amp;SUBSTITUTE(ADDRESS(1,MATCH(CONCATENATE("*Count.AutoSlam.",'Site Setup'!$R$5,".",'Site Setup'!$R$5,"-SLAM",$AZ40,V$38,V$37),OP_DATA!$2:$2,0),4),"1","")&amp;"200")),0)</f>
        <v/>
      </c>
      <c r="W40" s="251">
        <f>_xlfn.IFNA(SUM(INDIRECT("OP_DATA!" &amp; SUBSTITUTE(ADDRESS(1,MATCH(CONCATENATE("*Count.AutoSlam.",'Site Setup'!$R$5,".",'Site Setup'!$R$5,"-SLAM",$AZ40,W$38,W$37),OP_DATA!$2:$2,0),4),"1","")&amp;"7:"&amp;SUBSTITUTE(ADDRESS(1,MATCH(CONCATENATE("*Count.AutoSlam.",'Site Setup'!$R$5,".",'Site Setup'!$R$5,"-SLAM",$AZ40,W$38,W$37),OP_DATA!$2:$2,0),4),"1","")&amp;"200")),0)</f>
        <v/>
      </c>
      <c r="X40" s="251">
        <f>_xlfn.IFNA(SUM(INDIRECT("OP_DATA!" &amp; SUBSTITUTE(ADDRESS(1,MATCH(CONCATENATE("*Count.AutoSlam.",'Site Setup'!$R$5,".",'Site Setup'!$R$5,"-SLAM",$AZ40,X$38,X$37),OP_DATA!$2:$2,0),4),"1","")&amp;"7:"&amp;SUBSTITUTE(ADDRESS(1,MATCH(CONCATENATE("*Count.AutoSlam.",'Site Setup'!$R$5,".",'Site Setup'!$R$5,"-SLAM",$AZ40,X$38,X$37),OP_DATA!$2:$2,0),4),"1","")&amp;"200")),0)</f>
        <v/>
      </c>
      <c r="Y40" s="251">
        <f>_xlfn.IFNA(SUM(INDIRECT("OP_DATA!" &amp; SUBSTITUTE(ADDRESS(1,MATCH(CONCATENATE("*Count.AutoSlam.",'Site Setup'!$R$5,".",'Site Setup'!$R$5,"-SLAM",$AZ40,Y$38,Y$37),OP_DATA!$2:$2,0),4),"1","")&amp;"7:"&amp;SUBSTITUTE(ADDRESS(1,MATCH(CONCATENATE("*Count.AutoSlam.",'Site Setup'!$R$5,".",'Site Setup'!$R$5,"-SLAM",$AZ40,Y$38,Y$37),OP_DATA!$2:$2,0),4),"1","")&amp;"200")),0)</f>
        <v/>
      </c>
      <c r="Z40" s="251">
        <f>_xlfn.IFNA(SUM(INDIRECT("OP_DATA!" &amp; SUBSTITUTE(ADDRESS(1,MATCH(CONCATENATE("*Count.AutoSlam.",'Site Setup'!$R$5,".",'Site Setup'!$R$5,"-SLAM",$AZ40,Z$38,Z$37),OP_DATA!$2:$2,0),4),"1","")&amp;"7:"&amp;SUBSTITUTE(ADDRESS(1,MATCH(CONCATENATE("*Count.AutoSlam.",'Site Setup'!$R$5,".",'Site Setup'!$R$5,"-SLAM",$AZ40,Z$38,Z$37),OP_DATA!$2:$2,0),4),"1","")&amp;"200")),0)</f>
        <v/>
      </c>
      <c r="AA40" s="251">
        <f>_xlfn.IFNA(SUM(INDIRECT("OP_DATA!" &amp; SUBSTITUTE(ADDRESS(1,MATCH(CONCATENATE("*Count.AutoSlam.",'Site Setup'!$R$5,".",'Site Setup'!$R$5,"-SLAM",$AZ40,AA$38,AA$37),OP_DATA!$2:$2,0),4),"1","")&amp;"7:"&amp;SUBSTITUTE(ADDRESS(1,MATCH(CONCATENATE("*Count.AutoSlam.",'Site Setup'!$R$5,".",'Site Setup'!$R$5,"-SLAM",$AZ40,AA$38,AA$37),OP_DATA!$2:$2,0),4),"1","")&amp;"200")),0)</f>
        <v/>
      </c>
      <c r="AB40" s="251">
        <f>_xlfn.IFNA(SUM(INDIRECT("OP_DATA!" &amp; SUBSTITUTE(ADDRESS(1,MATCH(CONCATENATE("*Count.AutoSlam.",'Site Setup'!$R$5,".",'Site Setup'!$R$5,"-SLAM",$AZ40,AB$38,AB$37),OP_DATA!$2:$2,0),4),"1","")&amp;"7:"&amp;SUBSTITUTE(ADDRESS(1,MATCH(CONCATENATE("*Count.AutoSlam.",'Site Setup'!$R$5,".",'Site Setup'!$R$5,"-SLAM",$AZ40,AB$38,AB$37),OP_DATA!$2:$2,0),4),"1","")&amp;"200")),0)</f>
        <v/>
      </c>
      <c r="AC40" s="251">
        <f>_xlfn.IFNA(SUM(INDIRECT("OP_DATA!" &amp; SUBSTITUTE(ADDRESS(1,MATCH(CONCATENATE("*Count.AutoSlam.",'Site Setup'!$R$5,".",'Site Setup'!$R$5,"-SLAM",$AZ40,AC$38,AC$37),OP_DATA!$2:$2,0),4),"1","")&amp;"7:"&amp;SUBSTITUTE(ADDRESS(1,MATCH(CONCATENATE("*Count.AutoSlam.",'Site Setup'!$R$5,".",'Site Setup'!$R$5,"-SLAM",$AZ40,AC$38,AC$37),OP_DATA!$2:$2,0),4),"1","")&amp;"200")),0)</f>
        <v/>
      </c>
      <c r="AD40" s="251">
        <f>_xlfn.IFNA(SUM(INDIRECT("OP_DATA!" &amp; SUBSTITUTE(ADDRESS(1,MATCH(CONCATENATE("*Count.AutoSlam.",'Site Setup'!$R$5,".",'Site Setup'!$R$5,"-SLAM",$AZ40,AD$38,AD$37),OP_DATA!$2:$2,0),4),"1","")&amp;"7:"&amp;SUBSTITUTE(ADDRESS(1,MATCH(CONCATENATE("*Count.AutoSlam.",'Site Setup'!$R$5,".",'Site Setup'!$R$5,"-SLAM",$AZ40,AD$38,AD$37),OP_DATA!$2:$2,0),4),"1","")&amp;"200")),0)</f>
        <v/>
      </c>
      <c r="AE40" s="251">
        <f>_xlfn.IFNA(SUM(INDIRECT("OP_DATA!" &amp; SUBSTITUTE(ADDRESS(1,MATCH(CONCATENATE("*Count.AutoSlam.",'Site Setup'!$R$5,".",'Site Setup'!$R$5,"-SLAM",$AZ40,AE$38,AE$37),OP_DATA!$2:$2,0),4),"1","")&amp;"7:"&amp;SUBSTITUTE(ADDRESS(1,MATCH(CONCATENATE("*Count.AutoSlam.",'Site Setup'!$R$5,".",'Site Setup'!$R$5,"-SLAM",$AZ40,AE$38,AE$37),OP_DATA!$2:$2,0),4),"1","")&amp;"200")),0)</f>
        <v/>
      </c>
      <c r="AF40" s="251">
        <f>_xlfn.IFNA(SUM(INDIRECT("OP_DATA!" &amp; SUBSTITUTE(ADDRESS(1,MATCH(CONCATENATE("*Count.AutoSlam.",'Site Setup'!$R$5,".",'Site Setup'!$R$5,"-SLAM",$AZ40,AF$38,AF$37),OP_DATA!$2:$2,0),4),"1","")&amp;"7:"&amp;SUBSTITUTE(ADDRESS(1,MATCH(CONCATENATE("*Count.AutoSlam.",'Site Setup'!$R$5,".",'Site Setup'!$R$5,"-SLAM",$AZ40,AF$38,AF$37),OP_DATA!$2:$2,0),4),"1","")&amp;"200")),0)</f>
        <v/>
      </c>
      <c r="AG40" s="251">
        <f>_xlfn.IFNA(SUM(INDIRECT("OP_DATA!" &amp; SUBSTITUTE(ADDRESS(1,MATCH(CONCATENATE("*Count.AutoSlam.",'Site Setup'!$R$5,".",'Site Setup'!$R$5,"-SLAM",$AZ40,AG$38,AG$37),OP_DATA!$2:$2,0),4),"1","")&amp;"7:"&amp;SUBSTITUTE(ADDRESS(1,MATCH(CONCATENATE("*Count.AutoSlam.",'Site Setup'!$R$5,".",'Site Setup'!$R$5,"-SLAM",$AZ40,AG$38,AG$37),OP_DATA!$2:$2,0),4),"1","")&amp;"200")),0)</f>
        <v/>
      </c>
      <c r="AH40" s="251">
        <f>_xlfn.IFNA(SUM(INDIRECT("OP_DATA!" &amp; SUBSTITUTE(ADDRESS(1,MATCH(CONCATENATE("*Count.AutoSlam.",'Site Setup'!$R$5,".",'Site Setup'!$R$5,"-SLAM",$AZ40,AH$38,AH$37),OP_DATA!$2:$2,0),4),"1","")&amp;"7:"&amp;SUBSTITUTE(ADDRESS(1,MATCH(CONCATENATE("*Count.AutoSlam.",'Site Setup'!$R$5,".",'Site Setup'!$R$5,"-SLAM",$AZ40,AH$38,AH$37),OP_DATA!$2:$2,0),4),"1","")&amp;"200")),0)</f>
        <v/>
      </c>
      <c r="AI40" s="251">
        <f>_xlfn.IFNA(SUM(INDIRECT("OP_DATA!" &amp; SUBSTITUTE(ADDRESS(1,MATCH(CONCATENATE("*Count.AutoSlam.",'Site Setup'!$R$5,".",'Site Setup'!$R$5,"-SLAM",$AZ40,AI$38,AI$37),OP_DATA!$2:$2,0),4),"1","")&amp;"7:"&amp;SUBSTITUTE(ADDRESS(1,MATCH(CONCATENATE("*Count.AutoSlam.",'Site Setup'!$R$5,".",'Site Setup'!$R$5,"-SLAM",$AZ40,AI$38,AI$37),OP_DATA!$2:$2,0),4),"1","")&amp;"200")),0)</f>
        <v/>
      </c>
      <c r="AJ40" s="251">
        <f>_xlfn.IFNA(SUM(INDIRECT("OP_DATA!" &amp; SUBSTITUTE(ADDRESS(1,MATCH(CONCATENATE("*Count.AutoSlam.",'Site Setup'!$R$5,".",'Site Setup'!$R$5,"-SLAM",$AZ40,AJ$38,AJ$37),OP_DATA!$2:$2,0),4),"1","")&amp;"7:"&amp;SUBSTITUTE(ADDRESS(1,MATCH(CONCATENATE("*Count.AutoSlam.",'Site Setup'!$R$5,".",'Site Setup'!$R$5,"-SLAM",$AZ40,AJ$38,AJ$37),OP_DATA!$2:$2,0),4),"1","")&amp;"200")),0)</f>
        <v/>
      </c>
      <c r="AK40" s="251">
        <f>_xlfn.IFNA(SUM(INDIRECT("OP_DATA!" &amp; SUBSTITUTE(ADDRESS(1,MATCH(CONCATENATE("*Count.AutoSlam.",'Site Setup'!$R$5,".",'Site Setup'!$R$5,"-SLAM",$AZ40,AK$38,AK$37),OP_DATA!$2:$2,0),4),"1","")&amp;"7:"&amp;SUBSTITUTE(ADDRESS(1,MATCH(CONCATENATE("*Count.AutoSlam.",'Site Setup'!$R$5,".",'Site Setup'!$R$5,"-SLAM",$AZ40,AK$38,AK$37),OP_DATA!$2:$2,0),4),"1","")&amp;"200")),0)</f>
        <v/>
      </c>
      <c r="AL40" s="251">
        <f>_xlfn.IFNA(SUM(INDIRECT("OP_DATA!" &amp; SUBSTITUTE(ADDRESS(1,MATCH(CONCATENATE("*Count.AutoSlam.",'Site Setup'!$R$5,".",'Site Setup'!$R$5,"-SLAM",$AZ40,AL$38,AL$37),OP_DATA!$2:$2,0),4),"1","")&amp;"7:"&amp;SUBSTITUTE(ADDRESS(1,MATCH(CONCATENATE("*Count.AutoSlam.",'Site Setup'!$R$5,".",'Site Setup'!$R$5,"-SLAM",$AZ40,AL$38,AL$37),OP_DATA!$2:$2,0),4),"1","")&amp;"200")),0)</f>
        <v/>
      </c>
      <c r="AM40" s="251">
        <f>_xlfn.IFNA(SUM(INDIRECT("OP_DATA!" &amp; SUBSTITUTE(ADDRESS(1,MATCH(CONCATENATE("*Count.AutoSlam.",'Site Setup'!$R$5,".",'Site Setup'!$R$5,"-SLAM",$AZ40,AM$38,AM$37),OP_DATA!$2:$2,0),4),"1","")&amp;"7:"&amp;SUBSTITUTE(ADDRESS(1,MATCH(CONCATENATE("*Count.AutoSlam.",'Site Setup'!$R$5,".",'Site Setup'!$R$5,"-SLAM",$AZ40,AM$38,AM$37),OP_DATA!$2:$2,0),4),"1","")&amp;"200")),0)</f>
        <v/>
      </c>
      <c r="AN40" s="251">
        <f>_xlfn.IFNA(SUM(INDIRECT("OP_DATA!" &amp; SUBSTITUTE(ADDRESS(1,MATCH(CONCATENATE("*Count.AutoSlam.",'Site Setup'!$R$5,".",'Site Setup'!$R$5,"-SLAM",$AZ40,AN$38,AN$37),OP_DATA!$2:$2,0),4),"1","")&amp;"7:"&amp;SUBSTITUTE(ADDRESS(1,MATCH(CONCATENATE("*Count.AutoSlam.",'Site Setup'!$R$5,".",'Site Setup'!$R$5,"-SLAM",$AZ40,AN$38,AN$37),OP_DATA!$2:$2,0),4),"1","")&amp;"200")),0)</f>
        <v/>
      </c>
      <c r="AO40" s="251">
        <f>_xlfn.IFNA(SUM(INDIRECT("OP_DATA!" &amp; SUBSTITUTE(ADDRESS(1,MATCH(CONCATENATE("*Count.AutoSlam.",'Site Setup'!$R$5,".",'Site Setup'!$R$5,"-SLAM",$AZ40,AO$38,AO$37),OP_DATA!$2:$2,0),4),"1","")&amp;"7:"&amp;SUBSTITUTE(ADDRESS(1,MATCH(CONCATENATE("*Count.AutoSlam.",'Site Setup'!$R$5,".",'Site Setup'!$R$5,"-SLAM",$AZ40,AO$38,AO$37),OP_DATA!$2:$2,0),4),"1","")&amp;"200")),0)</f>
        <v/>
      </c>
      <c r="AP40" s="251">
        <f>_xlfn.IFNA(SUM(INDIRECT("OP_DATA!" &amp; SUBSTITUTE(ADDRESS(1,MATCH(CONCATENATE("*Count.AutoSlam.",'Site Setup'!$R$5,".",'Site Setup'!$R$5,"-SLAM",$AZ40,AP$38,AP$37),OP_DATA!$2:$2,0),4),"1","")&amp;"7:"&amp;SUBSTITUTE(ADDRESS(1,MATCH(CONCATENATE("*Count.AutoSlam.",'Site Setup'!$R$5,".",'Site Setup'!$R$5,"-SLAM",$AZ40,AP$38,AP$37),OP_DATA!$2:$2,0),4),"1","")&amp;"200")),0)</f>
        <v/>
      </c>
      <c r="AQ40" s="251">
        <f>_xlfn.IFNA(SUM(INDIRECT("OP_DATA!" &amp; SUBSTITUTE(ADDRESS(1,MATCH(CONCATENATE("*Count.AutoSlam.",'Site Setup'!$R$5,".",'Site Setup'!$R$5,"-SLAM",$AZ40,AQ$38,AQ$37),OP_DATA!$2:$2,0),4),"1","")&amp;"7:"&amp;SUBSTITUTE(ADDRESS(1,MATCH(CONCATENATE("*Count.AutoSlam.",'Site Setup'!$R$5,".",'Site Setup'!$R$5,"-SLAM",$AZ40,AQ$38,AQ$37),OP_DATA!$2:$2,0),4),"1","")&amp;"200")),0)</f>
        <v/>
      </c>
      <c r="AR40" s="251">
        <f>_xlfn.IFNA(SUM(INDIRECT("OP_DATA!" &amp; SUBSTITUTE(ADDRESS(1,MATCH(CONCATENATE("*Count.AutoSlam.",'Site Setup'!$R$5,".",'Site Setup'!$R$5,"-SLAM",$AZ40,AR$38,AR$37),OP_DATA!$2:$2,0),4),"1","")&amp;"7:"&amp;SUBSTITUTE(ADDRESS(1,MATCH(CONCATENATE("*Count.AutoSlam.",'Site Setup'!$R$5,".",'Site Setup'!$R$5,"-SLAM",$AZ40,AR$38,AR$37),OP_DATA!$2:$2,0),4),"1","")&amp;"200")),0)</f>
        <v/>
      </c>
      <c r="AS40" s="251">
        <f>_xlfn.IFNA(SUM(INDIRECT("OP_DATA!" &amp; SUBSTITUTE(ADDRESS(1,MATCH(CONCATENATE("*Count.AutoSlam.",'Site Setup'!$R$5,".",'Site Setup'!$R$5,"-SLAM",$AZ40,AS$38,AS$37),OP_DATA!$2:$2,0),4),"1","")&amp;"7:"&amp;SUBSTITUTE(ADDRESS(1,MATCH(CONCATENATE("*Count.AutoSlam.",'Site Setup'!$R$5,".",'Site Setup'!$R$5,"-SLAM",$AZ40,AS$38,AS$37),OP_DATA!$2:$2,0),4),"1","")&amp;"200")),0)</f>
        <v/>
      </c>
      <c r="AT40" s="251">
        <f>_xlfn.IFNA(SUM(INDIRECT("OP_DATA!" &amp; SUBSTITUTE(ADDRESS(1,MATCH(CONCATENATE("*Count.AutoSlam.",'Site Setup'!$R$5,".",'Site Setup'!$R$5,"-SLAM",$AZ40,AT$38,AT$37),OP_DATA!$2:$2,0),4),"1","")&amp;"7:"&amp;SUBSTITUTE(ADDRESS(1,MATCH(CONCATENATE("*Count.AutoSlam.",'Site Setup'!$R$5,".",'Site Setup'!$R$5,"-SLAM",$AZ40,AT$38,AT$37),OP_DATA!$2:$2,0),4),"1","")&amp;"200")),0)</f>
        <v/>
      </c>
      <c r="AU40" s="251">
        <f>_xlfn.IFNA(SUM(INDIRECT("OP_DATA!" &amp; SUBSTITUTE(ADDRESS(1,MATCH(CONCATENATE("*Count.AutoSlam.",'Site Setup'!$R$5,".",'Site Setup'!$R$5,"-SLAM",$AZ40,AU$38,AU$37),OP_DATA!$2:$2,0),4),"1","")&amp;"7:"&amp;SUBSTITUTE(ADDRESS(1,MATCH(CONCATENATE("*Count.AutoSlam.",'Site Setup'!$R$5,".",'Site Setup'!$R$5,"-SLAM",$AZ40,AU$38,AU$37),OP_DATA!$2:$2,0),4),"1","")&amp;"200")),0)</f>
        <v/>
      </c>
      <c r="AV40" s="251">
        <f>_xlfn.IFNA(SUM(INDIRECT("OP_DATA!" &amp; SUBSTITUTE(ADDRESS(1,MATCH(CONCATENATE("*Count.AutoSlam.",'Site Setup'!$R$5,".",'Site Setup'!$R$5,"-SLAM",$AZ40,AV$38,AV$37),OP_DATA!$2:$2,0),4),"1","")&amp;"7:"&amp;SUBSTITUTE(ADDRESS(1,MATCH(CONCATENATE("*Count.AutoSlam.",'Site Setup'!$R$5,".",'Site Setup'!$R$5,"-SLAM",$AZ40,AV$38,AV$37),OP_DATA!$2:$2,0),4),"1","")&amp;"200")),0)</f>
        <v/>
      </c>
      <c r="AW40" s="251">
        <f>_xlfn.IFNA(SUM(INDIRECT("OP_DATA!" &amp; SUBSTITUTE(ADDRESS(1,MATCH(CONCATENATE("*Count.AutoSlam.",'Site Setup'!$R$5,".",'Site Setup'!$R$5,"-SLAM",$AZ40,AW$38,AW$37),OP_DATA!$2:$2,0),4),"1","")&amp;"7:"&amp;SUBSTITUTE(ADDRESS(1,MATCH(CONCATENATE("*Count.AutoSlam.",'Site Setup'!$R$5,".",'Site Setup'!$R$5,"-SLAM",$AZ40,AW$38,AW$37),OP_DATA!$2:$2,0),4),"1","")&amp;"200")),0)</f>
        <v/>
      </c>
      <c r="AX40" s="251">
        <f>_xlfn.IFNA(SUM(INDIRECT("OP_DATA!" &amp; SUBSTITUTE(ADDRESS(1,MATCH(CONCATENATE("*Count.AutoSlam.",'Site Setup'!$R$5,".",'Site Setup'!$R$5,"-SLAM",$AZ40,AX$38,AX$37),OP_DATA!$2:$2,0),4),"1","")&amp;"7:"&amp;SUBSTITUTE(ADDRESS(1,MATCH(CONCATENATE("*Count.AutoSlam.",'Site Setup'!$R$5,".",'Site Setup'!$R$5,"-SLAM",$AZ40,AX$38,AX$37),OP_DATA!$2:$2,0),4),"1","")&amp;"200")),0)</f>
        <v/>
      </c>
      <c r="AY40" s="251">
        <f>_xlfn.IFNA(SUM(INDIRECT("OP_DATA!" &amp; SUBSTITUTE(ADDRESS(1,MATCH(CONCATENATE("*Count.AutoSlam.",'Site Setup'!$R$5,".",'Site Setup'!$R$5,"-SLAM",$AZ40,AY$38,AY$37),OP_DATA!$2:$2,0),4),"1","")&amp;"7:"&amp;SUBSTITUTE(ADDRESS(1,MATCH(CONCATENATE("*Count.AutoSlam.",'Site Setup'!$R$5,".",'Site Setup'!$R$5,"-SLAM",$AZ40,AY$38,AY$37),OP_DATA!$2:$2,0),4),"1","")&amp;"200")),0)</f>
        <v/>
      </c>
      <c r="AZ40" s="24">
        <f>'Site Setup'!B39</f>
        <v/>
      </c>
    </row>
    <row r="41" ht="15.75" customHeight="1" s="644">
      <c r="A41" s="82">
        <f>A14</f>
        <v/>
      </c>
      <c r="B41" s="97">
        <f>_xlfn.IFNA(SUM(INDIRECT("OP_DATA!" &amp; SUBSTITUTE(ADDRESS(1,MATCH(CONCATENATE("*Count.AutoSlam.",'Site Setup'!$R$5,".",'Site Setup'!$C40,".",'Site Setup'!$R$5,"-SLAM",$AZ41,1,".Shipped n"),OP_DATA!$2:$2,0),4),"1","")&amp;"7:"&amp;SUBSTITUTE(ADDRESS(1,MATCH(CONCATENATE("*Count.AutoSlam.",'Site Setup'!$R$5,".",'Site Setup'!$C40,".",'Site Setup'!$R$5,"-SLAM",$AZ41,1,".Shipped n"),OP_DATA!$2:$2,0),4),"1","")&amp;"200"))+SUM(INDIRECT("OP_DATA!" &amp; SUBSTITUTE(ADDRESS(1,MATCH(CONCATENATE("*Count.AutoSlam.",'Site Setup'!$R$5,".",'Site Setup'!$C40,".",'Site Setup'!$R$5,"-SLAM",$AZ41,2,".Shipped n"),OP_DATA!$2:$2,0),4),"1","")&amp;"7:"&amp;SUBSTITUTE(ADDRESS(1,MATCH(CONCATENATE("*Count.AutoSlam.",'Site Setup'!$R$5,".",'Site Setup'!$C40,".",'Site Setup'!$R$5,"-SLAM",$AZ41,2,".Shipped n"),OP_DATA!$2:$2,0),4),"1","")&amp;"200")),0)</f>
        <v/>
      </c>
      <c r="C41" s="251">
        <f>_xlfn.IFNA(SUM(INDIRECT("OP_DATA!" &amp; SUBSTITUTE(ADDRESS(1,MATCH(CONCATENATE("*Count.AutoSlam.",'Site Setup'!$R$5,".",'Site Setup'!$C40,".",'Site Setup'!$R$5,"-SLAM",$AZ41,RIGHT(C$39,1),C$38,C$37),OP_DATA!$2:$2,0),4),"1","")&amp;"7:"&amp;SUBSTITUTE(ADDRESS(1,MATCH(CONCATENATE("*Count.AutoSlam.",'Site Setup'!$R$5,".",'Site Setup'!$C40,".",'Site Setup'!$R$5,"-SLAM",$AZ41,RIGHT(C$39,1),C$38,C$37),OP_DATA!$2:$2,0),4),"1","")&amp;"200")),0)</f>
        <v/>
      </c>
      <c r="D41" s="251">
        <f>_xlfn.IFNA(SUM(INDIRECT("OP_DATA!" &amp; SUBSTITUTE(ADDRESS(1,MATCH(CONCATENATE("*Count.AutoSlam.",'Site Setup'!$R$5,".",'Site Setup'!$C40,".",'Site Setup'!$R$5,"-SLAM",$AZ41,RIGHT(D$39,1),D$38,D$37),OP_DATA!$2:$2,0),4),"1","")&amp;"7:"&amp;SUBSTITUTE(ADDRESS(1,MATCH(CONCATENATE("*Count.AutoSlam.",'Site Setup'!$R$5,".",'Site Setup'!$C40,".",'Site Setup'!$R$5,"-SLAM",$AZ41,RIGHT(D$39,1),D$38,D$37),OP_DATA!$2:$2,0),4),"1","")&amp;"200")),0)</f>
        <v/>
      </c>
      <c r="E41" s="251">
        <f>_xlfn.IFNA(SUM(INDIRECT("OP_DATA!" &amp; SUBSTITUTE(ADDRESS(1,MATCH(CONCATENATE("*Count.AutoSlam.",'Site Setup'!$R$5,".",'Site Setup'!$C40,".",'Site Setup'!$R$5,"-SLAM",$AZ41,RIGHT(E$39,1),E$38,E$37),OP_DATA!$2:$2,0),4),"1","")&amp;"7:"&amp;SUBSTITUTE(ADDRESS(1,MATCH(CONCATENATE("*Count.AutoSlam.",'Site Setup'!$R$5,".",'Site Setup'!$C40,".",'Site Setup'!$R$5,"-SLAM",$AZ41,RIGHT(E$39,1),E$38,E$37),OP_DATA!$2:$2,0),4),"1","")&amp;"200")),0)</f>
        <v/>
      </c>
      <c r="F41" s="251">
        <f>_xlfn.IFNA(SUM(INDIRECT("OP_DATA!" &amp; SUBSTITUTE(ADDRESS(1,MATCH(CONCATENATE("*Count.AutoSlam.",'Site Setup'!$R$5,".",'Site Setup'!$C40,".",'Site Setup'!$R$5,"-SLAM",$AZ41,RIGHT(F$39,1),F$38,F$37),OP_DATA!$2:$2,0),4),"1","")&amp;"7:"&amp;SUBSTITUTE(ADDRESS(1,MATCH(CONCATENATE("*Count.AutoSlam.",'Site Setup'!$R$5,".",'Site Setup'!$C40,".",'Site Setup'!$R$5,"-SLAM",$AZ41,RIGHT(F$39,1),F$38,F$37),OP_DATA!$2:$2,0),4),"1","")&amp;"200")),0)</f>
        <v/>
      </c>
      <c r="G41" s="251">
        <f>_xlfn.IFNA(SUM(INDIRECT("OP_DATA!" &amp; SUBSTITUTE(ADDRESS(1,MATCH(CONCATENATE("*Count.AutoSlam.",'Site Setup'!$R$5,".",'Site Setup'!$C40,".",'Site Setup'!$R$5,"-SLAM",$AZ41,RIGHT(G$39,1),G$38,G$37),OP_DATA!$2:$2,0),4),"1","")&amp;"7:"&amp;SUBSTITUTE(ADDRESS(1,MATCH(CONCATENATE("*Count.AutoSlam.",'Site Setup'!$R$5,".",'Site Setup'!$C40,".",'Site Setup'!$R$5,"-SLAM",$AZ41,RIGHT(G$39,1),G$38,G$37),OP_DATA!$2:$2,0),4),"1","")&amp;"200")),0)</f>
        <v/>
      </c>
      <c r="H41" s="251">
        <f>_xlfn.IFNA(SUM(INDIRECT("OP_DATA!" &amp; SUBSTITUTE(ADDRESS(1,MATCH(CONCATENATE("*Count.AutoSlam.",'Site Setup'!$R$5,".",'Site Setup'!$C40,".",'Site Setup'!$R$5,"-SLAM",$AZ41,RIGHT(H$39,1),H$38,H$37),OP_DATA!$2:$2,0),4),"1","")&amp;"7:"&amp;SUBSTITUTE(ADDRESS(1,MATCH(CONCATENATE("*Count.AutoSlam.",'Site Setup'!$R$5,".",'Site Setup'!$C40,".",'Site Setup'!$R$5,"-SLAM",$AZ41,RIGHT(H$39,1),H$38,H$37),OP_DATA!$2:$2,0),4),"1","")&amp;"200")),0)</f>
        <v/>
      </c>
      <c r="I41" s="251">
        <f>_xlfn.IFNA(SUM(INDIRECT("OP_DATA!" &amp; SUBSTITUTE(ADDRESS(1,MATCH(CONCATENATE("*Count.AutoSlam.",'Site Setup'!$R$5,".",'Site Setup'!$C40,".",'Site Setup'!$R$5,"-SLAM",$AZ41,RIGHT(I$39,1),I$38,I$37),OP_DATA!$2:$2,0),4),"1","")&amp;"7:"&amp;SUBSTITUTE(ADDRESS(1,MATCH(CONCATENATE("*Count.AutoSlam.",'Site Setup'!$R$5,".",'Site Setup'!$C40,".",'Site Setup'!$R$5,"-SLAM",$AZ41,RIGHT(I$39,1),I$38,I$37),OP_DATA!$2:$2,0),4),"1","")&amp;"200")),0)</f>
        <v/>
      </c>
      <c r="J41" s="251">
        <f>_xlfn.IFNA(SUM(INDIRECT("OP_DATA!" &amp; SUBSTITUTE(ADDRESS(1,MATCH(CONCATENATE("*Count.AutoSlam.",'Site Setup'!$R$5,".",'Site Setup'!$C40,".",'Site Setup'!$R$5,"-SLAM",$AZ41,RIGHT(J$39,1),J$38,J$37),OP_DATA!$2:$2,0),4),"1","")&amp;"7:"&amp;SUBSTITUTE(ADDRESS(1,MATCH(CONCATENATE("*Count.AutoSlam.",'Site Setup'!$R$5,".",'Site Setup'!$C40,".",'Site Setup'!$R$5,"-SLAM",$AZ41,RIGHT(J$39,1),J$38,J$37),OP_DATA!$2:$2,0),4),"1","")&amp;"200")),0)</f>
        <v/>
      </c>
      <c r="K41" s="251">
        <f>_xlfn.IFNA(SUM(INDIRECT("OP_DATA!" &amp; SUBSTITUTE(ADDRESS(1,MATCH(CONCATENATE("*Count.AutoSlam.",'Site Setup'!$R$5,".",'Site Setup'!$C40,".",'Site Setup'!$R$5,"-SLAM",$AZ41,RIGHT(K$39,1),K$38,K$37),OP_DATA!$2:$2,0),4),"1","")&amp;"7:"&amp;SUBSTITUTE(ADDRESS(1,MATCH(CONCATENATE("*Count.AutoSlam.",'Site Setup'!$R$5,".",'Site Setup'!$C40,".",'Site Setup'!$R$5,"-SLAM",$AZ41,RIGHT(K$39,1),K$38,K$37),OP_DATA!$2:$2,0),4),"1","")&amp;"200")),0)</f>
        <v/>
      </c>
      <c r="L41" s="251">
        <f>_xlfn.IFNA(SUM(INDIRECT("OP_DATA!" &amp; SUBSTITUTE(ADDRESS(1,MATCH(CONCATENATE("*Count.AutoSlam.",'Site Setup'!$R$5,".",'Site Setup'!$C40,".",'Site Setup'!$R$5,"-SLAM",$AZ41,RIGHT(L$39,1),L$38,L$37),OP_DATA!$2:$2,0),4),"1","")&amp;"7:"&amp;SUBSTITUTE(ADDRESS(1,MATCH(CONCATENATE("*Count.AutoSlam.",'Site Setup'!$R$5,".",'Site Setup'!$C40,".",'Site Setup'!$R$5,"-SLAM",$AZ41,RIGHT(L$39,1),L$38,L$37),OP_DATA!$2:$2,0),4),"1","")&amp;"200")),0)</f>
        <v/>
      </c>
      <c r="M41" s="222">
        <f>_xlfn.IFNA(SUM(INDIRECT("OP_DATA!" &amp; SUBSTITUTE(ADDRESS(1,MATCH(CONCATENATE("*Count.AutoSlam.",'Site Setup'!$R$5,".",'Site Setup'!$R$5,"-SLAM",$AZ41,RIGHT(M$39,1),M$38,M$37),OP_DATA!$2:$2,0),4),"1","")&amp;"7:"&amp;SUBSTITUTE(ADDRESS(1,MATCH(CONCATENATE("*Count.AutoSlam.",'Site Setup'!$R$5,".",'Site Setup'!$R$5,"-SLAM",$AZ41,RIGHT(M$39,1),M$38,M$37),OP_DATA!$2:$2,0),4),"1","")&amp;"200")),0)</f>
        <v/>
      </c>
      <c r="N41" s="222">
        <f>_xlfn.IFNA(SUM(INDIRECT("OP_DATA!" &amp; SUBSTITUTE(ADDRESS(1,MATCH(CONCATENATE("*Count.AutoSlam.",'Site Setup'!$R$5,".",'Site Setup'!$R$5,"-SLAM",$AZ41,RIGHT(N$39,1),N$38,N$37),OP_DATA!$2:$2,0),4),"1","")&amp;"7:"&amp;SUBSTITUTE(ADDRESS(1,MATCH(CONCATENATE("*Count.AutoSlam.",'Site Setup'!$R$5,".",'Site Setup'!$R$5,"-SLAM",$AZ41,RIGHT(N$39,1),N$38,N$37),OP_DATA!$2:$2,0),4),"1","")&amp;"200")),0)</f>
        <v/>
      </c>
      <c r="O41" s="251">
        <f>_xlfn.IFNA(SUM(INDIRECT("OP_DATA!" &amp; SUBSTITUTE(ADDRESS(1,MATCH(CONCATENATE("*Count.AutoSlam.",'Site Setup'!$R$5,".",'Site Setup'!$C40,".",'Site Setup'!$R$5,"-SLAM",$AZ41,RIGHT(O$39,1),O$38,O$37),OP_DATA!$2:$2,0),4),"1","")&amp;"7:"&amp;SUBSTITUTE(ADDRESS(1,MATCH(CONCATENATE("*Count.AutoSlam.",'Site Setup'!$R$5,".",'Site Setup'!$C40,".",'Site Setup'!$R$5,"-SLAM",$AZ41,RIGHT(O$39,1),O$38,O$37),OP_DATA!$2:$2,0),4),"1","")&amp;"200")),0)</f>
        <v/>
      </c>
      <c r="P41" s="251">
        <f>_xlfn.IFNA(SUM(INDIRECT("OP_DATA!" &amp; SUBSTITUTE(ADDRESS(1,MATCH(CONCATENATE("*Count.AutoSlam.",'Site Setup'!$R$5,".",'Site Setup'!$C40,".",'Site Setup'!$R$5,"-SLAM",$AZ41,RIGHT(P$39,1),P$38,P$37),OP_DATA!$2:$2,0),4),"1","")&amp;"7:"&amp;SUBSTITUTE(ADDRESS(1,MATCH(CONCATENATE("*Count.AutoSlam.",'Site Setup'!$R$5,".",'Site Setup'!$C40,".",'Site Setup'!$R$5,"-SLAM",$AZ41,RIGHT(P$39,1),P$38,P$37),OP_DATA!$2:$2,0),4),"1","")&amp;"200")),0)</f>
        <v/>
      </c>
      <c r="Q41" s="251">
        <f>_xlfn.IFNA(SUM(INDIRECT("OP_DATA!" &amp; SUBSTITUTE(ADDRESS(1,MATCH(CONCATENATE("*Count.AutoSlam.",'Site Setup'!$R$5,".",'Site Setup'!$C40,".",'Site Setup'!$R$5,"-SLAM",$AZ41,RIGHT(Q$39,1),Q$38,Q$37),OP_DATA!$2:$2,0),4),"1","")&amp;"7:"&amp;SUBSTITUTE(ADDRESS(1,MATCH(CONCATENATE("*Count.AutoSlam.",'Site Setup'!$R$5,".",'Site Setup'!$C40,".",'Site Setup'!$R$5,"-SLAM",$AZ41,RIGHT(Q$39,1),Q$38,Q$37),OP_DATA!$2:$2,0),4),"1","")&amp;"200")),0)</f>
        <v/>
      </c>
      <c r="R41" s="251">
        <f>_xlfn.IFNA(SUM(INDIRECT("OP_DATA!" &amp; SUBSTITUTE(ADDRESS(1,MATCH(CONCATENATE("*Count.AutoSlam.",'Site Setup'!$R$5,".",'Site Setup'!$C40,".",'Site Setup'!$R$5,"-SLAM",$AZ41,RIGHT(R$39,1),R$38,R$37),OP_DATA!$2:$2,0),4),"1","")&amp;"7:"&amp;SUBSTITUTE(ADDRESS(1,MATCH(CONCATENATE("*Count.AutoSlam.",'Site Setup'!$R$5,".",'Site Setup'!$C40,".",'Site Setup'!$R$5,"-SLAM",$AZ41,RIGHT(R$39,1),R$38,R$37),OP_DATA!$2:$2,0),4),"1","")&amp;"200")),0)</f>
        <v/>
      </c>
      <c r="S41" s="251">
        <f>_xlfn.IFNA(SUM(INDIRECT("OP_DATA!" &amp; SUBSTITUTE(ADDRESS(1,MATCH(CONCATENATE("*Count.AutoSlam.",'Site Setup'!$R$5,".",'Site Setup'!$R$5,"-SLAM",$AZ41,S$38,S$37),OP_DATA!$2:$2,0),4),"1","")&amp;"7:"&amp;SUBSTITUTE(ADDRESS(1,MATCH(CONCATENATE("*Count.AutoSlam.",'Site Setup'!$R$5,".",'Site Setup'!$R$5,"-SLAM",$AZ41,S$38,S$37),OP_DATA!$2:$2,0),4),"1","")&amp;"200")),0)</f>
        <v/>
      </c>
      <c r="T41" s="251">
        <f>_xlfn.IFNA(SUM(INDIRECT("OP_DATA!" &amp; SUBSTITUTE(ADDRESS(1,MATCH(CONCATENATE("*Count.AutoSlam.",'Site Setup'!$R$5,".",'Site Setup'!$R$5,"-SLAM",$AZ41,T$38,T$37),OP_DATA!$2:$2,0),4),"1","")&amp;"7:"&amp;SUBSTITUTE(ADDRESS(1,MATCH(CONCATENATE("*Count.AutoSlam.",'Site Setup'!$R$5,".",'Site Setup'!$R$5,"-SLAM",$AZ41,T$38,T$37),OP_DATA!$2:$2,0),4),"1","")&amp;"200")),0)</f>
        <v/>
      </c>
      <c r="U41" s="251">
        <f>_xlfn.IFNA(SUM(INDIRECT("OP_DATA!" &amp; SUBSTITUTE(ADDRESS(1,MATCH(CONCATENATE("*Count.AutoSlam.",'Site Setup'!$R$5,".",'Site Setup'!$R$5,"-SLAM",$AZ41,U$38,U$37),OP_DATA!$2:$2,0),4),"1","")&amp;"7:"&amp;SUBSTITUTE(ADDRESS(1,MATCH(CONCATENATE("*Count.AutoSlam.",'Site Setup'!$R$5,".",'Site Setup'!$R$5,"-SLAM",$AZ41,U$38,U$37),OP_DATA!$2:$2,0),4),"1","")&amp;"200")),0)</f>
        <v/>
      </c>
      <c r="V41" s="251">
        <f>_xlfn.IFNA(SUM(INDIRECT("OP_DATA!" &amp; SUBSTITUTE(ADDRESS(1,MATCH(CONCATENATE("*Count.AutoSlam.",'Site Setup'!$R$5,".",'Site Setup'!$R$5,"-SLAM",$AZ41,V$38,V$37),OP_DATA!$2:$2,0),4),"1","")&amp;"7:"&amp;SUBSTITUTE(ADDRESS(1,MATCH(CONCATENATE("*Count.AutoSlam.",'Site Setup'!$R$5,".",'Site Setup'!$R$5,"-SLAM",$AZ41,V$38,V$37),OP_DATA!$2:$2,0),4),"1","")&amp;"200")),0)</f>
        <v/>
      </c>
      <c r="W41" s="251">
        <f>_xlfn.IFNA(SUM(INDIRECT("OP_DATA!" &amp; SUBSTITUTE(ADDRESS(1,MATCH(CONCATENATE("*Count.AutoSlam.",'Site Setup'!$R$5,".",'Site Setup'!$R$5,"-SLAM",$AZ41,W$38,W$37),OP_DATA!$2:$2,0),4),"1","")&amp;"7:"&amp;SUBSTITUTE(ADDRESS(1,MATCH(CONCATENATE("*Count.AutoSlam.",'Site Setup'!$R$5,".",'Site Setup'!$R$5,"-SLAM",$AZ41,W$38,W$37),OP_DATA!$2:$2,0),4),"1","")&amp;"200")),0)</f>
        <v/>
      </c>
      <c r="X41" s="251">
        <f>_xlfn.IFNA(SUM(INDIRECT("OP_DATA!" &amp; SUBSTITUTE(ADDRESS(1,MATCH(CONCATENATE("*Count.AutoSlam.",'Site Setup'!$R$5,".",'Site Setup'!$R$5,"-SLAM",$AZ41,X$38,X$37),OP_DATA!$2:$2,0),4),"1","")&amp;"7:"&amp;SUBSTITUTE(ADDRESS(1,MATCH(CONCATENATE("*Count.AutoSlam.",'Site Setup'!$R$5,".",'Site Setup'!$R$5,"-SLAM",$AZ41,X$38,X$37),OP_DATA!$2:$2,0),4),"1","")&amp;"200")),0)</f>
        <v/>
      </c>
      <c r="Y41" s="251">
        <f>_xlfn.IFNA(SUM(INDIRECT("OP_DATA!" &amp; SUBSTITUTE(ADDRESS(1,MATCH(CONCATENATE("*Count.AutoSlam.",'Site Setup'!$R$5,".",'Site Setup'!$R$5,"-SLAM",$AZ41,Y$38,Y$37),OP_DATA!$2:$2,0),4),"1","")&amp;"7:"&amp;SUBSTITUTE(ADDRESS(1,MATCH(CONCATENATE("*Count.AutoSlam.",'Site Setup'!$R$5,".",'Site Setup'!$R$5,"-SLAM",$AZ41,Y$38,Y$37),OP_DATA!$2:$2,0),4),"1","")&amp;"200")),0)</f>
        <v/>
      </c>
      <c r="Z41" s="251">
        <f>_xlfn.IFNA(SUM(INDIRECT("OP_DATA!" &amp; SUBSTITUTE(ADDRESS(1,MATCH(CONCATENATE("*Count.AutoSlam.",'Site Setup'!$R$5,".",'Site Setup'!$R$5,"-SLAM",$AZ41,Z$38,Z$37),OP_DATA!$2:$2,0),4),"1","")&amp;"7:"&amp;SUBSTITUTE(ADDRESS(1,MATCH(CONCATENATE("*Count.AutoSlam.",'Site Setup'!$R$5,".",'Site Setup'!$R$5,"-SLAM",$AZ41,Z$38,Z$37),OP_DATA!$2:$2,0),4),"1","")&amp;"200")),0)</f>
        <v/>
      </c>
      <c r="AA41" s="251">
        <f>_xlfn.IFNA(SUM(INDIRECT("OP_DATA!" &amp; SUBSTITUTE(ADDRESS(1,MATCH(CONCATENATE("*Count.AutoSlam.",'Site Setup'!$R$5,".",'Site Setup'!$R$5,"-SLAM",$AZ41,AA$38,AA$37),OP_DATA!$2:$2,0),4),"1","")&amp;"7:"&amp;SUBSTITUTE(ADDRESS(1,MATCH(CONCATENATE("*Count.AutoSlam.",'Site Setup'!$R$5,".",'Site Setup'!$R$5,"-SLAM",$AZ41,AA$38,AA$37),OP_DATA!$2:$2,0),4),"1","")&amp;"200")),0)</f>
        <v/>
      </c>
      <c r="AB41" s="251">
        <f>_xlfn.IFNA(SUM(INDIRECT("OP_DATA!" &amp; SUBSTITUTE(ADDRESS(1,MATCH(CONCATENATE("*Count.AutoSlam.",'Site Setup'!$R$5,".",'Site Setup'!$R$5,"-SLAM",$AZ41,AB$38,AB$37),OP_DATA!$2:$2,0),4),"1","")&amp;"7:"&amp;SUBSTITUTE(ADDRESS(1,MATCH(CONCATENATE("*Count.AutoSlam.",'Site Setup'!$R$5,".",'Site Setup'!$R$5,"-SLAM",$AZ41,AB$38,AB$37),OP_DATA!$2:$2,0),4),"1","")&amp;"200")),0)</f>
        <v/>
      </c>
      <c r="AC41" s="251">
        <f>_xlfn.IFNA(SUM(INDIRECT("OP_DATA!" &amp; SUBSTITUTE(ADDRESS(1,MATCH(CONCATENATE("*Count.AutoSlam.",'Site Setup'!$R$5,".",'Site Setup'!$R$5,"-SLAM",$AZ41,AC$38,AC$37),OP_DATA!$2:$2,0),4),"1","")&amp;"7:"&amp;SUBSTITUTE(ADDRESS(1,MATCH(CONCATENATE("*Count.AutoSlam.",'Site Setup'!$R$5,".",'Site Setup'!$R$5,"-SLAM",$AZ41,AC$38,AC$37),OP_DATA!$2:$2,0),4),"1","")&amp;"200")),0)</f>
        <v/>
      </c>
      <c r="AD41" s="251">
        <f>_xlfn.IFNA(SUM(INDIRECT("OP_DATA!" &amp; SUBSTITUTE(ADDRESS(1,MATCH(CONCATENATE("*Count.AutoSlam.",'Site Setup'!$R$5,".",'Site Setup'!$R$5,"-SLAM",$AZ41,AD$38,AD$37),OP_DATA!$2:$2,0),4),"1","")&amp;"7:"&amp;SUBSTITUTE(ADDRESS(1,MATCH(CONCATENATE("*Count.AutoSlam.",'Site Setup'!$R$5,".",'Site Setup'!$R$5,"-SLAM",$AZ41,AD$38,AD$37),OP_DATA!$2:$2,0),4),"1","")&amp;"200")),0)</f>
        <v/>
      </c>
      <c r="AE41" s="251">
        <f>_xlfn.IFNA(SUM(INDIRECT("OP_DATA!" &amp; SUBSTITUTE(ADDRESS(1,MATCH(CONCATENATE("*Count.AutoSlam.",'Site Setup'!$R$5,".",'Site Setup'!$R$5,"-SLAM",$AZ41,AE$38,AE$37),OP_DATA!$2:$2,0),4),"1","")&amp;"7:"&amp;SUBSTITUTE(ADDRESS(1,MATCH(CONCATENATE("*Count.AutoSlam.",'Site Setup'!$R$5,".",'Site Setup'!$R$5,"-SLAM",$AZ41,AE$38,AE$37),OP_DATA!$2:$2,0),4),"1","")&amp;"200")),0)</f>
        <v/>
      </c>
      <c r="AF41" s="251">
        <f>_xlfn.IFNA(SUM(INDIRECT("OP_DATA!" &amp; SUBSTITUTE(ADDRESS(1,MATCH(CONCATENATE("*Count.AutoSlam.",'Site Setup'!$R$5,".",'Site Setup'!$R$5,"-SLAM",$AZ41,AF$38,AF$37),OP_DATA!$2:$2,0),4),"1","")&amp;"7:"&amp;SUBSTITUTE(ADDRESS(1,MATCH(CONCATENATE("*Count.AutoSlam.",'Site Setup'!$R$5,".",'Site Setup'!$R$5,"-SLAM",$AZ41,AF$38,AF$37),OP_DATA!$2:$2,0),4),"1","")&amp;"200")),0)</f>
        <v/>
      </c>
      <c r="AG41" s="251">
        <f>_xlfn.IFNA(SUM(INDIRECT("OP_DATA!" &amp; SUBSTITUTE(ADDRESS(1,MATCH(CONCATENATE("*Count.AutoSlam.",'Site Setup'!$R$5,".",'Site Setup'!$R$5,"-SLAM",$AZ41,AG$38,AG$37),OP_DATA!$2:$2,0),4),"1","")&amp;"7:"&amp;SUBSTITUTE(ADDRESS(1,MATCH(CONCATENATE("*Count.AutoSlam.",'Site Setup'!$R$5,".",'Site Setup'!$R$5,"-SLAM",$AZ41,AG$38,AG$37),OP_DATA!$2:$2,0),4),"1","")&amp;"200")),0)</f>
        <v/>
      </c>
      <c r="AH41" s="251">
        <f>_xlfn.IFNA(SUM(INDIRECT("OP_DATA!" &amp; SUBSTITUTE(ADDRESS(1,MATCH(CONCATENATE("*Count.AutoSlam.",'Site Setup'!$R$5,".",'Site Setup'!$R$5,"-SLAM",$AZ41,AH$38,AH$37),OP_DATA!$2:$2,0),4),"1","")&amp;"7:"&amp;SUBSTITUTE(ADDRESS(1,MATCH(CONCATENATE("*Count.AutoSlam.",'Site Setup'!$R$5,".",'Site Setup'!$R$5,"-SLAM",$AZ41,AH$38,AH$37),OP_DATA!$2:$2,0),4),"1","")&amp;"200")),0)</f>
        <v/>
      </c>
      <c r="AI41" s="251">
        <f>_xlfn.IFNA(SUM(INDIRECT("OP_DATA!" &amp; SUBSTITUTE(ADDRESS(1,MATCH(CONCATENATE("*Count.AutoSlam.",'Site Setup'!$R$5,".",'Site Setup'!$R$5,"-SLAM",$AZ41,AI$38,AI$37),OP_DATA!$2:$2,0),4),"1","")&amp;"7:"&amp;SUBSTITUTE(ADDRESS(1,MATCH(CONCATENATE("*Count.AutoSlam.",'Site Setup'!$R$5,".",'Site Setup'!$R$5,"-SLAM",$AZ41,AI$38,AI$37),OP_DATA!$2:$2,0),4),"1","")&amp;"200")),0)</f>
        <v/>
      </c>
      <c r="AJ41" s="251">
        <f>_xlfn.IFNA(SUM(INDIRECT("OP_DATA!" &amp; SUBSTITUTE(ADDRESS(1,MATCH(CONCATENATE("*Count.AutoSlam.",'Site Setup'!$R$5,".",'Site Setup'!$R$5,"-SLAM",$AZ41,AJ$38,AJ$37),OP_DATA!$2:$2,0),4),"1","")&amp;"7:"&amp;SUBSTITUTE(ADDRESS(1,MATCH(CONCATENATE("*Count.AutoSlam.",'Site Setup'!$R$5,".",'Site Setup'!$R$5,"-SLAM",$AZ41,AJ$38,AJ$37),OP_DATA!$2:$2,0),4),"1","")&amp;"200")),0)</f>
        <v/>
      </c>
      <c r="AK41" s="251">
        <f>_xlfn.IFNA(SUM(INDIRECT("OP_DATA!" &amp; SUBSTITUTE(ADDRESS(1,MATCH(CONCATENATE("*Count.AutoSlam.",'Site Setup'!$R$5,".",'Site Setup'!$R$5,"-SLAM",$AZ41,AK$38,AK$37),OP_DATA!$2:$2,0),4),"1","")&amp;"7:"&amp;SUBSTITUTE(ADDRESS(1,MATCH(CONCATENATE("*Count.AutoSlam.",'Site Setup'!$R$5,".",'Site Setup'!$R$5,"-SLAM",$AZ41,AK$38,AK$37),OP_DATA!$2:$2,0),4),"1","")&amp;"200")),0)</f>
        <v/>
      </c>
      <c r="AL41" s="251">
        <f>_xlfn.IFNA(SUM(INDIRECT("OP_DATA!" &amp; SUBSTITUTE(ADDRESS(1,MATCH(CONCATENATE("*Count.AutoSlam.",'Site Setup'!$R$5,".",'Site Setup'!$R$5,"-SLAM",$AZ41,AL$38,AL$37),OP_DATA!$2:$2,0),4),"1","")&amp;"7:"&amp;SUBSTITUTE(ADDRESS(1,MATCH(CONCATENATE("*Count.AutoSlam.",'Site Setup'!$R$5,".",'Site Setup'!$R$5,"-SLAM",$AZ41,AL$38,AL$37),OP_DATA!$2:$2,0),4),"1","")&amp;"200")),0)</f>
        <v/>
      </c>
      <c r="AM41" s="251">
        <f>_xlfn.IFNA(SUM(INDIRECT("OP_DATA!" &amp; SUBSTITUTE(ADDRESS(1,MATCH(CONCATENATE("*Count.AutoSlam.",'Site Setup'!$R$5,".",'Site Setup'!$R$5,"-SLAM",$AZ41,AM$38,AM$37),OP_DATA!$2:$2,0),4),"1","")&amp;"7:"&amp;SUBSTITUTE(ADDRESS(1,MATCH(CONCATENATE("*Count.AutoSlam.",'Site Setup'!$R$5,".",'Site Setup'!$R$5,"-SLAM",$AZ41,AM$38,AM$37),OP_DATA!$2:$2,0),4),"1","")&amp;"200")),0)</f>
        <v/>
      </c>
      <c r="AN41" s="251">
        <f>_xlfn.IFNA(SUM(INDIRECT("OP_DATA!" &amp; SUBSTITUTE(ADDRESS(1,MATCH(CONCATENATE("*Count.AutoSlam.",'Site Setup'!$R$5,".",'Site Setup'!$R$5,"-SLAM",$AZ41,AN$38,AN$37),OP_DATA!$2:$2,0),4),"1","")&amp;"7:"&amp;SUBSTITUTE(ADDRESS(1,MATCH(CONCATENATE("*Count.AutoSlam.",'Site Setup'!$R$5,".",'Site Setup'!$R$5,"-SLAM",$AZ41,AN$38,AN$37),OP_DATA!$2:$2,0),4),"1","")&amp;"200")),0)</f>
        <v/>
      </c>
      <c r="AO41" s="251">
        <f>_xlfn.IFNA(SUM(INDIRECT("OP_DATA!" &amp; SUBSTITUTE(ADDRESS(1,MATCH(CONCATENATE("*Count.AutoSlam.",'Site Setup'!$R$5,".",'Site Setup'!$R$5,"-SLAM",$AZ41,AO$38,AO$37),OP_DATA!$2:$2,0),4),"1","")&amp;"7:"&amp;SUBSTITUTE(ADDRESS(1,MATCH(CONCATENATE("*Count.AutoSlam.",'Site Setup'!$R$5,".",'Site Setup'!$R$5,"-SLAM",$AZ41,AO$38,AO$37),OP_DATA!$2:$2,0),4),"1","")&amp;"200")),0)</f>
        <v/>
      </c>
      <c r="AP41" s="251">
        <f>_xlfn.IFNA(SUM(INDIRECT("OP_DATA!" &amp; SUBSTITUTE(ADDRESS(1,MATCH(CONCATENATE("*Count.AutoSlam.",'Site Setup'!$R$5,".",'Site Setup'!$R$5,"-SLAM",$AZ41,AP$38,AP$37),OP_DATA!$2:$2,0),4),"1","")&amp;"7:"&amp;SUBSTITUTE(ADDRESS(1,MATCH(CONCATENATE("*Count.AutoSlam.",'Site Setup'!$R$5,".",'Site Setup'!$R$5,"-SLAM",$AZ41,AP$38,AP$37),OP_DATA!$2:$2,0),4),"1","")&amp;"200")),0)</f>
        <v/>
      </c>
      <c r="AQ41" s="251">
        <f>_xlfn.IFNA(SUM(INDIRECT("OP_DATA!" &amp; SUBSTITUTE(ADDRESS(1,MATCH(CONCATENATE("*Count.AutoSlam.",'Site Setup'!$R$5,".",'Site Setup'!$R$5,"-SLAM",$AZ41,AQ$38,AQ$37),OP_DATA!$2:$2,0),4),"1","")&amp;"7:"&amp;SUBSTITUTE(ADDRESS(1,MATCH(CONCATENATE("*Count.AutoSlam.",'Site Setup'!$R$5,".",'Site Setup'!$R$5,"-SLAM",$AZ41,AQ$38,AQ$37),OP_DATA!$2:$2,0),4),"1","")&amp;"200")),0)</f>
        <v/>
      </c>
      <c r="AR41" s="251">
        <f>_xlfn.IFNA(SUM(INDIRECT("OP_DATA!" &amp; SUBSTITUTE(ADDRESS(1,MATCH(CONCATENATE("*Count.AutoSlam.",'Site Setup'!$R$5,".",'Site Setup'!$R$5,"-SLAM",$AZ41,AR$38,AR$37),OP_DATA!$2:$2,0),4),"1","")&amp;"7:"&amp;SUBSTITUTE(ADDRESS(1,MATCH(CONCATENATE("*Count.AutoSlam.",'Site Setup'!$R$5,".",'Site Setup'!$R$5,"-SLAM",$AZ41,AR$38,AR$37),OP_DATA!$2:$2,0),4),"1","")&amp;"200")),0)</f>
        <v/>
      </c>
      <c r="AS41" s="251">
        <f>_xlfn.IFNA(SUM(INDIRECT("OP_DATA!" &amp; SUBSTITUTE(ADDRESS(1,MATCH(CONCATENATE("*Count.AutoSlam.",'Site Setup'!$R$5,".",'Site Setup'!$R$5,"-SLAM",$AZ41,AS$38,AS$37),OP_DATA!$2:$2,0),4),"1","")&amp;"7:"&amp;SUBSTITUTE(ADDRESS(1,MATCH(CONCATENATE("*Count.AutoSlam.",'Site Setup'!$R$5,".",'Site Setup'!$R$5,"-SLAM",$AZ41,AS$38,AS$37),OP_DATA!$2:$2,0),4),"1","")&amp;"200")),0)</f>
        <v/>
      </c>
      <c r="AT41" s="251">
        <f>_xlfn.IFNA(SUM(INDIRECT("OP_DATA!" &amp; SUBSTITUTE(ADDRESS(1,MATCH(CONCATENATE("*Count.AutoSlam.",'Site Setup'!$R$5,".",'Site Setup'!$R$5,"-SLAM",$AZ41,AT$38,AT$37),OP_DATA!$2:$2,0),4),"1","")&amp;"7:"&amp;SUBSTITUTE(ADDRESS(1,MATCH(CONCATENATE("*Count.AutoSlam.",'Site Setup'!$R$5,".",'Site Setup'!$R$5,"-SLAM",$AZ41,AT$38,AT$37),OP_DATA!$2:$2,0),4),"1","")&amp;"200")),0)</f>
        <v/>
      </c>
      <c r="AU41" s="251">
        <f>_xlfn.IFNA(SUM(INDIRECT("OP_DATA!" &amp; SUBSTITUTE(ADDRESS(1,MATCH(CONCATENATE("*Count.AutoSlam.",'Site Setup'!$R$5,".",'Site Setup'!$R$5,"-SLAM",$AZ41,AU$38,AU$37),OP_DATA!$2:$2,0),4),"1","")&amp;"7:"&amp;SUBSTITUTE(ADDRESS(1,MATCH(CONCATENATE("*Count.AutoSlam.",'Site Setup'!$R$5,".",'Site Setup'!$R$5,"-SLAM",$AZ41,AU$38,AU$37),OP_DATA!$2:$2,0),4),"1","")&amp;"200")),0)</f>
        <v/>
      </c>
      <c r="AV41" s="251">
        <f>_xlfn.IFNA(SUM(INDIRECT("OP_DATA!" &amp; SUBSTITUTE(ADDRESS(1,MATCH(CONCATENATE("*Count.AutoSlam.",'Site Setup'!$R$5,".",'Site Setup'!$R$5,"-SLAM",$AZ41,AV$38,AV$37),OP_DATA!$2:$2,0),4),"1","")&amp;"7:"&amp;SUBSTITUTE(ADDRESS(1,MATCH(CONCATENATE("*Count.AutoSlam.",'Site Setup'!$R$5,".",'Site Setup'!$R$5,"-SLAM",$AZ41,AV$38,AV$37),OP_DATA!$2:$2,0),4),"1","")&amp;"200")),0)</f>
        <v/>
      </c>
      <c r="AW41" s="251">
        <f>_xlfn.IFNA(SUM(INDIRECT("OP_DATA!" &amp; SUBSTITUTE(ADDRESS(1,MATCH(CONCATENATE("*Count.AutoSlam.",'Site Setup'!$R$5,".",'Site Setup'!$R$5,"-SLAM",$AZ41,AW$38,AW$37),OP_DATA!$2:$2,0),4),"1","")&amp;"7:"&amp;SUBSTITUTE(ADDRESS(1,MATCH(CONCATENATE("*Count.AutoSlam.",'Site Setup'!$R$5,".",'Site Setup'!$R$5,"-SLAM",$AZ41,AW$38,AW$37),OP_DATA!$2:$2,0),4),"1","")&amp;"200")),0)</f>
        <v/>
      </c>
      <c r="AX41" s="251">
        <f>_xlfn.IFNA(SUM(INDIRECT("OP_DATA!" &amp; SUBSTITUTE(ADDRESS(1,MATCH(CONCATENATE("*Count.AutoSlam.",'Site Setup'!$R$5,".",'Site Setup'!$R$5,"-SLAM",$AZ41,AX$38,AX$37),OP_DATA!$2:$2,0),4),"1","")&amp;"7:"&amp;SUBSTITUTE(ADDRESS(1,MATCH(CONCATENATE("*Count.AutoSlam.",'Site Setup'!$R$5,".",'Site Setup'!$R$5,"-SLAM",$AZ41,AX$38,AX$37),OP_DATA!$2:$2,0),4),"1","")&amp;"200")),0)</f>
        <v/>
      </c>
      <c r="AY41" s="251">
        <f>_xlfn.IFNA(SUM(INDIRECT("OP_DATA!" &amp; SUBSTITUTE(ADDRESS(1,MATCH(CONCATENATE("*Count.AutoSlam.",'Site Setup'!$R$5,".",'Site Setup'!$R$5,"-SLAM",$AZ41,AY$38,AY$37),OP_DATA!$2:$2,0),4),"1","")&amp;"7:"&amp;SUBSTITUTE(ADDRESS(1,MATCH(CONCATENATE("*Count.AutoSlam.",'Site Setup'!$R$5,".",'Site Setup'!$R$5,"-SLAM",$AZ41,AY$38,AY$37),OP_DATA!$2:$2,0),4),"1","")&amp;"200")),0)</f>
        <v/>
      </c>
      <c r="AZ41" s="24">
        <f>'Site Setup'!B40</f>
        <v/>
      </c>
    </row>
    <row r="42" ht="15.75" customHeight="1" s="644">
      <c r="A42" s="82">
        <f>A15</f>
        <v/>
      </c>
      <c r="B42" s="97">
        <f>_xlfn.IFNA(SUM(INDIRECT("OP_DATA!" &amp; SUBSTITUTE(ADDRESS(1,MATCH(CONCATENATE("*Count.AutoSlam.",'Site Setup'!$R$5,".",'Site Setup'!$C41,".",'Site Setup'!$R$5,"-SLAM",$AZ42,1,".Shipped n"),OP_DATA!$2:$2,0),4),"1","")&amp;"7:"&amp;SUBSTITUTE(ADDRESS(1,MATCH(CONCATENATE("*Count.AutoSlam.",'Site Setup'!$R$5,".",'Site Setup'!$C41,".",'Site Setup'!$R$5,"-SLAM",$AZ42,1,".Shipped n"),OP_DATA!$2:$2,0),4),"1","")&amp;"200"))+SUM(INDIRECT("OP_DATA!" &amp; SUBSTITUTE(ADDRESS(1,MATCH(CONCATENATE("*Count.AutoSlam.",'Site Setup'!$R$5,".",'Site Setup'!$C41,".",'Site Setup'!$R$5,"-SLAM",$AZ42,2,".Shipped n"),OP_DATA!$2:$2,0),4),"1","")&amp;"7:"&amp;SUBSTITUTE(ADDRESS(1,MATCH(CONCATENATE("*Count.AutoSlam.",'Site Setup'!$R$5,".",'Site Setup'!$C41,".",'Site Setup'!$R$5,"-SLAM",$AZ42,2,".Shipped n"),OP_DATA!$2:$2,0),4),"1","")&amp;"200")),0)</f>
        <v/>
      </c>
      <c r="C42" s="251">
        <f>_xlfn.IFNA(SUM(INDIRECT("OP_DATA!" &amp; SUBSTITUTE(ADDRESS(1,MATCH(CONCATENATE("*Count.AutoSlam.",'Site Setup'!$R$5,".",'Site Setup'!$C41,".",'Site Setup'!$R$5,"-SLAM",$AZ42,RIGHT(C$39,1),C$38,C$37),OP_DATA!$2:$2,0),4),"1","")&amp;"7:"&amp;SUBSTITUTE(ADDRESS(1,MATCH(CONCATENATE("*Count.AutoSlam.",'Site Setup'!$R$5,".",'Site Setup'!$C41,".",'Site Setup'!$R$5,"-SLAM",$AZ42,RIGHT(C$39,1),C$38,C$37),OP_DATA!$2:$2,0),4),"1","")&amp;"200")),0)</f>
        <v/>
      </c>
      <c r="D42" s="251">
        <f>_xlfn.IFNA(SUM(INDIRECT("OP_DATA!" &amp; SUBSTITUTE(ADDRESS(1,MATCH(CONCATENATE("*Count.AutoSlam.",'Site Setup'!$R$5,".",'Site Setup'!$C41,".",'Site Setup'!$R$5,"-SLAM",$AZ42,RIGHT(D$39,1),D$38,D$37),OP_DATA!$2:$2,0),4),"1","")&amp;"7:"&amp;SUBSTITUTE(ADDRESS(1,MATCH(CONCATENATE("*Count.AutoSlam.",'Site Setup'!$R$5,".",'Site Setup'!$C41,".",'Site Setup'!$R$5,"-SLAM",$AZ42,RIGHT(D$39,1),D$38,D$37),OP_DATA!$2:$2,0),4),"1","")&amp;"200")),0)</f>
        <v/>
      </c>
      <c r="E42" s="251">
        <f>_xlfn.IFNA(SUM(INDIRECT("OP_DATA!" &amp; SUBSTITUTE(ADDRESS(1,MATCH(CONCATENATE("*Count.AutoSlam.",'Site Setup'!$R$5,".",'Site Setup'!$C41,".",'Site Setup'!$R$5,"-SLAM",$AZ42,RIGHT(E$39,1),E$38,E$37),OP_DATA!$2:$2,0),4),"1","")&amp;"7:"&amp;SUBSTITUTE(ADDRESS(1,MATCH(CONCATENATE("*Count.AutoSlam.",'Site Setup'!$R$5,".",'Site Setup'!$C41,".",'Site Setup'!$R$5,"-SLAM",$AZ42,RIGHT(E$39,1),E$38,E$37),OP_DATA!$2:$2,0),4),"1","")&amp;"200")),0)</f>
        <v/>
      </c>
      <c r="F42" s="251">
        <f>_xlfn.IFNA(SUM(INDIRECT("OP_DATA!" &amp; SUBSTITUTE(ADDRESS(1,MATCH(CONCATENATE("*Count.AutoSlam.",'Site Setup'!$R$5,".",'Site Setup'!$C41,".",'Site Setup'!$R$5,"-SLAM",$AZ42,RIGHT(F$39,1),F$38,F$37),OP_DATA!$2:$2,0),4),"1","")&amp;"7:"&amp;SUBSTITUTE(ADDRESS(1,MATCH(CONCATENATE("*Count.AutoSlam.",'Site Setup'!$R$5,".",'Site Setup'!$C41,".",'Site Setup'!$R$5,"-SLAM",$AZ42,RIGHT(F$39,1),F$38,F$37),OP_DATA!$2:$2,0),4),"1","")&amp;"200")),0)</f>
        <v/>
      </c>
      <c r="G42" s="251">
        <f>_xlfn.IFNA(SUM(INDIRECT("OP_DATA!" &amp; SUBSTITUTE(ADDRESS(1,MATCH(CONCATENATE("*Count.AutoSlam.",'Site Setup'!$R$5,".",'Site Setup'!$C41,".",'Site Setup'!$R$5,"-SLAM",$AZ42,RIGHT(G$39,1),G$38,G$37),OP_DATA!$2:$2,0),4),"1","")&amp;"7:"&amp;SUBSTITUTE(ADDRESS(1,MATCH(CONCATENATE("*Count.AutoSlam.",'Site Setup'!$R$5,".",'Site Setup'!$C41,".",'Site Setup'!$R$5,"-SLAM",$AZ42,RIGHT(G$39,1),G$38,G$37),OP_DATA!$2:$2,0),4),"1","")&amp;"200")),0)</f>
        <v/>
      </c>
      <c r="H42" s="251">
        <f>_xlfn.IFNA(SUM(INDIRECT("OP_DATA!" &amp; SUBSTITUTE(ADDRESS(1,MATCH(CONCATENATE("*Count.AutoSlam.",'Site Setup'!$R$5,".",'Site Setup'!$C41,".",'Site Setup'!$R$5,"-SLAM",$AZ42,RIGHT(H$39,1),H$38,H$37),OP_DATA!$2:$2,0),4),"1","")&amp;"7:"&amp;SUBSTITUTE(ADDRESS(1,MATCH(CONCATENATE("*Count.AutoSlam.",'Site Setup'!$R$5,".",'Site Setup'!$C41,".",'Site Setup'!$R$5,"-SLAM",$AZ42,RIGHT(H$39,1),H$38,H$37),OP_DATA!$2:$2,0),4),"1","")&amp;"200")),0)</f>
        <v/>
      </c>
      <c r="I42" s="251">
        <f>_xlfn.IFNA(SUM(INDIRECT("OP_DATA!" &amp; SUBSTITUTE(ADDRESS(1,MATCH(CONCATENATE("*Count.AutoSlam.",'Site Setup'!$R$5,".",'Site Setup'!$C41,".",'Site Setup'!$R$5,"-SLAM",$AZ42,RIGHT(I$39,1),I$38,I$37),OP_DATA!$2:$2,0),4),"1","")&amp;"7:"&amp;SUBSTITUTE(ADDRESS(1,MATCH(CONCATENATE("*Count.AutoSlam.",'Site Setup'!$R$5,".",'Site Setup'!$C41,".",'Site Setup'!$R$5,"-SLAM",$AZ42,RIGHT(I$39,1),I$38,I$37),OP_DATA!$2:$2,0),4),"1","")&amp;"200")),0)</f>
        <v/>
      </c>
      <c r="J42" s="251">
        <f>_xlfn.IFNA(SUM(INDIRECT("OP_DATA!" &amp; SUBSTITUTE(ADDRESS(1,MATCH(CONCATENATE("*Count.AutoSlam.",'Site Setup'!$R$5,".",'Site Setup'!$C41,".",'Site Setup'!$R$5,"-SLAM",$AZ42,RIGHT(J$39,1),J$38,J$37),OP_DATA!$2:$2,0),4),"1","")&amp;"7:"&amp;SUBSTITUTE(ADDRESS(1,MATCH(CONCATENATE("*Count.AutoSlam.",'Site Setup'!$R$5,".",'Site Setup'!$C41,".",'Site Setup'!$R$5,"-SLAM",$AZ42,RIGHT(J$39,1),J$38,J$37),OP_DATA!$2:$2,0),4),"1","")&amp;"200")),0)</f>
        <v/>
      </c>
      <c r="K42" s="251">
        <f>_xlfn.IFNA(SUM(INDIRECT("OP_DATA!" &amp; SUBSTITUTE(ADDRESS(1,MATCH(CONCATENATE("*Count.AutoSlam.",'Site Setup'!$R$5,".",'Site Setup'!$C41,".",'Site Setup'!$R$5,"-SLAM",$AZ42,RIGHT(K$39,1),K$38,K$37),OP_DATA!$2:$2,0),4),"1","")&amp;"7:"&amp;SUBSTITUTE(ADDRESS(1,MATCH(CONCATENATE("*Count.AutoSlam.",'Site Setup'!$R$5,".",'Site Setup'!$C41,".",'Site Setup'!$R$5,"-SLAM",$AZ42,RIGHT(K$39,1),K$38,K$37),OP_DATA!$2:$2,0),4),"1","")&amp;"200")),0)</f>
        <v/>
      </c>
      <c r="L42" s="251">
        <f>_xlfn.IFNA(SUM(INDIRECT("OP_DATA!" &amp; SUBSTITUTE(ADDRESS(1,MATCH(CONCATENATE("*Count.AutoSlam.",'Site Setup'!$R$5,".",'Site Setup'!$C41,".",'Site Setup'!$R$5,"-SLAM",$AZ42,RIGHT(L$39,1),L$38,L$37),OP_DATA!$2:$2,0),4),"1","")&amp;"7:"&amp;SUBSTITUTE(ADDRESS(1,MATCH(CONCATENATE("*Count.AutoSlam.",'Site Setup'!$R$5,".",'Site Setup'!$C41,".",'Site Setup'!$R$5,"-SLAM",$AZ42,RIGHT(L$39,1),L$38,L$37),OP_DATA!$2:$2,0),4),"1","")&amp;"200")),0)</f>
        <v/>
      </c>
      <c r="M42" s="222">
        <f>_xlfn.IFNA(SUM(INDIRECT("OP_DATA!" &amp; SUBSTITUTE(ADDRESS(1,MATCH(CONCATENATE("*Count.AutoSlam.",'Site Setup'!$R$5,".",'Site Setup'!$R$5,"-SLAM",$AZ42,RIGHT(M$39,1),M$38,M$37),OP_DATA!$2:$2,0),4),"1","")&amp;"7:"&amp;SUBSTITUTE(ADDRESS(1,MATCH(CONCATENATE("*Count.AutoSlam.",'Site Setup'!$R$5,".",'Site Setup'!$R$5,"-SLAM",$AZ42,RIGHT(M$39,1),M$38,M$37),OP_DATA!$2:$2,0),4),"1","")&amp;"200")),0)</f>
        <v/>
      </c>
      <c r="N42" s="222">
        <f>_xlfn.IFNA(SUM(INDIRECT("OP_DATA!" &amp; SUBSTITUTE(ADDRESS(1,MATCH(CONCATENATE("*Count.AutoSlam.",'Site Setup'!$R$5,".",'Site Setup'!$R$5,"-SLAM",$AZ42,RIGHT(N$39,1),N$38,N$37),OP_DATA!$2:$2,0),4),"1","")&amp;"7:"&amp;SUBSTITUTE(ADDRESS(1,MATCH(CONCATENATE("*Count.AutoSlam.",'Site Setup'!$R$5,".",'Site Setup'!$R$5,"-SLAM",$AZ42,RIGHT(N$39,1),N$38,N$37),OP_DATA!$2:$2,0),4),"1","")&amp;"200")),0)</f>
        <v/>
      </c>
      <c r="O42" s="251">
        <f>_xlfn.IFNA(SUM(INDIRECT("OP_DATA!" &amp; SUBSTITUTE(ADDRESS(1,MATCH(CONCATENATE("*Count.AutoSlam.",'Site Setup'!$R$5,".",'Site Setup'!$C41,".",'Site Setup'!$R$5,"-SLAM",$AZ42,RIGHT(O$39,1),O$38,O$37),OP_DATA!$2:$2,0),4),"1","")&amp;"7:"&amp;SUBSTITUTE(ADDRESS(1,MATCH(CONCATENATE("*Count.AutoSlam.",'Site Setup'!$R$5,".",'Site Setup'!$C41,".",'Site Setup'!$R$5,"-SLAM",$AZ42,RIGHT(O$39,1),O$38,O$37),OP_DATA!$2:$2,0),4),"1","")&amp;"200")),0)</f>
        <v/>
      </c>
      <c r="P42" s="251">
        <f>_xlfn.IFNA(SUM(INDIRECT("OP_DATA!" &amp; SUBSTITUTE(ADDRESS(1,MATCH(CONCATENATE("*Count.AutoSlam.",'Site Setup'!$R$5,".",'Site Setup'!$C41,".",'Site Setup'!$R$5,"-SLAM",$AZ42,RIGHT(P$39,1),P$38,P$37),OP_DATA!$2:$2,0),4),"1","")&amp;"7:"&amp;SUBSTITUTE(ADDRESS(1,MATCH(CONCATENATE("*Count.AutoSlam.",'Site Setup'!$R$5,".",'Site Setup'!$C41,".",'Site Setup'!$R$5,"-SLAM",$AZ42,RIGHT(P$39,1),P$38,P$37),OP_DATA!$2:$2,0),4),"1","")&amp;"200")),0)</f>
        <v/>
      </c>
      <c r="Q42" s="251">
        <f>_xlfn.IFNA(SUM(INDIRECT("OP_DATA!" &amp; SUBSTITUTE(ADDRESS(1,MATCH(CONCATENATE("*Count.AutoSlam.",'Site Setup'!$R$5,".",'Site Setup'!$C41,".",'Site Setup'!$R$5,"-SLAM",$AZ42,RIGHT(Q$39,1),Q$38,Q$37),OP_DATA!$2:$2,0),4),"1","")&amp;"7:"&amp;SUBSTITUTE(ADDRESS(1,MATCH(CONCATENATE("*Count.AutoSlam.",'Site Setup'!$R$5,".",'Site Setup'!$C41,".",'Site Setup'!$R$5,"-SLAM",$AZ42,RIGHT(Q$39,1),Q$38,Q$37),OP_DATA!$2:$2,0),4),"1","")&amp;"200")),0)</f>
        <v/>
      </c>
      <c r="R42" s="251">
        <f>_xlfn.IFNA(SUM(INDIRECT("OP_DATA!" &amp; SUBSTITUTE(ADDRESS(1,MATCH(CONCATENATE("*Count.AutoSlam.",'Site Setup'!$R$5,".",'Site Setup'!$C41,".",'Site Setup'!$R$5,"-SLAM",$AZ42,RIGHT(R$39,1),R$38,R$37),OP_DATA!$2:$2,0),4),"1","")&amp;"7:"&amp;SUBSTITUTE(ADDRESS(1,MATCH(CONCATENATE("*Count.AutoSlam.",'Site Setup'!$R$5,".",'Site Setup'!$C41,".",'Site Setup'!$R$5,"-SLAM",$AZ42,RIGHT(R$39,1),R$38,R$37),OP_DATA!$2:$2,0),4),"1","")&amp;"200")),0)</f>
        <v/>
      </c>
      <c r="S42" s="251">
        <f>_xlfn.IFNA(SUM(INDIRECT("OP_DATA!" &amp; SUBSTITUTE(ADDRESS(1,MATCH(CONCATENATE("*Count.AutoSlam.",'Site Setup'!$R$5,".",'Site Setup'!$R$5,"-SLAM",$AZ42,S$38,S$37),OP_DATA!$2:$2,0),4),"1","")&amp;"7:"&amp;SUBSTITUTE(ADDRESS(1,MATCH(CONCATENATE("*Count.AutoSlam.",'Site Setup'!$R$5,".",'Site Setup'!$R$5,"-SLAM",$AZ42,S$38,S$37),OP_DATA!$2:$2,0),4),"1","")&amp;"200")),0)</f>
        <v/>
      </c>
      <c r="T42" s="251">
        <f>_xlfn.IFNA(SUM(INDIRECT("OP_DATA!" &amp; SUBSTITUTE(ADDRESS(1,MATCH(CONCATENATE("*Count.AutoSlam.",'Site Setup'!$R$5,".",'Site Setup'!$R$5,"-SLAM",$AZ42,T$38,T$37),OP_DATA!$2:$2,0),4),"1","")&amp;"7:"&amp;SUBSTITUTE(ADDRESS(1,MATCH(CONCATENATE("*Count.AutoSlam.",'Site Setup'!$R$5,".",'Site Setup'!$R$5,"-SLAM",$AZ42,T$38,T$37),OP_DATA!$2:$2,0),4),"1","")&amp;"200")),0)</f>
        <v/>
      </c>
      <c r="U42" s="251">
        <f>_xlfn.IFNA(SUM(INDIRECT("OP_DATA!" &amp; SUBSTITUTE(ADDRESS(1,MATCH(CONCATENATE("*Count.AutoSlam.",'Site Setup'!$R$5,".",'Site Setup'!$R$5,"-SLAM",$AZ42,U$38,U$37),OP_DATA!$2:$2,0),4),"1","")&amp;"7:"&amp;SUBSTITUTE(ADDRESS(1,MATCH(CONCATENATE("*Count.AutoSlam.",'Site Setup'!$R$5,".",'Site Setup'!$R$5,"-SLAM",$AZ42,U$38,U$37),OP_DATA!$2:$2,0),4),"1","")&amp;"200")),0)</f>
        <v/>
      </c>
      <c r="V42" s="251">
        <f>_xlfn.IFNA(SUM(INDIRECT("OP_DATA!" &amp; SUBSTITUTE(ADDRESS(1,MATCH(CONCATENATE("*Count.AutoSlam.",'Site Setup'!$R$5,".",'Site Setup'!$R$5,"-SLAM",$AZ42,V$38,V$37),OP_DATA!$2:$2,0),4),"1","")&amp;"7:"&amp;SUBSTITUTE(ADDRESS(1,MATCH(CONCATENATE("*Count.AutoSlam.",'Site Setup'!$R$5,".",'Site Setup'!$R$5,"-SLAM",$AZ42,V$38,V$37),OP_DATA!$2:$2,0),4),"1","")&amp;"200")),0)</f>
        <v/>
      </c>
      <c r="W42" s="251">
        <f>_xlfn.IFNA(SUM(INDIRECT("OP_DATA!" &amp; SUBSTITUTE(ADDRESS(1,MATCH(CONCATENATE("*Count.AutoSlam.",'Site Setup'!$R$5,".",'Site Setup'!$R$5,"-SLAM",$AZ42,W$38,W$37),OP_DATA!$2:$2,0),4),"1","")&amp;"7:"&amp;SUBSTITUTE(ADDRESS(1,MATCH(CONCATENATE("*Count.AutoSlam.",'Site Setup'!$R$5,".",'Site Setup'!$R$5,"-SLAM",$AZ42,W$38,W$37),OP_DATA!$2:$2,0),4),"1","")&amp;"200")),0)</f>
        <v/>
      </c>
      <c r="X42" s="251">
        <f>_xlfn.IFNA(SUM(INDIRECT("OP_DATA!" &amp; SUBSTITUTE(ADDRESS(1,MATCH(CONCATENATE("*Count.AutoSlam.",'Site Setup'!$R$5,".",'Site Setup'!$R$5,"-SLAM",$AZ42,X$38,X$37),OP_DATA!$2:$2,0),4),"1","")&amp;"7:"&amp;SUBSTITUTE(ADDRESS(1,MATCH(CONCATENATE("*Count.AutoSlam.",'Site Setup'!$R$5,".",'Site Setup'!$R$5,"-SLAM",$AZ42,X$38,X$37),OP_DATA!$2:$2,0),4),"1","")&amp;"200")),0)</f>
        <v/>
      </c>
      <c r="Y42" s="251">
        <f>_xlfn.IFNA(SUM(INDIRECT("OP_DATA!" &amp; SUBSTITUTE(ADDRESS(1,MATCH(CONCATENATE("*Count.AutoSlam.",'Site Setup'!$R$5,".",'Site Setup'!$R$5,"-SLAM",$AZ42,Y$38,Y$37),OP_DATA!$2:$2,0),4),"1","")&amp;"7:"&amp;SUBSTITUTE(ADDRESS(1,MATCH(CONCATENATE("*Count.AutoSlam.",'Site Setup'!$R$5,".",'Site Setup'!$R$5,"-SLAM",$AZ42,Y$38,Y$37),OP_DATA!$2:$2,0),4),"1","")&amp;"200")),0)</f>
        <v/>
      </c>
      <c r="Z42" s="251">
        <f>_xlfn.IFNA(SUM(INDIRECT("OP_DATA!" &amp; SUBSTITUTE(ADDRESS(1,MATCH(CONCATENATE("*Count.AutoSlam.",'Site Setup'!$R$5,".",'Site Setup'!$R$5,"-SLAM",$AZ42,Z$38,Z$37),OP_DATA!$2:$2,0),4),"1","")&amp;"7:"&amp;SUBSTITUTE(ADDRESS(1,MATCH(CONCATENATE("*Count.AutoSlam.",'Site Setup'!$R$5,".",'Site Setup'!$R$5,"-SLAM",$AZ42,Z$38,Z$37),OP_DATA!$2:$2,0),4),"1","")&amp;"200")),0)</f>
        <v/>
      </c>
      <c r="AA42" s="251">
        <f>_xlfn.IFNA(SUM(INDIRECT("OP_DATA!" &amp; SUBSTITUTE(ADDRESS(1,MATCH(CONCATENATE("*Count.AutoSlam.",'Site Setup'!$R$5,".",'Site Setup'!$R$5,"-SLAM",$AZ42,AA$38,AA$37),OP_DATA!$2:$2,0),4),"1","")&amp;"7:"&amp;SUBSTITUTE(ADDRESS(1,MATCH(CONCATENATE("*Count.AutoSlam.",'Site Setup'!$R$5,".",'Site Setup'!$R$5,"-SLAM",$AZ42,AA$38,AA$37),OP_DATA!$2:$2,0),4),"1","")&amp;"200")),0)</f>
        <v/>
      </c>
      <c r="AB42" s="251">
        <f>_xlfn.IFNA(SUM(INDIRECT("OP_DATA!" &amp; SUBSTITUTE(ADDRESS(1,MATCH(CONCATENATE("*Count.AutoSlam.",'Site Setup'!$R$5,".",'Site Setup'!$R$5,"-SLAM",$AZ42,AB$38,AB$37),OP_DATA!$2:$2,0),4),"1","")&amp;"7:"&amp;SUBSTITUTE(ADDRESS(1,MATCH(CONCATENATE("*Count.AutoSlam.",'Site Setup'!$R$5,".",'Site Setup'!$R$5,"-SLAM",$AZ42,AB$38,AB$37),OP_DATA!$2:$2,0),4),"1","")&amp;"200")),0)</f>
        <v/>
      </c>
      <c r="AC42" s="251">
        <f>_xlfn.IFNA(SUM(INDIRECT("OP_DATA!" &amp; SUBSTITUTE(ADDRESS(1,MATCH(CONCATENATE("*Count.AutoSlam.",'Site Setup'!$R$5,".",'Site Setup'!$R$5,"-SLAM",$AZ42,AC$38,AC$37),OP_DATA!$2:$2,0),4),"1","")&amp;"7:"&amp;SUBSTITUTE(ADDRESS(1,MATCH(CONCATENATE("*Count.AutoSlam.",'Site Setup'!$R$5,".",'Site Setup'!$R$5,"-SLAM",$AZ42,AC$38,AC$37),OP_DATA!$2:$2,0),4),"1","")&amp;"200")),0)</f>
        <v/>
      </c>
      <c r="AD42" s="251">
        <f>_xlfn.IFNA(SUM(INDIRECT("OP_DATA!" &amp; SUBSTITUTE(ADDRESS(1,MATCH(CONCATENATE("*Count.AutoSlam.",'Site Setup'!$R$5,".",'Site Setup'!$R$5,"-SLAM",$AZ42,AD$38,AD$37),OP_DATA!$2:$2,0),4),"1","")&amp;"7:"&amp;SUBSTITUTE(ADDRESS(1,MATCH(CONCATENATE("*Count.AutoSlam.",'Site Setup'!$R$5,".",'Site Setup'!$R$5,"-SLAM",$AZ42,AD$38,AD$37),OP_DATA!$2:$2,0),4),"1","")&amp;"200")),0)</f>
        <v/>
      </c>
      <c r="AE42" s="251">
        <f>_xlfn.IFNA(SUM(INDIRECT("OP_DATA!" &amp; SUBSTITUTE(ADDRESS(1,MATCH(CONCATENATE("*Count.AutoSlam.",'Site Setup'!$R$5,".",'Site Setup'!$R$5,"-SLAM",$AZ42,AE$38,AE$37),OP_DATA!$2:$2,0),4),"1","")&amp;"7:"&amp;SUBSTITUTE(ADDRESS(1,MATCH(CONCATENATE("*Count.AutoSlam.",'Site Setup'!$R$5,".",'Site Setup'!$R$5,"-SLAM",$AZ42,AE$38,AE$37),OP_DATA!$2:$2,0),4),"1","")&amp;"200")),0)</f>
        <v/>
      </c>
      <c r="AF42" s="251">
        <f>_xlfn.IFNA(SUM(INDIRECT("OP_DATA!" &amp; SUBSTITUTE(ADDRESS(1,MATCH(CONCATENATE("*Count.AutoSlam.",'Site Setup'!$R$5,".",'Site Setup'!$R$5,"-SLAM",$AZ42,AF$38,AF$37),OP_DATA!$2:$2,0),4),"1","")&amp;"7:"&amp;SUBSTITUTE(ADDRESS(1,MATCH(CONCATENATE("*Count.AutoSlam.",'Site Setup'!$R$5,".",'Site Setup'!$R$5,"-SLAM",$AZ42,AF$38,AF$37),OP_DATA!$2:$2,0),4),"1","")&amp;"200")),0)</f>
        <v/>
      </c>
      <c r="AG42" s="251">
        <f>_xlfn.IFNA(SUM(INDIRECT("OP_DATA!" &amp; SUBSTITUTE(ADDRESS(1,MATCH(CONCATENATE("*Count.AutoSlam.",'Site Setup'!$R$5,".",'Site Setup'!$R$5,"-SLAM",$AZ42,AG$38,AG$37),OP_DATA!$2:$2,0),4),"1","")&amp;"7:"&amp;SUBSTITUTE(ADDRESS(1,MATCH(CONCATENATE("*Count.AutoSlam.",'Site Setup'!$R$5,".",'Site Setup'!$R$5,"-SLAM",$AZ42,AG$38,AG$37),OP_DATA!$2:$2,0),4),"1","")&amp;"200")),0)</f>
        <v/>
      </c>
      <c r="AH42" s="251">
        <f>_xlfn.IFNA(SUM(INDIRECT("OP_DATA!" &amp; SUBSTITUTE(ADDRESS(1,MATCH(CONCATENATE("*Count.AutoSlam.",'Site Setup'!$R$5,".",'Site Setup'!$R$5,"-SLAM",$AZ42,AH$38,AH$37),OP_DATA!$2:$2,0),4),"1","")&amp;"7:"&amp;SUBSTITUTE(ADDRESS(1,MATCH(CONCATENATE("*Count.AutoSlam.",'Site Setup'!$R$5,".",'Site Setup'!$R$5,"-SLAM",$AZ42,AH$38,AH$37),OP_DATA!$2:$2,0),4),"1","")&amp;"200")),0)</f>
        <v/>
      </c>
      <c r="AI42" s="251">
        <f>_xlfn.IFNA(SUM(INDIRECT("OP_DATA!" &amp; SUBSTITUTE(ADDRESS(1,MATCH(CONCATENATE("*Count.AutoSlam.",'Site Setup'!$R$5,".",'Site Setup'!$R$5,"-SLAM",$AZ42,AI$38,AI$37),OP_DATA!$2:$2,0),4),"1","")&amp;"7:"&amp;SUBSTITUTE(ADDRESS(1,MATCH(CONCATENATE("*Count.AutoSlam.",'Site Setup'!$R$5,".",'Site Setup'!$R$5,"-SLAM",$AZ42,AI$38,AI$37),OP_DATA!$2:$2,0),4),"1","")&amp;"200")),0)</f>
        <v/>
      </c>
      <c r="AJ42" s="251">
        <f>_xlfn.IFNA(SUM(INDIRECT("OP_DATA!" &amp; SUBSTITUTE(ADDRESS(1,MATCH(CONCATENATE("*Count.AutoSlam.",'Site Setup'!$R$5,".",'Site Setup'!$R$5,"-SLAM",$AZ42,AJ$38,AJ$37),OP_DATA!$2:$2,0),4),"1","")&amp;"7:"&amp;SUBSTITUTE(ADDRESS(1,MATCH(CONCATENATE("*Count.AutoSlam.",'Site Setup'!$R$5,".",'Site Setup'!$R$5,"-SLAM",$AZ42,AJ$38,AJ$37),OP_DATA!$2:$2,0),4),"1","")&amp;"200")),0)</f>
        <v/>
      </c>
      <c r="AK42" s="251">
        <f>_xlfn.IFNA(SUM(INDIRECT("OP_DATA!" &amp; SUBSTITUTE(ADDRESS(1,MATCH(CONCATENATE("*Count.AutoSlam.",'Site Setup'!$R$5,".",'Site Setup'!$R$5,"-SLAM",$AZ42,AK$38,AK$37),OP_DATA!$2:$2,0),4),"1","")&amp;"7:"&amp;SUBSTITUTE(ADDRESS(1,MATCH(CONCATENATE("*Count.AutoSlam.",'Site Setup'!$R$5,".",'Site Setup'!$R$5,"-SLAM",$AZ42,AK$38,AK$37),OP_DATA!$2:$2,0),4),"1","")&amp;"200")),0)</f>
        <v/>
      </c>
      <c r="AL42" s="251">
        <f>_xlfn.IFNA(SUM(INDIRECT("OP_DATA!" &amp; SUBSTITUTE(ADDRESS(1,MATCH(CONCATENATE("*Count.AutoSlam.",'Site Setup'!$R$5,".",'Site Setup'!$R$5,"-SLAM",$AZ42,AL$38,AL$37),OP_DATA!$2:$2,0),4),"1","")&amp;"7:"&amp;SUBSTITUTE(ADDRESS(1,MATCH(CONCATENATE("*Count.AutoSlam.",'Site Setup'!$R$5,".",'Site Setup'!$R$5,"-SLAM",$AZ42,AL$38,AL$37),OP_DATA!$2:$2,0),4),"1","")&amp;"200")),0)</f>
        <v/>
      </c>
      <c r="AM42" s="251">
        <f>_xlfn.IFNA(SUM(INDIRECT("OP_DATA!" &amp; SUBSTITUTE(ADDRESS(1,MATCH(CONCATENATE("*Count.AutoSlam.",'Site Setup'!$R$5,".",'Site Setup'!$R$5,"-SLAM",$AZ42,AM$38,AM$37),OP_DATA!$2:$2,0),4),"1","")&amp;"7:"&amp;SUBSTITUTE(ADDRESS(1,MATCH(CONCATENATE("*Count.AutoSlam.",'Site Setup'!$R$5,".",'Site Setup'!$R$5,"-SLAM",$AZ42,AM$38,AM$37),OP_DATA!$2:$2,0),4),"1","")&amp;"200")),0)</f>
        <v/>
      </c>
      <c r="AN42" s="251">
        <f>_xlfn.IFNA(SUM(INDIRECT("OP_DATA!" &amp; SUBSTITUTE(ADDRESS(1,MATCH(CONCATENATE("*Count.AutoSlam.",'Site Setup'!$R$5,".",'Site Setup'!$R$5,"-SLAM",$AZ42,AN$38,AN$37),OP_DATA!$2:$2,0),4),"1","")&amp;"7:"&amp;SUBSTITUTE(ADDRESS(1,MATCH(CONCATENATE("*Count.AutoSlam.",'Site Setup'!$R$5,".",'Site Setup'!$R$5,"-SLAM",$AZ42,AN$38,AN$37),OP_DATA!$2:$2,0),4),"1","")&amp;"200")),0)</f>
        <v/>
      </c>
      <c r="AO42" s="251">
        <f>_xlfn.IFNA(SUM(INDIRECT("OP_DATA!" &amp; SUBSTITUTE(ADDRESS(1,MATCH(CONCATENATE("*Count.AutoSlam.",'Site Setup'!$R$5,".",'Site Setup'!$R$5,"-SLAM",$AZ42,AO$38,AO$37),OP_DATA!$2:$2,0),4),"1","")&amp;"7:"&amp;SUBSTITUTE(ADDRESS(1,MATCH(CONCATENATE("*Count.AutoSlam.",'Site Setup'!$R$5,".",'Site Setup'!$R$5,"-SLAM",$AZ42,AO$38,AO$37),OP_DATA!$2:$2,0),4),"1","")&amp;"200")),0)</f>
        <v/>
      </c>
      <c r="AP42" s="251">
        <f>_xlfn.IFNA(SUM(INDIRECT("OP_DATA!" &amp; SUBSTITUTE(ADDRESS(1,MATCH(CONCATENATE("*Count.AutoSlam.",'Site Setup'!$R$5,".",'Site Setup'!$R$5,"-SLAM",$AZ42,AP$38,AP$37),OP_DATA!$2:$2,0),4),"1","")&amp;"7:"&amp;SUBSTITUTE(ADDRESS(1,MATCH(CONCATENATE("*Count.AutoSlam.",'Site Setup'!$R$5,".",'Site Setup'!$R$5,"-SLAM",$AZ42,AP$38,AP$37),OP_DATA!$2:$2,0),4),"1","")&amp;"200")),0)</f>
        <v/>
      </c>
      <c r="AQ42" s="251">
        <f>_xlfn.IFNA(SUM(INDIRECT("OP_DATA!" &amp; SUBSTITUTE(ADDRESS(1,MATCH(CONCATENATE("*Count.AutoSlam.",'Site Setup'!$R$5,".",'Site Setup'!$R$5,"-SLAM",$AZ42,AQ$38,AQ$37),OP_DATA!$2:$2,0),4),"1","")&amp;"7:"&amp;SUBSTITUTE(ADDRESS(1,MATCH(CONCATENATE("*Count.AutoSlam.",'Site Setup'!$R$5,".",'Site Setup'!$R$5,"-SLAM",$AZ42,AQ$38,AQ$37),OP_DATA!$2:$2,0),4),"1","")&amp;"200")),0)</f>
        <v/>
      </c>
      <c r="AR42" s="251">
        <f>_xlfn.IFNA(SUM(INDIRECT("OP_DATA!" &amp; SUBSTITUTE(ADDRESS(1,MATCH(CONCATENATE("*Count.AutoSlam.",'Site Setup'!$R$5,".",'Site Setup'!$R$5,"-SLAM",$AZ42,AR$38,AR$37),OP_DATA!$2:$2,0),4),"1","")&amp;"7:"&amp;SUBSTITUTE(ADDRESS(1,MATCH(CONCATENATE("*Count.AutoSlam.",'Site Setup'!$R$5,".",'Site Setup'!$R$5,"-SLAM",$AZ42,AR$38,AR$37),OP_DATA!$2:$2,0),4),"1","")&amp;"200")),0)</f>
        <v/>
      </c>
      <c r="AS42" s="251">
        <f>_xlfn.IFNA(SUM(INDIRECT("OP_DATA!" &amp; SUBSTITUTE(ADDRESS(1,MATCH(CONCATENATE("*Count.AutoSlam.",'Site Setup'!$R$5,".",'Site Setup'!$R$5,"-SLAM",$AZ42,AS$38,AS$37),OP_DATA!$2:$2,0),4),"1","")&amp;"7:"&amp;SUBSTITUTE(ADDRESS(1,MATCH(CONCATENATE("*Count.AutoSlam.",'Site Setup'!$R$5,".",'Site Setup'!$R$5,"-SLAM",$AZ42,AS$38,AS$37),OP_DATA!$2:$2,0),4),"1","")&amp;"200")),0)</f>
        <v/>
      </c>
      <c r="AT42" s="251">
        <f>_xlfn.IFNA(SUM(INDIRECT("OP_DATA!" &amp; SUBSTITUTE(ADDRESS(1,MATCH(CONCATENATE("*Count.AutoSlam.",'Site Setup'!$R$5,".",'Site Setup'!$R$5,"-SLAM",$AZ42,AT$38,AT$37),OP_DATA!$2:$2,0),4),"1","")&amp;"7:"&amp;SUBSTITUTE(ADDRESS(1,MATCH(CONCATENATE("*Count.AutoSlam.",'Site Setup'!$R$5,".",'Site Setup'!$R$5,"-SLAM",$AZ42,AT$38,AT$37),OP_DATA!$2:$2,0),4),"1","")&amp;"200")),0)</f>
        <v/>
      </c>
      <c r="AU42" s="251">
        <f>_xlfn.IFNA(SUM(INDIRECT("OP_DATA!" &amp; SUBSTITUTE(ADDRESS(1,MATCH(CONCATENATE("*Count.AutoSlam.",'Site Setup'!$R$5,".",'Site Setup'!$R$5,"-SLAM",$AZ42,AU$38,AU$37),OP_DATA!$2:$2,0),4),"1","")&amp;"7:"&amp;SUBSTITUTE(ADDRESS(1,MATCH(CONCATENATE("*Count.AutoSlam.",'Site Setup'!$R$5,".",'Site Setup'!$R$5,"-SLAM",$AZ42,AU$38,AU$37),OP_DATA!$2:$2,0),4),"1","")&amp;"200")),0)</f>
        <v/>
      </c>
      <c r="AV42" s="251">
        <f>_xlfn.IFNA(SUM(INDIRECT("OP_DATA!" &amp; SUBSTITUTE(ADDRESS(1,MATCH(CONCATENATE("*Count.AutoSlam.",'Site Setup'!$R$5,".",'Site Setup'!$R$5,"-SLAM",$AZ42,AV$38,AV$37),OP_DATA!$2:$2,0),4),"1","")&amp;"7:"&amp;SUBSTITUTE(ADDRESS(1,MATCH(CONCATENATE("*Count.AutoSlam.",'Site Setup'!$R$5,".",'Site Setup'!$R$5,"-SLAM",$AZ42,AV$38,AV$37),OP_DATA!$2:$2,0),4),"1","")&amp;"200")),0)</f>
        <v/>
      </c>
      <c r="AW42" s="251">
        <f>_xlfn.IFNA(SUM(INDIRECT("OP_DATA!" &amp; SUBSTITUTE(ADDRESS(1,MATCH(CONCATENATE("*Count.AutoSlam.",'Site Setup'!$R$5,".",'Site Setup'!$R$5,"-SLAM",$AZ42,AW$38,AW$37),OP_DATA!$2:$2,0),4),"1","")&amp;"7:"&amp;SUBSTITUTE(ADDRESS(1,MATCH(CONCATENATE("*Count.AutoSlam.",'Site Setup'!$R$5,".",'Site Setup'!$R$5,"-SLAM",$AZ42,AW$38,AW$37),OP_DATA!$2:$2,0),4),"1","")&amp;"200")),0)</f>
        <v/>
      </c>
      <c r="AX42" s="251">
        <f>_xlfn.IFNA(SUM(INDIRECT("OP_DATA!" &amp; SUBSTITUTE(ADDRESS(1,MATCH(CONCATENATE("*Count.AutoSlam.",'Site Setup'!$R$5,".",'Site Setup'!$R$5,"-SLAM",$AZ42,AX$38,AX$37),OP_DATA!$2:$2,0),4),"1","")&amp;"7:"&amp;SUBSTITUTE(ADDRESS(1,MATCH(CONCATENATE("*Count.AutoSlam.",'Site Setup'!$R$5,".",'Site Setup'!$R$5,"-SLAM",$AZ42,AX$38,AX$37),OP_DATA!$2:$2,0),4),"1","")&amp;"200")),0)</f>
        <v/>
      </c>
      <c r="AY42" s="251">
        <f>_xlfn.IFNA(SUM(INDIRECT("OP_DATA!" &amp; SUBSTITUTE(ADDRESS(1,MATCH(CONCATENATE("*Count.AutoSlam.",'Site Setup'!$R$5,".",'Site Setup'!$R$5,"-SLAM",$AZ42,AY$38,AY$37),OP_DATA!$2:$2,0),4),"1","")&amp;"7:"&amp;SUBSTITUTE(ADDRESS(1,MATCH(CONCATENATE("*Count.AutoSlam.",'Site Setup'!$R$5,".",'Site Setup'!$R$5,"-SLAM",$AZ42,AY$38,AY$37),OP_DATA!$2:$2,0),4),"1","")&amp;"200")),0)</f>
        <v/>
      </c>
      <c r="AZ42" s="24">
        <f>'Site Setup'!B41</f>
        <v/>
      </c>
    </row>
    <row r="43" ht="15.75" customHeight="1" s="644">
      <c r="A43" s="82">
        <f>A16</f>
        <v/>
      </c>
      <c r="B43" s="97">
        <f>_xlfn.IFNA(SUM(INDIRECT("OP_DATA!" &amp; SUBSTITUTE(ADDRESS(1,MATCH(CONCATENATE("*Count.AutoSlam.",'Site Setup'!$R$5,".",'Site Setup'!$C42,".",'Site Setup'!$R$5,"-SLAM",$AZ43,1,".Shipped n"),OP_DATA!$2:$2,0),4),"1","")&amp;"7:"&amp;SUBSTITUTE(ADDRESS(1,MATCH(CONCATENATE("*Count.AutoSlam.",'Site Setup'!$R$5,".",'Site Setup'!$C42,".",'Site Setup'!$R$5,"-SLAM",$AZ43,1,".Shipped n"),OP_DATA!$2:$2,0),4),"1","")&amp;"200"))+SUM(INDIRECT("OP_DATA!" &amp; SUBSTITUTE(ADDRESS(1,MATCH(CONCATENATE("*Count.AutoSlam.",'Site Setup'!$R$5,".",'Site Setup'!$C42,".",'Site Setup'!$R$5,"-SLAM",$AZ43,2,".Shipped n"),OP_DATA!$2:$2,0),4),"1","")&amp;"7:"&amp;SUBSTITUTE(ADDRESS(1,MATCH(CONCATENATE("*Count.AutoSlam.",'Site Setup'!$R$5,".",'Site Setup'!$C42,".",'Site Setup'!$R$5,"-SLAM",$AZ43,2,".Shipped n"),OP_DATA!$2:$2,0),4),"1","")&amp;"200")),0)</f>
        <v/>
      </c>
      <c r="C43" s="251">
        <f>_xlfn.IFNA(SUM(INDIRECT("OP_DATA!" &amp; SUBSTITUTE(ADDRESS(1,MATCH(CONCATENATE("*Count.AutoSlam.",'Site Setup'!$R$5,".",'Site Setup'!$C42,".",'Site Setup'!$R$5,"-SLAM",$AZ43,RIGHT(C$39,1),C$38,C$37),OP_DATA!$2:$2,0),4),"1","")&amp;"7:"&amp;SUBSTITUTE(ADDRESS(1,MATCH(CONCATENATE("*Count.AutoSlam.",'Site Setup'!$R$5,".",'Site Setup'!$C42,".",'Site Setup'!$R$5,"-SLAM",$AZ43,RIGHT(C$39,1),C$38,C$37),OP_DATA!$2:$2,0),4),"1","")&amp;"200")),0)</f>
        <v/>
      </c>
      <c r="D43" s="251">
        <f>_xlfn.IFNA(SUM(INDIRECT("OP_DATA!" &amp; SUBSTITUTE(ADDRESS(1,MATCH(CONCATENATE("*Count.AutoSlam.",'Site Setup'!$R$5,".",'Site Setup'!$C42,".",'Site Setup'!$R$5,"-SLAM",$AZ43,RIGHT(D$39,1),D$38,D$37),OP_DATA!$2:$2,0),4),"1","")&amp;"7:"&amp;SUBSTITUTE(ADDRESS(1,MATCH(CONCATENATE("*Count.AutoSlam.",'Site Setup'!$R$5,".",'Site Setup'!$C42,".",'Site Setup'!$R$5,"-SLAM",$AZ43,RIGHT(D$39,1),D$38,D$37),OP_DATA!$2:$2,0),4),"1","")&amp;"200")),0)</f>
        <v/>
      </c>
      <c r="E43" s="251">
        <f>_xlfn.IFNA(SUM(INDIRECT("OP_DATA!" &amp; SUBSTITUTE(ADDRESS(1,MATCH(CONCATENATE("*Count.AutoSlam.",'Site Setup'!$R$5,".",'Site Setup'!$C42,".",'Site Setup'!$R$5,"-SLAM",$AZ43,RIGHT(E$39,1),E$38,E$37),OP_DATA!$2:$2,0),4),"1","")&amp;"7:"&amp;SUBSTITUTE(ADDRESS(1,MATCH(CONCATENATE("*Count.AutoSlam.",'Site Setup'!$R$5,".",'Site Setup'!$C42,".",'Site Setup'!$R$5,"-SLAM",$AZ43,RIGHT(E$39,1),E$38,E$37),OP_DATA!$2:$2,0),4),"1","")&amp;"200")),0)</f>
        <v/>
      </c>
      <c r="F43" s="251">
        <f>_xlfn.IFNA(SUM(INDIRECT("OP_DATA!" &amp; SUBSTITUTE(ADDRESS(1,MATCH(CONCATENATE("*Count.AutoSlam.",'Site Setup'!$R$5,".",'Site Setup'!$C42,".",'Site Setup'!$R$5,"-SLAM",$AZ43,RIGHT(F$39,1),F$38,F$37),OP_DATA!$2:$2,0),4),"1","")&amp;"7:"&amp;SUBSTITUTE(ADDRESS(1,MATCH(CONCATENATE("*Count.AutoSlam.",'Site Setup'!$R$5,".",'Site Setup'!$C42,".",'Site Setup'!$R$5,"-SLAM",$AZ43,RIGHT(F$39,1),F$38,F$37),OP_DATA!$2:$2,0),4),"1","")&amp;"200")),0)</f>
        <v/>
      </c>
      <c r="G43" s="251">
        <f>_xlfn.IFNA(SUM(INDIRECT("OP_DATA!" &amp; SUBSTITUTE(ADDRESS(1,MATCH(CONCATENATE("*Count.AutoSlam.",'Site Setup'!$R$5,".",'Site Setup'!$C42,".",'Site Setup'!$R$5,"-SLAM",$AZ43,RIGHT(G$39,1),G$38,G$37),OP_DATA!$2:$2,0),4),"1","")&amp;"7:"&amp;SUBSTITUTE(ADDRESS(1,MATCH(CONCATENATE("*Count.AutoSlam.",'Site Setup'!$R$5,".",'Site Setup'!$C42,".",'Site Setup'!$R$5,"-SLAM",$AZ43,RIGHT(G$39,1),G$38,G$37),OP_DATA!$2:$2,0),4),"1","")&amp;"200")),0)</f>
        <v/>
      </c>
      <c r="H43" s="251">
        <f>_xlfn.IFNA(SUM(INDIRECT("OP_DATA!" &amp; SUBSTITUTE(ADDRESS(1,MATCH(CONCATENATE("*Count.AutoSlam.",'Site Setup'!$R$5,".",'Site Setup'!$C42,".",'Site Setup'!$R$5,"-SLAM",$AZ43,RIGHT(H$39,1),H$38,H$37),OP_DATA!$2:$2,0),4),"1","")&amp;"7:"&amp;SUBSTITUTE(ADDRESS(1,MATCH(CONCATENATE("*Count.AutoSlam.",'Site Setup'!$R$5,".",'Site Setup'!$C42,".",'Site Setup'!$R$5,"-SLAM",$AZ43,RIGHT(H$39,1),H$38,H$37),OP_DATA!$2:$2,0),4),"1","")&amp;"200")),0)</f>
        <v/>
      </c>
      <c r="I43" s="251">
        <f>_xlfn.IFNA(SUM(INDIRECT("OP_DATA!" &amp; SUBSTITUTE(ADDRESS(1,MATCH(CONCATENATE("*Count.AutoSlam.",'Site Setup'!$R$5,".",'Site Setup'!$C42,".",'Site Setup'!$R$5,"-SLAM",$AZ43,RIGHT(I$39,1),I$38,I$37),OP_DATA!$2:$2,0),4),"1","")&amp;"7:"&amp;SUBSTITUTE(ADDRESS(1,MATCH(CONCATENATE("*Count.AutoSlam.",'Site Setup'!$R$5,".",'Site Setup'!$C42,".",'Site Setup'!$R$5,"-SLAM",$AZ43,RIGHT(I$39,1),I$38,I$37),OP_DATA!$2:$2,0),4),"1","")&amp;"200")),0)</f>
        <v/>
      </c>
      <c r="J43" s="251">
        <f>_xlfn.IFNA(SUM(INDIRECT("OP_DATA!" &amp; SUBSTITUTE(ADDRESS(1,MATCH(CONCATENATE("*Count.AutoSlam.",'Site Setup'!$R$5,".",'Site Setup'!$C42,".",'Site Setup'!$R$5,"-SLAM",$AZ43,RIGHT(J$39,1),J$38,J$37),OP_DATA!$2:$2,0),4),"1","")&amp;"7:"&amp;SUBSTITUTE(ADDRESS(1,MATCH(CONCATENATE("*Count.AutoSlam.",'Site Setup'!$R$5,".",'Site Setup'!$C42,".",'Site Setup'!$R$5,"-SLAM",$AZ43,RIGHT(J$39,1),J$38,J$37),OP_DATA!$2:$2,0),4),"1","")&amp;"200")),0)</f>
        <v/>
      </c>
      <c r="K43" s="251">
        <f>_xlfn.IFNA(SUM(INDIRECT("OP_DATA!" &amp; SUBSTITUTE(ADDRESS(1,MATCH(CONCATENATE("*Count.AutoSlam.",'Site Setup'!$R$5,".",'Site Setup'!$C42,".",'Site Setup'!$R$5,"-SLAM",$AZ43,RIGHT(K$39,1),K$38,K$37),OP_DATA!$2:$2,0),4),"1","")&amp;"7:"&amp;SUBSTITUTE(ADDRESS(1,MATCH(CONCATENATE("*Count.AutoSlam.",'Site Setup'!$R$5,".",'Site Setup'!$C42,".",'Site Setup'!$R$5,"-SLAM",$AZ43,RIGHT(K$39,1),K$38,K$37),OP_DATA!$2:$2,0),4),"1","")&amp;"200")),0)</f>
        <v/>
      </c>
      <c r="L43" s="251">
        <f>_xlfn.IFNA(SUM(INDIRECT("OP_DATA!" &amp; SUBSTITUTE(ADDRESS(1,MATCH(CONCATENATE("*Count.AutoSlam.",'Site Setup'!$R$5,".",'Site Setup'!$C42,".",'Site Setup'!$R$5,"-SLAM",$AZ43,RIGHT(L$39,1),L$38,L$37),OP_DATA!$2:$2,0),4),"1","")&amp;"7:"&amp;SUBSTITUTE(ADDRESS(1,MATCH(CONCATENATE("*Count.AutoSlam.",'Site Setup'!$R$5,".",'Site Setup'!$C42,".",'Site Setup'!$R$5,"-SLAM",$AZ43,RIGHT(L$39,1),L$38,L$37),OP_DATA!$2:$2,0),4),"1","")&amp;"200")),0)</f>
        <v/>
      </c>
      <c r="M43" s="222">
        <f>_xlfn.IFNA(SUM(INDIRECT("OP_DATA!" &amp; SUBSTITUTE(ADDRESS(1,MATCH(CONCATENATE("*Count.AutoSlam.",'Site Setup'!$R$5,".",'Site Setup'!$R$5,"-SLAM",$AZ43,RIGHT(M$39,1),M$38,M$37),OP_DATA!$2:$2,0),4),"1","")&amp;"7:"&amp;SUBSTITUTE(ADDRESS(1,MATCH(CONCATENATE("*Count.AutoSlam.",'Site Setup'!$R$5,".",'Site Setup'!$R$5,"-SLAM",$AZ43,RIGHT(M$39,1),M$38,M$37),OP_DATA!$2:$2,0),4),"1","")&amp;"200")),0)</f>
        <v/>
      </c>
      <c r="N43" s="222">
        <f>_xlfn.IFNA(SUM(INDIRECT("OP_DATA!" &amp; SUBSTITUTE(ADDRESS(1,MATCH(CONCATENATE("*Count.AutoSlam.",'Site Setup'!$R$5,".",'Site Setup'!$R$5,"-SLAM",$AZ43,RIGHT(N$39,1),N$38,N$37),OP_DATA!$2:$2,0),4),"1","")&amp;"7:"&amp;SUBSTITUTE(ADDRESS(1,MATCH(CONCATENATE("*Count.AutoSlam.",'Site Setup'!$R$5,".",'Site Setup'!$R$5,"-SLAM",$AZ43,RIGHT(N$39,1),N$38,N$37),OP_DATA!$2:$2,0),4),"1","")&amp;"200")),0)</f>
        <v/>
      </c>
      <c r="O43" s="251">
        <f>_xlfn.IFNA(SUM(INDIRECT("OP_DATA!" &amp; SUBSTITUTE(ADDRESS(1,MATCH(CONCATENATE("*Count.AutoSlam.",'Site Setup'!$R$5,".",'Site Setup'!$C42,".",'Site Setup'!$R$5,"-SLAM",$AZ43,RIGHT(O$39,1),O$38,O$37),OP_DATA!$2:$2,0),4),"1","")&amp;"7:"&amp;SUBSTITUTE(ADDRESS(1,MATCH(CONCATENATE("*Count.AutoSlam.",'Site Setup'!$R$5,".",'Site Setup'!$C42,".",'Site Setup'!$R$5,"-SLAM",$AZ43,RIGHT(O$39,1),O$38,O$37),OP_DATA!$2:$2,0),4),"1","")&amp;"200")),0)</f>
        <v/>
      </c>
      <c r="P43" s="251">
        <f>_xlfn.IFNA(SUM(INDIRECT("OP_DATA!" &amp; SUBSTITUTE(ADDRESS(1,MATCH(CONCATENATE("*Count.AutoSlam.",'Site Setup'!$R$5,".",'Site Setup'!$C42,".",'Site Setup'!$R$5,"-SLAM",$AZ43,RIGHT(P$39,1),P$38,P$37),OP_DATA!$2:$2,0),4),"1","")&amp;"7:"&amp;SUBSTITUTE(ADDRESS(1,MATCH(CONCATENATE("*Count.AutoSlam.",'Site Setup'!$R$5,".",'Site Setup'!$C42,".",'Site Setup'!$R$5,"-SLAM",$AZ43,RIGHT(P$39,1),P$38,P$37),OP_DATA!$2:$2,0),4),"1","")&amp;"200")),0)</f>
        <v/>
      </c>
      <c r="Q43" s="251">
        <f>_xlfn.IFNA(SUM(INDIRECT("OP_DATA!" &amp; SUBSTITUTE(ADDRESS(1,MATCH(CONCATENATE("*Count.AutoSlam.",'Site Setup'!$R$5,".",'Site Setup'!$C42,".",'Site Setup'!$R$5,"-SLAM",$AZ43,RIGHT(Q$39,1),Q$38,Q$37),OP_DATA!$2:$2,0),4),"1","")&amp;"7:"&amp;SUBSTITUTE(ADDRESS(1,MATCH(CONCATENATE("*Count.AutoSlam.",'Site Setup'!$R$5,".",'Site Setup'!$C42,".",'Site Setup'!$R$5,"-SLAM",$AZ43,RIGHT(Q$39,1),Q$38,Q$37),OP_DATA!$2:$2,0),4),"1","")&amp;"200")),0)</f>
        <v/>
      </c>
      <c r="R43" s="251">
        <f>_xlfn.IFNA(SUM(INDIRECT("OP_DATA!" &amp; SUBSTITUTE(ADDRESS(1,MATCH(CONCATENATE("*Count.AutoSlam.",'Site Setup'!$R$5,".",'Site Setup'!$C42,".",'Site Setup'!$R$5,"-SLAM",$AZ43,RIGHT(R$39,1),R$38,R$37),OP_DATA!$2:$2,0),4),"1","")&amp;"7:"&amp;SUBSTITUTE(ADDRESS(1,MATCH(CONCATENATE("*Count.AutoSlam.",'Site Setup'!$R$5,".",'Site Setup'!$C42,".",'Site Setup'!$R$5,"-SLAM",$AZ43,RIGHT(R$39,1),R$38,R$37),OP_DATA!$2:$2,0),4),"1","")&amp;"200")),0)</f>
        <v/>
      </c>
      <c r="S43" s="251">
        <f>_xlfn.IFNA(SUM(INDIRECT("OP_DATA!" &amp; SUBSTITUTE(ADDRESS(1,MATCH(CONCATENATE("*Count.AutoSlam.",'Site Setup'!$R$5,".",'Site Setup'!$R$5,"-SLAM",$AZ43,S$38,S$37),OP_DATA!$2:$2,0),4),"1","")&amp;"7:"&amp;SUBSTITUTE(ADDRESS(1,MATCH(CONCATENATE("*Count.AutoSlam.",'Site Setup'!$R$5,".",'Site Setup'!$R$5,"-SLAM",$AZ43,S$38,S$37),OP_DATA!$2:$2,0),4),"1","")&amp;"200")),0)</f>
        <v/>
      </c>
      <c r="T43" s="251">
        <f>_xlfn.IFNA(SUM(INDIRECT("OP_DATA!" &amp; SUBSTITUTE(ADDRESS(1,MATCH(CONCATENATE("*Count.AutoSlam.",'Site Setup'!$R$5,".",'Site Setup'!$R$5,"-SLAM",$AZ43,T$38,T$37),OP_DATA!$2:$2,0),4),"1","")&amp;"7:"&amp;SUBSTITUTE(ADDRESS(1,MATCH(CONCATENATE("*Count.AutoSlam.",'Site Setup'!$R$5,".",'Site Setup'!$R$5,"-SLAM",$AZ43,T$38,T$37),OP_DATA!$2:$2,0),4),"1","")&amp;"200")),0)</f>
        <v/>
      </c>
      <c r="U43" s="251">
        <f>_xlfn.IFNA(SUM(INDIRECT("OP_DATA!" &amp; SUBSTITUTE(ADDRESS(1,MATCH(CONCATENATE("*Count.AutoSlam.",'Site Setup'!$R$5,".",'Site Setup'!$R$5,"-SLAM",$AZ43,U$38,U$37),OP_DATA!$2:$2,0),4),"1","")&amp;"7:"&amp;SUBSTITUTE(ADDRESS(1,MATCH(CONCATENATE("*Count.AutoSlam.",'Site Setup'!$R$5,".",'Site Setup'!$R$5,"-SLAM",$AZ43,U$38,U$37),OP_DATA!$2:$2,0),4),"1","")&amp;"200")),0)</f>
        <v/>
      </c>
      <c r="V43" s="251">
        <f>_xlfn.IFNA(SUM(INDIRECT("OP_DATA!" &amp; SUBSTITUTE(ADDRESS(1,MATCH(CONCATENATE("*Count.AutoSlam.",'Site Setup'!$R$5,".",'Site Setup'!$R$5,"-SLAM",$AZ43,V$38,V$37),OP_DATA!$2:$2,0),4),"1","")&amp;"7:"&amp;SUBSTITUTE(ADDRESS(1,MATCH(CONCATENATE("*Count.AutoSlam.",'Site Setup'!$R$5,".",'Site Setup'!$R$5,"-SLAM",$AZ43,V$38,V$37),OP_DATA!$2:$2,0),4),"1","")&amp;"200")),0)</f>
        <v/>
      </c>
      <c r="W43" s="251">
        <f>_xlfn.IFNA(SUM(INDIRECT("OP_DATA!" &amp; SUBSTITUTE(ADDRESS(1,MATCH(CONCATENATE("*Count.AutoSlam.",'Site Setup'!$R$5,".",'Site Setup'!$R$5,"-SLAM",$AZ43,W$38,W$37),OP_DATA!$2:$2,0),4),"1","")&amp;"7:"&amp;SUBSTITUTE(ADDRESS(1,MATCH(CONCATENATE("*Count.AutoSlam.",'Site Setup'!$R$5,".",'Site Setup'!$R$5,"-SLAM",$AZ43,W$38,W$37),OP_DATA!$2:$2,0),4),"1","")&amp;"200")),0)</f>
        <v/>
      </c>
      <c r="X43" s="251">
        <f>_xlfn.IFNA(SUM(INDIRECT("OP_DATA!" &amp; SUBSTITUTE(ADDRESS(1,MATCH(CONCATENATE("*Count.AutoSlam.",'Site Setup'!$R$5,".",'Site Setup'!$R$5,"-SLAM",$AZ43,X$38,X$37),OP_DATA!$2:$2,0),4),"1","")&amp;"7:"&amp;SUBSTITUTE(ADDRESS(1,MATCH(CONCATENATE("*Count.AutoSlam.",'Site Setup'!$R$5,".",'Site Setup'!$R$5,"-SLAM",$AZ43,X$38,X$37),OP_DATA!$2:$2,0),4),"1","")&amp;"200")),0)</f>
        <v/>
      </c>
      <c r="Y43" s="251">
        <f>_xlfn.IFNA(SUM(INDIRECT("OP_DATA!" &amp; SUBSTITUTE(ADDRESS(1,MATCH(CONCATENATE("*Count.AutoSlam.",'Site Setup'!$R$5,".",'Site Setup'!$R$5,"-SLAM",$AZ43,Y$38,Y$37),OP_DATA!$2:$2,0),4),"1","")&amp;"7:"&amp;SUBSTITUTE(ADDRESS(1,MATCH(CONCATENATE("*Count.AutoSlam.",'Site Setup'!$R$5,".",'Site Setup'!$R$5,"-SLAM",$AZ43,Y$38,Y$37),OP_DATA!$2:$2,0),4),"1","")&amp;"200")),0)</f>
        <v/>
      </c>
      <c r="Z43" s="251">
        <f>_xlfn.IFNA(SUM(INDIRECT("OP_DATA!" &amp; SUBSTITUTE(ADDRESS(1,MATCH(CONCATENATE("*Count.AutoSlam.",'Site Setup'!$R$5,".",'Site Setup'!$R$5,"-SLAM",$AZ43,Z$38,Z$37),OP_DATA!$2:$2,0),4),"1","")&amp;"7:"&amp;SUBSTITUTE(ADDRESS(1,MATCH(CONCATENATE("*Count.AutoSlam.",'Site Setup'!$R$5,".",'Site Setup'!$R$5,"-SLAM",$AZ43,Z$38,Z$37),OP_DATA!$2:$2,0),4),"1","")&amp;"200")),0)</f>
        <v/>
      </c>
      <c r="AA43" s="251">
        <f>_xlfn.IFNA(SUM(INDIRECT("OP_DATA!" &amp; SUBSTITUTE(ADDRESS(1,MATCH(CONCATENATE("*Count.AutoSlam.",'Site Setup'!$R$5,".",'Site Setup'!$R$5,"-SLAM",$AZ43,AA$38,AA$37),OP_DATA!$2:$2,0),4),"1","")&amp;"7:"&amp;SUBSTITUTE(ADDRESS(1,MATCH(CONCATENATE("*Count.AutoSlam.",'Site Setup'!$R$5,".",'Site Setup'!$R$5,"-SLAM",$AZ43,AA$38,AA$37),OP_DATA!$2:$2,0),4),"1","")&amp;"200")),0)</f>
        <v/>
      </c>
      <c r="AB43" s="251">
        <f>_xlfn.IFNA(SUM(INDIRECT("OP_DATA!" &amp; SUBSTITUTE(ADDRESS(1,MATCH(CONCATENATE("*Count.AutoSlam.",'Site Setup'!$R$5,".",'Site Setup'!$R$5,"-SLAM",$AZ43,AB$38,AB$37),OP_DATA!$2:$2,0),4),"1","")&amp;"7:"&amp;SUBSTITUTE(ADDRESS(1,MATCH(CONCATENATE("*Count.AutoSlam.",'Site Setup'!$R$5,".",'Site Setup'!$R$5,"-SLAM",$AZ43,AB$38,AB$37),OP_DATA!$2:$2,0),4),"1","")&amp;"200")),0)</f>
        <v/>
      </c>
      <c r="AC43" s="251">
        <f>_xlfn.IFNA(SUM(INDIRECT("OP_DATA!" &amp; SUBSTITUTE(ADDRESS(1,MATCH(CONCATENATE("*Count.AutoSlam.",'Site Setup'!$R$5,".",'Site Setup'!$R$5,"-SLAM",$AZ43,AC$38,AC$37),OP_DATA!$2:$2,0),4),"1","")&amp;"7:"&amp;SUBSTITUTE(ADDRESS(1,MATCH(CONCATENATE("*Count.AutoSlam.",'Site Setup'!$R$5,".",'Site Setup'!$R$5,"-SLAM",$AZ43,AC$38,AC$37),OP_DATA!$2:$2,0),4),"1","")&amp;"200")),0)</f>
        <v/>
      </c>
      <c r="AD43" s="251">
        <f>_xlfn.IFNA(SUM(INDIRECT("OP_DATA!" &amp; SUBSTITUTE(ADDRESS(1,MATCH(CONCATENATE("*Count.AutoSlam.",'Site Setup'!$R$5,".",'Site Setup'!$R$5,"-SLAM",$AZ43,AD$38,AD$37),OP_DATA!$2:$2,0),4),"1","")&amp;"7:"&amp;SUBSTITUTE(ADDRESS(1,MATCH(CONCATENATE("*Count.AutoSlam.",'Site Setup'!$R$5,".",'Site Setup'!$R$5,"-SLAM",$AZ43,AD$38,AD$37),OP_DATA!$2:$2,0),4),"1","")&amp;"200")),0)</f>
        <v/>
      </c>
      <c r="AE43" s="251">
        <f>_xlfn.IFNA(SUM(INDIRECT("OP_DATA!" &amp; SUBSTITUTE(ADDRESS(1,MATCH(CONCATENATE("*Count.AutoSlam.",'Site Setup'!$R$5,".",'Site Setup'!$R$5,"-SLAM",$AZ43,AE$38,AE$37),OP_DATA!$2:$2,0),4),"1","")&amp;"7:"&amp;SUBSTITUTE(ADDRESS(1,MATCH(CONCATENATE("*Count.AutoSlam.",'Site Setup'!$R$5,".",'Site Setup'!$R$5,"-SLAM",$AZ43,AE$38,AE$37),OP_DATA!$2:$2,0),4),"1","")&amp;"200")),0)</f>
        <v/>
      </c>
      <c r="AF43" s="251">
        <f>_xlfn.IFNA(SUM(INDIRECT("OP_DATA!" &amp; SUBSTITUTE(ADDRESS(1,MATCH(CONCATENATE("*Count.AutoSlam.",'Site Setup'!$R$5,".",'Site Setup'!$R$5,"-SLAM",$AZ43,AF$38,AF$37),OP_DATA!$2:$2,0),4),"1","")&amp;"7:"&amp;SUBSTITUTE(ADDRESS(1,MATCH(CONCATENATE("*Count.AutoSlam.",'Site Setup'!$R$5,".",'Site Setup'!$R$5,"-SLAM",$AZ43,AF$38,AF$37),OP_DATA!$2:$2,0),4),"1","")&amp;"200")),0)</f>
        <v/>
      </c>
      <c r="AG43" s="251">
        <f>_xlfn.IFNA(SUM(INDIRECT("OP_DATA!" &amp; SUBSTITUTE(ADDRESS(1,MATCH(CONCATENATE("*Count.AutoSlam.",'Site Setup'!$R$5,".",'Site Setup'!$R$5,"-SLAM",$AZ43,AG$38,AG$37),OP_DATA!$2:$2,0),4),"1","")&amp;"7:"&amp;SUBSTITUTE(ADDRESS(1,MATCH(CONCATENATE("*Count.AutoSlam.",'Site Setup'!$R$5,".",'Site Setup'!$R$5,"-SLAM",$AZ43,AG$38,AG$37),OP_DATA!$2:$2,0),4),"1","")&amp;"200")),0)</f>
        <v/>
      </c>
      <c r="AH43" s="251">
        <f>_xlfn.IFNA(SUM(INDIRECT("OP_DATA!" &amp; SUBSTITUTE(ADDRESS(1,MATCH(CONCATENATE("*Count.AutoSlam.",'Site Setup'!$R$5,".",'Site Setup'!$R$5,"-SLAM",$AZ43,AH$38,AH$37),OP_DATA!$2:$2,0),4),"1","")&amp;"7:"&amp;SUBSTITUTE(ADDRESS(1,MATCH(CONCATENATE("*Count.AutoSlam.",'Site Setup'!$R$5,".",'Site Setup'!$R$5,"-SLAM",$AZ43,AH$38,AH$37),OP_DATA!$2:$2,0),4),"1","")&amp;"200")),0)</f>
        <v/>
      </c>
      <c r="AI43" s="251">
        <f>_xlfn.IFNA(SUM(INDIRECT("OP_DATA!" &amp; SUBSTITUTE(ADDRESS(1,MATCH(CONCATENATE("*Count.AutoSlam.",'Site Setup'!$R$5,".",'Site Setup'!$R$5,"-SLAM",$AZ43,AI$38,AI$37),OP_DATA!$2:$2,0),4),"1","")&amp;"7:"&amp;SUBSTITUTE(ADDRESS(1,MATCH(CONCATENATE("*Count.AutoSlam.",'Site Setup'!$R$5,".",'Site Setup'!$R$5,"-SLAM",$AZ43,AI$38,AI$37),OP_DATA!$2:$2,0),4),"1","")&amp;"200")),0)</f>
        <v/>
      </c>
      <c r="AJ43" s="251">
        <f>_xlfn.IFNA(SUM(INDIRECT("OP_DATA!" &amp; SUBSTITUTE(ADDRESS(1,MATCH(CONCATENATE("*Count.AutoSlam.",'Site Setup'!$R$5,".",'Site Setup'!$R$5,"-SLAM",$AZ43,AJ$38,AJ$37),OP_DATA!$2:$2,0),4),"1","")&amp;"7:"&amp;SUBSTITUTE(ADDRESS(1,MATCH(CONCATENATE("*Count.AutoSlam.",'Site Setup'!$R$5,".",'Site Setup'!$R$5,"-SLAM",$AZ43,AJ$38,AJ$37),OP_DATA!$2:$2,0),4),"1","")&amp;"200")),0)</f>
        <v/>
      </c>
      <c r="AK43" s="251">
        <f>_xlfn.IFNA(SUM(INDIRECT("OP_DATA!" &amp; SUBSTITUTE(ADDRESS(1,MATCH(CONCATENATE("*Count.AutoSlam.",'Site Setup'!$R$5,".",'Site Setup'!$R$5,"-SLAM",$AZ43,AK$38,AK$37),OP_DATA!$2:$2,0),4),"1","")&amp;"7:"&amp;SUBSTITUTE(ADDRESS(1,MATCH(CONCATENATE("*Count.AutoSlam.",'Site Setup'!$R$5,".",'Site Setup'!$R$5,"-SLAM",$AZ43,AK$38,AK$37),OP_DATA!$2:$2,0),4),"1","")&amp;"200")),0)</f>
        <v/>
      </c>
      <c r="AL43" s="251">
        <f>_xlfn.IFNA(SUM(INDIRECT("OP_DATA!" &amp; SUBSTITUTE(ADDRESS(1,MATCH(CONCATENATE("*Count.AutoSlam.",'Site Setup'!$R$5,".",'Site Setup'!$R$5,"-SLAM",$AZ43,AL$38,AL$37),OP_DATA!$2:$2,0),4),"1","")&amp;"7:"&amp;SUBSTITUTE(ADDRESS(1,MATCH(CONCATENATE("*Count.AutoSlam.",'Site Setup'!$R$5,".",'Site Setup'!$R$5,"-SLAM",$AZ43,AL$38,AL$37),OP_DATA!$2:$2,0),4),"1","")&amp;"200")),0)</f>
        <v/>
      </c>
      <c r="AM43" s="251">
        <f>_xlfn.IFNA(SUM(INDIRECT("OP_DATA!" &amp; SUBSTITUTE(ADDRESS(1,MATCH(CONCATENATE("*Count.AutoSlam.",'Site Setup'!$R$5,".",'Site Setup'!$R$5,"-SLAM",$AZ43,AM$38,AM$37),OP_DATA!$2:$2,0),4),"1","")&amp;"7:"&amp;SUBSTITUTE(ADDRESS(1,MATCH(CONCATENATE("*Count.AutoSlam.",'Site Setup'!$R$5,".",'Site Setup'!$R$5,"-SLAM",$AZ43,AM$38,AM$37),OP_DATA!$2:$2,0),4),"1","")&amp;"200")),0)</f>
        <v/>
      </c>
      <c r="AN43" s="251">
        <f>_xlfn.IFNA(SUM(INDIRECT("OP_DATA!" &amp; SUBSTITUTE(ADDRESS(1,MATCH(CONCATENATE("*Count.AutoSlam.",'Site Setup'!$R$5,".",'Site Setup'!$R$5,"-SLAM",$AZ43,AN$38,AN$37),OP_DATA!$2:$2,0),4),"1","")&amp;"7:"&amp;SUBSTITUTE(ADDRESS(1,MATCH(CONCATENATE("*Count.AutoSlam.",'Site Setup'!$R$5,".",'Site Setup'!$R$5,"-SLAM",$AZ43,AN$38,AN$37),OP_DATA!$2:$2,0),4),"1","")&amp;"200")),0)</f>
        <v/>
      </c>
      <c r="AO43" s="251">
        <f>_xlfn.IFNA(SUM(INDIRECT("OP_DATA!" &amp; SUBSTITUTE(ADDRESS(1,MATCH(CONCATENATE("*Count.AutoSlam.",'Site Setup'!$R$5,".",'Site Setup'!$R$5,"-SLAM",$AZ43,AO$38,AO$37),OP_DATA!$2:$2,0),4),"1","")&amp;"7:"&amp;SUBSTITUTE(ADDRESS(1,MATCH(CONCATENATE("*Count.AutoSlam.",'Site Setup'!$R$5,".",'Site Setup'!$R$5,"-SLAM",$AZ43,AO$38,AO$37),OP_DATA!$2:$2,0),4),"1","")&amp;"200")),0)</f>
        <v/>
      </c>
      <c r="AP43" s="251">
        <f>_xlfn.IFNA(SUM(INDIRECT("OP_DATA!" &amp; SUBSTITUTE(ADDRESS(1,MATCH(CONCATENATE("*Count.AutoSlam.",'Site Setup'!$R$5,".",'Site Setup'!$R$5,"-SLAM",$AZ43,AP$38,AP$37),OP_DATA!$2:$2,0),4),"1","")&amp;"7:"&amp;SUBSTITUTE(ADDRESS(1,MATCH(CONCATENATE("*Count.AutoSlam.",'Site Setup'!$R$5,".",'Site Setup'!$R$5,"-SLAM",$AZ43,AP$38,AP$37),OP_DATA!$2:$2,0),4),"1","")&amp;"200")),0)</f>
        <v/>
      </c>
      <c r="AQ43" s="251">
        <f>_xlfn.IFNA(SUM(INDIRECT("OP_DATA!" &amp; SUBSTITUTE(ADDRESS(1,MATCH(CONCATENATE("*Count.AutoSlam.",'Site Setup'!$R$5,".",'Site Setup'!$R$5,"-SLAM",$AZ43,AQ$38,AQ$37),OP_DATA!$2:$2,0),4),"1","")&amp;"7:"&amp;SUBSTITUTE(ADDRESS(1,MATCH(CONCATENATE("*Count.AutoSlam.",'Site Setup'!$R$5,".",'Site Setup'!$R$5,"-SLAM",$AZ43,AQ$38,AQ$37),OP_DATA!$2:$2,0),4),"1","")&amp;"200")),0)</f>
        <v/>
      </c>
      <c r="AR43" s="251">
        <f>_xlfn.IFNA(SUM(INDIRECT("OP_DATA!" &amp; SUBSTITUTE(ADDRESS(1,MATCH(CONCATENATE("*Count.AutoSlam.",'Site Setup'!$R$5,".",'Site Setup'!$R$5,"-SLAM",$AZ43,AR$38,AR$37),OP_DATA!$2:$2,0),4),"1","")&amp;"7:"&amp;SUBSTITUTE(ADDRESS(1,MATCH(CONCATENATE("*Count.AutoSlam.",'Site Setup'!$R$5,".",'Site Setup'!$R$5,"-SLAM",$AZ43,AR$38,AR$37),OP_DATA!$2:$2,0),4),"1","")&amp;"200")),0)</f>
        <v/>
      </c>
      <c r="AS43" s="251">
        <f>_xlfn.IFNA(SUM(INDIRECT("OP_DATA!" &amp; SUBSTITUTE(ADDRESS(1,MATCH(CONCATENATE("*Count.AutoSlam.",'Site Setup'!$R$5,".",'Site Setup'!$R$5,"-SLAM",$AZ43,AS$38,AS$37),OP_DATA!$2:$2,0),4),"1","")&amp;"7:"&amp;SUBSTITUTE(ADDRESS(1,MATCH(CONCATENATE("*Count.AutoSlam.",'Site Setup'!$R$5,".",'Site Setup'!$R$5,"-SLAM",$AZ43,AS$38,AS$37),OP_DATA!$2:$2,0),4),"1","")&amp;"200")),0)</f>
        <v/>
      </c>
      <c r="AT43" s="251">
        <f>_xlfn.IFNA(SUM(INDIRECT("OP_DATA!" &amp; SUBSTITUTE(ADDRESS(1,MATCH(CONCATENATE("*Count.AutoSlam.",'Site Setup'!$R$5,".",'Site Setup'!$R$5,"-SLAM",$AZ43,AT$38,AT$37),OP_DATA!$2:$2,0),4),"1","")&amp;"7:"&amp;SUBSTITUTE(ADDRESS(1,MATCH(CONCATENATE("*Count.AutoSlam.",'Site Setup'!$R$5,".",'Site Setup'!$R$5,"-SLAM",$AZ43,AT$38,AT$37),OP_DATA!$2:$2,0),4),"1","")&amp;"200")),0)</f>
        <v/>
      </c>
      <c r="AU43" s="251">
        <f>_xlfn.IFNA(SUM(INDIRECT("OP_DATA!" &amp; SUBSTITUTE(ADDRESS(1,MATCH(CONCATENATE("*Count.AutoSlam.",'Site Setup'!$R$5,".",'Site Setup'!$R$5,"-SLAM",$AZ43,AU$38,AU$37),OP_DATA!$2:$2,0),4),"1","")&amp;"7:"&amp;SUBSTITUTE(ADDRESS(1,MATCH(CONCATENATE("*Count.AutoSlam.",'Site Setup'!$R$5,".",'Site Setup'!$R$5,"-SLAM",$AZ43,AU$38,AU$37),OP_DATA!$2:$2,0),4),"1","")&amp;"200")),0)</f>
        <v/>
      </c>
      <c r="AV43" s="251">
        <f>_xlfn.IFNA(SUM(INDIRECT("OP_DATA!" &amp; SUBSTITUTE(ADDRESS(1,MATCH(CONCATENATE("*Count.AutoSlam.",'Site Setup'!$R$5,".",'Site Setup'!$R$5,"-SLAM",$AZ43,AV$38,AV$37),OP_DATA!$2:$2,0),4),"1","")&amp;"7:"&amp;SUBSTITUTE(ADDRESS(1,MATCH(CONCATENATE("*Count.AutoSlam.",'Site Setup'!$R$5,".",'Site Setup'!$R$5,"-SLAM",$AZ43,AV$38,AV$37),OP_DATA!$2:$2,0),4),"1","")&amp;"200")),0)</f>
        <v/>
      </c>
      <c r="AW43" s="251">
        <f>_xlfn.IFNA(SUM(INDIRECT("OP_DATA!" &amp; SUBSTITUTE(ADDRESS(1,MATCH(CONCATENATE("*Count.AutoSlam.",'Site Setup'!$R$5,".",'Site Setup'!$R$5,"-SLAM",$AZ43,AW$38,AW$37),OP_DATA!$2:$2,0),4),"1","")&amp;"7:"&amp;SUBSTITUTE(ADDRESS(1,MATCH(CONCATENATE("*Count.AutoSlam.",'Site Setup'!$R$5,".",'Site Setup'!$R$5,"-SLAM",$AZ43,AW$38,AW$37),OP_DATA!$2:$2,0),4),"1","")&amp;"200")),0)</f>
        <v/>
      </c>
      <c r="AX43" s="251">
        <f>_xlfn.IFNA(SUM(INDIRECT("OP_DATA!" &amp; SUBSTITUTE(ADDRESS(1,MATCH(CONCATENATE("*Count.AutoSlam.",'Site Setup'!$R$5,".",'Site Setup'!$R$5,"-SLAM",$AZ43,AX$38,AX$37),OP_DATA!$2:$2,0),4),"1","")&amp;"7:"&amp;SUBSTITUTE(ADDRESS(1,MATCH(CONCATENATE("*Count.AutoSlam.",'Site Setup'!$R$5,".",'Site Setup'!$R$5,"-SLAM",$AZ43,AX$38,AX$37),OP_DATA!$2:$2,0),4),"1","")&amp;"200")),0)</f>
        <v/>
      </c>
      <c r="AY43" s="251">
        <f>_xlfn.IFNA(SUM(INDIRECT("OP_DATA!" &amp; SUBSTITUTE(ADDRESS(1,MATCH(CONCATENATE("*Count.AutoSlam.",'Site Setup'!$R$5,".",'Site Setup'!$R$5,"-SLAM",$AZ43,AY$38,AY$37),OP_DATA!$2:$2,0),4),"1","")&amp;"7:"&amp;SUBSTITUTE(ADDRESS(1,MATCH(CONCATENATE("*Count.AutoSlam.",'Site Setup'!$R$5,".",'Site Setup'!$R$5,"-SLAM",$AZ43,AY$38,AY$37),OP_DATA!$2:$2,0),4),"1","")&amp;"200")),0)</f>
        <v/>
      </c>
      <c r="AZ43" s="24">
        <f>'Site Setup'!B42</f>
        <v/>
      </c>
    </row>
    <row r="44" ht="15.75" customHeight="1" s="644">
      <c r="A44" s="82">
        <f>A17</f>
        <v/>
      </c>
      <c r="B44" s="97">
        <f>_xlfn.IFNA(SUM(INDIRECT("OP_DATA!" &amp; SUBSTITUTE(ADDRESS(1,MATCH(CONCATENATE("*Count.AutoSlam.",'Site Setup'!$R$5,".",'Site Setup'!$C43,".",'Site Setup'!$R$5,"-SLAM",$AZ44,1,".Shipped n"),OP_DATA!$2:$2,0),4),"1","")&amp;"7:"&amp;SUBSTITUTE(ADDRESS(1,MATCH(CONCATENATE("*Count.AutoSlam.",'Site Setup'!$R$5,".",'Site Setup'!$C43,".",'Site Setup'!$R$5,"-SLAM",$AZ44,1,".Shipped n"),OP_DATA!$2:$2,0),4),"1","")&amp;"200"))+SUM(INDIRECT("OP_DATA!" &amp; SUBSTITUTE(ADDRESS(1,MATCH(CONCATENATE("*Count.AutoSlam.",'Site Setup'!$R$5,".",'Site Setup'!$C43,".",'Site Setup'!$R$5,"-SLAM",$AZ44,2,".Shipped n"),OP_DATA!$2:$2,0),4),"1","")&amp;"7:"&amp;SUBSTITUTE(ADDRESS(1,MATCH(CONCATENATE("*Count.AutoSlam.",'Site Setup'!$R$5,".",'Site Setup'!$C43,".",'Site Setup'!$R$5,"-SLAM",$AZ44,2,".Shipped n"),OP_DATA!$2:$2,0),4),"1","")&amp;"200")),0)</f>
        <v/>
      </c>
      <c r="C44" s="251">
        <f>_xlfn.IFNA(SUM(INDIRECT("OP_DATA!" &amp; SUBSTITUTE(ADDRESS(1,MATCH(CONCATENATE("*Count.AutoSlam.",'Site Setup'!$R$5,".",'Site Setup'!$C43,".",'Site Setup'!$R$5,"-SLAM",$AZ44,RIGHT(C$39,1),C$38,C$37),OP_DATA!$2:$2,0),4),"1","")&amp;"7:"&amp;SUBSTITUTE(ADDRESS(1,MATCH(CONCATENATE("*Count.AutoSlam.",'Site Setup'!$R$5,".",'Site Setup'!$C43,".",'Site Setup'!$R$5,"-SLAM",$AZ44,RIGHT(C$39,1),C$38,C$37),OP_DATA!$2:$2,0),4),"1","")&amp;"200")),0)</f>
        <v/>
      </c>
      <c r="D44" s="251">
        <f>_xlfn.IFNA(SUM(INDIRECT("OP_DATA!" &amp; SUBSTITUTE(ADDRESS(1,MATCH(CONCATENATE("*Count.AutoSlam.",'Site Setup'!$R$5,".",'Site Setup'!$C43,".",'Site Setup'!$R$5,"-SLAM",$AZ44,RIGHT(D$39,1),D$38,D$37),OP_DATA!$2:$2,0),4),"1","")&amp;"7:"&amp;SUBSTITUTE(ADDRESS(1,MATCH(CONCATENATE("*Count.AutoSlam.",'Site Setup'!$R$5,".",'Site Setup'!$C43,".",'Site Setup'!$R$5,"-SLAM",$AZ44,RIGHT(D$39,1),D$38,D$37),OP_DATA!$2:$2,0),4),"1","")&amp;"200")),0)</f>
        <v/>
      </c>
      <c r="E44" s="251">
        <f>_xlfn.IFNA(SUM(INDIRECT("OP_DATA!" &amp; SUBSTITUTE(ADDRESS(1,MATCH(CONCATENATE("*Count.AutoSlam.",'Site Setup'!$R$5,".",'Site Setup'!$C43,".",'Site Setup'!$R$5,"-SLAM",$AZ44,RIGHT(E$39,1),E$38,E$37),OP_DATA!$2:$2,0),4),"1","")&amp;"7:"&amp;SUBSTITUTE(ADDRESS(1,MATCH(CONCATENATE("*Count.AutoSlam.",'Site Setup'!$R$5,".",'Site Setup'!$C43,".",'Site Setup'!$R$5,"-SLAM",$AZ44,RIGHT(E$39,1),E$38,E$37),OP_DATA!$2:$2,0),4),"1","")&amp;"200")),0)</f>
        <v/>
      </c>
      <c r="F44" s="251">
        <f>_xlfn.IFNA(SUM(INDIRECT("OP_DATA!" &amp; SUBSTITUTE(ADDRESS(1,MATCH(CONCATENATE("*Count.AutoSlam.",'Site Setup'!$R$5,".",'Site Setup'!$C43,".",'Site Setup'!$R$5,"-SLAM",$AZ44,RIGHT(F$39,1),F$38,F$37),OP_DATA!$2:$2,0),4),"1","")&amp;"7:"&amp;SUBSTITUTE(ADDRESS(1,MATCH(CONCATENATE("*Count.AutoSlam.",'Site Setup'!$R$5,".",'Site Setup'!$C43,".",'Site Setup'!$R$5,"-SLAM",$AZ44,RIGHT(F$39,1),F$38,F$37),OP_DATA!$2:$2,0),4),"1","")&amp;"200")),0)</f>
        <v/>
      </c>
      <c r="G44" s="251">
        <f>_xlfn.IFNA(SUM(INDIRECT("OP_DATA!" &amp; SUBSTITUTE(ADDRESS(1,MATCH(CONCATENATE("*Count.AutoSlam.",'Site Setup'!$R$5,".",'Site Setup'!$C43,".",'Site Setup'!$R$5,"-SLAM",$AZ44,RIGHT(G$39,1),G$38,G$37),OP_DATA!$2:$2,0),4),"1","")&amp;"7:"&amp;SUBSTITUTE(ADDRESS(1,MATCH(CONCATENATE("*Count.AutoSlam.",'Site Setup'!$R$5,".",'Site Setup'!$C43,".",'Site Setup'!$R$5,"-SLAM",$AZ44,RIGHT(G$39,1),G$38,G$37),OP_DATA!$2:$2,0),4),"1","")&amp;"200")),0)</f>
        <v/>
      </c>
      <c r="H44" s="251">
        <f>_xlfn.IFNA(SUM(INDIRECT("OP_DATA!" &amp; SUBSTITUTE(ADDRESS(1,MATCH(CONCATENATE("*Count.AutoSlam.",'Site Setup'!$R$5,".",'Site Setup'!$C43,".",'Site Setup'!$R$5,"-SLAM",$AZ44,RIGHT(H$39,1),H$38,H$37),OP_DATA!$2:$2,0),4),"1","")&amp;"7:"&amp;SUBSTITUTE(ADDRESS(1,MATCH(CONCATENATE("*Count.AutoSlam.",'Site Setup'!$R$5,".",'Site Setup'!$C43,".",'Site Setup'!$R$5,"-SLAM",$AZ44,RIGHT(H$39,1),H$38,H$37),OP_DATA!$2:$2,0),4),"1","")&amp;"200")),0)</f>
        <v/>
      </c>
      <c r="I44" s="251">
        <f>_xlfn.IFNA(SUM(INDIRECT("OP_DATA!" &amp; SUBSTITUTE(ADDRESS(1,MATCH(CONCATENATE("*Count.AutoSlam.",'Site Setup'!$R$5,".",'Site Setup'!$C43,".",'Site Setup'!$R$5,"-SLAM",$AZ44,RIGHT(I$39,1),I$38,I$37),OP_DATA!$2:$2,0),4),"1","")&amp;"7:"&amp;SUBSTITUTE(ADDRESS(1,MATCH(CONCATENATE("*Count.AutoSlam.",'Site Setup'!$R$5,".",'Site Setup'!$C43,".",'Site Setup'!$R$5,"-SLAM",$AZ44,RIGHT(I$39,1),I$38,I$37),OP_DATA!$2:$2,0),4),"1","")&amp;"200")),0)</f>
        <v/>
      </c>
      <c r="J44" s="251">
        <f>_xlfn.IFNA(SUM(INDIRECT("OP_DATA!" &amp; SUBSTITUTE(ADDRESS(1,MATCH(CONCATENATE("*Count.AutoSlam.",'Site Setup'!$R$5,".",'Site Setup'!$C43,".",'Site Setup'!$R$5,"-SLAM",$AZ44,RIGHT(J$39,1),J$38,J$37),OP_DATA!$2:$2,0),4),"1","")&amp;"7:"&amp;SUBSTITUTE(ADDRESS(1,MATCH(CONCATENATE("*Count.AutoSlam.",'Site Setup'!$R$5,".",'Site Setup'!$C43,".",'Site Setup'!$R$5,"-SLAM",$AZ44,RIGHT(J$39,1),J$38,J$37),OP_DATA!$2:$2,0),4),"1","")&amp;"200")),0)</f>
        <v/>
      </c>
      <c r="K44" s="251">
        <f>_xlfn.IFNA(SUM(INDIRECT("OP_DATA!" &amp; SUBSTITUTE(ADDRESS(1,MATCH(CONCATENATE("*Count.AutoSlam.",'Site Setup'!$R$5,".",'Site Setup'!$C43,".",'Site Setup'!$R$5,"-SLAM",$AZ44,RIGHT(K$39,1),K$38,K$37),OP_DATA!$2:$2,0),4),"1","")&amp;"7:"&amp;SUBSTITUTE(ADDRESS(1,MATCH(CONCATENATE("*Count.AutoSlam.",'Site Setup'!$R$5,".",'Site Setup'!$C43,".",'Site Setup'!$R$5,"-SLAM",$AZ44,RIGHT(K$39,1),K$38,K$37),OP_DATA!$2:$2,0),4),"1","")&amp;"200")),0)</f>
        <v/>
      </c>
      <c r="L44" s="251">
        <f>_xlfn.IFNA(SUM(INDIRECT("OP_DATA!" &amp; SUBSTITUTE(ADDRESS(1,MATCH(CONCATENATE("*Count.AutoSlam.",'Site Setup'!$R$5,".",'Site Setup'!$C43,".",'Site Setup'!$R$5,"-SLAM",$AZ44,RIGHT(L$39,1),L$38,L$37),OP_DATA!$2:$2,0),4),"1","")&amp;"7:"&amp;SUBSTITUTE(ADDRESS(1,MATCH(CONCATENATE("*Count.AutoSlam.",'Site Setup'!$R$5,".",'Site Setup'!$C43,".",'Site Setup'!$R$5,"-SLAM",$AZ44,RIGHT(L$39,1),L$38,L$37),OP_DATA!$2:$2,0),4),"1","")&amp;"200")),0)</f>
        <v/>
      </c>
      <c r="M44" s="222">
        <f>_xlfn.IFNA(SUM(INDIRECT("OP_DATA!" &amp; SUBSTITUTE(ADDRESS(1,MATCH(CONCATENATE("*Count.AutoSlam.",'Site Setup'!$R$5,".",'Site Setup'!$R$5,"-SLAM",$AZ44,RIGHT(M$39,1),M$38,M$37),OP_DATA!$2:$2,0),4),"1","")&amp;"7:"&amp;SUBSTITUTE(ADDRESS(1,MATCH(CONCATENATE("*Count.AutoSlam.",'Site Setup'!$R$5,".",'Site Setup'!$R$5,"-SLAM",$AZ44,RIGHT(M$39,1),M$38,M$37),OP_DATA!$2:$2,0),4),"1","")&amp;"200")),0)</f>
        <v/>
      </c>
      <c r="N44" s="222">
        <f>_xlfn.IFNA(SUM(INDIRECT("OP_DATA!" &amp; SUBSTITUTE(ADDRESS(1,MATCH(CONCATENATE("*Count.AutoSlam.",'Site Setup'!$R$5,".",'Site Setup'!$R$5,"-SLAM",$AZ44,RIGHT(N$39,1),N$38,N$37),OP_DATA!$2:$2,0),4),"1","")&amp;"7:"&amp;SUBSTITUTE(ADDRESS(1,MATCH(CONCATENATE("*Count.AutoSlam.",'Site Setup'!$R$5,".",'Site Setup'!$R$5,"-SLAM",$AZ44,RIGHT(N$39,1),N$38,N$37),OP_DATA!$2:$2,0),4),"1","")&amp;"200")),0)</f>
        <v/>
      </c>
      <c r="O44" s="251">
        <f>_xlfn.IFNA(SUM(INDIRECT("OP_DATA!" &amp; SUBSTITUTE(ADDRESS(1,MATCH(CONCATENATE("*Count.AutoSlam.",'Site Setup'!$R$5,".",'Site Setup'!$C43,".",'Site Setup'!$R$5,"-SLAM",$AZ44,RIGHT(O$39,1),O$38,O$37),OP_DATA!$2:$2,0),4),"1","")&amp;"7:"&amp;SUBSTITUTE(ADDRESS(1,MATCH(CONCATENATE("*Count.AutoSlam.",'Site Setup'!$R$5,".",'Site Setup'!$C43,".",'Site Setup'!$R$5,"-SLAM",$AZ44,RIGHT(O$39,1),O$38,O$37),OP_DATA!$2:$2,0),4),"1","")&amp;"200")),0)</f>
        <v/>
      </c>
      <c r="P44" s="251">
        <f>_xlfn.IFNA(SUM(INDIRECT("OP_DATA!" &amp; SUBSTITUTE(ADDRESS(1,MATCH(CONCATENATE("*Count.AutoSlam.",'Site Setup'!$R$5,".",'Site Setup'!$C43,".",'Site Setup'!$R$5,"-SLAM",$AZ44,RIGHT(P$39,1),P$38,P$37),OP_DATA!$2:$2,0),4),"1","")&amp;"7:"&amp;SUBSTITUTE(ADDRESS(1,MATCH(CONCATENATE("*Count.AutoSlam.",'Site Setup'!$R$5,".",'Site Setup'!$C43,".",'Site Setup'!$R$5,"-SLAM",$AZ44,RIGHT(P$39,1),P$38,P$37),OP_DATA!$2:$2,0),4),"1","")&amp;"200")),0)</f>
        <v/>
      </c>
      <c r="Q44" s="251">
        <f>_xlfn.IFNA(SUM(INDIRECT("OP_DATA!" &amp; SUBSTITUTE(ADDRESS(1,MATCH(CONCATENATE("*Count.AutoSlam.",'Site Setup'!$R$5,".",'Site Setup'!$C43,".",'Site Setup'!$R$5,"-SLAM",$AZ44,RIGHT(Q$39,1),Q$38,Q$37),OP_DATA!$2:$2,0),4),"1","")&amp;"7:"&amp;SUBSTITUTE(ADDRESS(1,MATCH(CONCATENATE("*Count.AutoSlam.",'Site Setup'!$R$5,".",'Site Setup'!$C43,".",'Site Setup'!$R$5,"-SLAM",$AZ44,RIGHT(Q$39,1),Q$38,Q$37),OP_DATA!$2:$2,0),4),"1","")&amp;"200")),0)</f>
        <v/>
      </c>
      <c r="R44" s="251">
        <f>_xlfn.IFNA(SUM(INDIRECT("OP_DATA!" &amp; SUBSTITUTE(ADDRESS(1,MATCH(CONCATENATE("*Count.AutoSlam.",'Site Setup'!$R$5,".",'Site Setup'!$C43,".",'Site Setup'!$R$5,"-SLAM",$AZ44,RIGHT(R$39,1),R$38,R$37),OP_DATA!$2:$2,0),4),"1","")&amp;"7:"&amp;SUBSTITUTE(ADDRESS(1,MATCH(CONCATENATE("*Count.AutoSlam.",'Site Setup'!$R$5,".",'Site Setup'!$C43,".",'Site Setup'!$R$5,"-SLAM",$AZ44,RIGHT(R$39,1),R$38,R$37),OP_DATA!$2:$2,0),4),"1","")&amp;"200")),0)</f>
        <v/>
      </c>
      <c r="S44" s="251">
        <f>_xlfn.IFNA(SUM(INDIRECT("OP_DATA!" &amp; SUBSTITUTE(ADDRESS(1,MATCH(CONCATENATE("*Count.AutoSlam.",'Site Setup'!$R$5,".",'Site Setup'!$R$5,"-SLAM",$AZ44,S$38,S$37),OP_DATA!$2:$2,0),4),"1","")&amp;"7:"&amp;SUBSTITUTE(ADDRESS(1,MATCH(CONCATENATE("*Count.AutoSlam.",'Site Setup'!$R$5,".",'Site Setup'!$R$5,"-SLAM",$AZ44,S$38,S$37),OP_DATA!$2:$2,0),4),"1","")&amp;"200")),0)</f>
        <v/>
      </c>
      <c r="T44" s="251">
        <f>_xlfn.IFNA(SUM(INDIRECT("OP_DATA!" &amp; SUBSTITUTE(ADDRESS(1,MATCH(CONCATENATE("*Count.AutoSlam.",'Site Setup'!$R$5,".",'Site Setup'!$R$5,"-SLAM",$AZ44,T$38,T$37),OP_DATA!$2:$2,0),4),"1","")&amp;"7:"&amp;SUBSTITUTE(ADDRESS(1,MATCH(CONCATENATE("*Count.AutoSlam.",'Site Setup'!$R$5,".",'Site Setup'!$R$5,"-SLAM",$AZ44,T$38,T$37),OP_DATA!$2:$2,0),4),"1","")&amp;"200")),0)</f>
        <v/>
      </c>
      <c r="U44" s="251">
        <f>_xlfn.IFNA(SUM(INDIRECT("OP_DATA!" &amp; SUBSTITUTE(ADDRESS(1,MATCH(CONCATENATE("*Count.AutoSlam.",'Site Setup'!$R$5,".",'Site Setup'!$R$5,"-SLAM",$AZ44,U$38,U$37),OP_DATA!$2:$2,0),4),"1","")&amp;"7:"&amp;SUBSTITUTE(ADDRESS(1,MATCH(CONCATENATE("*Count.AutoSlam.",'Site Setup'!$R$5,".",'Site Setup'!$R$5,"-SLAM",$AZ44,U$38,U$37),OP_DATA!$2:$2,0),4),"1","")&amp;"200")),0)</f>
        <v/>
      </c>
      <c r="V44" s="251">
        <f>_xlfn.IFNA(SUM(INDIRECT("OP_DATA!" &amp; SUBSTITUTE(ADDRESS(1,MATCH(CONCATENATE("*Count.AutoSlam.",'Site Setup'!$R$5,".",'Site Setup'!$R$5,"-SLAM",$AZ44,V$38,V$37),OP_DATA!$2:$2,0),4),"1","")&amp;"7:"&amp;SUBSTITUTE(ADDRESS(1,MATCH(CONCATENATE("*Count.AutoSlam.",'Site Setup'!$R$5,".",'Site Setup'!$R$5,"-SLAM",$AZ44,V$38,V$37),OP_DATA!$2:$2,0),4),"1","")&amp;"200")),0)</f>
        <v/>
      </c>
      <c r="W44" s="251">
        <f>_xlfn.IFNA(SUM(INDIRECT("OP_DATA!" &amp; SUBSTITUTE(ADDRESS(1,MATCH(CONCATENATE("*Count.AutoSlam.",'Site Setup'!$R$5,".",'Site Setup'!$R$5,"-SLAM",$AZ44,W$38,W$37),OP_DATA!$2:$2,0),4),"1","")&amp;"7:"&amp;SUBSTITUTE(ADDRESS(1,MATCH(CONCATENATE("*Count.AutoSlam.",'Site Setup'!$R$5,".",'Site Setup'!$R$5,"-SLAM",$AZ44,W$38,W$37),OP_DATA!$2:$2,0),4),"1","")&amp;"200")),0)</f>
        <v/>
      </c>
      <c r="X44" s="251">
        <f>_xlfn.IFNA(SUM(INDIRECT("OP_DATA!" &amp; SUBSTITUTE(ADDRESS(1,MATCH(CONCATENATE("*Count.AutoSlam.",'Site Setup'!$R$5,".",'Site Setup'!$R$5,"-SLAM",$AZ44,X$38,X$37),OP_DATA!$2:$2,0),4),"1","")&amp;"7:"&amp;SUBSTITUTE(ADDRESS(1,MATCH(CONCATENATE("*Count.AutoSlam.",'Site Setup'!$R$5,".",'Site Setup'!$R$5,"-SLAM",$AZ44,X$38,X$37),OP_DATA!$2:$2,0),4),"1","")&amp;"200")),0)</f>
        <v/>
      </c>
      <c r="Y44" s="251">
        <f>_xlfn.IFNA(SUM(INDIRECT("OP_DATA!" &amp; SUBSTITUTE(ADDRESS(1,MATCH(CONCATENATE("*Count.AutoSlam.",'Site Setup'!$R$5,".",'Site Setup'!$R$5,"-SLAM",$AZ44,Y$38,Y$37),OP_DATA!$2:$2,0),4),"1","")&amp;"7:"&amp;SUBSTITUTE(ADDRESS(1,MATCH(CONCATENATE("*Count.AutoSlam.",'Site Setup'!$R$5,".",'Site Setup'!$R$5,"-SLAM",$AZ44,Y$38,Y$37),OP_DATA!$2:$2,0),4),"1","")&amp;"200")),0)</f>
        <v/>
      </c>
      <c r="Z44" s="251">
        <f>_xlfn.IFNA(SUM(INDIRECT("OP_DATA!" &amp; SUBSTITUTE(ADDRESS(1,MATCH(CONCATENATE("*Count.AutoSlam.",'Site Setup'!$R$5,".",'Site Setup'!$R$5,"-SLAM",$AZ44,Z$38,Z$37),OP_DATA!$2:$2,0),4),"1","")&amp;"7:"&amp;SUBSTITUTE(ADDRESS(1,MATCH(CONCATENATE("*Count.AutoSlam.",'Site Setup'!$R$5,".",'Site Setup'!$R$5,"-SLAM",$AZ44,Z$38,Z$37),OP_DATA!$2:$2,0),4),"1","")&amp;"200")),0)</f>
        <v/>
      </c>
      <c r="AA44" s="251">
        <f>_xlfn.IFNA(SUM(INDIRECT("OP_DATA!" &amp; SUBSTITUTE(ADDRESS(1,MATCH(CONCATENATE("*Count.AutoSlam.",'Site Setup'!$R$5,".",'Site Setup'!$R$5,"-SLAM",$AZ44,AA$38,AA$37),OP_DATA!$2:$2,0),4),"1","")&amp;"7:"&amp;SUBSTITUTE(ADDRESS(1,MATCH(CONCATENATE("*Count.AutoSlam.",'Site Setup'!$R$5,".",'Site Setup'!$R$5,"-SLAM",$AZ44,AA$38,AA$37),OP_DATA!$2:$2,0),4),"1","")&amp;"200")),0)</f>
        <v/>
      </c>
      <c r="AB44" s="251">
        <f>_xlfn.IFNA(SUM(INDIRECT("OP_DATA!" &amp; SUBSTITUTE(ADDRESS(1,MATCH(CONCATENATE("*Count.AutoSlam.",'Site Setup'!$R$5,".",'Site Setup'!$R$5,"-SLAM",$AZ44,AB$38,AB$37),OP_DATA!$2:$2,0),4),"1","")&amp;"7:"&amp;SUBSTITUTE(ADDRESS(1,MATCH(CONCATENATE("*Count.AutoSlam.",'Site Setup'!$R$5,".",'Site Setup'!$R$5,"-SLAM",$AZ44,AB$38,AB$37),OP_DATA!$2:$2,0),4),"1","")&amp;"200")),0)</f>
        <v/>
      </c>
      <c r="AC44" s="251">
        <f>_xlfn.IFNA(SUM(INDIRECT("OP_DATA!" &amp; SUBSTITUTE(ADDRESS(1,MATCH(CONCATENATE("*Count.AutoSlam.",'Site Setup'!$R$5,".",'Site Setup'!$R$5,"-SLAM",$AZ44,AC$38,AC$37),OP_DATA!$2:$2,0),4),"1","")&amp;"7:"&amp;SUBSTITUTE(ADDRESS(1,MATCH(CONCATENATE("*Count.AutoSlam.",'Site Setup'!$R$5,".",'Site Setup'!$R$5,"-SLAM",$AZ44,AC$38,AC$37),OP_DATA!$2:$2,0),4),"1","")&amp;"200")),0)</f>
        <v/>
      </c>
      <c r="AD44" s="251">
        <f>_xlfn.IFNA(SUM(INDIRECT("OP_DATA!" &amp; SUBSTITUTE(ADDRESS(1,MATCH(CONCATENATE("*Count.AutoSlam.",'Site Setup'!$R$5,".",'Site Setup'!$R$5,"-SLAM",$AZ44,AD$38,AD$37),OP_DATA!$2:$2,0),4),"1","")&amp;"7:"&amp;SUBSTITUTE(ADDRESS(1,MATCH(CONCATENATE("*Count.AutoSlam.",'Site Setup'!$R$5,".",'Site Setup'!$R$5,"-SLAM",$AZ44,AD$38,AD$37),OP_DATA!$2:$2,0),4),"1","")&amp;"200")),0)</f>
        <v/>
      </c>
      <c r="AE44" s="251">
        <f>_xlfn.IFNA(SUM(INDIRECT("OP_DATA!" &amp; SUBSTITUTE(ADDRESS(1,MATCH(CONCATENATE("*Count.AutoSlam.",'Site Setup'!$R$5,".",'Site Setup'!$R$5,"-SLAM",$AZ44,AE$38,AE$37),OP_DATA!$2:$2,0),4),"1","")&amp;"7:"&amp;SUBSTITUTE(ADDRESS(1,MATCH(CONCATENATE("*Count.AutoSlam.",'Site Setup'!$R$5,".",'Site Setup'!$R$5,"-SLAM",$AZ44,AE$38,AE$37),OP_DATA!$2:$2,0),4),"1","")&amp;"200")),0)</f>
        <v/>
      </c>
      <c r="AF44" s="251">
        <f>_xlfn.IFNA(SUM(INDIRECT("OP_DATA!" &amp; SUBSTITUTE(ADDRESS(1,MATCH(CONCATENATE("*Count.AutoSlam.",'Site Setup'!$R$5,".",'Site Setup'!$R$5,"-SLAM",$AZ44,AF$38,AF$37),OP_DATA!$2:$2,0),4),"1","")&amp;"7:"&amp;SUBSTITUTE(ADDRESS(1,MATCH(CONCATENATE("*Count.AutoSlam.",'Site Setup'!$R$5,".",'Site Setup'!$R$5,"-SLAM",$AZ44,AF$38,AF$37),OP_DATA!$2:$2,0),4),"1","")&amp;"200")),0)</f>
        <v/>
      </c>
      <c r="AG44" s="251">
        <f>_xlfn.IFNA(SUM(INDIRECT("OP_DATA!" &amp; SUBSTITUTE(ADDRESS(1,MATCH(CONCATENATE("*Count.AutoSlam.",'Site Setup'!$R$5,".",'Site Setup'!$R$5,"-SLAM",$AZ44,AG$38,AG$37),OP_DATA!$2:$2,0),4),"1","")&amp;"7:"&amp;SUBSTITUTE(ADDRESS(1,MATCH(CONCATENATE("*Count.AutoSlam.",'Site Setup'!$R$5,".",'Site Setup'!$R$5,"-SLAM",$AZ44,AG$38,AG$37),OP_DATA!$2:$2,0),4),"1","")&amp;"200")),0)</f>
        <v/>
      </c>
      <c r="AH44" s="251">
        <f>_xlfn.IFNA(SUM(INDIRECT("OP_DATA!" &amp; SUBSTITUTE(ADDRESS(1,MATCH(CONCATENATE("*Count.AutoSlam.",'Site Setup'!$R$5,".",'Site Setup'!$R$5,"-SLAM",$AZ44,AH$38,AH$37),OP_DATA!$2:$2,0),4),"1","")&amp;"7:"&amp;SUBSTITUTE(ADDRESS(1,MATCH(CONCATENATE("*Count.AutoSlam.",'Site Setup'!$R$5,".",'Site Setup'!$R$5,"-SLAM",$AZ44,AH$38,AH$37),OP_DATA!$2:$2,0),4),"1","")&amp;"200")),0)</f>
        <v/>
      </c>
      <c r="AI44" s="251">
        <f>_xlfn.IFNA(SUM(INDIRECT("OP_DATA!" &amp; SUBSTITUTE(ADDRESS(1,MATCH(CONCATENATE("*Count.AutoSlam.",'Site Setup'!$R$5,".",'Site Setup'!$R$5,"-SLAM",$AZ44,AI$38,AI$37),OP_DATA!$2:$2,0),4),"1","")&amp;"7:"&amp;SUBSTITUTE(ADDRESS(1,MATCH(CONCATENATE("*Count.AutoSlam.",'Site Setup'!$R$5,".",'Site Setup'!$R$5,"-SLAM",$AZ44,AI$38,AI$37),OP_DATA!$2:$2,0),4),"1","")&amp;"200")),0)</f>
        <v/>
      </c>
      <c r="AJ44" s="251">
        <f>_xlfn.IFNA(SUM(INDIRECT("OP_DATA!" &amp; SUBSTITUTE(ADDRESS(1,MATCH(CONCATENATE("*Count.AutoSlam.",'Site Setup'!$R$5,".",'Site Setup'!$R$5,"-SLAM",$AZ44,AJ$38,AJ$37),OP_DATA!$2:$2,0),4),"1","")&amp;"7:"&amp;SUBSTITUTE(ADDRESS(1,MATCH(CONCATENATE("*Count.AutoSlam.",'Site Setup'!$R$5,".",'Site Setup'!$R$5,"-SLAM",$AZ44,AJ$38,AJ$37),OP_DATA!$2:$2,0),4),"1","")&amp;"200")),0)</f>
        <v/>
      </c>
      <c r="AK44" s="251">
        <f>_xlfn.IFNA(SUM(INDIRECT("OP_DATA!" &amp; SUBSTITUTE(ADDRESS(1,MATCH(CONCATENATE("*Count.AutoSlam.",'Site Setup'!$R$5,".",'Site Setup'!$R$5,"-SLAM",$AZ44,AK$38,AK$37),OP_DATA!$2:$2,0),4),"1","")&amp;"7:"&amp;SUBSTITUTE(ADDRESS(1,MATCH(CONCATENATE("*Count.AutoSlam.",'Site Setup'!$R$5,".",'Site Setup'!$R$5,"-SLAM",$AZ44,AK$38,AK$37),OP_DATA!$2:$2,0),4),"1","")&amp;"200")),0)</f>
        <v/>
      </c>
      <c r="AL44" s="251">
        <f>_xlfn.IFNA(SUM(INDIRECT("OP_DATA!" &amp; SUBSTITUTE(ADDRESS(1,MATCH(CONCATENATE("*Count.AutoSlam.",'Site Setup'!$R$5,".",'Site Setup'!$R$5,"-SLAM",$AZ44,AL$38,AL$37),OP_DATA!$2:$2,0),4),"1","")&amp;"7:"&amp;SUBSTITUTE(ADDRESS(1,MATCH(CONCATENATE("*Count.AutoSlam.",'Site Setup'!$R$5,".",'Site Setup'!$R$5,"-SLAM",$AZ44,AL$38,AL$37),OP_DATA!$2:$2,0),4),"1","")&amp;"200")),0)</f>
        <v/>
      </c>
      <c r="AM44" s="251">
        <f>_xlfn.IFNA(SUM(INDIRECT("OP_DATA!" &amp; SUBSTITUTE(ADDRESS(1,MATCH(CONCATENATE("*Count.AutoSlam.",'Site Setup'!$R$5,".",'Site Setup'!$R$5,"-SLAM",$AZ44,AM$38,AM$37),OP_DATA!$2:$2,0),4),"1","")&amp;"7:"&amp;SUBSTITUTE(ADDRESS(1,MATCH(CONCATENATE("*Count.AutoSlam.",'Site Setup'!$R$5,".",'Site Setup'!$R$5,"-SLAM",$AZ44,AM$38,AM$37),OP_DATA!$2:$2,0),4),"1","")&amp;"200")),0)</f>
        <v/>
      </c>
      <c r="AN44" s="251">
        <f>_xlfn.IFNA(SUM(INDIRECT("OP_DATA!" &amp; SUBSTITUTE(ADDRESS(1,MATCH(CONCATENATE("*Count.AutoSlam.",'Site Setup'!$R$5,".",'Site Setup'!$R$5,"-SLAM",$AZ44,AN$38,AN$37),OP_DATA!$2:$2,0),4),"1","")&amp;"7:"&amp;SUBSTITUTE(ADDRESS(1,MATCH(CONCATENATE("*Count.AutoSlam.",'Site Setup'!$R$5,".",'Site Setup'!$R$5,"-SLAM",$AZ44,AN$38,AN$37),OP_DATA!$2:$2,0),4),"1","")&amp;"200")),0)</f>
        <v/>
      </c>
      <c r="AO44" s="251">
        <f>_xlfn.IFNA(SUM(INDIRECT("OP_DATA!" &amp; SUBSTITUTE(ADDRESS(1,MATCH(CONCATENATE("*Count.AutoSlam.",'Site Setup'!$R$5,".",'Site Setup'!$R$5,"-SLAM",$AZ44,AO$38,AO$37),OP_DATA!$2:$2,0),4),"1","")&amp;"7:"&amp;SUBSTITUTE(ADDRESS(1,MATCH(CONCATENATE("*Count.AutoSlam.",'Site Setup'!$R$5,".",'Site Setup'!$R$5,"-SLAM",$AZ44,AO$38,AO$37),OP_DATA!$2:$2,0),4),"1","")&amp;"200")),0)</f>
        <v/>
      </c>
      <c r="AP44" s="251">
        <f>_xlfn.IFNA(SUM(INDIRECT("OP_DATA!" &amp; SUBSTITUTE(ADDRESS(1,MATCH(CONCATENATE("*Count.AutoSlam.",'Site Setup'!$R$5,".",'Site Setup'!$R$5,"-SLAM",$AZ44,AP$38,AP$37),OP_DATA!$2:$2,0),4),"1","")&amp;"7:"&amp;SUBSTITUTE(ADDRESS(1,MATCH(CONCATENATE("*Count.AutoSlam.",'Site Setup'!$R$5,".",'Site Setup'!$R$5,"-SLAM",$AZ44,AP$38,AP$37),OP_DATA!$2:$2,0),4),"1","")&amp;"200")),0)</f>
        <v/>
      </c>
      <c r="AQ44" s="251">
        <f>_xlfn.IFNA(SUM(INDIRECT("OP_DATA!" &amp; SUBSTITUTE(ADDRESS(1,MATCH(CONCATENATE("*Count.AutoSlam.",'Site Setup'!$R$5,".",'Site Setup'!$R$5,"-SLAM",$AZ44,AQ$38,AQ$37),OP_DATA!$2:$2,0),4),"1","")&amp;"7:"&amp;SUBSTITUTE(ADDRESS(1,MATCH(CONCATENATE("*Count.AutoSlam.",'Site Setup'!$R$5,".",'Site Setup'!$R$5,"-SLAM",$AZ44,AQ$38,AQ$37),OP_DATA!$2:$2,0),4),"1","")&amp;"200")),0)</f>
        <v/>
      </c>
      <c r="AR44" s="251">
        <f>_xlfn.IFNA(SUM(INDIRECT("OP_DATA!" &amp; SUBSTITUTE(ADDRESS(1,MATCH(CONCATENATE("*Count.AutoSlam.",'Site Setup'!$R$5,".",'Site Setup'!$R$5,"-SLAM",$AZ44,AR$38,AR$37),OP_DATA!$2:$2,0),4),"1","")&amp;"7:"&amp;SUBSTITUTE(ADDRESS(1,MATCH(CONCATENATE("*Count.AutoSlam.",'Site Setup'!$R$5,".",'Site Setup'!$R$5,"-SLAM",$AZ44,AR$38,AR$37),OP_DATA!$2:$2,0),4),"1","")&amp;"200")),0)</f>
        <v/>
      </c>
      <c r="AS44" s="251">
        <f>_xlfn.IFNA(SUM(INDIRECT("OP_DATA!" &amp; SUBSTITUTE(ADDRESS(1,MATCH(CONCATENATE("*Count.AutoSlam.",'Site Setup'!$R$5,".",'Site Setup'!$R$5,"-SLAM",$AZ44,AS$38,AS$37),OP_DATA!$2:$2,0),4),"1","")&amp;"7:"&amp;SUBSTITUTE(ADDRESS(1,MATCH(CONCATENATE("*Count.AutoSlam.",'Site Setup'!$R$5,".",'Site Setup'!$R$5,"-SLAM",$AZ44,AS$38,AS$37),OP_DATA!$2:$2,0),4),"1","")&amp;"200")),0)</f>
        <v/>
      </c>
      <c r="AT44" s="251">
        <f>_xlfn.IFNA(SUM(INDIRECT("OP_DATA!" &amp; SUBSTITUTE(ADDRESS(1,MATCH(CONCATENATE("*Count.AutoSlam.",'Site Setup'!$R$5,".",'Site Setup'!$R$5,"-SLAM",$AZ44,AT$38,AT$37),OP_DATA!$2:$2,0),4),"1","")&amp;"7:"&amp;SUBSTITUTE(ADDRESS(1,MATCH(CONCATENATE("*Count.AutoSlam.",'Site Setup'!$R$5,".",'Site Setup'!$R$5,"-SLAM",$AZ44,AT$38,AT$37),OP_DATA!$2:$2,0),4),"1","")&amp;"200")),0)</f>
        <v/>
      </c>
      <c r="AU44" s="251">
        <f>_xlfn.IFNA(SUM(INDIRECT("OP_DATA!" &amp; SUBSTITUTE(ADDRESS(1,MATCH(CONCATENATE("*Count.AutoSlam.",'Site Setup'!$R$5,".",'Site Setup'!$R$5,"-SLAM",$AZ44,AU$38,AU$37),OP_DATA!$2:$2,0),4),"1","")&amp;"7:"&amp;SUBSTITUTE(ADDRESS(1,MATCH(CONCATENATE("*Count.AutoSlam.",'Site Setup'!$R$5,".",'Site Setup'!$R$5,"-SLAM",$AZ44,AU$38,AU$37),OP_DATA!$2:$2,0),4),"1","")&amp;"200")),0)</f>
        <v/>
      </c>
      <c r="AV44" s="251">
        <f>_xlfn.IFNA(SUM(INDIRECT("OP_DATA!" &amp; SUBSTITUTE(ADDRESS(1,MATCH(CONCATENATE("*Count.AutoSlam.",'Site Setup'!$R$5,".",'Site Setup'!$R$5,"-SLAM",$AZ44,AV$38,AV$37),OP_DATA!$2:$2,0),4),"1","")&amp;"7:"&amp;SUBSTITUTE(ADDRESS(1,MATCH(CONCATENATE("*Count.AutoSlam.",'Site Setup'!$R$5,".",'Site Setup'!$R$5,"-SLAM",$AZ44,AV$38,AV$37),OP_DATA!$2:$2,0),4),"1","")&amp;"200")),0)</f>
        <v/>
      </c>
      <c r="AW44" s="251">
        <f>_xlfn.IFNA(SUM(INDIRECT("OP_DATA!" &amp; SUBSTITUTE(ADDRESS(1,MATCH(CONCATENATE("*Count.AutoSlam.",'Site Setup'!$R$5,".",'Site Setup'!$R$5,"-SLAM",$AZ44,AW$38,AW$37),OP_DATA!$2:$2,0),4),"1","")&amp;"7:"&amp;SUBSTITUTE(ADDRESS(1,MATCH(CONCATENATE("*Count.AutoSlam.",'Site Setup'!$R$5,".",'Site Setup'!$R$5,"-SLAM",$AZ44,AW$38,AW$37),OP_DATA!$2:$2,0),4),"1","")&amp;"200")),0)</f>
        <v/>
      </c>
      <c r="AX44" s="251">
        <f>_xlfn.IFNA(SUM(INDIRECT("OP_DATA!" &amp; SUBSTITUTE(ADDRESS(1,MATCH(CONCATENATE("*Count.AutoSlam.",'Site Setup'!$R$5,".",'Site Setup'!$R$5,"-SLAM",$AZ44,AX$38,AX$37),OP_DATA!$2:$2,0),4),"1","")&amp;"7:"&amp;SUBSTITUTE(ADDRESS(1,MATCH(CONCATENATE("*Count.AutoSlam.",'Site Setup'!$R$5,".",'Site Setup'!$R$5,"-SLAM",$AZ44,AX$38,AX$37),OP_DATA!$2:$2,0),4),"1","")&amp;"200")),0)</f>
        <v/>
      </c>
      <c r="AY44" s="251">
        <f>_xlfn.IFNA(SUM(INDIRECT("OP_DATA!" &amp; SUBSTITUTE(ADDRESS(1,MATCH(CONCATENATE("*Count.AutoSlam.",'Site Setup'!$R$5,".",'Site Setup'!$R$5,"-SLAM",$AZ44,AY$38,AY$37),OP_DATA!$2:$2,0),4),"1","")&amp;"7:"&amp;SUBSTITUTE(ADDRESS(1,MATCH(CONCATENATE("*Count.AutoSlam.",'Site Setup'!$R$5,".",'Site Setup'!$R$5,"-SLAM",$AZ44,AY$38,AY$37),OP_DATA!$2:$2,0),4),"1","")&amp;"200")),0)</f>
        <v/>
      </c>
      <c r="AZ44" s="24">
        <f>'Site Setup'!B43</f>
        <v/>
      </c>
    </row>
    <row r="45" ht="15.75" customHeight="1" s="644">
      <c r="A45" s="82">
        <f>A18</f>
        <v/>
      </c>
      <c r="B45" s="97">
        <f>_xlfn.IFNA(SUM(INDIRECT("OP_DATA!" &amp; SUBSTITUTE(ADDRESS(1,MATCH(CONCATENATE("*Count.AutoSlam.",'Site Setup'!$R$5,".",'Site Setup'!$C44,".",'Site Setup'!$R$5,"-SLAM",$AZ45,1,".Shipped n"),OP_DATA!$2:$2,0),4),"1","")&amp;"7:"&amp;SUBSTITUTE(ADDRESS(1,MATCH(CONCATENATE("*Count.AutoSlam.",'Site Setup'!$R$5,".",'Site Setup'!$C44,".",'Site Setup'!$R$5,"-SLAM",$AZ45,1,".Shipped n"),OP_DATA!$2:$2,0),4),"1","")&amp;"200"))+SUM(INDIRECT("OP_DATA!" &amp; SUBSTITUTE(ADDRESS(1,MATCH(CONCATENATE("*Count.AutoSlam.",'Site Setup'!$R$5,".",'Site Setup'!$C44,".",'Site Setup'!$R$5,"-SLAM",$AZ45,2,".Shipped n"),OP_DATA!$2:$2,0),4),"1","")&amp;"7:"&amp;SUBSTITUTE(ADDRESS(1,MATCH(CONCATENATE("*Count.AutoSlam.",'Site Setup'!$R$5,".",'Site Setup'!$C44,".",'Site Setup'!$R$5,"-SLAM",$AZ45,2,".Shipped n"),OP_DATA!$2:$2,0),4),"1","")&amp;"200")),0)</f>
        <v/>
      </c>
      <c r="C45" s="251">
        <f>_xlfn.IFNA(SUM(INDIRECT("OP_DATA!" &amp; SUBSTITUTE(ADDRESS(1,MATCH(CONCATENATE("*Count.AutoSlam.",'Site Setup'!$R$5,".",'Site Setup'!$C44,".",'Site Setup'!$R$5,"-SLAM",$AZ45,RIGHT(C$39,1),C$38,C$37),OP_DATA!$2:$2,0),4),"1","")&amp;"7:"&amp;SUBSTITUTE(ADDRESS(1,MATCH(CONCATENATE("*Count.AutoSlam.",'Site Setup'!$R$5,".",'Site Setup'!$C44,".",'Site Setup'!$R$5,"-SLAM",$AZ45,RIGHT(C$39,1),C$38,C$37),OP_DATA!$2:$2,0),4),"1","")&amp;"200")),0)</f>
        <v/>
      </c>
      <c r="D45" s="251">
        <f>_xlfn.IFNA(SUM(INDIRECT("OP_DATA!" &amp; SUBSTITUTE(ADDRESS(1,MATCH(CONCATENATE("*Count.AutoSlam.",'Site Setup'!$R$5,".",'Site Setup'!$C44,".",'Site Setup'!$R$5,"-SLAM",$AZ45,RIGHT(D$39,1),D$38,D$37),OP_DATA!$2:$2,0),4),"1","")&amp;"7:"&amp;SUBSTITUTE(ADDRESS(1,MATCH(CONCATENATE("*Count.AutoSlam.",'Site Setup'!$R$5,".",'Site Setup'!$C44,".",'Site Setup'!$R$5,"-SLAM",$AZ45,RIGHT(D$39,1),D$38,D$37),OP_DATA!$2:$2,0),4),"1","")&amp;"200")),0)</f>
        <v/>
      </c>
      <c r="E45" s="251">
        <f>_xlfn.IFNA(SUM(INDIRECT("OP_DATA!" &amp; SUBSTITUTE(ADDRESS(1,MATCH(CONCATENATE("*Count.AutoSlam.",'Site Setup'!$R$5,".",'Site Setup'!$C44,".",'Site Setup'!$R$5,"-SLAM",$AZ45,RIGHT(E$39,1),E$38,E$37),OP_DATA!$2:$2,0),4),"1","")&amp;"7:"&amp;SUBSTITUTE(ADDRESS(1,MATCH(CONCATENATE("*Count.AutoSlam.",'Site Setup'!$R$5,".",'Site Setup'!$C44,".",'Site Setup'!$R$5,"-SLAM",$AZ45,RIGHT(E$39,1),E$38,E$37),OP_DATA!$2:$2,0),4),"1","")&amp;"200")),0)</f>
        <v/>
      </c>
      <c r="F45" s="251">
        <f>_xlfn.IFNA(SUM(INDIRECT("OP_DATA!" &amp; SUBSTITUTE(ADDRESS(1,MATCH(CONCATENATE("*Count.AutoSlam.",'Site Setup'!$R$5,".",'Site Setup'!$C44,".",'Site Setup'!$R$5,"-SLAM",$AZ45,RIGHT(F$39,1),F$38,F$37),OP_DATA!$2:$2,0),4),"1","")&amp;"7:"&amp;SUBSTITUTE(ADDRESS(1,MATCH(CONCATENATE("*Count.AutoSlam.",'Site Setup'!$R$5,".",'Site Setup'!$C44,".",'Site Setup'!$R$5,"-SLAM",$AZ45,RIGHT(F$39,1),F$38,F$37),OP_DATA!$2:$2,0),4),"1","")&amp;"200")),0)</f>
        <v/>
      </c>
      <c r="G45" s="251">
        <f>_xlfn.IFNA(SUM(INDIRECT("OP_DATA!" &amp; SUBSTITUTE(ADDRESS(1,MATCH(CONCATENATE("*Count.AutoSlam.",'Site Setup'!$R$5,".",'Site Setup'!$C44,".",'Site Setup'!$R$5,"-SLAM",$AZ45,RIGHT(G$39,1),G$38,G$37),OP_DATA!$2:$2,0),4),"1","")&amp;"7:"&amp;SUBSTITUTE(ADDRESS(1,MATCH(CONCATENATE("*Count.AutoSlam.",'Site Setup'!$R$5,".",'Site Setup'!$C44,".",'Site Setup'!$R$5,"-SLAM",$AZ45,RIGHT(G$39,1),G$38,G$37),OP_DATA!$2:$2,0),4),"1","")&amp;"200")),0)</f>
        <v/>
      </c>
      <c r="H45" s="251">
        <f>_xlfn.IFNA(SUM(INDIRECT("OP_DATA!" &amp; SUBSTITUTE(ADDRESS(1,MATCH(CONCATENATE("*Count.AutoSlam.",'Site Setup'!$R$5,".",'Site Setup'!$C44,".",'Site Setup'!$R$5,"-SLAM",$AZ45,RIGHT(H$39,1),H$38,H$37),OP_DATA!$2:$2,0),4),"1","")&amp;"7:"&amp;SUBSTITUTE(ADDRESS(1,MATCH(CONCATENATE("*Count.AutoSlam.",'Site Setup'!$R$5,".",'Site Setup'!$C44,".",'Site Setup'!$R$5,"-SLAM",$AZ45,RIGHT(H$39,1),H$38,H$37),OP_DATA!$2:$2,0),4),"1","")&amp;"200")),0)</f>
        <v/>
      </c>
      <c r="I45" s="251">
        <f>_xlfn.IFNA(SUM(INDIRECT("OP_DATA!" &amp; SUBSTITUTE(ADDRESS(1,MATCH(CONCATENATE("*Count.AutoSlam.",'Site Setup'!$R$5,".",'Site Setup'!$C44,".",'Site Setup'!$R$5,"-SLAM",$AZ45,RIGHT(I$39,1),I$38,I$37),OP_DATA!$2:$2,0),4),"1","")&amp;"7:"&amp;SUBSTITUTE(ADDRESS(1,MATCH(CONCATENATE("*Count.AutoSlam.",'Site Setup'!$R$5,".",'Site Setup'!$C44,".",'Site Setup'!$R$5,"-SLAM",$AZ45,RIGHT(I$39,1),I$38,I$37),OP_DATA!$2:$2,0),4),"1","")&amp;"200")),0)</f>
        <v/>
      </c>
      <c r="J45" s="251">
        <f>_xlfn.IFNA(SUM(INDIRECT("OP_DATA!" &amp; SUBSTITUTE(ADDRESS(1,MATCH(CONCATENATE("*Count.AutoSlam.",'Site Setup'!$R$5,".",'Site Setup'!$C44,".",'Site Setup'!$R$5,"-SLAM",$AZ45,RIGHT(J$39,1),J$38,J$37),OP_DATA!$2:$2,0),4),"1","")&amp;"7:"&amp;SUBSTITUTE(ADDRESS(1,MATCH(CONCATENATE("*Count.AutoSlam.",'Site Setup'!$R$5,".",'Site Setup'!$C44,".",'Site Setup'!$R$5,"-SLAM",$AZ45,RIGHT(J$39,1),J$38,J$37),OP_DATA!$2:$2,0),4),"1","")&amp;"200")),0)</f>
        <v/>
      </c>
      <c r="K45" s="251">
        <f>_xlfn.IFNA(SUM(INDIRECT("OP_DATA!" &amp; SUBSTITUTE(ADDRESS(1,MATCH(CONCATENATE("*Count.AutoSlam.",'Site Setup'!$R$5,".",'Site Setup'!$C44,".",'Site Setup'!$R$5,"-SLAM",$AZ45,RIGHT(K$39,1),K$38,K$37),OP_DATA!$2:$2,0),4),"1","")&amp;"7:"&amp;SUBSTITUTE(ADDRESS(1,MATCH(CONCATENATE("*Count.AutoSlam.",'Site Setup'!$R$5,".",'Site Setup'!$C44,".",'Site Setup'!$R$5,"-SLAM",$AZ45,RIGHT(K$39,1),K$38,K$37),OP_DATA!$2:$2,0),4),"1","")&amp;"200")),0)</f>
        <v/>
      </c>
      <c r="L45" s="251">
        <f>_xlfn.IFNA(SUM(INDIRECT("OP_DATA!" &amp; SUBSTITUTE(ADDRESS(1,MATCH(CONCATENATE("*Count.AutoSlam.",'Site Setup'!$R$5,".",'Site Setup'!$C44,".",'Site Setup'!$R$5,"-SLAM",$AZ45,RIGHT(L$39,1),L$38,L$37),OP_DATA!$2:$2,0),4),"1","")&amp;"7:"&amp;SUBSTITUTE(ADDRESS(1,MATCH(CONCATENATE("*Count.AutoSlam.",'Site Setup'!$R$5,".",'Site Setup'!$C44,".",'Site Setup'!$R$5,"-SLAM",$AZ45,RIGHT(L$39,1),L$38,L$37),OP_DATA!$2:$2,0),4),"1","")&amp;"200")),0)</f>
        <v/>
      </c>
      <c r="M45" s="222">
        <f>_xlfn.IFNA(SUM(INDIRECT("OP_DATA!" &amp; SUBSTITUTE(ADDRESS(1,MATCH(CONCATENATE("*Count.AutoSlam.",'Site Setup'!$R$5,".",'Site Setup'!$R$5,"-SLAM",$AZ45,RIGHT(M$39,1),M$38,M$37),OP_DATA!$2:$2,0),4),"1","")&amp;"7:"&amp;SUBSTITUTE(ADDRESS(1,MATCH(CONCATENATE("*Count.AutoSlam.",'Site Setup'!$R$5,".",'Site Setup'!$R$5,"-SLAM",$AZ45,RIGHT(M$39,1),M$38,M$37),OP_DATA!$2:$2,0),4),"1","")&amp;"200")),0)</f>
        <v/>
      </c>
      <c r="N45" s="222">
        <f>_xlfn.IFNA(SUM(INDIRECT("OP_DATA!" &amp; SUBSTITUTE(ADDRESS(1,MATCH(CONCATENATE("*Count.AutoSlam.",'Site Setup'!$R$5,".",'Site Setup'!$R$5,"-SLAM",$AZ45,RIGHT(N$39,1),N$38,N$37),OP_DATA!$2:$2,0),4),"1","")&amp;"7:"&amp;SUBSTITUTE(ADDRESS(1,MATCH(CONCATENATE("*Count.AutoSlam.",'Site Setup'!$R$5,".",'Site Setup'!$R$5,"-SLAM",$AZ45,RIGHT(N$39,1),N$38,N$37),OP_DATA!$2:$2,0),4),"1","")&amp;"200")),0)</f>
        <v/>
      </c>
      <c r="O45" s="251">
        <f>_xlfn.IFNA(SUM(INDIRECT("OP_DATA!" &amp; SUBSTITUTE(ADDRESS(1,MATCH(CONCATENATE("*Count.AutoSlam.",'Site Setup'!$R$5,".",'Site Setup'!$C44,".",'Site Setup'!$R$5,"-SLAM",$AZ45,RIGHT(O$39,1),O$38,O$37),OP_DATA!$2:$2,0),4),"1","")&amp;"7:"&amp;SUBSTITUTE(ADDRESS(1,MATCH(CONCATENATE("*Count.AutoSlam.",'Site Setup'!$R$5,".",'Site Setup'!$C44,".",'Site Setup'!$R$5,"-SLAM",$AZ45,RIGHT(O$39,1),O$38,O$37),OP_DATA!$2:$2,0),4),"1","")&amp;"200")),0)</f>
        <v/>
      </c>
      <c r="P45" s="251">
        <f>_xlfn.IFNA(SUM(INDIRECT("OP_DATA!" &amp; SUBSTITUTE(ADDRESS(1,MATCH(CONCATENATE("*Count.AutoSlam.",'Site Setup'!$R$5,".",'Site Setup'!$C44,".",'Site Setup'!$R$5,"-SLAM",$AZ45,RIGHT(P$39,1),P$38,P$37),OP_DATA!$2:$2,0),4),"1","")&amp;"7:"&amp;SUBSTITUTE(ADDRESS(1,MATCH(CONCATENATE("*Count.AutoSlam.",'Site Setup'!$R$5,".",'Site Setup'!$C44,".",'Site Setup'!$R$5,"-SLAM",$AZ45,RIGHT(P$39,1),P$38,P$37),OP_DATA!$2:$2,0),4),"1","")&amp;"200")),0)</f>
        <v/>
      </c>
      <c r="Q45" s="251">
        <f>_xlfn.IFNA(SUM(INDIRECT("OP_DATA!" &amp; SUBSTITUTE(ADDRESS(1,MATCH(CONCATENATE("*Count.AutoSlam.",'Site Setup'!$R$5,".",'Site Setup'!$C44,".",'Site Setup'!$R$5,"-SLAM",$AZ45,RIGHT(Q$39,1),Q$38,Q$37),OP_DATA!$2:$2,0),4),"1","")&amp;"7:"&amp;SUBSTITUTE(ADDRESS(1,MATCH(CONCATENATE("*Count.AutoSlam.",'Site Setup'!$R$5,".",'Site Setup'!$C44,".",'Site Setup'!$R$5,"-SLAM",$AZ45,RIGHT(Q$39,1),Q$38,Q$37),OP_DATA!$2:$2,0),4),"1","")&amp;"200")),0)</f>
        <v/>
      </c>
      <c r="R45" s="251">
        <f>_xlfn.IFNA(SUM(INDIRECT("OP_DATA!" &amp; SUBSTITUTE(ADDRESS(1,MATCH(CONCATENATE("*Count.AutoSlam.",'Site Setup'!$R$5,".",'Site Setup'!$C44,".",'Site Setup'!$R$5,"-SLAM",$AZ45,RIGHT(R$39,1),R$38,R$37),OP_DATA!$2:$2,0),4),"1","")&amp;"7:"&amp;SUBSTITUTE(ADDRESS(1,MATCH(CONCATENATE("*Count.AutoSlam.",'Site Setup'!$R$5,".",'Site Setup'!$C44,".",'Site Setup'!$R$5,"-SLAM",$AZ45,RIGHT(R$39,1),R$38,R$37),OP_DATA!$2:$2,0),4),"1","")&amp;"200")),0)</f>
        <v/>
      </c>
      <c r="S45" s="251">
        <f>_xlfn.IFNA(SUM(INDIRECT("OP_DATA!" &amp; SUBSTITUTE(ADDRESS(1,MATCH(CONCATENATE("*Count.AutoSlam.",'Site Setup'!$R$5,".",'Site Setup'!$R$5,"-SLAM",$AZ45,S$38,S$37),OP_DATA!$2:$2,0),4),"1","")&amp;"7:"&amp;SUBSTITUTE(ADDRESS(1,MATCH(CONCATENATE("*Count.AutoSlam.",'Site Setup'!$R$5,".",'Site Setup'!$R$5,"-SLAM",$AZ45,S$38,S$37),OP_DATA!$2:$2,0),4),"1","")&amp;"200")),0)</f>
        <v/>
      </c>
      <c r="T45" s="251">
        <f>_xlfn.IFNA(SUM(INDIRECT("OP_DATA!" &amp; SUBSTITUTE(ADDRESS(1,MATCH(CONCATENATE("*Count.AutoSlam.",'Site Setup'!$R$5,".",'Site Setup'!$R$5,"-SLAM",$AZ45,T$38,T$37),OP_DATA!$2:$2,0),4),"1","")&amp;"7:"&amp;SUBSTITUTE(ADDRESS(1,MATCH(CONCATENATE("*Count.AutoSlam.",'Site Setup'!$R$5,".",'Site Setup'!$R$5,"-SLAM",$AZ45,T$38,T$37),OP_DATA!$2:$2,0),4),"1","")&amp;"200")),0)</f>
        <v/>
      </c>
      <c r="U45" s="251">
        <f>_xlfn.IFNA(SUM(INDIRECT("OP_DATA!" &amp; SUBSTITUTE(ADDRESS(1,MATCH(CONCATENATE("*Count.AutoSlam.",'Site Setup'!$R$5,".",'Site Setup'!$R$5,"-SLAM",$AZ45,U$38,U$37),OP_DATA!$2:$2,0),4),"1","")&amp;"7:"&amp;SUBSTITUTE(ADDRESS(1,MATCH(CONCATENATE("*Count.AutoSlam.",'Site Setup'!$R$5,".",'Site Setup'!$R$5,"-SLAM",$AZ45,U$38,U$37),OP_DATA!$2:$2,0),4),"1","")&amp;"200")),0)</f>
        <v/>
      </c>
      <c r="V45" s="251">
        <f>_xlfn.IFNA(SUM(INDIRECT("OP_DATA!" &amp; SUBSTITUTE(ADDRESS(1,MATCH(CONCATENATE("*Count.AutoSlam.",'Site Setup'!$R$5,".",'Site Setup'!$R$5,"-SLAM",$AZ45,V$38,V$37),OP_DATA!$2:$2,0),4),"1","")&amp;"7:"&amp;SUBSTITUTE(ADDRESS(1,MATCH(CONCATENATE("*Count.AutoSlam.",'Site Setup'!$R$5,".",'Site Setup'!$R$5,"-SLAM",$AZ45,V$38,V$37),OP_DATA!$2:$2,0),4),"1","")&amp;"200")),0)</f>
        <v/>
      </c>
      <c r="W45" s="251">
        <f>_xlfn.IFNA(SUM(INDIRECT("OP_DATA!" &amp; SUBSTITUTE(ADDRESS(1,MATCH(CONCATENATE("*Count.AutoSlam.",'Site Setup'!$R$5,".",'Site Setup'!$R$5,"-SLAM",$AZ45,W$38,W$37),OP_DATA!$2:$2,0),4),"1","")&amp;"7:"&amp;SUBSTITUTE(ADDRESS(1,MATCH(CONCATENATE("*Count.AutoSlam.",'Site Setup'!$R$5,".",'Site Setup'!$R$5,"-SLAM",$AZ45,W$38,W$37),OP_DATA!$2:$2,0),4),"1","")&amp;"200")),0)</f>
        <v/>
      </c>
      <c r="X45" s="251">
        <f>_xlfn.IFNA(SUM(INDIRECT("OP_DATA!" &amp; SUBSTITUTE(ADDRESS(1,MATCH(CONCATENATE("*Count.AutoSlam.",'Site Setup'!$R$5,".",'Site Setup'!$R$5,"-SLAM",$AZ45,X$38,X$37),OP_DATA!$2:$2,0),4),"1","")&amp;"7:"&amp;SUBSTITUTE(ADDRESS(1,MATCH(CONCATENATE("*Count.AutoSlam.",'Site Setup'!$R$5,".",'Site Setup'!$R$5,"-SLAM",$AZ45,X$38,X$37),OP_DATA!$2:$2,0),4),"1","")&amp;"200")),0)</f>
        <v/>
      </c>
      <c r="Y45" s="251">
        <f>_xlfn.IFNA(SUM(INDIRECT("OP_DATA!" &amp; SUBSTITUTE(ADDRESS(1,MATCH(CONCATENATE("*Count.AutoSlam.",'Site Setup'!$R$5,".",'Site Setup'!$R$5,"-SLAM",$AZ45,Y$38,Y$37),OP_DATA!$2:$2,0),4),"1","")&amp;"7:"&amp;SUBSTITUTE(ADDRESS(1,MATCH(CONCATENATE("*Count.AutoSlam.",'Site Setup'!$R$5,".",'Site Setup'!$R$5,"-SLAM",$AZ45,Y$38,Y$37),OP_DATA!$2:$2,0),4),"1","")&amp;"200")),0)</f>
        <v/>
      </c>
      <c r="Z45" s="251">
        <f>_xlfn.IFNA(SUM(INDIRECT("OP_DATA!" &amp; SUBSTITUTE(ADDRESS(1,MATCH(CONCATENATE("*Count.AutoSlam.",'Site Setup'!$R$5,".",'Site Setup'!$R$5,"-SLAM",$AZ45,Z$38,Z$37),OP_DATA!$2:$2,0),4),"1","")&amp;"7:"&amp;SUBSTITUTE(ADDRESS(1,MATCH(CONCATENATE("*Count.AutoSlam.",'Site Setup'!$R$5,".",'Site Setup'!$R$5,"-SLAM",$AZ45,Z$38,Z$37),OP_DATA!$2:$2,0),4),"1","")&amp;"200")),0)</f>
        <v/>
      </c>
      <c r="AA45" s="251">
        <f>_xlfn.IFNA(SUM(INDIRECT("OP_DATA!" &amp; SUBSTITUTE(ADDRESS(1,MATCH(CONCATENATE("*Count.AutoSlam.",'Site Setup'!$R$5,".",'Site Setup'!$R$5,"-SLAM",$AZ45,AA$38,AA$37),OP_DATA!$2:$2,0),4),"1","")&amp;"7:"&amp;SUBSTITUTE(ADDRESS(1,MATCH(CONCATENATE("*Count.AutoSlam.",'Site Setup'!$R$5,".",'Site Setup'!$R$5,"-SLAM",$AZ45,AA$38,AA$37),OP_DATA!$2:$2,0),4),"1","")&amp;"200")),0)</f>
        <v/>
      </c>
      <c r="AB45" s="251">
        <f>_xlfn.IFNA(SUM(INDIRECT("OP_DATA!" &amp; SUBSTITUTE(ADDRESS(1,MATCH(CONCATENATE("*Count.AutoSlam.",'Site Setup'!$R$5,".",'Site Setup'!$R$5,"-SLAM",$AZ45,AB$38,AB$37),OP_DATA!$2:$2,0),4),"1","")&amp;"7:"&amp;SUBSTITUTE(ADDRESS(1,MATCH(CONCATENATE("*Count.AutoSlam.",'Site Setup'!$R$5,".",'Site Setup'!$R$5,"-SLAM",$AZ45,AB$38,AB$37),OP_DATA!$2:$2,0),4),"1","")&amp;"200")),0)</f>
        <v/>
      </c>
      <c r="AC45" s="251">
        <f>_xlfn.IFNA(SUM(INDIRECT("OP_DATA!" &amp; SUBSTITUTE(ADDRESS(1,MATCH(CONCATENATE("*Count.AutoSlam.",'Site Setup'!$R$5,".",'Site Setup'!$R$5,"-SLAM",$AZ45,AC$38,AC$37),OP_DATA!$2:$2,0),4),"1","")&amp;"7:"&amp;SUBSTITUTE(ADDRESS(1,MATCH(CONCATENATE("*Count.AutoSlam.",'Site Setup'!$R$5,".",'Site Setup'!$R$5,"-SLAM",$AZ45,AC$38,AC$37),OP_DATA!$2:$2,0),4),"1","")&amp;"200")),0)</f>
        <v/>
      </c>
      <c r="AD45" s="251">
        <f>_xlfn.IFNA(SUM(INDIRECT("OP_DATA!" &amp; SUBSTITUTE(ADDRESS(1,MATCH(CONCATENATE("*Count.AutoSlam.",'Site Setup'!$R$5,".",'Site Setup'!$R$5,"-SLAM",$AZ45,AD$38,AD$37),OP_DATA!$2:$2,0),4),"1","")&amp;"7:"&amp;SUBSTITUTE(ADDRESS(1,MATCH(CONCATENATE("*Count.AutoSlam.",'Site Setup'!$R$5,".",'Site Setup'!$R$5,"-SLAM",$AZ45,AD$38,AD$37),OP_DATA!$2:$2,0),4),"1","")&amp;"200")),0)</f>
        <v/>
      </c>
      <c r="AE45" s="251">
        <f>_xlfn.IFNA(SUM(INDIRECT("OP_DATA!" &amp; SUBSTITUTE(ADDRESS(1,MATCH(CONCATENATE("*Count.AutoSlam.",'Site Setup'!$R$5,".",'Site Setup'!$R$5,"-SLAM",$AZ45,AE$38,AE$37),OP_DATA!$2:$2,0),4),"1","")&amp;"7:"&amp;SUBSTITUTE(ADDRESS(1,MATCH(CONCATENATE("*Count.AutoSlam.",'Site Setup'!$R$5,".",'Site Setup'!$R$5,"-SLAM",$AZ45,AE$38,AE$37),OP_DATA!$2:$2,0),4),"1","")&amp;"200")),0)</f>
        <v/>
      </c>
      <c r="AF45" s="251">
        <f>_xlfn.IFNA(SUM(INDIRECT("OP_DATA!" &amp; SUBSTITUTE(ADDRESS(1,MATCH(CONCATENATE("*Count.AutoSlam.",'Site Setup'!$R$5,".",'Site Setup'!$R$5,"-SLAM",$AZ45,AF$38,AF$37),OP_DATA!$2:$2,0),4),"1","")&amp;"7:"&amp;SUBSTITUTE(ADDRESS(1,MATCH(CONCATENATE("*Count.AutoSlam.",'Site Setup'!$R$5,".",'Site Setup'!$R$5,"-SLAM",$AZ45,AF$38,AF$37),OP_DATA!$2:$2,0),4),"1","")&amp;"200")),0)</f>
        <v/>
      </c>
      <c r="AG45" s="251">
        <f>_xlfn.IFNA(SUM(INDIRECT("OP_DATA!" &amp; SUBSTITUTE(ADDRESS(1,MATCH(CONCATENATE("*Count.AutoSlam.",'Site Setup'!$R$5,".",'Site Setup'!$R$5,"-SLAM",$AZ45,AG$38,AG$37),OP_DATA!$2:$2,0),4),"1","")&amp;"7:"&amp;SUBSTITUTE(ADDRESS(1,MATCH(CONCATENATE("*Count.AutoSlam.",'Site Setup'!$R$5,".",'Site Setup'!$R$5,"-SLAM",$AZ45,AG$38,AG$37),OP_DATA!$2:$2,0),4),"1","")&amp;"200")),0)</f>
        <v/>
      </c>
      <c r="AH45" s="251">
        <f>_xlfn.IFNA(SUM(INDIRECT("OP_DATA!" &amp; SUBSTITUTE(ADDRESS(1,MATCH(CONCATENATE("*Count.AutoSlam.",'Site Setup'!$R$5,".",'Site Setup'!$R$5,"-SLAM",$AZ45,AH$38,AH$37),OP_DATA!$2:$2,0),4),"1","")&amp;"7:"&amp;SUBSTITUTE(ADDRESS(1,MATCH(CONCATENATE("*Count.AutoSlam.",'Site Setup'!$R$5,".",'Site Setup'!$R$5,"-SLAM",$AZ45,AH$38,AH$37),OP_DATA!$2:$2,0),4),"1","")&amp;"200")),0)</f>
        <v/>
      </c>
      <c r="AI45" s="251">
        <f>_xlfn.IFNA(SUM(INDIRECT("OP_DATA!" &amp; SUBSTITUTE(ADDRESS(1,MATCH(CONCATENATE("*Count.AutoSlam.",'Site Setup'!$R$5,".",'Site Setup'!$R$5,"-SLAM",$AZ45,AI$38,AI$37),OP_DATA!$2:$2,0),4),"1","")&amp;"7:"&amp;SUBSTITUTE(ADDRESS(1,MATCH(CONCATENATE("*Count.AutoSlam.",'Site Setup'!$R$5,".",'Site Setup'!$R$5,"-SLAM",$AZ45,AI$38,AI$37),OP_DATA!$2:$2,0),4),"1","")&amp;"200")),0)</f>
        <v/>
      </c>
      <c r="AJ45" s="251">
        <f>_xlfn.IFNA(SUM(INDIRECT("OP_DATA!" &amp; SUBSTITUTE(ADDRESS(1,MATCH(CONCATENATE("*Count.AutoSlam.",'Site Setup'!$R$5,".",'Site Setup'!$R$5,"-SLAM",$AZ45,AJ$38,AJ$37),OP_DATA!$2:$2,0),4),"1","")&amp;"7:"&amp;SUBSTITUTE(ADDRESS(1,MATCH(CONCATENATE("*Count.AutoSlam.",'Site Setup'!$R$5,".",'Site Setup'!$R$5,"-SLAM",$AZ45,AJ$38,AJ$37),OP_DATA!$2:$2,0),4),"1","")&amp;"200")),0)</f>
        <v/>
      </c>
      <c r="AK45" s="251">
        <f>_xlfn.IFNA(SUM(INDIRECT("OP_DATA!" &amp; SUBSTITUTE(ADDRESS(1,MATCH(CONCATENATE("*Count.AutoSlam.",'Site Setup'!$R$5,".",'Site Setup'!$R$5,"-SLAM",$AZ45,AK$38,AK$37),OP_DATA!$2:$2,0),4),"1","")&amp;"7:"&amp;SUBSTITUTE(ADDRESS(1,MATCH(CONCATENATE("*Count.AutoSlam.",'Site Setup'!$R$5,".",'Site Setup'!$R$5,"-SLAM",$AZ45,AK$38,AK$37),OP_DATA!$2:$2,0),4),"1","")&amp;"200")),0)</f>
        <v/>
      </c>
      <c r="AL45" s="251">
        <f>_xlfn.IFNA(SUM(INDIRECT("OP_DATA!" &amp; SUBSTITUTE(ADDRESS(1,MATCH(CONCATENATE("*Count.AutoSlam.",'Site Setup'!$R$5,".",'Site Setup'!$R$5,"-SLAM",$AZ45,AL$38,AL$37),OP_DATA!$2:$2,0),4),"1","")&amp;"7:"&amp;SUBSTITUTE(ADDRESS(1,MATCH(CONCATENATE("*Count.AutoSlam.",'Site Setup'!$R$5,".",'Site Setup'!$R$5,"-SLAM",$AZ45,AL$38,AL$37),OP_DATA!$2:$2,0),4),"1","")&amp;"200")),0)</f>
        <v/>
      </c>
      <c r="AM45" s="251">
        <f>_xlfn.IFNA(SUM(INDIRECT("OP_DATA!" &amp; SUBSTITUTE(ADDRESS(1,MATCH(CONCATENATE("*Count.AutoSlam.",'Site Setup'!$R$5,".",'Site Setup'!$R$5,"-SLAM",$AZ45,AM$38,AM$37),OP_DATA!$2:$2,0),4),"1","")&amp;"7:"&amp;SUBSTITUTE(ADDRESS(1,MATCH(CONCATENATE("*Count.AutoSlam.",'Site Setup'!$R$5,".",'Site Setup'!$R$5,"-SLAM",$AZ45,AM$38,AM$37),OP_DATA!$2:$2,0),4),"1","")&amp;"200")),0)</f>
        <v/>
      </c>
      <c r="AN45" s="251">
        <f>_xlfn.IFNA(SUM(INDIRECT("OP_DATA!" &amp; SUBSTITUTE(ADDRESS(1,MATCH(CONCATENATE("*Count.AutoSlam.",'Site Setup'!$R$5,".",'Site Setup'!$R$5,"-SLAM",$AZ45,AN$38,AN$37),OP_DATA!$2:$2,0),4),"1","")&amp;"7:"&amp;SUBSTITUTE(ADDRESS(1,MATCH(CONCATENATE("*Count.AutoSlam.",'Site Setup'!$R$5,".",'Site Setup'!$R$5,"-SLAM",$AZ45,AN$38,AN$37),OP_DATA!$2:$2,0),4),"1","")&amp;"200")),0)</f>
        <v/>
      </c>
      <c r="AO45" s="251">
        <f>_xlfn.IFNA(SUM(INDIRECT("OP_DATA!" &amp; SUBSTITUTE(ADDRESS(1,MATCH(CONCATENATE("*Count.AutoSlam.",'Site Setup'!$R$5,".",'Site Setup'!$R$5,"-SLAM",$AZ45,AO$38,AO$37),OP_DATA!$2:$2,0),4),"1","")&amp;"7:"&amp;SUBSTITUTE(ADDRESS(1,MATCH(CONCATENATE("*Count.AutoSlam.",'Site Setup'!$R$5,".",'Site Setup'!$R$5,"-SLAM",$AZ45,AO$38,AO$37),OP_DATA!$2:$2,0),4),"1","")&amp;"200")),0)</f>
        <v/>
      </c>
      <c r="AP45" s="251">
        <f>_xlfn.IFNA(SUM(INDIRECT("OP_DATA!" &amp; SUBSTITUTE(ADDRESS(1,MATCH(CONCATENATE("*Count.AutoSlam.",'Site Setup'!$R$5,".",'Site Setup'!$R$5,"-SLAM",$AZ45,AP$38,AP$37),OP_DATA!$2:$2,0),4),"1","")&amp;"7:"&amp;SUBSTITUTE(ADDRESS(1,MATCH(CONCATENATE("*Count.AutoSlam.",'Site Setup'!$R$5,".",'Site Setup'!$R$5,"-SLAM",$AZ45,AP$38,AP$37),OP_DATA!$2:$2,0),4),"1","")&amp;"200")),0)</f>
        <v/>
      </c>
      <c r="AQ45" s="251">
        <f>_xlfn.IFNA(SUM(INDIRECT("OP_DATA!" &amp; SUBSTITUTE(ADDRESS(1,MATCH(CONCATENATE("*Count.AutoSlam.",'Site Setup'!$R$5,".",'Site Setup'!$R$5,"-SLAM",$AZ45,AQ$38,AQ$37),OP_DATA!$2:$2,0),4),"1","")&amp;"7:"&amp;SUBSTITUTE(ADDRESS(1,MATCH(CONCATENATE("*Count.AutoSlam.",'Site Setup'!$R$5,".",'Site Setup'!$R$5,"-SLAM",$AZ45,AQ$38,AQ$37),OP_DATA!$2:$2,0),4),"1","")&amp;"200")),0)</f>
        <v/>
      </c>
      <c r="AR45" s="251">
        <f>_xlfn.IFNA(SUM(INDIRECT("OP_DATA!" &amp; SUBSTITUTE(ADDRESS(1,MATCH(CONCATENATE("*Count.AutoSlam.",'Site Setup'!$R$5,".",'Site Setup'!$R$5,"-SLAM",$AZ45,AR$38,AR$37),OP_DATA!$2:$2,0),4),"1","")&amp;"7:"&amp;SUBSTITUTE(ADDRESS(1,MATCH(CONCATENATE("*Count.AutoSlam.",'Site Setup'!$R$5,".",'Site Setup'!$R$5,"-SLAM",$AZ45,AR$38,AR$37),OP_DATA!$2:$2,0),4),"1","")&amp;"200")),0)</f>
        <v/>
      </c>
      <c r="AS45" s="251">
        <f>_xlfn.IFNA(SUM(INDIRECT("OP_DATA!" &amp; SUBSTITUTE(ADDRESS(1,MATCH(CONCATENATE("*Count.AutoSlam.",'Site Setup'!$R$5,".",'Site Setup'!$R$5,"-SLAM",$AZ45,AS$38,AS$37),OP_DATA!$2:$2,0),4),"1","")&amp;"7:"&amp;SUBSTITUTE(ADDRESS(1,MATCH(CONCATENATE("*Count.AutoSlam.",'Site Setup'!$R$5,".",'Site Setup'!$R$5,"-SLAM",$AZ45,AS$38,AS$37),OP_DATA!$2:$2,0),4),"1","")&amp;"200")),0)</f>
        <v/>
      </c>
      <c r="AT45" s="251">
        <f>_xlfn.IFNA(SUM(INDIRECT("OP_DATA!" &amp; SUBSTITUTE(ADDRESS(1,MATCH(CONCATENATE("*Count.AutoSlam.",'Site Setup'!$R$5,".",'Site Setup'!$R$5,"-SLAM",$AZ45,AT$38,AT$37),OP_DATA!$2:$2,0),4),"1","")&amp;"7:"&amp;SUBSTITUTE(ADDRESS(1,MATCH(CONCATENATE("*Count.AutoSlam.",'Site Setup'!$R$5,".",'Site Setup'!$R$5,"-SLAM",$AZ45,AT$38,AT$37),OP_DATA!$2:$2,0),4),"1","")&amp;"200")),0)</f>
        <v/>
      </c>
      <c r="AU45" s="251">
        <f>_xlfn.IFNA(SUM(INDIRECT("OP_DATA!" &amp; SUBSTITUTE(ADDRESS(1,MATCH(CONCATENATE("*Count.AutoSlam.",'Site Setup'!$R$5,".",'Site Setup'!$R$5,"-SLAM",$AZ45,AU$38,AU$37),OP_DATA!$2:$2,0),4),"1","")&amp;"7:"&amp;SUBSTITUTE(ADDRESS(1,MATCH(CONCATENATE("*Count.AutoSlam.",'Site Setup'!$R$5,".",'Site Setup'!$R$5,"-SLAM",$AZ45,AU$38,AU$37),OP_DATA!$2:$2,0),4),"1","")&amp;"200")),0)</f>
        <v/>
      </c>
      <c r="AV45" s="251">
        <f>_xlfn.IFNA(SUM(INDIRECT("OP_DATA!" &amp; SUBSTITUTE(ADDRESS(1,MATCH(CONCATENATE("*Count.AutoSlam.",'Site Setup'!$R$5,".",'Site Setup'!$R$5,"-SLAM",$AZ45,AV$38,AV$37),OP_DATA!$2:$2,0),4),"1","")&amp;"7:"&amp;SUBSTITUTE(ADDRESS(1,MATCH(CONCATENATE("*Count.AutoSlam.",'Site Setup'!$R$5,".",'Site Setup'!$R$5,"-SLAM",$AZ45,AV$38,AV$37),OP_DATA!$2:$2,0),4),"1","")&amp;"200")),0)</f>
        <v/>
      </c>
      <c r="AW45" s="251">
        <f>_xlfn.IFNA(SUM(INDIRECT("OP_DATA!" &amp; SUBSTITUTE(ADDRESS(1,MATCH(CONCATENATE("*Count.AutoSlam.",'Site Setup'!$R$5,".",'Site Setup'!$R$5,"-SLAM",$AZ45,AW$38,AW$37),OP_DATA!$2:$2,0),4),"1","")&amp;"7:"&amp;SUBSTITUTE(ADDRESS(1,MATCH(CONCATENATE("*Count.AutoSlam.",'Site Setup'!$R$5,".",'Site Setup'!$R$5,"-SLAM",$AZ45,AW$38,AW$37),OP_DATA!$2:$2,0),4),"1","")&amp;"200")),0)</f>
        <v/>
      </c>
      <c r="AX45" s="251">
        <f>_xlfn.IFNA(SUM(INDIRECT("OP_DATA!" &amp; SUBSTITUTE(ADDRESS(1,MATCH(CONCATENATE("*Count.AutoSlam.",'Site Setup'!$R$5,".",'Site Setup'!$R$5,"-SLAM",$AZ45,AX$38,AX$37),OP_DATA!$2:$2,0),4),"1","")&amp;"7:"&amp;SUBSTITUTE(ADDRESS(1,MATCH(CONCATENATE("*Count.AutoSlam.",'Site Setup'!$R$5,".",'Site Setup'!$R$5,"-SLAM",$AZ45,AX$38,AX$37),OP_DATA!$2:$2,0),4),"1","")&amp;"200")),0)</f>
        <v/>
      </c>
      <c r="AY45" s="251">
        <f>_xlfn.IFNA(SUM(INDIRECT("OP_DATA!" &amp; SUBSTITUTE(ADDRESS(1,MATCH(CONCATENATE("*Count.AutoSlam.",'Site Setup'!$R$5,".",'Site Setup'!$R$5,"-SLAM",$AZ45,AY$38,AY$37),OP_DATA!$2:$2,0),4),"1","")&amp;"7:"&amp;SUBSTITUTE(ADDRESS(1,MATCH(CONCATENATE("*Count.AutoSlam.",'Site Setup'!$R$5,".",'Site Setup'!$R$5,"-SLAM",$AZ45,AY$38,AY$37),OP_DATA!$2:$2,0),4),"1","")&amp;"200")),0)</f>
        <v/>
      </c>
      <c r="AZ45" s="24">
        <f>'Site Setup'!B44</f>
        <v/>
      </c>
    </row>
    <row r="46" ht="15.75" customHeight="1" s="644">
      <c r="A46" s="82">
        <f>A19</f>
        <v/>
      </c>
      <c r="B46" s="97">
        <f>_xlfn.IFNA(SUM(INDIRECT("OP_DATA!" &amp; SUBSTITUTE(ADDRESS(1,MATCH(CONCATENATE("*Count.AutoSlam.",'Site Setup'!$R$5,".",'Site Setup'!$C45,".",'Site Setup'!$R$5,"-SLAM",$AZ46,1,".Shipped n"),OP_DATA!$2:$2,0),4),"1","")&amp;"7:"&amp;SUBSTITUTE(ADDRESS(1,MATCH(CONCATENATE("*Count.AutoSlam.",'Site Setup'!$R$5,".",'Site Setup'!$C45,".",'Site Setup'!$R$5,"-SLAM",$AZ46,1,".Shipped n"),OP_DATA!$2:$2,0),4),"1","")&amp;"200"))+SUM(INDIRECT("OP_DATA!" &amp; SUBSTITUTE(ADDRESS(1,MATCH(CONCATENATE("*Count.AutoSlam.",'Site Setup'!$R$5,".",'Site Setup'!$C45,".",'Site Setup'!$R$5,"-SLAM",$AZ46,2,".Shipped n"),OP_DATA!$2:$2,0),4),"1","")&amp;"7:"&amp;SUBSTITUTE(ADDRESS(1,MATCH(CONCATENATE("*Count.AutoSlam.",'Site Setup'!$R$5,".",'Site Setup'!$C45,".",'Site Setup'!$R$5,"-SLAM",$AZ46,2,".Shipped n"),OP_DATA!$2:$2,0),4),"1","")&amp;"200")),0)</f>
        <v/>
      </c>
      <c r="C46" s="251">
        <f>_xlfn.IFNA(SUM(INDIRECT("OP_DATA!" &amp; SUBSTITUTE(ADDRESS(1,MATCH(CONCATENATE("*Count.AutoSlam.",'Site Setup'!$R$5,".",'Site Setup'!$C45,".",'Site Setup'!$R$5,"-SLAM",$AZ46,RIGHT(C$39,1),C$38,C$37),OP_DATA!$2:$2,0),4),"1","")&amp;"7:"&amp;SUBSTITUTE(ADDRESS(1,MATCH(CONCATENATE("*Count.AutoSlam.",'Site Setup'!$R$5,".",'Site Setup'!$C45,".",'Site Setup'!$R$5,"-SLAM",$AZ46,RIGHT(C$39,1),C$38,C$37),OP_DATA!$2:$2,0),4),"1","")&amp;"200")),0)</f>
        <v/>
      </c>
      <c r="D46" s="251">
        <f>_xlfn.IFNA(SUM(INDIRECT("OP_DATA!" &amp; SUBSTITUTE(ADDRESS(1,MATCH(CONCATENATE("*Count.AutoSlam.",'Site Setup'!$R$5,".",'Site Setup'!$C45,".",'Site Setup'!$R$5,"-SLAM",$AZ46,RIGHT(D$39,1),D$38,D$37),OP_DATA!$2:$2,0),4),"1","")&amp;"7:"&amp;SUBSTITUTE(ADDRESS(1,MATCH(CONCATENATE("*Count.AutoSlam.",'Site Setup'!$R$5,".",'Site Setup'!$C45,".",'Site Setup'!$R$5,"-SLAM",$AZ46,RIGHT(D$39,1),D$38,D$37),OP_DATA!$2:$2,0),4),"1","")&amp;"200")),0)</f>
        <v/>
      </c>
      <c r="E46" s="251">
        <f>_xlfn.IFNA(SUM(INDIRECT("OP_DATA!" &amp; SUBSTITUTE(ADDRESS(1,MATCH(CONCATENATE("*Count.AutoSlam.",'Site Setup'!$R$5,".",'Site Setup'!$C45,".",'Site Setup'!$R$5,"-SLAM",$AZ46,RIGHT(E$39,1),E$38,E$37),OP_DATA!$2:$2,0),4),"1","")&amp;"7:"&amp;SUBSTITUTE(ADDRESS(1,MATCH(CONCATENATE("*Count.AutoSlam.",'Site Setup'!$R$5,".",'Site Setup'!$C45,".",'Site Setup'!$R$5,"-SLAM",$AZ46,RIGHT(E$39,1),E$38,E$37),OP_DATA!$2:$2,0),4),"1","")&amp;"200")),0)</f>
        <v/>
      </c>
      <c r="F46" s="251">
        <f>_xlfn.IFNA(SUM(INDIRECT("OP_DATA!" &amp; SUBSTITUTE(ADDRESS(1,MATCH(CONCATENATE("*Count.AutoSlam.",'Site Setup'!$R$5,".",'Site Setup'!$C45,".",'Site Setup'!$R$5,"-SLAM",$AZ46,RIGHT(F$39,1),F$38,F$37),OP_DATA!$2:$2,0),4),"1","")&amp;"7:"&amp;SUBSTITUTE(ADDRESS(1,MATCH(CONCATENATE("*Count.AutoSlam.",'Site Setup'!$R$5,".",'Site Setup'!$C45,".",'Site Setup'!$R$5,"-SLAM",$AZ46,RIGHT(F$39,1),F$38,F$37),OP_DATA!$2:$2,0),4),"1","")&amp;"200")),0)</f>
        <v/>
      </c>
      <c r="G46" s="251">
        <f>_xlfn.IFNA(SUM(INDIRECT("OP_DATA!" &amp; SUBSTITUTE(ADDRESS(1,MATCH(CONCATENATE("*Count.AutoSlam.",'Site Setup'!$R$5,".",'Site Setup'!$C45,".",'Site Setup'!$R$5,"-SLAM",$AZ46,RIGHT(G$39,1),G$38,G$37),OP_DATA!$2:$2,0),4),"1","")&amp;"7:"&amp;SUBSTITUTE(ADDRESS(1,MATCH(CONCATENATE("*Count.AutoSlam.",'Site Setup'!$R$5,".",'Site Setup'!$C45,".",'Site Setup'!$R$5,"-SLAM",$AZ46,RIGHT(G$39,1),G$38,G$37),OP_DATA!$2:$2,0),4),"1","")&amp;"200")),0)</f>
        <v/>
      </c>
      <c r="H46" s="251">
        <f>_xlfn.IFNA(SUM(INDIRECT("OP_DATA!" &amp; SUBSTITUTE(ADDRESS(1,MATCH(CONCATENATE("*Count.AutoSlam.",'Site Setup'!$R$5,".",'Site Setup'!$C45,".",'Site Setup'!$R$5,"-SLAM",$AZ46,RIGHT(H$39,1),H$38,H$37),OP_DATA!$2:$2,0),4),"1","")&amp;"7:"&amp;SUBSTITUTE(ADDRESS(1,MATCH(CONCATENATE("*Count.AutoSlam.",'Site Setup'!$R$5,".",'Site Setup'!$C45,".",'Site Setup'!$R$5,"-SLAM",$AZ46,RIGHT(H$39,1),H$38,H$37),OP_DATA!$2:$2,0),4),"1","")&amp;"200")),0)</f>
        <v/>
      </c>
      <c r="I46" s="251">
        <f>_xlfn.IFNA(SUM(INDIRECT("OP_DATA!" &amp; SUBSTITUTE(ADDRESS(1,MATCH(CONCATENATE("*Count.AutoSlam.",'Site Setup'!$R$5,".",'Site Setup'!$C45,".",'Site Setup'!$R$5,"-SLAM",$AZ46,RIGHT(I$39,1),I$38,I$37),OP_DATA!$2:$2,0),4),"1","")&amp;"7:"&amp;SUBSTITUTE(ADDRESS(1,MATCH(CONCATENATE("*Count.AutoSlam.",'Site Setup'!$R$5,".",'Site Setup'!$C45,".",'Site Setup'!$R$5,"-SLAM",$AZ46,RIGHT(I$39,1),I$38,I$37),OP_DATA!$2:$2,0),4),"1","")&amp;"200")),0)</f>
        <v/>
      </c>
      <c r="J46" s="251">
        <f>_xlfn.IFNA(SUM(INDIRECT("OP_DATA!" &amp; SUBSTITUTE(ADDRESS(1,MATCH(CONCATENATE("*Count.AutoSlam.",'Site Setup'!$R$5,".",'Site Setup'!$C45,".",'Site Setup'!$R$5,"-SLAM",$AZ46,RIGHT(J$39,1),J$38,J$37),OP_DATA!$2:$2,0),4),"1","")&amp;"7:"&amp;SUBSTITUTE(ADDRESS(1,MATCH(CONCATENATE("*Count.AutoSlam.",'Site Setup'!$R$5,".",'Site Setup'!$C45,".",'Site Setup'!$R$5,"-SLAM",$AZ46,RIGHT(J$39,1),J$38,J$37),OP_DATA!$2:$2,0),4),"1","")&amp;"200")),0)</f>
        <v/>
      </c>
      <c r="K46" s="251">
        <f>_xlfn.IFNA(SUM(INDIRECT("OP_DATA!" &amp; SUBSTITUTE(ADDRESS(1,MATCH(CONCATENATE("*Count.AutoSlam.",'Site Setup'!$R$5,".",'Site Setup'!$C45,".",'Site Setup'!$R$5,"-SLAM",$AZ46,RIGHT(K$39,1),K$38,K$37),OP_DATA!$2:$2,0),4),"1","")&amp;"7:"&amp;SUBSTITUTE(ADDRESS(1,MATCH(CONCATENATE("*Count.AutoSlam.",'Site Setup'!$R$5,".",'Site Setup'!$C45,".",'Site Setup'!$R$5,"-SLAM",$AZ46,RIGHT(K$39,1),K$38,K$37),OP_DATA!$2:$2,0),4),"1","")&amp;"200")),0)</f>
        <v/>
      </c>
      <c r="L46" s="251">
        <f>_xlfn.IFNA(SUM(INDIRECT("OP_DATA!" &amp; SUBSTITUTE(ADDRESS(1,MATCH(CONCATENATE("*Count.AutoSlam.",'Site Setup'!$R$5,".",'Site Setup'!$C45,".",'Site Setup'!$R$5,"-SLAM",$AZ46,RIGHT(L$39,1),L$38,L$37),OP_DATA!$2:$2,0),4),"1","")&amp;"7:"&amp;SUBSTITUTE(ADDRESS(1,MATCH(CONCATENATE("*Count.AutoSlam.",'Site Setup'!$R$5,".",'Site Setup'!$C45,".",'Site Setup'!$R$5,"-SLAM",$AZ46,RIGHT(L$39,1),L$38,L$37),OP_DATA!$2:$2,0),4),"1","")&amp;"200")),0)</f>
        <v/>
      </c>
      <c r="M46" s="222">
        <f>_xlfn.IFNA(SUM(INDIRECT("OP_DATA!" &amp; SUBSTITUTE(ADDRESS(1,MATCH(CONCATENATE("*Count.AutoSlam.",'Site Setup'!$R$5,".",'Site Setup'!$R$5,"-SLAM",$AZ46,RIGHT(M$39,1),M$38,M$37),OP_DATA!$2:$2,0),4),"1","")&amp;"7:"&amp;SUBSTITUTE(ADDRESS(1,MATCH(CONCATENATE("*Count.AutoSlam.",'Site Setup'!$R$5,".",'Site Setup'!$R$5,"-SLAM",$AZ46,RIGHT(M$39,1),M$38,M$37),OP_DATA!$2:$2,0),4),"1","")&amp;"200")),0)</f>
        <v/>
      </c>
      <c r="N46" s="222">
        <f>_xlfn.IFNA(SUM(INDIRECT("OP_DATA!" &amp; SUBSTITUTE(ADDRESS(1,MATCH(CONCATENATE("*Count.AutoSlam.",'Site Setup'!$R$5,".",'Site Setup'!$R$5,"-SLAM",$AZ46,RIGHT(N$39,1),N$38,N$37),OP_DATA!$2:$2,0),4),"1","")&amp;"7:"&amp;SUBSTITUTE(ADDRESS(1,MATCH(CONCATENATE("*Count.AutoSlam.",'Site Setup'!$R$5,".",'Site Setup'!$R$5,"-SLAM",$AZ46,RIGHT(N$39,1),N$38,N$37),OP_DATA!$2:$2,0),4),"1","")&amp;"200")),0)</f>
        <v/>
      </c>
      <c r="O46" s="251">
        <f>_xlfn.IFNA(SUM(INDIRECT("OP_DATA!" &amp; SUBSTITUTE(ADDRESS(1,MATCH(CONCATENATE("*Count.AutoSlam.",'Site Setup'!$R$5,".",'Site Setup'!$C45,".",'Site Setup'!$R$5,"-SLAM",$AZ46,RIGHT(O$39,1),O$38,O$37),OP_DATA!$2:$2,0),4),"1","")&amp;"7:"&amp;SUBSTITUTE(ADDRESS(1,MATCH(CONCATENATE("*Count.AutoSlam.",'Site Setup'!$R$5,".",'Site Setup'!$C45,".",'Site Setup'!$R$5,"-SLAM",$AZ46,RIGHT(O$39,1),O$38,O$37),OP_DATA!$2:$2,0),4),"1","")&amp;"200")),0)</f>
        <v/>
      </c>
      <c r="P46" s="251">
        <f>_xlfn.IFNA(SUM(INDIRECT("OP_DATA!" &amp; SUBSTITUTE(ADDRESS(1,MATCH(CONCATENATE("*Count.AutoSlam.",'Site Setup'!$R$5,".",'Site Setup'!$C45,".",'Site Setup'!$R$5,"-SLAM",$AZ46,RIGHT(P$39,1),P$38,P$37),OP_DATA!$2:$2,0),4),"1","")&amp;"7:"&amp;SUBSTITUTE(ADDRESS(1,MATCH(CONCATENATE("*Count.AutoSlam.",'Site Setup'!$R$5,".",'Site Setup'!$C45,".",'Site Setup'!$R$5,"-SLAM",$AZ46,RIGHT(P$39,1),P$38,P$37),OP_DATA!$2:$2,0),4),"1","")&amp;"200")),0)</f>
        <v/>
      </c>
      <c r="Q46" s="251">
        <f>_xlfn.IFNA(SUM(INDIRECT("OP_DATA!" &amp; SUBSTITUTE(ADDRESS(1,MATCH(CONCATENATE("*Count.AutoSlam.",'Site Setup'!$R$5,".",'Site Setup'!$C45,".",'Site Setup'!$R$5,"-SLAM",$AZ46,RIGHT(Q$39,1),Q$38,Q$37),OP_DATA!$2:$2,0),4),"1","")&amp;"7:"&amp;SUBSTITUTE(ADDRESS(1,MATCH(CONCATENATE("*Count.AutoSlam.",'Site Setup'!$R$5,".",'Site Setup'!$C45,".",'Site Setup'!$R$5,"-SLAM",$AZ46,RIGHT(Q$39,1),Q$38,Q$37),OP_DATA!$2:$2,0),4),"1","")&amp;"200")),0)</f>
        <v/>
      </c>
      <c r="R46" s="251">
        <f>_xlfn.IFNA(SUM(INDIRECT("OP_DATA!" &amp; SUBSTITUTE(ADDRESS(1,MATCH(CONCATENATE("*Count.AutoSlam.",'Site Setup'!$R$5,".",'Site Setup'!$C45,".",'Site Setup'!$R$5,"-SLAM",$AZ46,RIGHT(R$39,1),R$38,R$37),OP_DATA!$2:$2,0),4),"1","")&amp;"7:"&amp;SUBSTITUTE(ADDRESS(1,MATCH(CONCATENATE("*Count.AutoSlam.",'Site Setup'!$R$5,".",'Site Setup'!$C45,".",'Site Setup'!$R$5,"-SLAM",$AZ46,RIGHT(R$39,1),R$38,R$37),OP_DATA!$2:$2,0),4),"1","")&amp;"200")),0)</f>
        <v/>
      </c>
      <c r="S46" s="251">
        <f>_xlfn.IFNA(SUM(INDIRECT("OP_DATA!" &amp; SUBSTITUTE(ADDRESS(1,MATCH(CONCATENATE("*Count.AutoSlam.",'Site Setup'!$R$5,".",'Site Setup'!$R$5,"-SLAM",$AZ46,S$38,S$37),OP_DATA!$2:$2,0),4),"1","")&amp;"7:"&amp;SUBSTITUTE(ADDRESS(1,MATCH(CONCATENATE("*Count.AutoSlam.",'Site Setup'!$R$5,".",'Site Setup'!$R$5,"-SLAM",$AZ46,S$38,S$37),OP_DATA!$2:$2,0),4),"1","")&amp;"200")),0)</f>
        <v/>
      </c>
      <c r="T46" s="251">
        <f>_xlfn.IFNA(SUM(INDIRECT("OP_DATA!" &amp; SUBSTITUTE(ADDRESS(1,MATCH(CONCATENATE("*Count.AutoSlam.",'Site Setup'!$R$5,".",'Site Setup'!$R$5,"-SLAM",$AZ46,T$38,T$37),OP_DATA!$2:$2,0),4),"1","")&amp;"7:"&amp;SUBSTITUTE(ADDRESS(1,MATCH(CONCATENATE("*Count.AutoSlam.",'Site Setup'!$R$5,".",'Site Setup'!$R$5,"-SLAM",$AZ46,T$38,T$37),OP_DATA!$2:$2,0),4),"1","")&amp;"200")),0)</f>
        <v/>
      </c>
      <c r="U46" s="251">
        <f>_xlfn.IFNA(SUM(INDIRECT("OP_DATA!" &amp; SUBSTITUTE(ADDRESS(1,MATCH(CONCATENATE("*Count.AutoSlam.",'Site Setup'!$R$5,".",'Site Setup'!$R$5,"-SLAM",$AZ46,U$38,U$37),OP_DATA!$2:$2,0),4),"1","")&amp;"7:"&amp;SUBSTITUTE(ADDRESS(1,MATCH(CONCATENATE("*Count.AutoSlam.",'Site Setup'!$R$5,".",'Site Setup'!$R$5,"-SLAM",$AZ46,U$38,U$37),OP_DATA!$2:$2,0),4),"1","")&amp;"200")),0)</f>
        <v/>
      </c>
      <c r="V46" s="251">
        <f>_xlfn.IFNA(SUM(INDIRECT("OP_DATA!" &amp; SUBSTITUTE(ADDRESS(1,MATCH(CONCATENATE("*Count.AutoSlam.",'Site Setup'!$R$5,".",'Site Setup'!$R$5,"-SLAM",$AZ46,V$38,V$37),OP_DATA!$2:$2,0),4),"1","")&amp;"7:"&amp;SUBSTITUTE(ADDRESS(1,MATCH(CONCATENATE("*Count.AutoSlam.",'Site Setup'!$R$5,".",'Site Setup'!$R$5,"-SLAM",$AZ46,V$38,V$37),OP_DATA!$2:$2,0),4),"1","")&amp;"200")),0)</f>
        <v/>
      </c>
      <c r="W46" s="251">
        <f>_xlfn.IFNA(SUM(INDIRECT("OP_DATA!" &amp; SUBSTITUTE(ADDRESS(1,MATCH(CONCATENATE("*Count.AutoSlam.",'Site Setup'!$R$5,".",'Site Setup'!$R$5,"-SLAM",$AZ46,W$38,W$37),OP_DATA!$2:$2,0),4),"1","")&amp;"7:"&amp;SUBSTITUTE(ADDRESS(1,MATCH(CONCATENATE("*Count.AutoSlam.",'Site Setup'!$R$5,".",'Site Setup'!$R$5,"-SLAM",$AZ46,W$38,W$37),OP_DATA!$2:$2,0),4),"1","")&amp;"200")),0)</f>
        <v/>
      </c>
      <c r="X46" s="251">
        <f>_xlfn.IFNA(SUM(INDIRECT("OP_DATA!" &amp; SUBSTITUTE(ADDRESS(1,MATCH(CONCATENATE("*Count.AutoSlam.",'Site Setup'!$R$5,".",'Site Setup'!$R$5,"-SLAM",$AZ46,X$38,X$37),OP_DATA!$2:$2,0),4),"1","")&amp;"7:"&amp;SUBSTITUTE(ADDRESS(1,MATCH(CONCATENATE("*Count.AutoSlam.",'Site Setup'!$R$5,".",'Site Setup'!$R$5,"-SLAM",$AZ46,X$38,X$37),OP_DATA!$2:$2,0),4),"1","")&amp;"200")),0)</f>
        <v/>
      </c>
      <c r="Y46" s="251">
        <f>_xlfn.IFNA(SUM(INDIRECT("OP_DATA!" &amp; SUBSTITUTE(ADDRESS(1,MATCH(CONCATENATE("*Count.AutoSlam.",'Site Setup'!$R$5,".",'Site Setup'!$R$5,"-SLAM",$AZ46,Y$38,Y$37),OP_DATA!$2:$2,0),4),"1","")&amp;"7:"&amp;SUBSTITUTE(ADDRESS(1,MATCH(CONCATENATE("*Count.AutoSlam.",'Site Setup'!$R$5,".",'Site Setup'!$R$5,"-SLAM",$AZ46,Y$38,Y$37),OP_DATA!$2:$2,0),4),"1","")&amp;"200")),0)</f>
        <v/>
      </c>
      <c r="Z46" s="251">
        <f>_xlfn.IFNA(SUM(INDIRECT("OP_DATA!" &amp; SUBSTITUTE(ADDRESS(1,MATCH(CONCATENATE("*Count.AutoSlam.",'Site Setup'!$R$5,".",'Site Setup'!$R$5,"-SLAM",$AZ46,Z$38,Z$37),OP_DATA!$2:$2,0),4),"1","")&amp;"7:"&amp;SUBSTITUTE(ADDRESS(1,MATCH(CONCATENATE("*Count.AutoSlam.",'Site Setup'!$R$5,".",'Site Setup'!$R$5,"-SLAM",$AZ46,Z$38,Z$37),OP_DATA!$2:$2,0),4),"1","")&amp;"200")),0)</f>
        <v/>
      </c>
      <c r="AA46" s="251">
        <f>_xlfn.IFNA(SUM(INDIRECT("OP_DATA!" &amp; SUBSTITUTE(ADDRESS(1,MATCH(CONCATENATE("*Count.AutoSlam.",'Site Setup'!$R$5,".",'Site Setup'!$R$5,"-SLAM",$AZ46,AA$38,AA$37),OP_DATA!$2:$2,0),4),"1","")&amp;"7:"&amp;SUBSTITUTE(ADDRESS(1,MATCH(CONCATENATE("*Count.AutoSlam.",'Site Setup'!$R$5,".",'Site Setup'!$R$5,"-SLAM",$AZ46,AA$38,AA$37),OP_DATA!$2:$2,0),4),"1","")&amp;"200")),0)</f>
        <v/>
      </c>
      <c r="AB46" s="251">
        <f>_xlfn.IFNA(SUM(INDIRECT("OP_DATA!" &amp; SUBSTITUTE(ADDRESS(1,MATCH(CONCATENATE("*Count.AutoSlam.",'Site Setup'!$R$5,".",'Site Setup'!$R$5,"-SLAM",$AZ46,AB$38,AB$37),OP_DATA!$2:$2,0),4),"1","")&amp;"7:"&amp;SUBSTITUTE(ADDRESS(1,MATCH(CONCATENATE("*Count.AutoSlam.",'Site Setup'!$R$5,".",'Site Setup'!$R$5,"-SLAM",$AZ46,AB$38,AB$37),OP_DATA!$2:$2,0),4),"1","")&amp;"200")),0)</f>
        <v/>
      </c>
      <c r="AC46" s="251">
        <f>_xlfn.IFNA(SUM(INDIRECT("OP_DATA!" &amp; SUBSTITUTE(ADDRESS(1,MATCH(CONCATENATE("*Count.AutoSlam.",'Site Setup'!$R$5,".",'Site Setup'!$R$5,"-SLAM",$AZ46,AC$38,AC$37),OP_DATA!$2:$2,0),4),"1","")&amp;"7:"&amp;SUBSTITUTE(ADDRESS(1,MATCH(CONCATENATE("*Count.AutoSlam.",'Site Setup'!$R$5,".",'Site Setup'!$R$5,"-SLAM",$AZ46,AC$38,AC$37),OP_DATA!$2:$2,0),4),"1","")&amp;"200")),0)</f>
        <v/>
      </c>
      <c r="AD46" s="251">
        <f>_xlfn.IFNA(SUM(INDIRECT("OP_DATA!" &amp; SUBSTITUTE(ADDRESS(1,MATCH(CONCATENATE("*Count.AutoSlam.",'Site Setup'!$R$5,".",'Site Setup'!$R$5,"-SLAM",$AZ46,AD$38,AD$37),OP_DATA!$2:$2,0),4),"1","")&amp;"7:"&amp;SUBSTITUTE(ADDRESS(1,MATCH(CONCATENATE("*Count.AutoSlam.",'Site Setup'!$R$5,".",'Site Setup'!$R$5,"-SLAM",$AZ46,AD$38,AD$37),OP_DATA!$2:$2,0),4),"1","")&amp;"200")),0)</f>
        <v/>
      </c>
      <c r="AE46" s="251">
        <f>_xlfn.IFNA(SUM(INDIRECT("OP_DATA!" &amp; SUBSTITUTE(ADDRESS(1,MATCH(CONCATENATE("*Count.AutoSlam.",'Site Setup'!$R$5,".",'Site Setup'!$R$5,"-SLAM",$AZ46,AE$38,AE$37),OP_DATA!$2:$2,0),4),"1","")&amp;"7:"&amp;SUBSTITUTE(ADDRESS(1,MATCH(CONCATENATE("*Count.AutoSlam.",'Site Setup'!$R$5,".",'Site Setup'!$R$5,"-SLAM",$AZ46,AE$38,AE$37),OP_DATA!$2:$2,0),4),"1","")&amp;"200")),0)</f>
        <v/>
      </c>
      <c r="AF46" s="251">
        <f>_xlfn.IFNA(SUM(INDIRECT("OP_DATA!" &amp; SUBSTITUTE(ADDRESS(1,MATCH(CONCATENATE("*Count.AutoSlam.",'Site Setup'!$R$5,".",'Site Setup'!$R$5,"-SLAM",$AZ46,AF$38,AF$37),OP_DATA!$2:$2,0),4),"1","")&amp;"7:"&amp;SUBSTITUTE(ADDRESS(1,MATCH(CONCATENATE("*Count.AutoSlam.",'Site Setup'!$R$5,".",'Site Setup'!$R$5,"-SLAM",$AZ46,AF$38,AF$37),OP_DATA!$2:$2,0),4),"1","")&amp;"200")),0)</f>
        <v/>
      </c>
      <c r="AG46" s="251">
        <f>_xlfn.IFNA(SUM(INDIRECT("OP_DATA!" &amp; SUBSTITUTE(ADDRESS(1,MATCH(CONCATENATE("*Count.AutoSlam.",'Site Setup'!$R$5,".",'Site Setup'!$R$5,"-SLAM",$AZ46,AG$38,AG$37),OP_DATA!$2:$2,0),4),"1","")&amp;"7:"&amp;SUBSTITUTE(ADDRESS(1,MATCH(CONCATENATE("*Count.AutoSlam.",'Site Setup'!$R$5,".",'Site Setup'!$R$5,"-SLAM",$AZ46,AG$38,AG$37),OP_DATA!$2:$2,0),4),"1","")&amp;"200")),0)</f>
        <v/>
      </c>
      <c r="AH46" s="251">
        <f>_xlfn.IFNA(SUM(INDIRECT("OP_DATA!" &amp; SUBSTITUTE(ADDRESS(1,MATCH(CONCATENATE("*Count.AutoSlam.",'Site Setup'!$R$5,".",'Site Setup'!$R$5,"-SLAM",$AZ46,AH$38,AH$37),OP_DATA!$2:$2,0),4),"1","")&amp;"7:"&amp;SUBSTITUTE(ADDRESS(1,MATCH(CONCATENATE("*Count.AutoSlam.",'Site Setup'!$R$5,".",'Site Setup'!$R$5,"-SLAM",$AZ46,AH$38,AH$37),OP_DATA!$2:$2,0),4),"1","")&amp;"200")),0)</f>
        <v/>
      </c>
      <c r="AI46" s="251">
        <f>_xlfn.IFNA(SUM(INDIRECT("OP_DATA!" &amp; SUBSTITUTE(ADDRESS(1,MATCH(CONCATENATE("*Count.AutoSlam.",'Site Setup'!$R$5,".",'Site Setup'!$R$5,"-SLAM",$AZ46,AI$38,AI$37),OP_DATA!$2:$2,0),4),"1","")&amp;"7:"&amp;SUBSTITUTE(ADDRESS(1,MATCH(CONCATENATE("*Count.AutoSlam.",'Site Setup'!$R$5,".",'Site Setup'!$R$5,"-SLAM",$AZ46,AI$38,AI$37),OP_DATA!$2:$2,0),4),"1","")&amp;"200")),0)</f>
        <v/>
      </c>
      <c r="AJ46" s="251">
        <f>_xlfn.IFNA(SUM(INDIRECT("OP_DATA!" &amp; SUBSTITUTE(ADDRESS(1,MATCH(CONCATENATE("*Count.AutoSlam.",'Site Setup'!$R$5,".",'Site Setup'!$R$5,"-SLAM",$AZ46,AJ$38,AJ$37),OP_DATA!$2:$2,0),4),"1","")&amp;"7:"&amp;SUBSTITUTE(ADDRESS(1,MATCH(CONCATENATE("*Count.AutoSlam.",'Site Setup'!$R$5,".",'Site Setup'!$R$5,"-SLAM",$AZ46,AJ$38,AJ$37),OP_DATA!$2:$2,0),4),"1","")&amp;"200")),0)</f>
        <v/>
      </c>
      <c r="AK46" s="251">
        <f>_xlfn.IFNA(SUM(INDIRECT("OP_DATA!" &amp; SUBSTITUTE(ADDRESS(1,MATCH(CONCATENATE("*Count.AutoSlam.",'Site Setup'!$R$5,".",'Site Setup'!$R$5,"-SLAM",$AZ46,AK$38,AK$37),OP_DATA!$2:$2,0),4),"1","")&amp;"7:"&amp;SUBSTITUTE(ADDRESS(1,MATCH(CONCATENATE("*Count.AutoSlam.",'Site Setup'!$R$5,".",'Site Setup'!$R$5,"-SLAM",$AZ46,AK$38,AK$37),OP_DATA!$2:$2,0),4),"1","")&amp;"200")),0)</f>
        <v/>
      </c>
      <c r="AL46" s="251">
        <f>_xlfn.IFNA(SUM(INDIRECT("OP_DATA!" &amp; SUBSTITUTE(ADDRESS(1,MATCH(CONCATENATE("*Count.AutoSlam.",'Site Setup'!$R$5,".",'Site Setup'!$R$5,"-SLAM",$AZ46,AL$38,AL$37),OP_DATA!$2:$2,0),4),"1","")&amp;"7:"&amp;SUBSTITUTE(ADDRESS(1,MATCH(CONCATENATE("*Count.AutoSlam.",'Site Setup'!$R$5,".",'Site Setup'!$R$5,"-SLAM",$AZ46,AL$38,AL$37),OP_DATA!$2:$2,0),4),"1","")&amp;"200")),0)</f>
        <v/>
      </c>
      <c r="AM46" s="251">
        <f>_xlfn.IFNA(SUM(INDIRECT("OP_DATA!" &amp; SUBSTITUTE(ADDRESS(1,MATCH(CONCATENATE("*Count.AutoSlam.",'Site Setup'!$R$5,".",'Site Setup'!$R$5,"-SLAM",$AZ46,AM$38,AM$37),OP_DATA!$2:$2,0),4),"1","")&amp;"7:"&amp;SUBSTITUTE(ADDRESS(1,MATCH(CONCATENATE("*Count.AutoSlam.",'Site Setup'!$R$5,".",'Site Setup'!$R$5,"-SLAM",$AZ46,AM$38,AM$37),OP_DATA!$2:$2,0),4),"1","")&amp;"200")),0)</f>
        <v/>
      </c>
      <c r="AN46" s="251">
        <f>_xlfn.IFNA(SUM(INDIRECT("OP_DATA!" &amp; SUBSTITUTE(ADDRESS(1,MATCH(CONCATENATE("*Count.AutoSlam.",'Site Setup'!$R$5,".",'Site Setup'!$R$5,"-SLAM",$AZ46,AN$38,AN$37),OP_DATA!$2:$2,0),4),"1","")&amp;"7:"&amp;SUBSTITUTE(ADDRESS(1,MATCH(CONCATENATE("*Count.AutoSlam.",'Site Setup'!$R$5,".",'Site Setup'!$R$5,"-SLAM",$AZ46,AN$38,AN$37),OP_DATA!$2:$2,0),4),"1","")&amp;"200")),0)</f>
        <v/>
      </c>
      <c r="AO46" s="251">
        <f>_xlfn.IFNA(SUM(INDIRECT("OP_DATA!" &amp; SUBSTITUTE(ADDRESS(1,MATCH(CONCATENATE("*Count.AutoSlam.",'Site Setup'!$R$5,".",'Site Setup'!$R$5,"-SLAM",$AZ46,AO$38,AO$37),OP_DATA!$2:$2,0),4),"1","")&amp;"7:"&amp;SUBSTITUTE(ADDRESS(1,MATCH(CONCATENATE("*Count.AutoSlam.",'Site Setup'!$R$5,".",'Site Setup'!$R$5,"-SLAM",$AZ46,AO$38,AO$37),OP_DATA!$2:$2,0),4),"1","")&amp;"200")),0)</f>
        <v/>
      </c>
      <c r="AP46" s="251">
        <f>_xlfn.IFNA(SUM(INDIRECT("OP_DATA!" &amp; SUBSTITUTE(ADDRESS(1,MATCH(CONCATENATE("*Count.AutoSlam.",'Site Setup'!$R$5,".",'Site Setup'!$R$5,"-SLAM",$AZ46,AP$38,AP$37),OP_DATA!$2:$2,0),4),"1","")&amp;"7:"&amp;SUBSTITUTE(ADDRESS(1,MATCH(CONCATENATE("*Count.AutoSlam.",'Site Setup'!$R$5,".",'Site Setup'!$R$5,"-SLAM",$AZ46,AP$38,AP$37),OP_DATA!$2:$2,0),4),"1","")&amp;"200")),0)</f>
        <v/>
      </c>
      <c r="AQ46" s="251">
        <f>_xlfn.IFNA(SUM(INDIRECT("OP_DATA!" &amp; SUBSTITUTE(ADDRESS(1,MATCH(CONCATENATE("*Count.AutoSlam.",'Site Setup'!$R$5,".",'Site Setup'!$R$5,"-SLAM",$AZ46,AQ$38,AQ$37),OP_DATA!$2:$2,0),4),"1","")&amp;"7:"&amp;SUBSTITUTE(ADDRESS(1,MATCH(CONCATENATE("*Count.AutoSlam.",'Site Setup'!$R$5,".",'Site Setup'!$R$5,"-SLAM",$AZ46,AQ$38,AQ$37),OP_DATA!$2:$2,0),4),"1","")&amp;"200")),0)</f>
        <v/>
      </c>
      <c r="AR46" s="251">
        <f>_xlfn.IFNA(SUM(INDIRECT("OP_DATA!" &amp; SUBSTITUTE(ADDRESS(1,MATCH(CONCATENATE("*Count.AutoSlam.",'Site Setup'!$R$5,".",'Site Setup'!$R$5,"-SLAM",$AZ46,AR$38,AR$37),OP_DATA!$2:$2,0),4),"1","")&amp;"7:"&amp;SUBSTITUTE(ADDRESS(1,MATCH(CONCATENATE("*Count.AutoSlam.",'Site Setup'!$R$5,".",'Site Setup'!$R$5,"-SLAM",$AZ46,AR$38,AR$37),OP_DATA!$2:$2,0),4),"1","")&amp;"200")),0)</f>
        <v/>
      </c>
      <c r="AS46" s="251">
        <f>_xlfn.IFNA(SUM(INDIRECT("OP_DATA!" &amp; SUBSTITUTE(ADDRESS(1,MATCH(CONCATENATE("*Count.AutoSlam.",'Site Setup'!$R$5,".",'Site Setup'!$R$5,"-SLAM",$AZ46,AS$38,AS$37),OP_DATA!$2:$2,0),4),"1","")&amp;"7:"&amp;SUBSTITUTE(ADDRESS(1,MATCH(CONCATENATE("*Count.AutoSlam.",'Site Setup'!$R$5,".",'Site Setup'!$R$5,"-SLAM",$AZ46,AS$38,AS$37),OP_DATA!$2:$2,0),4),"1","")&amp;"200")),0)</f>
        <v/>
      </c>
      <c r="AT46" s="251">
        <f>_xlfn.IFNA(SUM(INDIRECT("OP_DATA!" &amp; SUBSTITUTE(ADDRESS(1,MATCH(CONCATENATE("*Count.AutoSlam.",'Site Setup'!$R$5,".",'Site Setup'!$R$5,"-SLAM",$AZ46,AT$38,AT$37),OP_DATA!$2:$2,0),4),"1","")&amp;"7:"&amp;SUBSTITUTE(ADDRESS(1,MATCH(CONCATENATE("*Count.AutoSlam.",'Site Setup'!$R$5,".",'Site Setup'!$R$5,"-SLAM",$AZ46,AT$38,AT$37),OP_DATA!$2:$2,0),4),"1","")&amp;"200")),0)</f>
        <v/>
      </c>
      <c r="AU46" s="251">
        <f>_xlfn.IFNA(SUM(INDIRECT("OP_DATA!" &amp; SUBSTITUTE(ADDRESS(1,MATCH(CONCATENATE("*Count.AutoSlam.",'Site Setup'!$R$5,".",'Site Setup'!$R$5,"-SLAM",$AZ46,AU$38,AU$37),OP_DATA!$2:$2,0),4),"1","")&amp;"7:"&amp;SUBSTITUTE(ADDRESS(1,MATCH(CONCATENATE("*Count.AutoSlam.",'Site Setup'!$R$5,".",'Site Setup'!$R$5,"-SLAM",$AZ46,AU$38,AU$37),OP_DATA!$2:$2,0),4),"1","")&amp;"200")),0)</f>
        <v/>
      </c>
      <c r="AV46" s="251">
        <f>_xlfn.IFNA(SUM(INDIRECT("OP_DATA!" &amp; SUBSTITUTE(ADDRESS(1,MATCH(CONCATENATE("*Count.AutoSlam.",'Site Setup'!$R$5,".",'Site Setup'!$R$5,"-SLAM",$AZ46,AV$38,AV$37),OP_DATA!$2:$2,0),4),"1","")&amp;"7:"&amp;SUBSTITUTE(ADDRESS(1,MATCH(CONCATENATE("*Count.AutoSlam.",'Site Setup'!$R$5,".",'Site Setup'!$R$5,"-SLAM",$AZ46,AV$38,AV$37),OP_DATA!$2:$2,0),4),"1","")&amp;"200")),0)</f>
        <v/>
      </c>
      <c r="AW46" s="251">
        <f>_xlfn.IFNA(SUM(INDIRECT("OP_DATA!" &amp; SUBSTITUTE(ADDRESS(1,MATCH(CONCATENATE("*Count.AutoSlam.",'Site Setup'!$R$5,".",'Site Setup'!$R$5,"-SLAM",$AZ46,AW$38,AW$37),OP_DATA!$2:$2,0),4),"1","")&amp;"7:"&amp;SUBSTITUTE(ADDRESS(1,MATCH(CONCATENATE("*Count.AutoSlam.",'Site Setup'!$R$5,".",'Site Setup'!$R$5,"-SLAM",$AZ46,AW$38,AW$37),OP_DATA!$2:$2,0),4),"1","")&amp;"200")),0)</f>
        <v/>
      </c>
      <c r="AX46" s="251">
        <f>_xlfn.IFNA(SUM(INDIRECT("OP_DATA!" &amp; SUBSTITUTE(ADDRESS(1,MATCH(CONCATENATE("*Count.AutoSlam.",'Site Setup'!$R$5,".",'Site Setup'!$R$5,"-SLAM",$AZ46,AX$38,AX$37),OP_DATA!$2:$2,0),4),"1","")&amp;"7:"&amp;SUBSTITUTE(ADDRESS(1,MATCH(CONCATENATE("*Count.AutoSlam.",'Site Setup'!$R$5,".",'Site Setup'!$R$5,"-SLAM",$AZ46,AX$38,AX$37),OP_DATA!$2:$2,0),4),"1","")&amp;"200")),0)</f>
        <v/>
      </c>
      <c r="AY46" s="251">
        <f>_xlfn.IFNA(SUM(INDIRECT("OP_DATA!" &amp; SUBSTITUTE(ADDRESS(1,MATCH(CONCATENATE("*Count.AutoSlam.",'Site Setup'!$R$5,".",'Site Setup'!$R$5,"-SLAM",$AZ46,AY$38,AY$37),OP_DATA!$2:$2,0),4),"1","")&amp;"7:"&amp;SUBSTITUTE(ADDRESS(1,MATCH(CONCATENATE("*Count.AutoSlam.",'Site Setup'!$R$5,".",'Site Setup'!$R$5,"-SLAM",$AZ46,AY$38,AY$37),OP_DATA!$2:$2,0),4),"1","")&amp;"200")),0)</f>
        <v/>
      </c>
      <c r="AZ46" s="24">
        <f>'Site Setup'!B45</f>
        <v/>
      </c>
    </row>
    <row r="47" ht="15.75" customHeight="1" s="644">
      <c r="A47" s="82">
        <f>A20</f>
        <v/>
      </c>
      <c r="B47" s="97">
        <f>_xlfn.IFNA(SUM(INDIRECT("OP_DATA!" &amp; SUBSTITUTE(ADDRESS(1,MATCH(CONCATENATE("*Count.AutoSlam.",'Site Setup'!$R$5,".",'Site Setup'!$C46,".",'Site Setup'!$R$5,"-SLAM",$AZ47,1,".Shipped n"),OP_DATA!$2:$2,0),4),"1","")&amp;"7:"&amp;SUBSTITUTE(ADDRESS(1,MATCH(CONCATENATE("*Count.AutoSlam.",'Site Setup'!$R$5,".",'Site Setup'!$C46,".",'Site Setup'!$R$5,"-SLAM",$AZ47,1,".Shipped n"),OP_DATA!$2:$2,0),4),"1","")&amp;"200"))+SUM(INDIRECT("OP_DATA!" &amp; SUBSTITUTE(ADDRESS(1,MATCH(CONCATENATE("*Count.AutoSlam.",'Site Setup'!$R$5,".",'Site Setup'!$C46,".",'Site Setup'!$R$5,"-SLAM",$AZ47,2,".Shipped n"),OP_DATA!$2:$2,0),4),"1","")&amp;"7:"&amp;SUBSTITUTE(ADDRESS(1,MATCH(CONCATENATE("*Count.AutoSlam.",'Site Setup'!$R$5,".",'Site Setup'!$C46,".",'Site Setup'!$R$5,"-SLAM",$AZ47,2,".Shipped n"),OP_DATA!$2:$2,0),4),"1","")&amp;"200")),0)</f>
        <v/>
      </c>
      <c r="C47" s="251">
        <f>_xlfn.IFNA(SUM(INDIRECT("OP_DATA!" &amp; SUBSTITUTE(ADDRESS(1,MATCH(CONCATENATE("*Count.AutoSlam.",'Site Setup'!$R$5,".",'Site Setup'!$C46,".",'Site Setup'!$R$5,"-SLAM",$AZ47,RIGHT(C$39,1),C$38,C$37),OP_DATA!$2:$2,0),4),"1","")&amp;"7:"&amp;SUBSTITUTE(ADDRESS(1,MATCH(CONCATENATE("*Count.AutoSlam.",'Site Setup'!$R$5,".",'Site Setup'!$C46,".",'Site Setup'!$R$5,"-SLAM",$AZ47,RIGHT(C$39,1),C$38,C$37),OP_DATA!$2:$2,0),4),"1","")&amp;"200")),0)</f>
        <v/>
      </c>
      <c r="D47" s="251">
        <f>_xlfn.IFNA(SUM(INDIRECT("OP_DATA!" &amp; SUBSTITUTE(ADDRESS(1,MATCH(CONCATENATE("*Count.AutoSlam.",'Site Setup'!$R$5,".",'Site Setup'!$C46,".",'Site Setup'!$R$5,"-SLAM",$AZ47,RIGHT(D$39,1),D$38,D$37),OP_DATA!$2:$2,0),4),"1","")&amp;"7:"&amp;SUBSTITUTE(ADDRESS(1,MATCH(CONCATENATE("*Count.AutoSlam.",'Site Setup'!$R$5,".",'Site Setup'!$C46,".",'Site Setup'!$R$5,"-SLAM",$AZ47,RIGHT(D$39,1),D$38,D$37),OP_DATA!$2:$2,0),4),"1","")&amp;"200")),0)</f>
        <v/>
      </c>
      <c r="E47" s="251">
        <f>_xlfn.IFNA(SUM(INDIRECT("OP_DATA!" &amp; SUBSTITUTE(ADDRESS(1,MATCH(CONCATENATE("*Count.AutoSlam.",'Site Setup'!$R$5,".",'Site Setup'!$C46,".",'Site Setup'!$R$5,"-SLAM",$AZ47,RIGHT(E$39,1),E$38,E$37),OP_DATA!$2:$2,0),4),"1","")&amp;"7:"&amp;SUBSTITUTE(ADDRESS(1,MATCH(CONCATENATE("*Count.AutoSlam.",'Site Setup'!$R$5,".",'Site Setup'!$C46,".",'Site Setup'!$R$5,"-SLAM",$AZ47,RIGHT(E$39,1),E$38,E$37),OP_DATA!$2:$2,0),4),"1","")&amp;"200")),0)</f>
        <v/>
      </c>
      <c r="F47" s="251">
        <f>_xlfn.IFNA(SUM(INDIRECT("OP_DATA!" &amp; SUBSTITUTE(ADDRESS(1,MATCH(CONCATENATE("*Count.AutoSlam.",'Site Setup'!$R$5,".",'Site Setup'!$C46,".",'Site Setup'!$R$5,"-SLAM",$AZ47,RIGHT(F$39,1),F$38,F$37),OP_DATA!$2:$2,0),4),"1","")&amp;"7:"&amp;SUBSTITUTE(ADDRESS(1,MATCH(CONCATENATE("*Count.AutoSlam.",'Site Setup'!$R$5,".",'Site Setup'!$C46,".",'Site Setup'!$R$5,"-SLAM",$AZ47,RIGHT(F$39,1),F$38,F$37),OP_DATA!$2:$2,0),4),"1","")&amp;"200")),0)</f>
        <v/>
      </c>
      <c r="G47" s="251">
        <f>_xlfn.IFNA(SUM(INDIRECT("OP_DATA!" &amp; SUBSTITUTE(ADDRESS(1,MATCH(CONCATENATE("*Count.AutoSlam.",'Site Setup'!$R$5,".",'Site Setup'!$C46,".",'Site Setup'!$R$5,"-SLAM",$AZ47,RIGHT(G$39,1),G$38,G$37),OP_DATA!$2:$2,0),4),"1","")&amp;"7:"&amp;SUBSTITUTE(ADDRESS(1,MATCH(CONCATENATE("*Count.AutoSlam.",'Site Setup'!$R$5,".",'Site Setup'!$C46,".",'Site Setup'!$R$5,"-SLAM",$AZ47,RIGHT(G$39,1),G$38,G$37),OP_DATA!$2:$2,0),4),"1","")&amp;"200")),0)</f>
        <v/>
      </c>
      <c r="H47" s="251">
        <f>_xlfn.IFNA(SUM(INDIRECT("OP_DATA!" &amp; SUBSTITUTE(ADDRESS(1,MATCH(CONCATENATE("*Count.AutoSlam.",'Site Setup'!$R$5,".",'Site Setup'!$C46,".",'Site Setup'!$R$5,"-SLAM",$AZ47,RIGHT(H$39,1),H$38,H$37),OP_DATA!$2:$2,0),4),"1","")&amp;"7:"&amp;SUBSTITUTE(ADDRESS(1,MATCH(CONCATENATE("*Count.AutoSlam.",'Site Setup'!$R$5,".",'Site Setup'!$C46,".",'Site Setup'!$R$5,"-SLAM",$AZ47,RIGHT(H$39,1),H$38,H$37),OP_DATA!$2:$2,0),4),"1","")&amp;"200")),0)</f>
        <v/>
      </c>
      <c r="I47" s="251">
        <f>_xlfn.IFNA(SUM(INDIRECT("OP_DATA!" &amp; SUBSTITUTE(ADDRESS(1,MATCH(CONCATENATE("*Count.AutoSlam.",'Site Setup'!$R$5,".",'Site Setup'!$C46,".",'Site Setup'!$R$5,"-SLAM",$AZ47,RIGHT(I$39,1),I$38,I$37),OP_DATA!$2:$2,0),4),"1","")&amp;"7:"&amp;SUBSTITUTE(ADDRESS(1,MATCH(CONCATENATE("*Count.AutoSlam.",'Site Setup'!$R$5,".",'Site Setup'!$C46,".",'Site Setup'!$R$5,"-SLAM",$AZ47,RIGHT(I$39,1),I$38,I$37),OP_DATA!$2:$2,0),4),"1","")&amp;"200")),0)</f>
        <v/>
      </c>
      <c r="J47" s="251">
        <f>_xlfn.IFNA(SUM(INDIRECT("OP_DATA!" &amp; SUBSTITUTE(ADDRESS(1,MATCH(CONCATENATE("*Count.AutoSlam.",'Site Setup'!$R$5,".",'Site Setup'!$C46,".",'Site Setup'!$R$5,"-SLAM",$AZ47,RIGHT(J$39,1),J$38,J$37),OP_DATA!$2:$2,0),4),"1","")&amp;"7:"&amp;SUBSTITUTE(ADDRESS(1,MATCH(CONCATENATE("*Count.AutoSlam.",'Site Setup'!$R$5,".",'Site Setup'!$C46,".",'Site Setup'!$R$5,"-SLAM",$AZ47,RIGHT(J$39,1),J$38,J$37),OP_DATA!$2:$2,0),4),"1","")&amp;"200")),0)</f>
        <v/>
      </c>
      <c r="K47" s="251">
        <f>_xlfn.IFNA(SUM(INDIRECT("OP_DATA!" &amp; SUBSTITUTE(ADDRESS(1,MATCH(CONCATENATE("*Count.AutoSlam.",'Site Setup'!$R$5,".",'Site Setup'!$C46,".",'Site Setup'!$R$5,"-SLAM",$AZ47,RIGHT(K$39,1),K$38,K$37),OP_DATA!$2:$2,0),4),"1","")&amp;"7:"&amp;SUBSTITUTE(ADDRESS(1,MATCH(CONCATENATE("*Count.AutoSlam.",'Site Setup'!$R$5,".",'Site Setup'!$C46,".",'Site Setup'!$R$5,"-SLAM",$AZ47,RIGHT(K$39,1),K$38,K$37),OP_DATA!$2:$2,0),4),"1","")&amp;"200")),0)</f>
        <v/>
      </c>
      <c r="L47" s="251">
        <f>_xlfn.IFNA(SUM(INDIRECT("OP_DATA!" &amp; SUBSTITUTE(ADDRESS(1,MATCH(CONCATENATE("*Count.AutoSlam.",'Site Setup'!$R$5,".",'Site Setup'!$C46,".",'Site Setup'!$R$5,"-SLAM",$AZ47,RIGHT(L$39,1),L$38,L$37),OP_DATA!$2:$2,0),4),"1","")&amp;"7:"&amp;SUBSTITUTE(ADDRESS(1,MATCH(CONCATENATE("*Count.AutoSlam.",'Site Setup'!$R$5,".",'Site Setup'!$C46,".",'Site Setup'!$R$5,"-SLAM",$AZ47,RIGHT(L$39,1),L$38,L$37),OP_DATA!$2:$2,0),4),"1","")&amp;"200")),0)</f>
        <v/>
      </c>
      <c r="M47" s="222">
        <f>_xlfn.IFNA(SUM(INDIRECT("OP_DATA!" &amp; SUBSTITUTE(ADDRESS(1,MATCH(CONCATENATE("*Count.AutoSlam.",'Site Setup'!$R$5,".",'Site Setup'!$R$5,"-SLAM",$AZ47,RIGHT(M$39,1),M$38,M$37),OP_DATA!$2:$2,0),4),"1","")&amp;"7:"&amp;SUBSTITUTE(ADDRESS(1,MATCH(CONCATENATE("*Count.AutoSlam.",'Site Setup'!$R$5,".",'Site Setup'!$R$5,"-SLAM",$AZ47,RIGHT(M$39,1),M$38,M$37),OP_DATA!$2:$2,0),4),"1","")&amp;"200")),0)</f>
        <v/>
      </c>
      <c r="N47" s="222">
        <f>_xlfn.IFNA(SUM(INDIRECT("OP_DATA!" &amp; SUBSTITUTE(ADDRESS(1,MATCH(CONCATENATE("*Count.AutoSlam.",'Site Setup'!$R$5,".",'Site Setup'!$R$5,"-SLAM",$AZ47,RIGHT(N$39,1),N$38,N$37),OP_DATA!$2:$2,0),4),"1","")&amp;"7:"&amp;SUBSTITUTE(ADDRESS(1,MATCH(CONCATENATE("*Count.AutoSlam.",'Site Setup'!$R$5,".",'Site Setup'!$R$5,"-SLAM",$AZ47,RIGHT(N$39,1),N$38,N$37),OP_DATA!$2:$2,0),4),"1","")&amp;"200")),0)</f>
        <v/>
      </c>
      <c r="O47" s="251">
        <f>_xlfn.IFNA(SUM(INDIRECT("OP_DATA!" &amp; SUBSTITUTE(ADDRESS(1,MATCH(CONCATENATE("*Count.AutoSlam.",'Site Setup'!$R$5,".",'Site Setup'!$C46,".",'Site Setup'!$R$5,"-SLAM",$AZ47,RIGHT(O$39,1),O$38,O$37),OP_DATA!$2:$2,0),4),"1","")&amp;"7:"&amp;SUBSTITUTE(ADDRESS(1,MATCH(CONCATENATE("*Count.AutoSlam.",'Site Setup'!$R$5,".",'Site Setup'!$C46,".",'Site Setup'!$R$5,"-SLAM",$AZ47,RIGHT(O$39,1),O$38,O$37),OP_DATA!$2:$2,0),4),"1","")&amp;"200")),0)</f>
        <v/>
      </c>
      <c r="P47" s="251">
        <f>_xlfn.IFNA(SUM(INDIRECT("OP_DATA!" &amp; SUBSTITUTE(ADDRESS(1,MATCH(CONCATENATE("*Count.AutoSlam.",'Site Setup'!$R$5,".",'Site Setup'!$C46,".",'Site Setup'!$R$5,"-SLAM",$AZ47,RIGHT(P$39,1),P$38,P$37),OP_DATA!$2:$2,0),4),"1","")&amp;"7:"&amp;SUBSTITUTE(ADDRESS(1,MATCH(CONCATENATE("*Count.AutoSlam.",'Site Setup'!$R$5,".",'Site Setup'!$C46,".",'Site Setup'!$R$5,"-SLAM",$AZ47,RIGHT(P$39,1),P$38,P$37),OP_DATA!$2:$2,0),4),"1","")&amp;"200")),0)</f>
        <v/>
      </c>
      <c r="Q47" s="251">
        <f>_xlfn.IFNA(SUM(INDIRECT("OP_DATA!" &amp; SUBSTITUTE(ADDRESS(1,MATCH(CONCATENATE("*Count.AutoSlam.",'Site Setup'!$R$5,".",'Site Setup'!$C46,".",'Site Setup'!$R$5,"-SLAM",$AZ47,RIGHT(Q$39,1),Q$38,Q$37),OP_DATA!$2:$2,0),4),"1","")&amp;"7:"&amp;SUBSTITUTE(ADDRESS(1,MATCH(CONCATENATE("*Count.AutoSlam.",'Site Setup'!$R$5,".",'Site Setup'!$C46,".",'Site Setup'!$R$5,"-SLAM",$AZ47,RIGHT(Q$39,1),Q$38,Q$37),OP_DATA!$2:$2,0),4),"1","")&amp;"200")),0)</f>
        <v/>
      </c>
      <c r="R47" s="251">
        <f>_xlfn.IFNA(SUM(INDIRECT("OP_DATA!" &amp; SUBSTITUTE(ADDRESS(1,MATCH(CONCATENATE("*Count.AutoSlam.",'Site Setup'!$R$5,".",'Site Setup'!$C46,".",'Site Setup'!$R$5,"-SLAM",$AZ47,RIGHT(R$39,1),R$38,R$37),OP_DATA!$2:$2,0),4),"1","")&amp;"7:"&amp;SUBSTITUTE(ADDRESS(1,MATCH(CONCATENATE("*Count.AutoSlam.",'Site Setup'!$R$5,".",'Site Setup'!$C46,".",'Site Setup'!$R$5,"-SLAM",$AZ47,RIGHT(R$39,1),R$38,R$37),OP_DATA!$2:$2,0),4),"1","")&amp;"200")),0)</f>
        <v/>
      </c>
      <c r="S47" s="251">
        <f>_xlfn.IFNA(SUM(INDIRECT("OP_DATA!" &amp; SUBSTITUTE(ADDRESS(1,MATCH(CONCATENATE("*Count.AutoSlam.",'Site Setup'!$R$5,".",'Site Setup'!$R$5,"-SLAM",$AZ47,S$38,S$37),OP_DATA!$2:$2,0),4),"1","")&amp;"7:"&amp;SUBSTITUTE(ADDRESS(1,MATCH(CONCATENATE("*Count.AutoSlam.",'Site Setup'!$R$5,".",'Site Setup'!$R$5,"-SLAM",$AZ47,S$38,S$37),OP_DATA!$2:$2,0),4),"1","")&amp;"200")),0)</f>
        <v/>
      </c>
      <c r="T47" s="251">
        <f>_xlfn.IFNA(SUM(INDIRECT("OP_DATA!" &amp; SUBSTITUTE(ADDRESS(1,MATCH(CONCATENATE("*Count.AutoSlam.",'Site Setup'!$R$5,".",'Site Setup'!$R$5,"-SLAM",$AZ47,T$38,T$37),OP_DATA!$2:$2,0),4),"1","")&amp;"7:"&amp;SUBSTITUTE(ADDRESS(1,MATCH(CONCATENATE("*Count.AutoSlam.",'Site Setup'!$R$5,".",'Site Setup'!$R$5,"-SLAM",$AZ47,T$38,T$37),OP_DATA!$2:$2,0),4),"1","")&amp;"200")),0)</f>
        <v/>
      </c>
      <c r="U47" s="251">
        <f>_xlfn.IFNA(SUM(INDIRECT("OP_DATA!" &amp; SUBSTITUTE(ADDRESS(1,MATCH(CONCATENATE("*Count.AutoSlam.",'Site Setup'!$R$5,".",'Site Setup'!$R$5,"-SLAM",$AZ47,U$38,U$37),OP_DATA!$2:$2,0),4),"1","")&amp;"7:"&amp;SUBSTITUTE(ADDRESS(1,MATCH(CONCATENATE("*Count.AutoSlam.",'Site Setup'!$R$5,".",'Site Setup'!$R$5,"-SLAM",$AZ47,U$38,U$37),OP_DATA!$2:$2,0),4),"1","")&amp;"200")),0)</f>
        <v/>
      </c>
      <c r="V47" s="251">
        <f>_xlfn.IFNA(SUM(INDIRECT("OP_DATA!" &amp; SUBSTITUTE(ADDRESS(1,MATCH(CONCATENATE("*Count.AutoSlam.",'Site Setup'!$R$5,".",'Site Setup'!$R$5,"-SLAM",$AZ47,V$38,V$37),OP_DATA!$2:$2,0),4),"1","")&amp;"7:"&amp;SUBSTITUTE(ADDRESS(1,MATCH(CONCATENATE("*Count.AutoSlam.",'Site Setup'!$R$5,".",'Site Setup'!$R$5,"-SLAM",$AZ47,V$38,V$37),OP_DATA!$2:$2,0),4),"1","")&amp;"200")),0)</f>
        <v/>
      </c>
      <c r="W47" s="251">
        <f>_xlfn.IFNA(SUM(INDIRECT("OP_DATA!" &amp; SUBSTITUTE(ADDRESS(1,MATCH(CONCATENATE("*Count.AutoSlam.",'Site Setup'!$R$5,".",'Site Setup'!$R$5,"-SLAM",$AZ47,W$38,W$37),OP_DATA!$2:$2,0),4),"1","")&amp;"7:"&amp;SUBSTITUTE(ADDRESS(1,MATCH(CONCATENATE("*Count.AutoSlam.",'Site Setup'!$R$5,".",'Site Setup'!$R$5,"-SLAM",$AZ47,W$38,W$37),OP_DATA!$2:$2,0),4),"1","")&amp;"200")),0)</f>
        <v/>
      </c>
      <c r="X47" s="251">
        <f>_xlfn.IFNA(SUM(INDIRECT("OP_DATA!" &amp; SUBSTITUTE(ADDRESS(1,MATCH(CONCATENATE("*Count.AutoSlam.",'Site Setup'!$R$5,".",'Site Setup'!$R$5,"-SLAM",$AZ47,X$38,X$37),OP_DATA!$2:$2,0),4),"1","")&amp;"7:"&amp;SUBSTITUTE(ADDRESS(1,MATCH(CONCATENATE("*Count.AutoSlam.",'Site Setup'!$R$5,".",'Site Setup'!$R$5,"-SLAM",$AZ47,X$38,X$37),OP_DATA!$2:$2,0),4),"1","")&amp;"200")),0)</f>
        <v/>
      </c>
      <c r="Y47" s="251">
        <f>_xlfn.IFNA(SUM(INDIRECT("OP_DATA!" &amp; SUBSTITUTE(ADDRESS(1,MATCH(CONCATENATE("*Count.AutoSlam.",'Site Setup'!$R$5,".",'Site Setup'!$R$5,"-SLAM",$AZ47,Y$38,Y$37),OP_DATA!$2:$2,0),4),"1","")&amp;"7:"&amp;SUBSTITUTE(ADDRESS(1,MATCH(CONCATENATE("*Count.AutoSlam.",'Site Setup'!$R$5,".",'Site Setup'!$R$5,"-SLAM",$AZ47,Y$38,Y$37),OP_DATA!$2:$2,0),4),"1","")&amp;"200")),0)</f>
        <v/>
      </c>
      <c r="Z47" s="251">
        <f>_xlfn.IFNA(SUM(INDIRECT("OP_DATA!" &amp; SUBSTITUTE(ADDRESS(1,MATCH(CONCATENATE("*Count.AutoSlam.",'Site Setup'!$R$5,".",'Site Setup'!$R$5,"-SLAM",$AZ47,Z$38,Z$37),OP_DATA!$2:$2,0),4),"1","")&amp;"7:"&amp;SUBSTITUTE(ADDRESS(1,MATCH(CONCATENATE("*Count.AutoSlam.",'Site Setup'!$R$5,".",'Site Setup'!$R$5,"-SLAM",$AZ47,Z$38,Z$37),OP_DATA!$2:$2,0),4),"1","")&amp;"200")),0)</f>
        <v/>
      </c>
      <c r="AA47" s="251">
        <f>_xlfn.IFNA(SUM(INDIRECT("OP_DATA!" &amp; SUBSTITUTE(ADDRESS(1,MATCH(CONCATENATE("*Count.AutoSlam.",'Site Setup'!$R$5,".",'Site Setup'!$R$5,"-SLAM",$AZ47,AA$38,AA$37),OP_DATA!$2:$2,0),4),"1","")&amp;"7:"&amp;SUBSTITUTE(ADDRESS(1,MATCH(CONCATENATE("*Count.AutoSlam.",'Site Setup'!$R$5,".",'Site Setup'!$R$5,"-SLAM",$AZ47,AA$38,AA$37),OP_DATA!$2:$2,0),4),"1","")&amp;"200")),0)</f>
        <v/>
      </c>
      <c r="AB47" s="251">
        <f>_xlfn.IFNA(SUM(INDIRECT("OP_DATA!" &amp; SUBSTITUTE(ADDRESS(1,MATCH(CONCATENATE("*Count.AutoSlam.",'Site Setup'!$R$5,".",'Site Setup'!$R$5,"-SLAM",$AZ47,AB$38,AB$37),OP_DATA!$2:$2,0),4),"1","")&amp;"7:"&amp;SUBSTITUTE(ADDRESS(1,MATCH(CONCATENATE("*Count.AutoSlam.",'Site Setup'!$R$5,".",'Site Setup'!$R$5,"-SLAM",$AZ47,AB$38,AB$37),OP_DATA!$2:$2,0),4),"1","")&amp;"200")),0)</f>
        <v/>
      </c>
      <c r="AC47" s="251">
        <f>_xlfn.IFNA(SUM(INDIRECT("OP_DATA!" &amp; SUBSTITUTE(ADDRESS(1,MATCH(CONCATENATE("*Count.AutoSlam.",'Site Setup'!$R$5,".",'Site Setup'!$R$5,"-SLAM",$AZ47,AC$38,AC$37),OP_DATA!$2:$2,0),4),"1","")&amp;"7:"&amp;SUBSTITUTE(ADDRESS(1,MATCH(CONCATENATE("*Count.AutoSlam.",'Site Setup'!$R$5,".",'Site Setup'!$R$5,"-SLAM",$AZ47,AC$38,AC$37),OP_DATA!$2:$2,0),4),"1","")&amp;"200")),0)</f>
        <v/>
      </c>
      <c r="AD47" s="251">
        <f>_xlfn.IFNA(SUM(INDIRECT("OP_DATA!" &amp; SUBSTITUTE(ADDRESS(1,MATCH(CONCATENATE("*Count.AutoSlam.",'Site Setup'!$R$5,".",'Site Setup'!$R$5,"-SLAM",$AZ47,AD$38,AD$37),OP_DATA!$2:$2,0),4),"1","")&amp;"7:"&amp;SUBSTITUTE(ADDRESS(1,MATCH(CONCATENATE("*Count.AutoSlam.",'Site Setup'!$R$5,".",'Site Setup'!$R$5,"-SLAM",$AZ47,AD$38,AD$37),OP_DATA!$2:$2,0),4),"1","")&amp;"200")),0)</f>
        <v/>
      </c>
      <c r="AE47" s="251">
        <f>_xlfn.IFNA(SUM(INDIRECT("OP_DATA!" &amp; SUBSTITUTE(ADDRESS(1,MATCH(CONCATENATE("*Count.AutoSlam.",'Site Setup'!$R$5,".",'Site Setup'!$R$5,"-SLAM",$AZ47,AE$38,AE$37),OP_DATA!$2:$2,0),4),"1","")&amp;"7:"&amp;SUBSTITUTE(ADDRESS(1,MATCH(CONCATENATE("*Count.AutoSlam.",'Site Setup'!$R$5,".",'Site Setup'!$R$5,"-SLAM",$AZ47,AE$38,AE$37),OP_DATA!$2:$2,0),4),"1","")&amp;"200")),0)</f>
        <v/>
      </c>
      <c r="AF47" s="251">
        <f>_xlfn.IFNA(SUM(INDIRECT("OP_DATA!" &amp; SUBSTITUTE(ADDRESS(1,MATCH(CONCATENATE("*Count.AutoSlam.",'Site Setup'!$R$5,".",'Site Setup'!$R$5,"-SLAM",$AZ47,AF$38,AF$37),OP_DATA!$2:$2,0),4),"1","")&amp;"7:"&amp;SUBSTITUTE(ADDRESS(1,MATCH(CONCATENATE("*Count.AutoSlam.",'Site Setup'!$R$5,".",'Site Setup'!$R$5,"-SLAM",$AZ47,AF$38,AF$37),OP_DATA!$2:$2,0),4),"1","")&amp;"200")),0)</f>
        <v/>
      </c>
      <c r="AG47" s="251">
        <f>_xlfn.IFNA(SUM(INDIRECT("OP_DATA!" &amp; SUBSTITUTE(ADDRESS(1,MATCH(CONCATENATE("*Count.AutoSlam.",'Site Setup'!$R$5,".",'Site Setup'!$R$5,"-SLAM",$AZ47,AG$38,AG$37),OP_DATA!$2:$2,0),4),"1","")&amp;"7:"&amp;SUBSTITUTE(ADDRESS(1,MATCH(CONCATENATE("*Count.AutoSlam.",'Site Setup'!$R$5,".",'Site Setup'!$R$5,"-SLAM",$AZ47,AG$38,AG$37),OP_DATA!$2:$2,0),4),"1","")&amp;"200")),0)</f>
        <v/>
      </c>
      <c r="AH47" s="251">
        <f>_xlfn.IFNA(SUM(INDIRECT("OP_DATA!" &amp; SUBSTITUTE(ADDRESS(1,MATCH(CONCATENATE("*Count.AutoSlam.",'Site Setup'!$R$5,".",'Site Setup'!$R$5,"-SLAM",$AZ47,AH$38,AH$37),OP_DATA!$2:$2,0),4),"1","")&amp;"7:"&amp;SUBSTITUTE(ADDRESS(1,MATCH(CONCATENATE("*Count.AutoSlam.",'Site Setup'!$R$5,".",'Site Setup'!$R$5,"-SLAM",$AZ47,AH$38,AH$37),OP_DATA!$2:$2,0),4),"1","")&amp;"200")),0)</f>
        <v/>
      </c>
      <c r="AI47" s="251">
        <f>_xlfn.IFNA(SUM(INDIRECT("OP_DATA!" &amp; SUBSTITUTE(ADDRESS(1,MATCH(CONCATENATE("*Count.AutoSlam.",'Site Setup'!$R$5,".",'Site Setup'!$R$5,"-SLAM",$AZ47,AI$38,AI$37),OP_DATA!$2:$2,0),4),"1","")&amp;"7:"&amp;SUBSTITUTE(ADDRESS(1,MATCH(CONCATENATE("*Count.AutoSlam.",'Site Setup'!$R$5,".",'Site Setup'!$R$5,"-SLAM",$AZ47,AI$38,AI$37),OP_DATA!$2:$2,0),4),"1","")&amp;"200")),0)</f>
        <v/>
      </c>
      <c r="AJ47" s="251">
        <f>_xlfn.IFNA(SUM(INDIRECT("OP_DATA!" &amp; SUBSTITUTE(ADDRESS(1,MATCH(CONCATENATE("*Count.AutoSlam.",'Site Setup'!$R$5,".",'Site Setup'!$R$5,"-SLAM",$AZ47,AJ$38,AJ$37),OP_DATA!$2:$2,0),4),"1","")&amp;"7:"&amp;SUBSTITUTE(ADDRESS(1,MATCH(CONCATENATE("*Count.AutoSlam.",'Site Setup'!$R$5,".",'Site Setup'!$R$5,"-SLAM",$AZ47,AJ$38,AJ$37),OP_DATA!$2:$2,0),4),"1","")&amp;"200")),0)</f>
        <v/>
      </c>
      <c r="AK47" s="251">
        <f>_xlfn.IFNA(SUM(INDIRECT("OP_DATA!" &amp; SUBSTITUTE(ADDRESS(1,MATCH(CONCATENATE("*Count.AutoSlam.",'Site Setup'!$R$5,".",'Site Setup'!$R$5,"-SLAM",$AZ47,AK$38,AK$37),OP_DATA!$2:$2,0),4),"1","")&amp;"7:"&amp;SUBSTITUTE(ADDRESS(1,MATCH(CONCATENATE("*Count.AutoSlam.",'Site Setup'!$R$5,".",'Site Setup'!$R$5,"-SLAM",$AZ47,AK$38,AK$37),OP_DATA!$2:$2,0),4),"1","")&amp;"200")),0)</f>
        <v/>
      </c>
      <c r="AL47" s="251">
        <f>_xlfn.IFNA(SUM(INDIRECT("OP_DATA!" &amp; SUBSTITUTE(ADDRESS(1,MATCH(CONCATENATE("*Count.AutoSlam.",'Site Setup'!$R$5,".",'Site Setup'!$R$5,"-SLAM",$AZ47,AL$38,AL$37),OP_DATA!$2:$2,0),4),"1","")&amp;"7:"&amp;SUBSTITUTE(ADDRESS(1,MATCH(CONCATENATE("*Count.AutoSlam.",'Site Setup'!$R$5,".",'Site Setup'!$R$5,"-SLAM",$AZ47,AL$38,AL$37),OP_DATA!$2:$2,0),4),"1","")&amp;"200")),0)</f>
        <v/>
      </c>
      <c r="AM47" s="251">
        <f>_xlfn.IFNA(SUM(INDIRECT("OP_DATA!" &amp; SUBSTITUTE(ADDRESS(1,MATCH(CONCATENATE("*Count.AutoSlam.",'Site Setup'!$R$5,".",'Site Setup'!$R$5,"-SLAM",$AZ47,AM$38,AM$37),OP_DATA!$2:$2,0),4),"1","")&amp;"7:"&amp;SUBSTITUTE(ADDRESS(1,MATCH(CONCATENATE("*Count.AutoSlam.",'Site Setup'!$R$5,".",'Site Setup'!$R$5,"-SLAM",$AZ47,AM$38,AM$37),OP_DATA!$2:$2,0),4),"1","")&amp;"200")),0)</f>
        <v/>
      </c>
      <c r="AN47" s="251">
        <f>_xlfn.IFNA(SUM(INDIRECT("OP_DATA!" &amp; SUBSTITUTE(ADDRESS(1,MATCH(CONCATENATE("*Count.AutoSlam.",'Site Setup'!$R$5,".",'Site Setup'!$R$5,"-SLAM",$AZ47,AN$38,AN$37),OP_DATA!$2:$2,0),4),"1","")&amp;"7:"&amp;SUBSTITUTE(ADDRESS(1,MATCH(CONCATENATE("*Count.AutoSlam.",'Site Setup'!$R$5,".",'Site Setup'!$R$5,"-SLAM",$AZ47,AN$38,AN$37),OP_DATA!$2:$2,0),4),"1","")&amp;"200")),0)</f>
        <v/>
      </c>
      <c r="AO47" s="251">
        <f>_xlfn.IFNA(SUM(INDIRECT("OP_DATA!" &amp; SUBSTITUTE(ADDRESS(1,MATCH(CONCATENATE("*Count.AutoSlam.",'Site Setup'!$R$5,".",'Site Setup'!$R$5,"-SLAM",$AZ47,AO$38,AO$37),OP_DATA!$2:$2,0),4),"1","")&amp;"7:"&amp;SUBSTITUTE(ADDRESS(1,MATCH(CONCATENATE("*Count.AutoSlam.",'Site Setup'!$R$5,".",'Site Setup'!$R$5,"-SLAM",$AZ47,AO$38,AO$37),OP_DATA!$2:$2,0),4),"1","")&amp;"200")),0)</f>
        <v/>
      </c>
      <c r="AP47" s="251">
        <f>_xlfn.IFNA(SUM(INDIRECT("OP_DATA!" &amp; SUBSTITUTE(ADDRESS(1,MATCH(CONCATENATE("*Count.AutoSlam.",'Site Setup'!$R$5,".",'Site Setup'!$R$5,"-SLAM",$AZ47,AP$38,AP$37),OP_DATA!$2:$2,0),4),"1","")&amp;"7:"&amp;SUBSTITUTE(ADDRESS(1,MATCH(CONCATENATE("*Count.AutoSlam.",'Site Setup'!$R$5,".",'Site Setup'!$R$5,"-SLAM",$AZ47,AP$38,AP$37),OP_DATA!$2:$2,0),4),"1","")&amp;"200")),0)</f>
        <v/>
      </c>
      <c r="AQ47" s="251">
        <f>_xlfn.IFNA(SUM(INDIRECT("OP_DATA!" &amp; SUBSTITUTE(ADDRESS(1,MATCH(CONCATENATE("*Count.AutoSlam.",'Site Setup'!$R$5,".",'Site Setup'!$R$5,"-SLAM",$AZ47,AQ$38,AQ$37),OP_DATA!$2:$2,0),4),"1","")&amp;"7:"&amp;SUBSTITUTE(ADDRESS(1,MATCH(CONCATENATE("*Count.AutoSlam.",'Site Setup'!$R$5,".",'Site Setup'!$R$5,"-SLAM",$AZ47,AQ$38,AQ$37),OP_DATA!$2:$2,0),4),"1","")&amp;"200")),0)</f>
        <v/>
      </c>
      <c r="AR47" s="251">
        <f>_xlfn.IFNA(SUM(INDIRECT("OP_DATA!" &amp; SUBSTITUTE(ADDRESS(1,MATCH(CONCATENATE("*Count.AutoSlam.",'Site Setup'!$R$5,".",'Site Setup'!$R$5,"-SLAM",$AZ47,AR$38,AR$37),OP_DATA!$2:$2,0),4),"1","")&amp;"7:"&amp;SUBSTITUTE(ADDRESS(1,MATCH(CONCATENATE("*Count.AutoSlam.",'Site Setup'!$R$5,".",'Site Setup'!$R$5,"-SLAM",$AZ47,AR$38,AR$37),OP_DATA!$2:$2,0),4),"1","")&amp;"200")),0)</f>
        <v/>
      </c>
      <c r="AS47" s="251">
        <f>_xlfn.IFNA(SUM(INDIRECT("OP_DATA!" &amp; SUBSTITUTE(ADDRESS(1,MATCH(CONCATENATE("*Count.AutoSlam.",'Site Setup'!$R$5,".",'Site Setup'!$R$5,"-SLAM",$AZ47,AS$38,AS$37),OP_DATA!$2:$2,0),4),"1","")&amp;"7:"&amp;SUBSTITUTE(ADDRESS(1,MATCH(CONCATENATE("*Count.AutoSlam.",'Site Setup'!$R$5,".",'Site Setup'!$R$5,"-SLAM",$AZ47,AS$38,AS$37),OP_DATA!$2:$2,0),4),"1","")&amp;"200")),0)</f>
        <v/>
      </c>
      <c r="AT47" s="251">
        <f>_xlfn.IFNA(SUM(INDIRECT("OP_DATA!" &amp; SUBSTITUTE(ADDRESS(1,MATCH(CONCATENATE("*Count.AutoSlam.",'Site Setup'!$R$5,".",'Site Setup'!$R$5,"-SLAM",$AZ47,AT$38,AT$37),OP_DATA!$2:$2,0),4),"1","")&amp;"7:"&amp;SUBSTITUTE(ADDRESS(1,MATCH(CONCATENATE("*Count.AutoSlam.",'Site Setup'!$R$5,".",'Site Setup'!$R$5,"-SLAM",$AZ47,AT$38,AT$37),OP_DATA!$2:$2,0),4),"1","")&amp;"200")),0)</f>
        <v/>
      </c>
      <c r="AU47" s="251">
        <f>_xlfn.IFNA(SUM(INDIRECT("OP_DATA!" &amp; SUBSTITUTE(ADDRESS(1,MATCH(CONCATENATE("*Count.AutoSlam.",'Site Setup'!$R$5,".",'Site Setup'!$R$5,"-SLAM",$AZ47,AU$38,AU$37),OP_DATA!$2:$2,0),4),"1","")&amp;"7:"&amp;SUBSTITUTE(ADDRESS(1,MATCH(CONCATENATE("*Count.AutoSlam.",'Site Setup'!$R$5,".",'Site Setup'!$R$5,"-SLAM",$AZ47,AU$38,AU$37),OP_DATA!$2:$2,0),4),"1","")&amp;"200")),0)</f>
        <v/>
      </c>
      <c r="AV47" s="251">
        <f>_xlfn.IFNA(SUM(INDIRECT("OP_DATA!" &amp; SUBSTITUTE(ADDRESS(1,MATCH(CONCATENATE("*Count.AutoSlam.",'Site Setup'!$R$5,".",'Site Setup'!$R$5,"-SLAM",$AZ47,AV$38,AV$37),OP_DATA!$2:$2,0),4),"1","")&amp;"7:"&amp;SUBSTITUTE(ADDRESS(1,MATCH(CONCATENATE("*Count.AutoSlam.",'Site Setup'!$R$5,".",'Site Setup'!$R$5,"-SLAM",$AZ47,AV$38,AV$37),OP_DATA!$2:$2,0),4),"1","")&amp;"200")),0)</f>
        <v/>
      </c>
      <c r="AW47" s="251">
        <f>_xlfn.IFNA(SUM(INDIRECT("OP_DATA!" &amp; SUBSTITUTE(ADDRESS(1,MATCH(CONCATENATE("*Count.AutoSlam.",'Site Setup'!$R$5,".",'Site Setup'!$R$5,"-SLAM",$AZ47,AW$38,AW$37),OP_DATA!$2:$2,0),4),"1","")&amp;"7:"&amp;SUBSTITUTE(ADDRESS(1,MATCH(CONCATENATE("*Count.AutoSlam.",'Site Setup'!$R$5,".",'Site Setup'!$R$5,"-SLAM",$AZ47,AW$38,AW$37),OP_DATA!$2:$2,0),4),"1","")&amp;"200")),0)</f>
        <v/>
      </c>
      <c r="AX47" s="251">
        <f>_xlfn.IFNA(SUM(INDIRECT("OP_DATA!" &amp; SUBSTITUTE(ADDRESS(1,MATCH(CONCATENATE("*Count.AutoSlam.",'Site Setup'!$R$5,".",'Site Setup'!$R$5,"-SLAM",$AZ47,AX$38,AX$37),OP_DATA!$2:$2,0),4),"1","")&amp;"7:"&amp;SUBSTITUTE(ADDRESS(1,MATCH(CONCATENATE("*Count.AutoSlam.",'Site Setup'!$R$5,".",'Site Setup'!$R$5,"-SLAM",$AZ47,AX$38,AX$37),OP_DATA!$2:$2,0),4),"1","")&amp;"200")),0)</f>
        <v/>
      </c>
      <c r="AY47" s="251">
        <f>_xlfn.IFNA(SUM(INDIRECT("OP_DATA!" &amp; SUBSTITUTE(ADDRESS(1,MATCH(CONCATENATE("*Count.AutoSlam.",'Site Setup'!$R$5,".",'Site Setup'!$R$5,"-SLAM",$AZ47,AY$38,AY$37),OP_DATA!$2:$2,0),4),"1","")&amp;"7:"&amp;SUBSTITUTE(ADDRESS(1,MATCH(CONCATENATE("*Count.AutoSlam.",'Site Setup'!$R$5,".",'Site Setup'!$R$5,"-SLAM",$AZ47,AY$38,AY$37),OP_DATA!$2:$2,0),4),"1","")&amp;"200")),0)</f>
        <v/>
      </c>
      <c r="AZ47" s="24">
        <f>'Site Setup'!B46</f>
        <v/>
      </c>
    </row>
    <row r="48" ht="15.75" customHeight="1" s="644">
      <c r="A48" s="82">
        <f>A21</f>
        <v/>
      </c>
      <c r="B48" s="97">
        <f>_xlfn.IFNA(SUM(INDIRECT("OP_DATA!" &amp; SUBSTITUTE(ADDRESS(1,MATCH(CONCATENATE("*Count.AutoSlam.",'Site Setup'!$R$5,".",'Site Setup'!$C47,".",'Site Setup'!$R$5,"-SLAM",$AZ48,1,".Shipped n"),OP_DATA!$2:$2,0),4),"1","")&amp;"7:"&amp;SUBSTITUTE(ADDRESS(1,MATCH(CONCATENATE("*Count.AutoSlam.",'Site Setup'!$R$5,".",'Site Setup'!$C47,".",'Site Setup'!$R$5,"-SLAM",$AZ48,1,".Shipped n"),OP_DATA!$2:$2,0),4),"1","")&amp;"200"))+SUM(INDIRECT("OP_DATA!" &amp; SUBSTITUTE(ADDRESS(1,MATCH(CONCATENATE("*Count.AutoSlam.",'Site Setup'!$R$5,".",'Site Setup'!$C47,".",'Site Setup'!$R$5,"-SLAM",$AZ48,2,".Shipped n"),OP_DATA!$2:$2,0),4),"1","")&amp;"7:"&amp;SUBSTITUTE(ADDRESS(1,MATCH(CONCATENATE("*Count.AutoSlam.",'Site Setup'!$R$5,".",'Site Setup'!$C47,".",'Site Setup'!$R$5,"-SLAM",$AZ48,2,".Shipped n"),OP_DATA!$2:$2,0),4),"1","")&amp;"200")),0)</f>
        <v/>
      </c>
      <c r="C48" s="251">
        <f>_xlfn.IFNA(SUM(INDIRECT("OP_DATA!" &amp; SUBSTITUTE(ADDRESS(1,MATCH(CONCATENATE("*Count.AutoSlam.",'Site Setup'!$R$5,".",'Site Setup'!$C47,".",'Site Setup'!$R$5,"-SLAM",$AZ48,RIGHT(C$39,1),C$38,C$37),OP_DATA!$2:$2,0),4),"1","")&amp;"7:"&amp;SUBSTITUTE(ADDRESS(1,MATCH(CONCATENATE("*Count.AutoSlam.",'Site Setup'!$R$5,".",'Site Setup'!$C47,".",'Site Setup'!$R$5,"-SLAM",$AZ48,RIGHT(C$39,1),C$38,C$37),OP_DATA!$2:$2,0),4),"1","")&amp;"200")),0)</f>
        <v/>
      </c>
      <c r="D48" s="251">
        <f>_xlfn.IFNA(SUM(INDIRECT("OP_DATA!" &amp; SUBSTITUTE(ADDRESS(1,MATCH(CONCATENATE("*Count.AutoSlam.",'Site Setup'!$R$5,".",'Site Setup'!$C47,".",'Site Setup'!$R$5,"-SLAM",$AZ48,RIGHT(D$39,1),D$38,D$37),OP_DATA!$2:$2,0),4),"1","")&amp;"7:"&amp;SUBSTITUTE(ADDRESS(1,MATCH(CONCATENATE("*Count.AutoSlam.",'Site Setup'!$R$5,".",'Site Setup'!$C47,".",'Site Setup'!$R$5,"-SLAM",$AZ48,RIGHT(D$39,1),D$38,D$37),OP_DATA!$2:$2,0),4),"1","")&amp;"200")),0)</f>
        <v/>
      </c>
      <c r="E48" s="251">
        <f>_xlfn.IFNA(SUM(INDIRECT("OP_DATA!" &amp; SUBSTITUTE(ADDRESS(1,MATCH(CONCATENATE("*Count.AutoSlam.",'Site Setup'!$R$5,".",'Site Setup'!$C47,".",'Site Setup'!$R$5,"-SLAM",$AZ48,RIGHT(E$39,1),E$38,E$37),OP_DATA!$2:$2,0),4),"1","")&amp;"7:"&amp;SUBSTITUTE(ADDRESS(1,MATCH(CONCATENATE("*Count.AutoSlam.",'Site Setup'!$R$5,".",'Site Setup'!$C47,".",'Site Setup'!$R$5,"-SLAM",$AZ48,RIGHT(E$39,1),E$38,E$37),OP_DATA!$2:$2,0),4),"1","")&amp;"200")),0)</f>
        <v/>
      </c>
      <c r="F48" s="251">
        <f>_xlfn.IFNA(SUM(INDIRECT("OP_DATA!" &amp; SUBSTITUTE(ADDRESS(1,MATCH(CONCATENATE("*Count.AutoSlam.",'Site Setup'!$R$5,".",'Site Setup'!$C47,".",'Site Setup'!$R$5,"-SLAM",$AZ48,RIGHT(F$39,1),F$38,F$37),OP_DATA!$2:$2,0),4),"1","")&amp;"7:"&amp;SUBSTITUTE(ADDRESS(1,MATCH(CONCATENATE("*Count.AutoSlam.",'Site Setup'!$R$5,".",'Site Setup'!$C47,".",'Site Setup'!$R$5,"-SLAM",$AZ48,RIGHT(F$39,1),F$38,F$37),OP_DATA!$2:$2,0),4),"1","")&amp;"200")),0)</f>
        <v/>
      </c>
      <c r="G48" s="251">
        <f>_xlfn.IFNA(SUM(INDIRECT("OP_DATA!" &amp; SUBSTITUTE(ADDRESS(1,MATCH(CONCATENATE("*Count.AutoSlam.",'Site Setup'!$R$5,".",'Site Setup'!$C47,".",'Site Setup'!$R$5,"-SLAM",$AZ48,RIGHT(G$39,1),G$38,G$37),OP_DATA!$2:$2,0),4),"1","")&amp;"7:"&amp;SUBSTITUTE(ADDRESS(1,MATCH(CONCATENATE("*Count.AutoSlam.",'Site Setup'!$R$5,".",'Site Setup'!$C47,".",'Site Setup'!$R$5,"-SLAM",$AZ48,RIGHT(G$39,1),G$38,G$37),OP_DATA!$2:$2,0),4),"1","")&amp;"200")),0)</f>
        <v/>
      </c>
      <c r="H48" s="251">
        <f>_xlfn.IFNA(SUM(INDIRECT("OP_DATA!" &amp; SUBSTITUTE(ADDRESS(1,MATCH(CONCATENATE("*Count.AutoSlam.",'Site Setup'!$R$5,".",'Site Setup'!$C47,".",'Site Setup'!$R$5,"-SLAM",$AZ48,RIGHT(H$39,1),H$38,H$37),OP_DATA!$2:$2,0),4),"1","")&amp;"7:"&amp;SUBSTITUTE(ADDRESS(1,MATCH(CONCATENATE("*Count.AutoSlam.",'Site Setup'!$R$5,".",'Site Setup'!$C47,".",'Site Setup'!$R$5,"-SLAM",$AZ48,RIGHT(H$39,1),H$38,H$37),OP_DATA!$2:$2,0),4),"1","")&amp;"200")),0)</f>
        <v/>
      </c>
      <c r="I48" s="251">
        <f>_xlfn.IFNA(SUM(INDIRECT("OP_DATA!" &amp; SUBSTITUTE(ADDRESS(1,MATCH(CONCATENATE("*Count.AutoSlam.",'Site Setup'!$R$5,".",'Site Setup'!$C47,".",'Site Setup'!$R$5,"-SLAM",$AZ48,RIGHT(I$39,1),I$38,I$37),OP_DATA!$2:$2,0),4),"1","")&amp;"7:"&amp;SUBSTITUTE(ADDRESS(1,MATCH(CONCATENATE("*Count.AutoSlam.",'Site Setup'!$R$5,".",'Site Setup'!$C47,".",'Site Setup'!$R$5,"-SLAM",$AZ48,RIGHT(I$39,1),I$38,I$37),OP_DATA!$2:$2,0),4),"1","")&amp;"200")),0)</f>
        <v/>
      </c>
      <c r="J48" s="251">
        <f>_xlfn.IFNA(SUM(INDIRECT("OP_DATA!" &amp; SUBSTITUTE(ADDRESS(1,MATCH(CONCATENATE("*Count.AutoSlam.",'Site Setup'!$R$5,".",'Site Setup'!$C47,".",'Site Setup'!$R$5,"-SLAM",$AZ48,RIGHT(J$39,1),J$38,J$37),OP_DATA!$2:$2,0),4),"1","")&amp;"7:"&amp;SUBSTITUTE(ADDRESS(1,MATCH(CONCATENATE("*Count.AutoSlam.",'Site Setup'!$R$5,".",'Site Setup'!$C47,".",'Site Setup'!$R$5,"-SLAM",$AZ48,RIGHT(J$39,1),J$38,J$37),OP_DATA!$2:$2,0),4),"1","")&amp;"200")),0)</f>
        <v/>
      </c>
      <c r="K48" s="251">
        <f>_xlfn.IFNA(SUM(INDIRECT("OP_DATA!" &amp; SUBSTITUTE(ADDRESS(1,MATCH(CONCATENATE("*Count.AutoSlam.",'Site Setup'!$R$5,".",'Site Setup'!$C47,".",'Site Setup'!$R$5,"-SLAM",$AZ48,RIGHT(K$39,1),K$38,K$37),OP_DATA!$2:$2,0),4),"1","")&amp;"7:"&amp;SUBSTITUTE(ADDRESS(1,MATCH(CONCATENATE("*Count.AutoSlam.",'Site Setup'!$R$5,".",'Site Setup'!$C47,".",'Site Setup'!$R$5,"-SLAM",$AZ48,RIGHT(K$39,1),K$38,K$37),OP_DATA!$2:$2,0),4),"1","")&amp;"200")),0)</f>
        <v/>
      </c>
      <c r="L48" s="251">
        <f>_xlfn.IFNA(SUM(INDIRECT("OP_DATA!" &amp; SUBSTITUTE(ADDRESS(1,MATCH(CONCATENATE("*Count.AutoSlam.",'Site Setup'!$R$5,".",'Site Setup'!$C47,".",'Site Setup'!$R$5,"-SLAM",$AZ48,RIGHT(L$39,1),L$38,L$37),OP_DATA!$2:$2,0),4),"1","")&amp;"7:"&amp;SUBSTITUTE(ADDRESS(1,MATCH(CONCATENATE("*Count.AutoSlam.",'Site Setup'!$R$5,".",'Site Setup'!$C47,".",'Site Setup'!$R$5,"-SLAM",$AZ48,RIGHT(L$39,1),L$38,L$37),OP_DATA!$2:$2,0),4),"1","")&amp;"200")),0)</f>
        <v/>
      </c>
      <c r="M48" s="222">
        <f>_xlfn.IFNA(SUM(INDIRECT("OP_DATA!" &amp; SUBSTITUTE(ADDRESS(1,MATCH(CONCATENATE("*Count.AutoSlam.",'Site Setup'!$R$5,".",'Site Setup'!$R$5,"-SLAM",$AZ48,RIGHT(M$39,1),M$38,M$37),OP_DATA!$2:$2,0),4),"1","")&amp;"7:"&amp;SUBSTITUTE(ADDRESS(1,MATCH(CONCATENATE("*Count.AutoSlam.",'Site Setup'!$R$5,".",'Site Setup'!$R$5,"-SLAM",$AZ48,RIGHT(M$39,1),M$38,M$37),OP_DATA!$2:$2,0),4),"1","")&amp;"200")),0)</f>
        <v/>
      </c>
      <c r="N48" s="222">
        <f>_xlfn.IFNA(SUM(INDIRECT("OP_DATA!" &amp; SUBSTITUTE(ADDRESS(1,MATCH(CONCATENATE("*Count.AutoSlam.",'Site Setup'!$R$5,".",'Site Setup'!$R$5,"-SLAM",$AZ48,RIGHT(N$39,1),N$38,N$37),OP_DATA!$2:$2,0),4),"1","")&amp;"7:"&amp;SUBSTITUTE(ADDRESS(1,MATCH(CONCATENATE("*Count.AutoSlam.",'Site Setup'!$R$5,".",'Site Setup'!$R$5,"-SLAM",$AZ48,RIGHT(N$39,1),N$38,N$37),OP_DATA!$2:$2,0),4),"1","")&amp;"200")),0)</f>
        <v/>
      </c>
      <c r="O48" s="251">
        <f>_xlfn.IFNA(SUM(INDIRECT("OP_DATA!" &amp; SUBSTITUTE(ADDRESS(1,MATCH(CONCATENATE("*Count.AutoSlam.",'Site Setup'!$R$5,".",'Site Setup'!$C47,".",'Site Setup'!$R$5,"-SLAM",$AZ48,RIGHT(O$39,1),O$38,O$37),OP_DATA!$2:$2,0),4),"1","")&amp;"7:"&amp;SUBSTITUTE(ADDRESS(1,MATCH(CONCATENATE("*Count.AutoSlam.",'Site Setup'!$R$5,".",'Site Setup'!$C47,".",'Site Setup'!$R$5,"-SLAM",$AZ48,RIGHT(O$39,1),O$38,O$37),OP_DATA!$2:$2,0),4),"1","")&amp;"200")),0)</f>
        <v/>
      </c>
      <c r="P48" s="251">
        <f>_xlfn.IFNA(SUM(INDIRECT("OP_DATA!" &amp; SUBSTITUTE(ADDRESS(1,MATCH(CONCATENATE("*Count.AutoSlam.",'Site Setup'!$R$5,".",'Site Setup'!$C47,".",'Site Setup'!$R$5,"-SLAM",$AZ48,RIGHT(P$39,1),P$38,P$37),OP_DATA!$2:$2,0),4),"1","")&amp;"7:"&amp;SUBSTITUTE(ADDRESS(1,MATCH(CONCATENATE("*Count.AutoSlam.",'Site Setup'!$R$5,".",'Site Setup'!$C47,".",'Site Setup'!$R$5,"-SLAM",$AZ48,RIGHT(P$39,1),P$38,P$37),OP_DATA!$2:$2,0),4),"1","")&amp;"200")),0)</f>
        <v/>
      </c>
      <c r="Q48" s="251">
        <f>_xlfn.IFNA(SUM(INDIRECT("OP_DATA!" &amp; SUBSTITUTE(ADDRESS(1,MATCH(CONCATENATE("*Count.AutoSlam.",'Site Setup'!$R$5,".",'Site Setup'!$C47,".",'Site Setup'!$R$5,"-SLAM",$AZ48,RIGHT(Q$39,1),Q$38,Q$37),OP_DATA!$2:$2,0),4),"1","")&amp;"7:"&amp;SUBSTITUTE(ADDRESS(1,MATCH(CONCATENATE("*Count.AutoSlam.",'Site Setup'!$R$5,".",'Site Setup'!$C47,".",'Site Setup'!$R$5,"-SLAM",$AZ48,RIGHT(Q$39,1),Q$38,Q$37),OP_DATA!$2:$2,0),4),"1","")&amp;"200")),0)</f>
        <v/>
      </c>
      <c r="R48" s="251">
        <f>_xlfn.IFNA(SUM(INDIRECT("OP_DATA!" &amp; SUBSTITUTE(ADDRESS(1,MATCH(CONCATENATE("*Count.AutoSlam.",'Site Setup'!$R$5,".",'Site Setup'!$C47,".",'Site Setup'!$R$5,"-SLAM",$AZ48,RIGHT(R$39,1),R$38,R$37),OP_DATA!$2:$2,0),4),"1","")&amp;"7:"&amp;SUBSTITUTE(ADDRESS(1,MATCH(CONCATENATE("*Count.AutoSlam.",'Site Setup'!$R$5,".",'Site Setup'!$C47,".",'Site Setup'!$R$5,"-SLAM",$AZ48,RIGHT(R$39,1),R$38,R$37),OP_DATA!$2:$2,0),4),"1","")&amp;"200")),0)</f>
        <v/>
      </c>
      <c r="S48" s="251">
        <f>_xlfn.IFNA(SUM(INDIRECT("OP_DATA!" &amp; SUBSTITUTE(ADDRESS(1,MATCH(CONCATENATE("*Count.AutoSlam.",'Site Setup'!$R$5,".",'Site Setup'!$R$5,"-SLAM",$AZ48,S$38,S$37),OP_DATA!$2:$2,0),4),"1","")&amp;"7:"&amp;SUBSTITUTE(ADDRESS(1,MATCH(CONCATENATE("*Count.AutoSlam.",'Site Setup'!$R$5,".",'Site Setup'!$R$5,"-SLAM",$AZ48,S$38,S$37),OP_DATA!$2:$2,0),4),"1","")&amp;"200")),0)</f>
        <v/>
      </c>
      <c r="T48" s="251">
        <f>_xlfn.IFNA(SUM(INDIRECT("OP_DATA!" &amp; SUBSTITUTE(ADDRESS(1,MATCH(CONCATENATE("*Count.AutoSlam.",'Site Setup'!$R$5,".",'Site Setup'!$R$5,"-SLAM",$AZ48,T$38,T$37),OP_DATA!$2:$2,0),4),"1","")&amp;"7:"&amp;SUBSTITUTE(ADDRESS(1,MATCH(CONCATENATE("*Count.AutoSlam.",'Site Setup'!$R$5,".",'Site Setup'!$R$5,"-SLAM",$AZ48,T$38,T$37),OP_DATA!$2:$2,0),4),"1","")&amp;"200")),0)</f>
        <v/>
      </c>
      <c r="U48" s="251">
        <f>_xlfn.IFNA(SUM(INDIRECT("OP_DATA!" &amp; SUBSTITUTE(ADDRESS(1,MATCH(CONCATENATE("*Count.AutoSlam.",'Site Setup'!$R$5,".",'Site Setup'!$R$5,"-SLAM",$AZ48,U$38,U$37),OP_DATA!$2:$2,0),4),"1","")&amp;"7:"&amp;SUBSTITUTE(ADDRESS(1,MATCH(CONCATENATE("*Count.AutoSlam.",'Site Setup'!$R$5,".",'Site Setup'!$R$5,"-SLAM",$AZ48,U$38,U$37),OP_DATA!$2:$2,0),4),"1","")&amp;"200")),0)</f>
        <v/>
      </c>
      <c r="V48" s="251">
        <f>_xlfn.IFNA(SUM(INDIRECT("OP_DATA!" &amp; SUBSTITUTE(ADDRESS(1,MATCH(CONCATENATE("*Count.AutoSlam.",'Site Setup'!$R$5,".",'Site Setup'!$R$5,"-SLAM",$AZ48,V$38,V$37),OP_DATA!$2:$2,0),4),"1","")&amp;"7:"&amp;SUBSTITUTE(ADDRESS(1,MATCH(CONCATENATE("*Count.AutoSlam.",'Site Setup'!$R$5,".",'Site Setup'!$R$5,"-SLAM",$AZ48,V$38,V$37),OP_DATA!$2:$2,0),4),"1","")&amp;"200")),0)</f>
        <v/>
      </c>
      <c r="W48" s="251">
        <f>_xlfn.IFNA(SUM(INDIRECT("OP_DATA!" &amp; SUBSTITUTE(ADDRESS(1,MATCH(CONCATENATE("*Count.AutoSlam.",'Site Setup'!$R$5,".",'Site Setup'!$R$5,"-SLAM",$AZ48,W$38,W$37),OP_DATA!$2:$2,0),4),"1","")&amp;"7:"&amp;SUBSTITUTE(ADDRESS(1,MATCH(CONCATENATE("*Count.AutoSlam.",'Site Setup'!$R$5,".",'Site Setup'!$R$5,"-SLAM",$AZ48,W$38,W$37),OP_DATA!$2:$2,0),4),"1","")&amp;"200")),0)</f>
        <v/>
      </c>
      <c r="X48" s="251">
        <f>_xlfn.IFNA(SUM(INDIRECT("OP_DATA!" &amp; SUBSTITUTE(ADDRESS(1,MATCH(CONCATENATE("*Count.AutoSlam.",'Site Setup'!$R$5,".",'Site Setup'!$R$5,"-SLAM",$AZ48,X$38,X$37),OP_DATA!$2:$2,0),4),"1","")&amp;"7:"&amp;SUBSTITUTE(ADDRESS(1,MATCH(CONCATENATE("*Count.AutoSlam.",'Site Setup'!$R$5,".",'Site Setup'!$R$5,"-SLAM",$AZ48,X$38,X$37),OP_DATA!$2:$2,0),4),"1","")&amp;"200")),0)</f>
        <v/>
      </c>
      <c r="Y48" s="251">
        <f>_xlfn.IFNA(SUM(INDIRECT("OP_DATA!" &amp; SUBSTITUTE(ADDRESS(1,MATCH(CONCATENATE("*Count.AutoSlam.",'Site Setup'!$R$5,".",'Site Setup'!$R$5,"-SLAM",$AZ48,Y$38,Y$37),OP_DATA!$2:$2,0),4),"1","")&amp;"7:"&amp;SUBSTITUTE(ADDRESS(1,MATCH(CONCATENATE("*Count.AutoSlam.",'Site Setup'!$R$5,".",'Site Setup'!$R$5,"-SLAM",$AZ48,Y$38,Y$37),OP_DATA!$2:$2,0),4),"1","")&amp;"200")),0)</f>
        <v/>
      </c>
      <c r="Z48" s="251">
        <f>_xlfn.IFNA(SUM(INDIRECT("OP_DATA!" &amp; SUBSTITUTE(ADDRESS(1,MATCH(CONCATENATE("*Count.AutoSlam.",'Site Setup'!$R$5,".",'Site Setup'!$R$5,"-SLAM",$AZ48,Z$38,Z$37),OP_DATA!$2:$2,0),4),"1","")&amp;"7:"&amp;SUBSTITUTE(ADDRESS(1,MATCH(CONCATENATE("*Count.AutoSlam.",'Site Setup'!$R$5,".",'Site Setup'!$R$5,"-SLAM",$AZ48,Z$38,Z$37),OP_DATA!$2:$2,0),4),"1","")&amp;"200")),0)</f>
        <v/>
      </c>
      <c r="AA48" s="251">
        <f>_xlfn.IFNA(SUM(INDIRECT("OP_DATA!" &amp; SUBSTITUTE(ADDRESS(1,MATCH(CONCATENATE("*Count.AutoSlam.",'Site Setup'!$R$5,".",'Site Setup'!$R$5,"-SLAM",$AZ48,AA$38,AA$37),OP_DATA!$2:$2,0),4),"1","")&amp;"7:"&amp;SUBSTITUTE(ADDRESS(1,MATCH(CONCATENATE("*Count.AutoSlam.",'Site Setup'!$R$5,".",'Site Setup'!$R$5,"-SLAM",$AZ48,AA$38,AA$37),OP_DATA!$2:$2,0),4),"1","")&amp;"200")),0)</f>
        <v/>
      </c>
      <c r="AB48" s="251">
        <f>_xlfn.IFNA(SUM(INDIRECT("OP_DATA!" &amp; SUBSTITUTE(ADDRESS(1,MATCH(CONCATENATE("*Count.AutoSlam.",'Site Setup'!$R$5,".",'Site Setup'!$R$5,"-SLAM",$AZ48,AB$38,AB$37),OP_DATA!$2:$2,0),4),"1","")&amp;"7:"&amp;SUBSTITUTE(ADDRESS(1,MATCH(CONCATENATE("*Count.AutoSlam.",'Site Setup'!$R$5,".",'Site Setup'!$R$5,"-SLAM",$AZ48,AB$38,AB$37),OP_DATA!$2:$2,0),4),"1","")&amp;"200")),0)</f>
        <v/>
      </c>
      <c r="AC48" s="251">
        <f>_xlfn.IFNA(SUM(INDIRECT("OP_DATA!" &amp; SUBSTITUTE(ADDRESS(1,MATCH(CONCATENATE("*Count.AutoSlam.",'Site Setup'!$R$5,".",'Site Setup'!$R$5,"-SLAM",$AZ48,AC$38,AC$37),OP_DATA!$2:$2,0),4),"1","")&amp;"7:"&amp;SUBSTITUTE(ADDRESS(1,MATCH(CONCATENATE("*Count.AutoSlam.",'Site Setup'!$R$5,".",'Site Setup'!$R$5,"-SLAM",$AZ48,AC$38,AC$37),OP_DATA!$2:$2,0),4),"1","")&amp;"200")),0)</f>
        <v/>
      </c>
      <c r="AD48" s="251">
        <f>_xlfn.IFNA(SUM(INDIRECT("OP_DATA!" &amp; SUBSTITUTE(ADDRESS(1,MATCH(CONCATENATE("*Count.AutoSlam.",'Site Setup'!$R$5,".",'Site Setup'!$R$5,"-SLAM",$AZ48,AD$38,AD$37),OP_DATA!$2:$2,0),4),"1","")&amp;"7:"&amp;SUBSTITUTE(ADDRESS(1,MATCH(CONCATENATE("*Count.AutoSlam.",'Site Setup'!$R$5,".",'Site Setup'!$R$5,"-SLAM",$AZ48,AD$38,AD$37),OP_DATA!$2:$2,0),4),"1","")&amp;"200")),0)</f>
        <v/>
      </c>
      <c r="AE48" s="251">
        <f>_xlfn.IFNA(SUM(INDIRECT("OP_DATA!" &amp; SUBSTITUTE(ADDRESS(1,MATCH(CONCATENATE("*Count.AutoSlam.",'Site Setup'!$R$5,".",'Site Setup'!$R$5,"-SLAM",$AZ48,AE$38,AE$37),OP_DATA!$2:$2,0),4),"1","")&amp;"7:"&amp;SUBSTITUTE(ADDRESS(1,MATCH(CONCATENATE("*Count.AutoSlam.",'Site Setup'!$R$5,".",'Site Setup'!$R$5,"-SLAM",$AZ48,AE$38,AE$37),OP_DATA!$2:$2,0),4),"1","")&amp;"200")),0)</f>
        <v/>
      </c>
      <c r="AF48" s="251">
        <f>_xlfn.IFNA(SUM(INDIRECT("OP_DATA!" &amp; SUBSTITUTE(ADDRESS(1,MATCH(CONCATENATE("*Count.AutoSlam.",'Site Setup'!$R$5,".",'Site Setup'!$R$5,"-SLAM",$AZ48,AF$38,AF$37),OP_DATA!$2:$2,0),4),"1","")&amp;"7:"&amp;SUBSTITUTE(ADDRESS(1,MATCH(CONCATENATE("*Count.AutoSlam.",'Site Setup'!$R$5,".",'Site Setup'!$R$5,"-SLAM",$AZ48,AF$38,AF$37),OP_DATA!$2:$2,0),4),"1","")&amp;"200")),0)</f>
        <v/>
      </c>
      <c r="AG48" s="251">
        <f>_xlfn.IFNA(SUM(INDIRECT("OP_DATA!" &amp; SUBSTITUTE(ADDRESS(1,MATCH(CONCATENATE("*Count.AutoSlam.",'Site Setup'!$R$5,".",'Site Setup'!$R$5,"-SLAM",$AZ48,AG$38,AG$37),OP_DATA!$2:$2,0),4),"1","")&amp;"7:"&amp;SUBSTITUTE(ADDRESS(1,MATCH(CONCATENATE("*Count.AutoSlam.",'Site Setup'!$R$5,".",'Site Setup'!$R$5,"-SLAM",$AZ48,AG$38,AG$37),OP_DATA!$2:$2,0),4),"1","")&amp;"200")),0)</f>
        <v/>
      </c>
      <c r="AH48" s="251">
        <f>_xlfn.IFNA(SUM(INDIRECT("OP_DATA!" &amp; SUBSTITUTE(ADDRESS(1,MATCH(CONCATENATE("*Count.AutoSlam.",'Site Setup'!$R$5,".",'Site Setup'!$R$5,"-SLAM",$AZ48,AH$38,AH$37),OP_DATA!$2:$2,0),4),"1","")&amp;"7:"&amp;SUBSTITUTE(ADDRESS(1,MATCH(CONCATENATE("*Count.AutoSlam.",'Site Setup'!$R$5,".",'Site Setup'!$R$5,"-SLAM",$AZ48,AH$38,AH$37),OP_DATA!$2:$2,0),4),"1","")&amp;"200")),0)</f>
        <v/>
      </c>
      <c r="AI48" s="251">
        <f>_xlfn.IFNA(SUM(INDIRECT("OP_DATA!" &amp; SUBSTITUTE(ADDRESS(1,MATCH(CONCATENATE("*Count.AutoSlam.",'Site Setup'!$R$5,".",'Site Setup'!$R$5,"-SLAM",$AZ48,AI$38,AI$37),OP_DATA!$2:$2,0),4),"1","")&amp;"7:"&amp;SUBSTITUTE(ADDRESS(1,MATCH(CONCATENATE("*Count.AutoSlam.",'Site Setup'!$R$5,".",'Site Setup'!$R$5,"-SLAM",$AZ48,AI$38,AI$37),OP_DATA!$2:$2,0),4),"1","")&amp;"200")),0)</f>
        <v/>
      </c>
      <c r="AJ48" s="251">
        <f>_xlfn.IFNA(SUM(INDIRECT("OP_DATA!" &amp; SUBSTITUTE(ADDRESS(1,MATCH(CONCATENATE("*Count.AutoSlam.",'Site Setup'!$R$5,".",'Site Setup'!$R$5,"-SLAM",$AZ48,AJ$38,AJ$37),OP_DATA!$2:$2,0),4),"1","")&amp;"7:"&amp;SUBSTITUTE(ADDRESS(1,MATCH(CONCATENATE("*Count.AutoSlam.",'Site Setup'!$R$5,".",'Site Setup'!$R$5,"-SLAM",$AZ48,AJ$38,AJ$37),OP_DATA!$2:$2,0),4),"1","")&amp;"200")),0)</f>
        <v/>
      </c>
      <c r="AK48" s="251">
        <f>_xlfn.IFNA(SUM(INDIRECT("OP_DATA!" &amp; SUBSTITUTE(ADDRESS(1,MATCH(CONCATENATE("*Count.AutoSlam.",'Site Setup'!$R$5,".",'Site Setup'!$R$5,"-SLAM",$AZ48,AK$38,AK$37),OP_DATA!$2:$2,0),4),"1","")&amp;"7:"&amp;SUBSTITUTE(ADDRESS(1,MATCH(CONCATENATE("*Count.AutoSlam.",'Site Setup'!$R$5,".",'Site Setup'!$R$5,"-SLAM",$AZ48,AK$38,AK$37),OP_DATA!$2:$2,0),4),"1","")&amp;"200")),0)</f>
        <v/>
      </c>
      <c r="AL48" s="251">
        <f>_xlfn.IFNA(SUM(INDIRECT("OP_DATA!" &amp; SUBSTITUTE(ADDRESS(1,MATCH(CONCATENATE("*Count.AutoSlam.",'Site Setup'!$R$5,".",'Site Setup'!$R$5,"-SLAM",$AZ48,AL$38,AL$37),OP_DATA!$2:$2,0),4),"1","")&amp;"7:"&amp;SUBSTITUTE(ADDRESS(1,MATCH(CONCATENATE("*Count.AutoSlam.",'Site Setup'!$R$5,".",'Site Setup'!$R$5,"-SLAM",$AZ48,AL$38,AL$37),OP_DATA!$2:$2,0),4),"1","")&amp;"200")),0)</f>
        <v/>
      </c>
      <c r="AM48" s="251">
        <f>_xlfn.IFNA(SUM(INDIRECT("OP_DATA!" &amp; SUBSTITUTE(ADDRESS(1,MATCH(CONCATENATE("*Count.AutoSlam.",'Site Setup'!$R$5,".",'Site Setup'!$R$5,"-SLAM",$AZ48,AM$38,AM$37),OP_DATA!$2:$2,0),4),"1","")&amp;"7:"&amp;SUBSTITUTE(ADDRESS(1,MATCH(CONCATENATE("*Count.AutoSlam.",'Site Setup'!$R$5,".",'Site Setup'!$R$5,"-SLAM",$AZ48,AM$38,AM$37),OP_DATA!$2:$2,0),4),"1","")&amp;"200")),0)</f>
        <v/>
      </c>
      <c r="AN48" s="251">
        <f>_xlfn.IFNA(SUM(INDIRECT("OP_DATA!" &amp; SUBSTITUTE(ADDRESS(1,MATCH(CONCATENATE("*Count.AutoSlam.",'Site Setup'!$R$5,".",'Site Setup'!$R$5,"-SLAM",$AZ48,AN$38,AN$37),OP_DATA!$2:$2,0),4),"1","")&amp;"7:"&amp;SUBSTITUTE(ADDRESS(1,MATCH(CONCATENATE("*Count.AutoSlam.",'Site Setup'!$R$5,".",'Site Setup'!$R$5,"-SLAM",$AZ48,AN$38,AN$37),OP_DATA!$2:$2,0),4),"1","")&amp;"200")),0)</f>
        <v/>
      </c>
      <c r="AO48" s="251">
        <f>_xlfn.IFNA(SUM(INDIRECT("OP_DATA!" &amp; SUBSTITUTE(ADDRESS(1,MATCH(CONCATENATE("*Count.AutoSlam.",'Site Setup'!$R$5,".",'Site Setup'!$R$5,"-SLAM",$AZ48,AO$38,AO$37),OP_DATA!$2:$2,0),4),"1","")&amp;"7:"&amp;SUBSTITUTE(ADDRESS(1,MATCH(CONCATENATE("*Count.AutoSlam.",'Site Setup'!$R$5,".",'Site Setup'!$R$5,"-SLAM",$AZ48,AO$38,AO$37),OP_DATA!$2:$2,0),4),"1","")&amp;"200")),0)</f>
        <v/>
      </c>
      <c r="AP48" s="251">
        <f>_xlfn.IFNA(SUM(INDIRECT("OP_DATA!" &amp; SUBSTITUTE(ADDRESS(1,MATCH(CONCATENATE("*Count.AutoSlam.",'Site Setup'!$R$5,".",'Site Setup'!$R$5,"-SLAM",$AZ48,AP$38,AP$37),OP_DATA!$2:$2,0),4),"1","")&amp;"7:"&amp;SUBSTITUTE(ADDRESS(1,MATCH(CONCATENATE("*Count.AutoSlam.",'Site Setup'!$R$5,".",'Site Setup'!$R$5,"-SLAM",$AZ48,AP$38,AP$37),OP_DATA!$2:$2,0),4),"1","")&amp;"200")),0)</f>
        <v/>
      </c>
      <c r="AQ48" s="251">
        <f>_xlfn.IFNA(SUM(INDIRECT("OP_DATA!" &amp; SUBSTITUTE(ADDRESS(1,MATCH(CONCATENATE("*Count.AutoSlam.",'Site Setup'!$R$5,".",'Site Setup'!$R$5,"-SLAM",$AZ48,AQ$38,AQ$37),OP_DATA!$2:$2,0),4),"1","")&amp;"7:"&amp;SUBSTITUTE(ADDRESS(1,MATCH(CONCATENATE("*Count.AutoSlam.",'Site Setup'!$R$5,".",'Site Setup'!$R$5,"-SLAM",$AZ48,AQ$38,AQ$37),OP_DATA!$2:$2,0),4),"1","")&amp;"200")),0)</f>
        <v/>
      </c>
      <c r="AR48" s="251">
        <f>_xlfn.IFNA(SUM(INDIRECT("OP_DATA!" &amp; SUBSTITUTE(ADDRESS(1,MATCH(CONCATENATE("*Count.AutoSlam.",'Site Setup'!$R$5,".",'Site Setup'!$R$5,"-SLAM",$AZ48,AR$38,AR$37),OP_DATA!$2:$2,0),4),"1","")&amp;"7:"&amp;SUBSTITUTE(ADDRESS(1,MATCH(CONCATENATE("*Count.AutoSlam.",'Site Setup'!$R$5,".",'Site Setup'!$R$5,"-SLAM",$AZ48,AR$38,AR$37),OP_DATA!$2:$2,0),4),"1","")&amp;"200")),0)</f>
        <v/>
      </c>
      <c r="AS48" s="251">
        <f>_xlfn.IFNA(SUM(INDIRECT("OP_DATA!" &amp; SUBSTITUTE(ADDRESS(1,MATCH(CONCATENATE("*Count.AutoSlam.",'Site Setup'!$R$5,".",'Site Setup'!$R$5,"-SLAM",$AZ48,AS$38,AS$37),OP_DATA!$2:$2,0),4),"1","")&amp;"7:"&amp;SUBSTITUTE(ADDRESS(1,MATCH(CONCATENATE("*Count.AutoSlam.",'Site Setup'!$R$5,".",'Site Setup'!$R$5,"-SLAM",$AZ48,AS$38,AS$37),OP_DATA!$2:$2,0),4),"1","")&amp;"200")),0)</f>
        <v/>
      </c>
      <c r="AT48" s="251">
        <f>_xlfn.IFNA(SUM(INDIRECT("OP_DATA!" &amp; SUBSTITUTE(ADDRESS(1,MATCH(CONCATENATE("*Count.AutoSlam.",'Site Setup'!$R$5,".",'Site Setup'!$R$5,"-SLAM",$AZ48,AT$38,AT$37),OP_DATA!$2:$2,0),4),"1","")&amp;"7:"&amp;SUBSTITUTE(ADDRESS(1,MATCH(CONCATENATE("*Count.AutoSlam.",'Site Setup'!$R$5,".",'Site Setup'!$R$5,"-SLAM",$AZ48,AT$38,AT$37),OP_DATA!$2:$2,0),4),"1","")&amp;"200")),0)</f>
        <v/>
      </c>
      <c r="AU48" s="251">
        <f>_xlfn.IFNA(SUM(INDIRECT("OP_DATA!" &amp; SUBSTITUTE(ADDRESS(1,MATCH(CONCATENATE("*Count.AutoSlam.",'Site Setup'!$R$5,".",'Site Setup'!$R$5,"-SLAM",$AZ48,AU$38,AU$37),OP_DATA!$2:$2,0),4),"1","")&amp;"7:"&amp;SUBSTITUTE(ADDRESS(1,MATCH(CONCATENATE("*Count.AutoSlam.",'Site Setup'!$R$5,".",'Site Setup'!$R$5,"-SLAM",$AZ48,AU$38,AU$37),OP_DATA!$2:$2,0),4),"1","")&amp;"200")),0)</f>
        <v/>
      </c>
      <c r="AV48" s="251">
        <f>_xlfn.IFNA(SUM(INDIRECT("OP_DATA!" &amp; SUBSTITUTE(ADDRESS(1,MATCH(CONCATENATE("*Count.AutoSlam.",'Site Setup'!$R$5,".",'Site Setup'!$R$5,"-SLAM",$AZ48,AV$38,AV$37),OP_DATA!$2:$2,0),4),"1","")&amp;"7:"&amp;SUBSTITUTE(ADDRESS(1,MATCH(CONCATENATE("*Count.AutoSlam.",'Site Setup'!$R$5,".",'Site Setup'!$R$5,"-SLAM",$AZ48,AV$38,AV$37),OP_DATA!$2:$2,0),4),"1","")&amp;"200")),0)</f>
        <v/>
      </c>
      <c r="AW48" s="251">
        <f>_xlfn.IFNA(SUM(INDIRECT("OP_DATA!" &amp; SUBSTITUTE(ADDRESS(1,MATCH(CONCATENATE("*Count.AutoSlam.",'Site Setup'!$R$5,".",'Site Setup'!$R$5,"-SLAM",$AZ48,AW$38,AW$37),OP_DATA!$2:$2,0),4),"1","")&amp;"7:"&amp;SUBSTITUTE(ADDRESS(1,MATCH(CONCATENATE("*Count.AutoSlam.",'Site Setup'!$R$5,".",'Site Setup'!$R$5,"-SLAM",$AZ48,AW$38,AW$37),OP_DATA!$2:$2,0),4),"1","")&amp;"200")),0)</f>
        <v/>
      </c>
      <c r="AX48" s="251">
        <f>_xlfn.IFNA(SUM(INDIRECT("OP_DATA!" &amp; SUBSTITUTE(ADDRESS(1,MATCH(CONCATENATE("*Count.AutoSlam.",'Site Setup'!$R$5,".",'Site Setup'!$R$5,"-SLAM",$AZ48,AX$38,AX$37),OP_DATA!$2:$2,0),4),"1","")&amp;"7:"&amp;SUBSTITUTE(ADDRESS(1,MATCH(CONCATENATE("*Count.AutoSlam.",'Site Setup'!$R$5,".",'Site Setup'!$R$5,"-SLAM",$AZ48,AX$38,AX$37),OP_DATA!$2:$2,0),4),"1","")&amp;"200")),0)</f>
        <v/>
      </c>
      <c r="AY48" s="251">
        <f>_xlfn.IFNA(SUM(INDIRECT("OP_DATA!" &amp; SUBSTITUTE(ADDRESS(1,MATCH(CONCATENATE("*Count.AutoSlam.",'Site Setup'!$R$5,".",'Site Setup'!$R$5,"-SLAM",$AZ48,AY$38,AY$37),OP_DATA!$2:$2,0),4),"1","")&amp;"7:"&amp;SUBSTITUTE(ADDRESS(1,MATCH(CONCATENATE("*Count.AutoSlam.",'Site Setup'!$R$5,".",'Site Setup'!$R$5,"-SLAM",$AZ48,AY$38,AY$37),OP_DATA!$2:$2,0),4),"1","")&amp;"200")),0)</f>
        <v/>
      </c>
      <c r="AZ48" s="24">
        <f>'Site Setup'!B47</f>
        <v/>
      </c>
    </row>
    <row r="49" ht="15.75" customHeight="1" s="644">
      <c r="A49" s="82">
        <f>A22</f>
        <v/>
      </c>
      <c r="B49" s="97">
        <f>_xlfn.IFNA(SUM(INDIRECT("OP_DATA!" &amp; SUBSTITUTE(ADDRESS(1,MATCH(CONCATENATE("*Count.AutoSlam.",'Site Setup'!$R$5,".",'Site Setup'!$C48,".",'Site Setup'!$R$5,"-SLAM",$AZ49,1,".Shipped n"),OP_DATA!$2:$2,0),4),"1","")&amp;"7:"&amp;SUBSTITUTE(ADDRESS(1,MATCH(CONCATENATE("*Count.AutoSlam.",'Site Setup'!$R$5,".",'Site Setup'!$C48,".",'Site Setup'!$R$5,"-SLAM",$AZ49,1,".Shipped n"),OP_DATA!$2:$2,0),4),"1","")&amp;"200"))+SUM(INDIRECT("OP_DATA!" &amp; SUBSTITUTE(ADDRESS(1,MATCH(CONCATENATE("*Count.AutoSlam.",'Site Setup'!$R$5,".",'Site Setup'!$C48,".",'Site Setup'!$R$5,"-SLAM",$AZ49,2,".Shipped n"),OP_DATA!$2:$2,0),4),"1","")&amp;"7:"&amp;SUBSTITUTE(ADDRESS(1,MATCH(CONCATENATE("*Count.AutoSlam.",'Site Setup'!$R$5,".",'Site Setup'!$C48,".",'Site Setup'!$R$5,"-SLAM",$AZ49,2,".Shipped n"),OP_DATA!$2:$2,0),4),"1","")&amp;"200")),0)</f>
        <v/>
      </c>
      <c r="C49" s="251">
        <f>_xlfn.IFNA(SUM(INDIRECT("OP_DATA!" &amp; SUBSTITUTE(ADDRESS(1,MATCH(CONCATENATE("*Count.AutoSlam.",'Site Setup'!$R$5,".",'Site Setup'!$C48,".",'Site Setup'!$R$5,"-SLAM",$AZ49,RIGHT(C$39,1),C$38,C$37),OP_DATA!$2:$2,0),4),"1","")&amp;"7:"&amp;SUBSTITUTE(ADDRESS(1,MATCH(CONCATENATE("*Count.AutoSlam.",'Site Setup'!$R$5,".",'Site Setup'!$C48,".",'Site Setup'!$R$5,"-SLAM",$AZ49,RIGHT(C$39,1),C$38,C$37),OP_DATA!$2:$2,0),4),"1","")&amp;"200")),0)</f>
        <v/>
      </c>
      <c r="D49" s="251">
        <f>_xlfn.IFNA(SUM(INDIRECT("OP_DATA!" &amp; SUBSTITUTE(ADDRESS(1,MATCH(CONCATENATE("*Count.AutoSlam.",'Site Setup'!$R$5,".",'Site Setup'!$C48,".",'Site Setup'!$R$5,"-SLAM",$AZ49,RIGHT(D$39,1),D$38,D$37),OP_DATA!$2:$2,0),4),"1","")&amp;"7:"&amp;SUBSTITUTE(ADDRESS(1,MATCH(CONCATENATE("*Count.AutoSlam.",'Site Setup'!$R$5,".",'Site Setup'!$C48,".",'Site Setup'!$R$5,"-SLAM",$AZ49,RIGHT(D$39,1),D$38,D$37),OP_DATA!$2:$2,0),4),"1","")&amp;"200")),0)</f>
        <v/>
      </c>
      <c r="E49" s="251">
        <f>_xlfn.IFNA(SUM(INDIRECT("OP_DATA!" &amp; SUBSTITUTE(ADDRESS(1,MATCH(CONCATENATE("*Count.AutoSlam.",'Site Setup'!$R$5,".",'Site Setup'!$C48,".",'Site Setup'!$R$5,"-SLAM",$AZ49,RIGHT(E$39,1),E$38,E$37),OP_DATA!$2:$2,0),4),"1","")&amp;"7:"&amp;SUBSTITUTE(ADDRESS(1,MATCH(CONCATENATE("*Count.AutoSlam.",'Site Setup'!$R$5,".",'Site Setup'!$C48,".",'Site Setup'!$R$5,"-SLAM",$AZ49,RIGHT(E$39,1),E$38,E$37),OP_DATA!$2:$2,0),4),"1","")&amp;"200")),0)</f>
        <v/>
      </c>
      <c r="F49" s="251">
        <f>_xlfn.IFNA(SUM(INDIRECT("OP_DATA!" &amp; SUBSTITUTE(ADDRESS(1,MATCH(CONCATENATE("*Count.AutoSlam.",'Site Setup'!$R$5,".",'Site Setup'!$C48,".",'Site Setup'!$R$5,"-SLAM",$AZ49,RIGHT(F$39,1),F$38,F$37),OP_DATA!$2:$2,0),4),"1","")&amp;"7:"&amp;SUBSTITUTE(ADDRESS(1,MATCH(CONCATENATE("*Count.AutoSlam.",'Site Setup'!$R$5,".",'Site Setup'!$C48,".",'Site Setup'!$R$5,"-SLAM",$AZ49,RIGHT(F$39,1),F$38,F$37),OP_DATA!$2:$2,0),4),"1","")&amp;"200")),0)</f>
        <v/>
      </c>
      <c r="G49" s="251">
        <f>_xlfn.IFNA(SUM(INDIRECT("OP_DATA!" &amp; SUBSTITUTE(ADDRESS(1,MATCH(CONCATENATE("*Count.AutoSlam.",'Site Setup'!$R$5,".",'Site Setup'!$C48,".",'Site Setup'!$R$5,"-SLAM",$AZ49,RIGHT(G$39,1),G$38,G$37),OP_DATA!$2:$2,0),4),"1","")&amp;"7:"&amp;SUBSTITUTE(ADDRESS(1,MATCH(CONCATENATE("*Count.AutoSlam.",'Site Setup'!$R$5,".",'Site Setup'!$C48,".",'Site Setup'!$R$5,"-SLAM",$AZ49,RIGHT(G$39,1),G$38,G$37),OP_DATA!$2:$2,0),4),"1","")&amp;"200")),0)</f>
        <v/>
      </c>
      <c r="H49" s="251">
        <f>_xlfn.IFNA(SUM(INDIRECT("OP_DATA!" &amp; SUBSTITUTE(ADDRESS(1,MATCH(CONCATENATE("*Count.AutoSlam.",'Site Setup'!$R$5,".",'Site Setup'!$C48,".",'Site Setup'!$R$5,"-SLAM",$AZ49,RIGHT(H$39,1),H$38,H$37),OP_DATA!$2:$2,0),4),"1","")&amp;"7:"&amp;SUBSTITUTE(ADDRESS(1,MATCH(CONCATENATE("*Count.AutoSlam.",'Site Setup'!$R$5,".",'Site Setup'!$C48,".",'Site Setup'!$R$5,"-SLAM",$AZ49,RIGHT(H$39,1),H$38,H$37),OP_DATA!$2:$2,0),4),"1","")&amp;"200")),0)</f>
        <v/>
      </c>
      <c r="I49" s="251">
        <f>_xlfn.IFNA(SUM(INDIRECT("OP_DATA!" &amp; SUBSTITUTE(ADDRESS(1,MATCH(CONCATENATE("*Count.AutoSlam.",'Site Setup'!$R$5,".",'Site Setup'!$C48,".",'Site Setup'!$R$5,"-SLAM",$AZ49,RIGHT(I$39,1),I$38,I$37),OP_DATA!$2:$2,0),4),"1","")&amp;"7:"&amp;SUBSTITUTE(ADDRESS(1,MATCH(CONCATENATE("*Count.AutoSlam.",'Site Setup'!$R$5,".",'Site Setup'!$C48,".",'Site Setup'!$R$5,"-SLAM",$AZ49,RIGHT(I$39,1),I$38,I$37),OP_DATA!$2:$2,0),4),"1","")&amp;"200")),0)</f>
        <v/>
      </c>
      <c r="J49" s="251">
        <f>_xlfn.IFNA(SUM(INDIRECT("OP_DATA!" &amp; SUBSTITUTE(ADDRESS(1,MATCH(CONCATENATE("*Count.AutoSlam.",'Site Setup'!$R$5,".",'Site Setup'!$C48,".",'Site Setup'!$R$5,"-SLAM",$AZ49,RIGHT(J$39,1),J$38,J$37),OP_DATA!$2:$2,0),4),"1","")&amp;"7:"&amp;SUBSTITUTE(ADDRESS(1,MATCH(CONCATENATE("*Count.AutoSlam.",'Site Setup'!$R$5,".",'Site Setup'!$C48,".",'Site Setup'!$R$5,"-SLAM",$AZ49,RIGHT(J$39,1),J$38,J$37),OP_DATA!$2:$2,0),4),"1","")&amp;"200")),0)</f>
        <v/>
      </c>
      <c r="K49" s="251">
        <f>_xlfn.IFNA(SUM(INDIRECT("OP_DATA!" &amp; SUBSTITUTE(ADDRESS(1,MATCH(CONCATENATE("*Count.AutoSlam.",'Site Setup'!$R$5,".",'Site Setup'!$C48,".",'Site Setup'!$R$5,"-SLAM",$AZ49,RIGHT(K$39,1),K$38,K$37),OP_DATA!$2:$2,0),4),"1","")&amp;"7:"&amp;SUBSTITUTE(ADDRESS(1,MATCH(CONCATENATE("*Count.AutoSlam.",'Site Setup'!$R$5,".",'Site Setup'!$C48,".",'Site Setup'!$R$5,"-SLAM",$AZ49,RIGHT(K$39,1),K$38,K$37),OP_DATA!$2:$2,0),4),"1","")&amp;"200")),0)</f>
        <v/>
      </c>
      <c r="L49" s="251">
        <f>_xlfn.IFNA(SUM(INDIRECT("OP_DATA!" &amp; SUBSTITUTE(ADDRESS(1,MATCH(CONCATENATE("*Count.AutoSlam.",'Site Setup'!$R$5,".",'Site Setup'!$C48,".",'Site Setup'!$R$5,"-SLAM",$AZ49,RIGHT(L$39,1),L$38,L$37),OP_DATA!$2:$2,0),4),"1","")&amp;"7:"&amp;SUBSTITUTE(ADDRESS(1,MATCH(CONCATENATE("*Count.AutoSlam.",'Site Setup'!$R$5,".",'Site Setup'!$C48,".",'Site Setup'!$R$5,"-SLAM",$AZ49,RIGHT(L$39,1),L$38,L$37),OP_DATA!$2:$2,0),4),"1","")&amp;"200")),0)</f>
        <v/>
      </c>
      <c r="M49" s="222">
        <f>_xlfn.IFNA(SUM(INDIRECT("OP_DATA!" &amp; SUBSTITUTE(ADDRESS(1,MATCH(CONCATENATE("*Count.AutoSlam.",'Site Setup'!$R$5,".",'Site Setup'!$R$5,"-SLAM",$AZ49,RIGHT(M$39,1),M$38,M$37),OP_DATA!$2:$2,0),4),"1","")&amp;"7:"&amp;SUBSTITUTE(ADDRESS(1,MATCH(CONCATENATE("*Count.AutoSlam.",'Site Setup'!$R$5,".",'Site Setup'!$R$5,"-SLAM",$AZ49,RIGHT(M$39,1),M$38,M$37),OP_DATA!$2:$2,0),4),"1","")&amp;"200")),0)</f>
        <v/>
      </c>
      <c r="N49" s="222">
        <f>_xlfn.IFNA(SUM(INDIRECT("OP_DATA!" &amp; SUBSTITUTE(ADDRESS(1,MATCH(CONCATENATE("*Count.AutoSlam.",'Site Setup'!$R$5,".",'Site Setup'!$R$5,"-SLAM",$AZ49,RIGHT(N$39,1),N$38,N$37),OP_DATA!$2:$2,0),4),"1","")&amp;"7:"&amp;SUBSTITUTE(ADDRESS(1,MATCH(CONCATENATE("*Count.AutoSlam.",'Site Setup'!$R$5,".",'Site Setup'!$R$5,"-SLAM",$AZ49,RIGHT(N$39,1),N$38,N$37),OP_DATA!$2:$2,0),4),"1","")&amp;"200")),0)</f>
        <v/>
      </c>
      <c r="O49" s="251">
        <f>_xlfn.IFNA(SUM(INDIRECT("OP_DATA!" &amp; SUBSTITUTE(ADDRESS(1,MATCH(CONCATENATE("*Count.AutoSlam.",'Site Setup'!$R$5,".",'Site Setup'!$C48,".",'Site Setup'!$R$5,"-SLAM",$AZ49,RIGHT(O$39,1),O$38,O$37),OP_DATA!$2:$2,0),4),"1","")&amp;"7:"&amp;SUBSTITUTE(ADDRESS(1,MATCH(CONCATENATE("*Count.AutoSlam.",'Site Setup'!$R$5,".",'Site Setup'!$C48,".",'Site Setup'!$R$5,"-SLAM",$AZ49,RIGHT(O$39,1),O$38,O$37),OP_DATA!$2:$2,0),4),"1","")&amp;"200")),0)</f>
        <v/>
      </c>
      <c r="P49" s="251">
        <f>_xlfn.IFNA(SUM(INDIRECT("OP_DATA!" &amp; SUBSTITUTE(ADDRESS(1,MATCH(CONCATENATE("*Count.AutoSlam.",'Site Setup'!$R$5,".",'Site Setup'!$C48,".",'Site Setup'!$R$5,"-SLAM",$AZ49,RIGHT(P$39,1),P$38,P$37),OP_DATA!$2:$2,0),4),"1","")&amp;"7:"&amp;SUBSTITUTE(ADDRESS(1,MATCH(CONCATENATE("*Count.AutoSlam.",'Site Setup'!$R$5,".",'Site Setup'!$C48,".",'Site Setup'!$R$5,"-SLAM",$AZ49,RIGHT(P$39,1),P$38,P$37),OP_DATA!$2:$2,0),4),"1","")&amp;"200")),0)</f>
        <v/>
      </c>
      <c r="Q49" s="251">
        <f>_xlfn.IFNA(SUM(INDIRECT("OP_DATA!" &amp; SUBSTITUTE(ADDRESS(1,MATCH(CONCATENATE("*Count.AutoSlam.",'Site Setup'!$R$5,".",'Site Setup'!$C48,".",'Site Setup'!$R$5,"-SLAM",$AZ49,RIGHT(Q$39,1),Q$38,Q$37),OP_DATA!$2:$2,0),4),"1","")&amp;"7:"&amp;SUBSTITUTE(ADDRESS(1,MATCH(CONCATENATE("*Count.AutoSlam.",'Site Setup'!$R$5,".",'Site Setup'!$C48,".",'Site Setup'!$R$5,"-SLAM",$AZ49,RIGHT(Q$39,1),Q$38,Q$37),OP_DATA!$2:$2,0),4),"1","")&amp;"200")),0)</f>
        <v/>
      </c>
      <c r="R49" s="251">
        <f>_xlfn.IFNA(SUM(INDIRECT("OP_DATA!" &amp; SUBSTITUTE(ADDRESS(1,MATCH(CONCATENATE("*Count.AutoSlam.",'Site Setup'!$R$5,".",'Site Setup'!$C48,".",'Site Setup'!$R$5,"-SLAM",$AZ49,RIGHT(R$39,1),R$38,R$37),OP_DATA!$2:$2,0),4),"1","")&amp;"7:"&amp;SUBSTITUTE(ADDRESS(1,MATCH(CONCATENATE("*Count.AutoSlam.",'Site Setup'!$R$5,".",'Site Setup'!$C48,".",'Site Setup'!$R$5,"-SLAM",$AZ49,RIGHT(R$39,1),R$38,R$37),OP_DATA!$2:$2,0),4),"1","")&amp;"200")),0)</f>
        <v/>
      </c>
      <c r="S49" s="251">
        <f>_xlfn.IFNA(SUM(INDIRECT("OP_DATA!" &amp; SUBSTITUTE(ADDRESS(1,MATCH(CONCATENATE("*Count.AutoSlam.",'Site Setup'!$R$5,".",'Site Setup'!$R$5,"-SLAM",$AZ49,S$38,S$37),OP_DATA!$2:$2,0),4),"1","")&amp;"7:"&amp;SUBSTITUTE(ADDRESS(1,MATCH(CONCATENATE("*Count.AutoSlam.",'Site Setup'!$R$5,".",'Site Setup'!$R$5,"-SLAM",$AZ49,S$38,S$37),OP_DATA!$2:$2,0),4),"1","")&amp;"200")),0)</f>
        <v/>
      </c>
      <c r="T49" s="251">
        <f>_xlfn.IFNA(SUM(INDIRECT("OP_DATA!" &amp; SUBSTITUTE(ADDRESS(1,MATCH(CONCATENATE("*Count.AutoSlam.",'Site Setup'!$R$5,".",'Site Setup'!$R$5,"-SLAM",$AZ49,T$38,T$37),OP_DATA!$2:$2,0),4),"1","")&amp;"7:"&amp;SUBSTITUTE(ADDRESS(1,MATCH(CONCATENATE("*Count.AutoSlam.",'Site Setup'!$R$5,".",'Site Setup'!$R$5,"-SLAM",$AZ49,T$38,T$37),OP_DATA!$2:$2,0),4),"1","")&amp;"200")),0)</f>
        <v/>
      </c>
      <c r="U49" s="251">
        <f>_xlfn.IFNA(SUM(INDIRECT("OP_DATA!" &amp; SUBSTITUTE(ADDRESS(1,MATCH(CONCATENATE("*Count.AutoSlam.",'Site Setup'!$R$5,".",'Site Setup'!$R$5,"-SLAM",$AZ49,U$38,U$37),OP_DATA!$2:$2,0),4),"1","")&amp;"7:"&amp;SUBSTITUTE(ADDRESS(1,MATCH(CONCATENATE("*Count.AutoSlam.",'Site Setup'!$R$5,".",'Site Setup'!$R$5,"-SLAM",$AZ49,U$38,U$37),OP_DATA!$2:$2,0),4),"1","")&amp;"200")),0)</f>
        <v/>
      </c>
      <c r="V49" s="251">
        <f>_xlfn.IFNA(SUM(INDIRECT("OP_DATA!" &amp; SUBSTITUTE(ADDRESS(1,MATCH(CONCATENATE("*Count.AutoSlam.",'Site Setup'!$R$5,".",'Site Setup'!$R$5,"-SLAM",$AZ49,V$38,V$37),OP_DATA!$2:$2,0),4),"1","")&amp;"7:"&amp;SUBSTITUTE(ADDRESS(1,MATCH(CONCATENATE("*Count.AutoSlam.",'Site Setup'!$R$5,".",'Site Setup'!$R$5,"-SLAM",$AZ49,V$38,V$37),OP_DATA!$2:$2,0),4),"1","")&amp;"200")),0)</f>
        <v/>
      </c>
      <c r="W49" s="251">
        <f>_xlfn.IFNA(SUM(INDIRECT("OP_DATA!" &amp; SUBSTITUTE(ADDRESS(1,MATCH(CONCATENATE("*Count.AutoSlam.",'Site Setup'!$R$5,".",'Site Setup'!$R$5,"-SLAM",$AZ49,W$38,W$37),OP_DATA!$2:$2,0),4),"1","")&amp;"7:"&amp;SUBSTITUTE(ADDRESS(1,MATCH(CONCATENATE("*Count.AutoSlam.",'Site Setup'!$R$5,".",'Site Setup'!$R$5,"-SLAM",$AZ49,W$38,W$37),OP_DATA!$2:$2,0),4),"1","")&amp;"200")),0)</f>
        <v/>
      </c>
      <c r="X49" s="251">
        <f>_xlfn.IFNA(SUM(INDIRECT("OP_DATA!" &amp; SUBSTITUTE(ADDRESS(1,MATCH(CONCATENATE("*Count.AutoSlam.",'Site Setup'!$R$5,".",'Site Setup'!$R$5,"-SLAM",$AZ49,X$38,X$37),OP_DATA!$2:$2,0),4),"1","")&amp;"7:"&amp;SUBSTITUTE(ADDRESS(1,MATCH(CONCATENATE("*Count.AutoSlam.",'Site Setup'!$R$5,".",'Site Setup'!$R$5,"-SLAM",$AZ49,X$38,X$37),OP_DATA!$2:$2,0),4),"1","")&amp;"200")),0)</f>
        <v/>
      </c>
      <c r="Y49" s="251">
        <f>_xlfn.IFNA(SUM(INDIRECT("OP_DATA!" &amp; SUBSTITUTE(ADDRESS(1,MATCH(CONCATENATE("*Count.AutoSlam.",'Site Setup'!$R$5,".",'Site Setup'!$R$5,"-SLAM",$AZ49,Y$38,Y$37),OP_DATA!$2:$2,0),4),"1","")&amp;"7:"&amp;SUBSTITUTE(ADDRESS(1,MATCH(CONCATENATE("*Count.AutoSlam.",'Site Setup'!$R$5,".",'Site Setup'!$R$5,"-SLAM",$AZ49,Y$38,Y$37),OP_DATA!$2:$2,0),4),"1","")&amp;"200")),0)</f>
        <v/>
      </c>
      <c r="Z49" s="251">
        <f>_xlfn.IFNA(SUM(INDIRECT("OP_DATA!" &amp; SUBSTITUTE(ADDRESS(1,MATCH(CONCATENATE("*Count.AutoSlam.",'Site Setup'!$R$5,".",'Site Setup'!$R$5,"-SLAM",$AZ49,Z$38,Z$37),OP_DATA!$2:$2,0),4),"1","")&amp;"7:"&amp;SUBSTITUTE(ADDRESS(1,MATCH(CONCATENATE("*Count.AutoSlam.",'Site Setup'!$R$5,".",'Site Setup'!$R$5,"-SLAM",$AZ49,Z$38,Z$37),OP_DATA!$2:$2,0),4),"1","")&amp;"200")),0)</f>
        <v/>
      </c>
      <c r="AA49" s="251">
        <f>_xlfn.IFNA(SUM(INDIRECT("OP_DATA!" &amp; SUBSTITUTE(ADDRESS(1,MATCH(CONCATENATE("*Count.AutoSlam.",'Site Setup'!$R$5,".",'Site Setup'!$R$5,"-SLAM",$AZ49,AA$38,AA$37),OP_DATA!$2:$2,0),4),"1","")&amp;"7:"&amp;SUBSTITUTE(ADDRESS(1,MATCH(CONCATENATE("*Count.AutoSlam.",'Site Setup'!$R$5,".",'Site Setup'!$R$5,"-SLAM",$AZ49,AA$38,AA$37),OP_DATA!$2:$2,0),4),"1","")&amp;"200")),0)</f>
        <v/>
      </c>
      <c r="AB49" s="251">
        <f>_xlfn.IFNA(SUM(INDIRECT("OP_DATA!" &amp; SUBSTITUTE(ADDRESS(1,MATCH(CONCATENATE("*Count.AutoSlam.",'Site Setup'!$R$5,".",'Site Setup'!$R$5,"-SLAM",$AZ49,AB$38,AB$37),OP_DATA!$2:$2,0),4),"1","")&amp;"7:"&amp;SUBSTITUTE(ADDRESS(1,MATCH(CONCATENATE("*Count.AutoSlam.",'Site Setup'!$R$5,".",'Site Setup'!$R$5,"-SLAM",$AZ49,AB$38,AB$37),OP_DATA!$2:$2,0),4),"1","")&amp;"200")),0)</f>
        <v/>
      </c>
      <c r="AC49" s="251">
        <f>_xlfn.IFNA(SUM(INDIRECT("OP_DATA!" &amp; SUBSTITUTE(ADDRESS(1,MATCH(CONCATENATE("*Count.AutoSlam.",'Site Setup'!$R$5,".",'Site Setup'!$R$5,"-SLAM",$AZ49,AC$38,AC$37),OP_DATA!$2:$2,0),4),"1","")&amp;"7:"&amp;SUBSTITUTE(ADDRESS(1,MATCH(CONCATENATE("*Count.AutoSlam.",'Site Setup'!$R$5,".",'Site Setup'!$R$5,"-SLAM",$AZ49,AC$38,AC$37),OP_DATA!$2:$2,0),4),"1","")&amp;"200")),0)</f>
        <v/>
      </c>
      <c r="AD49" s="251">
        <f>_xlfn.IFNA(SUM(INDIRECT("OP_DATA!" &amp; SUBSTITUTE(ADDRESS(1,MATCH(CONCATENATE("*Count.AutoSlam.",'Site Setup'!$R$5,".",'Site Setup'!$R$5,"-SLAM",$AZ49,AD$38,AD$37),OP_DATA!$2:$2,0),4),"1","")&amp;"7:"&amp;SUBSTITUTE(ADDRESS(1,MATCH(CONCATENATE("*Count.AutoSlam.",'Site Setup'!$R$5,".",'Site Setup'!$R$5,"-SLAM",$AZ49,AD$38,AD$37),OP_DATA!$2:$2,0),4),"1","")&amp;"200")),0)</f>
        <v/>
      </c>
      <c r="AE49" s="251">
        <f>_xlfn.IFNA(SUM(INDIRECT("OP_DATA!" &amp; SUBSTITUTE(ADDRESS(1,MATCH(CONCATENATE("*Count.AutoSlam.",'Site Setup'!$R$5,".",'Site Setup'!$R$5,"-SLAM",$AZ49,AE$38,AE$37),OP_DATA!$2:$2,0),4),"1","")&amp;"7:"&amp;SUBSTITUTE(ADDRESS(1,MATCH(CONCATENATE("*Count.AutoSlam.",'Site Setup'!$R$5,".",'Site Setup'!$R$5,"-SLAM",$AZ49,AE$38,AE$37),OP_DATA!$2:$2,0),4),"1","")&amp;"200")),0)</f>
        <v/>
      </c>
      <c r="AF49" s="251">
        <f>_xlfn.IFNA(SUM(INDIRECT("OP_DATA!" &amp; SUBSTITUTE(ADDRESS(1,MATCH(CONCATENATE("*Count.AutoSlam.",'Site Setup'!$R$5,".",'Site Setup'!$R$5,"-SLAM",$AZ49,AF$38,AF$37),OP_DATA!$2:$2,0),4),"1","")&amp;"7:"&amp;SUBSTITUTE(ADDRESS(1,MATCH(CONCATENATE("*Count.AutoSlam.",'Site Setup'!$R$5,".",'Site Setup'!$R$5,"-SLAM",$AZ49,AF$38,AF$37),OP_DATA!$2:$2,0),4),"1","")&amp;"200")),0)</f>
        <v/>
      </c>
      <c r="AG49" s="251">
        <f>_xlfn.IFNA(SUM(INDIRECT("OP_DATA!" &amp; SUBSTITUTE(ADDRESS(1,MATCH(CONCATENATE("*Count.AutoSlam.",'Site Setup'!$R$5,".",'Site Setup'!$R$5,"-SLAM",$AZ49,AG$38,AG$37),OP_DATA!$2:$2,0),4),"1","")&amp;"7:"&amp;SUBSTITUTE(ADDRESS(1,MATCH(CONCATENATE("*Count.AutoSlam.",'Site Setup'!$R$5,".",'Site Setup'!$R$5,"-SLAM",$AZ49,AG$38,AG$37),OP_DATA!$2:$2,0),4),"1","")&amp;"200")),0)</f>
        <v/>
      </c>
      <c r="AH49" s="251">
        <f>_xlfn.IFNA(SUM(INDIRECT("OP_DATA!" &amp; SUBSTITUTE(ADDRESS(1,MATCH(CONCATENATE("*Count.AutoSlam.",'Site Setup'!$R$5,".",'Site Setup'!$R$5,"-SLAM",$AZ49,AH$38,AH$37),OP_DATA!$2:$2,0),4),"1","")&amp;"7:"&amp;SUBSTITUTE(ADDRESS(1,MATCH(CONCATENATE("*Count.AutoSlam.",'Site Setup'!$R$5,".",'Site Setup'!$R$5,"-SLAM",$AZ49,AH$38,AH$37),OP_DATA!$2:$2,0),4),"1","")&amp;"200")),0)</f>
        <v/>
      </c>
      <c r="AI49" s="251">
        <f>_xlfn.IFNA(SUM(INDIRECT("OP_DATA!" &amp; SUBSTITUTE(ADDRESS(1,MATCH(CONCATENATE("*Count.AutoSlam.",'Site Setup'!$R$5,".",'Site Setup'!$R$5,"-SLAM",$AZ49,AI$38,AI$37),OP_DATA!$2:$2,0),4),"1","")&amp;"7:"&amp;SUBSTITUTE(ADDRESS(1,MATCH(CONCATENATE("*Count.AutoSlam.",'Site Setup'!$R$5,".",'Site Setup'!$R$5,"-SLAM",$AZ49,AI$38,AI$37),OP_DATA!$2:$2,0),4),"1","")&amp;"200")),0)</f>
        <v/>
      </c>
      <c r="AJ49" s="251">
        <f>_xlfn.IFNA(SUM(INDIRECT("OP_DATA!" &amp; SUBSTITUTE(ADDRESS(1,MATCH(CONCATENATE("*Count.AutoSlam.",'Site Setup'!$R$5,".",'Site Setup'!$R$5,"-SLAM",$AZ49,AJ$38,AJ$37),OP_DATA!$2:$2,0),4),"1","")&amp;"7:"&amp;SUBSTITUTE(ADDRESS(1,MATCH(CONCATENATE("*Count.AutoSlam.",'Site Setup'!$R$5,".",'Site Setup'!$R$5,"-SLAM",$AZ49,AJ$38,AJ$37),OP_DATA!$2:$2,0),4),"1","")&amp;"200")),0)</f>
        <v/>
      </c>
      <c r="AK49" s="251">
        <f>_xlfn.IFNA(SUM(INDIRECT("OP_DATA!" &amp; SUBSTITUTE(ADDRESS(1,MATCH(CONCATENATE("*Count.AutoSlam.",'Site Setup'!$R$5,".",'Site Setup'!$R$5,"-SLAM",$AZ49,AK$38,AK$37),OP_DATA!$2:$2,0),4),"1","")&amp;"7:"&amp;SUBSTITUTE(ADDRESS(1,MATCH(CONCATENATE("*Count.AutoSlam.",'Site Setup'!$R$5,".",'Site Setup'!$R$5,"-SLAM",$AZ49,AK$38,AK$37),OP_DATA!$2:$2,0),4),"1","")&amp;"200")),0)</f>
        <v/>
      </c>
      <c r="AL49" s="251">
        <f>_xlfn.IFNA(SUM(INDIRECT("OP_DATA!" &amp; SUBSTITUTE(ADDRESS(1,MATCH(CONCATENATE("*Count.AutoSlam.",'Site Setup'!$R$5,".",'Site Setup'!$R$5,"-SLAM",$AZ49,AL$38,AL$37),OP_DATA!$2:$2,0),4),"1","")&amp;"7:"&amp;SUBSTITUTE(ADDRESS(1,MATCH(CONCATENATE("*Count.AutoSlam.",'Site Setup'!$R$5,".",'Site Setup'!$R$5,"-SLAM",$AZ49,AL$38,AL$37),OP_DATA!$2:$2,0),4),"1","")&amp;"200")),0)</f>
        <v/>
      </c>
      <c r="AM49" s="251">
        <f>_xlfn.IFNA(SUM(INDIRECT("OP_DATA!" &amp; SUBSTITUTE(ADDRESS(1,MATCH(CONCATENATE("*Count.AutoSlam.",'Site Setup'!$R$5,".",'Site Setup'!$R$5,"-SLAM",$AZ49,AM$38,AM$37),OP_DATA!$2:$2,0),4),"1","")&amp;"7:"&amp;SUBSTITUTE(ADDRESS(1,MATCH(CONCATENATE("*Count.AutoSlam.",'Site Setup'!$R$5,".",'Site Setup'!$R$5,"-SLAM",$AZ49,AM$38,AM$37),OP_DATA!$2:$2,0),4),"1","")&amp;"200")),0)</f>
        <v/>
      </c>
      <c r="AN49" s="251">
        <f>_xlfn.IFNA(SUM(INDIRECT("OP_DATA!" &amp; SUBSTITUTE(ADDRESS(1,MATCH(CONCATENATE("*Count.AutoSlam.",'Site Setup'!$R$5,".",'Site Setup'!$R$5,"-SLAM",$AZ49,AN$38,AN$37),OP_DATA!$2:$2,0),4),"1","")&amp;"7:"&amp;SUBSTITUTE(ADDRESS(1,MATCH(CONCATENATE("*Count.AutoSlam.",'Site Setup'!$R$5,".",'Site Setup'!$R$5,"-SLAM",$AZ49,AN$38,AN$37),OP_DATA!$2:$2,0),4),"1","")&amp;"200")),0)</f>
        <v/>
      </c>
      <c r="AO49" s="251">
        <f>_xlfn.IFNA(SUM(INDIRECT("OP_DATA!" &amp; SUBSTITUTE(ADDRESS(1,MATCH(CONCATENATE("*Count.AutoSlam.",'Site Setup'!$R$5,".",'Site Setup'!$R$5,"-SLAM",$AZ49,AO$38,AO$37),OP_DATA!$2:$2,0),4),"1","")&amp;"7:"&amp;SUBSTITUTE(ADDRESS(1,MATCH(CONCATENATE("*Count.AutoSlam.",'Site Setup'!$R$5,".",'Site Setup'!$R$5,"-SLAM",$AZ49,AO$38,AO$37),OP_DATA!$2:$2,0),4),"1","")&amp;"200")),0)</f>
        <v/>
      </c>
      <c r="AP49" s="251">
        <f>_xlfn.IFNA(SUM(INDIRECT("OP_DATA!" &amp; SUBSTITUTE(ADDRESS(1,MATCH(CONCATENATE("*Count.AutoSlam.",'Site Setup'!$R$5,".",'Site Setup'!$R$5,"-SLAM",$AZ49,AP$38,AP$37),OP_DATA!$2:$2,0),4),"1","")&amp;"7:"&amp;SUBSTITUTE(ADDRESS(1,MATCH(CONCATENATE("*Count.AutoSlam.",'Site Setup'!$R$5,".",'Site Setup'!$R$5,"-SLAM",$AZ49,AP$38,AP$37),OP_DATA!$2:$2,0),4),"1","")&amp;"200")),0)</f>
        <v/>
      </c>
      <c r="AQ49" s="251">
        <f>_xlfn.IFNA(SUM(INDIRECT("OP_DATA!" &amp; SUBSTITUTE(ADDRESS(1,MATCH(CONCATENATE("*Count.AutoSlam.",'Site Setup'!$R$5,".",'Site Setup'!$R$5,"-SLAM",$AZ49,AQ$38,AQ$37),OP_DATA!$2:$2,0),4),"1","")&amp;"7:"&amp;SUBSTITUTE(ADDRESS(1,MATCH(CONCATENATE("*Count.AutoSlam.",'Site Setup'!$R$5,".",'Site Setup'!$R$5,"-SLAM",$AZ49,AQ$38,AQ$37),OP_DATA!$2:$2,0),4),"1","")&amp;"200")),0)</f>
        <v/>
      </c>
      <c r="AR49" s="251">
        <f>_xlfn.IFNA(SUM(INDIRECT("OP_DATA!" &amp; SUBSTITUTE(ADDRESS(1,MATCH(CONCATENATE("*Count.AutoSlam.",'Site Setup'!$R$5,".",'Site Setup'!$R$5,"-SLAM",$AZ49,AR$38,AR$37),OP_DATA!$2:$2,0),4),"1","")&amp;"7:"&amp;SUBSTITUTE(ADDRESS(1,MATCH(CONCATENATE("*Count.AutoSlam.",'Site Setup'!$R$5,".",'Site Setup'!$R$5,"-SLAM",$AZ49,AR$38,AR$37),OP_DATA!$2:$2,0),4),"1","")&amp;"200")),0)</f>
        <v/>
      </c>
      <c r="AS49" s="251">
        <f>_xlfn.IFNA(SUM(INDIRECT("OP_DATA!" &amp; SUBSTITUTE(ADDRESS(1,MATCH(CONCATENATE("*Count.AutoSlam.",'Site Setup'!$R$5,".",'Site Setup'!$R$5,"-SLAM",$AZ49,AS$38,AS$37),OP_DATA!$2:$2,0),4),"1","")&amp;"7:"&amp;SUBSTITUTE(ADDRESS(1,MATCH(CONCATENATE("*Count.AutoSlam.",'Site Setup'!$R$5,".",'Site Setup'!$R$5,"-SLAM",$AZ49,AS$38,AS$37),OP_DATA!$2:$2,0),4),"1","")&amp;"200")),0)</f>
        <v/>
      </c>
      <c r="AT49" s="251">
        <f>_xlfn.IFNA(SUM(INDIRECT("OP_DATA!" &amp; SUBSTITUTE(ADDRESS(1,MATCH(CONCATENATE("*Count.AutoSlam.",'Site Setup'!$R$5,".",'Site Setup'!$R$5,"-SLAM",$AZ49,AT$38,AT$37),OP_DATA!$2:$2,0),4),"1","")&amp;"7:"&amp;SUBSTITUTE(ADDRESS(1,MATCH(CONCATENATE("*Count.AutoSlam.",'Site Setup'!$R$5,".",'Site Setup'!$R$5,"-SLAM",$AZ49,AT$38,AT$37),OP_DATA!$2:$2,0),4),"1","")&amp;"200")),0)</f>
        <v/>
      </c>
      <c r="AU49" s="251">
        <f>_xlfn.IFNA(SUM(INDIRECT("OP_DATA!" &amp; SUBSTITUTE(ADDRESS(1,MATCH(CONCATENATE("*Count.AutoSlam.",'Site Setup'!$R$5,".",'Site Setup'!$R$5,"-SLAM",$AZ49,AU$38,AU$37),OP_DATA!$2:$2,0),4),"1","")&amp;"7:"&amp;SUBSTITUTE(ADDRESS(1,MATCH(CONCATENATE("*Count.AutoSlam.",'Site Setup'!$R$5,".",'Site Setup'!$R$5,"-SLAM",$AZ49,AU$38,AU$37),OP_DATA!$2:$2,0),4),"1","")&amp;"200")),0)</f>
        <v/>
      </c>
      <c r="AV49" s="251">
        <f>_xlfn.IFNA(SUM(INDIRECT("OP_DATA!" &amp; SUBSTITUTE(ADDRESS(1,MATCH(CONCATENATE("*Count.AutoSlam.",'Site Setup'!$R$5,".",'Site Setup'!$R$5,"-SLAM",$AZ49,AV$38,AV$37),OP_DATA!$2:$2,0),4),"1","")&amp;"7:"&amp;SUBSTITUTE(ADDRESS(1,MATCH(CONCATENATE("*Count.AutoSlam.",'Site Setup'!$R$5,".",'Site Setup'!$R$5,"-SLAM",$AZ49,AV$38,AV$37),OP_DATA!$2:$2,0),4),"1","")&amp;"200")),0)</f>
        <v/>
      </c>
      <c r="AW49" s="251">
        <f>_xlfn.IFNA(SUM(INDIRECT("OP_DATA!" &amp; SUBSTITUTE(ADDRESS(1,MATCH(CONCATENATE("*Count.AutoSlam.",'Site Setup'!$R$5,".",'Site Setup'!$R$5,"-SLAM",$AZ49,AW$38,AW$37),OP_DATA!$2:$2,0),4),"1","")&amp;"7:"&amp;SUBSTITUTE(ADDRESS(1,MATCH(CONCATENATE("*Count.AutoSlam.",'Site Setup'!$R$5,".",'Site Setup'!$R$5,"-SLAM",$AZ49,AW$38,AW$37),OP_DATA!$2:$2,0),4),"1","")&amp;"200")),0)</f>
        <v/>
      </c>
      <c r="AX49" s="251">
        <f>_xlfn.IFNA(SUM(INDIRECT("OP_DATA!" &amp; SUBSTITUTE(ADDRESS(1,MATCH(CONCATENATE("*Count.AutoSlam.",'Site Setup'!$R$5,".",'Site Setup'!$R$5,"-SLAM",$AZ49,AX$38,AX$37),OP_DATA!$2:$2,0),4),"1","")&amp;"7:"&amp;SUBSTITUTE(ADDRESS(1,MATCH(CONCATENATE("*Count.AutoSlam.",'Site Setup'!$R$5,".",'Site Setup'!$R$5,"-SLAM",$AZ49,AX$38,AX$37),OP_DATA!$2:$2,0),4),"1","")&amp;"200")),0)</f>
        <v/>
      </c>
      <c r="AY49" s="251">
        <f>_xlfn.IFNA(SUM(INDIRECT("OP_DATA!" &amp; SUBSTITUTE(ADDRESS(1,MATCH(CONCATENATE("*Count.AutoSlam.",'Site Setup'!$R$5,".",'Site Setup'!$R$5,"-SLAM",$AZ49,AY$38,AY$37),OP_DATA!$2:$2,0),4),"1","")&amp;"7:"&amp;SUBSTITUTE(ADDRESS(1,MATCH(CONCATENATE("*Count.AutoSlam.",'Site Setup'!$R$5,".",'Site Setup'!$R$5,"-SLAM",$AZ49,AY$38,AY$37),OP_DATA!$2:$2,0),4),"1","")&amp;"200")),0)</f>
        <v/>
      </c>
      <c r="AZ49" s="24">
        <f>'Site Setup'!B48</f>
        <v/>
      </c>
    </row>
    <row r="50" ht="15.75" customHeight="1" s="644">
      <c r="A50" s="82">
        <f>A23</f>
        <v/>
      </c>
      <c r="B50" s="97">
        <f>_xlfn.IFNA(SUM(INDIRECT("OP_DATA!" &amp; SUBSTITUTE(ADDRESS(1,MATCH(CONCATENATE("*Count.AutoSlam.",'Site Setup'!$R$5,".",'Site Setup'!$C49,".",'Site Setup'!$R$5,"-SLAM",$AZ50,1,".Shipped n"),OP_DATA!$2:$2,0),4),"1","")&amp;"7:"&amp;SUBSTITUTE(ADDRESS(1,MATCH(CONCATENATE("*Count.AutoSlam.",'Site Setup'!$R$5,".",'Site Setup'!$C49,".",'Site Setup'!$R$5,"-SLAM",$AZ50,1,".Shipped n"),OP_DATA!$2:$2,0),4),"1","")&amp;"200"))+SUM(INDIRECT("OP_DATA!" &amp; SUBSTITUTE(ADDRESS(1,MATCH(CONCATENATE("*Count.AutoSlam.",'Site Setup'!$R$5,".",'Site Setup'!$C49,".",'Site Setup'!$R$5,"-SLAM",$AZ50,2,".Shipped n"),OP_DATA!$2:$2,0),4),"1","")&amp;"7:"&amp;SUBSTITUTE(ADDRESS(1,MATCH(CONCATENATE("*Count.AutoSlam.",'Site Setup'!$R$5,".",'Site Setup'!$C49,".",'Site Setup'!$R$5,"-SLAM",$AZ50,2,".Shipped n"),OP_DATA!$2:$2,0),4),"1","")&amp;"200")),0)</f>
        <v/>
      </c>
      <c r="C50" s="251">
        <f>_xlfn.IFNA(SUM(INDIRECT("OP_DATA!" &amp; SUBSTITUTE(ADDRESS(1,MATCH(CONCATENATE("*Count.AutoSlam.",'Site Setup'!$R$5,".",'Site Setup'!$C49,".",'Site Setup'!$R$5,"-SLAM",$AZ50,RIGHT(C$39,1),C$38,C$37),OP_DATA!$2:$2,0),4),"1","")&amp;"7:"&amp;SUBSTITUTE(ADDRESS(1,MATCH(CONCATENATE("*Count.AutoSlam.",'Site Setup'!$R$5,".",'Site Setup'!$C49,".",'Site Setup'!$R$5,"-SLAM",$AZ50,RIGHT(C$39,1),C$38,C$37),OP_DATA!$2:$2,0),4),"1","")&amp;"200")),0)</f>
        <v/>
      </c>
      <c r="D50" s="251">
        <f>_xlfn.IFNA(SUM(INDIRECT("OP_DATA!" &amp; SUBSTITUTE(ADDRESS(1,MATCH(CONCATENATE("*Count.AutoSlam.",'Site Setup'!$R$5,".",'Site Setup'!$C49,".",'Site Setup'!$R$5,"-SLAM",$AZ50,RIGHT(D$39,1),D$38,D$37),OP_DATA!$2:$2,0),4),"1","")&amp;"7:"&amp;SUBSTITUTE(ADDRESS(1,MATCH(CONCATENATE("*Count.AutoSlam.",'Site Setup'!$R$5,".",'Site Setup'!$C49,".",'Site Setup'!$R$5,"-SLAM",$AZ50,RIGHT(D$39,1),D$38,D$37),OP_DATA!$2:$2,0),4),"1","")&amp;"200")),0)</f>
        <v/>
      </c>
      <c r="E50" s="251">
        <f>_xlfn.IFNA(SUM(INDIRECT("OP_DATA!" &amp; SUBSTITUTE(ADDRESS(1,MATCH(CONCATENATE("*Count.AutoSlam.",'Site Setup'!$R$5,".",'Site Setup'!$C49,".",'Site Setup'!$R$5,"-SLAM",$AZ50,RIGHT(E$39,1),E$38,E$37),OP_DATA!$2:$2,0),4),"1","")&amp;"7:"&amp;SUBSTITUTE(ADDRESS(1,MATCH(CONCATENATE("*Count.AutoSlam.",'Site Setup'!$R$5,".",'Site Setup'!$C49,".",'Site Setup'!$R$5,"-SLAM",$AZ50,RIGHT(E$39,1),E$38,E$37),OP_DATA!$2:$2,0),4),"1","")&amp;"200")),0)</f>
        <v/>
      </c>
      <c r="F50" s="251">
        <f>_xlfn.IFNA(SUM(INDIRECT("OP_DATA!" &amp; SUBSTITUTE(ADDRESS(1,MATCH(CONCATENATE("*Count.AutoSlam.",'Site Setup'!$R$5,".",'Site Setup'!$C49,".",'Site Setup'!$R$5,"-SLAM",$AZ50,RIGHT(F$39,1),F$38,F$37),OP_DATA!$2:$2,0),4),"1","")&amp;"7:"&amp;SUBSTITUTE(ADDRESS(1,MATCH(CONCATENATE("*Count.AutoSlam.",'Site Setup'!$R$5,".",'Site Setup'!$C49,".",'Site Setup'!$R$5,"-SLAM",$AZ50,RIGHT(F$39,1),F$38,F$37),OP_DATA!$2:$2,0),4),"1","")&amp;"200")),0)</f>
        <v/>
      </c>
      <c r="G50" s="251">
        <f>_xlfn.IFNA(SUM(INDIRECT("OP_DATA!" &amp; SUBSTITUTE(ADDRESS(1,MATCH(CONCATENATE("*Count.AutoSlam.",'Site Setup'!$R$5,".",'Site Setup'!$C49,".",'Site Setup'!$R$5,"-SLAM",$AZ50,RIGHT(G$39,1),G$38,G$37),OP_DATA!$2:$2,0),4),"1","")&amp;"7:"&amp;SUBSTITUTE(ADDRESS(1,MATCH(CONCATENATE("*Count.AutoSlam.",'Site Setup'!$R$5,".",'Site Setup'!$C49,".",'Site Setup'!$R$5,"-SLAM",$AZ50,RIGHT(G$39,1),G$38,G$37),OP_DATA!$2:$2,0),4),"1","")&amp;"200")),0)</f>
        <v/>
      </c>
      <c r="H50" s="251">
        <f>_xlfn.IFNA(SUM(INDIRECT("OP_DATA!" &amp; SUBSTITUTE(ADDRESS(1,MATCH(CONCATENATE("*Count.AutoSlam.",'Site Setup'!$R$5,".",'Site Setup'!$C49,".",'Site Setup'!$R$5,"-SLAM",$AZ50,RIGHT(H$39,1),H$38,H$37),OP_DATA!$2:$2,0),4),"1","")&amp;"7:"&amp;SUBSTITUTE(ADDRESS(1,MATCH(CONCATENATE("*Count.AutoSlam.",'Site Setup'!$R$5,".",'Site Setup'!$C49,".",'Site Setup'!$R$5,"-SLAM",$AZ50,RIGHT(H$39,1),H$38,H$37),OP_DATA!$2:$2,0),4),"1","")&amp;"200")),0)</f>
        <v/>
      </c>
      <c r="I50" s="251">
        <f>_xlfn.IFNA(SUM(INDIRECT("OP_DATA!" &amp; SUBSTITUTE(ADDRESS(1,MATCH(CONCATENATE("*Count.AutoSlam.",'Site Setup'!$R$5,".",'Site Setup'!$C49,".",'Site Setup'!$R$5,"-SLAM",$AZ50,RIGHT(I$39,1),I$38,I$37),OP_DATA!$2:$2,0),4),"1","")&amp;"7:"&amp;SUBSTITUTE(ADDRESS(1,MATCH(CONCATENATE("*Count.AutoSlam.",'Site Setup'!$R$5,".",'Site Setup'!$C49,".",'Site Setup'!$R$5,"-SLAM",$AZ50,RIGHT(I$39,1),I$38,I$37),OP_DATA!$2:$2,0),4),"1","")&amp;"200")),0)</f>
        <v/>
      </c>
      <c r="J50" s="251">
        <f>_xlfn.IFNA(SUM(INDIRECT("OP_DATA!" &amp; SUBSTITUTE(ADDRESS(1,MATCH(CONCATENATE("*Count.AutoSlam.",'Site Setup'!$R$5,".",'Site Setup'!$C49,".",'Site Setup'!$R$5,"-SLAM",$AZ50,RIGHT(J$39,1),J$38,J$37),OP_DATA!$2:$2,0),4),"1","")&amp;"7:"&amp;SUBSTITUTE(ADDRESS(1,MATCH(CONCATENATE("*Count.AutoSlam.",'Site Setup'!$R$5,".",'Site Setup'!$C49,".",'Site Setup'!$R$5,"-SLAM",$AZ50,RIGHT(J$39,1),J$38,J$37),OP_DATA!$2:$2,0),4),"1","")&amp;"200")),0)</f>
        <v/>
      </c>
      <c r="K50" s="251">
        <f>_xlfn.IFNA(SUM(INDIRECT("OP_DATA!" &amp; SUBSTITUTE(ADDRESS(1,MATCH(CONCATENATE("*Count.AutoSlam.",'Site Setup'!$R$5,".",'Site Setup'!$C49,".",'Site Setup'!$R$5,"-SLAM",$AZ50,RIGHT(K$39,1),K$38,K$37),OP_DATA!$2:$2,0),4),"1","")&amp;"7:"&amp;SUBSTITUTE(ADDRESS(1,MATCH(CONCATENATE("*Count.AutoSlam.",'Site Setup'!$R$5,".",'Site Setup'!$C49,".",'Site Setup'!$R$5,"-SLAM",$AZ50,RIGHT(K$39,1),K$38,K$37),OP_DATA!$2:$2,0),4),"1","")&amp;"200")),0)</f>
        <v/>
      </c>
      <c r="L50" s="251">
        <f>_xlfn.IFNA(SUM(INDIRECT("OP_DATA!" &amp; SUBSTITUTE(ADDRESS(1,MATCH(CONCATENATE("*Count.AutoSlam.",'Site Setup'!$R$5,".",'Site Setup'!$C49,".",'Site Setup'!$R$5,"-SLAM",$AZ50,RIGHT(L$39,1),L$38,L$37),OP_DATA!$2:$2,0),4),"1","")&amp;"7:"&amp;SUBSTITUTE(ADDRESS(1,MATCH(CONCATENATE("*Count.AutoSlam.",'Site Setup'!$R$5,".",'Site Setup'!$C49,".",'Site Setup'!$R$5,"-SLAM",$AZ50,RIGHT(L$39,1),L$38,L$37),OP_DATA!$2:$2,0),4),"1","")&amp;"200")),0)</f>
        <v/>
      </c>
      <c r="M50" s="222">
        <f>_xlfn.IFNA(SUM(INDIRECT("OP_DATA!" &amp; SUBSTITUTE(ADDRESS(1,MATCH(CONCATENATE("*Count.AutoSlam.",'Site Setup'!$R$5,".",'Site Setup'!$R$5,"-SLAM",$AZ50,RIGHT(M$39,1),M$38,M$37),OP_DATA!$2:$2,0),4),"1","")&amp;"7:"&amp;SUBSTITUTE(ADDRESS(1,MATCH(CONCATENATE("*Count.AutoSlam.",'Site Setup'!$R$5,".",'Site Setup'!$R$5,"-SLAM",$AZ50,RIGHT(M$39,1),M$38,M$37),OP_DATA!$2:$2,0),4),"1","")&amp;"200")),0)</f>
        <v/>
      </c>
      <c r="N50" s="222">
        <f>_xlfn.IFNA(SUM(INDIRECT("OP_DATA!" &amp; SUBSTITUTE(ADDRESS(1,MATCH(CONCATENATE("*Count.AutoSlam.",'Site Setup'!$R$5,".",'Site Setup'!$R$5,"-SLAM",$AZ50,RIGHT(N$39,1),N$38,N$37),OP_DATA!$2:$2,0),4),"1","")&amp;"7:"&amp;SUBSTITUTE(ADDRESS(1,MATCH(CONCATENATE("*Count.AutoSlam.",'Site Setup'!$R$5,".",'Site Setup'!$R$5,"-SLAM",$AZ50,RIGHT(N$39,1),N$38,N$37),OP_DATA!$2:$2,0),4),"1","")&amp;"200")),0)</f>
        <v/>
      </c>
      <c r="O50" s="251">
        <f>_xlfn.IFNA(SUM(INDIRECT("OP_DATA!" &amp; SUBSTITUTE(ADDRESS(1,MATCH(CONCATENATE("*Count.AutoSlam.",'Site Setup'!$R$5,".",'Site Setup'!$C49,".",'Site Setup'!$R$5,"-SLAM",$AZ50,RIGHT(O$39,1),O$38,O$37),OP_DATA!$2:$2,0),4),"1","")&amp;"7:"&amp;SUBSTITUTE(ADDRESS(1,MATCH(CONCATENATE("*Count.AutoSlam.",'Site Setup'!$R$5,".",'Site Setup'!$C49,".",'Site Setup'!$R$5,"-SLAM",$AZ50,RIGHT(O$39,1),O$38,O$37),OP_DATA!$2:$2,0),4),"1","")&amp;"200")),0)</f>
        <v/>
      </c>
      <c r="P50" s="251">
        <f>_xlfn.IFNA(SUM(INDIRECT("OP_DATA!" &amp; SUBSTITUTE(ADDRESS(1,MATCH(CONCATENATE("*Count.AutoSlam.",'Site Setup'!$R$5,".",'Site Setup'!$C49,".",'Site Setup'!$R$5,"-SLAM",$AZ50,RIGHT(P$39,1),P$38,P$37),OP_DATA!$2:$2,0),4),"1","")&amp;"7:"&amp;SUBSTITUTE(ADDRESS(1,MATCH(CONCATENATE("*Count.AutoSlam.",'Site Setup'!$R$5,".",'Site Setup'!$C49,".",'Site Setup'!$R$5,"-SLAM",$AZ50,RIGHT(P$39,1),P$38,P$37),OP_DATA!$2:$2,0),4),"1","")&amp;"200")),0)</f>
        <v/>
      </c>
      <c r="Q50" s="251">
        <f>_xlfn.IFNA(SUM(INDIRECT("OP_DATA!" &amp; SUBSTITUTE(ADDRESS(1,MATCH(CONCATENATE("*Count.AutoSlam.",'Site Setup'!$R$5,".",'Site Setup'!$C49,".",'Site Setup'!$R$5,"-SLAM",$AZ50,RIGHT(Q$39,1),Q$38,Q$37),OP_DATA!$2:$2,0),4),"1","")&amp;"7:"&amp;SUBSTITUTE(ADDRESS(1,MATCH(CONCATENATE("*Count.AutoSlam.",'Site Setup'!$R$5,".",'Site Setup'!$C49,".",'Site Setup'!$R$5,"-SLAM",$AZ50,RIGHT(Q$39,1),Q$38,Q$37),OP_DATA!$2:$2,0),4),"1","")&amp;"200")),0)</f>
        <v/>
      </c>
      <c r="R50" s="251">
        <f>_xlfn.IFNA(SUM(INDIRECT("OP_DATA!" &amp; SUBSTITUTE(ADDRESS(1,MATCH(CONCATENATE("*Count.AutoSlam.",'Site Setup'!$R$5,".",'Site Setup'!$C49,".",'Site Setup'!$R$5,"-SLAM",$AZ50,RIGHT(R$39,1),R$38,R$37),OP_DATA!$2:$2,0),4),"1","")&amp;"7:"&amp;SUBSTITUTE(ADDRESS(1,MATCH(CONCATENATE("*Count.AutoSlam.",'Site Setup'!$R$5,".",'Site Setup'!$C49,".",'Site Setup'!$R$5,"-SLAM",$AZ50,RIGHT(R$39,1),R$38,R$37),OP_DATA!$2:$2,0),4),"1","")&amp;"200")),0)</f>
        <v/>
      </c>
      <c r="S50" s="251">
        <f>_xlfn.IFNA(SUM(INDIRECT("OP_DATA!" &amp; SUBSTITUTE(ADDRESS(1,MATCH(CONCATENATE("*Count.AutoSlam.",'Site Setup'!$R$5,".",'Site Setup'!$R$5,"-SLAM",$AZ50,S$38,S$37),OP_DATA!$2:$2,0),4),"1","")&amp;"7:"&amp;SUBSTITUTE(ADDRESS(1,MATCH(CONCATENATE("*Count.AutoSlam.",'Site Setup'!$R$5,".",'Site Setup'!$R$5,"-SLAM",$AZ50,S$38,S$37),OP_DATA!$2:$2,0),4),"1","")&amp;"200")),0)</f>
        <v/>
      </c>
      <c r="T50" s="251">
        <f>_xlfn.IFNA(SUM(INDIRECT("OP_DATA!" &amp; SUBSTITUTE(ADDRESS(1,MATCH(CONCATENATE("*Count.AutoSlam.",'Site Setup'!$R$5,".",'Site Setup'!$R$5,"-SLAM",$AZ50,T$38,T$37),OP_DATA!$2:$2,0),4),"1","")&amp;"7:"&amp;SUBSTITUTE(ADDRESS(1,MATCH(CONCATENATE("*Count.AutoSlam.",'Site Setup'!$R$5,".",'Site Setup'!$R$5,"-SLAM",$AZ50,T$38,T$37),OP_DATA!$2:$2,0),4),"1","")&amp;"200")),0)</f>
        <v/>
      </c>
      <c r="U50" s="251">
        <f>_xlfn.IFNA(SUM(INDIRECT("OP_DATA!" &amp; SUBSTITUTE(ADDRESS(1,MATCH(CONCATENATE("*Count.AutoSlam.",'Site Setup'!$R$5,".",'Site Setup'!$R$5,"-SLAM",$AZ50,U$38,U$37),OP_DATA!$2:$2,0),4),"1","")&amp;"7:"&amp;SUBSTITUTE(ADDRESS(1,MATCH(CONCATENATE("*Count.AutoSlam.",'Site Setup'!$R$5,".",'Site Setup'!$R$5,"-SLAM",$AZ50,U$38,U$37),OP_DATA!$2:$2,0),4),"1","")&amp;"200")),0)</f>
        <v/>
      </c>
      <c r="V50" s="251">
        <f>_xlfn.IFNA(SUM(INDIRECT("OP_DATA!" &amp; SUBSTITUTE(ADDRESS(1,MATCH(CONCATENATE("*Count.AutoSlam.",'Site Setup'!$R$5,".",'Site Setup'!$R$5,"-SLAM",$AZ50,V$38,V$37),OP_DATA!$2:$2,0),4),"1","")&amp;"7:"&amp;SUBSTITUTE(ADDRESS(1,MATCH(CONCATENATE("*Count.AutoSlam.",'Site Setup'!$R$5,".",'Site Setup'!$R$5,"-SLAM",$AZ50,V$38,V$37),OP_DATA!$2:$2,0),4),"1","")&amp;"200")),0)</f>
        <v/>
      </c>
      <c r="W50" s="251">
        <f>_xlfn.IFNA(SUM(INDIRECT("OP_DATA!" &amp; SUBSTITUTE(ADDRESS(1,MATCH(CONCATENATE("*Count.AutoSlam.",'Site Setup'!$R$5,".",'Site Setup'!$R$5,"-SLAM",$AZ50,W$38,W$37),OP_DATA!$2:$2,0),4),"1","")&amp;"7:"&amp;SUBSTITUTE(ADDRESS(1,MATCH(CONCATENATE("*Count.AutoSlam.",'Site Setup'!$R$5,".",'Site Setup'!$R$5,"-SLAM",$AZ50,W$38,W$37),OP_DATA!$2:$2,0),4),"1","")&amp;"200")),0)</f>
        <v/>
      </c>
      <c r="X50" s="251">
        <f>_xlfn.IFNA(SUM(INDIRECT("OP_DATA!" &amp; SUBSTITUTE(ADDRESS(1,MATCH(CONCATENATE("*Count.AutoSlam.",'Site Setup'!$R$5,".",'Site Setup'!$R$5,"-SLAM",$AZ50,X$38,X$37),OP_DATA!$2:$2,0),4),"1","")&amp;"7:"&amp;SUBSTITUTE(ADDRESS(1,MATCH(CONCATENATE("*Count.AutoSlam.",'Site Setup'!$R$5,".",'Site Setup'!$R$5,"-SLAM",$AZ50,X$38,X$37),OP_DATA!$2:$2,0),4),"1","")&amp;"200")),0)</f>
        <v/>
      </c>
      <c r="Y50" s="251">
        <f>_xlfn.IFNA(SUM(INDIRECT("OP_DATA!" &amp; SUBSTITUTE(ADDRESS(1,MATCH(CONCATENATE("*Count.AutoSlam.",'Site Setup'!$R$5,".",'Site Setup'!$R$5,"-SLAM",$AZ50,Y$38,Y$37),OP_DATA!$2:$2,0),4),"1","")&amp;"7:"&amp;SUBSTITUTE(ADDRESS(1,MATCH(CONCATENATE("*Count.AutoSlam.",'Site Setup'!$R$5,".",'Site Setup'!$R$5,"-SLAM",$AZ50,Y$38,Y$37),OP_DATA!$2:$2,0),4),"1","")&amp;"200")),0)</f>
        <v/>
      </c>
      <c r="Z50" s="251">
        <f>_xlfn.IFNA(SUM(INDIRECT("OP_DATA!" &amp; SUBSTITUTE(ADDRESS(1,MATCH(CONCATENATE("*Count.AutoSlam.",'Site Setup'!$R$5,".",'Site Setup'!$R$5,"-SLAM",$AZ50,Z$38,Z$37),OP_DATA!$2:$2,0),4),"1","")&amp;"7:"&amp;SUBSTITUTE(ADDRESS(1,MATCH(CONCATENATE("*Count.AutoSlam.",'Site Setup'!$R$5,".",'Site Setup'!$R$5,"-SLAM",$AZ50,Z$38,Z$37),OP_DATA!$2:$2,0),4),"1","")&amp;"200")),0)</f>
        <v/>
      </c>
      <c r="AA50" s="251">
        <f>_xlfn.IFNA(SUM(INDIRECT("OP_DATA!" &amp; SUBSTITUTE(ADDRESS(1,MATCH(CONCATENATE("*Count.AutoSlam.",'Site Setup'!$R$5,".",'Site Setup'!$R$5,"-SLAM",$AZ50,AA$38,AA$37),OP_DATA!$2:$2,0),4),"1","")&amp;"7:"&amp;SUBSTITUTE(ADDRESS(1,MATCH(CONCATENATE("*Count.AutoSlam.",'Site Setup'!$R$5,".",'Site Setup'!$R$5,"-SLAM",$AZ50,AA$38,AA$37),OP_DATA!$2:$2,0),4),"1","")&amp;"200")),0)</f>
        <v/>
      </c>
      <c r="AB50" s="251">
        <f>_xlfn.IFNA(SUM(INDIRECT("OP_DATA!" &amp; SUBSTITUTE(ADDRESS(1,MATCH(CONCATENATE("*Count.AutoSlam.",'Site Setup'!$R$5,".",'Site Setup'!$R$5,"-SLAM",$AZ50,AB$38,AB$37),OP_DATA!$2:$2,0),4),"1","")&amp;"7:"&amp;SUBSTITUTE(ADDRESS(1,MATCH(CONCATENATE("*Count.AutoSlam.",'Site Setup'!$R$5,".",'Site Setup'!$R$5,"-SLAM",$AZ50,AB$38,AB$37),OP_DATA!$2:$2,0),4),"1","")&amp;"200")),0)</f>
        <v/>
      </c>
      <c r="AC50" s="251">
        <f>_xlfn.IFNA(SUM(INDIRECT("OP_DATA!" &amp; SUBSTITUTE(ADDRESS(1,MATCH(CONCATENATE("*Count.AutoSlam.",'Site Setup'!$R$5,".",'Site Setup'!$R$5,"-SLAM",$AZ50,AC$38,AC$37),OP_DATA!$2:$2,0),4),"1","")&amp;"7:"&amp;SUBSTITUTE(ADDRESS(1,MATCH(CONCATENATE("*Count.AutoSlam.",'Site Setup'!$R$5,".",'Site Setup'!$R$5,"-SLAM",$AZ50,AC$38,AC$37),OP_DATA!$2:$2,0),4),"1","")&amp;"200")),0)</f>
        <v/>
      </c>
      <c r="AD50" s="251">
        <f>_xlfn.IFNA(SUM(INDIRECT("OP_DATA!" &amp; SUBSTITUTE(ADDRESS(1,MATCH(CONCATENATE("*Count.AutoSlam.",'Site Setup'!$R$5,".",'Site Setup'!$R$5,"-SLAM",$AZ50,AD$38,AD$37),OP_DATA!$2:$2,0),4),"1","")&amp;"7:"&amp;SUBSTITUTE(ADDRESS(1,MATCH(CONCATENATE("*Count.AutoSlam.",'Site Setup'!$R$5,".",'Site Setup'!$R$5,"-SLAM",$AZ50,AD$38,AD$37),OP_DATA!$2:$2,0),4),"1","")&amp;"200")),0)</f>
        <v/>
      </c>
      <c r="AE50" s="251">
        <f>_xlfn.IFNA(SUM(INDIRECT("OP_DATA!" &amp; SUBSTITUTE(ADDRESS(1,MATCH(CONCATENATE("*Count.AutoSlam.",'Site Setup'!$R$5,".",'Site Setup'!$R$5,"-SLAM",$AZ50,AE$38,AE$37),OP_DATA!$2:$2,0),4),"1","")&amp;"7:"&amp;SUBSTITUTE(ADDRESS(1,MATCH(CONCATENATE("*Count.AutoSlam.",'Site Setup'!$R$5,".",'Site Setup'!$R$5,"-SLAM",$AZ50,AE$38,AE$37),OP_DATA!$2:$2,0),4),"1","")&amp;"200")),0)</f>
        <v/>
      </c>
      <c r="AF50" s="251">
        <f>_xlfn.IFNA(SUM(INDIRECT("OP_DATA!" &amp; SUBSTITUTE(ADDRESS(1,MATCH(CONCATENATE("*Count.AutoSlam.",'Site Setup'!$R$5,".",'Site Setup'!$R$5,"-SLAM",$AZ50,AF$38,AF$37),OP_DATA!$2:$2,0),4),"1","")&amp;"7:"&amp;SUBSTITUTE(ADDRESS(1,MATCH(CONCATENATE("*Count.AutoSlam.",'Site Setup'!$R$5,".",'Site Setup'!$R$5,"-SLAM",$AZ50,AF$38,AF$37),OP_DATA!$2:$2,0),4),"1","")&amp;"200")),0)</f>
        <v/>
      </c>
      <c r="AG50" s="251">
        <f>_xlfn.IFNA(SUM(INDIRECT("OP_DATA!" &amp; SUBSTITUTE(ADDRESS(1,MATCH(CONCATENATE("*Count.AutoSlam.",'Site Setup'!$R$5,".",'Site Setup'!$R$5,"-SLAM",$AZ50,AG$38,AG$37),OP_DATA!$2:$2,0),4),"1","")&amp;"7:"&amp;SUBSTITUTE(ADDRESS(1,MATCH(CONCATENATE("*Count.AutoSlam.",'Site Setup'!$R$5,".",'Site Setup'!$R$5,"-SLAM",$AZ50,AG$38,AG$37),OP_DATA!$2:$2,0),4),"1","")&amp;"200")),0)</f>
        <v/>
      </c>
      <c r="AH50" s="251">
        <f>_xlfn.IFNA(SUM(INDIRECT("OP_DATA!" &amp; SUBSTITUTE(ADDRESS(1,MATCH(CONCATENATE("*Count.AutoSlam.",'Site Setup'!$R$5,".",'Site Setup'!$R$5,"-SLAM",$AZ50,AH$38,AH$37),OP_DATA!$2:$2,0),4),"1","")&amp;"7:"&amp;SUBSTITUTE(ADDRESS(1,MATCH(CONCATENATE("*Count.AutoSlam.",'Site Setup'!$R$5,".",'Site Setup'!$R$5,"-SLAM",$AZ50,AH$38,AH$37),OP_DATA!$2:$2,0),4),"1","")&amp;"200")),0)</f>
        <v/>
      </c>
      <c r="AI50" s="251">
        <f>_xlfn.IFNA(SUM(INDIRECT("OP_DATA!" &amp; SUBSTITUTE(ADDRESS(1,MATCH(CONCATENATE("*Count.AutoSlam.",'Site Setup'!$R$5,".",'Site Setup'!$R$5,"-SLAM",$AZ50,AI$38,AI$37),OP_DATA!$2:$2,0),4),"1","")&amp;"7:"&amp;SUBSTITUTE(ADDRESS(1,MATCH(CONCATENATE("*Count.AutoSlam.",'Site Setup'!$R$5,".",'Site Setup'!$R$5,"-SLAM",$AZ50,AI$38,AI$37),OP_DATA!$2:$2,0),4),"1","")&amp;"200")),0)</f>
        <v/>
      </c>
      <c r="AJ50" s="251">
        <f>_xlfn.IFNA(SUM(INDIRECT("OP_DATA!" &amp; SUBSTITUTE(ADDRESS(1,MATCH(CONCATENATE("*Count.AutoSlam.",'Site Setup'!$R$5,".",'Site Setup'!$R$5,"-SLAM",$AZ50,AJ$38,AJ$37),OP_DATA!$2:$2,0),4),"1","")&amp;"7:"&amp;SUBSTITUTE(ADDRESS(1,MATCH(CONCATENATE("*Count.AutoSlam.",'Site Setup'!$R$5,".",'Site Setup'!$R$5,"-SLAM",$AZ50,AJ$38,AJ$37),OP_DATA!$2:$2,0),4),"1","")&amp;"200")),0)</f>
        <v/>
      </c>
      <c r="AK50" s="251">
        <f>_xlfn.IFNA(SUM(INDIRECT("OP_DATA!" &amp; SUBSTITUTE(ADDRESS(1,MATCH(CONCATENATE("*Count.AutoSlam.",'Site Setup'!$R$5,".",'Site Setup'!$R$5,"-SLAM",$AZ50,AK$38,AK$37),OP_DATA!$2:$2,0),4),"1","")&amp;"7:"&amp;SUBSTITUTE(ADDRESS(1,MATCH(CONCATENATE("*Count.AutoSlam.",'Site Setup'!$R$5,".",'Site Setup'!$R$5,"-SLAM",$AZ50,AK$38,AK$37),OP_DATA!$2:$2,0),4),"1","")&amp;"200")),0)</f>
        <v/>
      </c>
      <c r="AL50" s="251">
        <f>_xlfn.IFNA(SUM(INDIRECT("OP_DATA!" &amp; SUBSTITUTE(ADDRESS(1,MATCH(CONCATENATE("*Count.AutoSlam.",'Site Setup'!$R$5,".",'Site Setup'!$R$5,"-SLAM",$AZ50,AL$38,AL$37),OP_DATA!$2:$2,0),4),"1","")&amp;"7:"&amp;SUBSTITUTE(ADDRESS(1,MATCH(CONCATENATE("*Count.AutoSlam.",'Site Setup'!$R$5,".",'Site Setup'!$R$5,"-SLAM",$AZ50,AL$38,AL$37),OP_DATA!$2:$2,0),4),"1","")&amp;"200")),0)</f>
        <v/>
      </c>
      <c r="AM50" s="251">
        <f>_xlfn.IFNA(SUM(INDIRECT("OP_DATA!" &amp; SUBSTITUTE(ADDRESS(1,MATCH(CONCATENATE("*Count.AutoSlam.",'Site Setup'!$R$5,".",'Site Setup'!$R$5,"-SLAM",$AZ50,AM$38,AM$37),OP_DATA!$2:$2,0),4),"1","")&amp;"7:"&amp;SUBSTITUTE(ADDRESS(1,MATCH(CONCATENATE("*Count.AutoSlam.",'Site Setup'!$R$5,".",'Site Setup'!$R$5,"-SLAM",$AZ50,AM$38,AM$37),OP_DATA!$2:$2,0),4),"1","")&amp;"200")),0)</f>
        <v/>
      </c>
      <c r="AN50" s="251">
        <f>_xlfn.IFNA(SUM(INDIRECT("OP_DATA!" &amp; SUBSTITUTE(ADDRESS(1,MATCH(CONCATENATE("*Count.AutoSlam.",'Site Setup'!$R$5,".",'Site Setup'!$R$5,"-SLAM",$AZ50,AN$38,AN$37),OP_DATA!$2:$2,0),4),"1","")&amp;"7:"&amp;SUBSTITUTE(ADDRESS(1,MATCH(CONCATENATE("*Count.AutoSlam.",'Site Setup'!$R$5,".",'Site Setup'!$R$5,"-SLAM",$AZ50,AN$38,AN$37),OP_DATA!$2:$2,0),4),"1","")&amp;"200")),0)</f>
        <v/>
      </c>
      <c r="AO50" s="251">
        <f>_xlfn.IFNA(SUM(INDIRECT("OP_DATA!" &amp; SUBSTITUTE(ADDRESS(1,MATCH(CONCATENATE("*Count.AutoSlam.",'Site Setup'!$R$5,".",'Site Setup'!$R$5,"-SLAM",$AZ50,AO$38,AO$37),OP_DATA!$2:$2,0),4),"1","")&amp;"7:"&amp;SUBSTITUTE(ADDRESS(1,MATCH(CONCATENATE("*Count.AutoSlam.",'Site Setup'!$R$5,".",'Site Setup'!$R$5,"-SLAM",$AZ50,AO$38,AO$37),OP_DATA!$2:$2,0),4),"1","")&amp;"200")),0)</f>
        <v/>
      </c>
      <c r="AP50" s="251">
        <f>_xlfn.IFNA(SUM(INDIRECT("OP_DATA!" &amp; SUBSTITUTE(ADDRESS(1,MATCH(CONCATENATE("*Count.AutoSlam.",'Site Setup'!$R$5,".",'Site Setup'!$R$5,"-SLAM",$AZ50,AP$38,AP$37),OP_DATA!$2:$2,0),4),"1","")&amp;"7:"&amp;SUBSTITUTE(ADDRESS(1,MATCH(CONCATENATE("*Count.AutoSlam.",'Site Setup'!$R$5,".",'Site Setup'!$R$5,"-SLAM",$AZ50,AP$38,AP$37),OP_DATA!$2:$2,0),4),"1","")&amp;"200")),0)</f>
        <v/>
      </c>
      <c r="AQ50" s="251">
        <f>_xlfn.IFNA(SUM(INDIRECT("OP_DATA!" &amp; SUBSTITUTE(ADDRESS(1,MATCH(CONCATENATE("*Count.AutoSlam.",'Site Setup'!$R$5,".",'Site Setup'!$R$5,"-SLAM",$AZ50,AQ$38,AQ$37),OP_DATA!$2:$2,0),4),"1","")&amp;"7:"&amp;SUBSTITUTE(ADDRESS(1,MATCH(CONCATENATE("*Count.AutoSlam.",'Site Setup'!$R$5,".",'Site Setup'!$R$5,"-SLAM",$AZ50,AQ$38,AQ$37),OP_DATA!$2:$2,0),4),"1","")&amp;"200")),0)</f>
        <v/>
      </c>
      <c r="AR50" s="251">
        <f>_xlfn.IFNA(SUM(INDIRECT("OP_DATA!" &amp; SUBSTITUTE(ADDRESS(1,MATCH(CONCATENATE("*Count.AutoSlam.",'Site Setup'!$R$5,".",'Site Setup'!$R$5,"-SLAM",$AZ50,AR$38,AR$37),OP_DATA!$2:$2,0),4),"1","")&amp;"7:"&amp;SUBSTITUTE(ADDRESS(1,MATCH(CONCATENATE("*Count.AutoSlam.",'Site Setup'!$R$5,".",'Site Setup'!$R$5,"-SLAM",$AZ50,AR$38,AR$37),OP_DATA!$2:$2,0),4),"1","")&amp;"200")),0)</f>
        <v/>
      </c>
      <c r="AS50" s="251">
        <f>_xlfn.IFNA(SUM(INDIRECT("OP_DATA!" &amp; SUBSTITUTE(ADDRESS(1,MATCH(CONCATENATE("*Count.AutoSlam.",'Site Setup'!$R$5,".",'Site Setup'!$R$5,"-SLAM",$AZ50,AS$38,AS$37),OP_DATA!$2:$2,0),4),"1","")&amp;"7:"&amp;SUBSTITUTE(ADDRESS(1,MATCH(CONCATENATE("*Count.AutoSlam.",'Site Setup'!$R$5,".",'Site Setup'!$R$5,"-SLAM",$AZ50,AS$38,AS$37),OP_DATA!$2:$2,0),4),"1","")&amp;"200")),0)</f>
        <v/>
      </c>
      <c r="AT50" s="251">
        <f>_xlfn.IFNA(SUM(INDIRECT("OP_DATA!" &amp; SUBSTITUTE(ADDRESS(1,MATCH(CONCATENATE("*Count.AutoSlam.",'Site Setup'!$R$5,".",'Site Setup'!$R$5,"-SLAM",$AZ50,AT$38,AT$37),OP_DATA!$2:$2,0),4),"1","")&amp;"7:"&amp;SUBSTITUTE(ADDRESS(1,MATCH(CONCATENATE("*Count.AutoSlam.",'Site Setup'!$R$5,".",'Site Setup'!$R$5,"-SLAM",$AZ50,AT$38,AT$37),OP_DATA!$2:$2,0),4),"1","")&amp;"200")),0)</f>
        <v/>
      </c>
      <c r="AU50" s="251">
        <f>_xlfn.IFNA(SUM(INDIRECT("OP_DATA!" &amp; SUBSTITUTE(ADDRESS(1,MATCH(CONCATENATE("*Count.AutoSlam.",'Site Setup'!$R$5,".",'Site Setup'!$R$5,"-SLAM",$AZ50,AU$38,AU$37),OP_DATA!$2:$2,0),4),"1","")&amp;"7:"&amp;SUBSTITUTE(ADDRESS(1,MATCH(CONCATENATE("*Count.AutoSlam.",'Site Setup'!$R$5,".",'Site Setup'!$R$5,"-SLAM",$AZ50,AU$38,AU$37),OP_DATA!$2:$2,0),4),"1","")&amp;"200")),0)</f>
        <v/>
      </c>
      <c r="AV50" s="251">
        <f>_xlfn.IFNA(SUM(INDIRECT("OP_DATA!" &amp; SUBSTITUTE(ADDRESS(1,MATCH(CONCATENATE("*Count.AutoSlam.",'Site Setup'!$R$5,".",'Site Setup'!$R$5,"-SLAM",$AZ50,AV$38,AV$37),OP_DATA!$2:$2,0),4),"1","")&amp;"7:"&amp;SUBSTITUTE(ADDRESS(1,MATCH(CONCATENATE("*Count.AutoSlam.",'Site Setup'!$R$5,".",'Site Setup'!$R$5,"-SLAM",$AZ50,AV$38,AV$37),OP_DATA!$2:$2,0),4),"1","")&amp;"200")),0)</f>
        <v/>
      </c>
      <c r="AW50" s="251">
        <f>_xlfn.IFNA(SUM(INDIRECT("OP_DATA!" &amp; SUBSTITUTE(ADDRESS(1,MATCH(CONCATENATE("*Count.AutoSlam.",'Site Setup'!$R$5,".",'Site Setup'!$R$5,"-SLAM",$AZ50,AW$38,AW$37),OP_DATA!$2:$2,0),4),"1","")&amp;"7:"&amp;SUBSTITUTE(ADDRESS(1,MATCH(CONCATENATE("*Count.AutoSlam.",'Site Setup'!$R$5,".",'Site Setup'!$R$5,"-SLAM",$AZ50,AW$38,AW$37),OP_DATA!$2:$2,0),4),"1","")&amp;"200")),0)</f>
        <v/>
      </c>
      <c r="AX50" s="251">
        <f>_xlfn.IFNA(SUM(INDIRECT("OP_DATA!" &amp; SUBSTITUTE(ADDRESS(1,MATCH(CONCATENATE("*Count.AutoSlam.",'Site Setup'!$R$5,".",'Site Setup'!$R$5,"-SLAM",$AZ50,AX$38,AX$37),OP_DATA!$2:$2,0),4),"1","")&amp;"7:"&amp;SUBSTITUTE(ADDRESS(1,MATCH(CONCATENATE("*Count.AutoSlam.",'Site Setup'!$R$5,".",'Site Setup'!$R$5,"-SLAM",$AZ50,AX$38,AX$37),OP_DATA!$2:$2,0),4),"1","")&amp;"200")),0)</f>
        <v/>
      </c>
      <c r="AY50" s="251">
        <f>_xlfn.IFNA(SUM(INDIRECT("OP_DATA!" &amp; SUBSTITUTE(ADDRESS(1,MATCH(CONCATENATE("*Count.AutoSlam.",'Site Setup'!$R$5,".",'Site Setup'!$R$5,"-SLAM",$AZ50,AY$38,AY$37),OP_DATA!$2:$2,0),4),"1","")&amp;"7:"&amp;SUBSTITUTE(ADDRESS(1,MATCH(CONCATENATE("*Count.AutoSlam.",'Site Setup'!$R$5,".",'Site Setup'!$R$5,"-SLAM",$AZ50,AY$38,AY$37),OP_DATA!$2:$2,0),4),"1","")&amp;"200")),0)</f>
        <v/>
      </c>
      <c r="AZ50" s="24">
        <f>'Site Setup'!B49</f>
        <v/>
      </c>
    </row>
    <row r="51" ht="15.75" customHeight="1" s="644">
      <c r="A51" s="82">
        <f>A24</f>
        <v/>
      </c>
      <c r="B51" s="97">
        <f>_xlfn.IFNA(SUM(INDIRECT("OP_DATA!" &amp; SUBSTITUTE(ADDRESS(1,MATCH(CONCATENATE("*Count.AutoSlam.",'Site Setup'!$R$5,".",'Site Setup'!$C50,".",'Site Setup'!$R$5,"-SLAM",$AZ51,1,".Shipped n"),OP_DATA!$2:$2,0),4),"1","")&amp;"7:"&amp;SUBSTITUTE(ADDRESS(1,MATCH(CONCATENATE("*Count.AutoSlam.",'Site Setup'!$R$5,".",'Site Setup'!$C50,".",'Site Setup'!$R$5,"-SLAM",$AZ51,1,".Shipped n"),OP_DATA!$2:$2,0),4),"1","")&amp;"200"))+SUM(INDIRECT("OP_DATA!" &amp; SUBSTITUTE(ADDRESS(1,MATCH(CONCATENATE("*Count.AutoSlam.",'Site Setup'!$R$5,".",'Site Setup'!$C50,".",'Site Setup'!$R$5,"-SLAM",$AZ51,2,".Shipped n"),OP_DATA!$2:$2,0),4),"1","")&amp;"7:"&amp;SUBSTITUTE(ADDRESS(1,MATCH(CONCATENATE("*Count.AutoSlam.",'Site Setup'!$R$5,".",'Site Setup'!$C50,".",'Site Setup'!$R$5,"-SLAM",$AZ51,2,".Shipped n"),OP_DATA!$2:$2,0),4),"1","")&amp;"200")),0)</f>
        <v/>
      </c>
      <c r="C51" s="251">
        <f>_xlfn.IFNA(SUM(INDIRECT("OP_DATA!" &amp; SUBSTITUTE(ADDRESS(1,MATCH(CONCATENATE("*Count.AutoSlam.",'Site Setup'!$R$5,".",'Site Setup'!$C50,".",'Site Setup'!$R$5,"-SLAM",$AZ51,RIGHT(C$39,1),C$38,C$37),OP_DATA!$2:$2,0),4),"1","")&amp;"7:"&amp;SUBSTITUTE(ADDRESS(1,MATCH(CONCATENATE("*Count.AutoSlam.",'Site Setup'!$R$5,".",'Site Setup'!$C50,".",'Site Setup'!$R$5,"-SLAM",$AZ51,RIGHT(C$39,1),C$38,C$37),OP_DATA!$2:$2,0),4),"1","")&amp;"200")),0)</f>
        <v/>
      </c>
      <c r="D51" s="251">
        <f>_xlfn.IFNA(SUM(INDIRECT("OP_DATA!" &amp; SUBSTITUTE(ADDRESS(1,MATCH(CONCATENATE("*Count.AutoSlam.",'Site Setup'!$R$5,".",'Site Setup'!$C50,".",'Site Setup'!$R$5,"-SLAM",$AZ51,RIGHT(D$39,1),D$38,D$37),OP_DATA!$2:$2,0),4),"1","")&amp;"7:"&amp;SUBSTITUTE(ADDRESS(1,MATCH(CONCATENATE("*Count.AutoSlam.",'Site Setup'!$R$5,".",'Site Setup'!$C50,".",'Site Setup'!$R$5,"-SLAM",$AZ51,RIGHT(D$39,1),D$38,D$37),OP_DATA!$2:$2,0),4),"1","")&amp;"200")),0)</f>
        <v/>
      </c>
      <c r="E51" s="251">
        <f>_xlfn.IFNA(SUM(INDIRECT("OP_DATA!" &amp; SUBSTITUTE(ADDRESS(1,MATCH(CONCATENATE("*Count.AutoSlam.",'Site Setup'!$R$5,".",'Site Setup'!$C50,".",'Site Setup'!$R$5,"-SLAM",$AZ51,RIGHT(E$39,1),E$38,E$37),OP_DATA!$2:$2,0),4),"1","")&amp;"7:"&amp;SUBSTITUTE(ADDRESS(1,MATCH(CONCATENATE("*Count.AutoSlam.",'Site Setup'!$R$5,".",'Site Setup'!$C50,".",'Site Setup'!$R$5,"-SLAM",$AZ51,RIGHT(E$39,1),E$38,E$37),OP_DATA!$2:$2,0),4),"1","")&amp;"200")),0)</f>
        <v/>
      </c>
      <c r="F51" s="251">
        <f>_xlfn.IFNA(SUM(INDIRECT("OP_DATA!" &amp; SUBSTITUTE(ADDRESS(1,MATCH(CONCATENATE("*Count.AutoSlam.",'Site Setup'!$R$5,".",'Site Setup'!$C50,".",'Site Setup'!$R$5,"-SLAM",$AZ51,RIGHT(F$39,1),F$38,F$37),OP_DATA!$2:$2,0),4),"1","")&amp;"7:"&amp;SUBSTITUTE(ADDRESS(1,MATCH(CONCATENATE("*Count.AutoSlam.",'Site Setup'!$R$5,".",'Site Setup'!$C50,".",'Site Setup'!$R$5,"-SLAM",$AZ51,RIGHT(F$39,1),F$38,F$37),OP_DATA!$2:$2,0),4),"1","")&amp;"200")),0)</f>
        <v/>
      </c>
      <c r="G51" s="251">
        <f>_xlfn.IFNA(SUM(INDIRECT("OP_DATA!" &amp; SUBSTITUTE(ADDRESS(1,MATCH(CONCATENATE("*Count.AutoSlam.",'Site Setup'!$R$5,".",'Site Setup'!$C50,".",'Site Setup'!$R$5,"-SLAM",$AZ51,RIGHT(G$39,1),G$38,G$37),OP_DATA!$2:$2,0),4),"1","")&amp;"7:"&amp;SUBSTITUTE(ADDRESS(1,MATCH(CONCATENATE("*Count.AutoSlam.",'Site Setup'!$R$5,".",'Site Setup'!$C50,".",'Site Setup'!$R$5,"-SLAM",$AZ51,RIGHT(G$39,1),G$38,G$37),OP_DATA!$2:$2,0),4),"1","")&amp;"200")),0)</f>
        <v/>
      </c>
      <c r="H51" s="251">
        <f>_xlfn.IFNA(SUM(INDIRECT("OP_DATA!" &amp; SUBSTITUTE(ADDRESS(1,MATCH(CONCATENATE("*Count.AutoSlam.",'Site Setup'!$R$5,".",'Site Setup'!$C50,".",'Site Setup'!$R$5,"-SLAM",$AZ51,RIGHT(H$39,1),H$38,H$37),OP_DATA!$2:$2,0),4),"1","")&amp;"7:"&amp;SUBSTITUTE(ADDRESS(1,MATCH(CONCATENATE("*Count.AutoSlam.",'Site Setup'!$R$5,".",'Site Setup'!$C50,".",'Site Setup'!$R$5,"-SLAM",$AZ51,RIGHT(H$39,1),H$38,H$37),OP_DATA!$2:$2,0),4),"1","")&amp;"200")),0)</f>
        <v/>
      </c>
      <c r="I51" s="251">
        <f>_xlfn.IFNA(SUM(INDIRECT("OP_DATA!" &amp; SUBSTITUTE(ADDRESS(1,MATCH(CONCATENATE("*Count.AutoSlam.",'Site Setup'!$R$5,".",'Site Setup'!$C50,".",'Site Setup'!$R$5,"-SLAM",$AZ51,RIGHT(I$39,1),I$38,I$37),OP_DATA!$2:$2,0),4),"1","")&amp;"7:"&amp;SUBSTITUTE(ADDRESS(1,MATCH(CONCATENATE("*Count.AutoSlam.",'Site Setup'!$R$5,".",'Site Setup'!$C50,".",'Site Setup'!$R$5,"-SLAM",$AZ51,RIGHT(I$39,1),I$38,I$37),OP_DATA!$2:$2,0),4),"1","")&amp;"200")),0)</f>
        <v/>
      </c>
      <c r="J51" s="251">
        <f>_xlfn.IFNA(SUM(INDIRECT("OP_DATA!" &amp; SUBSTITUTE(ADDRESS(1,MATCH(CONCATENATE("*Count.AutoSlam.",'Site Setup'!$R$5,".",'Site Setup'!$C50,".",'Site Setup'!$R$5,"-SLAM",$AZ51,RIGHT(J$39,1),J$38,J$37),OP_DATA!$2:$2,0),4),"1","")&amp;"7:"&amp;SUBSTITUTE(ADDRESS(1,MATCH(CONCATENATE("*Count.AutoSlam.",'Site Setup'!$R$5,".",'Site Setup'!$C50,".",'Site Setup'!$R$5,"-SLAM",$AZ51,RIGHT(J$39,1),J$38,J$37),OP_DATA!$2:$2,0),4),"1","")&amp;"200")),0)</f>
        <v/>
      </c>
      <c r="K51" s="251">
        <f>_xlfn.IFNA(SUM(INDIRECT("OP_DATA!" &amp; SUBSTITUTE(ADDRESS(1,MATCH(CONCATENATE("*Count.AutoSlam.",'Site Setup'!$R$5,".",'Site Setup'!$C50,".",'Site Setup'!$R$5,"-SLAM",$AZ51,RIGHT(K$39,1),K$38,K$37),OP_DATA!$2:$2,0),4),"1","")&amp;"7:"&amp;SUBSTITUTE(ADDRESS(1,MATCH(CONCATENATE("*Count.AutoSlam.",'Site Setup'!$R$5,".",'Site Setup'!$C50,".",'Site Setup'!$R$5,"-SLAM",$AZ51,RIGHT(K$39,1),K$38,K$37),OP_DATA!$2:$2,0),4),"1","")&amp;"200")),0)</f>
        <v/>
      </c>
      <c r="L51" s="251">
        <f>_xlfn.IFNA(SUM(INDIRECT("OP_DATA!" &amp; SUBSTITUTE(ADDRESS(1,MATCH(CONCATENATE("*Count.AutoSlam.",'Site Setup'!$R$5,".",'Site Setup'!$C50,".",'Site Setup'!$R$5,"-SLAM",$AZ51,RIGHT(L$39,1),L$38,L$37),OP_DATA!$2:$2,0),4),"1","")&amp;"7:"&amp;SUBSTITUTE(ADDRESS(1,MATCH(CONCATENATE("*Count.AutoSlam.",'Site Setup'!$R$5,".",'Site Setup'!$C50,".",'Site Setup'!$R$5,"-SLAM",$AZ51,RIGHT(L$39,1),L$38,L$37),OP_DATA!$2:$2,0),4),"1","")&amp;"200")),0)</f>
        <v/>
      </c>
      <c r="M51" s="222">
        <f>_xlfn.IFNA(SUM(INDIRECT("OP_DATA!" &amp; SUBSTITUTE(ADDRESS(1,MATCH(CONCATENATE("*Count.AutoSlam.",'Site Setup'!$R$5,".",'Site Setup'!$R$5,"-SLAM",$AZ51,RIGHT(M$39,1),M$38,M$37),OP_DATA!$2:$2,0),4),"1","")&amp;"7:"&amp;SUBSTITUTE(ADDRESS(1,MATCH(CONCATENATE("*Count.AutoSlam.",'Site Setup'!$R$5,".",'Site Setup'!$R$5,"-SLAM",$AZ51,RIGHT(M$39,1),M$38,M$37),OP_DATA!$2:$2,0),4),"1","")&amp;"200")),0)</f>
        <v/>
      </c>
      <c r="N51" s="222">
        <f>_xlfn.IFNA(SUM(INDIRECT("OP_DATA!" &amp; SUBSTITUTE(ADDRESS(1,MATCH(CONCATENATE("*Count.AutoSlam.",'Site Setup'!$R$5,".",'Site Setup'!$R$5,"-SLAM",$AZ51,RIGHT(N$39,1),N$38,N$37),OP_DATA!$2:$2,0),4),"1","")&amp;"7:"&amp;SUBSTITUTE(ADDRESS(1,MATCH(CONCATENATE("*Count.AutoSlam.",'Site Setup'!$R$5,".",'Site Setup'!$R$5,"-SLAM",$AZ51,RIGHT(N$39,1),N$38,N$37),OP_DATA!$2:$2,0),4),"1","")&amp;"200")),0)</f>
        <v/>
      </c>
      <c r="O51" s="251">
        <f>_xlfn.IFNA(SUM(INDIRECT("OP_DATA!" &amp; SUBSTITUTE(ADDRESS(1,MATCH(CONCATENATE("*Count.AutoSlam.",'Site Setup'!$R$5,".",'Site Setup'!$C50,".",'Site Setup'!$R$5,"-SLAM",$AZ51,RIGHT(O$39,1),O$38,O$37),OP_DATA!$2:$2,0),4),"1","")&amp;"7:"&amp;SUBSTITUTE(ADDRESS(1,MATCH(CONCATENATE("*Count.AutoSlam.",'Site Setup'!$R$5,".",'Site Setup'!$C50,".",'Site Setup'!$R$5,"-SLAM",$AZ51,RIGHT(O$39,1),O$38,O$37),OP_DATA!$2:$2,0),4),"1","")&amp;"200")),0)</f>
        <v/>
      </c>
      <c r="P51" s="251">
        <f>_xlfn.IFNA(SUM(INDIRECT("OP_DATA!" &amp; SUBSTITUTE(ADDRESS(1,MATCH(CONCATENATE("*Count.AutoSlam.",'Site Setup'!$R$5,".",'Site Setup'!$C50,".",'Site Setup'!$R$5,"-SLAM",$AZ51,RIGHT(P$39,1),P$38,P$37),OP_DATA!$2:$2,0),4),"1","")&amp;"7:"&amp;SUBSTITUTE(ADDRESS(1,MATCH(CONCATENATE("*Count.AutoSlam.",'Site Setup'!$R$5,".",'Site Setup'!$C50,".",'Site Setup'!$R$5,"-SLAM",$AZ51,RIGHT(P$39,1),P$38,P$37),OP_DATA!$2:$2,0),4),"1","")&amp;"200")),0)</f>
        <v/>
      </c>
      <c r="Q51" s="251">
        <f>_xlfn.IFNA(SUM(INDIRECT("OP_DATA!" &amp; SUBSTITUTE(ADDRESS(1,MATCH(CONCATENATE("*Count.AutoSlam.",'Site Setup'!$R$5,".",'Site Setup'!$C50,".",'Site Setup'!$R$5,"-SLAM",$AZ51,RIGHT(Q$39,1),Q$38,Q$37),OP_DATA!$2:$2,0),4),"1","")&amp;"7:"&amp;SUBSTITUTE(ADDRESS(1,MATCH(CONCATENATE("*Count.AutoSlam.",'Site Setup'!$R$5,".",'Site Setup'!$C50,".",'Site Setup'!$R$5,"-SLAM",$AZ51,RIGHT(Q$39,1),Q$38,Q$37),OP_DATA!$2:$2,0),4),"1","")&amp;"200")),0)</f>
        <v/>
      </c>
      <c r="R51" s="251">
        <f>_xlfn.IFNA(SUM(INDIRECT("OP_DATA!" &amp; SUBSTITUTE(ADDRESS(1,MATCH(CONCATENATE("*Count.AutoSlam.",'Site Setup'!$R$5,".",'Site Setup'!$C50,".",'Site Setup'!$R$5,"-SLAM",$AZ51,RIGHT(R$39,1),R$38,R$37),OP_DATA!$2:$2,0),4),"1","")&amp;"7:"&amp;SUBSTITUTE(ADDRESS(1,MATCH(CONCATENATE("*Count.AutoSlam.",'Site Setup'!$R$5,".",'Site Setup'!$C50,".",'Site Setup'!$R$5,"-SLAM",$AZ51,RIGHT(R$39,1),R$38,R$37),OP_DATA!$2:$2,0),4),"1","")&amp;"200")),0)</f>
        <v/>
      </c>
      <c r="S51" s="251">
        <f>_xlfn.IFNA(SUM(INDIRECT("OP_DATA!" &amp; SUBSTITUTE(ADDRESS(1,MATCH(CONCATENATE("*Count.AutoSlam.",'Site Setup'!$R$5,".",'Site Setup'!$R$5,"-SLAM",$AZ51,S$38,S$37),OP_DATA!$2:$2,0),4),"1","")&amp;"7:"&amp;SUBSTITUTE(ADDRESS(1,MATCH(CONCATENATE("*Count.AutoSlam.",'Site Setup'!$R$5,".",'Site Setup'!$R$5,"-SLAM",$AZ51,S$38,S$37),OP_DATA!$2:$2,0),4),"1","")&amp;"200")),0)</f>
        <v/>
      </c>
      <c r="T51" s="251">
        <f>_xlfn.IFNA(SUM(INDIRECT("OP_DATA!" &amp; SUBSTITUTE(ADDRESS(1,MATCH(CONCATENATE("*Count.AutoSlam.",'Site Setup'!$R$5,".",'Site Setup'!$R$5,"-SLAM",$AZ51,T$38,T$37),OP_DATA!$2:$2,0),4),"1","")&amp;"7:"&amp;SUBSTITUTE(ADDRESS(1,MATCH(CONCATENATE("*Count.AutoSlam.",'Site Setup'!$R$5,".",'Site Setup'!$R$5,"-SLAM",$AZ51,T$38,T$37),OP_DATA!$2:$2,0),4),"1","")&amp;"200")),0)</f>
        <v/>
      </c>
      <c r="U51" s="251">
        <f>_xlfn.IFNA(SUM(INDIRECT("OP_DATA!" &amp; SUBSTITUTE(ADDRESS(1,MATCH(CONCATENATE("*Count.AutoSlam.",'Site Setup'!$R$5,".",'Site Setup'!$R$5,"-SLAM",$AZ51,U$38,U$37),OP_DATA!$2:$2,0),4),"1","")&amp;"7:"&amp;SUBSTITUTE(ADDRESS(1,MATCH(CONCATENATE("*Count.AutoSlam.",'Site Setup'!$R$5,".",'Site Setup'!$R$5,"-SLAM",$AZ51,U$38,U$37),OP_DATA!$2:$2,0),4),"1","")&amp;"200")),0)</f>
        <v/>
      </c>
      <c r="V51" s="251">
        <f>_xlfn.IFNA(SUM(INDIRECT("OP_DATA!" &amp; SUBSTITUTE(ADDRESS(1,MATCH(CONCATENATE("*Count.AutoSlam.",'Site Setup'!$R$5,".",'Site Setup'!$R$5,"-SLAM",$AZ51,V$38,V$37),OP_DATA!$2:$2,0),4),"1","")&amp;"7:"&amp;SUBSTITUTE(ADDRESS(1,MATCH(CONCATENATE("*Count.AutoSlam.",'Site Setup'!$R$5,".",'Site Setup'!$R$5,"-SLAM",$AZ51,V$38,V$37),OP_DATA!$2:$2,0),4),"1","")&amp;"200")),0)</f>
        <v/>
      </c>
      <c r="W51" s="251">
        <f>_xlfn.IFNA(SUM(INDIRECT("OP_DATA!" &amp; SUBSTITUTE(ADDRESS(1,MATCH(CONCATENATE("*Count.AutoSlam.",'Site Setup'!$R$5,".",'Site Setup'!$R$5,"-SLAM",$AZ51,W$38,W$37),OP_DATA!$2:$2,0),4),"1","")&amp;"7:"&amp;SUBSTITUTE(ADDRESS(1,MATCH(CONCATENATE("*Count.AutoSlam.",'Site Setup'!$R$5,".",'Site Setup'!$R$5,"-SLAM",$AZ51,W$38,W$37),OP_DATA!$2:$2,0),4),"1","")&amp;"200")),0)</f>
        <v/>
      </c>
      <c r="X51" s="251">
        <f>_xlfn.IFNA(SUM(INDIRECT("OP_DATA!" &amp; SUBSTITUTE(ADDRESS(1,MATCH(CONCATENATE("*Count.AutoSlam.",'Site Setup'!$R$5,".",'Site Setup'!$R$5,"-SLAM",$AZ51,X$38,X$37),OP_DATA!$2:$2,0),4),"1","")&amp;"7:"&amp;SUBSTITUTE(ADDRESS(1,MATCH(CONCATENATE("*Count.AutoSlam.",'Site Setup'!$R$5,".",'Site Setup'!$R$5,"-SLAM",$AZ51,X$38,X$37),OP_DATA!$2:$2,0),4),"1","")&amp;"200")),0)</f>
        <v/>
      </c>
      <c r="Y51" s="251">
        <f>_xlfn.IFNA(SUM(INDIRECT("OP_DATA!" &amp; SUBSTITUTE(ADDRESS(1,MATCH(CONCATENATE("*Count.AutoSlam.",'Site Setup'!$R$5,".",'Site Setup'!$R$5,"-SLAM",$AZ51,Y$38,Y$37),OP_DATA!$2:$2,0),4),"1","")&amp;"7:"&amp;SUBSTITUTE(ADDRESS(1,MATCH(CONCATENATE("*Count.AutoSlam.",'Site Setup'!$R$5,".",'Site Setup'!$R$5,"-SLAM",$AZ51,Y$38,Y$37),OP_DATA!$2:$2,0),4),"1","")&amp;"200")),0)</f>
        <v/>
      </c>
      <c r="Z51" s="251">
        <f>_xlfn.IFNA(SUM(INDIRECT("OP_DATA!" &amp; SUBSTITUTE(ADDRESS(1,MATCH(CONCATENATE("*Count.AutoSlam.",'Site Setup'!$R$5,".",'Site Setup'!$R$5,"-SLAM",$AZ51,Z$38,Z$37),OP_DATA!$2:$2,0),4),"1","")&amp;"7:"&amp;SUBSTITUTE(ADDRESS(1,MATCH(CONCATENATE("*Count.AutoSlam.",'Site Setup'!$R$5,".",'Site Setup'!$R$5,"-SLAM",$AZ51,Z$38,Z$37),OP_DATA!$2:$2,0),4),"1","")&amp;"200")),0)</f>
        <v/>
      </c>
      <c r="AA51" s="251">
        <f>_xlfn.IFNA(SUM(INDIRECT("OP_DATA!" &amp; SUBSTITUTE(ADDRESS(1,MATCH(CONCATENATE("*Count.AutoSlam.",'Site Setup'!$R$5,".",'Site Setup'!$R$5,"-SLAM",$AZ51,AA$38,AA$37),OP_DATA!$2:$2,0),4),"1","")&amp;"7:"&amp;SUBSTITUTE(ADDRESS(1,MATCH(CONCATENATE("*Count.AutoSlam.",'Site Setup'!$R$5,".",'Site Setup'!$R$5,"-SLAM",$AZ51,AA$38,AA$37),OP_DATA!$2:$2,0),4),"1","")&amp;"200")),0)</f>
        <v/>
      </c>
      <c r="AB51" s="251">
        <f>_xlfn.IFNA(SUM(INDIRECT("OP_DATA!" &amp; SUBSTITUTE(ADDRESS(1,MATCH(CONCATENATE("*Count.AutoSlam.",'Site Setup'!$R$5,".",'Site Setup'!$R$5,"-SLAM",$AZ51,AB$38,AB$37),OP_DATA!$2:$2,0),4),"1","")&amp;"7:"&amp;SUBSTITUTE(ADDRESS(1,MATCH(CONCATENATE("*Count.AutoSlam.",'Site Setup'!$R$5,".",'Site Setup'!$R$5,"-SLAM",$AZ51,AB$38,AB$37),OP_DATA!$2:$2,0),4),"1","")&amp;"200")),0)</f>
        <v/>
      </c>
      <c r="AC51" s="251">
        <f>_xlfn.IFNA(SUM(INDIRECT("OP_DATA!" &amp; SUBSTITUTE(ADDRESS(1,MATCH(CONCATENATE("*Count.AutoSlam.",'Site Setup'!$R$5,".",'Site Setup'!$R$5,"-SLAM",$AZ51,AC$38,AC$37),OP_DATA!$2:$2,0),4),"1","")&amp;"7:"&amp;SUBSTITUTE(ADDRESS(1,MATCH(CONCATENATE("*Count.AutoSlam.",'Site Setup'!$R$5,".",'Site Setup'!$R$5,"-SLAM",$AZ51,AC$38,AC$37),OP_DATA!$2:$2,0),4),"1","")&amp;"200")),0)</f>
        <v/>
      </c>
      <c r="AD51" s="251">
        <f>_xlfn.IFNA(SUM(INDIRECT("OP_DATA!" &amp; SUBSTITUTE(ADDRESS(1,MATCH(CONCATENATE("*Count.AutoSlam.",'Site Setup'!$R$5,".",'Site Setup'!$R$5,"-SLAM",$AZ51,AD$38,AD$37),OP_DATA!$2:$2,0),4),"1","")&amp;"7:"&amp;SUBSTITUTE(ADDRESS(1,MATCH(CONCATENATE("*Count.AutoSlam.",'Site Setup'!$R$5,".",'Site Setup'!$R$5,"-SLAM",$AZ51,AD$38,AD$37),OP_DATA!$2:$2,0),4),"1","")&amp;"200")),0)</f>
        <v/>
      </c>
      <c r="AE51" s="251">
        <f>_xlfn.IFNA(SUM(INDIRECT("OP_DATA!" &amp; SUBSTITUTE(ADDRESS(1,MATCH(CONCATENATE("*Count.AutoSlam.",'Site Setup'!$R$5,".",'Site Setup'!$R$5,"-SLAM",$AZ51,AE$38,AE$37),OP_DATA!$2:$2,0),4),"1","")&amp;"7:"&amp;SUBSTITUTE(ADDRESS(1,MATCH(CONCATENATE("*Count.AutoSlam.",'Site Setup'!$R$5,".",'Site Setup'!$R$5,"-SLAM",$AZ51,AE$38,AE$37),OP_DATA!$2:$2,0),4),"1","")&amp;"200")),0)</f>
        <v/>
      </c>
      <c r="AF51" s="251">
        <f>_xlfn.IFNA(SUM(INDIRECT("OP_DATA!" &amp; SUBSTITUTE(ADDRESS(1,MATCH(CONCATENATE("*Count.AutoSlam.",'Site Setup'!$R$5,".",'Site Setup'!$R$5,"-SLAM",$AZ51,AF$38,AF$37),OP_DATA!$2:$2,0),4),"1","")&amp;"7:"&amp;SUBSTITUTE(ADDRESS(1,MATCH(CONCATENATE("*Count.AutoSlam.",'Site Setup'!$R$5,".",'Site Setup'!$R$5,"-SLAM",$AZ51,AF$38,AF$37),OP_DATA!$2:$2,0),4),"1","")&amp;"200")),0)</f>
        <v/>
      </c>
      <c r="AG51" s="251">
        <f>_xlfn.IFNA(SUM(INDIRECT("OP_DATA!" &amp; SUBSTITUTE(ADDRESS(1,MATCH(CONCATENATE("*Count.AutoSlam.",'Site Setup'!$R$5,".",'Site Setup'!$R$5,"-SLAM",$AZ51,AG$38,AG$37),OP_DATA!$2:$2,0),4),"1","")&amp;"7:"&amp;SUBSTITUTE(ADDRESS(1,MATCH(CONCATENATE("*Count.AutoSlam.",'Site Setup'!$R$5,".",'Site Setup'!$R$5,"-SLAM",$AZ51,AG$38,AG$37),OP_DATA!$2:$2,0),4),"1","")&amp;"200")),0)</f>
        <v/>
      </c>
      <c r="AH51" s="251">
        <f>_xlfn.IFNA(SUM(INDIRECT("OP_DATA!" &amp; SUBSTITUTE(ADDRESS(1,MATCH(CONCATENATE("*Count.AutoSlam.",'Site Setup'!$R$5,".",'Site Setup'!$R$5,"-SLAM",$AZ51,AH$38,AH$37),OP_DATA!$2:$2,0),4),"1","")&amp;"7:"&amp;SUBSTITUTE(ADDRESS(1,MATCH(CONCATENATE("*Count.AutoSlam.",'Site Setup'!$R$5,".",'Site Setup'!$R$5,"-SLAM",$AZ51,AH$38,AH$37),OP_DATA!$2:$2,0),4),"1","")&amp;"200")),0)</f>
        <v/>
      </c>
      <c r="AI51" s="251">
        <f>_xlfn.IFNA(SUM(INDIRECT("OP_DATA!" &amp; SUBSTITUTE(ADDRESS(1,MATCH(CONCATENATE("*Count.AutoSlam.",'Site Setup'!$R$5,".",'Site Setup'!$R$5,"-SLAM",$AZ51,AI$38,AI$37),OP_DATA!$2:$2,0),4),"1","")&amp;"7:"&amp;SUBSTITUTE(ADDRESS(1,MATCH(CONCATENATE("*Count.AutoSlam.",'Site Setup'!$R$5,".",'Site Setup'!$R$5,"-SLAM",$AZ51,AI$38,AI$37),OP_DATA!$2:$2,0),4),"1","")&amp;"200")),0)</f>
        <v/>
      </c>
      <c r="AJ51" s="251">
        <f>_xlfn.IFNA(SUM(INDIRECT("OP_DATA!" &amp; SUBSTITUTE(ADDRESS(1,MATCH(CONCATENATE("*Count.AutoSlam.",'Site Setup'!$R$5,".",'Site Setup'!$R$5,"-SLAM",$AZ51,AJ$38,AJ$37),OP_DATA!$2:$2,0),4),"1","")&amp;"7:"&amp;SUBSTITUTE(ADDRESS(1,MATCH(CONCATENATE("*Count.AutoSlam.",'Site Setup'!$R$5,".",'Site Setup'!$R$5,"-SLAM",$AZ51,AJ$38,AJ$37),OP_DATA!$2:$2,0),4),"1","")&amp;"200")),0)</f>
        <v/>
      </c>
      <c r="AK51" s="251">
        <f>_xlfn.IFNA(SUM(INDIRECT("OP_DATA!" &amp; SUBSTITUTE(ADDRESS(1,MATCH(CONCATENATE("*Count.AutoSlam.",'Site Setup'!$R$5,".",'Site Setup'!$R$5,"-SLAM",$AZ51,AK$38,AK$37),OP_DATA!$2:$2,0),4),"1","")&amp;"7:"&amp;SUBSTITUTE(ADDRESS(1,MATCH(CONCATENATE("*Count.AutoSlam.",'Site Setup'!$R$5,".",'Site Setup'!$R$5,"-SLAM",$AZ51,AK$38,AK$37),OP_DATA!$2:$2,0),4),"1","")&amp;"200")),0)</f>
        <v/>
      </c>
      <c r="AL51" s="251">
        <f>_xlfn.IFNA(SUM(INDIRECT("OP_DATA!" &amp; SUBSTITUTE(ADDRESS(1,MATCH(CONCATENATE("*Count.AutoSlam.",'Site Setup'!$R$5,".",'Site Setup'!$R$5,"-SLAM",$AZ51,AL$38,AL$37),OP_DATA!$2:$2,0),4),"1","")&amp;"7:"&amp;SUBSTITUTE(ADDRESS(1,MATCH(CONCATENATE("*Count.AutoSlam.",'Site Setup'!$R$5,".",'Site Setup'!$R$5,"-SLAM",$AZ51,AL$38,AL$37),OP_DATA!$2:$2,0),4),"1","")&amp;"200")),0)</f>
        <v/>
      </c>
      <c r="AM51" s="251">
        <f>_xlfn.IFNA(SUM(INDIRECT("OP_DATA!" &amp; SUBSTITUTE(ADDRESS(1,MATCH(CONCATENATE("*Count.AutoSlam.",'Site Setup'!$R$5,".",'Site Setup'!$R$5,"-SLAM",$AZ51,AM$38,AM$37),OP_DATA!$2:$2,0),4),"1","")&amp;"7:"&amp;SUBSTITUTE(ADDRESS(1,MATCH(CONCATENATE("*Count.AutoSlam.",'Site Setup'!$R$5,".",'Site Setup'!$R$5,"-SLAM",$AZ51,AM$38,AM$37),OP_DATA!$2:$2,0),4),"1","")&amp;"200")),0)</f>
        <v/>
      </c>
      <c r="AN51" s="251">
        <f>_xlfn.IFNA(SUM(INDIRECT("OP_DATA!" &amp; SUBSTITUTE(ADDRESS(1,MATCH(CONCATENATE("*Count.AutoSlam.",'Site Setup'!$R$5,".",'Site Setup'!$R$5,"-SLAM",$AZ51,AN$38,AN$37),OP_DATA!$2:$2,0),4),"1","")&amp;"7:"&amp;SUBSTITUTE(ADDRESS(1,MATCH(CONCATENATE("*Count.AutoSlam.",'Site Setup'!$R$5,".",'Site Setup'!$R$5,"-SLAM",$AZ51,AN$38,AN$37),OP_DATA!$2:$2,0),4),"1","")&amp;"200")),0)</f>
        <v/>
      </c>
      <c r="AO51" s="251">
        <f>_xlfn.IFNA(SUM(INDIRECT("OP_DATA!" &amp; SUBSTITUTE(ADDRESS(1,MATCH(CONCATENATE("*Count.AutoSlam.",'Site Setup'!$R$5,".",'Site Setup'!$R$5,"-SLAM",$AZ51,AO$38,AO$37),OP_DATA!$2:$2,0),4),"1","")&amp;"7:"&amp;SUBSTITUTE(ADDRESS(1,MATCH(CONCATENATE("*Count.AutoSlam.",'Site Setup'!$R$5,".",'Site Setup'!$R$5,"-SLAM",$AZ51,AO$38,AO$37),OP_DATA!$2:$2,0),4),"1","")&amp;"200")),0)</f>
        <v/>
      </c>
      <c r="AP51" s="251">
        <f>_xlfn.IFNA(SUM(INDIRECT("OP_DATA!" &amp; SUBSTITUTE(ADDRESS(1,MATCH(CONCATENATE("*Count.AutoSlam.",'Site Setup'!$R$5,".",'Site Setup'!$R$5,"-SLAM",$AZ51,AP$38,AP$37),OP_DATA!$2:$2,0),4),"1","")&amp;"7:"&amp;SUBSTITUTE(ADDRESS(1,MATCH(CONCATENATE("*Count.AutoSlam.",'Site Setup'!$R$5,".",'Site Setup'!$R$5,"-SLAM",$AZ51,AP$38,AP$37),OP_DATA!$2:$2,0),4),"1","")&amp;"200")),0)</f>
        <v/>
      </c>
      <c r="AQ51" s="251">
        <f>_xlfn.IFNA(SUM(INDIRECT("OP_DATA!" &amp; SUBSTITUTE(ADDRESS(1,MATCH(CONCATENATE("*Count.AutoSlam.",'Site Setup'!$R$5,".",'Site Setup'!$R$5,"-SLAM",$AZ51,AQ$38,AQ$37),OP_DATA!$2:$2,0),4),"1","")&amp;"7:"&amp;SUBSTITUTE(ADDRESS(1,MATCH(CONCATENATE("*Count.AutoSlam.",'Site Setup'!$R$5,".",'Site Setup'!$R$5,"-SLAM",$AZ51,AQ$38,AQ$37),OP_DATA!$2:$2,0),4),"1","")&amp;"200")),0)</f>
        <v/>
      </c>
      <c r="AR51" s="251">
        <f>_xlfn.IFNA(SUM(INDIRECT("OP_DATA!" &amp; SUBSTITUTE(ADDRESS(1,MATCH(CONCATENATE("*Count.AutoSlam.",'Site Setup'!$R$5,".",'Site Setup'!$R$5,"-SLAM",$AZ51,AR$38,AR$37),OP_DATA!$2:$2,0),4),"1","")&amp;"7:"&amp;SUBSTITUTE(ADDRESS(1,MATCH(CONCATENATE("*Count.AutoSlam.",'Site Setup'!$R$5,".",'Site Setup'!$R$5,"-SLAM",$AZ51,AR$38,AR$37),OP_DATA!$2:$2,0),4),"1","")&amp;"200")),0)</f>
        <v/>
      </c>
      <c r="AS51" s="251">
        <f>_xlfn.IFNA(SUM(INDIRECT("OP_DATA!" &amp; SUBSTITUTE(ADDRESS(1,MATCH(CONCATENATE("*Count.AutoSlam.",'Site Setup'!$R$5,".",'Site Setup'!$R$5,"-SLAM",$AZ51,AS$38,AS$37),OP_DATA!$2:$2,0),4),"1","")&amp;"7:"&amp;SUBSTITUTE(ADDRESS(1,MATCH(CONCATENATE("*Count.AutoSlam.",'Site Setup'!$R$5,".",'Site Setup'!$R$5,"-SLAM",$AZ51,AS$38,AS$37),OP_DATA!$2:$2,0),4),"1","")&amp;"200")),0)</f>
        <v/>
      </c>
      <c r="AT51" s="251">
        <f>_xlfn.IFNA(SUM(INDIRECT("OP_DATA!" &amp; SUBSTITUTE(ADDRESS(1,MATCH(CONCATENATE("*Count.AutoSlam.",'Site Setup'!$R$5,".",'Site Setup'!$R$5,"-SLAM",$AZ51,AT$38,AT$37),OP_DATA!$2:$2,0),4),"1","")&amp;"7:"&amp;SUBSTITUTE(ADDRESS(1,MATCH(CONCATENATE("*Count.AutoSlam.",'Site Setup'!$R$5,".",'Site Setup'!$R$5,"-SLAM",$AZ51,AT$38,AT$37),OP_DATA!$2:$2,0),4),"1","")&amp;"200")),0)</f>
        <v/>
      </c>
      <c r="AU51" s="251">
        <f>_xlfn.IFNA(SUM(INDIRECT("OP_DATA!" &amp; SUBSTITUTE(ADDRESS(1,MATCH(CONCATENATE("*Count.AutoSlam.",'Site Setup'!$R$5,".",'Site Setup'!$R$5,"-SLAM",$AZ51,AU$38,AU$37),OP_DATA!$2:$2,0),4),"1","")&amp;"7:"&amp;SUBSTITUTE(ADDRESS(1,MATCH(CONCATENATE("*Count.AutoSlam.",'Site Setup'!$R$5,".",'Site Setup'!$R$5,"-SLAM",$AZ51,AU$38,AU$37),OP_DATA!$2:$2,0),4),"1","")&amp;"200")),0)</f>
        <v/>
      </c>
      <c r="AV51" s="251">
        <f>_xlfn.IFNA(SUM(INDIRECT("OP_DATA!" &amp; SUBSTITUTE(ADDRESS(1,MATCH(CONCATENATE("*Count.AutoSlam.",'Site Setup'!$R$5,".",'Site Setup'!$R$5,"-SLAM",$AZ51,AV$38,AV$37),OP_DATA!$2:$2,0),4),"1","")&amp;"7:"&amp;SUBSTITUTE(ADDRESS(1,MATCH(CONCATENATE("*Count.AutoSlam.",'Site Setup'!$R$5,".",'Site Setup'!$R$5,"-SLAM",$AZ51,AV$38,AV$37),OP_DATA!$2:$2,0),4),"1","")&amp;"200")),0)</f>
        <v/>
      </c>
      <c r="AW51" s="251">
        <f>_xlfn.IFNA(SUM(INDIRECT("OP_DATA!" &amp; SUBSTITUTE(ADDRESS(1,MATCH(CONCATENATE("*Count.AutoSlam.",'Site Setup'!$R$5,".",'Site Setup'!$R$5,"-SLAM",$AZ51,AW$38,AW$37),OP_DATA!$2:$2,0),4),"1","")&amp;"7:"&amp;SUBSTITUTE(ADDRESS(1,MATCH(CONCATENATE("*Count.AutoSlam.",'Site Setup'!$R$5,".",'Site Setup'!$R$5,"-SLAM",$AZ51,AW$38,AW$37),OP_DATA!$2:$2,0),4),"1","")&amp;"200")),0)</f>
        <v/>
      </c>
      <c r="AX51" s="251">
        <f>_xlfn.IFNA(SUM(INDIRECT("OP_DATA!" &amp; SUBSTITUTE(ADDRESS(1,MATCH(CONCATENATE("*Count.AutoSlam.",'Site Setup'!$R$5,".",'Site Setup'!$R$5,"-SLAM",$AZ51,AX$38,AX$37),OP_DATA!$2:$2,0),4),"1","")&amp;"7:"&amp;SUBSTITUTE(ADDRESS(1,MATCH(CONCATENATE("*Count.AutoSlam.",'Site Setup'!$R$5,".",'Site Setup'!$R$5,"-SLAM",$AZ51,AX$38,AX$37),OP_DATA!$2:$2,0),4),"1","")&amp;"200")),0)</f>
        <v/>
      </c>
      <c r="AY51" s="251">
        <f>_xlfn.IFNA(SUM(INDIRECT("OP_DATA!" &amp; SUBSTITUTE(ADDRESS(1,MATCH(CONCATENATE("*Count.AutoSlam.",'Site Setup'!$R$5,".",'Site Setup'!$R$5,"-SLAM",$AZ51,AY$38,AY$37),OP_DATA!$2:$2,0),4),"1","")&amp;"7:"&amp;SUBSTITUTE(ADDRESS(1,MATCH(CONCATENATE("*Count.AutoSlam.",'Site Setup'!$R$5,".",'Site Setup'!$R$5,"-SLAM",$AZ51,AY$38,AY$37),OP_DATA!$2:$2,0),4),"1","")&amp;"200")),0)</f>
        <v/>
      </c>
      <c r="AZ51" s="24">
        <f>'Site Setup'!B50</f>
        <v/>
      </c>
    </row>
    <row r="52" ht="15.75" customHeight="1" s="644">
      <c r="A52" s="82">
        <f>A25</f>
        <v/>
      </c>
      <c r="B52" s="97">
        <f>_xlfn.IFNA(SUM(INDIRECT("OP_DATA!" &amp; SUBSTITUTE(ADDRESS(1,MATCH(CONCATENATE("*Count.AutoSlam.",'Site Setup'!$R$5,".",'Site Setup'!$C51,".",'Site Setup'!$R$5,"-SLAM",$AZ52,1,".Shipped n"),OP_DATA!$2:$2,0),4),"1","")&amp;"7:"&amp;SUBSTITUTE(ADDRESS(1,MATCH(CONCATENATE("*Count.AutoSlam.",'Site Setup'!$R$5,".",'Site Setup'!$C51,".",'Site Setup'!$R$5,"-SLAM",$AZ52,1,".Shipped n"),OP_DATA!$2:$2,0),4),"1","")&amp;"200"))+SUM(INDIRECT("OP_DATA!" &amp; SUBSTITUTE(ADDRESS(1,MATCH(CONCATENATE("*Count.AutoSlam.",'Site Setup'!$R$5,".",'Site Setup'!$C51,".",'Site Setup'!$R$5,"-SLAM",$AZ52,2,".Shipped n"),OP_DATA!$2:$2,0),4),"1","")&amp;"7:"&amp;SUBSTITUTE(ADDRESS(1,MATCH(CONCATENATE("*Count.AutoSlam.",'Site Setup'!$R$5,".",'Site Setup'!$C51,".",'Site Setup'!$R$5,"-SLAM",$AZ52,2,".Shipped n"),OP_DATA!$2:$2,0),4),"1","")&amp;"200")),0)</f>
        <v/>
      </c>
      <c r="C52" s="251">
        <f>_xlfn.IFNA(SUM(INDIRECT("OP_DATA!" &amp; SUBSTITUTE(ADDRESS(1,MATCH(CONCATENATE("*Count.AutoSlam.",'Site Setup'!$R$5,".",'Site Setup'!$C51,".",'Site Setup'!$R$5,"-SLAM",$AZ52,RIGHT(C$39,1),C$38,C$37),OP_DATA!$2:$2,0),4),"1","")&amp;"7:"&amp;SUBSTITUTE(ADDRESS(1,MATCH(CONCATENATE("*Count.AutoSlam.",'Site Setup'!$R$5,".",'Site Setup'!$C51,".",'Site Setup'!$R$5,"-SLAM",$AZ52,RIGHT(C$39,1),C$38,C$37),OP_DATA!$2:$2,0),4),"1","")&amp;"200")),0)</f>
        <v/>
      </c>
      <c r="D52" s="251">
        <f>_xlfn.IFNA(SUM(INDIRECT("OP_DATA!" &amp; SUBSTITUTE(ADDRESS(1,MATCH(CONCATENATE("*Count.AutoSlam.",'Site Setup'!$R$5,".",'Site Setup'!$C51,".",'Site Setup'!$R$5,"-SLAM",$AZ52,RIGHT(D$39,1),D$38,D$37),OP_DATA!$2:$2,0),4),"1","")&amp;"7:"&amp;SUBSTITUTE(ADDRESS(1,MATCH(CONCATENATE("*Count.AutoSlam.",'Site Setup'!$R$5,".",'Site Setup'!$C51,".",'Site Setup'!$R$5,"-SLAM",$AZ52,RIGHT(D$39,1),D$38,D$37),OP_DATA!$2:$2,0),4),"1","")&amp;"200")),0)</f>
        <v/>
      </c>
      <c r="E52" s="251">
        <f>_xlfn.IFNA(SUM(INDIRECT("OP_DATA!" &amp; SUBSTITUTE(ADDRESS(1,MATCH(CONCATENATE("*Count.AutoSlam.",'Site Setup'!$R$5,".",'Site Setup'!$C51,".",'Site Setup'!$R$5,"-SLAM",$AZ52,RIGHT(E$39,1),E$38,E$37),OP_DATA!$2:$2,0),4),"1","")&amp;"7:"&amp;SUBSTITUTE(ADDRESS(1,MATCH(CONCATENATE("*Count.AutoSlam.",'Site Setup'!$R$5,".",'Site Setup'!$C51,".",'Site Setup'!$R$5,"-SLAM",$AZ52,RIGHT(E$39,1),E$38,E$37),OP_DATA!$2:$2,0),4),"1","")&amp;"200")),0)</f>
        <v/>
      </c>
      <c r="F52" s="251">
        <f>_xlfn.IFNA(SUM(INDIRECT("OP_DATA!" &amp; SUBSTITUTE(ADDRESS(1,MATCH(CONCATENATE("*Count.AutoSlam.",'Site Setup'!$R$5,".",'Site Setup'!$C51,".",'Site Setup'!$R$5,"-SLAM",$AZ52,RIGHT(F$39,1),F$38,F$37),OP_DATA!$2:$2,0),4),"1","")&amp;"7:"&amp;SUBSTITUTE(ADDRESS(1,MATCH(CONCATENATE("*Count.AutoSlam.",'Site Setup'!$R$5,".",'Site Setup'!$C51,".",'Site Setup'!$R$5,"-SLAM",$AZ52,RIGHT(F$39,1),F$38,F$37),OP_DATA!$2:$2,0),4),"1","")&amp;"200")),0)</f>
        <v/>
      </c>
      <c r="G52" s="251">
        <f>_xlfn.IFNA(SUM(INDIRECT("OP_DATA!" &amp; SUBSTITUTE(ADDRESS(1,MATCH(CONCATENATE("*Count.AutoSlam.",'Site Setup'!$R$5,".",'Site Setup'!$C51,".",'Site Setup'!$R$5,"-SLAM",$AZ52,RIGHT(G$39,1),G$38,G$37),OP_DATA!$2:$2,0),4),"1","")&amp;"7:"&amp;SUBSTITUTE(ADDRESS(1,MATCH(CONCATENATE("*Count.AutoSlam.",'Site Setup'!$R$5,".",'Site Setup'!$C51,".",'Site Setup'!$R$5,"-SLAM",$AZ52,RIGHT(G$39,1),G$38,G$37),OP_DATA!$2:$2,0),4),"1","")&amp;"200")),0)</f>
        <v/>
      </c>
      <c r="H52" s="251">
        <f>_xlfn.IFNA(SUM(INDIRECT("OP_DATA!" &amp; SUBSTITUTE(ADDRESS(1,MATCH(CONCATENATE("*Count.AutoSlam.",'Site Setup'!$R$5,".",'Site Setup'!$C51,".",'Site Setup'!$R$5,"-SLAM",$AZ52,RIGHT(H$39,1),H$38,H$37),OP_DATA!$2:$2,0),4),"1","")&amp;"7:"&amp;SUBSTITUTE(ADDRESS(1,MATCH(CONCATENATE("*Count.AutoSlam.",'Site Setup'!$R$5,".",'Site Setup'!$C51,".",'Site Setup'!$R$5,"-SLAM",$AZ52,RIGHT(H$39,1),H$38,H$37),OP_DATA!$2:$2,0),4),"1","")&amp;"200")),0)</f>
        <v/>
      </c>
      <c r="I52" s="251">
        <f>_xlfn.IFNA(SUM(INDIRECT("OP_DATA!" &amp; SUBSTITUTE(ADDRESS(1,MATCH(CONCATENATE("*Count.AutoSlam.",'Site Setup'!$R$5,".",'Site Setup'!$C51,".",'Site Setup'!$R$5,"-SLAM",$AZ52,RIGHT(I$39,1),I$38,I$37),OP_DATA!$2:$2,0),4),"1","")&amp;"7:"&amp;SUBSTITUTE(ADDRESS(1,MATCH(CONCATENATE("*Count.AutoSlam.",'Site Setup'!$R$5,".",'Site Setup'!$C51,".",'Site Setup'!$R$5,"-SLAM",$AZ52,RIGHT(I$39,1),I$38,I$37),OP_DATA!$2:$2,0),4),"1","")&amp;"200")),0)</f>
        <v/>
      </c>
      <c r="J52" s="251">
        <f>_xlfn.IFNA(SUM(INDIRECT("OP_DATA!" &amp; SUBSTITUTE(ADDRESS(1,MATCH(CONCATENATE("*Count.AutoSlam.",'Site Setup'!$R$5,".",'Site Setup'!$C51,".",'Site Setup'!$R$5,"-SLAM",$AZ52,RIGHT(J$39,1),J$38,J$37),OP_DATA!$2:$2,0),4),"1","")&amp;"7:"&amp;SUBSTITUTE(ADDRESS(1,MATCH(CONCATENATE("*Count.AutoSlam.",'Site Setup'!$R$5,".",'Site Setup'!$C51,".",'Site Setup'!$R$5,"-SLAM",$AZ52,RIGHT(J$39,1),J$38,J$37),OP_DATA!$2:$2,0),4),"1","")&amp;"200")),0)</f>
        <v/>
      </c>
      <c r="K52" s="251">
        <f>_xlfn.IFNA(SUM(INDIRECT("OP_DATA!" &amp; SUBSTITUTE(ADDRESS(1,MATCH(CONCATENATE("*Count.AutoSlam.",'Site Setup'!$R$5,".",'Site Setup'!$C51,".",'Site Setup'!$R$5,"-SLAM",$AZ52,RIGHT(K$39,1),K$38,K$37),OP_DATA!$2:$2,0),4),"1","")&amp;"7:"&amp;SUBSTITUTE(ADDRESS(1,MATCH(CONCATENATE("*Count.AutoSlam.",'Site Setup'!$R$5,".",'Site Setup'!$C51,".",'Site Setup'!$R$5,"-SLAM",$AZ52,RIGHT(K$39,1),K$38,K$37),OP_DATA!$2:$2,0),4),"1","")&amp;"200")),0)</f>
        <v/>
      </c>
      <c r="L52" s="251">
        <f>_xlfn.IFNA(SUM(INDIRECT("OP_DATA!" &amp; SUBSTITUTE(ADDRESS(1,MATCH(CONCATENATE("*Count.AutoSlam.",'Site Setup'!$R$5,".",'Site Setup'!$C51,".",'Site Setup'!$R$5,"-SLAM",$AZ52,RIGHT(L$39,1),L$38,L$37),OP_DATA!$2:$2,0),4),"1","")&amp;"7:"&amp;SUBSTITUTE(ADDRESS(1,MATCH(CONCATENATE("*Count.AutoSlam.",'Site Setup'!$R$5,".",'Site Setup'!$C51,".",'Site Setup'!$R$5,"-SLAM",$AZ52,RIGHT(L$39,1),L$38,L$37),OP_DATA!$2:$2,0),4),"1","")&amp;"200")),0)</f>
        <v/>
      </c>
      <c r="M52" s="222">
        <f>_xlfn.IFNA(SUM(INDIRECT("OP_DATA!" &amp; SUBSTITUTE(ADDRESS(1,MATCH(CONCATENATE("*Count.AutoSlam.",'Site Setup'!$R$5,".",'Site Setup'!$R$5,"-SLAM",$AZ52,RIGHT(M$39,1),M$38,M$37),OP_DATA!$2:$2,0),4),"1","")&amp;"7:"&amp;SUBSTITUTE(ADDRESS(1,MATCH(CONCATENATE("*Count.AutoSlam.",'Site Setup'!$R$5,".",'Site Setup'!$R$5,"-SLAM",$AZ52,RIGHT(M$39,1),M$38,M$37),OP_DATA!$2:$2,0),4),"1","")&amp;"200")),0)</f>
        <v/>
      </c>
      <c r="N52" s="222">
        <f>_xlfn.IFNA(SUM(INDIRECT("OP_DATA!" &amp; SUBSTITUTE(ADDRESS(1,MATCH(CONCATENATE("*Count.AutoSlam.",'Site Setup'!$R$5,".",'Site Setup'!$R$5,"-SLAM",$AZ52,RIGHT(N$39,1),N$38,N$37),OP_DATA!$2:$2,0),4),"1","")&amp;"7:"&amp;SUBSTITUTE(ADDRESS(1,MATCH(CONCATENATE("*Count.AutoSlam.",'Site Setup'!$R$5,".",'Site Setup'!$R$5,"-SLAM",$AZ52,RIGHT(N$39,1),N$38,N$37),OP_DATA!$2:$2,0),4),"1","")&amp;"200")),0)</f>
        <v/>
      </c>
      <c r="O52" s="251">
        <f>_xlfn.IFNA(SUM(INDIRECT("OP_DATA!" &amp; SUBSTITUTE(ADDRESS(1,MATCH(CONCATENATE("*Count.AutoSlam.",'Site Setup'!$R$5,".",'Site Setup'!$C51,".",'Site Setup'!$R$5,"-SLAM",$AZ52,RIGHT(O$39,1),O$38,O$37),OP_DATA!$2:$2,0),4),"1","")&amp;"7:"&amp;SUBSTITUTE(ADDRESS(1,MATCH(CONCATENATE("*Count.AutoSlam.",'Site Setup'!$R$5,".",'Site Setup'!$C51,".",'Site Setup'!$R$5,"-SLAM",$AZ52,RIGHT(O$39,1),O$38,O$37),OP_DATA!$2:$2,0),4),"1","")&amp;"200")),0)</f>
        <v/>
      </c>
      <c r="P52" s="251">
        <f>_xlfn.IFNA(SUM(INDIRECT("OP_DATA!" &amp; SUBSTITUTE(ADDRESS(1,MATCH(CONCATENATE("*Count.AutoSlam.",'Site Setup'!$R$5,".",'Site Setup'!$C51,".",'Site Setup'!$R$5,"-SLAM",$AZ52,RIGHT(P$39,1),P$38,P$37),OP_DATA!$2:$2,0),4),"1","")&amp;"7:"&amp;SUBSTITUTE(ADDRESS(1,MATCH(CONCATENATE("*Count.AutoSlam.",'Site Setup'!$R$5,".",'Site Setup'!$C51,".",'Site Setup'!$R$5,"-SLAM",$AZ52,RIGHT(P$39,1),P$38,P$37),OP_DATA!$2:$2,0),4),"1","")&amp;"200")),0)</f>
        <v/>
      </c>
      <c r="Q52" s="251">
        <f>_xlfn.IFNA(SUM(INDIRECT("OP_DATA!" &amp; SUBSTITUTE(ADDRESS(1,MATCH(CONCATENATE("*Count.AutoSlam.",'Site Setup'!$R$5,".",'Site Setup'!$C51,".",'Site Setup'!$R$5,"-SLAM",$AZ52,RIGHT(Q$39,1),Q$38,Q$37),OP_DATA!$2:$2,0),4),"1","")&amp;"7:"&amp;SUBSTITUTE(ADDRESS(1,MATCH(CONCATENATE("*Count.AutoSlam.",'Site Setup'!$R$5,".",'Site Setup'!$C51,".",'Site Setup'!$R$5,"-SLAM",$AZ52,RIGHT(Q$39,1),Q$38,Q$37),OP_DATA!$2:$2,0),4),"1","")&amp;"200")),0)</f>
        <v/>
      </c>
      <c r="R52" s="251">
        <f>_xlfn.IFNA(SUM(INDIRECT("OP_DATA!" &amp; SUBSTITUTE(ADDRESS(1,MATCH(CONCATENATE("*Count.AutoSlam.",'Site Setup'!$R$5,".",'Site Setup'!$C51,".",'Site Setup'!$R$5,"-SLAM",$AZ52,RIGHT(R$39,1),R$38,R$37),OP_DATA!$2:$2,0),4),"1","")&amp;"7:"&amp;SUBSTITUTE(ADDRESS(1,MATCH(CONCATENATE("*Count.AutoSlam.",'Site Setup'!$R$5,".",'Site Setup'!$C51,".",'Site Setup'!$R$5,"-SLAM",$AZ52,RIGHT(R$39,1),R$38,R$37),OP_DATA!$2:$2,0),4),"1","")&amp;"200")),0)</f>
        <v/>
      </c>
      <c r="S52" s="251">
        <f>_xlfn.IFNA(SUM(INDIRECT("OP_DATA!" &amp; SUBSTITUTE(ADDRESS(1,MATCH(CONCATENATE("*Count.AutoSlam.",'Site Setup'!$R$5,".",'Site Setup'!$R$5,"-SLAM",$AZ52,S$38,S$37),OP_DATA!$2:$2,0),4),"1","")&amp;"7:"&amp;SUBSTITUTE(ADDRESS(1,MATCH(CONCATENATE("*Count.AutoSlam.",'Site Setup'!$R$5,".",'Site Setup'!$R$5,"-SLAM",$AZ52,S$38,S$37),OP_DATA!$2:$2,0),4),"1","")&amp;"200")),0)</f>
        <v/>
      </c>
      <c r="T52" s="251">
        <f>_xlfn.IFNA(SUM(INDIRECT("OP_DATA!" &amp; SUBSTITUTE(ADDRESS(1,MATCH(CONCATENATE("*Count.AutoSlam.",'Site Setup'!$R$5,".",'Site Setup'!$R$5,"-SLAM",$AZ52,T$38,T$37),OP_DATA!$2:$2,0),4),"1","")&amp;"7:"&amp;SUBSTITUTE(ADDRESS(1,MATCH(CONCATENATE("*Count.AutoSlam.",'Site Setup'!$R$5,".",'Site Setup'!$R$5,"-SLAM",$AZ52,T$38,T$37),OP_DATA!$2:$2,0),4),"1","")&amp;"200")),0)</f>
        <v/>
      </c>
      <c r="U52" s="251">
        <f>_xlfn.IFNA(SUM(INDIRECT("OP_DATA!" &amp; SUBSTITUTE(ADDRESS(1,MATCH(CONCATENATE("*Count.AutoSlam.",'Site Setup'!$R$5,".",'Site Setup'!$R$5,"-SLAM",$AZ52,U$38,U$37),OP_DATA!$2:$2,0),4),"1","")&amp;"7:"&amp;SUBSTITUTE(ADDRESS(1,MATCH(CONCATENATE("*Count.AutoSlam.",'Site Setup'!$R$5,".",'Site Setup'!$R$5,"-SLAM",$AZ52,U$38,U$37),OP_DATA!$2:$2,0),4),"1","")&amp;"200")),0)</f>
        <v/>
      </c>
      <c r="V52" s="251">
        <f>_xlfn.IFNA(SUM(INDIRECT("OP_DATA!" &amp; SUBSTITUTE(ADDRESS(1,MATCH(CONCATENATE("*Count.AutoSlam.",'Site Setup'!$R$5,".",'Site Setup'!$R$5,"-SLAM",$AZ52,V$38,V$37),OP_DATA!$2:$2,0),4),"1","")&amp;"7:"&amp;SUBSTITUTE(ADDRESS(1,MATCH(CONCATENATE("*Count.AutoSlam.",'Site Setup'!$R$5,".",'Site Setup'!$R$5,"-SLAM",$AZ52,V$38,V$37),OP_DATA!$2:$2,0),4),"1","")&amp;"200")),0)</f>
        <v/>
      </c>
      <c r="W52" s="251">
        <f>_xlfn.IFNA(SUM(INDIRECT("OP_DATA!" &amp; SUBSTITUTE(ADDRESS(1,MATCH(CONCATENATE("*Count.AutoSlam.",'Site Setup'!$R$5,".",'Site Setup'!$R$5,"-SLAM",$AZ52,W$38,W$37),OP_DATA!$2:$2,0),4),"1","")&amp;"7:"&amp;SUBSTITUTE(ADDRESS(1,MATCH(CONCATENATE("*Count.AutoSlam.",'Site Setup'!$R$5,".",'Site Setup'!$R$5,"-SLAM",$AZ52,W$38,W$37),OP_DATA!$2:$2,0),4),"1","")&amp;"200")),0)</f>
        <v/>
      </c>
      <c r="X52" s="251">
        <f>_xlfn.IFNA(SUM(INDIRECT("OP_DATA!" &amp; SUBSTITUTE(ADDRESS(1,MATCH(CONCATENATE("*Count.AutoSlam.",'Site Setup'!$R$5,".",'Site Setup'!$R$5,"-SLAM",$AZ52,X$38,X$37),OP_DATA!$2:$2,0),4),"1","")&amp;"7:"&amp;SUBSTITUTE(ADDRESS(1,MATCH(CONCATENATE("*Count.AutoSlam.",'Site Setup'!$R$5,".",'Site Setup'!$R$5,"-SLAM",$AZ52,X$38,X$37),OP_DATA!$2:$2,0),4),"1","")&amp;"200")),0)</f>
        <v/>
      </c>
      <c r="Y52" s="251">
        <f>_xlfn.IFNA(SUM(INDIRECT("OP_DATA!" &amp; SUBSTITUTE(ADDRESS(1,MATCH(CONCATENATE("*Count.AutoSlam.",'Site Setup'!$R$5,".",'Site Setup'!$R$5,"-SLAM",$AZ52,Y$38,Y$37),OP_DATA!$2:$2,0),4),"1","")&amp;"7:"&amp;SUBSTITUTE(ADDRESS(1,MATCH(CONCATENATE("*Count.AutoSlam.",'Site Setup'!$R$5,".",'Site Setup'!$R$5,"-SLAM",$AZ52,Y$38,Y$37),OP_DATA!$2:$2,0),4),"1","")&amp;"200")),0)</f>
        <v/>
      </c>
      <c r="Z52" s="251">
        <f>_xlfn.IFNA(SUM(INDIRECT("OP_DATA!" &amp; SUBSTITUTE(ADDRESS(1,MATCH(CONCATENATE("*Count.AutoSlam.",'Site Setup'!$R$5,".",'Site Setup'!$R$5,"-SLAM",$AZ52,Z$38,Z$37),OP_DATA!$2:$2,0),4),"1","")&amp;"7:"&amp;SUBSTITUTE(ADDRESS(1,MATCH(CONCATENATE("*Count.AutoSlam.",'Site Setup'!$R$5,".",'Site Setup'!$R$5,"-SLAM",$AZ52,Z$38,Z$37),OP_DATA!$2:$2,0),4),"1","")&amp;"200")),0)</f>
        <v/>
      </c>
      <c r="AA52" s="251">
        <f>_xlfn.IFNA(SUM(INDIRECT("OP_DATA!" &amp; SUBSTITUTE(ADDRESS(1,MATCH(CONCATENATE("*Count.AutoSlam.",'Site Setup'!$R$5,".",'Site Setup'!$R$5,"-SLAM",$AZ52,AA$38,AA$37),OP_DATA!$2:$2,0),4),"1","")&amp;"7:"&amp;SUBSTITUTE(ADDRESS(1,MATCH(CONCATENATE("*Count.AutoSlam.",'Site Setup'!$R$5,".",'Site Setup'!$R$5,"-SLAM",$AZ52,AA$38,AA$37),OP_DATA!$2:$2,0),4),"1","")&amp;"200")),0)</f>
        <v/>
      </c>
      <c r="AB52" s="251">
        <f>_xlfn.IFNA(SUM(INDIRECT("OP_DATA!" &amp; SUBSTITUTE(ADDRESS(1,MATCH(CONCATENATE("*Count.AutoSlam.",'Site Setup'!$R$5,".",'Site Setup'!$R$5,"-SLAM",$AZ52,AB$38,AB$37),OP_DATA!$2:$2,0),4),"1","")&amp;"7:"&amp;SUBSTITUTE(ADDRESS(1,MATCH(CONCATENATE("*Count.AutoSlam.",'Site Setup'!$R$5,".",'Site Setup'!$R$5,"-SLAM",$AZ52,AB$38,AB$37),OP_DATA!$2:$2,0),4),"1","")&amp;"200")),0)</f>
        <v/>
      </c>
      <c r="AC52" s="251">
        <f>_xlfn.IFNA(SUM(INDIRECT("OP_DATA!" &amp; SUBSTITUTE(ADDRESS(1,MATCH(CONCATENATE("*Count.AutoSlam.",'Site Setup'!$R$5,".",'Site Setup'!$R$5,"-SLAM",$AZ52,AC$38,AC$37),OP_DATA!$2:$2,0),4),"1","")&amp;"7:"&amp;SUBSTITUTE(ADDRESS(1,MATCH(CONCATENATE("*Count.AutoSlam.",'Site Setup'!$R$5,".",'Site Setup'!$R$5,"-SLAM",$AZ52,AC$38,AC$37),OP_DATA!$2:$2,0),4),"1","")&amp;"200")),0)</f>
        <v/>
      </c>
      <c r="AD52" s="251">
        <f>_xlfn.IFNA(SUM(INDIRECT("OP_DATA!" &amp; SUBSTITUTE(ADDRESS(1,MATCH(CONCATENATE("*Count.AutoSlam.",'Site Setup'!$R$5,".",'Site Setup'!$R$5,"-SLAM",$AZ52,AD$38,AD$37),OP_DATA!$2:$2,0),4),"1","")&amp;"7:"&amp;SUBSTITUTE(ADDRESS(1,MATCH(CONCATENATE("*Count.AutoSlam.",'Site Setup'!$R$5,".",'Site Setup'!$R$5,"-SLAM",$AZ52,AD$38,AD$37),OP_DATA!$2:$2,0),4),"1","")&amp;"200")),0)</f>
        <v/>
      </c>
      <c r="AE52" s="251">
        <f>_xlfn.IFNA(SUM(INDIRECT("OP_DATA!" &amp; SUBSTITUTE(ADDRESS(1,MATCH(CONCATENATE("*Count.AutoSlam.",'Site Setup'!$R$5,".",'Site Setup'!$R$5,"-SLAM",$AZ52,AE$38,AE$37),OP_DATA!$2:$2,0),4),"1","")&amp;"7:"&amp;SUBSTITUTE(ADDRESS(1,MATCH(CONCATENATE("*Count.AutoSlam.",'Site Setup'!$R$5,".",'Site Setup'!$R$5,"-SLAM",$AZ52,AE$38,AE$37),OP_DATA!$2:$2,0),4),"1","")&amp;"200")),0)</f>
        <v/>
      </c>
      <c r="AF52" s="251">
        <f>_xlfn.IFNA(SUM(INDIRECT("OP_DATA!" &amp; SUBSTITUTE(ADDRESS(1,MATCH(CONCATENATE("*Count.AutoSlam.",'Site Setup'!$R$5,".",'Site Setup'!$R$5,"-SLAM",$AZ52,AF$38,AF$37),OP_DATA!$2:$2,0),4),"1","")&amp;"7:"&amp;SUBSTITUTE(ADDRESS(1,MATCH(CONCATENATE("*Count.AutoSlam.",'Site Setup'!$R$5,".",'Site Setup'!$R$5,"-SLAM",$AZ52,AF$38,AF$37),OP_DATA!$2:$2,0),4),"1","")&amp;"200")),0)</f>
        <v/>
      </c>
      <c r="AG52" s="251">
        <f>_xlfn.IFNA(SUM(INDIRECT("OP_DATA!" &amp; SUBSTITUTE(ADDRESS(1,MATCH(CONCATENATE("*Count.AutoSlam.",'Site Setup'!$R$5,".",'Site Setup'!$R$5,"-SLAM",$AZ52,AG$38,AG$37),OP_DATA!$2:$2,0),4),"1","")&amp;"7:"&amp;SUBSTITUTE(ADDRESS(1,MATCH(CONCATENATE("*Count.AutoSlam.",'Site Setup'!$R$5,".",'Site Setup'!$R$5,"-SLAM",$AZ52,AG$38,AG$37),OP_DATA!$2:$2,0),4),"1","")&amp;"200")),0)</f>
        <v/>
      </c>
      <c r="AH52" s="251">
        <f>_xlfn.IFNA(SUM(INDIRECT("OP_DATA!" &amp; SUBSTITUTE(ADDRESS(1,MATCH(CONCATENATE("*Count.AutoSlam.",'Site Setup'!$R$5,".",'Site Setup'!$R$5,"-SLAM",$AZ52,AH$38,AH$37),OP_DATA!$2:$2,0),4),"1","")&amp;"7:"&amp;SUBSTITUTE(ADDRESS(1,MATCH(CONCATENATE("*Count.AutoSlam.",'Site Setup'!$R$5,".",'Site Setup'!$R$5,"-SLAM",$AZ52,AH$38,AH$37),OP_DATA!$2:$2,0),4),"1","")&amp;"200")),0)</f>
        <v/>
      </c>
      <c r="AI52" s="251">
        <f>_xlfn.IFNA(SUM(INDIRECT("OP_DATA!" &amp; SUBSTITUTE(ADDRESS(1,MATCH(CONCATENATE("*Count.AutoSlam.",'Site Setup'!$R$5,".",'Site Setup'!$R$5,"-SLAM",$AZ52,AI$38,AI$37),OP_DATA!$2:$2,0),4),"1","")&amp;"7:"&amp;SUBSTITUTE(ADDRESS(1,MATCH(CONCATENATE("*Count.AutoSlam.",'Site Setup'!$R$5,".",'Site Setup'!$R$5,"-SLAM",$AZ52,AI$38,AI$37),OP_DATA!$2:$2,0),4),"1","")&amp;"200")),0)</f>
        <v/>
      </c>
      <c r="AJ52" s="251">
        <f>_xlfn.IFNA(SUM(INDIRECT("OP_DATA!" &amp; SUBSTITUTE(ADDRESS(1,MATCH(CONCATENATE("*Count.AutoSlam.",'Site Setup'!$R$5,".",'Site Setup'!$R$5,"-SLAM",$AZ52,AJ$38,AJ$37),OP_DATA!$2:$2,0),4),"1","")&amp;"7:"&amp;SUBSTITUTE(ADDRESS(1,MATCH(CONCATENATE("*Count.AutoSlam.",'Site Setup'!$R$5,".",'Site Setup'!$R$5,"-SLAM",$AZ52,AJ$38,AJ$37),OP_DATA!$2:$2,0),4),"1","")&amp;"200")),0)</f>
        <v/>
      </c>
      <c r="AK52" s="251">
        <f>_xlfn.IFNA(SUM(INDIRECT("OP_DATA!" &amp; SUBSTITUTE(ADDRESS(1,MATCH(CONCATENATE("*Count.AutoSlam.",'Site Setup'!$R$5,".",'Site Setup'!$R$5,"-SLAM",$AZ52,AK$38,AK$37),OP_DATA!$2:$2,0),4),"1","")&amp;"7:"&amp;SUBSTITUTE(ADDRESS(1,MATCH(CONCATENATE("*Count.AutoSlam.",'Site Setup'!$R$5,".",'Site Setup'!$R$5,"-SLAM",$AZ52,AK$38,AK$37),OP_DATA!$2:$2,0),4),"1","")&amp;"200")),0)</f>
        <v/>
      </c>
      <c r="AL52" s="251">
        <f>_xlfn.IFNA(SUM(INDIRECT("OP_DATA!" &amp; SUBSTITUTE(ADDRESS(1,MATCH(CONCATENATE("*Count.AutoSlam.",'Site Setup'!$R$5,".",'Site Setup'!$R$5,"-SLAM",$AZ52,AL$38,AL$37),OP_DATA!$2:$2,0),4),"1","")&amp;"7:"&amp;SUBSTITUTE(ADDRESS(1,MATCH(CONCATENATE("*Count.AutoSlam.",'Site Setup'!$R$5,".",'Site Setup'!$R$5,"-SLAM",$AZ52,AL$38,AL$37),OP_DATA!$2:$2,0),4),"1","")&amp;"200")),0)</f>
        <v/>
      </c>
      <c r="AM52" s="251">
        <f>_xlfn.IFNA(SUM(INDIRECT("OP_DATA!" &amp; SUBSTITUTE(ADDRESS(1,MATCH(CONCATENATE("*Count.AutoSlam.",'Site Setup'!$R$5,".",'Site Setup'!$R$5,"-SLAM",$AZ52,AM$38,AM$37),OP_DATA!$2:$2,0),4),"1","")&amp;"7:"&amp;SUBSTITUTE(ADDRESS(1,MATCH(CONCATENATE("*Count.AutoSlam.",'Site Setup'!$R$5,".",'Site Setup'!$R$5,"-SLAM",$AZ52,AM$38,AM$37),OP_DATA!$2:$2,0),4),"1","")&amp;"200")),0)</f>
        <v/>
      </c>
      <c r="AN52" s="251">
        <f>_xlfn.IFNA(SUM(INDIRECT("OP_DATA!" &amp; SUBSTITUTE(ADDRESS(1,MATCH(CONCATENATE("*Count.AutoSlam.",'Site Setup'!$R$5,".",'Site Setup'!$R$5,"-SLAM",$AZ52,AN$38,AN$37),OP_DATA!$2:$2,0),4),"1","")&amp;"7:"&amp;SUBSTITUTE(ADDRESS(1,MATCH(CONCATENATE("*Count.AutoSlam.",'Site Setup'!$R$5,".",'Site Setup'!$R$5,"-SLAM",$AZ52,AN$38,AN$37),OP_DATA!$2:$2,0),4),"1","")&amp;"200")),0)</f>
        <v/>
      </c>
      <c r="AO52" s="251">
        <f>_xlfn.IFNA(SUM(INDIRECT("OP_DATA!" &amp; SUBSTITUTE(ADDRESS(1,MATCH(CONCATENATE("*Count.AutoSlam.",'Site Setup'!$R$5,".",'Site Setup'!$R$5,"-SLAM",$AZ52,AO$38,AO$37),OP_DATA!$2:$2,0),4),"1","")&amp;"7:"&amp;SUBSTITUTE(ADDRESS(1,MATCH(CONCATENATE("*Count.AutoSlam.",'Site Setup'!$R$5,".",'Site Setup'!$R$5,"-SLAM",$AZ52,AO$38,AO$37),OP_DATA!$2:$2,0),4),"1","")&amp;"200")),0)</f>
        <v/>
      </c>
      <c r="AP52" s="251">
        <f>_xlfn.IFNA(SUM(INDIRECT("OP_DATA!" &amp; SUBSTITUTE(ADDRESS(1,MATCH(CONCATENATE("*Count.AutoSlam.",'Site Setup'!$R$5,".",'Site Setup'!$R$5,"-SLAM",$AZ52,AP$38,AP$37),OP_DATA!$2:$2,0),4),"1","")&amp;"7:"&amp;SUBSTITUTE(ADDRESS(1,MATCH(CONCATENATE("*Count.AutoSlam.",'Site Setup'!$R$5,".",'Site Setup'!$R$5,"-SLAM",$AZ52,AP$38,AP$37),OP_DATA!$2:$2,0),4),"1","")&amp;"200")),0)</f>
        <v/>
      </c>
      <c r="AQ52" s="251">
        <f>_xlfn.IFNA(SUM(INDIRECT("OP_DATA!" &amp; SUBSTITUTE(ADDRESS(1,MATCH(CONCATENATE("*Count.AutoSlam.",'Site Setup'!$R$5,".",'Site Setup'!$R$5,"-SLAM",$AZ52,AQ$38,AQ$37),OP_DATA!$2:$2,0),4),"1","")&amp;"7:"&amp;SUBSTITUTE(ADDRESS(1,MATCH(CONCATENATE("*Count.AutoSlam.",'Site Setup'!$R$5,".",'Site Setup'!$R$5,"-SLAM",$AZ52,AQ$38,AQ$37),OP_DATA!$2:$2,0),4),"1","")&amp;"200")),0)</f>
        <v/>
      </c>
      <c r="AR52" s="251">
        <f>_xlfn.IFNA(SUM(INDIRECT("OP_DATA!" &amp; SUBSTITUTE(ADDRESS(1,MATCH(CONCATENATE("*Count.AutoSlam.",'Site Setup'!$R$5,".",'Site Setup'!$R$5,"-SLAM",$AZ52,AR$38,AR$37),OP_DATA!$2:$2,0),4),"1","")&amp;"7:"&amp;SUBSTITUTE(ADDRESS(1,MATCH(CONCATENATE("*Count.AutoSlam.",'Site Setup'!$R$5,".",'Site Setup'!$R$5,"-SLAM",$AZ52,AR$38,AR$37),OP_DATA!$2:$2,0),4),"1","")&amp;"200")),0)</f>
        <v/>
      </c>
      <c r="AS52" s="251">
        <f>_xlfn.IFNA(SUM(INDIRECT("OP_DATA!" &amp; SUBSTITUTE(ADDRESS(1,MATCH(CONCATENATE("*Count.AutoSlam.",'Site Setup'!$R$5,".",'Site Setup'!$R$5,"-SLAM",$AZ52,AS$38,AS$37),OP_DATA!$2:$2,0),4),"1","")&amp;"7:"&amp;SUBSTITUTE(ADDRESS(1,MATCH(CONCATENATE("*Count.AutoSlam.",'Site Setup'!$R$5,".",'Site Setup'!$R$5,"-SLAM",$AZ52,AS$38,AS$37),OP_DATA!$2:$2,0),4),"1","")&amp;"200")),0)</f>
        <v/>
      </c>
      <c r="AT52" s="251">
        <f>_xlfn.IFNA(SUM(INDIRECT("OP_DATA!" &amp; SUBSTITUTE(ADDRESS(1,MATCH(CONCATENATE("*Count.AutoSlam.",'Site Setup'!$R$5,".",'Site Setup'!$R$5,"-SLAM",$AZ52,AT$38,AT$37),OP_DATA!$2:$2,0),4),"1","")&amp;"7:"&amp;SUBSTITUTE(ADDRESS(1,MATCH(CONCATENATE("*Count.AutoSlam.",'Site Setup'!$R$5,".",'Site Setup'!$R$5,"-SLAM",$AZ52,AT$38,AT$37),OP_DATA!$2:$2,0),4),"1","")&amp;"200")),0)</f>
        <v/>
      </c>
      <c r="AU52" s="251">
        <f>_xlfn.IFNA(SUM(INDIRECT("OP_DATA!" &amp; SUBSTITUTE(ADDRESS(1,MATCH(CONCATENATE("*Count.AutoSlam.",'Site Setup'!$R$5,".",'Site Setup'!$R$5,"-SLAM",$AZ52,AU$38,AU$37),OP_DATA!$2:$2,0),4),"1","")&amp;"7:"&amp;SUBSTITUTE(ADDRESS(1,MATCH(CONCATENATE("*Count.AutoSlam.",'Site Setup'!$R$5,".",'Site Setup'!$R$5,"-SLAM",$AZ52,AU$38,AU$37),OP_DATA!$2:$2,0),4),"1","")&amp;"200")),0)</f>
        <v/>
      </c>
      <c r="AV52" s="251">
        <f>_xlfn.IFNA(SUM(INDIRECT("OP_DATA!" &amp; SUBSTITUTE(ADDRESS(1,MATCH(CONCATENATE("*Count.AutoSlam.",'Site Setup'!$R$5,".",'Site Setup'!$R$5,"-SLAM",$AZ52,AV$38,AV$37),OP_DATA!$2:$2,0),4),"1","")&amp;"7:"&amp;SUBSTITUTE(ADDRESS(1,MATCH(CONCATENATE("*Count.AutoSlam.",'Site Setup'!$R$5,".",'Site Setup'!$R$5,"-SLAM",$AZ52,AV$38,AV$37),OP_DATA!$2:$2,0),4),"1","")&amp;"200")),0)</f>
        <v/>
      </c>
      <c r="AW52" s="251">
        <f>_xlfn.IFNA(SUM(INDIRECT("OP_DATA!" &amp; SUBSTITUTE(ADDRESS(1,MATCH(CONCATENATE("*Count.AutoSlam.",'Site Setup'!$R$5,".",'Site Setup'!$R$5,"-SLAM",$AZ52,AW$38,AW$37),OP_DATA!$2:$2,0),4),"1","")&amp;"7:"&amp;SUBSTITUTE(ADDRESS(1,MATCH(CONCATENATE("*Count.AutoSlam.",'Site Setup'!$R$5,".",'Site Setup'!$R$5,"-SLAM",$AZ52,AW$38,AW$37),OP_DATA!$2:$2,0),4),"1","")&amp;"200")),0)</f>
        <v/>
      </c>
      <c r="AX52" s="251">
        <f>_xlfn.IFNA(SUM(INDIRECT("OP_DATA!" &amp; SUBSTITUTE(ADDRESS(1,MATCH(CONCATENATE("*Count.AutoSlam.",'Site Setup'!$R$5,".",'Site Setup'!$R$5,"-SLAM",$AZ52,AX$38,AX$37),OP_DATA!$2:$2,0),4),"1","")&amp;"7:"&amp;SUBSTITUTE(ADDRESS(1,MATCH(CONCATENATE("*Count.AutoSlam.",'Site Setup'!$R$5,".",'Site Setup'!$R$5,"-SLAM",$AZ52,AX$38,AX$37),OP_DATA!$2:$2,0),4),"1","")&amp;"200")),0)</f>
        <v/>
      </c>
      <c r="AY52" s="251">
        <f>_xlfn.IFNA(SUM(INDIRECT("OP_DATA!" &amp; SUBSTITUTE(ADDRESS(1,MATCH(CONCATENATE("*Count.AutoSlam.",'Site Setup'!$R$5,".",'Site Setup'!$R$5,"-SLAM",$AZ52,AY$38,AY$37),OP_DATA!$2:$2,0),4),"1","")&amp;"7:"&amp;SUBSTITUTE(ADDRESS(1,MATCH(CONCATENATE("*Count.AutoSlam.",'Site Setup'!$R$5,".",'Site Setup'!$R$5,"-SLAM",$AZ52,AY$38,AY$37),OP_DATA!$2:$2,0),4),"1","")&amp;"200")),0)</f>
        <v/>
      </c>
      <c r="AZ52" s="24">
        <f>'Site Setup'!B51</f>
        <v/>
      </c>
    </row>
    <row r="53" ht="15.75" customHeight="1" s="644">
      <c r="A53" s="82">
        <f>A26</f>
        <v/>
      </c>
      <c r="B53" s="97">
        <f>_xlfn.IFNA(SUM(INDIRECT("OP_DATA!" &amp; SUBSTITUTE(ADDRESS(1,MATCH(CONCATENATE("*Count.AutoSlam.",'Site Setup'!$R$5,".",'Site Setup'!$C52,".",'Site Setup'!$R$5,"-SLAM",$AZ53,1,".Shipped n"),OP_DATA!$2:$2,0),4),"1","")&amp;"7:"&amp;SUBSTITUTE(ADDRESS(1,MATCH(CONCATENATE("*Count.AutoSlam.",'Site Setup'!$R$5,".",'Site Setup'!$C52,".",'Site Setup'!$R$5,"-SLAM",$AZ53,1,".Shipped n"),OP_DATA!$2:$2,0),4),"1","")&amp;"200"))+SUM(INDIRECT("OP_DATA!" &amp; SUBSTITUTE(ADDRESS(1,MATCH(CONCATENATE("*Count.AutoSlam.",'Site Setup'!$R$5,".",'Site Setup'!$C52,".",'Site Setup'!$R$5,"-SLAM",$AZ53,2,".Shipped n"),OP_DATA!$2:$2,0),4),"1","")&amp;"7:"&amp;SUBSTITUTE(ADDRESS(1,MATCH(CONCATENATE("*Count.AutoSlam.",'Site Setup'!$R$5,".",'Site Setup'!$C52,".",'Site Setup'!$R$5,"-SLAM",$AZ53,2,".Shipped n"),OP_DATA!$2:$2,0),4),"1","")&amp;"200")),0)</f>
        <v/>
      </c>
      <c r="C53" s="251">
        <f>_xlfn.IFNA(SUM(INDIRECT("OP_DATA!" &amp; SUBSTITUTE(ADDRESS(1,MATCH(CONCATENATE("*Count.AutoSlam.",'Site Setup'!$R$5,".",'Site Setup'!$C52,".",'Site Setup'!$R$5,"-SLAM",$AZ53,RIGHT(C$39,1),C$38,C$37),OP_DATA!$2:$2,0),4),"1","")&amp;"7:"&amp;SUBSTITUTE(ADDRESS(1,MATCH(CONCATENATE("*Count.AutoSlam.",'Site Setup'!$R$5,".",'Site Setup'!$C52,".",'Site Setup'!$R$5,"-SLAM",$AZ53,RIGHT(C$39,1),C$38,C$37),OP_DATA!$2:$2,0),4),"1","")&amp;"200")),0)</f>
        <v/>
      </c>
      <c r="D53" s="251">
        <f>_xlfn.IFNA(SUM(INDIRECT("OP_DATA!" &amp; SUBSTITUTE(ADDRESS(1,MATCH(CONCATENATE("*Count.AutoSlam.",'Site Setup'!$R$5,".",'Site Setup'!$C52,".",'Site Setup'!$R$5,"-SLAM",$AZ53,RIGHT(D$39,1),D$38,D$37),OP_DATA!$2:$2,0),4),"1","")&amp;"7:"&amp;SUBSTITUTE(ADDRESS(1,MATCH(CONCATENATE("*Count.AutoSlam.",'Site Setup'!$R$5,".",'Site Setup'!$C52,".",'Site Setup'!$R$5,"-SLAM",$AZ53,RIGHT(D$39,1),D$38,D$37),OP_DATA!$2:$2,0),4),"1","")&amp;"200")),0)</f>
        <v/>
      </c>
      <c r="E53" s="251">
        <f>_xlfn.IFNA(SUM(INDIRECT("OP_DATA!" &amp; SUBSTITUTE(ADDRESS(1,MATCH(CONCATENATE("*Count.AutoSlam.",'Site Setup'!$R$5,".",'Site Setup'!$C52,".",'Site Setup'!$R$5,"-SLAM",$AZ53,RIGHT(E$39,1),E$38,E$37),OP_DATA!$2:$2,0),4),"1","")&amp;"7:"&amp;SUBSTITUTE(ADDRESS(1,MATCH(CONCATENATE("*Count.AutoSlam.",'Site Setup'!$R$5,".",'Site Setup'!$C52,".",'Site Setup'!$R$5,"-SLAM",$AZ53,RIGHT(E$39,1),E$38,E$37),OP_DATA!$2:$2,0),4),"1","")&amp;"200")),0)</f>
        <v/>
      </c>
      <c r="F53" s="251">
        <f>_xlfn.IFNA(SUM(INDIRECT("OP_DATA!" &amp; SUBSTITUTE(ADDRESS(1,MATCH(CONCATENATE("*Count.AutoSlam.",'Site Setup'!$R$5,".",'Site Setup'!$C52,".",'Site Setup'!$R$5,"-SLAM",$AZ53,RIGHT(F$39,1),F$38,F$37),OP_DATA!$2:$2,0),4),"1","")&amp;"7:"&amp;SUBSTITUTE(ADDRESS(1,MATCH(CONCATENATE("*Count.AutoSlam.",'Site Setup'!$R$5,".",'Site Setup'!$C52,".",'Site Setup'!$R$5,"-SLAM",$AZ53,RIGHT(F$39,1),F$38,F$37),OP_DATA!$2:$2,0),4),"1","")&amp;"200")),0)</f>
        <v/>
      </c>
      <c r="G53" s="251">
        <f>_xlfn.IFNA(SUM(INDIRECT("OP_DATA!" &amp; SUBSTITUTE(ADDRESS(1,MATCH(CONCATENATE("*Count.AutoSlam.",'Site Setup'!$R$5,".",'Site Setup'!$C52,".",'Site Setup'!$R$5,"-SLAM",$AZ53,RIGHT(G$39,1),G$38,G$37),OP_DATA!$2:$2,0),4),"1","")&amp;"7:"&amp;SUBSTITUTE(ADDRESS(1,MATCH(CONCATENATE("*Count.AutoSlam.",'Site Setup'!$R$5,".",'Site Setup'!$C52,".",'Site Setup'!$R$5,"-SLAM",$AZ53,RIGHT(G$39,1),G$38,G$37),OP_DATA!$2:$2,0),4),"1","")&amp;"200")),0)</f>
        <v/>
      </c>
      <c r="H53" s="251">
        <f>_xlfn.IFNA(SUM(INDIRECT("OP_DATA!" &amp; SUBSTITUTE(ADDRESS(1,MATCH(CONCATENATE("*Count.AutoSlam.",'Site Setup'!$R$5,".",'Site Setup'!$C52,".",'Site Setup'!$R$5,"-SLAM",$AZ53,RIGHT(H$39,1),H$38,H$37),OP_DATA!$2:$2,0),4),"1","")&amp;"7:"&amp;SUBSTITUTE(ADDRESS(1,MATCH(CONCATENATE("*Count.AutoSlam.",'Site Setup'!$R$5,".",'Site Setup'!$C52,".",'Site Setup'!$R$5,"-SLAM",$AZ53,RIGHT(H$39,1),H$38,H$37),OP_DATA!$2:$2,0),4),"1","")&amp;"200")),0)</f>
        <v/>
      </c>
      <c r="I53" s="251">
        <f>_xlfn.IFNA(SUM(INDIRECT("OP_DATA!" &amp; SUBSTITUTE(ADDRESS(1,MATCH(CONCATENATE("*Count.AutoSlam.",'Site Setup'!$R$5,".",'Site Setup'!$C52,".",'Site Setup'!$R$5,"-SLAM",$AZ53,RIGHT(I$39,1),I$38,I$37),OP_DATA!$2:$2,0),4),"1","")&amp;"7:"&amp;SUBSTITUTE(ADDRESS(1,MATCH(CONCATENATE("*Count.AutoSlam.",'Site Setup'!$R$5,".",'Site Setup'!$C52,".",'Site Setup'!$R$5,"-SLAM",$AZ53,RIGHT(I$39,1),I$38,I$37),OP_DATA!$2:$2,0),4),"1","")&amp;"200")),0)</f>
        <v/>
      </c>
      <c r="J53" s="251">
        <f>_xlfn.IFNA(SUM(INDIRECT("OP_DATA!" &amp; SUBSTITUTE(ADDRESS(1,MATCH(CONCATENATE("*Count.AutoSlam.",'Site Setup'!$R$5,".",'Site Setup'!$C52,".",'Site Setup'!$R$5,"-SLAM",$AZ53,RIGHT(J$39,1),J$38,J$37),OP_DATA!$2:$2,0),4),"1","")&amp;"7:"&amp;SUBSTITUTE(ADDRESS(1,MATCH(CONCATENATE("*Count.AutoSlam.",'Site Setup'!$R$5,".",'Site Setup'!$C52,".",'Site Setup'!$R$5,"-SLAM",$AZ53,RIGHT(J$39,1),J$38,J$37),OP_DATA!$2:$2,0),4),"1","")&amp;"200")),0)</f>
        <v/>
      </c>
      <c r="K53" s="251">
        <f>_xlfn.IFNA(SUM(INDIRECT("OP_DATA!" &amp; SUBSTITUTE(ADDRESS(1,MATCH(CONCATENATE("*Count.AutoSlam.",'Site Setup'!$R$5,".",'Site Setup'!$C52,".",'Site Setup'!$R$5,"-SLAM",$AZ53,RIGHT(K$39,1),K$38,K$37),OP_DATA!$2:$2,0),4),"1","")&amp;"7:"&amp;SUBSTITUTE(ADDRESS(1,MATCH(CONCATENATE("*Count.AutoSlam.",'Site Setup'!$R$5,".",'Site Setup'!$C52,".",'Site Setup'!$R$5,"-SLAM",$AZ53,RIGHT(K$39,1),K$38,K$37),OP_DATA!$2:$2,0),4),"1","")&amp;"200")),0)</f>
        <v/>
      </c>
      <c r="L53" s="251">
        <f>_xlfn.IFNA(SUM(INDIRECT("OP_DATA!" &amp; SUBSTITUTE(ADDRESS(1,MATCH(CONCATENATE("*Count.AutoSlam.",'Site Setup'!$R$5,".",'Site Setup'!$C52,".",'Site Setup'!$R$5,"-SLAM",$AZ53,RIGHT(L$39,1),L$38,L$37),OP_DATA!$2:$2,0),4),"1","")&amp;"7:"&amp;SUBSTITUTE(ADDRESS(1,MATCH(CONCATENATE("*Count.AutoSlam.",'Site Setup'!$R$5,".",'Site Setup'!$C52,".",'Site Setup'!$R$5,"-SLAM",$AZ53,RIGHT(L$39,1),L$38,L$37),OP_DATA!$2:$2,0),4),"1","")&amp;"200")),0)</f>
        <v/>
      </c>
      <c r="M53" s="222">
        <f>_xlfn.IFNA(SUM(INDIRECT("OP_DATA!" &amp; SUBSTITUTE(ADDRESS(1,MATCH(CONCATENATE("*Count.AutoSlam.",'Site Setup'!$R$5,".",'Site Setup'!$R$5,"-SLAM",$AZ53,RIGHT(M$39,1),M$38,M$37),OP_DATA!$2:$2,0),4),"1","")&amp;"7:"&amp;SUBSTITUTE(ADDRESS(1,MATCH(CONCATENATE("*Count.AutoSlam.",'Site Setup'!$R$5,".",'Site Setup'!$R$5,"-SLAM",$AZ53,RIGHT(M$39,1),M$38,M$37),OP_DATA!$2:$2,0),4),"1","")&amp;"200")),0)</f>
        <v/>
      </c>
      <c r="N53" s="222">
        <f>_xlfn.IFNA(SUM(INDIRECT("OP_DATA!" &amp; SUBSTITUTE(ADDRESS(1,MATCH(CONCATENATE("*Count.AutoSlam.",'Site Setup'!$R$5,".",'Site Setup'!$R$5,"-SLAM",$AZ53,RIGHT(N$39,1),N$38,N$37),OP_DATA!$2:$2,0),4),"1","")&amp;"7:"&amp;SUBSTITUTE(ADDRESS(1,MATCH(CONCATENATE("*Count.AutoSlam.",'Site Setup'!$R$5,".",'Site Setup'!$R$5,"-SLAM",$AZ53,RIGHT(N$39,1),N$38,N$37),OP_DATA!$2:$2,0),4),"1","")&amp;"200")),0)</f>
        <v/>
      </c>
      <c r="O53" s="251">
        <f>_xlfn.IFNA(SUM(INDIRECT("OP_DATA!" &amp; SUBSTITUTE(ADDRESS(1,MATCH(CONCATENATE("*Count.AutoSlam.",'Site Setup'!$R$5,".",'Site Setup'!$C52,".",'Site Setup'!$R$5,"-SLAM",$AZ53,RIGHT(O$39,1),O$38,O$37),OP_DATA!$2:$2,0),4),"1","")&amp;"7:"&amp;SUBSTITUTE(ADDRESS(1,MATCH(CONCATENATE("*Count.AutoSlam.",'Site Setup'!$R$5,".",'Site Setup'!$C52,".",'Site Setup'!$R$5,"-SLAM",$AZ53,RIGHT(O$39,1),O$38,O$37),OP_DATA!$2:$2,0),4),"1","")&amp;"200")),0)</f>
        <v/>
      </c>
      <c r="P53" s="251">
        <f>_xlfn.IFNA(SUM(INDIRECT("OP_DATA!" &amp; SUBSTITUTE(ADDRESS(1,MATCH(CONCATENATE("*Count.AutoSlam.",'Site Setup'!$R$5,".",'Site Setup'!$C52,".",'Site Setup'!$R$5,"-SLAM",$AZ53,RIGHT(P$39,1),P$38,P$37),OP_DATA!$2:$2,0),4),"1","")&amp;"7:"&amp;SUBSTITUTE(ADDRESS(1,MATCH(CONCATENATE("*Count.AutoSlam.",'Site Setup'!$R$5,".",'Site Setup'!$C52,".",'Site Setup'!$R$5,"-SLAM",$AZ53,RIGHT(P$39,1),P$38,P$37),OP_DATA!$2:$2,0),4),"1","")&amp;"200")),0)</f>
        <v/>
      </c>
      <c r="Q53" s="251">
        <f>_xlfn.IFNA(SUM(INDIRECT("OP_DATA!" &amp; SUBSTITUTE(ADDRESS(1,MATCH(CONCATENATE("*Count.AutoSlam.",'Site Setup'!$R$5,".",'Site Setup'!$C52,".",'Site Setup'!$R$5,"-SLAM",$AZ53,RIGHT(Q$39,1),Q$38,Q$37),OP_DATA!$2:$2,0),4),"1","")&amp;"7:"&amp;SUBSTITUTE(ADDRESS(1,MATCH(CONCATENATE("*Count.AutoSlam.",'Site Setup'!$R$5,".",'Site Setup'!$C52,".",'Site Setup'!$R$5,"-SLAM",$AZ53,RIGHT(Q$39,1),Q$38,Q$37),OP_DATA!$2:$2,0),4),"1","")&amp;"200")),0)</f>
        <v/>
      </c>
      <c r="R53" s="251">
        <f>_xlfn.IFNA(SUM(INDIRECT("OP_DATA!" &amp; SUBSTITUTE(ADDRESS(1,MATCH(CONCATENATE("*Count.AutoSlam.",'Site Setup'!$R$5,".",'Site Setup'!$C52,".",'Site Setup'!$R$5,"-SLAM",$AZ53,RIGHT(R$39,1),R$38,R$37),OP_DATA!$2:$2,0),4),"1","")&amp;"7:"&amp;SUBSTITUTE(ADDRESS(1,MATCH(CONCATENATE("*Count.AutoSlam.",'Site Setup'!$R$5,".",'Site Setup'!$C52,".",'Site Setup'!$R$5,"-SLAM",$AZ53,RIGHT(R$39,1),R$38,R$37),OP_DATA!$2:$2,0),4),"1","")&amp;"200")),0)</f>
        <v/>
      </c>
      <c r="S53" s="251">
        <f>_xlfn.IFNA(SUM(INDIRECT("OP_DATA!" &amp; SUBSTITUTE(ADDRESS(1,MATCH(CONCATENATE("*Count.AutoSlam.",'Site Setup'!$R$5,".",'Site Setup'!$R$5,"-SLAM",$AZ53,S$38,S$37),OP_DATA!$2:$2,0),4),"1","")&amp;"7:"&amp;SUBSTITUTE(ADDRESS(1,MATCH(CONCATENATE("*Count.AutoSlam.",'Site Setup'!$R$5,".",'Site Setup'!$R$5,"-SLAM",$AZ53,S$38,S$37),OP_DATA!$2:$2,0),4),"1","")&amp;"200")),0)</f>
        <v/>
      </c>
      <c r="T53" s="251">
        <f>_xlfn.IFNA(SUM(INDIRECT("OP_DATA!" &amp; SUBSTITUTE(ADDRESS(1,MATCH(CONCATENATE("*Count.AutoSlam.",'Site Setup'!$R$5,".",'Site Setup'!$R$5,"-SLAM",$AZ53,T$38,T$37),OP_DATA!$2:$2,0),4),"1","")&amp;"7:"&amp;SUBSTITUTE(ADDRESS(1,MATCH(CONCATENATE("*Count.AutoSlam.",'Site Setup'!$R$5,".",'Site Setup'!$R$5,"-SLAM",$AZ53,T$38,T$37),OP_DATA!$2:$2,0),4),"1","")&amp;"200")),0)</f>
        <v/>
      </c>
      <c r="U53" s="251">
        <f>_xlfn.IFNA(SUM(INDIRECT("OP_DATA!" &amp; SUBSTITUTE(ADDRESS(1,MATCH(CONCATENATE("*Count.AutoSlam.",'Site Setup'!$R$5,".",'Site Setup'!$R$5,"-SLAM",$AZ53,U$38,U$37),OP_DATA!$2:$2,0),4),"1","")&amp;"7:"&amp;SUBSTITUTE(ADDRESS(1,MATCH(CONCATENATE("*Count.AutoSlam.",'Site Setup'!$R$5,".",'Site Setup'!$R$5,"-SLAM",$AZ53,U$38,U$37),OP_DATA!$2:$2,0),4),"1","")&amp;"200")),0)</f>
        <v/>
      </c>
      <c r="V53" s="251">
        <f>_xlfn.IFNA(SUM(INDIRECT("OP_DATA!" &amp; SUBSTITUTE(ADDRESS(1,MATCH(CONCATENATE("*Count.AutoSlam.",'Site Setup'!$R$5,".",'Site Setup'!$R$5,"-SLAM",$AZ53,V$38,V$37),OP_DATA!$2:$2,0),4),"1","")&amp;"7:"&amp;SUBSTITUTE(ADDRESS(1,MATCH(CONCATENATE("*Count.AutoSlam.",'Site Setup'!$R$5,".",'Site Setup'!$R$5,"-SLAM",$AZ53,V$38,V$37),OP_DATA!$2:$2,0),4),"1","")&amp;"200")),0)</f>
        <v/>
      </c>
      <c r="W53" s="251">
        <f>_xlfn.IFNA(SUM(INDIRECT("OP_DATA!" &amp; SUBSTITUTE(ADDRESS(1,MATCH(CONCATENATE("*Count.AutoSlam.",'Site Setup'!$R$5,".",'Site Setup'!$R$5,"-SLAM",$AZ53,W$38,W$37),OP_DATA!$2:$2,0),4),"1","")&amp;"7:"&amp;SUBSTITUTE(ADDRESS(1,MATCH(CONCATENATE("*Count.AutoSlam.",'Site Setup'!$R$5,".",'Site Setup'!$R$5,"-SLAM",$AZ53,W$38,W$37),OP_DATA!$2:$2,0),4),"1","")&amp;"200")),0)</f>
        <v/>
      </c>
      <c r="X53" s="251">
        <f>_xlfn.IFNA(SUM(INDIRECT("OP_DATA!" &amp; SUBSTITUTE(ADDRESS(1,MATCH(CONCATENATE("*Count.AutoSlam.",'Site Setup'!$R$5,".",'Site Setup'!$R$5,"-SLAM",$AZ53,X$38,X$37),OP_DATA!$2:$2,0),4),"1","")&amp;"7:"&amp;SUBSTITUTE(ADDRESS(1,MATCH(CONCATENATE("*Count.AutoSlam.",'Site Setup'!$R$5,".",'Site Setup'!$R$5,"-SLAM",$AZ53,X$38,X$37),OP_DATA!$2:$2,0),4),"1","")&amp;"200")),0)</f>
        <v/>
      </c>
      <c r="Y53" s="251">
        <f>_xlfn.IFNA(SUM(INDIRECT("OP_DATA!" &amp; SUBSTITUTE(ADDRESS(1,MATCH(CONCATENATE("*Count.AutoSlam.",'Site Setup'!$R$5,".",'Site Setup'!$R$5,"-SLAM",$AZ53,Y$38,Y$37),OP_DATA!$2:$2,0),4),"1","")&amp;"7:"&amp;SUBSTITUTE(ADDRESS(1,MATCH(CONCATENATE("*Count.AutoSlam.",'Site Setup'!$R$5,".",'Site Setup'!$R$5,"-SLAM",$AZ53,Y$38,Y$37),OP_DATA!$2:$2,0),4),"1","")&amp;"200")),0)</f>
        <v/>
      </c>
      <c r="Z53" s="251">
        <f>_xlfn.IFNA(SUM(INDIRECT("OP_DATA!" &amp; SUBSTITUTE(ADDRESS(1,MATCH(CONCATENATE("*Count.AutoSlam.",'Site Setup'!$R$5,".",'Site Setup'!$R$5,"-SLAM",$AZ53,Z$38,Z$37),OP_DATA!$2:$2,0),4),"1","")&amp;"7:"&amp;SUBSTITUTE(ADDRESS(1,MATCH(CONCATENATE("*Count.AutoSlam.",'Site Setup'!$R$5,".",'Site Setup'!$R$5,"-SLAM",$AZ53,Z$38,Z$37),OP_DATA!$2:$2,0),4),"1","")&amp;"200")),0)</f>
        <v/>
      </c>
      <c r="AA53" s="251">
        <f>_xlfn.IFNA(SUM(INDIRECT("OP_DATA!" &amp; SUBSTITUTE(ADDRESS(1,MATCH(CONCATENATE("*Count.AutoSlam.",'Site Setup'!$R$5,".",'Site Setup'!$R$5,"-SLAM",$AZ53,AA$38,AA$37),OP_DATA!$2:$2,0),4),"1","")&amp;"7:"&amp;SUBSTITUTE(ADDRESS(1,MATCH(CONCATENATE("*Count.AutoSlam.",'Site Setup'!$R$5,".",'Site Setup'!$R$5,"-SLAM",$AZ53,AA$38,AA$37),OP_DATA!$2:$2,0),4),"1","")&amp;"200")),0)</f>
        <v/>
      </c>
      <c r="AB53" s="251">
        <f>_xlfn.IFNA(SUM(INDIRECT("OP_DATA!" &amp; SUBSTITUTE(ADDRESS(1,MATCH(CONCATENATE("*Count.AutoSlam.",'Site Setup'!$R$5,".",'Site Setup'!$R$5,"-SLAM",$AZ53,AB$38,AB$37),OP_DATA!$2:$2,0),4),"1","")&amp;"7:"&amp;SUBSTITUTE(ADDRESS(1,MATCH(CONCATENATE("*Count.AutoSlam.",'Site Setup'!$R$5,".",'Site Setup'!$R$5,"-SLAM",$AZ53,AB$38,AB$37),OP_DATA!$2:$2,0),4),"1","")&amp;"200")),0)</f>
        <v/>
      </c>
      <c r="AC53" s="251">
        <f>_xlfn.IFNA(SUM(INDIRECT("OP_DATA!" &amp; SUBSTITUTE(ADDRESS(1,MATCH(CONCATENATE("*Count.AutoSlam.",'Site Setup'!$R$5,".",'Site Setup'!$R$5,"-SLAM",$AZ53,AC$38,AC$37),OP_DATA!$2:$2,0),4),"1","")&amp;"7:"&amp;SUBSTITUTE(ADDRESS(1,MATCH(CONCATENATE("*Count.AutoSlam.",'Site Setup'!$R$5,".",'Site Setup'!$R$5,"-SLAM",$AZ53,AC$38,AC$37),OP_DATA!$2:$2,0),4),"1","")&amp;"200")),0)</f>
        <v/>
      </c>
      <c r="AD53" s="251">
        <f>_xlfn.IFNA(SUM(INDIRECT("OP_DATA!" &amp; SUBSTITUTE(ADDRESS(1,MATCH(CONCATENATE("*Count.AutoSlam.",'Site Setup'!$R$5,".",'Site Setup'!$R$5,"-SLAM",$AZ53,AD$38,AD$37),OP_DATA!$2:$2,0),4),"1","")&amp;"7:"&amp;SUBSTITUTE(ADDRESS(1,MATCH(CONCATENATE("*Count.AutoSlam.",'Site Setup'!$R$5,".",'Site Setup'!$R$5,"-SLAM",$AZ53,AD$38,AD$37),OP_DATA!$2:$2,0),4),"1","")&amp;"200")),0)</f>
        <v/>
      </c>
      <c r="AE53" s="251">
        <f>_xlfn.IFNA(SUM(INDIRECT("OP_DATA!" &amp; SUBSTITUTE(ADDRESS(1,MATCH(CONCATENATE("*Count.AutoSlam.",'Site Setup'!$R$5,".",'Site Setup'!$R$5,"-SLAM",$AZ53,AE$38,AE$37),OP_DATA!$2:$2,0),4),"1","")&amp;"7:"&amp;SUBSTITUTE(ADDRESS(1,MATCH(CONCATENATE("*Count.AutoSlam.",'Site Setup'!$R$5,".",'Site Setup'!$R$5,"-SLAM",$AZ53,AE$38,AE$37),OP_DATA!$2:$2,0),4),"1","")&amp;"200")),0)</f>
        <v/>
      </c>
      <c r="AF53" s="251">
        <f>_xlfn.IFNA(SUM(INDIRECT("OP_DATA!" &amp; SUBSTITUTE(ADDRESS(1,MATCH(CONCATENATE("*Count.AutoSlam.",'Site Setup'!$R$5,".",'Site Setup'!$R$5,"-SLAM",$AZ53,AF$38,AF$37),OP_DATA!$2:$2,0),4),"1","")&amp;"7:"&amp;SUBSTITUTE(ADDRESS(1,MATCH(CONCATENATE("*Count.AutoSlam.",'Site Setup'!$R$5,".",'Site Setup'!$R$5,"-SLAM",$AZ53,AF$38,AF$37),OP_DATA!$2:$2,0),4),"1","")&amp;"200")),0)</f>
        <v/>
      </c>
      <c r="AG53" s="251">
        <f>_xlfn.IFNA(SUM(INDIRECT("OP_DATA!" &amp; SUBSTITUTE(ADDRESS(1,MATCH(CONCATENATE("*Count.AutoSlam.",'Site Setup'!$R$5,".",'Site Setup'!$R$5,"-SLAM",$AZ53,AG$38,AG$37),OP_DATA!$2:$2,0),4),"1","")&amp;"7:"&amp;SUBSTITUTE(ADDRESS(1,MATCH(CONCATENATE("*Count.AutoSlam.",'Site Setup'!$R$5,".",'Site Setup'!$R$5,"-SLAM",$AZ53,AG$38,AG$37),OP_DATA!$2:$2,0),4),"1","")&amp;"200")),0)</f>
        <v/>
      </c>
      <c r="AH53" s="251">
        <f>_xlfn.IFNA(SUM(INDIRECT("OP_DATA!" &amp; SUBSTITUTE(ADDRESS(1,MATCH(CONCATENATE("*Count.AutoSlam.",'Site Setup'!$R$5,".",'Site Setup'!$R$5,"-SLAM",$AZ53,AH$38,AH$37),OP_DATA!$2:$2,0),4),"1","")&amp;"7:"&amp;SUBSTITUTE(ADDRESS(1,MATCH(CONCATENATE("*Count.AutoSlam.",'Site Setup'!$R$5,".",'Site Setup'!$R$5,"-SLAM",$AZ53,AH$38,AH$37),OP_DATA!$2:$2,0),4),"1","")&amp;"200")),0)</f>
        <v/>
      </c>
      <c r="AI53" s="251">
        <f>_xlfn.IFNA(SUM(INDIRECT("OP_DATA!" &amp; SUBSTITUTE(ADDRESS(1,MATCH(CONCATENATE("*Count.AutoSlam.",'Site Setup'!$R$5,".",'Site Setup'!$R$5,"-SLAM",$AZ53,AI$38,AI$37),OP_DATA!$2:$2,0),4),"1","")&amp;"7:"&amp;SUBSTITUTE(ADDRESS(1,MATCH(CONCATENATE("*Count.AutoSlam.",'Site Setup'!$R$5,".",'Site Setup'!$R$5,"-SLAM",$AZ53,AI$38,AI$37),OP_DATA!$2:$2,0),4),"1","")&amp;"200")),0)</f>
        <v/>
      </c>
      <c r="AJ53" s="251">
        <f>_xlfn.IFNA(SUM(INDIRECT("OP_DATA!" &amp; SUBSTITUTE(ADDRESS(1,MATCH(CONCATENATE("*Count.AutoSlam.",'Site Setup'!$R$5,".",'Site Setup'!$R$5,"-SLAM",$AZ53,AJ$38,AJ$37),OP_DATA!$2:$2,0),4),"1","")&amp;"7:"&amp;SUBSTITUTE(ADDRESS(1,MATCH(CONCATENATE("*Count.AutoSlam.",'Site Setup'!$R$5,".",'Site Setup'!$R$5,"-SLAM",$AZ53,AJ$38,AJ$37),OP_DATA!$2:$2,0),4),"1","")&amp;"200")),0)</f>
        <v/>
      </c>
      <c r="AK53" s="251">
        <f>_xlfn.IFNA(SUM(INDIRECT("OP_DATA!" &amp; SUBSTITUTE(ADDRESS(1,MATCH(CONCATENATE("*Count.AutoSlam.",'Site Setup'!$R$5,".",'Site Setup'!$R$5,"-SLAM",$AZ53,AK$38,AK$37),OP_DATA!$2:$2,0),4),"1","")&amp;"7:"&amp;SUBSTITUTE(ADDRESS(1,MATCH(CONCATENATE("*Count.AutoSlam.",'Site Setup'!$R$5,".",'Site Setup'!$R$5,"-SLAM",$AZ53,AK$38,AK$37),OP_DATA!$2:$2,0),4),"1","")&amp;"200")),0)</f>
        <v/>
      </c>
      <c r="AL53" s="251">
        <f>_xlfn.IFNA(SUM(INDIRECT("OP_DATA!" &amp; SUBSTITUTE(ADDRESS(1,MATCH(CONCATENATE("*Count.AutoSlam.",'Site Setup'!$R$5,".",'Site Setup'!$R$5,"-SLAM",$AZ53,AL$38,AL$37),OP_DATA!$2:$2,0),4),"1","")&amp;"7:"&amp;SUBSTITUTE(ADDRESS(1,MATCH(CONCATENATE("*Count.AutoSlam.",'Site Setup'!$R$5,".",'Site Setup'!$R$5,"-SLAM",$AZ53,AL$38,AL$37),OP_DATA!$2:$2,0),4),"1","")&amp;"200")),0)</f>
        <v/>
      </c>
      <c r="AM53" s="251">
        <f>_xlfn.IFNA(SUM(INDIRECT("OP_DATA!" &amp; SUBSTITUTE(ADDRESS(1,MATCH(CONCATENATE("*Count.AutoSlam.",'Site Setup'!$R$5,".",'Site Setup'!$R$5,"-SLAM",$AZ53,AM$38,AM$37),OP_DATA!$2:$2,0),4),"1","")&amp;"7:"&amp;SUBSTITUTE(ADDRESS(1,MATCH(CONCATENATE("*Count.AutoSlam.",'Site Setup'!$R$5,".",'Site Setup'!$R$5,"-SLAM",$AZ53,AM$38,AM$37),OP_DATA!$2:$2,0),4),"1","")&amp;"200")),0)</f>
        <v/>
      </c>
      <c r="AN53" s="251">
        <f>_xlfn.IFNA(SUM(INDIRECT("OP_DATA!" &amp; SUBSTITUTE(ADDRESS(1,MATCH(CONCATENATE("*Count.AutoSlam.",'Site Setup'!$R$5,".",'Site Setup'!$R$5,"-SLAM",$AZ53,AN$38,AN$37),OP_DATA!$2:$2,0),4),"1","")&amp;"7:"&amp;SUBSTITUTE(ADDRESS(1,MATCH(CONCATENATE("*Count.AutoSlam.",'Site Setup'!$R$5,".",'Site Setup'!$R$5,"-SLAM",$AZ53,AN$38,AN$37),OP_DATA!$2:$2,0),4),"1","")&amp;"200")),0)</f>
        <v/>
      </c>
      <c r="AO53" s="251">
        <f>_xlfn.IFNA(SUM(INDIRECT("OP_DATA!" &amp; SUBSTITUTE(ADDRESS(1,MATCH(CONCATENATE("*Count.AutoSlam.",'Site Setup'!$R$5,".",'Site Setup'!$R$5,"-SLAM",$AZ53,AO$38,AO$37),OP_DATA!$2:$2,0),4),"1","")&amp;"7:"&amp;SUBSTITUTE(ADDRESS(1,MATCH(CONCATENATE("*Count.AutoSlam.",'Site Setup'!$R$5,".",'Site Setup'!$R$5,"-SLAM",$AZ53,AO$38,AO$37),OP_DATA!$2:$2,0),4),"1","")&amp;"200")),0)</f>
        <v/>
      </c>
      <c r="AP53" s="251">
        <f>_xlfn.IFNA(SUM(INDIRECT("OP_DATA!" &amp; SUBSTITUTE(ADDRESS(1,MATCH(CONCATENATE("*Count.AutoSlam.",'Site Setup'!$R$5,".",'Site Setup'!$R$5,"-SLAM",$AZ53,AP$38,AP$37),OP_DATA!$2:$2,0),4),"1","")&amp;"7:"&amp;SUBSTITUTE(ADDRESS(1,MATCH(CONCATENATE("*Count.AutoSlam.",'Site Setup'!$R$5,".",'Site Setup'!$R$5,"-SLAM",$AZ53,AP$38,AP$37),OP_DATA!$2:$2,0),4),"1","")&amp;"200")),0)</f>
        <v/>
      </c>
      <c r="AQ53" s="251">
        <f>_xlfn.IFNA(SUM(INDIRECT("OP_DATA!" &amp; SUBSTITUTE(ADDRESS(1,MATCH(CONCATENATE("*Count.AutoSlam.",'Site Setup'!$R$5,".",'Site Setup'!$R$5,"-SLAM",$AZ53,AQ$38,AQ$37),OP_DATA!$2:$2,0),4),"1","")&amp;"7:"&amp;SUBSTITUTE(ADDRESS(1,MATCH(CONCATENATE("*Count.AutoSlam.",'Site Setup'!$R$5,".",'Site Setup'!$R$5,"-SLAM",$AZ53,AQ$38,AQ$37),OP_DATA!$2:$2,0),4),"1","")&amp;"200")),0)</f>
        <v/>
      </c>
      <c r="AR53" s="251">
        <f>_xlfn.IFNA(SUM(INDIRECT("OP_DATA!" &amp; SUBSTITUTE(ADDRESS(1,MATCH(CONCATENATE("*Count.AutoSlam.",'Site Setup'!$R$5,".",'Site Setup'!$R$5,"-SLAM",$AZ53,AR$38,AR$37),OP_DATA!$2:$2,0),4),"1","")&amp;"7:"&amp;SUBSTITUTE(ADDRESS(1,MATCH(CONCATENATE("*Count.AutoSlam.",'Site Setup'!$R$5,".",'Site Setup'!$R$5,"-SLAM",$AZ53,AR$38,AR$37),OP_DATA!$2:$2,0),4),"1","")&amp;"200")),0)</f>
        <v/>
      </c>
      <c r="AS53" s="251">
        <f>_xlfn.IFNA(SUM(INDIRECT("OP_DATA!" &amp; SUBSTITUTE(ADDRESS(1,MATCH(CONCATENATE("*Count.AutoSlam.",'Site Setup'!$R$5,".",'Site Setup'!$R$5,"-SLAM",$AZ53,AS$38,AS$37),OP_DATA!$2:$2,0),4),"1","")&amp;"7:"&amp;SUBSTITUTE(ADDRESS(1,MATCH(CONCATENATE("*Count.AutoSlam.",'Site Setup'!$R$5,".",'Site Setup'!$R$5,"-SLAM",$AZ53,AS$38,AS$37),OP_DATA!$2:$2,0),4),"1","")&amp;"200")),0)</f>
        <v/>
      </c>
      <c r="AT53" s="251">
        <f>_xlfn.IFNA(SUM(INDIRECT("OP_DATA!" &amp; SUBSTITUTE(ADDRESS(1,MATCH(CONCATENATE("*Count.AutoSlam.",'Site Setup'!$R$5,".",'Site Setup'!$R$5,"-SLAM",$AZ53,AT$38,AT$37),OP_DATA!$2:$2,0),4),"1","")&amp;"7:"&amp;SUBSTITUTE(ADDRESS(1,MATCH(CONCATENATE("*Count.AutoSlam.",'Site Setup'!$R$5,".",'Site Setup'!$R$5,"-SLAM",$AZ53,AT$38,AT$37),OP_DATA!$2:$2,0),4),"1","")&amp;"200")),0)</f>
        <v/>
      </c>
      <c r="AU53" s="251">
        <f>_xlfn.IFNA(SUM(INDIRECT("OP_DATA!" &amp; SUBSTITUTE(ADDRESS(1,MATCH(CONCATENATE("*Count.AutoSlam.",'Site Setup'!$R$5,".",'Site Setup'!$R$5,"-SLAM",$AZ53,AU$38,AU$37),OP_DATA!$2:$2,0),4),"1","")&amp;"7:"&amp;SUBSTITUTE(ADDRESS(1,MATCH(CONCATENATE("*Count.AutoSlam.",'Site Setup'!$R$5,".",'Site Setup'!$R$5,"-SLAM",$AZ53,AU$38,AU$37),OP_DATA!$2:$2,0),4),"1","")&amp;"200")),0)</f>
        <v/>
      </c>
      <c r="AV53" s="251">
        <f>_xlfn.IFNA(SUM(INDIRECT("OP_DATA!" &amp; SUBSTITUTE(ADDRESS(1,MATCH(CONCATENATE("*Count.AutoSlam.",'Site Setup'!$R$5,".",'Site Setup'!$R$5,"-SLAM",$AZ53,AV$38,AV$37),OP_DATA!$2:$2,0),4),"1","")&amp;"7:"&amp;SUBSTITUTE(ADDRESS(1,MATCH(CONCATENATE("*Count.AutoSlam.",'Site Setup'!$R$5,".",'Site Setup'!$R$5,"-SLAM",$AZ53,AV$38,AV$37),OP_DATA!$2:$2,0),4),"1","")&amp;"200")),0)</f>
        <v/>
      </c>
      <c r="AW53" s="251">
        <f>_xlfn.IFNA(SUM(INDIRECT("OP_DATA!" &amp; SUBSTITUTE(ADDRESS(1,MATCH(CONCATENATE("*Count.AutoSlam.",'Site Setup'!$R$5,".",'Site Setup'!$R$5,"-SLAM",$AZ53,AW$38,AW$37),OP_DATA!$2:$2,0),4),"1","")&amp;"7:"&amp;SUBSTITUTE(ADDRESS(1,MATCH(CONCATENATE("*Count.AutoSlam.",'Site Setup'!$R$5,".",'Site Setup'!$R$5,"-SLAM",$AZ53,AW$38,AW$37),OP_DATA!$2:$2,0),4),"1","")&amp;"200")),0)</f>
        <v/>
      </c>
      <c r="AX53" s="251">
        <f>_xlfn.IFNA(SUM(INDIRECT("OP_DATA!" &amp; SUBSTITUTE(ADDRESS(1,MATCH(CONCATENATE("*Count.AutoSlam.",'Site Setup'!$R$5,".",'Site Setup'!$R$5,"-SLAM",$AZ53,AX$38,AX$37),OP_DATA!$2:$2,0),4),"1","")&amp;"7:"&amp;SUBSTITUTE(ADDRESS(1,MATCH(CONCATENATE("*Count.AutoSlam.",'Site Setup'!$R$5,".",'Site Setup'!$R$5,"-SLAM",$AZ53,AX$38,AX$37),OP_DATA!$2:$2,0),4),"1","")&amp;"200")),0)</f>
        <v/>
      </c>
      <c r="AY53" s="251">
        <f>_xlfn.IFNA(SUM(INDIRECT("OP_DATA!" &amp; SUBSTITUTE(ADDRESS(1,MATCH(CONCATENATE("*Count.AutoSlam.",'Site Setup'!$R$5,".",'Site Setup'!$R$5,"-SLAM",$AZ53,AY$38,AY$37),OP_DATA!$2:$2,0),4),"1","")&amp;"7:"&amp;SUBSTITUTE(ADDRESS(1,MATCH(CONCATENATE("*Count.AutoSlam.",'Site Setup'!$R$5,".",'Site Setup'!$R$5,"-SLAM",$AZ53,AY$38,AY$37),OP_DATA!$2:$2,0),4),"1","")&amp;"200")),0)</f>
        <v/>
      </c>
      <c r="AZ53" s="24">
        <f>'Site Setup'!B52</f>
        <v/>
      </c>
    </row>
    <row r="54" ht="15.75" customHeight="1" s="644">
      <c r="A54" s="82">
        <f>A27</f>
        <v/>
      </c>
      <c r="B54" s="97">
        <f>_xlfn.IFNA(SUM(INDIRECT("OP_DATA!" &amp; SUBSTITUTE(ADDRESS(1,MATCH(CONCATENATE("*Count.AutoSlam.",'Site Setup'!$R$5,".",'Site Setup'!$C53,".",'Site Setup'!$R$5,"-SLAM",$AZ54,1,".Shipped n"),OP_DATA!$2:$2,0),4),"1","")&amp;"7:"&amp;SUBSTITUTE(ADDRESS(1,MATCH(CONCATENATE("*Count.AutoSlam.",'Site Setup'!$R$5,".",'Site Setup'!$C53,".",'Site Setup'!$R$5,"-SLAM",$AZ54,1,".Shipped n"),OP_DATA!$2:$2,0),4),"1","")&amp;"200"))+SUM(INDIRECT("OP_DATA!" &amp; SUBSTITUTE(ADDRESS(1,MATCH(CONCATENATE("*Count.AutoSlam.",'Site Setup'!$R$5,".",'Site Setup'!$C53,".",'Site Setup'!$R$5,"-SLAM",$AZ54,2,".Shipped n"),OP_DATA!$2:$2,0),4),"1","")&amp;"7:"&amp;SUBSTITUTE(ADDRESS(1,MATCH(CONCATENATE("*Count.AutoSlam.",'Site Setup'!$R$5,".",'Site Setup'!$C53,".",'Site Setup'!$R$5,"-SLAM",$AZ54,2,".Shipped n"),OP_DATA!$2:$2,0),4),"1","")&amp;"200")),0)</f>
        <v/>
      </c>
      <c r="C54" s="251">
        <f>_xlfn.IFNA(SUM(INDIRECT("OP_DATA!" &amp; SUBSTITUTE(ADDRESS(1,MATCH(CONCATENATE("*Count.AutoSlam.",'Site Setup'!$R$5,".",'Site Setup'!$C53,".",'Site Setup'!$R$5,"-SLAM",$AZ54,RIGHT(C$39,1),C$38,C$37),OP_DATA!$2:$2,0),4),"1","")&amp;"7:"&amp;SUBSTITUTE(ADDRESS(1,MATCH(CONCATENATE("*Count.AutoSlam.",'Site Setup'!$R$5,".",'Site Setup'!$C53,".",'Site Setup'!$R$5,"-SLAM",$AZ54,RIGHT(C$39,1),C$38,C$37),OP_DATA!$2:$2,0),4),"1","")&amp;"200")),0)</f>
        <v/>
      </c>
      <c r="D54" s="251">
        <f>_xlfn.IFNA(SUM(INDIRECT("OP_DATA!" &amp; SUBSTITUTE(ADDRESS(1,MATCH(CONCATENATE("*Count.AutoSlam.",'Site Setup'!$R$5,".",'Site Setup'!$C53,".",'Site Setup'!$R$5,"-SLAM",$AZ54,RIGHT(D$39,1),D$38,D$37),OP_DATA!$2:$2,0),4),"1","")&amp;"7:"&amp;SUBSTITUTE(ADDRESS(1,MATCH(CONCATENATE("*Count.AutoSlam.",'Site Setup'!$R$5,".",'Site Setup'!$C53,".",'Site Setup'!$R$5,"-SLAM",$AZ54,RIGHT(D$39,1),D$38,D$37),OP_DATA!$2:$2,0),4),"1","")&amp;"200")),0)</f>
        <v/>
      </c>
      <c r="E54" s="251">
        <f>_xlfn.IFNA(SUM(INDIRECT("OP_DATA!" &amp; SUBSTITUTE(ADDRESS(1,MATCH(CONCATENATE("*Count.AutoSlam.",'Site Setup'!$R$5,".",'Site Setup'!$C53,".",'Site Setup'!$R$5,"-SLAM",$AZ54,RIGHT(E$39,1),E$38,E$37),OP_DATA!$2:$2,0),4),"1","")&amp;"7:"&amp;SUBSTITUTE(ADDRESS(1,MATCH(CONCATENATE("*Count.AutoSlam.",'Site Setup'!$R$5,".",'Site Setup'!$C53,".",'Site Setup'!$R$5,"-SLAM",$AZ54,RIGHT(E$39,1),E$38,E$37),OP_DATA!$2:$2,0),4),"1","")&amp;"200")),0)</f>
        <v/>
      </c>
      <c r="F54" s="251">
        <f>_xlfn.IFNA(SUM(INDIRECT("OP_DATA!" &amp; SUBSTITUTE(ADDRESS(1,MATCH(CONCATENATE("*Count.AutoSlam.",'Site Setup'!$R$5,".",'Site Setup'!$C53,".",'Site Setup'!$R$5,"-SLAM",$AZ54,RIGHT(F$39,1),F$38,F$37),OP_DATA!$2:$2,0),4),"1","")&amp;"7:"&amp;SUBSTITUTE(ADDRESS(1,MATCH(CONCATENATE("*Count.AutoSlam.",'Site Setup'!$R$5,".",'Site Setup'!$C53,".",'Site Setup'!$R$5,"-SLAM",$AZ54,RIGHT(F$39,1),F$38,F$37),OP_DATA!$2:$2,0),4),"1","")&amp;"200")),0)</f>
        <v/>
      </c>
      <c r="G54" s="251">
        <f>_xlfn.IFNA(SUM(INDIRECT("OP_DATA!" &amp; SUBSTITUTE(ADDRESS(1,MATCH(CONCATENATE("*Count.AutoSlam.",'Site Setup'!$R$5,".",'Site Setup'!$C53,".",'Site Setup'!$R$5,"-SLAM",$AZ54,RIGHT(G$39,1),G$38,G$37),OP_DATA!$2:$2,0),4),"1","")&amp;"7:"&amp;SUBSTITUTE(ADDRESS(1,MATCH(CONCATENATE("*Count.AutoSlam.",'Site Setup'!$R$5,".",'Site Setup'!$C53,".",'Site Setup'!$R$5,"-SLAM",$AZ54,RIGHT(G$39,1),G$38,G$37),OP_DATA!$2:$2,0),4),"1","")&amp;"200")),0)</f>
        <v/>
      </c>
      <c r="H54" s="251">
        <f>_xlfn.IFNA(SUM(INDIRECT("OP_DATA!" &amp; SUBSTITUTE(ADDRESS(1,MATCH(CONCATENATE("*Count.AutoSlam.",'Site Setup'!$R$5,".",'Site Setup'!$C53,".",'Site Setup'!$R$5,"-SLAM",$AZ54,RIGHT(H$39,1),H$38,H$37),OP_DATA!$2:$2,0),4),"1","")&amp;"7:"&amp;SUBSTITUTE(ADDRESS(1,MATCH(CONCATENATE("*Count.AutoSlam.",'Site Setup'!$R$5,".",'Site Setup'!$C53,".",'Site Setup'!$R$5,"-SLAM",$AZ54,RIGHT(H$39,1),H$38,H$37),OP_DATA!$2:$2,0),4),"1","")&amp;"200")),0)</f>
        <v/>
      </c>
      <c r="I54" s="251">
        <f>_xlfn.IFNA(SUM(INDIRECT("OP_DATA!" &amp; SUBSTITUTE(ADDRESS(1,MATCH(CONCATENATE("*Count.AutoSlam.",'Site Setup'!$R$5,".",'Site Setup'!$C53,".",'Site Setup'!$R$5,"-SLAM",$AZ54,RIGHT(I$39,1),I$38,I$37),OP_DATA!$2:$2,0),4),"1","")&amp;"7:"&amp;SUBSTITUTE(ADDRESS(1,MATCH(CONCATENATE("*Count.AutoSlam.",'Site Setup'!$R$5,".",'Site Setup'!$C53,".",'Site Setup'!$R$5,"-SLAM",$AZ54,RIGHT(I$39,1),I$38,I$37),OP_DATA!$2:$2,0),4),"1","")&amp;"200")),0)</f>
        <v/>
      </c>
      <c r="J54" s="251">
        <f>_xlfn.IFNA(SUM(INDIRECT("OP_DATA!" &amp; SUBSTITUTE(ADDRESS(1,MATCH(CONCATENATE("*Count.AutoSlam.",'Site Setup'!$R$5,".",'Site Setup'!$C53,".",'Site Setup'!$R$5,"-SLAM",$AZ54,RIGHT(J$39,1),J$38,J$37),OP_DATA!$2:$2,0),4),"1","")&amp;"7:"&amp;SUBSTITUTE(ADDRESS(1,MATCH(CONCATENATE("*Count.AutoSlam.",'Site Setup'!$R$5,".",'Site Setup'!$C53,".",'Site Setup'!$R$5,"-SLAM",$AZ54,RIGHT(J$39,1),J$38,J$37),OP_DATA!$2:$2,0),4),"1","")&amp;"200")),0)</f>
        <v/>
      </c>
      <c r="K54" s="251">
        <f>_xlfn.IFNA(SUM(INDIRECT("OP_DATA!" &amp; SUBSTITUTE(ADDRESS(1,MATCH(CONCATENATE("*Count.AutoSlam.",'Site Setup'!$R$5,".",'Site Setup'!$C53,".",'Site Setup'!$R$5,"-SLAM",$AZ54,RIGHT(K$39,1),K$38,K$37),OP_DATA!$2:$2,0),4),"1","")&amp;"7:"&amp;SUBSTITUTE(ADDRESS(1,MATCH(CONCATENATE("*Count.AutoSlam.",'Site Setup'!$R$5,".",'Site Setup'!$C53,".",'Site Setup'!$R$5,"-SLAM",$AZ54,RIGHT(K$39,1),K$38,K$37),OP_DATA!$2:$2,0),4),"1","")&amp;"200")),0)</f>
        <v/>
      </c>
      <c r="L54" s="251">
        <f>_xlfn.IFNA(SUM(INDIRECT("OP_DATA!" &amp; SUBSTITUTE(ADDRESS(1,MATCH(CONCATENATE("*Count.AutoSlam.",'Site Setup'!$R$5,".",'Site Setup'!$C53,".",'Site Setup'!$R$5,"-SLAM",$AZ54,RIGHT(L$39,1),L$38,L$37),OP_DATA!$2:$2,0),4),"1","")&amp;"7:"&amp;SUBSTITUTE(ADDRESS(1,MATCH(CONCATENATE("*Count.AutoSlam.",'Site Setup'!$R$5,".",'Site Setup'!$C53,".",'Site Setup'!$R$5,"-SLAM",$AZ54,RIGHT(L$39,1),L$38,L$37),OP_DATA!$2:$2,0),4),"1","")&amp;"200")),0)</f>
        <v/>
      </c>
      <c r="M54" s="222">
        <f>_xlfn.IFNA(SUM(INDIRECT("OP_DATA!" &amp; SUBSTITUTE(ADDRESS(1,MATCH(CONCATENATE("*Count.AutoSlam.",'Site Setup'!$R$5,".",'Site Setup'!$R$5,"-SLAM",$AZ54,RIGHT(M$39,1),M$38,M$37),OP_DATA!$2:$2,0),4),"1","")&amp;"7:"&amp;SUBSTITUTE(ADDRESS(1,MATCH(CONCATENATE("*Count.AutoSlam.",'Site Setup'!$R$5,".",'Site Setup'!$R$5,"-SLAM",$AZ54,RIGHT(M$39,1),M$38,M$37),OP_DATA!$2:$2,0),4),"1","")&amp;"200")),0)</f>
        <v/>
      </c>
      <c r="N54" s="222">
        <f>_xlfn.IFNA(SUM(INDIRECT("OP_DATA!" &amp; SUBSTITUTE(ADDRESS(1,MATCH(CONCATENATE("*Count.AutoSlam.",'Site Setup'!$R$5,".",'Site Setup'!$R$5,"-SLAM",$AZ54,RIGHT(N$39,1),N$38,N$37),OP_DATA!$2:$2,0),4),"1","")&amp;"7:"&amp;SUBSTITUTE(ADDRESS(1,MATCH(CONCATENATE("*Count.AutoSlam.",'Site Setup'!$R$5,".",'Site Setup'!$R$5,"-SLAM",$AZ54,RIGHT(N$39,1),N$38,N$37),OP_DATA!$2:$2,0),4),"1","")&amp;"200")),0)</f>
        <v/>
      </c>
      <c r="O54" s="251">
        <f>_xlfn.IFNA(SUM(INDIRECT("OP_DATA!" &amp; SUBSTITUTE(ADDRESS(1,MATCH(CONCATENATE("*Count.AutoSlam.",'Site Setup'!$R$5,".",'Site Setup'!$C53,".",'Site Setup'!$R$5,"-SLAM",$AZ54,RIGHT(O$39,1),O$38,O$37),OP_DATA!$2:$2,0),4),"1","")&amp;"7:"&amp;SUBSTITUTE(ADDRESS(1,MATCH(CONCATENATE("*Count.AutoSlam.",'Site Setup'!$R$5,".",'Site Setup'!$C53,".",'Site Setup'!$R$5,"-SLAM",$AZ54,RIGHT(O$39,1),O$38,O$37),OP_DATA!$2:$2,0),4),"1","")&amp;"200")),0)</f>
        <v/>
      </c>
      <c r="P54" s="251">
        <f>_xlfn.IFNA(SUM(INDIRECT("OP_DATA!" &amp; SUBSTITUTE(ADDRESS(1,MATCH(CONCATENATE("*Count.AutoSlam.",'Site Setup'!$R$5,".",'Site Setup'!$C53,".",'Site Setup'!$R$5,"-SLAM",$AZ54,RIGHT(P$39,1),P$38,P$37),OP_DATA!$2:$2,0),4),"1","")&amp;"7:"&amp;SUBSTITUTE(ADDRESS(1,MATCH(CONCATENATE("*Count.AutoSlam.",'Site Setup'!$R$5,".",'Site Setup'!$C53,".",'Site Setup'!$R$5,"-SLAM",$AZ54,RIGHT(P$39,1),P$38,P$37),OP_DATA!$2:$2,0),4),"1","")&amp;"200")),0)</f>
        <v/>
      </c>
      <c r="Q54" s="251">
        <f>_xlfn.IFNA(SUM(INDIRECT("OP_DATA!" &amp; SUBSTITUTE(ADDRESS(1,MATCH(CONCATENATE("*Count.AutoSlam.",'Site Setup'!$R$5,".",'Site Setup'!$C53,".",'Site Setup'!$R$5,"-SLAM",$AZ54,RIGHT(Q$39,1),Q$38,Q$37),OP_DATA!$2:$2,0),4),"1","")&amp;"7:"&amp;SUBSTITUTE(ADDRESS(1,MATCH(CONCATENATE("*Count.AutoSlam.",'Site Setup'!$R$5,".",'Site Setup'!$C53,".",'Site Setup'!$R$5,"-SLAM",$AZ54,RIGHT(Q$39,1),Q$38,Q$37),OP_DATA!$2:$2,0),4),"1","")&amp;"200")),0)</f>
        <v/>
      </c>
      <c r="R54" s="251">
        <f>_xlfn.IFNA(SUM(INDIRECT("OP_DATA!" &amp; SUBSTITUTE(ADDRESS(1,MATCH(CONCATENATE("*Count.AutoSlam.",'Site Setup'!$R$5,".",'Site Setup'!$C53,".",'Site Setup'!$R$5,"-SLAM",$AZ54,RIGHT(R$39,1),R$38,R$37),OP_DATA!$2:$2,0),4),"1","")&amp;"7:"&amp;SUBSTITUTE(ADDRESS(1,MATCH(CONCATENATE("*Count.AutoSlam.",'Site Setup'!$R$5,".",'Site Setup'!$C53,".",'Site Setup'!$R$5,"-SLAM",$AZ54,RIGHT(R$39,1),R$38,R$37),OP_DATA!$2:$2,0),4),"1","")&amp;"200")),0)</f>
        <v/>
      </c>
      <c r="S54" s="251">
        <f>_xlfn.IFNA(SUM(INDIRECT("OP_DATA!" &amp; SUBSTITUTE(ADDRESS(1,MATCH(CONCATENATE("*Count.AutoSlam.",'Site Setup'!$R$5,".",'Site Setup'!$R$5,"-SLAM",$AZ54,S$38,S$37),OP_DATA!$2:$2,0),4),"1","")&amp;"7:"&amp;SUBSTITUTE(ADDRESS(1,MATCH(CONCATENATE("*Count.AutoSlam.",'Site Setup'!$R$5,".",'Site Setup'!$R$5,"-SLAM",$AZ54,S$38,S$37),OP_DATA!$2:$2,0),4),"1","")&amp;"200")),0)</f>
        <v/>
      </c>
      <c r="T54" s="251">
        <f>_xlfn.IFNA(SUM(INDIRECT("OP_DATA!" &amp; SUBSTITUTE(ADDRESS(1,MATCH(CONCATENATE("*Count.AutoSlam.",'Site Setup'!$R$5,".",'Site Setup'!$R$5,"-SLAM",$AZ54,T$38,T$37),OP_DATA!$2:$2,0),4),"1","")&amp;"7:"&amp;SUBSTITUTE(ADDRESS(1,MATCH(CONCATENATE("*Count.AutoSlam.",'Site Setup'!$R$5,".",'Site Setup'!$R$5,"-SLAM",$AZ54,T$38,T$37),OP_DATA!$2:$2,0),4),"1","")&amp;"200")),0)</f>
        <v/>
      </c>
      <c r="U54" s="251">
        <f>_xlfn.IFNA(SUM(INDIRECT("OP_DATA!" &amp; SUBSTITUTE(ADDRESS(1,MATCH(CONCATENATE("*Count.AutoSlam.",'Site Setup'!$R$5,".",'Site Setup'!$R$5,"-SLAM",$AZ54,U$38,U$37),OP_DATA!$2:$2,0),4),"1","")&amp;"7:"&amp;SUBSTITUTE(ADDRESS(1,MATCH(CONCATENATE("*Count.AutoSlam.",'Site Setup'!$R$5,".",'Site Setup'!$R$5,"-SLAM",$AZ54,U$38,U$37),OP_DATA!$2:$2,0),4),"1","")&amp;"200")),0)</f>
        <v/>
      </c>
      <c r="V54" s="251">
        <f>_xlfn.IFNA(SUM(INDIRECT("OP_DATA!" &amp; SUBSTITUTE(ADDRESS(1,MATCH(CONCATENATE("*Count.AutoSlam.",'Site Setup'!$R$5,".",'Site Setup'!$R$5,"-SLAM",$AZ54,V$38,V$37),OP_DATA!$2:$2,0),4),"1","")&amp;"7:"&amp;SUBSTITUTE(ADDRESS(1,MATCH(CONCATENATE("*Count.AutoSlam.",'Site Setup'!$R$5,".",'Site Setup'!$R$5,"-SLAM",$AZ54,V$38,V$37),OP_DATA!$2:$2,0),4),"1","")&amp;"200")),0)</f>
        <v/>
      </c>
      <c r="W54" s="251">
        <f>_xlfn.IFNA(SUM(INDIRECT("OP_DATA!" &amp; SUBSTITUTE(ADDRESS(1,MATCH(CONCATENATE("*Count.AutoSlam.",'Site Setup'!$R$5,".",'Site Setup'!$R$5,"-SLAM",$AZ54,W$38,W$37),OP_DATA!$2:$2,0),4),"1","")&amp;"7:"&amp;SUBSTITUTE(ADDRESS(1,MATCH(CONCATENATE("*Count.AutoSlam.",'Site Setup'!$R$5,".",'Site Setup'!$R$5,"-SLAM",$AZ54,W$38,W$37),OP_DATA!$2:$2,0),4),"1","")&amp;"200")),0)</f>
        <v/>
      </c>
      <c r="X54" s="251">
        <f>_xlfn.IFNA(SUM(INDIRECT("OP_DATA!" &amp; SUBSTITUTE(ADDRESS(1,MATCH(CONCATENATE("*Count.AutoSlam.",'Site Setup'!$R$5,".",'Site Setup'!$R$5,"-SLAM",$AZ54,X$38,X$37),OP_DATA!$2:$2,0),4),"1","")&amp;"7:"&amp;SUBSTITUTE(ADDRESS(1,MATCH(CONCATENATE("*Count.AutoSlam.",'Site Setup'!$R$5,".",'Site Setup'!$R$5,"-SLAM",$AZ54,X$38,X$37),OP_DATA!$2:$2,0),4),"1","")&amp;"200")),0)</f>
        <v/>
      </c>
      <c r="Y54" s="251">
        <f>_xlfn.IFNA(SUM(INDIRECT("OP_DATA!" &amp; SUBSTITUTE(ADDRESS(1,MATCH(CONCATENATE("*Count.AutoSlam.",'Site Setup'!$R$5,".",'Site Setup'!$R$5,"-SLAM",$AZ54,Y$38,Y$37),OP_DATA!$2:$2,0),4),"1","")&amp;"7:"&amp;SUBSTITUTE(ADDRESS(1,MATCH(CONCATENATE("*Count.AutoSlam.",'Site Setup'!$R$5,".",'Site Setup'!$R$5,"-SLAM",$AZ54,Y$38,Y$37),OP_DATA!$2:$2,0),4),"1","")&amp;"200")),0)</f>
        <v/>
      </c>
      <c r="Z54" s="251">
        <f>_xlfn.IFNA(SUM(INDIRECT("OP_DATA!" &amp; SUBSTITUTE(ADDRESS(1,MATCH(CONCATENATE("*Count.AutoSlam.",'Site Setup'!$R$5,".",'Site Setup'!$R$5,"-SLAM",$AZ54,Z$38,Z$37),OP_DATA!$2:$2,0),4),"1","")&amp;"7:"&amp;SUBSTITUTE(ADDRESS(1,MATCH(CONCATENATE("*Count.AutoSlam.",'Site Setup'!$R$5,".",'Site Setup'!$R$5,"-SLAM",$AZ54,Z$38,Z$37),OP_DATA!$2:$2,0),4),"1","")&amp;"200")),0)</f>
        <v/>
      </c>
      <c r="AA54" s="251">
        <f>_xlfn.IFNA(SUM(INDIRECT("OP_DATA!" &amp; SUBSTITUTE(ADDRESS(1,MATCH(CONCATENATE("*Count.AutoSlam.",'Site Setup'!$R$5,".",'Site Setup'!$R$5,"-SLAM",$AZ54,AA$38,AA$37),OP_DATA!$2:$2,0),4),"1","")&amp;"7:"&amp;SUBSTITUTE(ADDRESS(1,MATCH(CONCATENATE("*Count.AutoSlam.",'Site Setup'!$R$5,".",'Site Setup'!$R$5,"-SLAM",$AZ54,AA$38,AA$37),OP_DATA!$2:$2,0),4),"1","")&amp;"200")),0)</f>
        <v/>
      </c>
      <c r="AB54" s="251">
        <f>_xlfn.IFNA(SUM(INDIRECT("OP_DATA!" &amp; SUBSTITUTE(ADDRESS(1,MATCH(CONCATENATE("*Count.AutoSlam.",'Site Setup'!$R$5,".",'Site Setup'!$R$5,"-SLAM",$AZ54,AB$38,AB$37),OP_DATA!$2:$2,0),4),"1","")&amp;"7:"&amp;SUBSTITUTE(ADDRESS(1,MATCH(CONCATENATE("*Count.AutoSlam.",'Site Setup'!$R$5,".",'Site Setup'!$R$5,"-SLAM",$AZ54,AB$38,AB$37),OP_DATA!$2:$2,0),4),"1","")&amp;"200")),0)</f>
        <v/>
      </c>
      <c r="AC54" s="251">
        <f>_xlfn.IFNA(SUM(INDIRECT("OP_DATA!" &amp; SUBSTITUTE(ADDRESS(1,MATCH(CONCATENATE("*Count.AutoSlam.",'Site Setup'!$R$5,".",'Site Setup'!$R$5,"-SLAM",$AZ54,AC$38,AC$37),OP_DATA!$2:$2,0),4),"1","")&amp;"7:"&amp;SUBSTITUTE(ADDRESS(1,MATCH(CONCATENATE("*Count.AutoSlam.",'Site Setup'!$R$5,".",'Site Setup'!$R$5,"-SLAM",$AZ54,AC$38,AC$37),OP_DATA!$2:$2,0),4),"1","")&amp;"200")),0)</f>
        <v/>
      </c>
      <c r="AD54" s="251">
        <f>_xlfn.IFNA(SUM(INDIRECT("OP_DATA!" &amp; SUBSTITUTE(ADDRESS(1,MATCH(CONCATENATE("*Count.AutoSlam.",'Site Setup'!$R$5,".",'Site Setup'!$R$5,"-SLAM",$AZ54,AD$38,AD$37),OP_DATA!$2:$2,0),4),"1","")&amp;"7:"&amp;SUBSTITUTE(ADDRESS(1,MATCH(CONCATENATE("*Count.AutoSlam.",'Site Setup'!$R$5,".",'Site Setup'!$R$5,"-SLAM",$AZ54,AD$38,AD$37),OP_DATA!$2:$2,0),4),"1","")&amp;"200")),0)</f>
        <v/>
      </c>
      <c r="AE54" s="251">
        <f>_xlfn.IFNA(SUM(INDIRECT("OP_DATA!" &amp; SUBSTITUTE(ADDRESS(1,MATCH(CONCATENATE("*Count.AutoSlam.",'Site Setup'!$R$5,".",'Site Setup'!$R$5,"-SLAM",$AZ54,AE$38,AE$37),OP_DATA!$2:$2,0),4),"1","")&amp;"7:"&amp;SUBSTITUTE(ADDRESS(1,MATCH(CONCATENATE("*Count.AutoSlam.",'Site Setup'!$R$5,".",'Site Setup'!$R$5,"-SLAM",$AZ54,AE$38,AE$37),OP_DATA!$2:$2,0),4),"1","")&amp;"200")),0)</f>
        <v/>
      </c>
      <c r="AF54" s="251">
        <f>_xlfn.IFNA(SUM(INDIRECT("OP_DATA!" &amp; SUBSTITUTE(ADDRESS(1,MATCH(CONCATENATE("*Count.AutoSlam.",'Site Setup'!$R$5,".",'Site Setup'!$R$5,"-SLAM",$AZ54,AF$38,AF$37),OP_DATA!$2:$2,0),4),"1","")&amp;"7:"&amp;SUBSTITUTE(ADDRESS(1,MATCH(CONCATENATE("*Count.AutoSlam.",'Site Setup'!$R$5,".",'Site Setup'!$R$5,"-SLAM",$AZ54,AF$38,AF$37),OP_DATA!$2:$2,0),4),"1","")&amp;"200")),0)</f>
        <v/>
      </c>
      <c r="AG54" s="251">
        <f>_xlfn.IFNA(SUM(INDIRECT("OP_DATA!" &amp; SUBSTITUTE(ADDRESS(1,MATCH(CONCATENATE("*Count.AutoSlam.",'Site Setup'!$R$5,".",'Site Setup'!$R$5,"-SLAM",$AZ54,AG$38,AG$37),OP_DATA!$2:$2,0),4),"1","")&amp;"7:"&amp;SUBSTITUTE(ADDRESS(1,MATCH(CONCATENATE("*Count.AutoSlam.",'Site Setup'!$R$5,".",'Site Setup'!$R$5,"-SLAM",$AZ54,AG$38,AG$37),OP_DATA!$2:$2,0),4),"1","")&amp;"200")),0)</f>
        <v/>
      </c>
      <c r="AH54" s="251">
        <f>_xlfn.IFNA(SUM(INDIRECT("OP_DATA!" &amp; SUBSTITUTE(ADDRESS(1,MATCH(CONCATENATE("*Count.AutoSlam.",'Site Setup'!$R$5,".",'Site Setup'!$R$5,"-SLAM",$AZ54,AH$38,AH$37),OP_DATA!$2:$2,0),4),"1","")&amp;"7:"&amp;SUBSTITUTE(ADDRESS(1,MATCH(CONCATENATE("*Count.AutoSlam.",'Site Setup'!$R$5,".",'Site Setup'!$R$5,"-SLAM",$AZ54,AH$38,AH$37),OP_DATA!$2:$2,0),4),"1","")&amp;"200")),0)</f>
        <v/>
      </c>
      <c r="AI54" s="251">
        <f>_xlfn.IFNA(SUM(INDIRECT("OP_DATA!" &amp; SUBSTITUTE(ADDRESS(1,MATCH(CONCATENATE("*Count.AutoSlam.",'Site Setup'!$R$5,".",'Site Setup'!$R$5,"-SLAM",$AZ54,AI$38,AI$37),OP_DATA!$2:$2,0),4),"1","")&amp;"7:"&amp;SUBSTITUTE(ADDRESS(1,MATCH(CONCATENATE("*Count.AutoSlam.",'Site Setup'!$R$5,".",'Site Setup'!$R$5,"-SLAM",$AZ54,AI$38,AI$37),OP_DATA!$2:$2,0),4),"1","")&amp;"200")),0)</f>
        <v/>
      </c>
      <c r="AJ54" s="251">
        <f>_xlfn.IFNA(SUM(INDIRECT("OP_DATA!" &amp; SUBSTITUTE(ADDRESS(1,MATCH(CONCATENATE("*Count.AutoSlam.",'Site Setup'!$R$5,".",'Site Setup'!$R$5,"-SLAM",$AZ54,AJ$38,AJ$37),OP_DATA!$2:$2,0),4),"1","")&amp;"7:"&amp;SUBSTITUTE(ADDRESS(1,MATCH(CONCATENATE("*Count.AutoSlam.",'Site Setup'!$R$5,".",'Site Setup'!$R$5,"-SLAM",$AZ54,AJ$38,AJ$37),OP_DATA!$2:$2,0),4),"1","")&amp;"200")),0)</f>
        <v/>
      </c>
      <c r="AK54" s="251">
        <f>_xlfn.IFNA(SUM(INDIRECT("OP_DATA!" &amp; SUBSTITUTE(ADDRESS(1,MATCH(CONCATENATE("*Count.AutoSlam.",'Site Setup'!$R$5,".",'Site Setup'!$R$5,"-SLAM",$AZ54,AK$38,AK$37),OP_DATA!$2:$2,0),4),"1","")&amp;"7:"&amp;SUBSTITUTE(ADDRESS(1,MATCH(CONCATENATE("*Count.AutoSlam.",'Site Setup'!$R$5,".",'Site Setup'!$R$5,"-SLAM",$AZ54,AK$38,AK$37),OP_DATA!$2:$2,0),4),"1","")&amp;"200")),0)</f>
        <v/>
      </c>
      <c r="AL54" s="251">
        <f>_xlfn.IFNA(SUM(INDIRECT("OP_DATA!" &amp; SUBSTITUTE(ADDRESS(1,MATCH(CONCATENATE("*Count.AutoSlam.",'Site Setup'!$R$5,".",'Site Setup'!$R$5,"-SLAM",$AZ54,AL$38,AL$37),OP_DATA!$2:$2,0),4),"1","")&amp;"7:"&amp;SUBSTITUTE(ADDRESS(1,MATCH(CONCATENATE("*Count.AutoSlam.",'Site Setup'!$R$5,".",'Site Setup'!$R$5,"-SLAM",$AZ54,AL$38,AL$37),OP_DATA!$2:$2,0),4),"1","")&amp;"200")),0)</f>
        <v/>
      </c>
      <c r="AM54" s="251">
        <f>_xlfn.IFNA(SUM(INDIRECT("OP_DATA!" &amp; SUBSTITUTE(ADDRESS(1,MATCH(CONCATENATE("*Count.AutoSlam.",'Site Setup'!$R$5,".",'Site Setup'!$R$5,"-SLAM",$AZ54,AM$38,AM$37),OP_DATA!$2:$2,0),4),"1","")&amp;"7:"&amp;SUBSTITUTE(ADDRESS(1,MATCH(CONCATENATE("*Count.AutoSlam.",'Site Setup'!$R$5,".",'Site Setup'!$R$5,"-SLAM",$AZ54,AM$38,AM$37),OP_DATA!$2:$2,0),4),"1","")&amp;"200")),0)</f>
        <v/>
      </c>
      <c r="AN54" s="251">
        <f>_xlfn.IFNA(SUM(INDIRECT("OP_DATA!" &amp; SUBSTITUTE(ADDRESS(1,MATCH(CONCATENATE("*Count.AutoSlam.",'Site Setup'!$R$5,".",'Site Setup'!$R$5,"-SLAM",$AZ54,AN$38,AN$37),OP_DATA!$2:$2,0),4),"1","")&amp;"7:"&amp;SUBSTITUTE(ADDRESS(1,MATCH(CONCATENATE("*Count.AutoSlam.",'Site Setup'!$R$5,".",'Site Setup'!$R$5,"-SLAM",$AZ54,AN$38,AN$37),OP_DATA!$2:$2,0),4),"1","")&amp;"200")),0)</f>
        <v/>
      </c>
      <c r="AO54" s="251">
        <f>_xlfn.IFNA(SUM(INDIRECT("OP_DATA!" &amp; SUBSTITUTE(ADDRESS(1,MATCH(CONCATENATE("*Count.AutoSlam.",'Site Setup'!$R$5,".",'Site Setup'!$R$5,"-SLAM",$AZ54,AO$38,AO$37),OP_DATA!$2:$2,0),4),"1","")&amp;"7:"&amp;SUBSTITUTE(ADDRESS(1,MATCH(CONCATENATE("*Count.AutoSlam.",'Site Setup'!$R$5,".",'Site Setup'!$R$5,"-SLAM",$AZ54,AO$38,AO$37),OP_DATA!$2:$2,0),4),"1","")&amp;"200")),0)</f>
        <v/>
      </c>
      <c r="AP54" s="251">
        <f>_xlfn.IFNA(SUM(INDIRECT("OP_DATA!" &amp; SUBSTITUTE(ADDRESS(1,MATCH(CONCATENATE("*Count.AutoSlam.",'Site Setup'!$R$5,".",'Site Setup'!$R$5,"-SLAM",$AZ54,AP$38,AP$37),OP_DATA!$2:$2,0),4),"1","")&amp;"7:"&amp;SUBSTITUTE(ADDRESS(1,MATCH(CONCATENATE("*Count.AutoSlam.",'Site Setup'!$R$5,".",'Site Setup'!$R$5,"-SLAM",$AZ54,AP$38,AP$37),OP_DATA!$2:$2,0),4),"1","")&amp;"200")),0)</f>
        <v/>
      </c>
      <c r="AQ54" s="251">
        <f>_xlfn.IFNA(SUM(INDIRECT("OP_DATA!" &amp; SUBSTITUTE(ADDRESS(1,MATCH(CONCATENATE("*Count.AutoSlam.",'Site Setup'!$R$5,".",'Site Setup'!$R$5,"-SLAM",$AZ54,AQ$38,AQ$37),OP_DATA!$2:$2,0),4),"1","")&amp;"7:"&amp;SUBSTITUTE(ADDRESS(1,MATCH(CONCATENATE("*Count.AutoSlam.",'Site Setup'!$R$5,".",'Site Setup'!$R$5,"-SLAM",$AZ54,AQ$38,AQ$37),OP_DATA!$2:$2,0),4),"1","")&amp;"200")),0)</f>
        <v/>
      </c>
      <c r="AR54" s="251">
        <f>_xlfn.IFNA(SUM(INDIRECT("OP_DATA!" &amp; SUBSTITUTE(ADDRESS(1,MATCH(CONCATENATE("*Count.AutoSlam.",'Site Setup'!$R$5,".",'Site Setup'!$R$5,"-SLAM",$AZ54,AR$38,AR$37),OP_DATA!$2:$2,0),4),"1","")&amp;"7:"&amp;SUBSTITUTE(ADDRESS(1,MATCH(CONCATENATE("*Count.AutoSlam.",'Site Setup'!$R$5,".",'Site Setup'!$R$5,"-SLAM",$AZ54,AR$38,AR$37),OP_DATA!$2:$2,0),4),"1","")&amp;"200")),0)</f>
        <v/>
      </c>
      <c r="AS54" s="251">
        <f>_xlfn.IFNA(SUM(INDIRECT("OP_DATA!" &amp; SUBSTITUTE(ADDRESS(1,MATCH(CONCATENATE("*Count.AutoSlam.",'Site Setup'!$R$5,".",'Site Setup'!$R$5,"-SLAM",$AZ54,AS$38,AS$37),OP_DATA!$2:$2,0),4),"1","")&amp;"7:"&amp;SUBSTITUTE(ADDRESS(1,MATCH(CONCATENATE("*Count.AutoSlam.",'Site Setup'!$R$5,".",'Site Setup'!$R$5,"-SLAM",$AZ54,AS$38,AS$37),OP_DATA!$2:$2,0),4),"1","")&amp;"200")),0)</f>
        <v/>
      </c>
      <c r="AT54" s="251">
        <f>_xlfn.IFNA(SUM(INDIRECT("OP_DATA!" &amp; SUBSTITUTE(ADDRESS(1,MATCH(CONCATENATE("*Count.AutoSlam.",'Site Setup'!$R$5,".",'Site Setup'!$R$5,"-SLAM",$AZ54,AT$38,AT$37),OP_DATA!$2:$2,0),4),"1","")&amp;"7:"&amp;SUBSTITUTE(ADDRESS(1,MATCH(CONCATENATE("*Count.AutoSlam.",'Site Setup'!$R$5,".",'Site Setup'!$R$5,"-SLAM",$AZ54,AT$38,AT$37),OP_DATA!$2:$2,0),4),"1","")&amp;"200")),0)</f>
        <v/>
      </c>
      <c r="AU54" s="251">
        <f>_xlfn.IFNA(SUM(INDIRECT("OP_DATA!" &amp; SUBSTITUTE(ADDRESS(1,MATCH(CONCATENATE("*Count.AutoSlam.",'Site Setup'!$R$5,".",'Site Setup'!$R$5,"-SLAM",$AZ54,AU$38,AU$37),OP_DATA!$2:$2,0),4),"1","")&amp;"7:"&amp;SUBSTITUTE(ADDRESS(1,MATCH(CONCATENATE("*Count.AutoSlam.",'Site Setup'!$R$5,".",'Site Setup'!$R$5,"-SLAM",$AZ54,AU$38,AU$37),OP_DATA!$2:$2,0),4),"1","")&amp;"200")),0)</f>
        <v/>
      </c>
      <c r="AV54" s="251">
        <f>_xlfn.IFNA(SUM(INDIRECT("OP_DATA!" &amp; SUBSTITUTE(ADDRESS(1,MATCH(CONCATENATE("*Count.AutoSlam.",'Site Setup'!$R$5,".",'Site Setup'!$R$5,"-SLAM",$AZ54,AV$38,AV$37),OP_DATA!$2:$2,0),4),"1","")&amp;"7:"&amp;SUBSTITUTE(ADDRESS(1,MATCH(CONCATENATE("*Count.AutoSlam.",'Site Setup'!$R$5,".",'Site Setup'!$R$5,"-SLAM",$AZ54,AV$38,AV$37),OP_DATA!$2:$2,0),4),"1","")&amp;"200")),0)</f>
        <v/>
      </c>
      <c r="AW54" s="251">
        <f>_xlfn.IFNA(SUM(INDIRECT("OP_DATA!" &amp; SUBSTITUTE(ADDRESS(1,MATCH(CONCATENATE("*Count.AutoSlam.",'Site Setup'!$R$5,".",'Site Setup'!$R$5,"-SLAM",$AZ54,AW$38,AW$37),OP_DATA!$2:$2,0),4),"1","")&amp;"7:"&amp;SUBSTITUTE(ADDRESS(1,MATCH(CONCATENATE("*Count.AutoSlam.",'Site Setup'!$R$5,".",'Site Setup'!$R$5,"-SLAM",$AZ54,AW$38,AW$37),OP_DATA!$2:$2,0),4),"1","")&amp;"200")),0)</f>
        <v/>
      </c>
      <c r="AX54" s="251">
        <f>_xlfn.IFNA(SUM(INDIRECT("OP_DATA!" &amp; SUBSTITUTE(ADDRESS(1,MATCH(CONCATENATE("*Count.AutoSlam.",'Site Setup'!$R$5,".",'Site Setup'!$R$5,"-SLAM",$AZ54,AX$38,AX$37),OP_DATA!$2:$2,0),4),"1","")&amp;"7:"&amp;SUBSTITUTE(ADDRESS(1,MATCH(CONCATENATE("*Count.AutoSlam.",'Site Setup'!$R$5,".",'Site Setup'!$R$5,"-SLAM",$AZ54,AX$38,AX$37),OP_DATA!$2:$2,0),4),"1","")&amp;"200")),0)</f>
        <v/>
      </c>
      <c r="AY54" s="251">
        <f>_xlfn.IFNA(SUM(INDIRECT("OP_DATA!" &amp; SUBSTITUTE(ADDRESS(1,MATCH(CONCATENATE("*Count.AutoSlam.",'Site Setup'!$R$5,".",'Site Setup'!$R$5,"-SLAM",$AZ54,AY$38,AY$37),OP_DATA!$2:$2,0),4),"1","")&amp;"7:"&amp;SUBSTITUTE(ADDRESS(1,MATCH(CONCATENATE("*Count.AutoSlam.",'Site Setup'!$R$5,".",'Site Setup'!$R$5,"-SLAM",$AZ54,AY$38,AY$37),OP_DATA!$2:$2,0),4),"1","")&amp;"200")),0)</f>
        <v/>
      </c>
      <c r="AZ54" s="24">
        <f>'Site Setup'!B53</f>
        <v/>
      </c>
    </row>
    <row r="55" ht="15.75" customHeight="1" s="644">
      <c r="A55" s="82">
        <f>A28</f>
        <v/>
      </c>
      <c r="B55" s="97">
        <f>_xlfn.IFNA(SUM(INDIRECT("OP_DATA!" &amp; SUBSTITUTE(ADDRESS(1,MATCH(CONCATENATE("*Count.AutoSlam.",'Site Setup'!$R$5,".",'Site Setup'!$C54,".",'Site Setup'!$R$5,"-SLAM",$AZ55,1,".Shipped n"),OP_DATA!$2:$2,0),4),"1","")&amp;"7:"&amp;SUBSTITUTE(ADDRESS(1,MATCH(CONCATENATE("*Count.AutoSlam.",'Site Setup'!$R$5,".",'Site Setup'!$C54,".",'Site Setup'!$R$5,"-SLAM",$AZ55,1,".Shipped n"),OP_DATA!$2:$2,0),4),"1","")&amp;"200"))+SUM(INDIRECT("OP_DATA!" &amp; SUBSTITUTE(ADDRESS(1,MATCH(CONCATENATE("*Count.AutoSlam.",'Site Setup'!$R$5,".",'Site Setup'!$C54,".",'Site Setup'!$R$5,"-SLAM",$AZ55,2,".Shipped n"),OP_DATA!$2:$2,0),4),"1","")&amp;"7:"&amp;SUBSTITUTE(ADDRESS(1,MATCH(CONCATENATE("*Count.AutoSlam.",'Site Setup'!$R$5,".",'Site Setup'!$C54,".",'Site Setup'!$R$5,"-SLAM",$AZ55,2,".Shipped n"),OP_DATA!$2:$2,0),4),"1","")&amp;"200")),0)</f>
        <v/>
      </c>
      <c r="C55" s="251">
        <f>_xlfn.IFNA(SUM(INDIRECT("OP_DATA!" &amp; SUBSTITUTE(ADDRESS(1,MATCH(CONCATENATE("*Count.AutoSlam.",'Site Setup'!$R$5,".",'Site Setup'!$C54,".",'Site Setup'!$R$5,"-SLAM",$AZ55,RIGHT(C$39,1),C$38,C$37),OP_DATA!$2:$2,0),4),"1","")&amp;"7:"&amp;SUBSTITUTE(ADDRESS(1,MATCH(CONCATENATE("*Count.AutoSlam.",'Site Setup'!$R$5,".",'Site Setup'!$C54,".",'Site Setup'!$R$5,"-SLAM",$AZ55,RIGHT(C$39,1),C$38,C$37),OP_DATA!$2:$2,0),4),"1","")&amp;"200")),0)</f>
        <v/>
      </c>
      <c r="D55" s="251">
        <f>_xlfn.IFNA(SUM(INDIRECT("OP_DATA!" &amp; SUBSTITUTE(ADDRESS(1,MATCH(CONCATENATE("*Count.AutoSlam.",'Site Setup'!$R$5,".",'Site Setup'!$C54,".",'Site Setup'!$R$5,"-SLAM",$AZ55,RIGHT(D$39,1),D$38,D$37),OP_DATA!$2:$2,0),4),"1","")&amp;"7:"&amp;SUBSTITUTE(ADDRESS(1,MATCH(CONCATENATE("*Count.AutoSlam.",'Site Setup'!$R$5,".",'Site Setup'!$C54,".",'Site Setup'!$R$5,"-SLAM",$AZ55,RIGHT(D$39,1),D$38,D$37),OP_DATA!$2:$2,0),4),"1","")&amp;"200")),0)</f>
        <v/>
      </c>
      <c r="E55" s="251">
        <f>_xlfn.IFNA(SUM(INDIRECT("OP_DATA!" &amp; SUBSTITUTE(ADDRESS(1,MATCH(CONCATENATE("*Count.AutoSlam.",'Site Setup'!$R$5,".",'Site Setup'!$C54,".",'Site Setup'!$R$5,"-SLAM",$AZ55,RIGHT(E$39,1),E$38,E$37),OP_DATA!$2:$2,0),4),"1","")&amp;"7:"&amp;SUBSTITUTE(ADDRESS(1,MATCH(CONCATENATE("*Count.AutoSlam.",'Site Setup'!$R$5,".",'Site Setup'!$C54,".",'Site Setup'!$R$5,"-SLAM",$AZ55,RIGHT(E$39,1),E$38,E$37),OP_DATA!$2:$2,0),4),"1","")&amp;"200")),0)</f>
        <v/>
      </c>
      <c r="F55" s="251">
        <f>_xlfn.IFNA(SUM(INDIRECT("OP_DATA!" &amp; SUBSTITUTE(ADDRESS(1,MATCH(CONCATENATE("*Count.AutoSlam.",'Site Setup'!$R$5,".",'Site Setup'!$C54,".",'Site Setup'!$R$5,"-SLAM",$AZ55,RIGHT(F$39,1),F$38,F$37),OP_DATA!$2:$2,0),4),"1","")&amp;"7:"&amp;SUBSTITUTE(ADDRESS(1,MATCH(CONCATENATE("*Count.AutoSlam.",'Site Setup'!$R$5,".",'Site Setup'!$C54,".",'Site Setup'!$R$5,"-SLAM",$AZ55,RIGHT(F$39,1),F$38,F$37),OP_DATA!$2:$2,0),4),"1","")&amp;"200")),0)</f>
        <v/>
      </c>
      <c r="G55" s="251">
        <f>_xlfn.IFNA(SUM(INDIRECT("OP_DATA!" &amp; SUBSTITUTE(ADDRESS(1,MATCH(CONCATENATE("*Count.AutoSlam.",'Site Setup'!$R$5,".",'Site Setup'!$C54,".",'Site Setup'!$R$5,"-SLAM",$AZ55,RIGHT(G$39,1),G$38,G$37),OP_DATA!$2:$2,0),4),"1","")&amp;"7:"&amp;SUBSTITUTE(ADDRESS(1,MATCH(CONCATENATE("*Count.AutoSlam.",'Site Setup'!$R$5,".",'Site Setup'!$C54,".",'Site Setup'!$R$5,"-SLAM",$AZ55,RIGHT(G$39,1),G$38,G$37),OP_DATA!$2:$2,0),4),"1","")&amp;"200")),0)</f>
        <v/>
      </c>
      <c r="H55" s="251">
        <f>_xlfn.IFNA(SUM(INDIRECT("OP_DATA!" &amp; SUBSTITUTE(ADDRESS(1,MATCH(CONCATENATE("*Count.AutoSlam.",'Site Setup'!$R$5,".",'Site Setup'!$C54,".",'Site Setup'!$R$5,"-SLAM",$AZ55,RIGHT(H$39,1),H$38,H$37),OP_DATA!$2:$2,0),4),"1","")&amp;"7:"&amp;SUBSTITUTE(ADDRESS(1,MATCH(CONCATENATE("*Count.AutoSlam.",'Site Setup'!$R$5,".",'Site Setup'!$C54,".",'Site Setup'!$R$5,"-SLAM",$AZ55,RIGHT(H$39,1),H$38,H$37),OP_DATA!$2:$2,0),4),"1","")&amp;"200")),0)</f>
        <v/>
      </c>
      <c r="I55" s="251">
        <f>_xlfn.IFNA(SUM(INDIRECT("OP_DATA!" &amp; SUBSTITUTE(ADDRESS(1,MATCH(CONCATENATE("*Count.AutoSlam.",'Site Setup'!$R$5,".",'Site Setup'!$C54,".",'Site Setup'!$R$5,"-SLAM",$AZ55,RIGHT(I$39,1),I$38,I$37),OP_DATA!$2:$2,0),4),"1","")&amp;"7:"&amp;SUBSTITUTE(ADDRESS(1,MATCH(CONCATENATE("*Count.AutoSlam.",'Site Setup'!$R$5,".",'Site Setup'!$C54,".",'Site Setup'!$R$5,"-SLAM",$AZ55,RIGHT(I$39,1),I$38,I$37),OP_DATA!$2:$2,0),4),"1","")&amp;"200")),0)</f>
        <v/>
      </c>
      <c r="J55" s="251">
        <f>_xlfn.IFNA(SUM(INDIRECT("OP_DATA!" &amp; SUBSTITUTE(ADDRESS(1,MATCH(CONCATENATE("*Count.AutoSlam.",'Site Setup'!$R$5,".",'Site Setup'!$C54,".",'Site Setup'!$R$5,"-SLAM",$AZ55,RIGHT(J$39,1),J$38,J$37),OP_DATA!$2:$2,0),4),"1","")&amp;"7:"&amp;SUBSTITUTE(ADDRESS(1,MATCH(CONCATENATE("*Count.AutoSlam.",'Site Setup'!$R$5,".",'Site Setup'!$C54,".",'Site Setup'!$R$5,"-SLAM",$AZ55,RIGHT(J$39,1),J$38,J$37),OP_DATA!$2:$2,0),4),"1","")&amp;"200")),0)</f>
        <v/>
      </c>
      <c r="K55" s="251">
        <f>_xlfn.IFNA(SUM(INDIRECT("OP_DATA!" &amp; SUBSTITUTE(ADDRESS(1,MATCH(CONCATENATE("*Count.AutoSlam.",'Site Setup'!$R$5,".",'Site Setup'!$C54,".",'Site Setup'!$R$5,"-SLAM",$AZ55,RIGHT(K$39,1),K$38,K$37),OP_DATA!$2:$2,0),4),"1","")&amp;"7:"&amp;SUBSTITUTE(ADDRESS(1,MATCH(CONCATENATE("*Count.AutoSlam.",'Site Setup'!$R$5,".",'Site Setup'!$C54,".",'Site Setup'!$R$5,"-SLAM",$AZ55,RIGHT(K$39,1),K$38,K$37),OP_DATA!$2:$2,0),4),"1","")&amp;"200")),0)</f>
        <v/>
      </c>
      <c r="L55" s="251">
        <f>_xlfn.IFNA(SUM(INDIRECT("OP_DATA!" &amp; SUBSTITUTE(ADDRESS(1,MATCH(CONCATENATE("*Count.AutoSlam.",'Site Setup'!$R$5,".",'Site Setup'!$C54,".",'Site Setup'!$R$5,"-SLAM",$AZ55,RIGHT(L$39,1),L$38,L$37),OP_DATA!$2:$2,0),4),"1","")&amp;"7:"&amp;SUBSTITUTE(ADDRESS(1,MATCH(CONCATENATE("*Count.AutoSlam.",'Site Setup'!$R$5,".",'Site Setup'!$C54,".",'Site Setup'!$R$5,"-SLAM",$AZ55,RIGHT(L$39,1),L$38,L$37),OP_DATA!$2:$2,0),4),"1","")&amp;"200")),0)</f>
        <v/>
      </c>
      <c r="M55" s="222">
        <f>_xlfn.IFNA(SUM(INDIRECT("OP_DATA!" &amp; SUBSTITUTE(ADDRESS(1,MATCH(CONCATENATE("*Count.AutoSlam.",'Site Setup'!$R$5,".",'Site Setup'!$R$5,"-SLAM",$AZ55,RIGHT(M$39,1),M$38,M$37),OP_DATA!$2:$2,0),4),"1","")&amp;"7:"&amp;SUBSTITUTE(ADDRESS(1,MATCH(CONCATENATE("*Count.AutoSlam.",'Site Setup'!$R$5,".",'Site Setup'!$R$5,"-SLAM",$AZ55,RIGHT(M$39,1),M$38,M$37),OP_DATA!$2:$2,0),4),"1","")&amp;"200")),0)</f>
        <v/>
      </c>
      <c r="N55" s="222">
        <f>_xlfn.IFNA(SUM(INDIRECT("OP_DATA!" &amp; SUBSTITUTE(ADDRESS(1,MATCH(CONCATENATE("*Count.AutoSlam.",'Site Setup'!$R$5,".",'Site Setup'!$R$5,"-SLAM",$AZ55,RIGHT(N$39,1),N$38,N$37),OP_DATA!$2:$2,0),4),"1","")&amp;"7:"&amp;SUBSTITUTE(ADDRESS(1,MATCH(CONCATENATE("*Count.AutoSlam.",'Site Setup'!$R$5,".",'Site Setup'!$R$5,"-SLAM",$AZ55,RIGHT(N$39,1),N$38,N$37),OP_DATA!$2:$2,0),4),"1","")&amp;"200")),0)</f>
        <v/>
      </c>
      <c r="O55" s="251">
        <f>_xlfn.IFNA(SUM(INDIRECT("OP_DATA!" &amp; SUBSTITUTE(ADDRESS(1,MATCH(CONCATENATE("*Count.AutoSlam.",'Site Setup'!$R$5,".",'Site Setup'!$C54,".",'Site Setup'!$R$5,"-SLAM",$AZ55,RIGHT(O$39,1),O$38,O$37),OP_DATA!$2:$2,0),4),"1","")&amp;"7:"&amp;SUBSTITUTE(ADDRESS(1,MATCH(CONCATENATE("*Count.AutoSlam.",'Site Setup'!$R$5,".",'Site Setup'!$C54,".",'Site Setup'!$R$5,"-SLAM",$AZ55,RIGHT(O$39,1),O$38,O$37),OP_DATA!$2:$2,0),4),"1","")&amp;"200")),0)</f>
        <v/>
      </c>
      <c r="P55" s="251">
        <f>_xlfn.IFNA(SUM(INDIRECT("OP_DATA!" &amp; SUBSTITUTE(ADDRESS(1,MATCH(CONCATENATE("*Count.AutoSlam.",'Site Setup'!$R$5,".",'Site Setup'!$C54,".",'Site Setup'!$R$5,"-SLAM",$AZ55,RIGHT(P$39,1),P$38,P$37),OP_DATA!$2:$2,0),4),"1","")&amp;"7:"&amp;SUBSTITUTE(ADDRESS(1,MATCH(CONCATENATE("*Count.AutoSlam.",'Site Setup'!$R$5,".",'Site Setup'!$C54,".",'Site Setup'!$R$5,"-SLAM",$AZ55,RIGHT(P$39,1),P$38,P$37),OP_DATA!$2:$2,0),4),"1","")&amp;"200")),0)</f>
        <v/>
      </c>
      <c r="Q55" s="251">
        <f>_xlfn.IFNA(SUM(INDIRECT("OP_DATA!" &amp; SUBSTITUTE(ADDRESS(1,MATCH(CONCATENATE("*Count.AutoSlam.",'Site Setup'!$R$5,".",'Site Setup'!$C54,".",'Site Setup'!$R$5,"-SLAM",$AZ55,RIGHT(Q$39,1),Q$38,Q$37),OP_DATA!$2:$2,0),4),"1","")&amp;"7:"&amp;SUBSTITUTE(ADDRESS(1,MATCH(CONCATENATE("*Count.AutoSlam.",'Site Setup'!$R$5,".",'Site Setup'!$C54,".",'Site Setup'!$R$5,"-SLAM",$AZ55,RIGHT(Q$39,1),Q$38,Q$37),OP_DATA!$2:$2,0),4),"1","")&amp;"200")),0)</f>
        <v/>
      </c>
      <c r="R55" s="251">
        <f>_xlfn.IFNA(SUM(INDIRECT("OP_DATA!" &amp; SUBSTITUTE(ADDRESS(1,MATCH(CONCATENATE("*Count.AutoSlam.",'Site Setup'!$R$5,".",'Site Setup'!$C54,".",'Site Setup'!$R$5,"-SLAM",$AZ55,RIGHT(R$39,1),R$38,R$37),OP_DATA!$2:$2,0),4),"1","")&amp;"7:"&amp;SUBSTITUTE(ADDRESS(1,MATCH(CONCATENATE("*Count.AutoSlam.",'Site Setup'!$R$5,".",'Site Setup'!$C54,".",'Site Setup'!$R$5,"-SLAM",$AZ55,RIGHT(R$39,1),R$38,R$37),OP_DATA!$2:$2,0),4),"1","")&amp;"200")),0)</f>
        <v/>
      </c>
      <c r="S55" s="251">
        <f>_xlfn.IFNA(SUM(INDIRECT("OP_DATA!" &amp; SUBSTITUTE(ADDRESS(1,MATCH(CONCATENATE("*Count.AutoSlam.",'Site Setup'!$R$5,".",'Site Setup'!$R$5,"-SLAM",$AZ55,S$38,S$37),OP_DATA!$2:$2,0),4),"1","")&amp;"7:"&amp;SUBSTITUTE(ADDRESS(1,MATCH(CONCATENATE("*Count.AutoSlam.",'Site Setup'!$R$5,".",'Site Setup'!$R$5,"-SLAM",$AZ55,S$38,S$37),OP_DATA!$2:$2,0),4),"1","")&amp;"200")),0)</f>
        <v/>
      </c>
      <c r="T55" s="251">
        <f>_xlfn.IFNA(SUM(INDIRECT("OP_DATA!" &amp; SUBSTITUTE(ADDRESS(1,MATCH(CONCATENATE("*Count.AutoSlam.",'Site Setup'!$R$5,".",'Site Setup'!$R$5,"-SLAM",$AZ55,T$38,T$37),OP_DATA!$2:$2,0),4),"1","")&amp;"7:"&amp;SUBSTITUTE(ADDRESS(1,MATCH(CONCATENATE("*Count.AutoSlam.",'Site Setup'!$R$5,".",'Site Setup'!$R$5,"-SLAM",$AZ55,T$38,T$37),OP_DATA!$2:$2,0),4),"1","")&amp;"200")),0)</f>
        <v/>
      </c>
      <c r="U55" s="251">
        <f>_xlfn.IFNA(SUM(INDIRECT("OP_DATA!" &amp; SUBSTITUTE(ADDRESS(1,MATCH(CONCATENATE("*Count.AutoSlam.",'Site Setup'!$R$5,".",'Site Setup'!$R$5,"-SLAM",$AZ55,U$38,U$37),OP_DATA!$2:$2,0),4),"1","")&amp;"7:"&amp;SUBSTITUTE(ADDRESS(1,MATCH(CONCATENATE("*Count.AutoSlam.",'Site Setup'!$R$5,".",'Site Setup'!$R$5,"-SLAM",$AZ55,U$38,U$37),OP_DATA!$2:$2,0),4),"1","")&amp;"200")),0)</f>
        <v/>
      </c>
      <c r="V55" s="251">
        <f>_xlfn.IFNA(SUM(INDIRECT("OP_DATA!" &amp; SUBSTITUTE(ADDRESS(1,MATCH(CONCATENATE("*Count.AutoSlam.",'Site Setup'!$R$5,".",'Site Setup'!$R$5,"-SLAM",$AZ55,V$38,V$37),OP_DATA!$2:$2,0),4),"1","")&amp;"7:"&amp;SUBSTITUTE(ADDRESS(1,MATCH(CONCATENATE("*Count.AutoSlam.",'Site Setup'!$R$5,".",'Site Setup'!$R$5,"-SLAM",$AZ55,V$38,V$37),OP_DATA!$2:$2,0),4),"1","")&amp;"200")),0)</f>
        <v/>
      </c>
      <c r="W55" s="251">
        <f>_xlfn.IFNA(SUM(INDIRECT("OP_DATA!" &amp; SUBSTITUTE(ADDRESS(1,MATCH(CONCATENATE("*Count.AutoSlam.",'Site Setup'!$R$5,".",'Site Setup'!$R$5,"-SLAM",$AZ55,W$38,W$37),OP_DATA!$2:$2,0),4),"1","")&amp;"7:"&amp;SUBSTITUTE(ADDRESS(1,MATCH(CONCATENATE("*Count.AutoSlam.",'Site Setup'!$R$5,".",'Site Setup'!$R$5,"-SLAM",$AZ55,W$38,W$37),OP_DATA!$2:$2,0),4),"1","")&amp;"200")),0)</f>
        <v/>
      </c>
      <c r="X55" s="251">
        <f>_xlfn.IFNA(SUM(INDIRECT("OP_DATA!" &amp; SUBSTITUTE(ADDRESS(1,MATCH(CONCATENATE("*Count.AutoSlam.",'Site Setup'!$R$5,".",'Site Setup'!$R$5,"-SLAM",$AZ55,X$38,X$37),OP_DATA!$2:$2,0),4),"1","")&amp;"7:"&amp;SUBSTITUTE(ADDRESS(1,MATCH(CONCATENATE("*Count.AutoSlam.",'Site Setup'!$R$5,".",'Site Setup'!$R$5,"-SLAM",$AZ55,X$38,X$37),OP_DATA!$2:$2,0),4),"1","")&amp;"200")),0)</f>
        <v/>
      </c>
      <c r="Y55" s="251">
        <f>_xlfn.IFNA(SUM(INDIRECT("OP_DATA!" &amp; SUBSTITUTE(ADDRESS(1,MATCH(CONCATENATE("*Count.AutoSlam.",'Site Setup'!$R$5,".",'Site Setup'!$R$5,"-SLAM",$AZ55,Y$38,Y$37),OP_DATA!$2:$2,0),4),"1","")&amp;"7:"&amp;SUBSTITUTE(ADDRESS(1,MATCH(CONCATENATE("*Count.AutoSlam.",'Site Setup'!$R$5,".",'Site Setup'!$R$5,"-SLAM",$AZ55,Y$38,Y$37),OP_DATA!$2:$2,0),4),"1","")&amp;"200")),0)</f>
        <v/>
      </c>
      <c r="Z55" s="251">
        <f>_xlfn.IFNA(SUM(INDIRECT("OP_DATA!" &amp; SUBSTITUTE(ADDRESS(1,MATCH(CONCATENATE("*Count.AutoSlam.",'Site Setup'!$R$5,".",'Site Setup'!$R$5,"-SLAM",$AZ55,Z$38,Z$37),OP_DATA!$2:$2,0),4),"1","")&amp;"7:"&amp;SUBSTITUTE(ADDRESS(1,MATCH(CONCATENATE("*Count.AutoSlam.",'Site Setup'!$R$5,".",'Site Setup'!$R$5,"-SLAM",$AZ55,Z$38,Z$37),OP_DATA!$2:$2,0),4),"1","")&amp;"200")),0)</f>
        <v/>
      </c>
      <c r="AA55" s="251">
        <f>_xlfn.IFNA(SUM(INDIRECT("OP_DATA!" &amp; SUBSTITUTE(ADDRESS(1,MATCH(CONCATENATE("*Count.AutoSlam.",'Site Setup'!$R$5,".",'Site Setup'!$R$5,"-SLAM",$AZ55,AA$38,AA$37),OP_DATA!$2:$2,0),4),"1","")&amp;"7:"&amp;SUBSTITUTE(ADDRESS(1,MATCH(CONCATENATE("*Count.AutoSlam.",'Site Setup'!$R$5,".",'Site Setup'!$R$5,"-SLAM",$AZ55,AA$38,AA$37),OP_DATA!$2:$2,0),4),"1","")&amp;"200")),0)</f>
        <v/>
      </c>
      <c r="AB55" s="251">
        <f>_xlfn.IFNA(SUM(INDIRECT("OP_DATA!" &amp; SUBSTITUTE(ADDRESS(1,MATCH(CONCATENATE("*Count.AutoSlam.",'Site Setup'!$R$5,".",'Site Setup'!$R$5,"-SLAM",$AZ55,AB$38,AB$37),OP_DATA!$2:$2,0),4),"1","")&amp;"7:"&amp;SUBSTITUTE(ADDRESS(1,MATCH(CONCATENATE("*Count.AutoSlam.",'Site Setup'!$R$5,".",'Site Setup'!$R$5,"-SLAM",$AZ55,AB$38,AB$37),OP_DATA!$2:$2,0),4),"1","")&amp;"200")),0)</f>
        <v/>
      </c>
      <c r="AC55" s="251">
        <f>_xlfn.IFNA(SUM(INDIRECT("OP_DATA!" &amp; SUBSTITUTE(ADDRESS(1,MATCH(CONCATENATE("*Count.AutoSlam.",'Site Setup'!$R$5,".",'Site Setup'!$R$5,"-SLAM",$AZ55,AC$38,AC$37),OP_DATA!$2:$2,0),4),"1","")&amp;"7:"&amp;SUBSTITUTE(ADDRESS(1,MATCH(CONCATENATE("*Count.AutoSlam.",'Site Setup'!$R$5,".",'Site Setup'!$R$5,"-SLAM",$AZ55,AC$38,AC$37),OP_DATA!$2:$2,0),4),"1","")&amp;"200")),0)</f>
        <v/>
      </c>
      <c r="AD55" s="251">
        <f>_xlfn.IFNA(SUM(INDIRECT("OP_DATA!" &amp; SUBSTITUTE(ADDRESS(1,MATCH(CONCATENATE("*Count.AutoSlam.",'Site Setup'!$R$5,".",'Site Setup'!$R$5,"-SLAM",$AZ55,AD$38,AD$37),OP_DATA!$2:$2,0),4),"1","")&amp;"7:"&amp;SUBSTITUTE(ADDRESS(1,MATCH(CONCATENATE("*Count.AutoSlam.",'Site Setup'!$R$5,".",'Site Setup'!$R$5,"-SLAM",$AZ55,AD$38,AD$37),OP_DATA!$2:$2,0),4),"1","")&amp;"200")),0)</f>
        <v/>
      </c>
      <c r="AE55" s="251">
        <f>_xlfn.IFNA(SUM(INDIRECT("OP_DATA!" &amp; SUBSTITUTE(ADDRESS(1,MATCH(CONCATENATE("*Count.AutoSlam.",'Site Setup'!$R$5,".",'Site Setup'!$R$5,"-SLAM",$AZ55,AE$38,AE$37),OP_DATA!$2:$2,0),4),"1","")&amp;"7:"&amp;SUBSTITUTE(ADDRESS(1,MATCH(CONCATENATE("*Count.AutoSlam.",'Site Setup'!$R$5,".",'Site Setup'!$R$5,"-SLAM",$AZ55,AE$38,AE$37),OP_DATA!$2:$2,0),4),"1","")&amp;"200")),0)</f>
        <v/>
      </c>
      <c r="AF55" s="251">
        <f>_xlfn.IFNA(SUM(INDIRECT("OP_DATA!" &amp; SUBSTITUTE(ADDRESS(1,MATCH(CONCATENATE("*Count.AutoSlam.",'Site Setup'!$R$5,".",'Site Setup'!$R$5,"-SLAM",$AZ55,AF$38,AF$37),OP_DATA!$2:$2,0),4),"1","")&amp;"7:"&amp;SUBSTITUTE(ADDRESS(1,MATCH(CONCATENATE("*Count.AutoSlam.",'Site Setup'!$R$5,".",'Site Setup'!$R$5,"-SLAM",$AZ55,AF$38,AF$37),OP_DATA!$2:$2,0),4),"1","")&amp;"200")),0)</f>
        <v/>
      </c>
      <c r="AG55" s="251">
        <f>_xlfn.IFNA(SUM(INDIRECT("OP_DATA!" &amp; SUBSTITUTE(ADDRESS(1,MATCH(CONCATENATE("*Count.AutoSlam.",'Site Setup'!$R$5,".",'Site Setup'!$R$5,"-SLAM",$AZ55,AG$38,AG$37),OP_DATA!$2:$2,0),4),"1","")&amp;"7:"&amp;SUBSTITUTE(ADDRESS(1,MATCH(CONCATENATE("*Count.AutoSlam.",'Site Setup'!$R$5,".",'Site Setup'!$R$5,"-SLAM",$AZ55,AG$38,AG$37),OP_DATA!$2:$2,0),4),"1","")&amp;"200")),0)</f>
        <v/>
      </c>
      <c r="AH55" s="251">
        <f>_xlfn.IFNA(SUM(INDIRECT("OP_DATA!" &amp; SUBSTITUTE(ADDRESS(1,MATCH(CONCATENATE("*Count.AutoSlam.",'Site Setup'!$R$5,".",'Site Setup'!$R$5,"-SLAM",$AZ55,AH$38,AH$37),OP_DATA!$2:$2,0),4),"1","")&amp;"7:"&amp;SUBSTITUTE(ADDRESS(1,MATCH(CONCATENATE("*Count.AutoSlam.",'Site Setup'!$R$5,".",'Site Setup'!$R$5,"-SLAM",$AZ55,AH$38,AH$37),OP_DATA!$2:$2,0),4),"1","")&amp;"200")),0)</f>
        <v/>
      </c>
      <c r="AI55" s="251">
        <f>_xlfn.IFNA(SUM(INDIRECT("OP_DATA!" &amp; SUBSTITUTE(ADDRESS(1,MATCH(CONCATENATE("*Count.AutoSlam.",'Site Setup'!$R$5,".",'Site Setup'!$R$5,"-SLAM",$AZ55,AI$38,AI$37),OP_DATA!$2:$2,0),4),"1","")&amp;"7:"&amp;SUBSTITUTE(ADDRESS(1,MATCH(CONCATENATE("*Count.AutoSlam.",'Site Setup'!$R$5,".",'Site Setup'!$R$5,"-SLAM",$AZ55,AI$38,AI$37),OP_DATA!$2:$2,0),4),"1","")&amp;"200")),0)</f>
        <v/>
      </c>
      <c r="AJ55" s="251">
        <f>_xlfn.IFNA(SUM(INDIRECT("OP_DATA!" &amp; SUBSTITUTE(ADDRESS(1,MATCH(CONCATENATE("*Count.AutoSlam.",'Site Setup'!$R$5,".",'Site Setup'!$R$5,"-SLAM",$AZ55,AJ$38,AJ$37),OP_DATA!$2:$2,0),4),"1","")&amp;"7:"&amp;SUBSTITUTE(ADDRESS(1,MATCH(CONCATENATE("*Count.AutoSlam.",'Site Setup'!$R$5,".",'Site Setup'!$R$5,"-SLAM",$AZ55,AJ$38,AJ$37),OP_DATA!$2:$2,0),4),"1","")&amp;"200")),0)</f>
        <v/>
      </c>
      <c r="AK55" s="251">
        <f>_xlfn.IFNA(SUM(INDIRECT("OP_DATA!" &amp; SUBSTITUTE(ADDRESS(1,MATCH(CONCATENATE("*Count.AutoSlam.",'Site Setup'!$R$5,".",'Site Setup'!$R$5,"-SLAM",$AZ55,AK$38,AK$37),OP_DATA!$2:$2,0),4),"1","")&amp;"7:"&amp;SUBSTITUTE(ADDRESS(1,MATCH(CONCATENATE("*Count.AutoSlam.",'Site Setup'!$R$5,".",'Site Setup'!$R$5,"-SLAM",$AZ55,AK$38,AK$37),OP_DATA!$2:$2,0),4),"1","")&amp;"200")),0)</f>
        <v/>
      </c>
      <c r="AL55" s="251">
        <f>_xlfn.IFNA(SUM(INDIRECT("OP_DATA!" &amp; SUBSTITUTE(ADDRESS(1,MATCH(CONCATENATE("*Count.AutoSlam.",'Site Setup'!$R$5,".",'Site Setup'!$R$5,"-SLAM",$AZ55,AL$38,AL$37),OP_DATA!$2:$2,0),4),"1","")&amp;"7:"&amp;SUBSTITUTE(ADDRESS(1,MATCH(CONCATENATE("*Count.AutoSlam.",'Site Setup'!$R$5,".",'Site Setup'!$R$5,"-SLAM",$AZ55,AL$38,AL$37),OP_DATA!$2:$2,0),4),"1","")&amp;"200")),0)</f>
        <v/>
      </c>
      <c r="AM55" s="251">
        <f>_xlfn.IFNA(SUM(INDIRECT("OP_DATA!" &amp; SUBSTITUTE(ADDRESS(1,MATCH(CONCATENATE("*Count.AutoSlam.",'Site Setup'!$R$5,".",'Site Setup'!$R$5,"-SLAM",$AZ55,AM$38,AM$37),OP_DATA!$2:$2,0),4),"1","")&amp;"7:"&amp;SUBSTITUTE(ADDRESS(1,MATCH(CONCATENATE("*Count.AutoSlam.",'Site Setup'!$R$5,".",'Site Setup'!$R$5,"-SLAM",$AZ55,AM$38,AM$37),OP_DATA!$2:$2,0),4),"1","")&amp;"200")),0)</f>
        <v/>
      </c>
      <c r="AN55" s="251">
        <f>_xlfn.IFNA(SUM(INDIRECT("OP_DATA!" &amp; SUBSTITUTE(ADDRESS(1,MATCH(CONCATENATE("*Count.AutoSlam.",'Site Setup'!$R$5,".",'Site Setup'!$R$5,"-SLAM",$AZ55,AN$38,AN$37),OP_DATA!$2:$2,0),4),"1","")&amp;"7:"&amp;SUBSTITUTE(ADDRESS(1,MATCH(CONCATENATE("*Count.AutoSlam.",'Site Setup'!$R$5,".",'Site Setup'!$R$5,"-SLAM",$AZ55,AN$38,AN$37),OP_DATA!$2:$2,0),4),"1","")&amp;"200")),0)</f>
        <v/>
      </c>
      <c r="AO55" s="251">
        <f>_xlfn.IFNA(SUM(INDIRECT("OP_DATA!" &amp; SUBSTITUTE(ADDRESS(1,MATCH(CONCATENATE("*Count.AutoSlam.",'Site Setup'!$R$5,".",'Site Setup'!$R$5,"-SLAM",$AZ55,AO$38,AO$37),OP_DATA!$2:$2,0),4),"1","")&amp;"7:"&amp;SUBSTITUTE(ADDRESS(1,MATCH(CONCATENATE("*Count.AutoSlam.",'Site Setup'!$R$5,".",'Site Setup'!$R$5,"-SLAM",$AZ55,AO$38,AO$37),OP_DATA!$2:$2,0),4),"1","")&amp;"200")),0)</f>
        <v/>
      </c>
      <c r="AP55" s="251">
        <f>_xlfn.IFNA(SUM(INDIRECT("OP_DATA!" &amp; SUBSTITUTE(ADDRESS(1,MATCH(CONCATENATE("*Count.AutoSlam.",'Site Setup'!$R$5,".",'Site Setup'!$R$5,"-SLAM",$AZ55,AP$38,AP$37),OP_DATA!$2:$2,0),4),"1","")&amp;"7:"&amp;SUBSTITUTE(ADDRESS(1,MATCH(CONCATENATE("*Count.AutoSlam.",'Site Setup'!$R$5,".",'Site Setup'!$R$5,"-SLAM",$AZ55,AP$38,AP$37),OP_DATA!$2:$2,0),4),"1","")&amp;"200")),0)</f>
        <v/>
      </c>
      <c r="AQ55" s="251">
        <f>_xlfn.IFNA(SUM(INDIRECT("OP_DATA!" &amp; SUBSTITUTE(ADDRESS(1,MATCH(CONCATENATE("*Count.AutoSlam.",'Site Setup'!$R$5,".",'Site Setup'!$R$5,"-SLAM",$AZ55,AQ$38,AQ$37),OP_DATA!$2:$2,0),4),"1","")&amp;"7:"&amp;SUBSTITUTE(ADDRESS(1,MATCH(CONCATENATE("*Count.AutoSlam.",'Site Setup'!$R$5,".",'Site Setup'!$R$5,"-SLAM",$AZ55,AQ$38,AQ$37),OP_DATA!$2:$2,0),4),"1","")&amp;"200")),0)</f>
        <v/>
      </c>
      <c r="AR55" s="251">
        <f>_xlfn.IFNA(SUM(INDIRECT("OP_DATA!" &amp; SUBSTITUTE(ADDRESS(1,MATCH(CONCATENATE("*Count.AutoSlam.",'Site Setup'!$R$5,".",'Site Setup'!$R$5,"-SLAM",$AZ55,AR$38,AR$37),OP_DATA!$2:$2,0),4),"1","")&amp;"7:"&amp;SUBSTITUTE(ADDRESS(1,MATCH(CONCATENATE("*Count.AutoSlam.",'Site Setup'!$R$5,".",'Site Setup'!$R$5,"-SLAM",$AZ55,AR$38,AR$37),OP_DATA!$2:$2,0),4),"1","")&amp;"200")),0)</f>
        <v/>
      </c>
      <c r="AS55" s="251">
        <f>_xlfn.IFNA(SUM(INDIRECT("OP_DATA!" &amp; SUBSTITUTE(ADDRESS(1,MATCH(CONCATENATE("*Count.AutoSlam.",'Site Setup'!$R$5,".",'Site Setup'!$R$5,"-SLAM",$AZ55,AS$38,AS$37),OP_DATA!$2:$2,0),4),"1","")&amp;"7:"&amp;SUBSTITUTE(ADDRESS(1,MATCH(CONCATENATE("*Count.AutoSlam.",'Site Setup'!$R$5,".",'Site Setup'!$R$5,"-SLAM",$AZ55,AS$38,AS$37),OP_DATA!$2:$2,0),4),"1","")&amp;"200")),0)</f>
        <v/>
      </c>
      <c r="AT55" s="251">
        <f>_xlfn.IFNA(SUM(INDIRECT("OP_DATA!" &amp; SUBSTITUTE(ADDRESS(1,MATCH(CONCATENATE("*Count.AutoSlam.",'Site Setup'!$R$5,".",'Site Setup'!$R$5,"-SLAM",$AZ55,AT$38,AT$37),OP_DATA!$2:$2,0),4),"1","")&amp;"7:"&amp;SUBSTITUTE(ADDRESS(1,MATCH(CONCATENATE("*Count.AutoSlam.",'Site Setup'!$R$5,".",'Site Setup'!$R$5,"-SLAM",$AZ55,AT$38,AT$37),OP_DATA!$2:$2,0),4),"1","")&amp;"200")),0)</f>
        <v/>
      </c>
      <c r="AU55" s="251">
        <f>_xlfn.IFNA(SUM(INDIRECT("OP_DATA!" &amp; SUBSTITUTE(ADDRESS(1,MATCH(CONCATENATE("*Count.AutoSlam.",'Site Setup'!$R$5,".",'Site Setup'!$R$5,"-SLAM",$AZ55,AU$38,AU$37),OP_DATA!$2:$2,0),4),"1","")&amp;"7:"&amp;SUBSTITUTE(ADDRESS(1,MATCH(CONCATENATE("*Count.AutoSlam.",'Site Setup'!$R$5,".",'Site Setup'!$R$5,"-SLAM",$AZ55,AU$38,AU$37),OP_DATA!$2:$2,0),4),"1","")&amp;"200")),0)</f>
        <v/>
      </c>
      <c r="AV55" s="251">
        <f>_xlfn.IFNA(SUM(INDIRECT("OP_DATA!" &amp; SUBSTITUTE(ADDRESS(1,MATCH(CONCATENATE("*Count.AutoSlam.",'Site Setup'!$R$5,".",'Site Setup'!$R$5,"-SLAM",$AZ55,AV$38,AV$37),OP_DATA!$2:$2,0),4),"1","")&amp;"7:"&amp;SUBSTITUTE(ADDRESS(1,MATCH(CONCATENATE("*Count.AutoSlam.",'Site Setup'!$R$5,".",'Site Setup'!$R$5,"-SLAM",$AZ55,AV$38,AV$37),OP_DATA!$2:$2,0),4),"1","")&amp;"200")),0)</f>
        <v/>
      </c>
      <c r="AW55" s="251">
        <f>_xlfn.IFNA(SUM(INDIRECT("OP_DATA!" &amp; SUBSTITUTE(ADDRESS(1,MATCH(CONCATENATE("*Count.AutoSlam.",'Site Setup'!$R$5,".",'Site Setup'!$R$5,"-SLAM",$AZ55,AW$38,AW$37),OP_DATA!$2:$2,0),4),"1","")&amp;"7:"&amp;SUBSTITUTE(ADDRESS(1,MATCH(CONCATENATE("*Count.AutoSlam.",'Site Setup'!$R$5,".",'Site Setup'!$R$5,"-SLAM",$AZ55,AW$38,AW$37),OP_DATA!$2:$2,0),4),"1","")&amp;"200")),0)</f>
        <v/>
      </c>
      <c r="AX55" s="251">
        <f>_xlfn.IFNA(SUM(INDIRECT("OP_DATA!" &amp; SUBSTITUTE(ADDRESS(1,MATCH(CONCATENATE("*Count.AutoSlam.",'Site Setup'!$R$5,".",'Site Setup'!$R$5,"-SLAM",$AZ55,AX$38,AX$37),OP_DATA!$2:$2,0),4),"1","")&amp;"7:"&amp;SUBSTITUTE(ADDRESS(1,MATCH(CONCATENATE("*Count.AutoSlam.",'Site Setup'!$R$5,".",'Site Setup'!$R$5,"-SLAM",$AZ55,AX$38,AX$37),OP_DATA!$2:$2,0),4),"1","")&amp;"200")),0)</f>
        <v/>
      </c>
      <c r="AY55" s="251">
        <f>_xlfn.IFNA(SUM(INDIRECT("OP_DATA!" &amp; SUBSTITUTE(ADDRESS(1,MATCH(CONCATENATE("*Count.AutoSlam.",'Site Setup'!$R$5,".",'Site Setup'!$R$5,"-SLAM",$AZ55,AY$38,AY$37),OP_DATA!$2:$2,0),4),"1","")&amp;"7:"&amp;SUBSTITUTE(ADDRESS(1,MATCH(CONCATENATE("*Count.AutoSlam.",'Site Setup'!$R$5,".",'Site Setup'!$R$5,"-SLAM",$AZ55,AY$38,AY$37),OP_DATA!$2:$2,0),4),"1","")&amp;"200")),0)</f>
        <v/>
      </c>
      <c r="AZ55" s="24">
        <f>'Site Setup'!B54</f>
        <v/>
      </c>
    </row>
    <row r="56" ht="15.75" customHeight="1" s="644">
      <c r="A56" s="82">
        <f>A29</f>
        <v/>
      </c>
      <c r="B56" s="97">
        <f>_xlfn.IFNA(SUM(INDIRECT("OP_DATA!" &amp; SUBSTITUTE(ADDRESS(1,MATCH(CONCATENATE("*Count.AutoSlam.",'Site Setup'!$R$5,".",'Site Setup'!$C55,".",'Site Setup'!$R$5,"-SLAM",$AZ56,1,".Shipped n"),OP_DATA!$2:$2,0),4),"1","")&amp;"7:"&amp;SUBSTITUTE(ADDRESS(1,MATCH(CONCATENATE("*Count.AutoSlam.",'Site Setup'!$R$5,".",'Site Setup'!$C55,".",'Site Setup'!$R$5,"-SLAM",$AZ56,1,".Shipped n"),OP_DATA!$2:$2,0),4),"1","")&amp;"200"))+SUM(INDIRECT("OP_DATA!" &amp; SUBSTITUTE(ADDRESS(1,MATCH(CONCATENATE("*Count.AutoSlam.",'Site Setup'!$R$5,".",'Site Setup'!$C55,".",'Site Setup'!$R$5,"-SLAM",$AZ56,2,".Shipped n"),OP_DATA!$2:$2,0),4),"1","")&amp;"7:"&amp;SUBSTITUTE(ADDRESS(1,MATCH(CONCATENATE("*Count.AutoSlam.",'Site Setup'!$R$5,".",'Site Setup'!$C55,".",'Site Setup'!$R$5,"-SLAM",$AZ56,2,".Shipped n"),OP_DATA!$2:$2,0),4),"1","")&amp;"200")),0)</f>
        <v/>
      </c>
      <c r="C56" s="251">
        <f>_xlfn.IFNA(SUM(INDIRECT("OP_DATA!" &amp; SUBSTITUTE(ADDRESS(1,MATCH(CONCATENATE("*Count.AutoSlam.",'Site Setup'!$R$5,".",'Site Setup'!$C55,".",'Site Setup'!$R$5,"-SLAM",$AZ56,RIGHT(C$39,1),C$38,C$37),OP_DATA!$2:$2,0),4),"1","")&amp;"7:"&amp;SUBSTITUTE(ADDRESS(1,MATCH(CONCATENATE("*Count.AutoSlam.",'Site Setup'!$R$5,".",'Site Setup'!$C55,".",'Site Setup'!$R$5,"-SLAM",$AZ56,RIGHT(C$39,1),C$38,C$37),OP_DATA!$2:$2,0),4),"1","")&amp;"200")),0)</f>
        <v/>
      </c>
      <c r="D56" s="251">
        <f>_xlfn.IFNA(SUM(INDIRECT("OP_DATA!" &amp; SUBSTITUTE(ADDRESS(1,MATCH(CONCATENATE("*Count.AutoSlam.",'Site Setup'!$R$5,".",'Site Setup'!$C55,".",'Site Setup'!$R$5,"-SLAM",$AZ56,RIGHT(D$39,1),D$38,D$37),OP_DATA!$2:$2,0),4),"1","")&amp;"7:"&amp;SUBSTITUTE(ADDRESS(1,MATCH(CONCATENATE("*Count.AutoSlam.",'Site Setup'!$R$5,".",'Site Setup'!$C55,".",'Site Setup'!$R$5,"-SLAM",$AZ56,RIGHT(D$39,1),D$38,D$37),OP_DATA!$2:$2,0),4),"1","")&amp;"200")),0)</f>
        <v/>
      </c>
      <c r="E56" s="251">
        <f>_xlfn.IFNA(SUM(INDIRECT("OP_DATA!" &amp; SUBSTITUTE(ADDRESS(1,MATCH(CONCATENATE("*Count.AutoSlam.",'Site Setup'!$R$5,".",'Site Setup'!$C55,".",'Site Setup'!$R$5,"-SLAM",$AZ56,RIGHT(E$39,1),E$38,E$37),OP_DATA!$2:$2,0),4),"1","")&amp;"7:"&amp;SUBSTITUTE(ADDRESS(1,MATCH(CONCATENATE("*Count.AutoSlam.",'Site Setup'!$R$5,".",'Site Setup'!$C55,".",'Site Setup'!$R$5,"-SLAM",$AZ56,RIGHT(E$39,1),E$38,E$37),OP_DATA!$2:$2,0),4),"1","")&amp;"200")),0)</f>
        <v/>
      </c>
      <c r="F56" s="251">
        <f>_xlfn.IFNA(SUM(INDIRECT("OP_DATA!" &amp; SUBSTITUTE(ADDRESS(1,MATCH(CONCATENATE("*Count.AutoSlam.",'Site Setup'!$R$5,".",'Site Setup'!$C55,".",'Site Setup'!$R$5,"-SLAM",$AZ56,RIGHT(F$39,1),F$38,F$37),OP_DATA!$2:$2,0),4),"1","")&amp;"7:"&amp;SUBSTITUTE(ADDRESS(1,MATCH(CONCATENATE("*Count.AutoSlam.",'Site Setup'!$R$5,".",'Site Setup'!$C55,".",'Site Setup'!$R$5,"-SLAM",$AZ56,RIGHT(F$39,1),F$38,F$37),OP_DATA!$2:$2,0),4),"1","")&amp;"200")),0)</f>
        <v/>
      </c>
      <c r="G56" s="251">
        <f>_xlfn.IFNA(SUM(INDIRECT("OP_DATA!" &amp; SUBSTITUTE(ADDRESS(1,MATCH(CONCATENATE("*Count.AutoSlam.",'Site Setup'!$R$5,".",'Site Setup'!$C55,".",'Site Setup'!$R$5,"-SLAM",$AZ56,RIGHT(G$39,1),G$38,G$37),OP_DATA!$2:$2,0),4),"1","")&amp;"7:"&amp;SUBSTITUTE(ADDRESS(1,MATCH(CONCATENATE("*Count.AutoSlam.",'Site Setup'!$R$5,".",'Site Setup'!$C55,".",'Site Setup'!$R$5,"-SLAM",$AZ56,RIGHT(G$39,1),G$38,G$37),OP_DATA!$2:$2,0),4),"1","")&amp;"200")),0)</f>
        <v/>
      </c>
      <c r="H56" s="251">
        <f>_xlfn.IFNA(SUM(INDIRECT("OP_DATA!" &amp; SUBSTITUTE(ADDRESS(1,MATCH(CONCATENATE("*Count.AutoSlam.",'Site Setup'!$R$5,".",'Site Setup'!$C55,".",'Site Setup'!$R$5,"-SLAM",$AZ56,RIGHT(H$39,1),H$38,H$37),OP_DATA!$2:$2,0),4),"1","")&amp;"7:"&amp;SUBSTITUTE(ADDRESS(1,MATCH(CONCATENATE("*Count.AutoSlam.",'Site Setup'!$R$5,".",'Site Setup'!$C55,".",'Site Setup'!$R$5,"-SLAM",$AZ56,RIGHT(H$39,1),H$38,H$37),OP_DATA!$2:$2,0),4),"1","")&amp;"200")),0)</f>
        <v/>
      </c>
      <c r="I56" s="251">
        <f>_xlfn.IFNA(SUM(INDIRECT("OP_DATA!" &amp; SUBSTITUTE(ADDRESS(1,MATCH(CONCATENATE("*Count.AutoSlam.",'Site Setup'!$R$5,".",'Site Setup'!$C55,".",'Site Setup'!$R$5,"-SLAM",$AZ56,RIGHT(I$39,1),I$38,I$37),OP_DATA!$2:$2,0),4),"1","")&amp;"7:"&amp;SUBSTITUTE(ADDRESS(1,MATCH(CONCATENATE("*Count.AutoSlam.",'Site Setup'!$R$5,".",'Site Setup'!$C55,".",'Site Setup'!$R$5,"-SLAM",$AZ56,RIGHT(I$39,1),I$38,I$37),OP_DATA!$2:$2,0),4),"1","")&amp;"200")),0)</f>
        <v/>
      </c>
      <c r="J56" s="251">
        <f>_xlfn.IFNA(SUM(INDIRECT("OP_DATA!" &amp; SUBSTITUTE(ADDRESS(1,MATCH(CONCATENATE("*Count.AutoSlam.",'Site Setup'!$R$5,".",'Site Setup'!$C55,".",'Site Setup'!$R$5,"-SLAM",$AZ56,RIGHT(J$39,1),J$38,J$37),OP_DATA!$2:$2,0),4),"1","")&amp;"7:"&amp;SUBSTITUTE(ADDRESS(1,MATCH(CONCATENATE("*Count.AutoSlam.",'Site Setup'!$R$5,".",'Site Setup'!$C55,".",'Site Setup'!$R$5,"-SLAM",$AZ56,RIGHT(J$39,1),J$38,J$37),OP_DATA!$2:$2,0),4),"1","")&amp;"200")),0)</f>
        <v/>
      </c>
      <c r="K56" s="251">
        <f>_xlfn.IFNA(SUM(INDIRECT("OP_DATA!" &amp; SUBSTITUTE(ADDRESS(1,MATCH(CONCATENATE("*Count.AutoSlam.",'Site Setup'!$R$5,".",'Site Setup'!$C55,".",'Site Setup'!$R$5,"-SLAM",$AZ56,RIGHT(K$39,1),K$38,K$37),OP_DATA!$2:$2,0),4),"1","")&amp;"7:"&amp;SUBSTITUTE(ADDRESS(1,MATCH(CONCATENATE("*Count.AutoSlam.",'Site Setup'!$R$5,".",'Site Setup'!$C55,".",'Site Setup'!$R$5,"-SLAM",$AZ56,RIGHT(K$39,1),K$38,K$37),OP_DATA!$2:$2,0),4),"1","")&amp;"200")),0)</f>
        <v/>
      </c>
      <c r="L56" s="251">
        <f>_xlfn.IFNA(SUM(INDIRECT("OP_DATA!" &amp; SUBSTITUTE(ADDRESS(1,MATCH(CONCATENATE("*Count.AutoSlam.",'Site Setup'!$R$5,".",'Site Setup'!$C55,".",'Site Setup'!$R$5,"-SLAM",$AZ56,RIGHT(L$39,1),L$38,L$37),OP_DATA!$2:$2,0),4),"1","")&amp;"7:"&amp;SUBSTITUTE(ADDRESS(1,MATCH(CONCATENATE("*Count.AutoSlam.",'Site Setup'!$R$5,".",'Site Setup'!$C55,".",'Site Setup'!$R$5,"-SLAM",$AZ56,RIGHT(L$39,1),L$38,L$37),OP_DATA!$2:$2,0),4),"1","")&amp;"200")),0)</f>
        <v/>
      </c>
      <c r="M56" s="222">
        <f>_xlfn.IFNA(SUM(INDIRECT("OP_DATA!" &amp; SUBSTITUTE(ADDRESS(1,MATCH(CONCATENATE("*Count.AutoSlam.",'Site Setup'!$R$5,".",'Site Setup'!$R$5,"-SLAM",$AZ56,RIGHT(M$39,1),M$38,M$37),OP_DATA!$2:$2,0),4),"1","")&amp;"7:"&amp;SUBSTITUTE(ADDRESS(1,MATCH(CONCATENATE("*Count.AutoSlam.",'Site Setup'!$R$5,".",'Site Setup'!$R$5,"-SLAM",$AZ56,RIGHT(M$39,1),M$38,M$37),OP_DATA!$2:$2,0),4),"1","")&amp;"200")),0)</f>
        <v/>
      </c>
      <c r="N56" s="222">
        <f>_xlfn.IFNA(SUM(INDIRECT("OP_DATA!" &amp; SUBSTITUTE(ADDRESS(1,MATCH(CONCATENATE("*Count.AutoSlam.",'Site Setup'!$R$5,".",'Site Setup'!$R$5,"-SLAM",$AZ56,RIGHT(N$39,1),N$38,N$37),OP_DATA!$2:$2,0),4),"1","")&amp;"7:"&amp;SUBSTITUTE(ADDRESS(1,MATCH(CONCATENATE("*Count.AutoSlam.",'Site Setup'!$R$5,".",'Site Setup'!$R$5,"-SLAM",$AZ56,RIGHT(N$39,1),N$38,N$37),OP_DATA!$2:$2,0),4),"1","")&amp;"200")),0)</f>
        <v/>
      </c>
      <c r="O56" s="251">
        <f>_xlfn.IFNA(SUM(INDIRECT("OP_DATA!" &amp; SUBSTITUTE(ADDRESS(1,MATCH(CONCATENATE("*Count.AutoSlam.",'Site Setup'!$R$5,".",'Site Setup'!$C55,".",'Site Setup'!$R$5,"-SLAM",$AZ56,RIGHT(O$39,1),O$38,O$37),OP_DATA!$2:$2,0),4),"1","")&amp;"7:"&amp;SUBSTITUTE(ADDRESS(1,MATCH(CONCATENATE("*Count.AutoSlam.",'Site Setup'!$R$5,".",'Site Setup'!$C55,".",'Site Setup'!$R$5,"-SLAM",$AZ56,RIGHT(O$39,1),O$38,O$37),OP_DATA!$2:$2,0),4),"1","")&amp;"200")),0)</f>
        <v/>
      </c>
      <c r="P56" s="251">
        <f>_xlfn.IFNA(SUM(INDIRECT("OP_DATA!" &amp; SUBSTITUTE(ADDRESS(1,MATCH(CONCATENATE("*Count.AutoSlam.",'Site Setup'!$R$5,".",'Site Setup'!$C55,".",'Site Setup'!$R$5,"-SLAM",$AZ56,RIGHT(P$39,1),P$38,P$37),OP_DATA!$2:$2,0),4),"1","")&amp;"7:"&amp;SUBSTITUTE(ADDRESS(1,MATCH(CONCATENATE("*Count.AutoSlam.",'Site Setup'!$R$5,".",'Site Setup'!$C55,".",'Site Setup'!$R$5,"-SLAM",$AZ56,RIGHT(P$39,1),P$38,P$37),OP_DATA!$2:$2,0),4),"1","")&amp;"200")),0)</f>
        <v/>
      </c>
      <c r="Q56" s="251">
        <f>_xlfn.IFNA(SUM(INDIRECT("OP_DATA!" &amp; SUBSTITUTE(ADDRESS(1,MATCH(CONCATENATE("*Count.AutoSlam.",'Site Setup'!$R$5,".",'Site Setup'!$C55,".",'Site Setup'!$R$5,"-SLAM",$AZ56,RIGHT(Q$39,1),Q$38,Q$37),OP_DATA!$2:$2,0),4),"1","")&amp;"7:"&amp;SUBSTITUTE(ADDRESS(1,MATCH(CONCATENATE("*Count.AutoSlam.",'Site Setup'!$R$5,".",'Site Setup'!$C55,".",'Site Setup'!$R$5,"-SLAM",$AZ56,RIGHT(Q$39,1),Q$38,Q$37),OP_DATA!$2:$2,0),4),"1","")&amp;"200")),0)</f>
        <v/>
      </c>
      <c r="R56" s="251">
        <f>_xlfn.IFNA(SUM(INDIRECT("OP_DATA!" &amp; SUBSTITUTE(ADDRESS(1,MATCH(CONCATENATE("*Count.AutoSlam.",'Site Setup'!$R$5,".",'Site Setup'!$C55,".",'Site Setup'!$R$5,"-SLAM",$AZ56,RIGHT(R$39,1),R$38,R$37),OP_DATA!$2:$2,0),4),"1","")&amp;"7:"&amp;SUBSTITUTE(ADDRESS(1,MATCH(CONCATENATE("*Count.AutoSlam.",'Site Setup'!$R$5,".",'Site Setup'!$C55,".",'Site Setup'!$R$5,"-SLAM",$AZ56,RIGHT(R$39,1),R$38,R$37),OP_DATA!$2:$2,0),4),"1","")&amp;"200")),0)</f>
        <v/>
      </c>
      <c r="S56" s="251">
        <f>_xlfn.IFNA(SUM(INDIRECT("OP_DATA!" &amp; SUBSTITUTE(ADDRESS(1,MATCH(CONCATENATE("*Count.AutoSlam.",'Site Setup'!$R$5,".",'Site Setup'!$R$5,"-SLAM",$AZ56,S$38,S$37),OP_DATA!$2:$2,0),4),"1","")&amp;"7:"&amp;SUBSTITUTE(ADDRESS(1,MATCH(CONCATENATE("*Count.AutoSlam.",'Site Setup'!$R$5,".",'Site Setup'!$R$5,"-SLAM",$AZ56,S$38,S$37),OP_DATA!$2:$2,0),4),"1","")&amp;"200")),0)</f>
        <v/>
      </c>
      <c r="T56" s="251">
        <f>_xlfn.IFNA(SUM(INDIRECT("OP_DATA!" &amp; SUBSTITUTE(ADDRESS(1,MATCH(CONCATENATE("*Count.AutoSlam.",'Site Setup'!$R$5,".",'Site Setup'!$R$5,"-SLAM",$AZ56,T$38,T$37),OP_DATA!$2:$2,0),4),"1","")&amp;"7:"&amp;SUBSTITUTE(ADDRESS(1,MATCH(CONCATENATE("*Count.AutoSlam.",'Site Setup'!$R$5,".",'Site Setup'!$R$5,"-SLAM",$AZ56,T$38,T$37),OP_DATA!$2:$2,0),4),"1","")&amp;"200")),0)</f>
        <v/>
      </c>
      <c r="U56" s="251">
        <f>_xlfn.IFNA(SUM(INDIRECT("OP_DATA!" &amp; SUBSTITUTE(ADDRESS(1,MATCH(CONCATENATE("*Count.AutoSlam.",'Site Setup'!$R$5,".",'Site Setup'!$R$5,"-SLAM",$AZ56,U$38,U$37),OP_DATA!$2:$2,0),4),"1","")&amp;"7:"&amp;SUBSTITUTE(ADDRESS(1,MATCH(CONCATENATE("*Count.AutoSlam.",'Site Setup'!$R$5,".",'Site Setup'!$R$5,"-SLAM",$AZ56,U$38,U$37),OP_DATA!$2:$2,0),4),"1","")&amp;"200")),0)</f>
        <v/>
      </c>
      <c r="V56" s="251">
        <f>_xlfn.IFNA(SUM(INDIRECT("OP_DATA!" &amp; SUBSTITUTE(ADDRESS(1,MATCH(CONCATENATE("*Count.AutoSlam.",'Site Setup'!$R$5,".",'Site Setup'!$R$5,"-SLAM",$AZ56,V$38,V$37),OP_DATA!$2:$2,0),4),"1","")&amp;"7:"&amp;SUBSTITUTE(ADDRESS(1,MATCH(CONCATENATE("*Count.AutoSlam.",'Site Setup'!$R$5,".",'Site Setup'!$R$5,"-SLAM",$AZ56,V$38,V$37),OP_DATA!$2:$2,0),4),"1","")&amp;"200")),0)</f>
        <v/>
      </c>
      <c r="W56" s="251">
        <f>_xlfn.IFNA(SUM(INDIRECT("OP_DATA!" &amp; SUBSTITUTE(ADDRESS(1,MATCH(CONCATENATE("*Count.AutoSlam.",'Site Setup'!$R$5,".",'Site Setup'!$R$5,"-SLAM",$AZ56,W$38,W$37),OP_DATA!$2:$2,0),4),"1","")&amp;"7:"&amp;SUBSTITUTE(ADDRESS(1,MATCH(CONCATENATE("*Count.AutoSlam.",'Site Setup'!$R$5,".",'Site Setup'!$R$5,"-SLAM",$AZ56,W$38,W$37),OP_DATA!$2:$2,0),4),"1","")&amp;"200")),0)</f>
        <v/>
      </c>
      <c r="X56" s="251">
        <f>_xlfn.IFNA(SUM(INDIRECT("OP_DATA!" &amp; SUBSTITUTE(ADDRESS(1,MATCH(CONCATENATE("*Count.AutoSlam.",'Site Setup'!$R$5,".",'Site Setup'!$R$5,"-SLAM",$AZ56,X$38,X$37),OP_DATA!$2:$2,0),4),"1","")&amp;"7:"&amp;SUBSTITUTE(ADDRESS(1,MATCH(CONCATENATE("*Count.AutoSlam.",'Site Setup'!$R$5,".",'Site Setup'!$R$5,"-SLAM",$AZ56,X$38,X$37),OP_DATA!$2:$2,0),4),"1","")&amp;"200")),0)</f>
        <v/>
      </c>
      <c r="Y56" s="251">
        <f>_xlfn.IFNA(SUM(INDIRECT("OP_DATA!" &amp; SUBSTITUTE(ADDRESS(1,MATCH(CONCATENATE("*Count.AutoSlam.",'Site Setup'!$R$5,".",'Site Setup'!$R$5,"-SLAM",$AZ56,Y$38,Y$37),OP_DATA!$2:$2,0),4),"1","")&amp;"7:"&amp;SUBSTITUTE(ADDRESS(1,MATCH(CONCATENATE("*Count.AutoSlam.",'Site Setup'!$R$5,".",'Site Setup'!$R$5,"-SLAM",$AZ56,Y$38,Y$37),OP_DATA!$2:$2,0),4),"1","")&amp;"200")),0)</f>
        <v/>
      </c>
      <c r="Z56" s="251">
        <f>_xlfn.IFNA(SUM(INDIRECT("OP_DATA!" &amp; SUBSTITUTE(ADDRESS(1,MATCH(CONCATENATE("*Count.AutoSlam.",'Site Setup'!$R$5,".",'Site Setup'!$R$5,"-SLAM",$AZ56,Z$38,Z$37),OP_DATA!$2:$2,0),4),"1","")&amp;"7:"&amp;SUBSTITUTE(ADDRESS(1,MATCH(CONCATENATE("*Count.AutoSlam.",'Site Setup'!$R$5,".",'Site Setup'!$R$5,"-SLAM",$AZ56,Z$38,Z$37),OP_DATA!$2:$2,0),4),"1","")&amp;"200")),0)</f>
        <v/>
      </c>
      <c r="AA56" s="251">
        <f>_xlfn.IFNA(SUM(INDIRECT("OP_DATA!" &amp; SUBSTITUTE(ADDRESS(1,MATCH(CONCATENATE("*Count.AutoSlam.",'Site Setup'!$R$5,".",'Site Setup'!$R$5,"-SLAM",$AZ56,AA$38,AA$37),OP_DATA!$2:$2,0),4),"1","")&amp;"7:"&amp;SUBSTITUTE(ADDRESS(1,MATCH(CONCATENATE("*Count.AutoSlam.",'Site Setup'!$R$5,".",'Site Setup'!$R$5,"-SLAM",$AZ56,AA$38,AA$37),OP_DATA!$2:$2,0),4),"1","")&amp;"200")),0)</f>
        <v/>
      </c>
      <c r="AB56" s="251">
        <f>_xlfn.IFNA(SUM(INDIRECT("OP_DATA!" &amp; SUBSTITUTE(ADDRESS(1,MATCH(CONCATENATE("*Count.AutoSlam.",'Site Setup'!$R$5,".",'Site Setup'!$R$5,"-SLAM",$AZ56,AB$38,AB$37),OP_DATA!$2:$2,0),4),"1","")&amp;"7:"&amp;SUBSTITUTE(ADDRESS(1,MATCH(CONCATENATE("*Count.AutoSlam.",'Site Setup'!$R$5,".",'Site Setup'!$R$5,"-SLAM",$AZ56,AB$38,AB$37),OP_DATA!$2:$2,0),4),"1","")&amp;"200")),0)</f>
        <v/>
      </c>
      <c r="AC56" s="251">
        <f>_xlfn.IFNA(SUM(INDIRECT("OP_DATA!" &amp; SUBSTITUTE(ADDRESS(1,MATCH(CONCATENATE("*Count.AutoSlam.",'Site Setup'!$R$5,".",'Site Setup'!$R$5,"-SLAM",$AZ56,AC$38,AC$37),OP_DATA!$2:$2,0),4),"1","")&amp;"7:"&amp;SUBSTITUTE(ADDRESS(1,MATCH(CONCATENATE("*Count.AutoSlam.",'Site Setup'!$R$5,".",'Site Setup'!$R$5,"-SLAM",$AZ56,AC$38,AC$37),OP_DATA!$2:$2,0),4),"1","")&amp;"200")),0)</f>
        <v/>
      </c>
      <c r="AD56" s="251">
        <f>_xlfn.IFNA(SUM(INDIRECT("OP_DATA!" &amp; SUBSTITUTE(ADDRESS(1,MATCH(CONCATENATE("*Count.AutoSlam.",'Site Setup'!$R$5,".",'Site Setup'!$R$5,"-SLAM",$AZ56,AD$38,AD$37),OP_DATA!$2:$2,0),4),"1","")&amp;"7:"&amp;SUBSTITUTE(ADDRESS(1,MATCH(CONCATENATE("*Count.AutoSlam.",'Site Setup'!$R$5,".",'Site Setup'!$R$5,"-SLAM",$AZ56,AD$38,AD$37),OP_DATA!$2:$2,0),4),"1","")&amp;"200")),0)</f>
        <v/>
      </c>
      <c r="AE56" s="251">
        <f>_xlfn.IFNA(SUM(INDIRECT("OP_DATA!" &amp; SUBSTITUTE(ADDRESS(1,MATCH(CONCATENATE("*Count.AutoSlam.",'Site Setup'!$R$5,".",'Site Setup'!$R$5,"-SLAM",$AZ56,AE$38,AE$37),OP_DATA!$2:$2,0),4),"1","")&amp;"7:"&amp;SUBSTITUTE(ADDRESS(1,MATCH(CONCATENATE("*Count.AutoSlam.",'Site Setup'!$R$5,".",'Site Setup'!$R$5,"-SLAM",$AZ56,AE$38,AE$37),OP_DATA!$2:$2,0),4),"1","")&amp;"200")),0)</f>
        <v/>
      </c>
      <c r="AF56" s="251">
        <f>_xlfn.IFNA(SUM(INDIRECT("OP_DATA!" &amp; SUBSTITUTE(ADDRESS(1,MATCH(CONCATENATE("*Count.AutoSlam.",'Site Setup'!$R$5,".",'Site Setup'!$R$5,"-SLAM",$AZ56,AF$38,AF$37),OP_DATA!$2:$2,0),4),"1","")&amp;"7:"&amp;SUBSTITUTE(ADDRESS(1,MATCH(CONCATENATE("*Count.AutoSlam.",'Site Setup'!$R$5,".",'Site Setup'!$R$5,"-SLAM",$AZ56,AF$38,AF$37),OP_DATA!$2:$2,0),4),"1","")&amp;"200")),0)</f>
        <v/>
      </c>
      <c r="AG56" s="251">
        <f>_xlfn.IFNA(SUM(INDIRECT("OP_DATA!" &amp; SUBSTITUTE(ADDRESS(1,MATCH(CONCATENATE("*Count.AutoSlam.",'Site Setup'!$R$5,".",'Site Setup'!$R$5,"-SLAM",$AZ56,AG$38,AG$37),OP_DATA!$2:$2,0),4),"1","")&amp;"7:"&amp;SUBSTITUTE(ADDRESS(1,MATCH(CONCATENATE("*Count.AutoSlam.",'Site Setup'!$R$5,".",'Site Setup'!$R$5,"-SLAM",$AZ56,AG$38,AG$37),OP_DATA!$2:$2,0),4),"1","")&amp;"200")),0)</f>
        <v/>
      </c>
      <c r="AH56" s="251">
        <f>_xlfn.IFNA(SUM(INDIRECT("OP_DATA!" &amp; SUBSTITUTE(ADDRESS(1,MATCH(CONCATENATE("*Count.AutoSlam.",'Site Setup'!$R$5,".",'Site Setup'!$R$5,"-SLAM",$AZ56,AH$38,AH$37),OP_DATA!$2:$2,0),4),"1","")&amp;"7:"&amp;SUBSTITUTE(ADDRESS(1,MATCH(CONCATENATE("*Count.AutoSlam.",'Site Setup'!$R$5,".",'Site Setup'!$R$5,"-SLAM",$AZ56,AH$38,AH$37),OP_DATA!$2:$2,0),4),"1","")&amp;"200")),0)</f>
        <v/>
      </c>
      <c r="AI56" s="251">
        <f>_xlfn.IFNA(SUM(INDIRECT("OP_DATA!" &amp; SUBSTITUTE(ADDRESS(1,MATCH(CONCATENATE("*Count.AutoSlam.",'Site Setup'!$R$5,".",'Site Setup'!$R$5,"-SLAM",$AZ56,AI$38,AI$37),OP_DATA!$2:$2,0),4),"1","")&amp;"7:"&amp;SUBSTITUTE(ADDRESS(1,MATCH(CONCATENATE("*Count.AutoSlam.",'Site Setup'!$R$5,".",'Site Setup'!$R$5,"-SLAM",$AZ56,AI$38,AI$37),OP_DATA!$2:$2,0),4),"1","")&amp;"200")),0)</f>
        <v/>
      </c>
      <c r="AJ56" s="251">
        <f>_xlfn.IFNA(SUM(INDIRECT("OP_DATA!" &amp; SUBSTITUTE(ADDRESS(1,MATCH(CONCATENATE("*Count.AutoSlam.",'Site Setup'!$R$5,".",'Site Setup'!$R$5,"-SLAM",$AZ56,AJ$38,AJ$37),OP_DATA!$2:$2,0),4),"1","")&amp;"7:"&amp;SUBSTITUTE(ADDRESS(1,MATCH(CONCATENATE("*Count.AutoSlam.",'Site Setup'!$R$5,".",'Site Setup'!$R$5,"-SLAM",$AZ56,AJ$38,AJ$37),OP_DATA!$2:$2,0),4),"1","")&amp;"200")),0)</f>
        <v/>
      </c>
      <c r="AK56" s="251">
        <f>_xlfn.IFNA(SUM(INDIRECT("OP_DATA!" &amp; SUBSTITUTE(ADDRESS(1,MATCH(CONCATENATE("*Count.AutoSlam.",'Site Setup'!$R$5,".",'Site Setup'!$R$5,"-SLAM",$AZ56,AK$38,AK$37),OP_DATA!$2:$2,0),4),"1","")&amp;"7:"&amp;SUBSTITUTE(ADDRESS(1,MATCH(CONCATENATE("*Count.AutoSlam.",'Site Setup'!$R$5,".",'Site Setup'!$R$5,"-SLAM",$AZ56,AK$38,AK$37),OP_DATA!$2:$2,0),4),"1","")&amp;"200")),0)</f>
        <v/>
      </c>
      <c r="AL56" s="251">
        <f>_xlfn.IFNA(SUM(INDIRECT("OP_DATA!" &amp; SUBSTITUTE(ADDRESS(1,MATCH(CONCATENATE("*Count.AutoSlam.",'Site Setup'!$R$5,".",'Site Setup'!$R$5,"-SLAM",$AZ56,AL$38,AL$37),OP_DATA!$2:$2,0),4),"1","")&amp;"7:"&amp;SUBSTITUTE(ADDRESS(1,MATCH(CONCATENATE("*Count.AutoSlam.",'Site Setup'!$R$5,".",'Site Setup'!$R$5,"-SLAM",$AZ56,AL$38,AL$37),OP_DATA!$2:$2,0),4),"1","")&amp;"200")),0)</f>
        <v/>
      </c>
      <c r="AM56" s="251">
        <f>_xlfn.IFNA(SUM(INDIRECT("OP_DATA!" &amp; SUBSTITUTE(ADDRESS(1,MATCH(CONCATENATE("*Count.AutoSlam.",'Site Setup'!$R$5,".",'Site Setup'!$R$5,"-SLAM",$AZ56,AM$38,AM$37),OP_DATA!$2:$2,0),4),"1","")&amp;"7:"&amp;SUBSTITUTE(ADDRESS(1,MATCH(CONCATENATE("*Count.AutoSlam.",'Site Setup'!$R$5,".",'Site Setup'!$R$5,"-SLAM",$AZ56,AM$38,AM$37),OP_DATA!$2:$2,0),4),"1","")&amp;"200")),0)</f>
        <v/>
      </c>
      <c r="AN56" s="251">
        <f>_xlfn.IFNA(SUM(INDIRECT("OP_DATA!" &amp; SUBSTITUTE(ADDRESS(1,MATCH(CONCATENATE("*Count.AutoSlam.",'Site Setup'!$R$5,".",'Site Setup'!$R$5,"-SLAM",$AZ56,AN$38,AN$37),OP_DATA!$2:$2,0),4),"1","")&amp;"7:"&amp;SUBSTITUTE(ADDRESS(1,MATCH(CONCATENATE("*Count.AutoSlam.",'Site Setup'!$R$5,".",'Site Setup'!$R$5,"-SLAM",$AZ56,AN$38,AN$37),OP_DATA!$2:$2,0),4),"1","")&amp;"200")),0)</f>
        <v/>
      </c>
      <c r="AO56" s="251">
        <f>_xlfn.IFNA(SUM(INDIRECT("OP_DATA!" &amp; SUBSTITUTE(ADDRESS(1,MATCH(CONCATENATE("*Count.AutoSlam.",'Site Setup'!$R$5,".",'Site Setup'!$R$5,"-SLAM",$AZ56,AO$38,AO$37),OP_DATA!$2:$2,0),4),"1","")&amp;"7:"&amp;SUBSTITUTE(ADDRESS(1,MATCH(CONCATENATE("*Count.AutoSlam.",'Site Setup'!$R$5,".",'Site Setup'!$R$5,"-SLAM",$AZ56,AO$38,AO$37),OP_DATA!$2:$2,0),4),"1","")&amp;"200")),0)</f>
        <v/>
      </c>
      <c r="AP56" s="251">
        <f>_xlfn.IFNA(SUM(INDIRECT("OP_DATA!" &amp; SUBSTITUTE(ADDRESS(1,MATCH(CONCATENATE("*Count.AutoSlam.",'Site Setup'!$R$5,".",'Site Setup'!$R$5,"-SLAM",$AZ56,AP$38,AP$37),OP_DATA!$2:$2,0),4),"1","")&amp;"7:"&amp;SUBSTITUTE(ADDRESS(1,MATCH(CONCATENATE("*Count.AutoSlam.",'Site Setup'!$R$5,".",'Site Setup'!$R$5,"-SLAM",$AZ56,AP$38,AP$37),OP_DATA!$2:$2,0),4),"1","")&amp;"200")),0)</f>
        <v/>
      </c>
      <c r="AQ56" s="251">
        <f>_xlfn.IFNA(SUM(INDIRECT("OP_DATA!" &amp; SUBSTITUTE(ADDRESS(1,MATCH(CONCATENATE("*Count.AutoSlam.",'Site Setup'!$R$5,".",'Site Setup'!$R$5,"-SLAM",$AZ56,AQ$38,AQ$37),OP_DATA!$2:$2,0),4),"1","")&amp;"7:"&amp;SUBSTITUTE(ADDRESS(1,MATCH(CONCATENATE("*Count.AutoSlam.",'Site Setup'!$R$5,".",'Site Setup'!$R$5,"-SLAM",$AZ56,AQ$38,AQ$37),OP_DATA!$2:$2,0),4),"1","")&amp;"200")),0)</f>
        <v/>
      </c>
      <c r="AR56" s="251">
        <f>_xlfn.IFNA(SUM(INDIRECT("OP_DATA!" &amp; SUBSTITUTE(ADDRESS(1,MATCH(CONCATENATE("*Count.AutoSlam.",'Site Setup'!$R$5,".",'Site Setup'!$R$5,"-SLAM",$AZ56,AR$38,AR$37),OP_DATA!$2:$2,0),4),"1","")&amp;"7:"&amp;SUBSTITUTE(ADDRESS(1,MATCH(CONCATENATE("*Count.AutoSlam.",'Site Setup'!$R$5,".",'Site Setup'!$R$5,"-SLAM",$AZ56,AR$38,AR$37),OP_DATA!$2:$2,0),4),"1","")&amp;"200")),0)</f>
        <v/>
      </c>
      <c r="AS56" s="251">
        <f>_xlfn.IFNA(SUM(INDIRECT("OP_DATA!" &amp; SUBSTITUTE(ADDRESS(1,MATCH(CONCATENATE("*Count.AutoSlam.",'Site Setup'!$R$5,".",'Site Setup'!$R$5,"-SLAM",$AZ56,AS$38,AS$37),OP_DATA!$2:$2,0),4),"1","")&amp;"7:"&amp;SUBSTITUTE(ADDRESS(1,MATCH(CONCATENATE("*Count.AutoSlam.",'Site Setup'!$R$5,".",'Site Setup'!$R$5,"-SLAM",$AZ56,AS$38,AS$37),OP_DATA!$2:$2,0),4),"1","")&amp;"200")),0)</f>
        <v/>
      </c>
      <c r="AT56" s="251">
        <f>_xlfn.IFNA(SUM(INDIRECT("OP_DATA!" &amp; SUBSTITUTE(ADDRESS(1,MATCH(CONCATENATE("*Count.AutoSlam.",'Site Setup'!$R$5,".",'Site Setup'!$R$5,"-SLAM",$AZ56,AT$38,AT$37),OP_DATA!$2:$2,0),4),"1","")&amp;"7:"&amp;SUBSTITUTE(ADDRESS(1,MATCH(CONCATENATE("*Count.AutoSlam.",'Site Setup'!$R$5,".",'Site Setup'!$R$5,"-SLAM",$AZ56,AT$38,AT$37),OP_DATA!$2:$2,0),4),"1","")&amp;"200")),0)</f>
        <v/>
      </c>
      <c r="AU56" s="251">
        <f>_xlfn.IFNA(SUM(INDIRECT("OP_DATA!" &amp; SUBSTITUTE(ADDRESS(1,MATCH(CONCATENATE("*Count.AutoSlam.",'Site Setup'!$R$5,".",'Site Setup'!$R$5,"-SLAM",$AZ56,AU$38,AU$37),OP_DATA!$2:$2,0),4),"1","")&amp;"7:"&amp;SUBSTITUTE(ADDRESS(1,MATCH(CONCATENATE("*Count.AutoSlam.",'Site Setup'!$R$5,".",'Site Setup'!$R$5,"-SLAM",$AZ56,AU$38,AU$37),OP_DATA!$2:$2,0),4),"1","")&amp;"200")),0)</f>
        <v/>
      </c>
      <c r="AV56" s="251">
        <f>_xlfn.IFNA(SUM(INDIRECT("OP_DATA!" &amp; SUBSTITUTE(ADDRESS(1,MATCH(CONCATENATE("*Count.AutoSlam.",'Site Setup'!$R$5,".",'Site Setup'!$R$5,"-SLAM",$AZ56,AV$38,AV$37),OP_DATA!$2:$2,0),4),"1","")&amp;"7:"&amp;SUBSTITUTE(ADDRESS(1,MATCH(CONCATENATE("*Count.AutoSlam.",'Site Setup'!$R$5,".",'Site Setup'!$R$5,"-SLAM",$AZ56,AV$38,AV$37),OP_DATA!$2:$2,0),4),"1","")&amp;"200")),0)</f>
        <v/>
      </c>
      <c r="AW56" s="251">
        <f>_xlfn.IFNA(SUM(INDIRECT("OP_DATA!" &amp; SUBSTITUTE(ADDRESS(1,MATCH(CONCATENATE("*Count.AutoSlam.",'Site Setup'!$R$5,".",'Site Setup'!$R$5,"-SLAM",$AZ56,AW$38,AW$37),OP_DATA!$2:$2,0),4),"1","")&amp;"7:"&amp;SUBSTITUTE(ADDRESS(1,MATCH(CONCATENATE("*Count.AutoSlam.",'Site Setup'!$R$5,".",'Site Setup'!$R$5,"-SLAM",$AZ56,AW$38,AW$37),OP_DATA!$2:$2,0),4),"1","")&amp;"200")),0)</f>
        <v/>
      </c>
      <c r="AX56" s="251">
        <f>_xlfn.IFNA(SUM(INDIRECT("OP_DATA!" &amp; SUBSTITUTE(ADDRESS(1,MATCH(CONCATENATE("*Count.AutoSlam.",'Site Setup'!$R$5,".",'Site Setup'!$R$5,"-SLAM",$AZ56,AX$38,AX$37),OP_DATA!$2:$2,0),4),"1","")&amp;"7:"&amp;SUBSTITUTE(ADDRESS(1,MATCH(CONCATENATE("*Count.AutoSlam.",'Site Setup'!$R$5,".",'Site Setup'!$R$5,"-SLAM",$AZ56,AX$38,AX$37),OP_DATA!$2:$2,0),4),"1","")&amp;"200")),0)</f>
        <v/>
      </c>
      <c r="AY56" s="251">
        <f>_xlfn.IFNA(SUM(INDIRECT("OP_DATA!" &amp; SUBSTITUTE(ADDRESS(1,MATCH(CONCATENATE("*Count.AutoSlam.",'Site Setup'!$R$5,".",'Site Setup'!$R$5,"-SLAM",$AZ56,AY$38,AY$37),OP_DATA!$2:$2,0),4),"1","")&amp;"7:"&amp;SUBSTITUTE(ADDRESS(1,MATCH(CONCATENATE("*Count.AutoSlam.",'Site Setup'!$R$5,".",'Site Setup'!$R$5,"-SLAM",$AZ56,AY$38,AY$37),OP_DATA!$2:$2,0),4),"1","")&amp;"200")),0)</f>
        <v/>
      </c>
      <c r="AZ56" s="24">
        <f>'Site Setup'!B55</f>
        <v/>
      </c>
    </row>
    <row r="57" ht="15.75" customHeight="1" s="644">
      <c r="A57" s="82">
        <f>A30</f>
        <v/>
      </c>
      <c r="B57" s="97">
        <f>_xlfn.IFNA(SUM(INDIRECT("OP_DATA!" &amp; SUBSTITUTE(ADDRESS(1,MATCH(CONCATENATE("*Count.AutoSlam.",'Site Setup'!$R$5,".",'Site Setup'!$C56,".",'Site Setup'!$R$5,"-SLAM",$AZ57,1,".Shipped n"),OP_DATA!$2:$2,0),4),"1","")&amp;"7:"&amp;SUBSTITUTE(ADDRESS(1,MATCH(CONCATENATE("*Count.AutoSlam.",'Site Setup'!$R$5,".",'Site Setup'!$C56,".",'Site Setup'!$R$5,"-SLAM",$AZ57,1,".Shipped n"),OP_DATA!$2:$2,0),4),"1","")&amp;"200"))+SUM(INDIRECT("OP_DATA!" &amp; SUBSTITUTE(ADDRESS(1,MATCH(CONCATENATE("*Count.AutoSlam.",'Site Setup'!$R$5,".",'Site Setup'!$C56,".",'Site Setup'!$R$5,"-SLAM",$AZ57,2,".Shipped n"),OP_DATA!$2:$2,0),4),"1","")&amp;"7:"&amp;SUBSTITUTE(ADDRESS(1,MATCH(CONCATENATE("*Count.AutoSlam.",'Site Setup'!$R$5,".",'Site Setup'!$C56,".",'Site Setup'!$R$5,"-SLAM",$AZ57,2,".Shipped n"),OP_DATA!$2:$2,0),4),"1","")&amp;"200")),0)</f>
        <v/>
      </c>
      <c r="C57" s="251">
        <f>_xlfn.IFNA(SUM(INDIRECT("OP_DATA!" &amp; SUBSTITUTE(ADDRESS(1,MATCH(CONCATENATE("*Count.AutoSlam.",'Site Setup'!$R$5,".",'Site Setup'!$C56,".",'Site Setup'!$R$5,"-SLAM",$AZ57,RIGHT(C$39,1),C$38,C$37),OP_DATA!$2:$2,0),4),"1","")&amp;"7:"&amp;SUBSTITUTE(ADDRESS(1,MATCH(CONCATENATE("*Count.AutoSlam.",'Site Setup'!$R$5,".",'Site Setup'!$C56,".",'Site Setup'!$R$5,"-SLAM",$AZ57,RIGHT(C$39,1),C$38,C$37),OP_DATA!$2:$2,0),4),"1","")&amp;"200")),0)</f>
        <v/>
      </c>
      <c r="D57" s="251">
        <f>_xlfn.IFNA(SUM(INDIRECT("OP_DATA!" &amp; SUBSTITUTE(ADDRESS(1,MATCH(CONCATENATE("*Count.AutoSlam.",'Site Setup'!$R$5,".",'Site Setup'!$C56,".",'Site Setup'!$R$5,"-SLAM",$AZ57,RIGHT(D$39,1),D$38,D$37),OP_DATA!$2:$2,0),4),"1","")&amp;"7:"&amp;SUBSTITUTE(ADDRESS(1,MATCH(CONCATENATE("*Count.AutoSlam.",'Site Setup'!$R$5,".",'Site Setup'!$C56,".",'Site Setup'!$R$5,"-SLAM",$AZ57,RIGHT(D$39,1),D$38,D$37),OP_DATA!$2:$2,0),4),"1","")&amp;"200")),0)</f>
        <v/>
      </c>
      <c r="E57" s="251">
        <f>_xlfn.IFNA(SUM(INDIRECT("OP_DATA!" &amp; SUBSTITUTE(ADDRESS(1,MATCH(CONCATENATE("*Count.AutoSlam.",'Site Setup'!$R$5,".",'Site Setup'!$C56,".",'Site Setup'!$R$5,"-SLAM",$AZ57,RIGHT(E$39,1),E$38,E$37),OP_DATA!$2:$2,0),4),"1","")&amp;"7:"&amp;SUBSTITUTE(ADDRESS(1,MATCH(CONCATENATE("*Count.AutoSlam.",'Site Setup'!$R$5,".",'Site Setup'!$C56,".",'Site Setup'!$R$5,"-SLAM",$AZ57,RIGHT(E$39,1),E$38,E$37),OP_DATA!$2:$2,0),4),"1","")&amp;"200")),0)</f>
        <v/>
      </c>
      <c r="F57" s="251">
        <f>_xlfn.IFNA(SUM(INDIRECT("OP_DATA!" &amp; SUBSTITUTE(ADDRESS(1,MATCH(CONCATENATE("*Count.AutoSlam.",'Site Setup'!$R$5,".",'Site Setup'!$C56,".",'Site Setup'!$R$5,"-SLAM",$AZ57,RIGHT(F$39,1),F$38,F$37),OP_DATA!$2:$2,0),4),"1","")&amp;"7:"&amp;SUBSTITUTE(ADDRESS(1,MATCH(CONCATENATE("*Count.AutoSlam.",'Site Setup'!$R$5,".",'Site Setup'!$C56,".",'Site Setup'!$R$5,"-SLAM",$AZ57,RIGHT(F$39,1),F$38,F$37),OP_DATA!$2:$2,0),4),"1","")&amp;"200")),0)</f>
        <v/>
      </c>
      <c r="G57" s="251">
        <f>_xlfn.IFNA(SUM(INDIRECT("OP_DATA!" &amp; SUBSTITUTE(ADDRESS(1,MATCH(CONCATENATE("*Count.AutoSlam.",'Site Setup'!$R$5,".",'Site Setup'!$C56,".",'Site Setup'!$R$5,"-SLAM",$AZ57,RIGHT(G$39,1),G$38,G$37),OP_DATA!$2:$2,0),4),"1","")&amp;"7:"&amp;SUBSTITUTE(ADDRESS(1,MATCH(CONCATENATE("*Count.AutoSlam.",'Site Setup'!$R$5,".",'Site Setup'!$C56,".",'Site Setup'!$R$5,"-SLAM",$AZ57,RIGHT(G$39,1),G$38,G$37),OP_DATA!$2:$2,0),4),"1","")&amp;"200")),0)</f>
        <v/>
      </c>
      <c r="H57" s="251">
        <f>_xlfn.IFNA(SUM(INDIRECT("OP_DATA!" &amp; SUBSTITUTE(ADDRESS(1,MATCH(CONCATENATE("*Count.AutoSlam.",'Site Setup'!$R$5,".",'Site Setup'!$C56,".",'Site Setup'!$R$5,"-SLAM",$AZ57,RIGHT(H$39,1),H$38,H$37),OP_DATA!$2:$2,0),4),"1","")&amp;"7:"&amp;SUBSTITUTE(ADDRESS(1,MATCH(CONCATENATE("*Count.AutoSlam.",'Site Setup'!$R$5,".",'Site Setup'!$C56,".",'Site Setup'!$R$5,"-SLAM",$AZ57,RIGHT(H$39,1),H$38,H$37),OP_DATA!$2:$2,0),4),"1","")&amp;"200")),0)</f>
        <v/>
      </c>
      <c r="I57" s="251">
        <f>_xlfn.IFNA(SUM(INDIRECT("OP_DATA!" &amp; SUBSTITUTE(ADDRESS(1,MATCH(CONCATENATE("*Count.AutoSlam.",'Site Setup'!$R$5,".",'Site Setup'!$C56,".",'Site Setup'!$R$5,"-SLAM",$AZ57,RIGHT(I$39,1),I$38,I$37),OP_DATA!$2:$2,0),4),"1","")&amp;"7:"&amp;SUBSTITUTE(ADDRESS(1,MATCH(CONCATENATE("*Count.AutoSlam.",'Site Setup'!$R$5,".",'Site Setup'!$C56,".",'Site Setup'!$R$5,"-SLAM",$AZ57,RIGHT(I$39,1),I$38,I$37),OP_DATA!$2:$2,0),4),"1","")&amp;"200")),0)</f>
        <v/>
      </c>
      <c r="J57" s="251">
        <f>_xlfn.IFNA(SUM(INDIRECT("OP_DATA!" &amp; SUBSTITUTE(ADDRESS(1,MATCH(CONCATENATE("*Count.AutoSlam.",'Site Setup'!$R$5,".",'Site Setup'!$C56,".",'Site Setup'!$R$5,"-SLAM",$AZ57,RIGHT(J$39,1),J$38,J$37),OP_DATA!$2:$2,0),4),"1","")&amp;"7:"&amp;SUBSTITUTE(ADDRESS(1,MATCH(CONCATENATE("*Count.AutoSlam.",'Site Setup'!$R$5,".",'Site Setup'!$C56,".",'Site Setup'!$R$5,"-SLAM",$AZ57,RIGHT(J$39,1),J$38,J$37),OP_DATA!$2:$2,0),4),"1","")&amp;"200")),0)</f>
        <v/>
      </c>
      <c r="K57" s="251">
        <f>_xlfn.IFNA(SUM(INDIRECT("OP_DATA!" &amp; SUBSTITUTE(ADDRESS(1,MATCH(CONCATENATE("*Count.AutoSlam.",'Site Setup'!$R$5,".",'Site Setup'!$C56,".",'Site Setup'!$R$5,"-SLAM",$AZ57,RIGHT(K$39,1),K$38,K$37),OP_DATA!$2:$2,0),4),"1","")&amp;"7:"&amp;SUBSTITUTE(ADDRESS(1,MATCH(CONCATENATE("*Count.AutoSlam.",'Site Setup'!$R$5,".",'Site Setup'!$C56,".",'Site Setup'!$R$5,"-SLAM",$AZ57,RIGHT(K$39,1),K$38,K$37),OP_DATA!$2:$2,0),4),"1","")&amp;"200")),0)</f>
        <v/>
      </c>
      <c r="L57" s="251">
        <f>_xlfn.IFNA(SUM(INDIRECT("OP_DATA!" &amp; SUBSTITUTE(ADDRESS(1,MATCH(CONCATENATE("*Count.AutoSlam.",'Site Setup'!$R$5,".",'Site Setup'!$C56,".",'Site Setup'!$R$5,"-SLAM",$AZ57,RIGHT(L$39,1),L$38,L$37),OP_DATA!$2:$2,0),4),"1","")&amp;"7:"&amp;SUBSTITUTE(ADDRESS(1,MATCH(CONCATENATE("*Count.AutoSlam.",'Site Setup'!$R$5,".",'Site Setup'!$C56,".",'Site Setup'!$R$5,"-SLAM",$AZ57,RIGHT(L$39,1),L$38,L$37),OP_DATA!$2:$2,0),4),"1","")&amp;"200")),0)</f>
        <v/>
      </c>
      <c r="M57" s="222">
        <f>_xlfn.IFNA(SUM(INDIRECT("OP_DATA!" &amp; SUBSTITUTE(ADDRESS(1,MATCH(CONCATENATE("*Count.AutoSlam.",'Site Setup'!$R$5,".",'Site Setup'!$R$5,"-SLAM",$AZ57,RIGHT(M$39,1),M$38,M$37),OP_DATA!$2:$2,0),4),"1","")&amp;"7:"&amp;SUBSTITUTE(ADDRESS(1,MATCH(CONCATENATE("*Count.AutoSlam.",'Site Setup'!$R$5,".",'Site Setup'!$R$5,"-SLAM",$AZ57,RIGHT(M$39,1),M$38,M$37),OP_DATA!$2:$2,0),4),"1","")&amp;"200")),0)</f>
        <v/>
      </c>
      <c r="N57" s="222">
        <f>_xlfn.IFNA(SUM(INDIRECT("OP_DATA!" &amp; SUBSTITUTE(ADDRESS(1,MATCH(CONCATENATE("*Count.AutoSlam.",'Site Setup'!$R$5,".",'Site Setup'!$R$5,"-SLAM",$AZ57,RIGHT(N$39,1),N$38,N$37),OP_DATA!$2:$2,0),4),"1","")&amp;"7:"&amp;SUBSTITUTE(ADDRESS(1,MATCH(CONCATENATE("*Count.AutoSlam.",'Site Setup'!$R$5,".",'Site Setup'!$R$5,"-SLAM",$AZ57,RIGHT(N$39,1),N$38,N$37),OP_DATA!$2:$2,0),4),"1","")&amp;"200")),0)</f>
        <v/>
      </c>
      <c r="O57" s="251">
        <f>_xlfn.IFNA(SUM(INDIRECT("OP_DATA!" &amp; SUBSTITUTE(ADDRESS(1,MATCH(CONCATENATE("*Count.AutoSlam.",'Site Setup'!$R$5,".",'Site Setup'!$C56,".",'Site Setup'!$R$5,"-SLAM",$AZ57,RIGHT(O$39,1),O$38,O$37),OP_DATA!$2:$2,0),4),"1","")&amp;"7:"&amp;SUBSTITUTE(ADDRESS(1,MATCH(CONCATENATE("*Count.AutoSlam.",'Site Setup'!$R$5,".",'Site Setup'!$C56,".",'Site Setup'!$R$5,"-SLAM",$AZ57,RIGHT(O$39,1),O$38,O$37),OP_DATA!$2:$2,0),4),"1","")&amp;"200")),0)</f>
        <v/>
      </c>
      <c r="P57" s="251">
        <f>_xlfn.IFNA(SUM(INDIRECT("OP_DATA!" &amp; SUBSTITUTE(ADDRESS(1,MATCH(CONCATENATE("*Count.AutoSlam.",'Site Setup'!$R$5,".",'Site Setup'!$C56,".",'Site Setup'!$R$5,"-SLAM",$AZ57,RIGHT(P$39,1),P$38,P$37),OP_DATA!$2:$2,0),4),"1","")&amp;"7:"&amp;SUBSTITUTE(ADDRESS(1,MATCH(CONCATENATE("*Count.AutoSlam.",'Site Setup'!$R$5,".",'Site Setup'!$C56,".",'Site Setup'!$R$5,"-SLAM",$AZ57,RIGHT(P$39,1),P$38,P$37),OP_DATA!$2:$2,0),4),"1","")&amp;"200")),0)</f>
        <v/>
      </c>
      <c r="Q57" s="251">
        <f>_xlfn.IFNA(SUM(INDIRECT("OP_DATA!" &amp; SUBSTITUTE(ADDRESS(1,MATCH(CONCATENATE("*Count.AutoSlam.",'Site Setup'!$R$5,".",'Site Setup'!$C56,".",'Site Setup'!$R$5,"-SLAM",$AZ57,RIGHT(Q$39,1),Q$38,Q$37),OP_DATA!$2:$2,0),4),"1","")&amp;"7:"&amp;SUBSTITUTE(ADDRESS(1,MATCH(CONCATENATE("*Count.AutoSlam.",'Site Setup'!$R$5,".",'Site Setup'!$C56,".",'Site Setup'!$R$5,"-SLAM",$AZ57,RIGHT(Q$39,1),Q$38,Q$37),OP_DATA!$2:$2,0),4),"1","")&amp;"200")),0)</f>
        <v/>
      </c>
      <c r="R57" s="251">
        <f>_xlfn.IFNA(SUM(INDIRECT("OP_DATA!" &amp; SUBSTITUTE(ADDRESS(1,MATCH(CONCATENATE("*Count.AutoSlam.",'Site Setup'!$R$5,".",'Site Setup'!$C56,".",'Site Setup'!$R$5,"-SLAM",$AZ57,RIGHT(R$39,1),R$38,R$37),OP_DATA!$2:$2,0),4),"1","")&amp;"7:"&amp;SUBSTITUTE(ADDRESS(1,MATCH(CONCATENATE("*Count.AutoSlam.",'Site Setup'!$R$5,".",'Site Setup'!$C56,".",'Site Setup'!$R$5,"-SLAM",$AZ57,RIGHT(R$39,1),R$38,R$37),OP_DATA!$2:$2,0),4),"1","")&amp;"200")),0)</f>
        <v/>
      </c>
      <c r="S57" s="251">
        <f>_xlfn.IFNA(SUM(INDIRECT("OP_DATA!" &amp; SUBSTITUTE(ADDRESS(1,MATCH(CONCATENATE("*Count.AutoSlam.",'Site Setup'!$R$5,".",'Site Setup'!$R$5,"-SLAM",$AZ57,S$38,S$37),OP_DATA!$2:$2,0),4),"1","")&amp;"7:"&amp;SUBSTITUTE(ADDRESS(1,MATCH(CONCATENATE("*Count.AutoSlam.",'Site Setup'!$R$5,".",'Site Setup'!$R$5,"-SLAM",$AZ57,S$38,S$37),OP_DATA!$2:$2,0),4),"1","")&amp;"200")),0)</f>
        <v/>
      </c>
      <c r="T57" s="251">
        <f>_xlfn.IFNA(SUM(INDIRECT("OP_DATA!" &amp; SUBSTITUTE(ADDRESS(1,MATCH(CONCATENATE("*Count.AutoSlam.",'Site Setup'!$R$5,".",'Site Setup'!$R$5,"-SLAM",$AZ57,T$38,T$37),OP_DATA!$2:$2,0),4),"1","")&amp;"7:"&amp;SUBSTITUTE(ADDRESS(1,MATCH(CONCATENATE("*Count.AutoSlam.",'Site Setup'!$R$5,".",'Site Setup'!$R$5,"-SLAM",$AZ57,T$38,T$37),OP_DATA!$2:$2,0),4),"1","")&amp;"200")),0)</f>
        <v/>
      </c>
      <c r="U57" s="251">
        <f>_xlfn.IFNA(SUM(INDIRECT("OP_DATA!" &amp; SUBSTITUTE(ADDRESS(1,MATCH(CONCATENATE("*Count.AutoSlam.",'Site Setup'!$R$5,".",'Site Setup'!$R$5,"-SLAM",$AZ57,U$38,U$37),OP_DATA!$2:$2,0),4),"1","")&amp;"7:"&amp;SUBSTITUTE(ADDRESS(1,MATCH(CONCATENATE("*Count.AutoSlam.",'Site Setup'!$R$5,".",'Site Setup'!$R$5,"-SLAM",$AZ57,U$38,U$37),OP_DATA!$2:$2,0),4),"1","")&amp;"200")),0)</f>
        <v/>
      </c>
      <c r="V57" s="251">
        <f>_xlfn.IFNA(SUM(INDIRECT("OP_DATA!" &amp; SUBSTITUTE(ADDRESS(1,MATCH(CONCATENATE("*Count.AutoSlam.",'Site Setup'!$R$5,".",'Site Setup'!$R$5,"-SLAM",$AZ57,V$38,V$37),OP_DATA!$2:$2,0),4),"1","")&amp;"7:"&amp;SUBSTITUTE(ADDRESS(1,MATCH(CONCATENATE("*Count.AutoSlam.",'Site Setup'!$R$5,".",'Site Setup'!$R$5,"-SLAM",$AZ57,V$38,V$37),OP_DATA!$2:$2,0),4),"1","")&amp;"200")),0)</f>
        <v/>
      </c>
      <c r="W57" s="251">
        <f>_xlfn.IFNA(SUM(INDIRECT("OP_DATA!" &amp; SUBSTITUTE(ADDRESS(1,MATCH(CONCATENATE("*Count.AutoSlam.",'Site Setup'!$R$5,".",'Site Setup'!$R$5,"-SLAM",$AZ57,W$38,W$37),OP_DATA!$2:$2,0),4),"1","")&amp;"7:"&amp;SUBSTITUTE(ADDRESS(1,MATCH(CONCATENATE("*Count.AutoSlam.",'Site Setup'!$R$5,".",'Site Setup'!$R$5,"-SLAM",$AZ57,W$38,W$37),OP_DATA!$2:$2,0),4),"1","")&amp;"200")),0)</f>
        <v/>
      </c>
      <c r="X57" s="251">
        <f>_xlfn.IFNA(SUM(INDIRECT("OP_DATA!" &amp; SUBSTITUTE(ADDRESS(1,MATCH(CONCATENATE("*Count.AutoSlam.",'Site Setup'!$R$5,".",'Site Setup'!$R$5,"-SLAM",$AZ57,X$38,X$37),OP_DATA!$2:$2,0),4),"1","")&amp;"7:"&amp;SUBSTITUTE(ADDRESS(1,MATCH(CONCATENATE("*Count.AutoSlam.",'Site Setup'!$R$5,".",'Site Setup'!$R$5,"-SLAM",$AZ57,X$38,X$37),OP_DATA!$2:$2,0),4),"1","")&amp;"200")),0)</f>
        <v/>
      </c>
      <c r="Y57" s="251">
        <f>_xlfn.IFNA(SUM(INDIRECT("OP_DATA!" &amp; SUBSTITUTE(ADDRESS(1,MATCH(CONCATENATE("*Count.AutoSlam.",'Site Setup'!$R$5,".",'Site Setup'!$R$5,"-SLAM",$AZ57,Y$38,Y$37),OP_DATA!$2:$2,0),4),"1","")&amp;"7:"&amp;SUBSTITUTE(ADDRESS(1,MATCH(CONCATENATE("*Count.AutoSlam.",'Site Setup'!$R$5,".",'Site Setup'!$R$5,"-SLAM",$AZ57,Y$38,Y$37),OP_DATA!$2:$2,0),4),"1","")&amp;"200")),0)</f>
        <v/>
      </c>
      <c r="Z57" s="251">
        <f>_xlfn.IFNA(SUM(INDIRECT("OP_DATA!" &amp; SUBSTITUTE(ADDRESS(1,MATCH(CONCATENATE("*Count.AutoSlam.",'Site Setup'!$R$5,".",'Site Setup'!$R$5,"-SLAM",$AZ57,Z$38,Z$37),OP_DATA!$2:$2,0),4),"1","")&amp;"7:"&amp;SUBSTITUTE(ADDRESS(1,MATCH(CONCATENATE("*Count.AutoSlam.",'Site Setup'!$R$5,".",'Site Setup'!$R$5,"-SLAM",$AZ57,Z$38,Z$37),OP_DATA!$2:$2,0),4),"1","")&amp;"200")),0)</f>
        <v/>
      </c>
      <c r="AA57" s="251">
        <f>_xlfn.IFNA(SUM(INDIRECT("OP_DATA!" &amp; SUBSTITUTE(ADDRESS(1,MATCH(CONCATENATE("*Count.AutoSlam.",'Site Setup'!$R$5,".",'Site Setup'!$R$5,"-SLAM",$AZ57,AA$38,AA$37),OP_DATA!$2:$2,0),4),"1","")&amp;"7:"&amp;SUBSTITUTE(ADDRESS(1,MATCH(CONCATENATE("*Count.AutoSlam.",'Site Setup'!$R$5,".",'Site Setup'!$R$5,"-SLAM",$AZ57,AA$38,AA$37),OP_DATA!$2:$2,0),4),"1","")&amp;"200")),0)</f>
        <v/>
      </c>
      <c r="AB57" s="251">
        <f>_xlfn.IFNA(SUM(INDIRECT("OP_DATA!" &amp; SUBSTITUTE(ADDRESS(1,MATCH(CONCATENATE("*Count.AutoSlam.",'Site Setup'!$R$5,".",'Site Setup'!$R$5,"-SLAM",$AZ57,AB$38,AB$37),OP_DATA!$2:$2,0),4),"1","")&amp;"7:"&amp;SUBSTITUTE(ADDRESS(1,MATCH(CONCATENATE("*Count.AutoSlam.",'Site Setup'!$R$5,".",'Site Setup'!$R$5,"-SLAM",$AZ57,AB$38,AB$37),OP_DATA!$2:$2,0),4),"1","")&amp;"200")),0)</f>
        <v/>
      </c>
      <c r="AC57" s="251">
        <f>_xlfn.IFNA(SUM(INDIRECT("OP_DATA!" &amp; SUBSTITUTE(ADDRESS(1,MATCH(CONCATENATE("*Count.AutoSlam.",'Site Setup'!$R$5,".",'Site Setup'!$R$5,"-SLAM",$AZ57,AC$38,AC$37),OP_DATA!$2:$2,0),4),"1","")&amp;"7:"&amp;SUBSTITUTE(ADDRESS(1,MATCH(CONCATENATE("*Count.AutoSlam.",'Site Setup'!$R$5,".",'Site Setup'!$R$5,"-SLAM",$AZ57,AC$38,AC$37),OP_DATA!$2:$2,0),4),"1","")&amp;"200")),0)</f>
        <v/>
      </c>
      <c r="AD57" s="251">
        <f>_xlfn.IFNA(SUM(INDIRECT("OP_DATA!" &amp; SUBSTITUTE(ADDRESS(1,MATCH(CONCATENATE("*Count.AutoSlam.",'Site Setup'!$R$5,".",'Site Setup'!$R$5,"-SLAM",$AZ57,AD$38,AD$37),OP_DATA!$2:$2,0),4),"1","")&amp;"7:"&amp;SUBSTITUTE(ADDRESS(1,MATCH(CONCATENATE("*Count.AutoSlam.",'Site Setup'!$R$5,".",'Site Setup'!$R$5,"-SLAM",$AZ57,AD$38,AD$37),OP_DATA!$2:$2,0),4),"1","")&amp;"200")),0)</f>
        <v/>
      </c>
      <c r="AE57" s="251">
        <f>_xlfn.IFNA(SUM(INDIRECT("OP_DATA!" &amp; SUBSTITUTE(ADDRESS(1,MATCH(CONCATENATE("*Count.AutoSlam.",'Site Setup'!$R$5,".",'Site Setup'!$R$5,"-SLAM",$AZ57,AE$38,AE$37),OP_DATA!$2:$2,0),4),"1","")&amp;"7:"&amp;SUBSTITUTE(ADDRESS(1,MATCH(CONCATENATE("*Count.AutoSlam.",'Site Setup'!$R$5,".",'Site Setup'!$R$5,"-SLAM",$AZ57,AE$38,AE$37),OP_DATA!$2:$2,0),4),"1","")&amp;"200")),0)</f>
        <v/>
      </c>
      <c r="AF57" s="251">
        <f>_xlfn.IFNA(SUM(INDIRECT("OP_DATA!" &amp; SUBSTITUTE(ADDRESS(1,MATCH(CONCATENATE("*Count.AutoSlam.",'Site Setup'!$R$5,".",'Site Setup'!$R$5,"-SLAM",$AZ57,AF$38,AF$37),OP_DATA!$2:$2,0),4),"1","")&amp;"7:"&amp;SUBSTITUTE(ADDRESS(1,MATCH(CONCATENATE("*Count.AutoSlam.",'Site Setup'!$R$5,".",'Site Setup'!$R$5,"-SLAM",$AZ57,AF$38,AF$37),OP_DATA!$2:$2,0),4),"1","")&amp;"200")),0)</f>
        <v/>
      </c>
      <c r="AG57" s="251">
        <f>_xlfn.IFNA(SUM(INDIRECT("OP_DATA!" &amp; SUBSTITUTE(ADDRESS(1,MATCH(CONCATENATE("*Count.AutoSlam.",'Site Setup'!$R$5,".",'Site Setup'!$R$5,"-SLAM",$AZ57,AG$38,AG$37),OP_DATA!$2:$2,0),4),"1","")&amp;"7:"&amp;SUBSTITUTE(ADDRESS(1,MATCH(CONCATENATE("*Count.AutoSlam.",'Site Setup'!$R$5,".",'Site Setup'!$R$5,"-SLAM",$AZ57,AG$38,AG$37),OP_DATA!$2:$2,0),4),"1","")&amp;"200")),0)</f>
        <v/>
      </c>
      <c r="AH57" s="251">
        <f>_xlfn.IFNA(SUM(INDIRECT("OP_DATA!" &amp; SUBSTITUTE(ADDRESS(1,MATCH(CONCATENATE("*Count.AutoSlam.",'Site Setup'!$R$5,".",'Site Setup'!$R$5,"-SLAM",$AZ57,AH$38,AH$37),OP_DATA!$2:$2,0),4),"1","")&amp;"7:"&amp;SUBSTITUTE(ADDRESS(1,MATCH(CONCATENATE("*Count.AutoSlam.",'Site Setup'!$R$5,".",'Site Setup'!$R$5,"-SLAM",$AZ57,AH$38,AH$37),OP_DATA!$2:$2,0),4),"1","")&amp;"200")),0)</f>
        <v/>
      </c>
      <c r="AI57" s="251">
        <f>_xlfn.IFNA(SUM(INDIRECT("OP_DATA!" &amp; SUBSTITUTE(ADDRESS(1,MATCH(CONCATENATE("*Count.AutoSlam.",'Site Setup'!$R$5,".",'Site Setup'!$R$5,"-SLAM",$AZ57,AI$38,AI$37),OP_DATA!$2:$2,0),4),"1","")&amp;"7:"&amp;SUBSTITUTE(ADDRESS(1,MATCH(CONCATENATE("*Count.AutoSlam.",'Site Setup'!$R$5,".",'Site Setup'!$R$5,"-SLAM",$AZ57,AI$38,AI$37),OP_DATA!$2:$2,0),4),"1","")&amp;"200")),0)</f>
        <v/>
      </c>
      <c r="AJ57" s="251">
        <f>_xlfn.IFNA(SUM(INDIRECT("OP_DATA!" &amp; SUBSTITUTE(ADDRESS(1,MATCH(CONCATENATE("*Count.AutoSlam.",'Site Setup'!$R$5,".",'Site Setup'!$R$5,"-SLAM",$AZ57,AJ$38,AJ$37),OP_DATA!$2:$2,0),4),"1","")&amp;"7:"&amp;SUBSTITUTE(ADDRESS(1,MATCH(CONCATENATE("*Count.AutoSlam.",'Site Setup'!$R$5,".",'Site Setup'!$R$5,"-SLAM",$AZ57,AJ$38,AJ$37),OP_DATA!$2:$2,0),4),"1","")&amp;"200")),0)</f>
        <v/>
      </c>
      <c r="AK57" s="251">
        <f>_xlfn.IFNA(SUM(INDIRECT("OP_DATA!" &amp; SUBSTITUTE(ADDRESS(1,MATCH(CONCATENATE("*Count.AutoSlam.",'Site Setup'!$R$5,".",'Site Setup'!$R$5,"-SLAM",$AZ57,AK$38,AK$37),OP_DATA!$2:$2,0),4),"1","")&amp;"7:"&amp;SUBSTITUTE(ADDRESS(1,MATCH(CONCATENATE("*Count.AutoSlam.",'Site Setup'!$R$5,".",'Site Setup'!$R$5,"-SLAM",$AZ57,AK$38,AK$37),OP_DATA!$2:$2,0),4),"1","")&amp;"200")),0)</f>
        <v/>
      </c>
      <c r="AL57" s="251">
        <f>_xlfn.IFNA(SUM(INDIRECT("OP_DATA!" &amp; SUBSTITUTE(ADDRESS(1,MATCH(CONCATENATE("*Count.AutoSlam.",'Site Setup'!$R$5,".",'Site Setup'!$R$5,"-SLAM",$AZ57,AL$38,AL$37),OP_DATA!$2:$2,0),4),"1","")&amp;"7:"&amp;SUBSTITUTE(ADDRESS(1,MATCH(CONCATENATE("*Count.AutoSlam.",'Site Setup'!$R$5,".",'Site Setup'!$R$5,"-SLAM",$AZ57,AL$38,AL$37),OP_DATA!$2:$2,0),4),"1","")&amp;"200")),0)</f>
        <v/>
      </c>
      <c r="AM57" s="251">
        <f>_xlfn.IFNA(SUM(INDIRECT("OP_DATA!" &amp; SUBSTITUTE(ADDRESS(1,MATCH(CONCATENATE("*Count.AutoSlam.",'Site Setup'!$R$5,".",'Site Setup'!$R$5,"-SLAM",$AZ57,AM$38,AM$37),OP_DATA!$2:$2,0),4),"1","")&amp;"7:"&amp;SUBSTITUTE(ADDRESS(1,MATCH(CONCATENATE("*Count.AutoSlam.",'Site Setup'!$R$5,".",'Site Setup'!$R$5,"-SLAM",$AZ57,AM$38,AM$37),OP_DATA!$2:$2,0),4),"1","")&amp;"200")),0)</f>
        <v/>
      </c>
      <c r="AN57" s="251">
        <f>_xlfn.IFNA(SUM(INDIRECT("OP_DATA!" &amp; SUBSTITUTE(ADDRESS(1,MATCH(CONCATENATE("*Count.AutoSlam.",'Site Setup'!$R$5,".",'Site Setup'!$R$5,"-SLAM",$AZ57,AN$38,AN$37),OP_DATA!$2:$2,0),4),"1","")&amp;"7:"&amp;SUBSTITUTE(ADDRESS(1,MATCH(CONCATENATE("*Count.AutoSlam.",'Site Setup'!$R$5,".",'Site Setup'!$R$5,"-SLAM",$AZ57,AN$38,AN$37),OP_DATA!$2:$2,0),4),"1","")&amp;"200")),0)</f>
        <v/>
      </c>
      <c r="AO57" s="251">
        <f>_xlfn.IFNA(SUM(INDIRECT("OP_DATA!" &amp; SUBSTITUTE(ADDRESS(1,MATCH(CONCATENATE("*Count.AutoSlam.",'Site Setup'!$R$5,".",'Site Setup'!$R$5,"-SLAM",$AZ57,AO$38,AO$37),OP_DATA!$2:$2,0),4),"1","")&amp;"7:"&amp;SUBSTITUTE(ADDRESS(1,MATCH(CONCATENATE("*Count.AutoSlam.",'Site Setup'!$R$5,".",'Site Setup'!$R$5,"-SLAM",$AZ57,AO$38,AO$37),OP_DATA!$2:$2,0),4),"1","")&amp;"200")),0)</f>
        <v/>
      </c>
      <c r="AP57" s="251">
        <f>_xlfn.IFNA(SUM(INDIRECT("OP_DATA!" &amp; SUBSTITUTE(ADDRESS(1,MATCH(CONCATENATE("*Count.AutoSlam.",'Site Setup'!$R$5,".",'Site Setup'!$R$5,"-SLAM",$AZ57,AP$38,AP$37),OP_DATA!$2:$2,0),4),"1","")&amp;"7:"&amp;SUBSTITUTE(ADDRESS(1,MATCH(CONCATENATE("*Count.AutoSlam.",'Site Setup'!$R$5,".",'Site Setup'!$R$5,"-SLAM",$AZ57,AP$38,AP$37),OP_DATA!$2:$2,0),4),"1","")&amp;"200")),0)</f>
        <v/>
      </c>
      <c r="AQ57" s="251">
        <f>_xlfn.IFNA(SUM(INDIRECT("OP_DATA!" &amp; SUBSTITUTE(ADDRESS(1,MATCH(CONCATENATE("*Count.AutoSlam.",'Site Setup'!$R$5,".",'Site Setup'!$R$5,"-SLAM",$AZ57,AQ$38,AQ$37),OP_DATA!$2:$2,0),4),"1","")&amp;"7:"&amp;SUBSTITUTE(ADDRESS(1,MATCH(CONCATENATE("*Count.AutoSlam.",'Site Setup'!$R$5,".",'Site Setup'!$R$5,"-SLAM",$AZ57,AQ$38,AQ$37),OP_DATA!$2:$2,0),4),"1","")&amp;"200")),0)</f>
        <v/>
      </c>
      <c r="AR57" s="251">
        <f>_xlfn.IFNA(SUM(INDIRECT("OP_DATA!" &amp; SUBSTITUTE(ADDRESS(1,MATCH(CONCATENATE("*Count.AutoSlam.",'Site Setup'!$R$5,".",'Site Setup'!$R$5,"-SLAM",$AZ57,AR$38,AR$37),OP_DATA!$2:$2,0),4),"1","")&amp;"7:"&amp;SUBSTITUTE(ADDRESS(1,MATCH(CONCATENATE("*Count.AutoSlam.",'Site Setup'!$R$5,".",'Site Setup'!$R$5,"-SLAM",$AZ57,AR$38,AR$37),OP_DATA!$2:$2,0),4),"1","")&amp;"200")),0)</f>
        <v/>
      </c>
      <c r="AS57" s="251">
        <f>_xlfn.IFNA(SUM(INDIRECT("OP_DATA!" &amp; SUBSTITUTE(ADDRESS(1,MATCH(CONCATENATE("*Count.AutoSlam.",'Site Setup'!$R$5,".",'Site Setup'!$R$5,"-SLAM",$AZ57,AS$38,AS$37),OP_DATA!$2:$2,0),4),"1","")&amp;"7:"&amp;SUBSTITUTE(ADDRESS(1,MATCH(CONCATENATE("*Count.AutoSlam.",'Site Setup'!$R$5,".",'Site Setup'!$R$5,"-SLAM",$AZ57,AS$38,AS$37),OP_DATA!$2:$2,0),4),"1","")&amp;"200")),0)</f>
        <v/>
      </c>
      <c r="AT57" s="251">
        <f>_xlfn.IFNA(SUM(INDIRECT("OP_DATA!" &amp; SUBSTITUTE(ADDRESS(1,MATCH(CONCATENATE("*Count.AutoSlam.",'Site Setup'!$R$5,".",'Site Setup'!$R$5,"-SLAM",$AZ57,AT$38,AT$37),OP_DATA!$2:$2,0),4),"1","")&amp;"7:"&amp;SUBSTITUTE(ADDRESS(1,MATCH(CONCATENATE("*Count.AutoSlam.",'Site Setup'!$R$5,".",'Site Setup'!$R$5,"-SLAM",$AZ57,AT$38,AT$37),OP_DATA!$2:$2,0),4),"1","")&amp;"200")),0)</f>
        <v/>
      </c>
      <c r="AU57" s="251">
        <f>_xlfn.IFNA(SUM(INDIRECT("OP_DATA!" &amp; SUBSTITUTE(ADDRESS(1,MATCH(CONCATENATE("*Count.AutoSlam.",'Site Setup'!$R$5,".",'Site Setup'!$R$5,"-SLAM",$AZ57,AU$38,AU$37),OP_DATA!$2:$2,0),4),"1","")&amp;"7:"&amp;SUBSTITUTE(ADDRESS(1,MATCH(CONCATENATE("*Count.AutoSlam.",'Site Setup'!$R$5,".",'Site Setup'!$R$5,"-SLAM",$AZ57,AU$38,AU$37),OP_DATA!$2:$2,0),4),"1","")&amp;"200")),0)</f>
        <v/>
      </c>
      <c r="AV57" s="251">
        <f>_xlfn.IFNA(SUM(INDIRECT("OP_DATA!" &amp; SUBSTITUTE(ADDRESS(1,MATCH(CONCATENATE("*Count.AutoSlam.",'Site Setup'!$R$5,".",'Site Setup'!$R$5,"-SLAM",$AZ57,AV$38,AV$37),OP_DATA!$2:$2,0),4),"1","")&amp;"7:"&amp;SUBSTITUTE(ADDRESS(1,MATCH(CONCATENATE("*Count.AutoSlam.",'Site Setup'!$R$5,".",'Site Setup'!$R$5,"-SLAM",$AZ57,AV$38,AV$37),OP_DATA!$2:$2,0),4),"1","")&amp;"200")),0)</f>
        <v/>
      </c>
      <c r="AW57" s="251">
        <f>_xlfn.IFNA(SUM(INDIRECT("OP_DATA!" &amp; SUBSTITUTE(ADDRESS(1,MATCH(CONCATENATE("*Count.AutoSlam.",'Site Setup'!$R$5,".",'Site Setup'!$R$5,"-SLAM",$AZ57,AW$38,AW$37),OP_DATA!$2:$2,0),4),"1","")&amp;"7:"&amp;SUBSTITUTE(ADDRESS(1,MATCH(CONCATENATE("*Count.AutoSlam.",'Site Setup'!$R$5,".",'Site Setup'!$R$5,"-SLAM",$AZ57,AW$38,AW$37),OP_DATA!$2:$2,0),4),"1","")&amp;"200")),0)</f>
        <v/>
      </c>
      <c r="AX57" s="251">
        <f>_xlfn.IFNA(SUM(INDIRECT("OP_DATA!" &amp; SUBSTITUTE(ADDRESS(1,MATCH(CONCATENATE("*Count.AutoSlam.",'Site Setup'!$R$5,".",'Site Setup'!$R$5,"-SLAM",$AZ57,AX$38,AX$37),OP_DATA!$2:$2,0),4),"1","")&amp;"7:"&amp;SUBSTITUTE(ADDRESS(1,MATCH(CONCATENATE("*Count.AutoSlam.",'Site Setup'!$R$5,".",'Site Setup'!$R$5,"-SLAM",$AZ57,AX$38,AX$37),OP_DATA!$2:$2,0),4),"1","")&amp;"200")),0)</f>
        <v/>
      </c>
      <c r="AY57" s="251">
        <f>_xlfn.IFNA(SUM(INDIRECT("OP_DATA!" &amp; SUBSTITUTE(ADDRESS(1,MATCH(CONCATENATE("*Count.AutoSlam.",'Site Setup'!$R$5,".",'Site Setup'!$R$5,"-SLAM",$AZ57,AY$38,AY$37),OP_DATA!$2:$2,0),4),"1","")&amp;"7:"&amp;SUBSTITUTE(ADDRESS(1,MATCH(CONCATENATE("*Count.AutoSlam.",'Site Setup'!$R$5,".",'Site Setup'!$R$5,"-SLAM",$AZ57,AY$38,AY$37),OP_DATA!$2:$2,0),4),"1","")&amp;"200")),0)</f>
        <v/>
      </c>
      <c r="AZ57" s="24">
        <f>'Site Setup'!B56</f>
        <v/>
      </c>
    </row>
    <row r="58" ht="15.75" customHeight="1" s="644">
      <c r="A58" s="82">
        <f>A31</f>
        <v/>
      </c>
      <c r="B58" s="97">
        <f>_xlfn.IFNA(SUM(INDIRECT("OP_DATA!" &amp; SUBSTITUTE(ADDRESS(1,MATCH(CONCATENATE("*Count.AutoSlam.",'Site Setup'!$R$5,".",'Site Setup'!$C57,".",'Site Setup'!$R$5,"-SLAM",$AZ58,1,".Shipped n"),OP_DATA!$2:$2,0),4),"1","")&amp;"7:"&amp;SUBSTITUTE(ADDRESS(1,MATCH(CONCATENATE("*Count.AutoSlam.",'Site Setup'!$R$5,".",'Site Setup'!$C57,".",'Site Setup'!$R$5,"-SLAM",$AZ58,1,".Shipped n"),OP_DATA!$2:$2,0),4),"1","")&amp;"200"))+SUM(INDIRECT("OP_DATA!" &amp; SUBSTITUTE(ADDRESS(1,MATCH(CONCATENATE("*Count.AutoSlam.",'Site Setup'!$R$5,".",'Site Setup'!$C57,".",'Site Setup'!$R$5,"-SLAM",$AZ58,2,".Shipped n"),OP_DATA!$2:$2,0),4),"1","")&amp;"7:"&amp;SUBSTITUTE(ADDRESS(1,MATCH(CONCATENATE("*Count.AutoSlam.",'Site Setup'!$R$5,".",'Site Setup'!$C57,".",'Site Setup'!$R$5,"-SLAM",$AZ58,2,".Shipped n"),OP_DATA!$2:$2,0),4),"1","")&amp;"200")),0)</f>
        <v/>
      </c>
      <c r="C58" s="251">
        <f>_xlfn.IFNA(SUM(INDIRECT("OP_DATA!" &amp; SUBSTITUTE(ADDRESS(1,MATCH(CONCATENATE("*Count.AutoSlam.",'Site Setup'!$R$5,".",'Site Setup'!$C57,".",'Site Setup'!$R$5,"-SLAM",$AZ58,RIGHT(C$39,1),C$38,C$37),OP_DATA!$2:$2,0),4),"1","")&amp;"7:"&amp;SUBSTITUTE(ADDRESS(1,MATCH(CONCATENATE("*Count.AutoSlam.",'Site Setup'!$R$5,".",'Site Setup'!$C57,".",'Site Setup'!$R$5,"-SLAM",$AZ58,RIGHT(C$39,1),C$38,C$37),OP_DATA!$2:$2,0),4),"1","")&amp;"200")),0)</f>
        <v/>
      </c>
      <c r="D58" s="251">
        <f>_xlfn.IFNA(SUM(INDIRECT("OP_DATA!" &amp; SUBSTITUTE(ADDRESS(1,MATCH(CONCATENATE("*Count.AutoSlam.",'Site Setup'!$R$5,".",'Site Setup'!$C57,".",'Site Setup'!$R$5,"-SLAM",$AZ58,RIGHT(D$39,1),D$38,D$37),OP_DATA!$2:$2,0),4),"1","")&amp;"7:"&amp;SUBSTITUTE(ADDRESS(1,MATCH(CONCATENATE("*Count.AutoSlam.",'Site Setup'!$R$5,".",'Site Setup'!$C57,".",'Site Setup'!$R$5,"-SLAM",$AZ58,RIGHT(D$39,1),D$38,D$37),OP_DATA!$2:$2,0),4),"1","")&amp;"200")),0)</f>
        <v/>
      </c>
      <c r="E58" s="251">
        <f>_xlfn.IFNA(SUM(INDIRECT("OP_DATA!" &amp; SUBSTITUTE(ADDRESS(1,MATCH(CONCATENATE("*Count.AutoSlam.",'Site Setup'!$R$5,".",'Site Setup'!$C57,".",'Site Setup'!$R$5,"-SLAM",$AZ58,RIGHT(E$39,1),E$38,E$37),OP_DATA!$2:$2,0),4),"1","")&amp;"7:"&amp;SUBSTITUTE(ADDRESS(1,MATCH(CONCATENATE("*Count.AutoSlam.",'Site Setup'!$R$5,".",'Site Setup'!$C57,".",'Site Setup'!$R$5,"-SLAM",$AZ58,RIGHT(E$39,1),E$38,E$37),OP_DATA!$2:$2,0),4),"1","")&amp;"200")),0)</f>
        <v/>
      </c>
      <c r="F58" s="251">
        <f>_xlfn.IFNA(SUM(INDIRECT("OP_DATA!" &amp; SUBSTITUTE(ADDRESS(1,MATCH(CONCATENATE("*Count.AutoSlam.",'Site Setup'!$R$5,".",'Site Setup'!$C57,".",'Site Setup'!$R$5,"-SLAM",$AZ58,RIGHT(F$39,1),F$38,F$37),OP_DATA!$2:$2,0),4),"1","")&amp;"7:"&amp;SUBSTITUTE(ADDRESS(1,MATCH(CONCATENATE("*Count.AutoSlam.",'Site Setup'!$R$5,".",'Site Setup'!$C57,".",'Site Setup'!$R$5,"-SLAM",$AZ58,RIGHT(F$39,1),F$38,F$37),OP_DATA!$2:$2,0),4),"1","")&amp;"200")),0)</f>
        <v/>
      </c>
      <c r="G58" s="251">
        <f>_xlfn.IFNA(SUM(INDIRECT("OP_DATA!" &amp; SUBSTITUTE(ADDRESS(1,MATCH(CONCATENATE("*Count.AutoSlam.",'Site Setup'!$R$5,".",'Site Setup'!$C57,".",'Site Setup'!$R$5,"-SLAM",$AZ58,RIGHT(G$39,1),G$38,G$37),OP_DATA!$2:$2,0),4),"1","")&amp;"7:"&amp;SUBSTITUTE(ADDRESS(1,MATCH(CONCATENATE("*Count.AutoSlam.",'Site Setup'!$R$5,".",'Site Setup'!$C57,".",'Site Setup'!$R$5,"-SLAM",$AZ58,RIGHT(G$39,1),G$38,G$37),OP_DATA!$2:$2,0),4),"1","")&amp;"200")),0)</f>
        <v/>
      </c>
      <c r="H58" s="251">
        <f>_xlfn.IFNA(SUM(INDIRECT("OP_DATA!" &amp; SUBSTITUTE(ADDRESS(1,MATCH(CONCATENATE("*Count.AutoSlam.",'Site Setup'!$R$5,".",'Site Setup'!$C57,".",'Site Setup'!$R$5,"-SLAM",$AZ58,RIGHT(H$39,1),H$38,H$37),OP_DATA!$2:$2,0),4),"1","")&amp;"7:"&amp;SUBSTITUTE(ADDRESS(1,MATCH(CONCATENATE("*Count.AutoSlam.",'Site Setup'!$R$5,".",'Site Setup'!$C57,".",'Site Setup'!$R$5,"-SLAM",$AZ58,RIGHT(H$39,1),H$38,H$37),OP_DATA!$2:$2,0),4),"1","")&amp;"200")),0)</f>
        <v/>
      </c>
      <c r="I58" s="251">
        <f>_xlfn.IFNA(SUM(INDIRECT("OP_DATA!" &amp; SUBSTITUTE(ADDRESS(1,MATCH(CONCATENATE("*Count.AutoSlam.",'Site Setup'!$R$5,".",'Site Setup'!$C57,".",'Site Setup'!$R$5,"-SLAM",$AZ58,RIGHT(I$39,1),I$38,I$37),OP_DATA!$2:$2,0),4),"1","")&amp;"7:"&amp;SUBSTITUTE(ADDRESS(1,MATCH(CONCATENATE("*Count.AutoSlam.",'Site Setup'!$R$5,".",'Site Setup'!$C57,".",'Site Setup'!$R$5,"-SLAM",$AZ58,RIGHT(I$39,1),I$38,I$37),OP_DATA!$2:$2,0),4),"1","")&amp;"200")),0)</f>
        <v/>
      </c>
      <c r="J58" s="251">
        <f>_xlfn.IFNA(SUM(INDIRECT("OP_DATA!" &amp; SUBSTITUTE(ADDRESS(1,MATCH(CONCATENATE("*Count.AutoSlam.",'Site Setup'!$R$5,".",'Site Setup'!$C57,".",'Site Setup'!$R$5,"-SLAM",$AZ58,RIGHT(J$39,1),J$38,J$37),OP_DATA!$2:$2,0),4),"1","")&amp;"7:"&amp;SUBSTITUTE(ADDRESS(1,MATCH(CONCATENATE("*Count.AutoSlam.",'Site Setup'!$R$5,".",'Site Setup'!$C57,".",'Site Setup'!$R$5,"-SLAM",$AZ58,RIGHT(J$39,1),J$38,J$37),OP_DATA!$2:$2,0),4),"1","")&amp;"200")),0)</f>
        <v/>
      </c>
      <c r="K58" s="251">
        <f>_xlfn.IFNA(SUM(INDIRECT("OP_DATA!" &amp; SUBSTITUTE(ADDRESS(1,MATCH(CONCATENATE("*Count.AutoSlam.",'Site Setup'!$R$5,".",'Site Setup'!$C57,".",'Site Setup'!$R$5,"-SLAM",$AZ58,RIGHT(K$39,1),K$38,K$37),OP_DATA!$2:$2,0),4),"1","")&amp;"7:"&amp;SUBSTITUTE(ADDRESS(1,MATCH(CONCATENATE("*Count.AutoSlam.",'Site Setup'!$R$5,".",'Site Setup'!$C57,".",'Site Setup'!$R$5,"-SLAM",$AZ58,RIGHT(K$39,1),K$38,K$37),OP_DATA!$2:$2,0),4),"1","")&amp;"200")),0)</f>
        <v/>
      </c>
      <c r="L58" s="251">
        <f>_xlfn.IFNA(SUM(INDIRECT("OP_DATA!" &amp; SUBSTITUTE(ADDRESS(1,MATCH(CONCATENATE("*Count.AutoSlam.",'Site Setup'!$R$5,".",'Site Setup'!$C57,".",'Site Setup'!$R$5,"-SLAM",$AZ58,RIGHT(L$39,1),L$38,L$37),OP_DATA!$2:$2,0),4),"1","")&amp;"7:"&amp;SUBSTITUTE(ADDRESS(1,MATCH(CONCATENATE("*Count.AutoSlam.",'Site Setup'!$R$5,".",'Site Setup'!$C57,".",'Site Setup'!$R$5,"-SLAM",$AZ58,RIGHT(L$39,1),L$38,L$37),OP_DATA!$2:$2,0),4),"1","")&amp;"200")),0)</f>
        <v/>
      </c>
      <c r="M58" s="222">
        <f>_xlfn.IFNA(SUM(INDIRECT("OP_DATA!" &amp; SUBSTITUTE(ADDRESS(1,MATCH(CONCATENATE("*Count.AutoSlam.",'Site Setup'!$R$5,".",'Site Setup'!$R$5,"-SLAM",$AZ58,RIGHT(M$39,1),M$38,M$37),OP_DATA!$2:$2,0),4),"1","")&amp;"7:"&amp;SUBSTITUTE(ADDRESS(1,MATCH(CONCATENATE("*Count.AutoSlam.",'Site Setup'!$R$5,".",'Site Setup'!$R$5,"-SLAM",$AZ58,RIGHT(M$39,1),M$38,M$37),OP_DATA!$2:$2,0),4),"1","")&amp;"200")),0)</f>
        <v/>
      </c>
      <c r="N58" s="222">
        <f>_xlfn.IFNA(SUM(INDIRECT("OP_DATA!" &amp; SUBSTITUTE(ADDRESS(1,MATCH(CONCATENATE("*Count.AutoSlam.",'Site Setup'!$R$5,".",'Site Setup'!$R$5,"-SLAM",$AZ58,RIGHT(N$39,1),N$38,N$37),OP_DATA!$2:$2,0),4),"1","")&amp;"7:"&amp;SUBSTITUTE(ADDRESS(1,MATCH(CONCATENATE("*Count.AutoSlam.",'Site Setup'!$R$5,".",'Site Setup'!$R$5,"-SLAM",$AZ58,RIGHT(N$39,1),N$38,N$37),OP_DATA!$2:$2,0),4),"1","")&amp;"200")),0)</f>
        <v/>
      </c>
      <c r="O58" s="251">
        <f>_xlfn.IFNA(SUM(INDIRECT("OP_DATA!" &amp; SUBSTITUTE(ADDRESS(1,MATCH(CONCATENATE("*Count.AutoSlam.",'Site Setup'!$R$5,".",'Site Setup'!$C57,".",'Site Setup'!$R$5,"-SLAM",$AZ58,RIGHT(O$39,1),O$38,O$37),OP_DATA!$2:$2,0),4),"1","")&amp;"7:"&amp;SUBSTITUTE(ADDRESS(1,MATCH(CONCATENATE("*Count.AutoSlam.",'Site Setup'!$R$5,".",'Site Setup'!$C57,".",'Site Setup'!$R$5,"-SLAM",$AZ58,RIGHT(O$39,1),O$38,O$37),OP_DATA!$2:$2,0),4),"1","")&amp;"200")),0)</f>
        <v/>
      </c>
      <c r="P58" s="251">
        <f>_xlfn.IFNA(SUM(INDIRECT("OP_DATA!" &amp; SUBSTITUTE(ADDRESS(1,MATCH(CONCATENATE("*Count.AutoSlam.",'Site Setup'!$R$5,".",'Site Setup'!$C57,".",'Site Setup'!$R$5,"-SLAM",$AZ58,RIGHT(P$39,1),P$38,P$37),OP_DATA!$2:$2,0),4),"1","")&amp;"7:"&amp;SUBSTITUTE(ADDRESS(1,MATCH(CONCATENATE("*Count.AutoSlam.",'Site Setup'!$R$5,".",'Site Setup'!$C57,".",'Site Setup'!$R$5,"-SLAM",$AZ58,RIGHT(P$39,1),P$38,P$37),OP_DATA!$2:$2,0),4),"1","")&amp;"200")),0)</f>
        <v/>
      </c>
      <c r="Q58" s="251">
        <f>_xlfn.IFNA(SUM(INDIRECT("OP_DATA!" &amp; SUBSTITUTE(ADDRESS(1,MATCH(CONCATENATE("*Count.AutoSlam.",'Site Setup'!$R$5,".",'Site Setup'!$C57,".",'Site Setup'!$R$5,"-SLAM",$AZ58,RIGHT(Q$39,1),Q$38,Q$37),OP_DATA!$2:$2,0),4),"1","")&amp;"7:"&amp;SUBSTITUTE(ADDRESS(1,MATCH(CONCATENATE("*Count.AutoSlam.",'Site Setup'!$R$5,".",'Site Setup'!$C57,".",'Site Setup'!$R$5,"-SLAM",$AZ58,RIGHT(Q$39,1),Q$38,Q$37),OP_DATA!$2:$2,0),4),"1","")&amp;"200")),0)</f>
        <v/>
      </c>
      <c r="R58" s="251">
        <f>_xlfn.IFNA(SUM(INDIRECT("OP_DATA!" &amp; SUBSTITUTE(ADDRESS(1,MATCH(CONCATENATE("*Count.AutoSlam.",'Site Setup'!$R$5,".",'Site Setup'!$C57,".",'Site Setup'!$R$5,"-SLAM",$AZ58,RIGHT(R$39,1),R$38,R$37),OP_DATA!$2:$2,0),4),"1","")&amp;"7:"&amp;SUBSTITUTE(ADDRESS(1,MATCH(CONCATENATE("*Count.AutoSlam.",'Site Setup'!$R$5,".",'Site Setup'!$C57,".",'Site Setup'!$R$5,"-SLAM",$AZ58,RIGHT(R$39,1),R$38,R$37),OP_DATA!$2:$2,0),4),"1","")&amp;"200")),0)</f>
        <v/>
      </c>
      <c r="S58" s="251">
        <f>_xlfn.IFNA(SUM(INDIRECT("OP_DATA!" &amp; SUBSTITUTE(ADDRESS(1,MATCH(CONCATENATE("*Count.AutoSlam.",'Site Setup'!$R$5,".",'Site Setup'!$R$5,"-SLAM",$AZ58,S$38,S$37),OP_DATA!$2:$2,0),4),"1","")&amp;"7:"&amp;SUBSTITUTE(ADDRESS(1,MATCH(CONCATENATE("*Count.AutoSlam.",'Site Setup'!$R$5,".",'Site Setup'!$R$5,"-SLAM",$AZ58,S$38,S$37),OP_DATA!$2:$2,0),4),"1","")&amp;"200")),0)</f>
        <v/>
      </c>
      <c r="T58" s="251">
        <f>_xlfn.IFNA(SUM(INDIRECT("OP_DATA!" &amp; SUBSTITUTE(ADDRESS(1,MATCH(CONCATENATE("*Count.AutoSlam.",'Site Setup'!$R$5,".",'Site Setup'!$R$5,"-SLAM",$AZ58,T$38,T$37),OP_DATA!$2:$2,0),4),"1","")&amp;"7:"&amp;SUBSTITUTE(ADDRESS(1,MATCH(CONCATENATE("*Count.AutoSlam.",'Site Setup'!$R$5,".",'Site Setup'!$R$5,"-SLAM",$AZ58,T$38,T$37),OP_DATA!$2:$2,0),4),"1","")&amp;"200")),0)</f>
        <v/>
      </c>
      <c r="U58" s="251">
        <f>_xlfn.IFNA(SUM(INDIRECT("OP_DATA!" &amp; SUBSTITUTE(ADDRESS(1,MATCH(CONCATENATE("*Count.AutoSlam.",'Site Setup'!$R$5,".",'Site Setup'!$R$5,"-SLAM",$AZ58,U$38,U$37),OP_DATA!$2:$2,0),4),"1","")&amp;"7:"&amp;SUBSTITUTE(ADDRESS(1,MATCH(CONCATENATE("*Count.AutoSlam.",'Site Setup'!$R$5,".",'Site Setup'!$R$5,"-SLAM",$AZ58,U$38,U$37),OP_DATA!$2:$2,0),4),"1","")&amp;"200")),0)</f>
        <v/>
      </c>
      <c r="V58" s="251">
        <f>_xlfn.IFNA(SUM(INDIRECT("OP_DATA!" &amp; SUBSTITUTE(ADDRESS(1,MATCH(CONCATENATE("*Count.AutoSlam.",'Site Setup'!$R$5,".",'Site Setup'!$R$5,"-SLAM",$AZ58,V$38,V$37),OP_DATA!$2:$2,0),4),"1","")&amp;"7:"&amp;SUBSTITUTE(ADDRESS(1,MATCH(CONCATENATE("*Count.AutoSlam.",'Site Setup'!$R$5,".",'Site Setup'!$R$5,"-SLAM",$AZ58,V$38,V$37),OP_DATA!$2:$2,0),4),"1","")&amp;"200")),0)</f>
        <v/>
      </c>
      <c r="W58" s="251">
        <f>_xlfn.IFNA(SUM(INDIRECT("OP_DATA!" &amp; SUBSTITUTE(ADDRESS(1,MATCH(CONCATENATE("*Count.AutoSlam.",'Site Setup'!$R$5,".",'Site Setup'!$R$5,"-SLAM",$AZ58,W$38,W$37),OP_DATA!$2:$2,0),4),"1","")&amp;"7:"&amp;SUBSTITUTE(ADDRESS(1,MATCH(CONCATENATE("*Count.AutoSlam.",'Site Setup'!$R$5,".",'Site Setup'!$R$5,"-SLAM",$AZ58,W$38,W$37),OP_DATA!$2:$2,0),4),"1","")&amp;"200")),0)</f>
        <v/>
      </c>
      <c r="X58" s="251">
        <f>_xlfn.IFNA(SUM(INDIRECT("OP_DATA!" &amp; SUBSTITUTE(ADDRESS(1,MATCH(CONCATENATE("*Count.AutoSlam.",'Site Setup'!$R$5,".",'Site Setup'!$R$5,"-SLAM",$AZ58,X$38,X$37),OP_DATA!$2:$2,0),4),"1","")&amp;"7:"&amp;SUBSTITUTE(ADDRESS(1,MATCH(CONCATENATE("*Count.AutoSlam.",'Site Setup'!$R$5,".",'Site Setup'!$R$5,"-SLAM",$AZ58,X$38,X$37),OP_DATA!$2:$2,0),4),"1","")&amp;"200")),0)</f>
        <v/>
      </c>
      <c r="Y58" s="251">
        <f>_xlfn.IFNA(SUM(INDIRECT("OP_DATA!" &amp; SUBSTITUTE(ADDRESS(1,MATCH(CONCATENATE("*Count.AutoSlam.",'Site Setup'!$R$5,".",'Site Setup'!$R$5,"-SLAM",$AZ58,Y$38,Y$37),OP_DATA!$2:$2,0),4),"1","")&amp;"7:"&amp;SUBSTITUTE(ADDRESS(1,MATCH(CONCATENATE("*Count.AutoSlam.",'Site Setup'!$R$5,".",'Site Setup'!$R$5,"-SLAM",$AZ58,Y$38,Y$37),OP_DATA!$2:$2,0),4),"1","")&amp;"200")),0)</f>
        <v/>
      </c>
      <c r="Z58" s="251">
        <f>_xlfn.IFNA(SUM(INDIRECT("OP_DATA!" &amp; SUBSTITUTE(ADDRESS(1,MATCH(CONCATENATE("*Count.AutoSlam.",'Site Setup'!$R$5,".",'Site Setup'!$R$5,"-SLAM",$AZ58,Z$38,Z$37),OP_DATA!$2:$2,0),4),"1","")&amp;"7:"&amp;SUBSTITUTE(ADDRESS(1,MATCH(CONCATENATE("*Count.AutoSlam.",'Site Setup'!$R$5,".",'Site Setup'!$R$5,"-SLAM",$AZ58,Z$38,Z$37),OP_DATA!$2:$2,0),4),"1","")&amp;"200")),0)</f>
        <v/>
      </c>
      <c r="AA58" s="251">
        <f>_xlfn.IFNA(SUM(INDIRECT("OP_DATA!" &amp; SUBSTITUTE(ADDRESS(1,MATCH(CONCATENATE("*Count.AutoSlam.",'Site Setup'!$R$5,".",'Site Setup'!$R$5,"-SLAM",$AZ58,AA$38,AA$37),OP_DATA!$2:$2,0),4),"1","")&amp;"7:"&amp;SUBSTITUTE(ADDRESS(1,MATCH(CONCATENATE("*Count.AutoSlam.",'Site Setup'!$R$5,".",'Site Setup'!$R$5,"-SLAM",$AZ58,AA$38,AA$37),OP_DATA!$2:$2,0),4),"1","")&amp;"200")),0)</f>
        <v/>
      </c>
      <c r="AB58" s="251">
        <f>_xlfn.IFNA(SUM(INDIRECT("OP_DATA!" &amp; SUBSTITUTE(ADDRESS(1,MATCH(CONCATENATE("*Count.AutoSlam.",'Site Setup'!$R$5,".",'Site Setup'!$R$5,"-SLAM",$AZ58,AB$38,AB$37),OP_DATA!$2:$2,0),4),"1","")&amp;"7:"&amp;SUBSTITUTE(ADDRESS(1,MATCH(CONCATENATE("*Count.AutoSlam.",'Site Setup'!$R$5,".",'Site Setup'!$R$5,"-SLAM",$AZ58,AB$38,AB$37),OP_DATA!$2:$2,0),4),"1","")&amp;"200")),0)</f>
        <v/>
      </c>
      <c r="AC58" s="251">
        <f>_xlfn.IFNA(SUM(INDIRECT("OP_DATA!" &amp; SUBSTITUTE(ADDRESS(1,MATCH(CONCATENATE("*Count.AutoSlam.",'Site Setup'!$R$5,".",'Site Setup'!$R$5,"-SLAM",$AZ58,AC$38,AC$37),OP_DATA!$2:$2,0),4),"1","")&amp;"7:"&amp;SUBSTITUTE(ADDRESS(1,MATCH(CONCATENATE("*Count.AutoSlam.",'Site Setup'!$R$5,".",'Site Setup'!$R$5,"-SLAM",$AZ58,AC$38,AC$37),OP_DATA!$2:$2,0),4),"1","")&amp;"200")),0)</f>
        <v/>
      </c>
      <c r="AD58" s="251">
        <f>_xlfn.IFNA(SUM(INDIRECT("OP_DATA!" &amp; SUBSTITUTE(ADDRESS(1,MATCH(CONCATENATE("*Count.AutoSlam.",'Site Setup'!$R$5,".",'Site Setup'!$R$5,"-SLAM",$AZ58,AD$38,AD$37),OP_DATA!$2:$2,0),4),"1","")&amp;"7:"&amp;SUBSTITUTE(ADDRESS(1,MATCH(CONCATENATE("*Count.AutoSlam.",'Site Setup'!$R$5,".",'Site Setup'!$R$5,"-SLAM",$AZ58,AD$38,AD$37),OP_DATA!$2:$2,0),4),"1","")&amp;"200")),0)</f>
        <v/>
      </c>
      <c r="AE58" s="251">
        <f>_xlfn.IFNA(SUM(INDIRECT("OP_DATA!" &amp; SUBSTITUTE(ADDRESS(1,MATCH(CONCATENATE("*Count.AutoSlam.",'Site Setup'!$R$5,".",'Site Setup'!$R$5,"-SLAM",$AZ58,AE$38,AE$37),OP_DATA!$2:$2,0),4),"1","")&amp;"7:"&amp;SUBSTITUTE(ADDRESS(1,MATCH(CONCATENATE("*Count.AutoSlam.",'Site Setup'!$R$5,".",'Site Setup'!$R$5,"-SLAM",$AZ58,AE$38,AE$37),OP_DATA!$2:$2,0),4),"1","")&amp;"200")),0)</f>
        <v/>
      </c>
      <c r="AF58" s="251">
        <f>_xlfn.IFNA(SUM(INDIRECT("OP_DATA!" &amp; SUBSTITUTE(ADDRESS(1,MATCH(CONCATENATE("*Count.AutoSlam.",'Site Setup'!$R$5,".",'Site Setup'!$R$5,"-SLAM",$AZ58,AF$38,AF$37),OP_DATA!$2:$2,0),4),"1","")&amp;"7:"&amp;SUBSTITUTE(ADDRESS(1,MATCH(CONCATENATE("*Count.AutoSlam.",'Site Setup'!$R$5,".",'Site Setup'!$R$5,"-SLAM",$AZ58,AF$38,AF$37),OP_DATA!$2:$2,0),4),"1","")&amp;"200")),0)</f>
        <v/>
      </c>
      <c r="AG58" s="251">
        <f>_xlfn.IFNA(SUM(INDIRECT("OP_DATA!" &amp; SUBSTITUTE(ADDRESS(1,MATCH(CONCATENATE("*Count.AutoSlam.",'Site Setup'!$R$5,".",'Site Setup'!$R$5,"-SLAM",$AZ58,AG$38,AG$37),OP_DATA!$2:$2,0),4),"1","")&amp;"7:"&amp;SUBSTITUTE(ADDRESS(1,MATCH(CONCATENATE("*Count.AutoSlam.",'Site Setup'!$R$5,".",'Site Setup'!$R$5,"-SLAM",$AZ58,AG$38,AG$37),OP_DATA!$2:$2,0),4),"1","")&amp;"200")),0)</f>
        <v/>
      </c>
      <c r="AH58" s="251">
        <f>_xlfn.IFNA(SUM(INDIRECT("OP_DATA!" &amp; SUBSTITUTE(ADDRESS(1,MATCH(CONCATENATE("*Count.AutoSlam.",'Site Setup'!$R$5,".",'Site Setup'!$R$5,"-SLAM",$AZ58,AH$38,AH$37),OP_DATA!$2:$2,0),4),"1","")&amp;"7:"&amp;SUBSTITUTE(ADDRESS(1,MATCH(CONCATENATE("*Count.AutoSlam.",'Site Setup'!$R$5,".",'Site Setup'!$R$5,"-SLAM",$AZ58,AH$38,AH$37),OP_DATA!$2:$2,0),4),"1","")&amp;"200")),0)</f>
        <v/>
      </c>
      <c r="AI58" s="251">
        <f>_xlfn.IFNA(SUM(INDIRECT("OP_DATA!" &amp; SUBSTITUTE(ADDRESS(1,MATCH(CONCATENATE("*Count.AutoSlam.",'Site Setup'!$R$5,".",'Site Setup'!$R$5,"-SLAM",$AZ58,AI$38,AI$37),OP_DATA!$2:$2,0),4),"1","")&amp;"7:"&amp;SUBSTITUTE(ADDRESS(1,MATCH(CONCATENATE("*Count.AutoSlam.",'Site Setup'!$R$5,".",'Site Setup'!$R$5,"-SLAM",$AZ58,AI$38,AI$37),OP_DATA!$2:$2,0),4),"1","")&amp;"200")),0)</f>
        <v/>
      </c>
      <c r="AJ58" s="251">
        <f>_xlfn.IFNA(SUM(INDIRECT("OP_DATA!" &amp; SUBSTITUTE(ADDRESS(1,MATCH(CONCATENATE("*Count.AutoSlam.",'Site Setup'!$R$5,".",'Site Setup'!$R$5,"-SLAM",$AZ58,AJ$38,AJ$37),OP_DATA!$2:$2,0),4),"1","")&amp;"7:"&amp;SUBSTITUTE(ADDRESS(1,MATCH(CONCATENATE("*Count.AutoSlam.",'Site Setup'!$R$5,".",'Site Setup'!$R$5,"-SLAM",$AZ58,AJ$38,AJ$37),OP_DATA!$2:$2,0),4),"1","")&amp;"200")),0)</f>
        <v/>
      </c>
      <c r="AK58" s="251">
        <f>_xlfn.IFNA(SUM(INDIRECT("OP_DATA!" &amp; SUBSTITUTE(ADDRESS(1,MATCH(CONCATENATE("*Count.AutoSlam.",'Site Setup'!$R$5,".",'Site Setup'!$R$5,"-SLAM",$AZ58,AK$38,AK$37),OP_DATA!$2:$2,0),4),"1","")&amp;"7:"&amp;SUBSTITUTE(ADDRESS(1,MATCH(CONCATENATE("*Count.AutoSlam.",'Site Setup'!$R$5,".",'Site Setup'!$R$5,"-SLAM",$AZ58,AK$38,AK$37),OP_DATA!$2:$2,0),4),"1","")&amp;"200")),0)</f>
        <v/>
      </c>
      <c r="AL58" s="251">
        <f>_xlfn.IFNA(SUM(INDIRECT("OP_DATA!" &amp; SUBSTITUTE(ADDRESS(1,MATCH(CONCATENATE("*Count.AutoSlam.",'Site Setup'!$R$5,".",'Site Setup'!$R$5,"-SLAM",$AZ58,AL$38,AL$37),OP_DATA!$2:$2,0),4),"1","")&amp;"7:"&amp;SUBSTITUTE(ADDRESS(1,MATCH(CONCATENATE("*Count.AutoSlam.",'Site Setup'!$R$5,".",'Site Setup'!$R$5,"-SLAM",$AZ58,AL$38,AL$37),OP_DATA!$2:$2,0),4),"1","")&amp;"200")),0)</f>
        <v/>
      </c>
      <c r="AM58" s="251">
        <f>_xlfn.IFNA(SUM(INDIRECT("OP_DATA!" &amp; SUBSTITUTE(ADDRESS(1,MATCH(CONCATENATE("*Count.AutoSlam.",'Site Setup'!$R$5,".",'Site Setup'!$R$5,"-SLAM",$AZ58,AM$38,AM$37),OP_DATA!$2:$2,0),4),"1","")&amp;"7:"&amp;SUBSTITUTE(ADDRESS(1,MATCH(CONCATENATE("*Count.AutoSlam.",'Site Setup'!$R$5,".",'Site Setup'!$R$5,"-SLAM",$AZ58,AM$38,AM$37),OP_DATA!$2:$2,0),4),"1","")&amp;"200")),0)</f>
        <v/>
      </c>
      <c r="AN58" s="251">
        <f>_xlfn.IFNA(SUM(INDIRECT("OP_DATA!" &amp; SUBSTITUTE(ADDRESS(1,MATCH(CONCATENATE("*Count.AutoSlam.",'Site Setup'!$R$5,".",'Site Setup'!$R$5,"-SLAM",$AZ58,AN$38,AN$37),OP_DATA!$2:$2,0),4),"1","")&amp;"7:"&amp;SUBSTITUTE(ADDRESS(1,MATCH(CONCATENATE("*Count.AutoSlam.",'Site Setup'!$R$5,".",'Site Setup'!$R$5,"-SLAM",$AZ58,AN$38,AN$37),OP_DATA!$2:$2,0),4),"1","")&amp;"200")),0)</f>
        <v/>
      </c>
      <c r="AO58" s="251">
        <f>_xlfn.IFNA(SUM(INDIRECT("OP_DATA!" &amp; SUBSTITUTE(ADDRESS(1,MATCH(CONCATENATE("*Count.AutoSlam.",'Site Setup'!$R$5,".",'Site Setup'!$R$5,"-SLAM",$AZ58,AO$38,AO$37),OP_DATA!$2:$2,0),4),"1","")&amp;"7:"&amp;SUBSTITUTE(ADDRESS(1,MATCH(CONCATENATE("*Count.AutoSlam.",'Site Setup'!$R$5,".",'Site Setup'!$R$5,"-SLAM",$AZ58,AO$38,AO$37),OP_DATA!$2:$2,0),4),"1","")&amp;"200")),0)</f>
        <v/>
      </c>
      <c r="AP58" s="251">
        <f>_xlfn.IFNA(SUM(INDIRECT("OP_DATA!" &amp; SUBSTITUTE(ADDRESS(1,MATCH(CONCATENATE("*Count.AutoSlam.",'Site Setup'!$R$5,".",'Site Setup'!$R$5,"-SLAM",$AZ58,AP$38,AP$37),OP_DATA!$2:$2,0),4),"1","")&amp;"7:"&amp;SUBSTITUTE(ADDRESS(1,MATCH(CONCATENATE("*Count.AutoSlam.",'Site Setup'!$R$5,".",'Site Setup'!$R$5,"-SLAM",$AZ58,AP$38,AP$37),OP_DATA!$2:$2,0),4),"1","")&amp;"200")),0)</f>
        <v/>
      </c>
      <c r="AQ58" s="251">
        <f>_xlfn.IFNA(SUM(INDIRECT("OP_DATA!" &amp; SUBSTITUTE(ADDRESS(1,MATCH(CONCATENATE("*Count.AutoSlam.",'Site Setup'!$R$5,".",'Site Setup'!$R$5,"-SLAM",$AZ58,AQ$38,AQ$37),OP_DATA!$2:$2,0),4),"1","")&amp;"7:"&amp;SUBSTITUTE(ADDRESS(1,MATCH(CONCATENATE("*Count.AutoSlam.",'Site Setup'!$R$5,".",'Site Setup'!$R$5,"-SLAM",$AZ58,AQ$38,AQ$37),OP_DATA!$2:$2,0),4),"1","")&amp;"200")),0)</f>
        <v/>
      </c>
      <c r="AR58" s="251">
        <f>_xlfn.IFNA(SUM(INDIRECT("OP_DATA!" &amp; SUBSTITUTE(ADDRESS(1,MATCH(CONCATENATE("*Count.AutoSlam.",'Site Setup'!$R$5,".",'Site Setup'!$R$5,"-SLAM",$AZ58,AR$38,AR$37),OP_DATA!$2:$2,0),4),"1","")&amp;"7:"&amp;SUBSTITUTE(ADDRESS(1,MATCH(CONCATENATE("*Count.AutoSlam.",'Site Setup'!$R$5,".",'Site Setup'!$R$5,"-SLAM",$AZ58,AR$38,AR$37),OP_DATA!$2:$2,0),4),"1","")&amp;"200")),0)</f>
        <v/>
      </c>
      <c r="AS58" s="251">
        <f>_xlfn.IFNA(SUM(INDIRECT("OP_DATA!" &amp; SUBSTITUTE(ADDRESS(1,MATCH(CONCATENATE("*Count.AutoSlam.",'Site Setup'!$R$5,".",'Site Setup'!$R$5,"-SLAM",$AZ58,AS$38,AS$37),OP_DATA!$2:$2,0),4),"1","")&amp;"7:"&amp;SUBSTITUTE(ADDRESS(1,MATCH(CONCATENATE("*Count.AutoSlam.",'Site Setup'!$R$5,".",'Site Setup'!$R$5,"-SLAM",$AZ58,AS$38,AS$37),OP_DATA!$2:$2,0),4),"1","")&amp;"200")),0)</f>
        <v/>
      </c>
      <c r="AT58" s="251">
        <f>_xlfn.IFNA(SUM(INDIRECT("OP_DATA!" &amp; SUBSTITUTE(ADDRESS(1,MATCH(CONCATENATE("*Count.AutoSlam.",'Site Setup'!$R$5,".",'Site Setup'!$R$5,"-SLAM",$AZ58,AT$38,AT$37),OP_DATA!$2:$2,0),4),"1","")&amp;"7:"&amp;SUBSTITUTE(ADDRESS(1,MATCH(CONCATENATE("*Count.AutoSlam.",'Site Setup'!$R$5,".",'Site Setup'!$R$5,"-SLAM",$AZ58,AT$38,AT$37),OP_DATA!$2:$2,0),4),"1","")&amp;"200")),0)</f>
        <v/>
      </c>
      <c r="AU58" s="251">
        <f>_xlfn.IFNA(SUM(INDIRECT("OP_DATA!" &amp; SUBSTITUTE(ADDRESS(1,MATCH(CONCATENATE("*Count.AutoSlam.",'Site Setup'!$R$5,".",'Site Setup'!$R$5,"-SLAM",$AZ58,AU$38,AU$37),OP_DATA!$2:$2,0),4),"1","")&amp;"7:"&amp;SUBSTITUTE(ADDRESS(1,MATCH(CONCATENATE("*Count.AutoSlam.",'Site Setup'!$R$5,".",'Site Setup'!$R$5,"-SLAM",$AZ58,AU$38,AU$37),OP_DATA!$2:$2,0),4),"1","")&amp;"200")),0)</f>
        <v/>
      </c>
      <c r="AV58" s="251">
        <f>_xlfn.IFNA(SUM(INDIRECT("OP_DATA!" &amp; SUBSTITUTE(ADDRESS(1,MATCH(CONCATENATE("*Count.AutoSlam.",'Site Setup'!$R$5,".",'Site Setup'!$R$5,"-SLAM",$AZ58,AV$38,AV$37),OP_DATA!$2:$2,0),4),"1","")&amp;"7:"&amp;SUBSTITUTE(ADDRESS(1,MATCH(CONCATENATE("*Count.AutoSlam.",'Site Setup'!$R$5,".",'Site Setup'!$R$5,"-SLAM",$AZ58,AV$38,AV$37),OP_DATA!$2:$2,0),4),"1","")&amp;"200")),0)</f>
        <v/>
      </c>
      <c r="AW58" s="251">
        <f>_xlfn.IFNA(SUM(INDIRECT("OP_DATA!" &amp; SUBSTITUTE(ADDRESS(1,MATCH(CONCATENATE("*Count.AutoSlam.",'Site Setup'!$R$5,".",'Site Setup'!$R$5,"-SLAM",$AZ58,AW$38,AW$37),OP_DATA!$2:$2,0),4),"1","")&amp;"7:"&amp;SUBSTITUTE(ADDRESS(1,MATCH(CONCATENATE("*Count.AutoSlam.",'Site Setup'!$R$5,".",'Site Setup'!$R$5,"-SLAM",$AZ58,AW$38,AW$37),OP_DATA!$2:$2,0),4),"1","")&amp;"200")),0)</f>
        <v/>
      </c>
      <c r="AX58" s="251">
        <f>_xlfn.IFNA(SUM(INDIRECT("OP_DATA!" &amp; SUBSTITUTE(ADDRESS(1,MATCH(CONCATENATE("*Count.AutoSlam.",'Site Setup'!$R$5,".",'Site Setup'!$R$5,"-SLAM",$AZ58,AX$38,AX$37),OP_DATA!$2:$2,0),4),"1","")&amp;"7:"&amp;SUBSTITUTE(ADDRESS(1,MATCH(CONCATENATE("*Count.AutoSlam.",'Site Setup'!$R$5,".",'Site Setup'!$R$5,"-SLAM",$AZ58,AX$38,AX$37),OP_DATA!$2:$2,0),4),"1","")&amp;"200")),0)</f>
        <v/>
      </c>
      <c r="AY58" s="251">
        <f>_xlfn.IFNA(SUM(INDIRECT("OP_DATA!" &amp; SUBSTITUTE(ADDRESS(1,MATCH(CONCATENATE("*Count.AutoSlam.",'Site Setup'!$R$5,".",'Site Setup'!$R$5,"-SLAM",$AZ58,AY$38,AY$37),OP_DATA!$2:$2,0),4),"1","")&amp;"7:"&amp;SUBSTITUTE(ADDRESS(1,MATCH(CONCATENATE("*Count.AutoSlam.",'Site Setup'!$R$5,".",'Site Setup'!$R$5,"-SLAM",$AZ58,AY$38,AY$37),OP_DATA!$2:$2,0),4),"1","")&amp;"200")),0)</f>
        <v/>
      </c>
      <c r="AZ58" s="24">
        <f>'Site Setup'!B57</f>
        <v/>
      </c>
    </row>
    <row r="59" ht="16.5" customHeight="1" s="644" thickBot="1">
      <c r="A59" s="82">
        <f>A32</f>
        <v/>
      </c>
      <c r="B59" s="97">
        <f>_xlfn.IFNA(SUM(INDIRECT("OP_DATA!" &amp; SUBSTITUTE(ADDRESS(1,MATCH(CONCATENATE("*Count.AutoSlam.",'Site Setup'!$R$5,".",'Site Setup'!$C58,".",'Site Setup'!$R$5,"-SLAM",$AZ59,1,".Shipped n"),OP_DATA!$2:$2,0),4),"1","")&amp;"7:"&amp;SUBSTITUTE(ADDRESS(1,MATCH(CONCATENATE("*Count.AutoSlam.",'Site Setup'!$R$5,".",'Site Setup'!$C58,".",'Site Setup'!$R$5,"-SLAM",$AZ59,1,".Shipped n"),OP_DATA!$2:$2,0),4),"1","")&amp;"200"))+SUM(INDIRECT("OP_DATA!" &amp; SUBSTITUTE(ADDRESS(1,MATCH(CONCATENATE("*Count.AutoSlam.",'Site Setup'!$R$5,".",'Site Setup'!$C58,".",'Site Setup'!$R$5,"-SLAM",$AZ59,2,".Shipped n"),OP_DATA!$2:$2,0),4),"1","")&amp;"7:"&amp;SUBSTITUTE(ADDRESS(1,MATCH(CONCATENATE("*Count.AutoSlam.",'Site Setup'!$R$5,".",'Site Setup'!$C58,".",'Site Setup'!$R$5,"-SLAM",$AZ59,2,".Shipped n"),OP_DATA!$2:$2,0),4),"1","")&amp;"200")),0)</f>
        <v/>
      </c>
      <c r="C59" s="251">
        <f>_xlfn.IFNA(SUM(INDIRECT("OP_DATA!" &amp; SUBSTITUTE(ADDRESS(1,MATCH(CONCATENATE("*Count.AutoSlam.",'Site Setup'!$R$5,".",'Site Setup'!$C58,".",'Site Setup'!$R$5,"-SLAM",$AZ59,RIGHT(C$39,1),C$38,C$37),OP_DATA!$2:$2,0),4),"1","")&amp;"7:"&amp;SUBSTITUTE(ADDRESS(1,MATCH(CONCATENATE("*Count.AutoSlam.",'Site Setup'!$R$5,".",'Site Setup'!$C58,".",'Site Setup'!$R$5,"-SLAM",$AZ59,RIGHT(C$39,1),C$38,C$37),OP_DATA!$2:$2,0),4),"1","")&amp;"200")),0)</f>
        <v/>
      </c>
      <c r="D59" s="251">
        <f>_xlfn.IFNA(SUM(INDIRECT("OP_DATA!" &amp; SUBSTITUTE(ADDRESS(1,MATCH(CONCATENATE("*Count.AutoSlam.",'Site Setup'!$R$5,".",'Site Setup'!$C58,".",'Site Setup'!$R$5,"-SLAM",$AZ59,RIGHT(D$39,1),D$38,D$37),OP_DATA!$2:$2,0),4),"1","")&amp;"7:"&amp;SUBSTITUTE(ADDRESS(1,MATCH(CONCATENATE("*Count.AutoSlam.",'Site Setup'!$R$5,".",'Site Setup'!$C58,".",'Site Setup'!$R$5,"-SLAM",$AZ59,RIGHT(D$39,1),D$38,D$37),OP_DATA!$2:$2,0),4),"1","")&amp;"200")),0)</f>
        <v/>
      </c>
      <c r="E59" s="251">
        <f>_xlfn.IFNA(SUM(INDIRECT("OP_DATA!" &amp; SUBSTITUTE(ADDRESS(1,MATCH(CONCATENATE("*Count.AutoSlam.",'Site Setup'!$R$5,".",'Site Setup'!$C58,".",'Site Setup'!$R$5,"-SLAM",$AZ59,RIGHT(E$39,1),E$38,E$37),OP_DATA!$2:$2,0),4),"1","")&amp;"7:"&amp;SUBSTITUTE(ADDRESS(1,MATCH(CONCATENATE("*Count.AutoSlam.",'Site Setup'!$R$5,".",'Site Setup'!$C58,".",'Site Setup'!$R$5,"-SLAM",$AZ59,RIGHT(E$39,1),E$38,E$37),OP_DATA!$2:$2,0),4),"1","")&amp;"200")),0)</f>
        <v/>
      </c>
      <c r="F59" s="251">
        <f>_xlfn.IFNA(SUM(INDIRECT("OP_DATA!" &amp; SUBSTITUTE(ADDRESS(1,MATCH(CONCATENATE("*Count.AutoSlam.",'Site Setup'!$R$5,".",'Site Setup'!$C58,".",'Site Setup'!$R$5,"-SLAM",$AZ59,RIGHT(F$39,1),F$38,F$37),OP_DATA!$2:$2,0),4),"1","")&amp;"7:"&amp;SUBSTITUTE(ADDRESS(1,MATCH(CONCATENATE("*Count.AutoSlam.",'Site Setup'!$R$5,".",'Site Setup'!$C58,".",'Site Setup'!$R$5,"-SLAM",$AZ59,RIGHT(F$39,1),F$38,F$37),OP_DATA!$2:$2,0),4),"1","")&amp;"200")),0)</f>
        <v/>
      </c>
      <c r="G59" s="251">
        <f>_xlfn.IFNA(SUM(INDIRECT("OP_DATA!" &amp; SUBSTITUTE(ADDRESS(1,MATCH(CONCATENATE("*Count.AutoSlam.",'Site Setup'!$R$5,".",'Site Setup'!$C58,".",'Site Setup'!$R$5,"-SLAM",$AZ59,RIGHT(G$39,1),G$38,G$37),OP_DATA!$2:$2,0),4),"1","")&amp;"7:"&amp;SUBSTITUTE(ADDRESS(1,MATCH(CONCATENATE("*Count.AutoSlam.",'Site Setup'!$R$5,".",'Site Setup'!$C58,".",'Site Setup'!$R$5,"-SLAM",$AZ59,RIGHT(G$39,1),G$38,G$37),OP_DATA!$2:$2,0),4),"1","")&amp;"200")),0)</f>
        <v/>
      </c>
      <c r="H59" s="251">
        <f>_xlfn.IFNA(SUM(INDIRECT("OP_DATA!" &amp; SUBSTITUTE(ADDRESS(1,MATCH(CONCATENATE("*Count.AutoSlam.",'Site Setup'!$R$5,".",'Site Setup'!$C58,".",'Site Setup'!$R$5,"-SLAM",$AZ59,RIGHT(H$39,1),H$38,H$37),OP_DATA!$2:$2,0),4),"1","")&amp;"7:"&amp;SUBSTITUTE(ADDRESS(1,MATCH(CONCATENATE("*Count.AutoSlam.",'Site Setup'!$R$5,".",'Site Setup'!$C58,".",'Site Setup'!$R$5,"-SLAM",$AZ59,RIGHT(H$39,1),H$38,H$37),OP_DATA!$2:$2,0),4),"1","")&amp;"200")),0)</f>
        <v/>
      </c>
      <c r="I59" s="251">
        <f>_xlfn.IFNA(SUM(INDIRECT("OP_DATA!" &amp; SUBSTITUTE(ADDRESS(1,MATCH(CONCATENATE("*Count.AutoSlam.",'Site Setup'!$R$5,".",'Site Setup'!$C58,".",'Site Setup'!$R$5,"-SLAM",$AZ59,RIGHT(I$39,1),I$38,I$37),OP_DATA!$2:$2,0),4),"1","")&amp;"7:"&amp;SUBSTITUTE(ADDRESS(1,MATCH(CONCATENATE("*Count.AutoSlam.",'Site Setup'!$R$5,".",'Site Setup'!$C58,".",'Site Setup'!$R$5,"-SLAM",$AZ59,RIGHT(I$39,1),I$38,I$37),OP_DATA!$2:$2,0),4),"1","")&amp;"200")),0)</f>
        <v/>
      </c>
      <c r="J59" s="251">
        <f>_xlfn.IFNA(SUM(INDIRECT("OP_DATA!" &amp; SUBSTITUTE(ADDRESS(1,MATCH(CONCATENATE("*Count.AutoSlam.",'Site Setup'!$R$5,".",'Site Setup'!$C58,".",'Site Setup'!$R$5,"-SLAM",$AZ59,RIGHT(J$39,1),J$38,J$37),OP_DATA!$2:$2,0),4),"1","")&amp;"7:"&amp;SUBSTITUTE(ADDRESS(1,MATCH(CONCATENATE("*Count.AutoSlam.",'Site Setup'!$R$5,".",'Site Setup'!$C58,".",'Site Setup'!$R$5,"-SLAM",$AZ59,RIGHT(J$39,1),J$38,J$37),OP_DATA!$2:$2,0),4),"1","")&amp;"200")),0)</f>
        <v/>
      </c>
      <c r="K59" s="251">
        <f>_xlfn.IFNA(SUM(INDIRECT("OP_DATA!" &amp; SUBSTITUTE(ADDRESS(1,MATCH(CONCATENATE("*Count.AutoSlam.",'Site Setup'!$R$5,".",'Site Setup'!$C58,".",'Site Setup'!$R$5,"-SLAM",$AZ59,RIGHT(K$39,1),K$38,K$37),OP_DATA!$2:$2,0),4),"1","")&amp;"7:"&amp;SUBSTITUTE(ADDRESS(1,MATCH(CONCATENATE("*Count.AutoSlam.",'Site Setup'!$R$5,".",'Site Setup'!$C58,".",'Site Setup'!$R$5,"-SLAM",$AZ59,RIGHT(K$39,1),K$38,K$37),OP_DATA!$2:$2,0),4),"1","")&amp;"200")),0)</f>
        <v/>
      </c>
      <c r="L59" s="251">
        <f>_xlfn.IFNA(SUM(INDIRECT("OP_DATA!" &amp; SUBSTITUTE(ADDRESS(1,MATCH(CONCATENATE("*Count.AutoSlam.",'Site Setup'!$R$5,".",'Site Setup'!$C58,".",'Site Setup'!$R$5,"-SLAM",$AZ59,RIGHT(L$39,1),L$38,L$37),OP_DATA!$2:$2,0),4),"1","")&amp;"7:"&amp;SUBSTITUTE(ADDRESS(1,MATCH(CONCATENATE("*Count.AutoSlam.",'Site Setup'!$R$5,".",'Site Setup'!$C58,".",'Site Setup'!$R$5,"-SLAM",$AZ59,RIGHT(L$39,1),L$38,L$37),OP_DATA!$2:$2,0),4),"1","")&amp;"200")),0)</f>
        <v/>
      </c>
      <c r="M59" s="223">
        <f>_xlfn.IFNA(SUM(INDIRECT("OP_DATA!" &amp; SUBSTITUTE(ADDRESS(1,MATCH(CONCATENATE("*Count.AutoSlam.",'Site Setup'!$R$5,".",'Site Setup'!$R$5,"-SLAM",$AZ59,RIGHT(M$39,1),M$38,M$37),OP_DATA!$2:$2,0),4),"1","")&amp;"7:"&amp;SUBSTITUTE(ADDRESS(1,MATCH(CONCATENATE("*Count.AutoSlam.",'Site Setup'!$R$5,".",'Site Setup'!$R$5,"-SLAM",$AZ59,RIGHT(M$39,1),M$38,M$37),OP_DATA!$2:$2,0),4),"1","")&amp;"200")),0)</f>
        <v/>
      </c>
      <c r="N59" s="223">
        <f>_xlfn.IFNA(SUM(INDIRECT("OP_DATA!" &amp; SUBSTITUTE(ADDRESS(1,MATCH(CONCATENATE("*Count.AutoSlam.",'Site Setup'!$R$5,".",'Site Setup'!$R$5,"-SLAM",$AZ59,RIGHT(N$39,1),N$38,N$37),OP_DATA!$2:$2,0),4),"1","")&amp;"7:"&amp;SUBSTITUTE(ADDRESS(1,MATCH(CONCATENATE("*Count.AutoSlam.",'Site Setup'!$R$5,".",'Site Setup'!$R$5,"-SLAM",$AZ59,RIGHT(N$39,1),N$38,N$37),OP_DATA!$2:$2,0),4),"1","")&amp;"200")),0)</f>
        <v/>
      </c>
      <c r="O59" s="251">
        <f>_xlfn.IFNA(SUM(INDIRECT("OP_DATA!" &amp; SUBSTITUTE(ADDRESS(1,MATCH(CONCATENATE("*Count.AutoSlam.",'Site Setup'!$R$5,".",'Site Setup'!$C58,".",'Site Setup'!$R$5,"-SLAM",$AZ59,RIGHT(O$39,1),O$38,O$37),OP_DATA!$2:$2,0),4),"1","")&amp;"7:"&amp;SUBSTITUTE(ADDRESS(1,MATCH(CONCATENATE("*Count.AutoSlam.",'Site Setup'!$R$5,".",'Site Setup'!$C58,".",'Site Setup'!$R$5,"-SLAM",$AZ59,RIGHT(O$39,1),O$38,O$37),OP_DATA!$2:$2,0),4),"1","")&amp;"200")),0)</f>
        <v/>
      </c>
      <c r="P59" s="251">
        <f>_xlfn.IFNA(SUM(INDIRECT("OP_DATA!" &amp; SUBSTITUTE(ADDRESS(1,MATCH(CONCATENATE("*Count.AutoSlam.",'Site Setup'!$R$5,".",'Site Setup'!$C58,".",'Site Setup'!$R$5,"-SLAM",$AZ59,RIGHT(P$39,1),P$38,P$37),OP_DATA!$2:$2,0),4),"1","")&amp;"7:"&amp;SUBSTITUTE(ADDRESS(1,MATCH(CONCATENATE("*Count.AutoSlam.",'Site Setup'!$R$5,".",'Site Setup'!$C58,".",'Site Setup'!$R$5,"-SLAM",$AZ59,RIGHT(P$39,1),P$38,P$37),OP_DATA!$2:$2,0),4),"1","")&amp;"200")),0)</f>
        <v/>
      </c>
      <c r="Q59" s="251">
        <f>_xlfn.IFNA(SUM(INDIRECT("OP_DATA!" &amp; SUBSTITUTE(ADDRESS(1,MATCH(CONCATENATE("*Count.AutoSlam.",'Site Setup'!$R$5,".",'Site Setup'!$C58,".",'Site Setup'!$R$5,"-SLAM",$AZ59,RIGHT(Q$39,1),Q$38,Q$37),OP_DATA!$2:$2,0),4),"1","")&amp;"7:"&amp;SUBSTITUTE(ADDRESS(1,MATCH(CONCATENATE("*Count.AutoSlam.",'Site Setup'!$R$5,".",'Site Setup'!$C58,".",'Site Setup'!$R$5,"-SLAM",$AZ59,RIGHT(Q$39,1),Q$38,Q$37),OP_DATA!$2:$2,0),4),"1","")&amp;"200")),0)</f>
        <v/>
      </c>
      <c r="R59" s="251">
        <f>_xlfn.IFNA(SUM(INDIRECT("OP_DATA!" &amp; SUBSTITUTE(ADDRESS(1,MATCH(CONCATENATE("*Count.AutoSlam.",'Site Setup'!$R$5,".",'Site Setup'!$C58,".",'Site Setup'!$R$5,"-SLAM",$AZ59,RIGHT(R$39,1),R$38,R$37),OP_DATA!$2:$2,0),4),"1","")&amp;"7:"&amp;SUBSTITUTE(ADDRESS(1,MATCH(CONCATENATE("*Count.AutoSlam.",'Site Setup'!$R$5,".",'Site Setup'!$C58,".",'Site Setup'!$R$5,"-SLAM",$AZ59,RIGHT(R$39,1),R$38,R$37),OP_DATA!$2:$2,0),4),"1","")&amp;"200")),0)</f>
        <v/>
      </c>
      <c r="S59" s="251">
        <f>_xlfn.IFNA(SUM(INDIRECT("OP_DATA!" &amp; SUBSTITUTE(ADDRESS(1,MATCH(CONCATENATE("*Count.AutoSlam.",'Site Setup'!$R$5,".",'Site Setup'!$R$5,"-SLAM",$AZ59,S$38,S$37),OP_DATA!$2:$2,0),4),"1","")&amp;"7:"&amp;SUBSTITUTE(ADDRESS(1,MATCH(CONCATENATE("*Count.AutoSlam.",'Site Setup'!$R$5,".",'Site Setup'!$R$5,"-SLAM",$AZ59,S$38,S$37),OP_DATA!$2:$2,0),4),"1","")&amp;"200")),0)</f>
        <v/>
      </c>
      <c r="T59" s="251">
        <f>_xlfn.IFNA(SUM(INDIRECT("OP_DATA!" &amp; SUBSTITUTE(ADDRESS(1,MATCH(CONCATENATE("*Count.AutoSlam.",'Site Setup'!$R$5,".",'Site Setup'!$R$5,"-SLAM",$AZ59,T$38,T$37),OP_DATA!$2:$2,0),4),"1","")&amp;"7:"&amp;SUBSTITUTE(ADDRESS(1,MATCH(CONCATENATE("*Count.AutoSlam.",'Site Setup'!$R$5,".",'Site Setup'!$R$5,"-SLAM",$AZ59,T$38,T$37),OP_DATA!$2:$2,0),4),"1","")&amp;"200")),0)</f>
        <v/>
      </c>
      <c r="U59" s="251">
        <f>_xlfn.IFNA(SUM(INDIRECT("OP_DATA!" &amp; SUBSTITUTE(ADDRESS(1,MATCH(CONCATENATE("*Count.AutoSlam.",'Site Setup'!$R$5,".",'Site Setup'!$R$5,"-SLAM",$AZ59,U$38,U$37),OP_DATA!$2:$2,0),4),"1","")&amp;"7:"&amp;SUBSTITUTE(ADDRESS(1,MATCH(CONCATENATE("*Count.AutoSlam.",'Site Setup'!$R$5,".",'Site Setup'!$R$5,"-SLAM",$AZ59,U$38,U$37),OP_DATA!$2:$2,0),4),"1","")&amp;"200")),0)</f>
        <v/>
      </c>
      <c r="V59" s="251">
        <f>_xlfn.IFNA(SUM(INDIRECT("OP_DATA!" &amp; SUBSTITUTE(ADDRESS(1,MATCH(CONCATENATE("*Count.AutoSlam.",'Site Setup'!$R$5,".",'Site Setup'!$R$5,"-SLAM",$AZ59,V$38,V$37),OP_DATA!$2:$2,0),4),"1","")&amp;"7:"&amp;SUBSTITUTE(ADDRESS(1,MATCH(CONCATENATE("*Count.AutoSlam.",'Site Setup'!$R$5,".",'Site Setup'!$R$5,"-SLAM",$AZ59,V$38,V$37),OP_DATA!$2:$2,0),4),"1","")&amp;"200")),0)</f>
        <v/>
      </c>
      <c r="W59" s="251">
        <f>_xlfn.IFNA(SUM(INDIRECT("OP_DATA!" &amp; SUBSTITUTE(ADDRESS(1,MATCH(CONCATENATE("*Count.AutoSlam.",'Site Setup'!$R$5,".",'Site Setup'!$R$5,"-SLAM",$AZ59,W$38,W$37),OP_DATA!$2:$2,0),4),"1","")&amp;"7:"&amp;SUBSTITUTE(ADDRESS(1,MATCH(CONCATENATE("*Count.AutoSlam.",'Site Setup'!$R$5,".",'Site Setup'!$R$5,"-SLAM",$AZ59,W$38,W$37),OP_DATA!$2:$2,0),4),"1","")&amp;"200")),0)</f>
        <v/>
      </c>
      <c r="X59" s="251">
        <f>_xlfn.IFNA(SUM(INDIRECT("OP_DATA!" &amp; SUBSTITUTE(ADDRESS(1,MATCH(CONCATENATE("*Count.AutoSlam.",'Site Setup'!$R$5,".",'Site Setup'!$R$5,"-SLAM",$AZ59,X$38,X$37),OP_DATA!$2:$2,0),4),"1","")&amp;"7:"&amp;SUBSTITUTE(ADDRESS(1,MATCH(CONCATENATE("*Count.AutoSlam.",'Site Setup'!$R$5,".",'Site Setup'!$R$5,"-SLAM",$AZ59,X$38,X$37),OP_DATA!$2:$2,0),4),"1","")&amp;"200")),0)</f>
        <v/>
      </c>
      <c r="Y59" s="251">
        <f>_xlfn.IFNA(SUM(INDIRECT("OP_DATA!" &amp; SUBSTITUTE(ADDRESS(1,MATCH(CONCATENATE("*Count.AutoSlam.",'Site Setup'!$R$5,".",'Site Setup'!$R$5,"-SLAM",$AZ59,Y$38,Y$37),OP_DATA!$2:$2,0),4),"1","")&amp;"7:"&amp;SUBSTITUTE(ADDRESS(1,MATCH(CONCATENATE("*Count.AutoSlam.",'Site Setup'!$R$5,".",'Site Setup'!$R$5,"-SLAM",$AZ59,Y$38,Y$37),OP_DATA!$2:$2,0),4),"1","")&amp;"200")),0)</f>
        <v/>
      </c>
      <c r="Z59" s="251">
        <f>_xlfn.IFNA(SUM(INDIRECT("OP_DATA!" &amp; SUBSTITUTE(ADDRESS(1,MATCH(CONCATENATE("*Count.AutoSlam.",'Site Setup'!$R$5,".",'Site Setup'!$R$5,"-SLAM",$AZ59,Z$38,Z$37),OP_DATA!$2:$2,0),4),"1","")&amp;"7:"&amp;SUBSTITUTE(ADDRESS(1,MATCH(CONCATENATE("*Count.AutoSlam.",'Site Setup'!$R$5,".",'Site Setup'!$R$5,"-SLAM",$AZ59,Z$38,Z$37),OP_DATA!$2:$2,0),4),"1","")&amp;"200")),0)</f>
        <v/>
      </c>
      <c r="AA59" s="251">
        <f>_xlfn.IFNA(SUM(INDIRECT("OP_DATA!" &amp; SUBSTITUTE(ADDRESS(1,MATCH(CONCATENATE("*Count.AutoSlam.",'Site Setup'!$R$5,".",'Site Setup'!$R$5,"-SLAM",$AZ59,AA$38,AA$37),OP_DATA!$2:$2,0),4),"1","")&amp;"7:"&amp;SUBSTITUTE(ADDRESS(1,MATCH(CONCATENATE("*Count.AutoSlam.",'Site Setup'!$R$5,".",'Site Setup'!$R$5,"-SLAM",$AZ59,AA$38,AA$37),OP_DATA!$2:$2,0),4),"1","")&amp;"200")),0)</f>
        <v/>
      </c>
      <c r="AB59" s="251">
        <f>_xlfn.IFNA(SUM(INDIRECT("OP_DATA!" &amp; SUBSTITUTE(ADDRESS(1,MATCH(CONCATENATE("*Count.AutoSlam.",'Site Setup'!$R$5,".",'Site Setup'!$R$5,"-SLAM",$AZ59,AB$38,AB$37),OP_DATA!$2:$2,0),4),"1","")&amp;"7:"&amp;SUBSTITUTE(ADDRESS(1,MATCH(CONCATENATE("*Count.AutoSlam.",'Site Setup'!$R$5,".",'Site Setup'!$R$5,"-SLAM",$AZ59,AB$38,AB$37),OP_DATA!$2:$2,0),4),"1","")&amp;"200")),0)</f>
        <v/>
      </c>
      <c r="AC59" s="251">
        <f>_xlfn.IFNA(SUM(INDIRECT("OP_DATA!" &amp; SUBSTITUTE(ADDRESS(1,MATCH(CONCATENATE("*Count.AutoSlam.",'Site Setup'!$R$5,".",'Site Setup'!$R$5,"-SLAM",$AZ59,AC$38,AC$37),OP_DATA!$2:$2,0),4),"1","")&amp;"7:"&amp;SUBSTITUTE(ADDRESS(1,MATCH(CONCATENATE("*Count.AutoSlam.",'Site Setup'!$R$5,".",'Site Setup'!$R$5,"-SLAM",$AZ59,AC$38,AC$37),OP_DATA!$2:$2,0),4),"1","")&amp;"200")),0)</f>
        <v/>
      </c>
      <c r="AD59" s="251">
        <f>_xlfn.IFNA(SUM(INDIRECT("OP_DATA!" &amp; SUBSTITUTE(ADDRESS(1,MATCH(CONCATENATE("*Count.AutoSlam.",'Site Setup'!$R$5,".",'Site Setup'!$R$5,"-SLAM",$AZ59,AD$38,AD$37),OP_DATA!$2:$2,0),4),"1","")&amp;"7:"&amp;SUBSTITUTE(ADDRESS(1,MATCH(CONCATENATE("*Count.AutoSlam.",'Site Setup'!$R$5,".",'Site Setup'!$R$5,"-SLAM",$AZ59,AD$38,AD$37),OP_DATA!$2:$2,0),4),"1","")&amp;"200")),0)</f>
        <v/>
      </c>
      <c r="AE59" s="251">
        <f>_xlfn.IFNA(SUM(INDIRECT("OP_DATA!" &amp; SUBSTITUTE(ADDRESS(1,MATCH(CONCATENATE("*Count.AutoSlam.",'Site Setup'!$R$5,".",'Site Setup'!$R$5,"-SLAM",$AZ59,AE$38,AE$37),OP_DATA!$2:$2,0),4),"1","")&amp;"7:"&amp;SUBSTITUTE(ADDRESS(1,MATCH(CONCATENATE("*Count.AutoSlam.",'Site Setup'!$R$5,".",'Site Setup'!$R$5,"-SLAM",$AZ59,AE$38,AE$37),OP_DATA!$2:$2,0),4),"1","")&amp;"200")),0)</f>
        <v/>
      </c>
      <c r="AF59" s="251">
        <f>_xlfn.IFNA(SUM(INDIRECT("OP_DATA!" &amp; SUBSTITUTE(ADDRESS(1,MATCH(CONCATENATE("*Count.AutoSlam.",'Site Setup'!$R$5,".",'Site Setup'!$R$5,"-SLAM",$AZ59,AF$38,AF$37),OP_DATA!$2:$2,0),4),"1","")&amp;"7:"&amp;SUBSTITUTE(ADDRESS(1,MATCH(CONCATENATE("*Count.AutoSlam.",'Site Setup'!$R$5,".",'Site Setup'!$R$5,"-SLAM",$AZ59,AF$38,AF$37),OP_DATA!$2:$2,0),4),"1","")&amp;"200")),0)</f>
        <v/>
      </c>
      <c r="AG59" s="251">
        <f>_xlfn.IFNA(SUM(INDIRECT("OP_DATA!" &amp; SUBSTITUTE(ADDRESS(1,MATCH(CONCATENATE("*Count.AutoSlam.",'Site Setup'!$R$5,".",'Site Setup'!$R$5,"-SLAM",$AZ59,AG$38,AG$37),OP_DATA!$2:$2,0),4),"1","")&amp;"7:"&amp;SUBSTITUTE(ADDRESS(1,MATCH(CONCATENATE("*Count.AutoSlam.",'Site Setup'!$R$5,".",'Site Setup'!$R$5,"-SLAM",$AZ59,AG$38,AG$37),OP_DATA!$2:$2,0),4),"1","")&amp;"200")),0)</f>
        <v/>
      </c>
      <c r="AH59" s="251">
        <f>_xlfn.IFNA(SUM(INDIRECT("OP_DATA!" &amp; SUBSTITUTE(ADDRESS(1,MATCH(CONCATENATE("*Count.AutoSlam.",'Site Setup'!$R$5,".",'Site Setup'!$R$5,"-SLAM",$AZ59,AH$38,AH$37),OP_DATA!$2:$2,0),4),"1","")&amp;"7:"&amp;SUBSTITUTE(ADDRESS(1,MATCH(CONCATENATE("*Count.AutoSlam.",'Site Setup'!$R$5,".",'Site Setup'!$R$5,"-SLAM",$AZ59,AH$38,AH$37),OP_DATA!$2:$2,0),4),"1","")&amp;"200")),0)</f>
        <v/>
      </c>
      <c r="AI59" s="251">
        <f>_xlfn.IFNA(SUM(INDIRECT("OP_DATA!" &amp; SUBSTITUTE(ADDRESS(1,MATCH(CONCATENATE("*Count.AutoSlam.",'Site Setup'!$R$5,".",'Site Setup'!$R$5,"-SLAM",$AZ59,AI$38,AI$37),OP_DATA!$2:$2,0),4),"1","")&amp;"7:"&amp;SUBSTITUTE(ADDRESS(1,MATCH(CONCATENATE("*Count.AutoSlam.",'Site Setup'!$R$5,".",'Site Setup'!$R$5,"-SLAM",$AZ59,AI$38,AI$37),OP_DATA!$2:$2,0),4),"1","")&amp;"200")),0)</f>
        <v/>
      </c>
      <c r="AJ59" s="251">
        <f>_xlfn.IFNA(SUM(INDIRECT("OP_DATA!" &amp; SUBSTITUTE(ADDRESS(1,MATCH(CONCATENATE("*Count.AutoSlam.",'Site Setup'!$R$5,".",'Site Setup'!$R$5,"-SLAM",$AZ59,AJ$38,AJ$37),OP_DATA!$2:$2,0),4),"1","")&amp;"7:"&amp;SUBSTITUTE(ADDRESS(1,MATCH(CONCATENATE("*Count.AutoSlam.",'Site Setup'!$R$5,".",'Site Setup'!$R$5,"-SLAM",$AZ59,AJ$38,AJ$37),OP_DATA!$2:$2,0),4),"1","")&amp;"200")),0)</f>
        <v/>
      </c>
      <c r="AK59" s="251">
        <f>_xlfn.IFNA(SUM(INDIRECT("OP_DATA!" &amp; SUBSTITUTE(ADDRESS(1,MATCH(CONCATENATE("*Count.AutoSlam.",'Site Setup'!$R$5,".",'Site Setup'!$R$5,"-SLAM",$AZ59,AK$38,AK$37),OP_DATA!$2:$2,0),4),"1","")&amp;"7:"&amp;SUBSTITUTE(ADDRESS(1,MATCH(CONCATENATE("*Count.AutoSlam.",'Site Setup'!$R$5,".",'Site Setup'!$R$5,"-SLAM",$AZ59,AK$38,AK$37),OP_DATA!$2:$2,0),4),"1","")&amp;"200")),0)</f>
        <v/>
      </c>
      <c r="AL59" s="251">
        <f>_xlfn.IFNA(SUM(INDIRECT("OP_DATA!" &amp; SUBSTITUTE(ADDRESS(1,MATCH(CONCATENATE("*Count.AutoSlam.",'Site Setup'!$R$5,".",'Site Setup'!$R$5,"-SLAM",$AZ59,AL$38,AL$37),OP_DATA!$2:$2,0),4),"1","")&amp;"7:"&amp;SUBSTITUTE(ADDRESS(1,MATCH(CONCATENATE("*Count.AutoSlam.",'Site Setup'!$R$5,".",'Site Setup'!$R$5,"-SLAM",$AZ59,AL$38,AL$37),OP_DATA!$2:$2,0),4),"1","")&amp;"200")),0)</f>
        <v/>
      </c>
      <c r="AM59" s="251">
        <f>_xlfn.IFNA(SUM(INDIRECT("OP_DATA!" &amp; SUBSTITUTE(ADDRESS(1,MATCH(CONCATENATE("*Count.AutoSlam.",'Site Setup'!$R$5,".",'Site Setup'!$R$5,"-SLAM",$AZ59,AM$38,AM$37),OP_DATA!$2:$2,0),4),"1","")&amp;"7:"&amp;SUBSTITUTE(ADDRESS(1,MATCH(CONCATENATE("*Count.AutoSlam.",'Site Setup'!$R$5,".",'Site Setup'!$R$5,"-SLAM",$AZ59,AM$38,AM$37),OP_DATA!$2:$2,0),4),"1","")&amp;"200")),0)</f>
        <v/>
      </c>
      <c r="AN59" s="251">
        <f>_xlfn.IFNA(SUM(INDIRECT("OP_DATA!" &amp; SUBSTITUTE(ADDRESS(1,MATCH(CONCATENATE("*Count.AutoSlam.",'Site Setup'!$R$5,".",'Site Setup'!$R$5,"-SLAM",$AZ59,AN$38,AN$37),OP_DATA!$2:$2,0),4),"1","")&amp;"7:"&amp;SUBSTITUTE(ADDRESS(1,MATCH(CONCATENATE("*Count.AutoSlam.",'Site Setup'!$R$5,".",'Site Setup'!$R$5,"-SLAM",$AZ59,AN$38,AN$37),OP_DATA!$2:$2,0),4),"1","")&amp;"200")),0)</f>
        <v/>
      </c>
      <c r="AO59" s="251">
        <f>_xlfn.IFNA(SUM(INDIRECT("OP_DATA!" &amp; SUBSTITUTE(ADDRESS(1,MATCH(CONCATENATE("*Count.AutoSlam.",'Site Setup'!$R$5,".",'Site Setup'!$R$5,"-SLAM",$AZ59,AO$38,AO$37),OP_DATA!$2:$2,0),4),"1","")&amp;"7:"&amp;SUBSTITUTE(ADDRESS(1,MATCH(CONCATENATE("*Count.AutoSlam.",'Site Setup'!$R$5,".",'Site Setup'!$R$5,"-SLAM",$AZ59,AO$38,AO$37),OP_DATA!$2:$2,0),4),"1","")&amp;"200")),0)</f>
        <v/>
      </c>
      <c r="AP59" s="251">
        <f>_xlfn.IFNA(SUM(INDIRECT("OP_DATA!" &amp; SUBSTITUTE(ADDRESS(1,MATCH(CONCATENATE("*Count.AutoSlam.",'Site Setup'!$R$5,".",'Site Setup'!$R$5,"-SLAM",$AZ59,AP$38,AP$37),OP_DATA!$2:$2,0),4),"1","")&amp;"7:"&amp;SUBSTITUTE(ADDRESS(1,MATCH(CONCATENATE("*Count.AutoSlam.",'Site Setup'!$R$5,".",'Site Setup'!$R$5,"-SLAM",$AZ59,AP$38,AP$37),OP_DATA!$2:$2,0),4),"1","")&amp;"200")),0)</f>
        <v/>
      </c>
      <c r="AQ59" s="251">
        <f>_xlfn.IFNA(SUM(INDIRECT("OP_DATA!" &amp; SUBSTITUTE(ADDRESS(1,MATCH(CONCATENATE("*Count.AutoSlam.",'Site Setup'!$R$5,".",'Site Setup'!$R$5,"-SLAM",$AZ59,AQ$38,AQ$37),OP_DATA!$2:$2,0),4),"1","")&amp;"7:"&amp;SUBSTITUTE(ADDRESS(1,MATCH(CONCATENATE("*Count.AutoSlam.",'Site Setup'!$R$5,".",'Site Setup'!$R$5,"-SLAM",$AZ59,AQ$38,AQ$37),OP_DATA!$2:$2,0),4),"1","")&amp;"200")),0)</f>
        <v/>
      </c>
      <c r="AR59" s="251">
        <f>_xlfn.IFNA(SUM(INDIRECT("OP_DATA!" &amp; SUBSTITUTE(ADDRESS(1,MATCH(CONCATENATE("*Count.AutoSlam.",'Site Setup'!$R$5,".",'Site Setup'!$R$5,"-SLAM",$AZ59,AR$38,AR$37),OP_DATA!$2:$2,0),4),"1","")&amp;"7:"&amp;SUBSTITUTE(ADDRESS(1,MATCH(CONCATENATE("*Count.AutoSlam.",'Site Setup'!$R$5,".",'Site Setup'!$R$5,"-SLAM",$AZ59,AR$38,AR$37),OP_DATA!$2:$2,0),4),"1","")&amp;"200")),0)</f>
        <v/>
      </c>
      <c r="AS59" s="251">
        <f>_xlfn.IFNA(SUM(INDIRECT("OP_DATA!" &amp; SUBSTITUTE(ADDRESS(1,MATCH(CONCATENATE("*Count.AutoSlam.",'Site Setup'!$R$5,".",'Site Setup'!$R$5,"-SLAM",$AZ59,AS$38,AS$37),OP_DATA!$2:$2,0),4),"1","")&amp;"7:"&amp;SUBSTITUTE(ADDRESS(1,MATCH(CONCATENATE("*Count.AutoSlam.",'Site Setup'!$R$5,".",'Site Setup'!$R$5,"-SLAM",$AZ59,AS$38,AS$37),OP_DATA!$2:$2,0),4),"1","")&amp;"200")),0)</f>
        <v/>
      </c>
      <c r="AT59" s="251">
        <f>_xlfn.IFNA(SUM(INDIRECT("OP_DATA!" &amp; SUBSTITUTE(ADDRESS(1,MATCH(CONCATENATE("*Count.AutoSlam.",'Site Setup'!$R$5,".",'Site Setup'!$R$5,"-SLAM",$AZ59,AT$38,AT$37),OP_DATA!$2:$2,0),4),"1","")&amp;"7:"&amp;SUBSTITUTE(ADDRESS(1,MATCH(CONCATENATE("*Count.AutoSlam.",'Site Setup'!$R$5,".",'Site Setup'!$R$5,"-SLAM",$AZ59,AT$38,AT$37),OP_DATA!$2:$2,0),4),"1","")&amp;"200")),0)</f>
        <v/>
      </c>
      <c r="AU59" s="251">
        <f>_xlfn.IFNA(SUM(INDIRECT("OP_DATA!" &amp; SUBSTITUTE(ADDRESS(1,MATCH(CONCATENATE("*Count.AutoSlam.",'Site Setup'!$R$5,".",'Site Setup'!$R$5,"-SLAM",$AZ59,AU$38,AU$37),OP_DATA!$2:$2,0),4),"1","")&amp;"7:"&amp;SUBSTITUTE(ADDRESS(1,MATCH(CONCATENATE("*Count.AutoSlam.",'Site Setup'!$R$5,".",'Site Setup'!$R$5,"-SLAM",$AZ59,AU$38,AU$37),OP_DATA!$2:$2,0),4),"1","")&amp;"200")),0)</f>
        <v/>
      </c>
      <c r="AV59" s="251">
        <f>_xlfn.IFNA(SUM(INDIRECT("OP_DATA!" &amp; SUBSTITUTE(ADDRESS(1,MATCH(CONCATENATE("*Count.AutoSlam.",'Site Setup'!$R$5,".",'Site Setup'!$R$5,"-SLAM",$AZ59,AV$38,AV$37),OP_DATA!$2:$2,0),4),"1","")&amp;"7:"&amp;SUBSTITUTE(ADDRESS(1,MATCH(CONCATENATE("*Count.AutoSlam.",'Site Setup'!$R$5,".",'Site Setup'!$R$5,"-SLAM",$AZ59,AV$38,AV$37),OP_DATA!$2:$2,0),4),"1","")&amp;"200")),0)</f>
        <v/>
      </c>
      <c r="AW59" s="251">
        <f>_xlfn.IFNA(SUM(INDIRECT("OP_DATA!" &amp; SUBSTITUTE(ADDRESS(1,MATCH(CONCATENATE("*Count.AutoSlam.",'Site Setup'!$R$5,".",'Site Setup'!$R$5,"-SLAM",$AZ59,AW$38,AW$37),OP_DATA!$2:$2,0),4),"1","")&amp;"7:"&amp;SUBSTITUTE(ADDRESS(1,MATCH(CONCATENATE("*Count.AutoSlam.",'Site Setup'!$R$5,".",'Site Setup'!$R$5,"-SLAM",$AZ59,AW$38,AW$37),OP_DATA!$2:$2,0),4),"1","")&amp;"200")),0)</f>
        <v/>
      </c>
      <c r="AX59" s="251">
        <f>_xlfn.IFNA(SUM(INDIRECT("OP_DATA!" &amp; SUBSTITUTE(ADDRESS(1,MATCH(CONCATENATE("*Count.AutoSlam.",'Site Setup'!$R$5,".",'Site Setup'!$R$5,"-SLAM",$AZ59,AX$38,AX$37),OP_DATA!$2:$2,0),4),"1","")&amp;"7:"&amp;SUBSTITUTE(ADDRESS(1,MATCH(CONCATENATE("*Count.AutoSlam.",'Site Setup'!$R$5,".",'Site Setup'!$R$5,"-SLAM",$AZ59,AX$38,AX$37),OP_DATA!$2:$2,0),4),"1","")&amp;"200")),0)</f>
        <v/>
      </c>
      <c r="AY59" s="251">
        <f>_xlfn.IFNA(SUM(INDIRECT("OP_DATA!" &amp; SUBSTITUTE(ADDRESS(1,MATCH(CONCATENATE("*Count.AutoSlam.",'Site Setup'!$R$5,".",'Site Setup'!$R$5,"-SLAM",$AZ59,AY$38,AY$37),OP_DATA!$2:$2,0),4),"1","")&amp;"7:"&amp;SUBSTITUTE(ADDRESS(1,MATCH(CONCATENATE("*Count.AutoSlam.",'Site Setup'!$R$5,".",'Site Setup'!$R$5,"-SLAM",$AZ59,AY$38,AY$37),OP_DATA!$2:$2,0),4),"1","")&amp;"200")),0)</f>
        <v/>
      </c>
      <c r="AZ59" s="24">
        <f>'Site Setup'!B58</f>
        <v/>
      </c>
    </row>
    <row r="60" ht="16.5" customHeight="1" s="644" thickBot="1">
      <c r="A60" s="103" t="inlineStr">
        <is>
          <t>SUM</t>
        </is>
      </c>
      <c r="B60" s="104">
        <f>SUM(B40:B59)</f>
        <v/>
      </c>
      <c r="C60" s="104">
        <f>SUM(C40:C59)</f>
        <v/>
      </c>
      <c r="D60" s="104">
        <f>SUM(D40:D59)</f>
        <v/>
      </c>
      <c r="E60" s="104">
        <f>SUM(E40:E59)</f>
        <v/>
      </c>
      <c r="F60" s="104">
        <f>SUM(F40:F59)</f>
        <v/>
      </c>
      <c r="G60" s="104">
        <f>SUM(G40:G59)</f>
        <v/>
      </c>
      <c r="H60" s="104">
        <f>SUM(H40:H59)</f>
        <v/>
      </c>
      <c r="I60" s="104">
        <f>SUM(I40:I59)</f>
        <v/>
      </c>
      <c r="J60" s="104">
        <f>SUM(J40:J59)</f>
        <v/>
      </c>
      <c r="K60" s="104">
        <f>SUM(K40:K59)</f>
        <v/>
      </c>
      <c r="L60" s="104">
        <f>SUM(L40:L59)</f>
        <v/>
      </c>
      <c r="M60" s="104">
        <f>SUM(M40:M59)</f>
        <v/>
      </c>
      <c r="N60" s="104">
        <f>SUM(N40:N59)</f>
        <v/>
      </c>
      <c r="O60" s="252">
        <f>SUM(O40:O59)</f>
        <v/>
      </c>
      <c r="P60" s="252">
        <f>SUM(P40:P59)</f>
        <v/>
      </c>
      <c r="Q60" s="252">
        <f>SUM(Q40:Q59)</f>
        <v/>
      </c>
      <c r="R60" s="252">
        <f>SUM(R40:R59)</f>
        <v/>
      </c>
      <c r="S60" s="252">
        <f>SUM(S40:S59)</f>
        <v/>
      </c>
      <c r="T60" s="252">
        <f>SUM(T40:T59)</f>
        <v/>
      </c>
      <c r="U60" s="252">
        <f>SUM(U40:U59)</f>
        <v/>
      </c>
      <c r="V60" s="252">
        <f>SUM(V40:V59)</f>
        <v/>
      </c>
      <c r="W60" s="252">
        <f>SUM(W40:W59)</f>
        <v/>
      </c>
      <c r="X60" s="252">
        <f>SUM(X40:X59)</f>
        <v/>
      </c>
      <c r="Y60" s="252">
        <f>SUM(Y40:Y59)</f>
        <v/>
      </c>
      <c r="Z60" s="252">
        <f>SUM(Z40:Z59)</f>
        <v/>
      </c>
      <c r="AA60" s="252">
        <f>SUM(AA40:AA59)</f>
        <v/>
      </c>
      <c r="AB60" s="252">
        <f>SUM(AB40:AB59)</f>
        <v/>
      </c>
      <c r="AC60" s="252">
        <f>SUM(AC40:AC59)</f>
        <v/>
      </c>
      <c r="AD60" s="252">
        <f>SUM(AD40:AD59)</f>
        <v/>
      </c>
      <c r="AE60" s="252">
        <f>SUM(AE40:AE59)</f>
        <v/>
      </c>
      <c r="AF60" s="252">
        <f>SUM(AF40:AF59)</f>
        <v/>
      </c>
      <c r="AG60" s="252">
        <f>SUM(AG40:AG59)</f>
        <v/>
      </c>
      <c r="AH60" s="252">
        <f>SUM(AH40:AH59)</f>
        <v/>
      </c>
      <c r="AI60" s="252">
        <f>SUM(AI40:AI59)</f>
        <v/>
      </c>
      <c r="AJ60" s="252">
        <f>SUM(AJ40:AJ59)</f>
        <v/>
      </c>
      <c r="AK60" s="252">
        <f>SUM(AK40:AK59)</f>
        <v/>
      </c>
      <c r="AL60" s="252">
        <f>SUM(AL40:AL59)</f>
        <v/>
      </c>
      <c r="AM60" s="252">
        <f>SUM(AM40:AM59)</f>
        <v/>
      </c>
      <c r="AN60" s="252">
        <f>SUM(AN40:AN59)</f>
        <v/>
      </c>
      <c r="AO60" s="252">
        <f>SUM(AO40:AO59)</f>
        <v/>
      </c>
      <c r="AP60" s="252">
        <f>SUM(AP40:AP59)</f>
        <v/>
      </c>
      <c r="AQ60" s="252">
        <f>SUM(AQ40:AQ59)</f>
        <v/>
      </c>
      <c r="AR60" s="252">
        <f>SUM(AR40:AR59)</f>
        <v/>
      </c>
      <c r="AS60" s="252">
        <f>SUM(AS40:AS59)</f>
        <v/>
      </c>
      <c r="AT60" s="252">
        <f>SUM(AT40:AT59)</f>
        <v/>
      </c>
      <c r="AU60" s="252">
        <f>SUM(AU40:AU59)</f>
        <v/>
      </c>
      <c r="AV60" s="252">
        <f>SUM(AV40:AV59)</f>
        <v/>
      </c>
      <c r="AW60" s="252">
        <f>SUM(AW40:AW59)</f>
        <v/>
      </c>
      <c r="AX60" s="252">
        <f>SUM(AX40:AX59)</f>
        <v/>
      </c>
      <c r="AY60" s="252">
        <f>SUM(AY40:AY59)</f>
        <v/>
      </c>
      <c r="AZ60" s="488" t="n"/>
    </row>
    <row r="61" ht="15.75" customHeight="1" s="644" thickBot="1">
      <c r="A61" s="500" t="n"/>
      <c r="B61" s="417" t="n"/>
      <c r="C61" s="417" t="n"/>
      <c r="D61" s="417" t="n"/>
      <c r="E61" s="417" t="n"/>
      <c r="F61" s="417" t="n"/>
      <c r="G61" s="417" t="n"/>
      <c r="H61" s="417" t="n"/>
      <c r="I61" s="417" t="n"/>
      <c r="J61" s="488" t="n"/>
      <c r="K61" s="488" t="n"/>
      <c r="L61" s="488" t="n"/>
      <c r="M61" s="488" t="n"/>
      <c r="N61" s="488" t="n"/>
      <c r="O61" s="488" t="n"/>
      <c r="P61" s="488" t="n"/>
      <c r="Q61" s="488" t="n"/>
      <c r="R61" s="488" t="n"/>
      <c r="S61" s="488" t="n"/>
      <c r="T61" s="488" t="n"/>
      <c r="U61" s="488" t="n"/>
      <c r="V61" s="488" t="n"/>
      <c r="W61" s="488" t="n"/>
      <c r="X61" s="488" t="n"/>
      <c r="Y61" s="488" t="n"/>
      <c r="Z61" s="488" t="n"/>
      <c r="AA61" s="488" t="n"/>
      <c r="AB61" s="488" t="n"/>
      <c r="AC61" s="488" t="n"/>
      <c r="AD61" s="488" t="n"/>
      <c r="AE61" s="488" t="n"/>
      <c r="AF61" s="488" t="n"/>
      <c r="AG61" s="488" t="n"/>
      <c r="AH61" s="488" t="n"/>
      <c r="AI61" s="488" t="n"/>
      <c r="AJ61" s="488" t="n"/>
      <c r="AK61" s="488" t="n"/>
      <c r="AL61" s="488" t="n"/>
      <c r="AM61" s="488" t="n"/>
      <c r="AN61" s="488" t="n"/>
      <c r="AO61" s="488" t="n"/>
      <c r="AP61" s="488" t="n"/>
      <c r="AQ61" s="488" t="n"/>
      <c r="AR61" s="488" t="n"/>
      <c r="AS61" s="488" t="n"/>
      <c r="AT61" s="488" t="n"/>
      <c r="AU61" s="488" t="n"/>
    </row>
    <row r="62" ht="16.5" customHeight="1" s="644" thickBot="1">
      <c r="A62" s="158" t="inlineStr">
        <is>
          <t>% of Total KO</t>
        </is>
      </c>
      <c r="B62" s="612" t="inlineStr">
        <is>
          <t xml:space="preserve">Percentage of EACH Total </t>
        </is>
      </c>
      <c r="C62" s="176" t="n"/>
      <c r="D62" s="177" t="n"/>
      <c r="E62" s="581" t="n"/>
      <c r="F62" s="614" t="inlineStr">
        <is>
          <t>Highlighting Biggest Influencers Per Column.</t>
        </is>
      </c>
      <c r="G62" s="176" t="n"/>
      <c r="H62" s="176" t="n"/>
      <c r="I62" s="498" t="n"/>
      <c r="J62" s="498" t="n"/>
      <c r="K62" s="498" t="n"/>
      <c r="L62" s="498" t="n"/>
      <c r="M62" s="498" t="n"/>
      <c r="N62" s="498" t="n"/>
      <c r="O62" s="514" t="n"/>
      <c r="P62" s="488" t="n"/>
      <c r="Q62" s="488" t="n"/>
      <c r="R62" s="488" t="n"/>
      <c r="S62" s="488" t="n"/>
      <c r="T62" s="488" t="n"/>
      <c r="U62" s="488" t="n"/>
      <c r="V62" s="488" t="n"/>
      <c r="W62" s="488" t="n"/>
      <c r="X62" s="488" t="n"/>
      <c r="Y62" s="488" t="n"/>
      <c r="Z62" s="488" t="n"/>
      <c r="AA62" s="488" t="n"/>
      <c r="AB62" s="488" t="n"/>
      <c r="AC62" s="488" t="n"/>
      <c r="AD62" s="488" t="n"/>
      <c r="AE62" s="488" t="n"/>
      <c r="AF62" s="488" t="n"/>
      <c r="AG62" s="488" t="n"/>
      <c r="AH62" s="488" t="n"/>
      <c r="AI62" s="488" t="n"/>
      <c r="AJ62" s="488" t="n"/>
      <c r="AK62" s="488" t="n"/>
      <c r="AL62" s="488" t="n"/>
      <c r="AM62" s="488" t="n"/>
      <c r="AN62" s="488" t="n"/>
      <c r="AO62" s="488" t="n"/>
      <c r="AP62" s="488" t="n"/>
      <c r="AQ62" s="488" t="n"/>
      <c r="AR62" s="488" t="n"/>
      <c r="AS62" s="488" t="n"/>
      <c r="AT62" s="488" t="n"/>
      <c r="AU62" s="488" t="n"/>
    </row>
    <row r="63" ht="16.5" customHeight="1" s="644" thickBot="1">
      <c r="A63" s="133" t="inlineStr">
        <is>
          <t>Name</t>
        </is>
      </c>
      <c r="B63" s="165" t="inlineStr">
        <is>
          <t>Magnitude</t>
        </is>
      </c>
      <c r="C63" s="513">
        <f>C12</f>
        <v/>
      </c>
      <c r="D63" s="515">
        <f>D12</f>
        <v/>
      </c>
      <c r="E63" s="515">
        <f>E12</f>
        <v/>
      </c>
      <c r="F63" s="147">
        <f>F12</f>
        <v/>
      </c>
      <c r="G63" s="148">
        <f>G12</f>
        <v/>
      </c>
      <c r="H63" s="217">
        <f>H12</f>
        <v/>
      </c>
      <c r="I63" s="149">
        <f>I12</f>
        <v/>
      </c>
      <c r="J63" s="546">
        <f>J12</f>
        <v/>
      </c>
      <c r="K63" s="146">
        <f>K12</f>
        <v/>
      </c>
      <c r="L63" s="147">
        <f>L12</f>
        <v/>
      </c>
      <c r="M63" s="148">
        <f>M12</f>
        <v/>
      </c>
      <c r="N63" s="149">
        <f>N12</f>
        <v/>
      </c>
      <c r="O63" s="150">
        <f>O12</f>
        <v/>
      </c>
      <c r="P63" s="217">
        <f>P12</f>
        <v/>
      </c>
      <c r="Q63" s="217">
        <f>Q12</f>
        <v/>
      </c>
      <c r="R63" s="217">
        <f>R12</f>
        <v/>
      </c>
      <c r="S63" s="217">
        <f>S12</f>
        <v/>
      </c>
      <c r="T63" s="217">
        <f>T12</f>
        <v/>
      </c>
      <c r="U63" s="217">
        <f>U12</f>
        <v/>
      </c>
      <c r="V63" s="217">
        <f>V12</f>
        <v/>
      </c>
      <c r="W63" s="217">
        <f>W12</f>
        <v/>
      </c>
      <c r="X63" s="217">
        <f>X12</f>
        <v/>
      </c>
      <c r="Y63" s="217">
        <f>Y12</f>
        <v/>
      </c>
      <c r="Z63" s="217">
        <f>Z12</f>
        <v/>
      </c>
      <c r="AA63" s="217">
        <f>AA12</f>
        <v/>
      </c>
      <c r="AB63" s="217">
        <f>AB12</f>
        <v/>
      </c>
      <c r="AC63" s="217">
        <f>AC12</f>
        <v/>
      </c>
      <c r="AD63" s="217">
        <f>AD12</f>
        <v/>
      </c>
      <c r="AE63" s="217">
        <f>AE12</f>
        <v/>
      </c>
      <c r="AF63" s="217">
        <f>AF12</f>
        <v/>
      </c>
      <c r="AG63" s="217">
        <f>AG12</f>
        <v/>
      </c>
      <c r="AH63" s="217">
        <f>AH12</f>
        <v/>
      </c>
      <c r="AI63" s="217">
        <f>AI12</f>
        <v/>
      </c>
      <c r="AJ63" s="217">
        <f>AJ12</f>
        <v/>
      </c>
      <c r="AK63" s="217">
        <f>AK12</f>
        <v/>
      </c>
      <c r="AL63" s="217">
        <f>AL12</f>
        <v/>
      </c>
      <c r="AM63" s="217">
        <f>AM12</f>
        <v/>
      </c>
      <c r="AN63" s="217">
        <f>AN12</f>
        <v/>
      </c>
      <c r="AO63" s="217">
        <f>AO12</f>
        <v/>
      </c>
      <c r="AP63" s="217">
        <f>AP12</f>
        <v/>
      </c>
      <c r="AQ63" s="217">
        <f>AQ12</f>
        <v/>
      </c>
    </row>
    <row r="64" ht="15.75" customHeight="1" s="644">
      <c r="A64" s="551">
        <f>A13</f>
        <v/>
      </c>
      <c r="B64" s="238">
        <f>IF($B13&lt;'Site Setup'!$B$11,"",SUM(C64:AQ64))</f>
        <v/>
      </c>
      <c r="C64" s="220">
        <f>IF($B13&lt;'Site Setup'!$B$11,"",IFERROR((C40+D40)/(C$60+D$60),0))</f>
        <v/>
      </c>
      <c r="D64" s="220">
        <f>IF($B13&lt;'Site Setup'!$B$11,"",IFERROR((E40+F40)/(E$60+F$60),0))</f>
        <v/>
      </c>
      <c r="E64" s="220">
        <f>IF($B13&lt;'Site Setup'!$B$11,"",IFERROR((G40+H40)/(F$60+G$60),0))</f>
        <v/>
      </c>
      <c r="F64" s="220">
        <f>IF($B13&lt;'Site Setup'!$B$11,"",IFERROR((I40+J40)/(I$60+J$60),0))</f>
        <v/>
      </c>
      <c r="G64" s="220">
        <f>IF($B13&lt;'Site Setup'!$B$11,"",IFERROR((K40+L40)/(K$60+L$60),0))</f>
        <v/>
      </c>
      <c r="H64" s="220">
        <f>IF($B13&lt;'Site Setup'!$B$11,"",IFERROR((M40+N40)/(M$60+N$60),0))</f>
        <v/>
      </c>
      <c r="I64" s="220">
        <f>IF($B13&lt;'Site Setup'!$B$11,"",IFERROR((O40+P40)/(O$60+P$60),0))</f>
        <v/>
      </c>
      <c r="J64" s="220">
        <f>IF($B13&lt;'Site Setup'!$B$11,"",IFERROR((Q40+R40)/(Q$60+R$60),0))</f>
        <v/>
      </c>
      <c r="K64" s="220">
        <f>IF($B13&lt;'Site Setup'!$B$11,"",IFERROR((S40)/S$60,0))</f>
        <v/>
      </c>
      <c r="L64" s="220">
        <f>IF($B13&lt;'Site Setup'!$B$11,"",IFERROR((T40)/T$60,0))</f>
        <v/>
      </c>
      <c r="M64" s="220">
        <f>IF($B13&lt;'Site Setup'!$B$11,"",IFERROR((U40)/U$60,0))</f>
        <v/>
      </c>
      <c r="N64" s="220">
        <f>IF($B13&lt;'Site Setup'!$B$11,"",IFERROR((V40)/V$60,0))</f>
        <v/>
      </c>
      <c r="O64" s="220">
        <f>IF($B13&lt;'Site Setup'!$B$11,"",IFERROR((W40)/W$60,0))</f>
        <v/>
      </c>
      <c r="P64" s="220">
        <f>IF($B13&lt;'Site Setup'!$B$11,"",IFERROR((X40)/X$60,0))</f>
        <v/>
      </c>
      <c r="Q64" s="220">
        <f>IF($B13&lt;'Site Setup'!$B$11,"",IFERROR((Y40)/Y$60,0))</f>
        <v/>
      </c>
      <c r="R64" s="220">
        <f>IF($B13&lt;'Site Setup'!$B$11,"",IFERROR((Z40)/Z$60,0))</f>
        <v/>
      </c>
      <c r="S64" s="220">
        <f>IF($B13&lt;'Site Setup'!$B$11,"",IFERROR((AA40)/AA$60,0))</f>
        <v/>
      </c>
      <c r="T64" s="220">
        <f>IF($B13&lt;'Site Setup'!$B$11,"",IFERROR((AB40)/AB$60,0))</f>
        <v/>
      </c>
      <c r="U64" s="220">
        <f>IF($B13&lt;'Site Setup'!$B$11,"",IFERROR((AC40)/AC$60,0))</f>
        <v/>
      </c>
      <c r="V64" s="220">
        <f>IF($B13&lt;'Site Setup'!$B$11,"",IFERROR((AD40)/AD$60,0))</f>
        <v/>
      </c>
      <c r="W64" s="220">
        <f>IF($B13&lt;'Site Setup'!$B$11,"",IFERROR((AE40)/AE$60,0))</f>
        <v/>
      </c>
      <c r="X64" s="220">
        <f>IF($B13&lt;'Site Setup'!$B$11,"",IFERROR((AF40)/AF$60,0))</f>
        <v/>
      </c>
      <c r="Y64" s="220">
        <f>IF($B13&lt;'Site Setup'!$B$11,"",IFERROR((AG40)/AG$60,0))</f>
        <v/>
      </c>
      <c r="Z64" s="220">
        <f>IF($B13&lt;'Site Setup'!$B$11,"",IFERROR((AH40)/AH$60,0))</f>
        <v/>
      </c>
      <c r="AA64" s="220">
        <f>IF($B13&lt;'Site Setup'!$B$11,"",IFERROR((AI40)/AI$60,0))</f>
        <v/>
      </c>
      <c r="AB64" s="220">
        <f>IF($B13&lt;'Site Setup'!$B$11,"",IFERROR((AJ40)/AJ$60,0))</f>
        <v/>
      </c>
      <c r="AC64" s="220">
        <f>IF($B13&lt;'Site Setup'!$B$11,"",IFERROR((AK40)/AK$60,0))</f>
        <v/>
      </c>
      <c r="AD64" s="220">
        <f>IF($B13&lt;'Site Setup'!$B$11,"",IFERROR((AL40)/AL$60,0))</f>
        <v/>
      </c>
      <c r="AE64" s="220">
        <f>IF($B13&lt;'Site Setup'!$B$11,"",IFERROR((AM40)/AM$60,0))</f>
        <v/>
      </c>
      <c r="AF64" s="220">
        <f>IF($B13&lt;'Site Setup'!$B$11,"",IFERROR((AN40)/AN$60,0))</f>
        <v/>
      </c>
      <c r="AG64" s="220">
        <f>IF($B13&lt;'Site Setup'!$B$11,"",IFERROR((AO40)/AO$60,0))</f>
        <v/>
      </c>
      <c r="AH64" s="220">
        <f>IF($B13&lt;'Site Setup'!$B$11,"",IFERROR((AP40)/AP$60,0))</f>
        <v/>
      </c>
      <c r="AI64" s="220">
        <f>IF($B13&lt;'Site Setup'!$B$11,"",IFERROR((AQ40)/AQ$60,0))</f>
        <v/>
      </c>
      <c r="AJ64" s="220">
        <f>IF($B13&lt;'Site Setup'!$B$11,"",IFERROR((AR40)/AR$60,0))</f>
        <v/>
      </c>
      <c r="AK64" s="220">
        <f>IF($B13&lt;'Site Setup'!$B$11,"",IFERROR((AS40)/AS$60,0))</f>
        <v/>
      </c>
      <c r="AL64" s="220">
        <f>IF($B13&lt;'Site Setup'!$B$11,"",IFERROR((AT40)/AT$60,0))</f>
        <v/>
      </c>
      <c r="AM64" s="220">
        <f>IF($B13&lt;'Site Setup'!$B$11,"",IFERROR((AU40)/AU$60,0))</f>
        <v/>
      </c>
      <c r="AN64" s="220">
        <f>IF($B13&lt;'Site Setup'!$B$11,"",IFERROR((AV40)/AV$60,0))</f>
        <v/>
      </c>
      <c r="AO64" s="220">
        <f>IF($B13&lt;'Site Setup'!$B$11,"",IFERROR((AW40)/AW$60,0))</f>
        <v/>
      </c>
      <c r="AP64" s="220">
        <f>IF($B13&lt;'Site Setup'!$B$11,"",IFERROR((AX40)/AX$60,0))</f>
        <v/>
      </c>
      <c r="AQ64" s="220">
        <f>IF($B13&lt;'Site Setup'!$B$11,"",IFERROR((AY40)/AY$60,0))</f>
        <v/>
      </c>
    </row>
    <row r="65" ht="15.75" customHeight="1" s="644">
      <c r="A65" s="551">
        <f>A14</f>
        <v/>
      </c>
      <c r="B65" s="239">
        <f>IF($B14&lt;'Site Setup'!$B$11,"",SUM(C65:AQ65))</f>
        <v/>
      </c>
      <c r="C65" s="128">
        <f>IF($B14&lt;'Site Setup'!$B$11,"",IFERROR((C41+D41)/(C$60+D$60),0))</f>
        <v/>
      </c>
      <c r="D65" s="128">
        <f>IF($B14&lt;'Site Setup'!$B$11,"",IFERROR((E41+F41)/(E$60+F$60),0))</f>
        <v/>
      </c>
      <c r="E65" s="128">
        <f>IF($B14&lt;'Site Setup'!$B$11,"",IFERROR((G41+H41)/(F$60+G$60),0))</f>
        <v/>
      </c>
      <c r="F65" s="128">
        <f>IF($B14&lt;'Site Setup'!$B$11,"",IFERROR((I41+J41)/(I$60+J$60),0))</f>
        <v/>
      </c>
      <c r="G65" s="128">
        <f>IF($B14&lt;'Site Setup'!$B$11,"",IFERROR((K41+L41)/(K$60+L$60),0))</f>
        <v/>
      </c>
      <c r="H65" s="128">
        <f>IF($B14&lt;'Site Setup'!$B$11,"",IFERROR((M41+N41)/(M$60+N$60),0))</f>
        <v/>
      </c>
      <c r="I65" s="128">
        <f>IF($B14&lt;'Site Setup'!$B$11,"",IFERROR((O41+P41)/(O$60+P$60),0))</f>
        <v/>
      </c>
      <c r="J65" s="128">
        <f>IF($B14&lt;'Site Setup'!$B$11,"",IFERROR((Q41+R41)/(Q$60+R$60),0))</f>
        <v/>
      </c>
      <c r="K65" s="128">
        <f>IF($B14&lt;'Site Setup'!$B$11,"",IFERROR((S41)/S$60,0))</f>
        <v/>
      </c>
      <c r="L65" s="128">
        <f>IF($B14&lt;'Site Setup'!$B$11,"",IFERROR((T41)/T$60,0))</f>
        <v/>
      </c>
      <c r="M65" s="128">
        <f>IF($B14&lt;'Site Setup'!$B$11,"",IFERROR((U41)/U$60,0))</f>
        <v/>
      </c>
      <c r="N65" s="128">
        <f>IF($B14&lt;'Site Setup'!$B$11,"",IFERROR((V41)/V$60,0))</f>
        <v/>
      </c>
      <c r="O65" s="128">
        <f>IF($B14&lt;'Site Setup'!$B$11,"",IFERROR((W41)/W$60,0))</f>
        <v/>
      </c>
      <c r="P65" s="128">
        <f>IF($B14&lt;'Site Setup'!$B$11,"",IFERROR((X41)/X$60,0))</f>
        <v/>
      </c>
      <c r="Q65" s="128">
        <f>IF($B14&lt;'Site Setup'!$B$11,"",IFERROR((Y41)/Y$60,0))</f>
        <v/>
      </c>
      <c r="R65" s="128">
        <f>IF($B14&lt;'Site Setup'!$B$11,"",IFERROR((Z41)/Z$60,0))</f>
        <v/>
      </c>
      <c r="S65" s="128">
        <f>IF($B14&lt;'Site Setup'!$B$11,"",IFERROR((AA41)/AA$60,0))</f>
        <v/>
      </c>
      <c r="T65" s="128">
        <f>IF($B14&lt;'Site Setup'!$B$11,"",IFERROR((AB41)/AB$60,0))</f>
        <v/>
      </c>
      <c r="U65" s="128">
        <f>IF($B14&lt;'Site Setup'!$B$11,"",IFERROR((AC41)/AC$60,0))</f>
        <v/>
      </c>
      <c r="V65" s="128">
        <f>IF($B14&lt;'Site Setup'!$B$11,"",IFERROR((AD41)/AD$60,0))</f>
        <v/>
      </c>
      <c r="W65" s="128">
        <f>IF($B14&lt;'Site Setup'!$B$11,"",IFERROR((AE41)/AE$60,0))</f>
        <v/>
      </c>
      <c r="X65" s="128">
        <f>IF($B14&lt;'Site Setup'!$B$11,"",IFERROR((AF41)/AF$60,0))</f>
        <v/>
      </c>
      <c r="Y65" s="128">
        <f>IF($B14&lt;'Site Setup'!$B$11,"",IFERROR((AG41)/AG$60,0))</f>
        <v/>
      </c>
      <c r="Z65" s="128">
        <f>IF($B14&lt;'Site Setup'!$B$11,"",IFERROR((AH41)/AH$60,0))</f>
        <v/>
      </c>
      <c r="AA65" s="128">
        <f>IF($B14&lt;'Site Setup'!$B$11,"",IFERROR((AI41)/AI$60,0))</f>
        <v/>
      </c>
      <c r="AB65" s="128">
        <f>IF($B14&lt;'Site Setup'!$B$11,"",IFERROR((AJ41)/AJ$60,0))</f>
        <v/>
      </c>
      <c r="AC65" s="128">
        <f>IF($B14&lt;'Site Setup'!$B$11,"",IFERROR((AK41)/AK$60,0))</f>
        <v/>
      </c>
      <c r="AD65" s="128">
        <f>IF($B14&lt;'Site Setup'!$B$11,"",IFERROR((AL41)/AL$60,0))</f>
        <v/>
      </c>
      <c r="AE65" s="128">
        <f>IF($B14&lt;'Site Setup'!$B$11,"",IFERROR((AM41)/AM$60,0))</f>
        <v/>
      </c>
      <c r="AF65" s="128">
        <f>IF($B14&lt;'Site Setup'!$B$11,"",IFERROR((AN41)/AN$60,0))</f>
        <v/>
      </c>
      <c r="AG65" s="128">
        <f>IF($B14&lt;'Site Setup'!$B$11,"",IFERROR((AO41)/AO$60,0))</f>
        <v/>
      </c>
      <c r="AH65" s="128">
        <f>IF($B14&lt;'Site Setup'!$B$11,"",IFERROR((AP41)/AP$60,0))</f>
        <v/>
      </c>
      <c r="AI65" s="128">
        <f>IF($B14&lt;'Site Setup'!$B$11,"",IFERROR((AQ41)/AQ$60,0))</f>
        <v/>
      </c>
      <c r="AJ65" s="128">
        <f>IF($B14&lt;'Site Setup'!$B$11,"",IFERROR((AR41)/AR$60,0))</f>
        <v/>
      </c>
      <c r="AK65" s="128">
        <f>IF($B14&lt;'Site Setup'!$B$11,"",IFERROR((AS41)/AS$60,0))</f>
        <v/>
      </c>
      <c r="AL65" s="128">
        <f>IF($B14&lt;'Site Setup'!$B$11,"",IFERROR((AT41)/AT$60,0))</f>
        <v/>
      </c>
      <c r="AM65" s="128">
        <f>IF($B14&lt;'Site Setup'!$B$11,"",IFERROR((AU41)/AU$60,0))</f>
        <v/>
      </c>
      <c r="AN65" s="128">
        <f>IF($B14&lt;'Site Setup'!$B$11,"",IFERROR((AV41)/AV$60,0))</f>
        <v/>
      </c>
      <c r="AO65" s="128">
        <f>IF($B14&lt;'Site Setup'!$B$11,"",IFERROR((AW41)/AW$60,0))</f>
        <v/>
      </c>
      <c r="AP65" s="128">
        <f>IF($B14&lt;'Site Setup'!$B$11,"",IFERROR((AX41)/AX$60,0))</f>
        <v/>
      </c>
      <c r="AQ65" s="128">
        <f>IF($B14&lt;'Site Setup'!$B$11,"",IFERROR((AY41)/AY$60,0))</f>
        <v/>
      </c>
    </row>
    <row r="66" ht="15.75" customHeight="1" s="644">
      <c r="A66" s="551">
        <f>A15</f>
        <v/>
      </c>
      <c r="B66" s="239">
        <f>IF($B15&lt;'Site Setup'!$B$11,"",SUM(C66:AQ66))</f>
        <v/>
      </c>
      <c r="C66" s="128">
        <f>IF($B15&lt;'Site Setup'!$B$11,"",IFERROR((C42+D42)/(C$60+D$60),0))</f>
        <v/>
      </c>
      <c r="D66" s="128">
        <f>IF($B15&lt;'Site Setup'!$B$11,"",IFERROR((E42+F42)/(E$60+F$60),0))</f>
        <v/>
      </c>
      <c r="E66" s="128">
        <f>IF($B15&lt;'Site Setup'!$B$11,"",IFERROR((G42+H42)/(F$60+G$60),0))</f>
        <v/>
      </c>
      <c r="F66" s="128">
        <f>IF($B15&lt;'Site Setup'!$B$11,"",IFERROR((I42+J42)/(I$60+J$60),0))</f>
        <v/>
      </c>
      <c r="G66" s="128">
        <f>IF($B15&lt;'Site Setup'!$B$11,"",IFERROR((K42+L42)/(K$60+L$60),0))</f>
        <v/>
      </c>
      <c r="H66" s="128">
        <f>IF($B15&lt;'Site Setup'!$B$11,"",IFERROR((M42+N42)/(M$60+N$60),0))</f>
        <v/>
      </c>
      <c r="I66" s="128">
        <f>IF($B15&lt;'Site Setup'!$B$11,"",IFERROR((O42+P42)/(O$60+P$60),0))</f>
        <v/>
      </c>
      <c r="J66" s="128">
        <f>IF($B15&lt;'Site Setup'!$B$11,"",IFERROR((Q42+R42)/(Q$60+R$60),0))</f>
        <v/>
      </c>
      <c r="K66" s="128">
        <f>IF($B15&lt;'Site Setup'!$B$11,"",IFERROR((S42)/S$60,0))</f>
        <v/>
      </c>
      <c r="L66" s="128">
        <f>IF($B15&lt;'Site Setup'!$B$11,"",IFERROR((T42)/T$60,0))</f>
        <v/>
      </c>
      <c r="M66" s="128">
        <f>IF($B15&lt;'Site Setup'!$B$11,"",IFERROR((U42)/U$60,0))</f>
        <v/>
      </c>
      <c r="N66" s="128">
        <f>IF($B15&lt;'Site Setup'!$B$11,"",IFERROR((V42)/V$60,0))</f>
        <v/>
      </c>
      <c r="O66" s="128">
        <f>IF($B15&lt;'Site Setup'!$B$11,"",IFERROR((W42)/W$60,0))</f>
        <v/>
      </c>
      <c r="P66" s="128">
        <f>IF($B15&lt;'Site Setup'!$B$11,"",IFERROR((X42)/X$60,0))</f>
        <v/>
      </c>
      <c r="Q66" s="128">
        <f>IF($B15&lt;'Site Setup'!$B$11,"",IFERROR((Y42)/Y$60,0))</f>
        <v/>
      </c>
      <c r="R66" s="128">
        <f>IF($B15&lt;'Site Setup'!$B$11,"",IFERROR((Z42)/Z$60,0))</f>
        <v/>
      </c>
      <c r="S66" s="128">
        <f>IF($B15&lt;'Site Setup'!$B$11,"",IFERROR((AA42)/AA$60,0))</f>
        <v/>
      </c>
      <c r="T66" s="128">
        <f>IF($B15&lt;'Site Setup'!$B$11,"",IFERROR((AB42)/AB$60,0))</f>
        <v/>
      </c>
      <c r="U66" s="128">
        <f>IF($B15&lt;'Site Setup'!$B$11,"",IFERROR((AC42)/AC$60,0))</f>
        <v/>
      </c>
      <c r="V66" s="128">
        <f>IF($B15&lt;'Site Setup'!$B$11,"",IFERROR((AD42)/AD$60,0))</f>
        <v/>
      </c>
      <c r="W66" s="128">
        <f>IF($B15&lt;'Site Setup'!$B$11,"",IFERROR((AE42)/AE$60,0))</f>
        <v/>
      </c>
      <c r="X66" s="128">
        <f>IF($B15&lt;'Site Setup'!$B$11,"",IFERROR((AF42)/AF$60,0))</f>
        <v/>
      </c>
      <c r="Y66" s="128">
        <f>IF($B15&lt;'Site Setup'!$B$11,"",IFERROR((AG42)/AG$60,0))</f>
        <v/>
      </c>
      <c r="Z66" s="128">
        <f>IF($B15&lt;'Site Setup'!$B$11,"",IFERROR((AH42)/AH$60,0))</f>
        <v/>
      </c>
      <c r="AA66" s="128">
        <f>IF($B15&lt;'Site Setup'!$B$11,"",IFERROR((AI42)/AI$60,0))</f>
        <v/>
      </c>
      <c r="AB66" s="128">
        <f>IF($B15&lt;'Site Setup'!$B$11,"",IFERROR((AJ42)/AJ$60,0))</f>
        <v/>
      </c>
      <c r="AC66" s="128">
        <f>IF($B15&lt;'Site Setup'!$B$11,"",IFERROR((AK42)/AK$60,0))</f>
        <v/>
      </c>
      <c r="AD66" s="128">
        <f>IF($B15&lt;'Site Setup'!$B$11,"",IFERROR((AL42)/AL$60,0))</f>
        <v/>
      </c>
      <c r="AE66" s="128">
        <f>IF($B15&lt;'Site Setup'!$B$11,"",IFERROR((AM42)/AM$60,0))</f>
        <v/>
      </c>
      <c r="AF66" s="128">
        <f>IF($B15&lt;'Site Setup'!$B$11,"",IFERROR((AN42)/AN$60,0))</f>
        <v/>
      </c>
      <c r="AG66" s="128">
        <f>IF($B15&lt;'Site Setup'!$B$11,"",IFERROR((AO42)/AO$60,0))</f>
        <v/>
      </c>
      <c r="AH66" s="128">
        <f>IF($B15&lt;'Site Setup'!$B$11,"",IFERROR((AP42)/AP$60,0))</f>
        <v/>
      </c>
      <c r="AI66" s="128">
        <f>IF($B15&lt;'Site Setup'!$B$11,"",IFERROR((AQ42)/AQ$60,0))</f>
        <v/>
      </c>
      <c r="AJ66" s="128">
        <f>IF($B15&lt;'Site Setup'!$B$11,"",IFERROR((AR42)/AR$60,0))</f>
        <v/>
      </c>
      <c r="AK66" s="128">
        <f>IF($B15&lt;'Site Setup'!$B$11,"",IFERROR((AS42)/AS$60,0))</f>
        <v/>
      </c>
      <c r="AL66" s="128">
        <f>IF($B15&lt;'Site Setup'!$B$11,"",IFERROR((AT42)/AT$60,0))</f>
        <v/>
      </c>
      <c r="AM66" s="128">
        <f>IF($B15&lt;'Site Setup'!$B$11,"",IFERROR((AU42)/AU$60,0))</f>
        <v/>
      </c>
      <c r="AN66" s="128">
        <f>IF($B15&lt;'Site Setup'!$B$11,"",IFERROR((AV42)/AV$60,0))</f>
        <v/>
      </c>
      <c r="AO66" s="128">
        <f>IF($B15&lt;'Site Setup'!$B$11,"",IFERROR((AW42)/AW$60,0))</f>
        <v/>
      </c>
      <c r="AP66" s="128">
        <f>IF($B15&lt;'Site Setup'!$B$11,"",IFERROR((AX42)/AX$60,0))</f>
        <v/>
      </c>
      <c r="AQ66" s="128">
        <f>IF($B15&lt;'Site Setup'!$B$11,"",IFERROR((AY42)/AY$60,0))</f>
        <v/>
      </c>
    </row>
    <row r="67" ht="15.75" customHeight="1" s="644">
      <c r="A67" s="551">
        <f>A16</f>
        <v/>
      </c>
      <c r="B67" s="239">
        <f>IF($B16&lt;'Site Setup'!$B$11,"",SUM(C67:AQ67))</f>
        <v/>
      </c>
      <c r="C67" s="128">
        <f>IF($B16&lt;'Site Setup'!$B$11,"",IFERROR((C43+D43)/(C$60+D$60),0))</f>
        <v/>
      </c>
      <c r="D67" s="128">
        <f>IF($B16&lt;'Site Setup'!$B$11,"",IFERROR((E43+F43)/(E$60+F$60),0))</f>
        <v/>
      </c>
      <c r="E67" s="128">
        <f>IF($B16&lt;'Site Setup'!$B$11,"",IFERROR((G43+H43)/(F$60+G$60),0))</f>
        <v/>
      </c>
      <c r="F67" s="128">
        <f>IF($B16&lt;'Site Setup'!$B$11,"",IFERROR((I43+J43)/(I$60+J$60),0))</f>
        <v/>
      </c>
      <c r="G67" s="128">
        <f>IF($B16&lt;'Site Setup'!$B$11,"",IFERROR((K43+L43)/(K$60+L$60),0))</f>
        <v/>
      </c>
      <c r="H67" s="128">
        <f>IF($B16&lt;'Site Setup'!$B$11,"",IFERROR((M43+N43)/(M$60+N$60),0))</f>
        <v/>
      </c>
      <c r="I67" s="128">
        <f>IF($B16&lt;'Site Setup'!$B$11,"",IFERROR((O43+P43)/(O$60+P$60),0))</f>
        <v/>
      </c>
      <c r="J67" s="128">
        <f>IF($B16&lt;'Site Setup'!$B$11,"",IFERROR((Q43+R43)/(Q$60+R$60),0))</f>
        <v/>
      </c>
      <c r="K67" s="128">
        <f>IF($B16&lt;'Site Setup'!$B$11,"",IFERROR((S43)/S$60,0))</f>
        <v/>
      </c>
      <c r="L67" s="128">
        <f>IF($B16&lt;'Site Setup'!$B$11,"",IFERROR((T43)/T$60,0))</f>
        <v/>
      </c>
      <c r="M67" s="128">
        <f>IF($B16&lt;'Site Setup'!$B$11,"",IFERROR((U43)/U$60,0))</f>
        <v/>
      </c>
      <c r="N67" s="128">
        <f>IF($B16&lt;'Site Setup'!$B$11,"",IFERROR((V43)/V$60,0))</f>
        <v/>
      </c>
      <c r="O67" s="128">
        <f>IF($B16&lt;'Site Setup'!$B$11,"",IFERROR((W43)/W$60,0))</f>
        <v/>
      </c>
      <c r="P67" s="128">
        <f>IF($B16&lt;'Site Setup'!$B$11,"",IFERROR((X43)/X$60,0))</f>
        <v/>
      </c>
      <c r="Q67" s="128">
        <f>IF($B16&lt;'Site Setup'!$B$11,"",IFERROR((Y43)/Y$60,0))</f>
        <v/>
      </c>
      <c r="R67" s="128">
        <f>IF($B16&lt;'Site Setup'!$B$11,"",IFERROR((Z43)/Z$60,0))</f>
        <v/>
      </c>
      <c r="S67" s="128">
        <f>IF($B16&lt;'Site Setup'!$B$11,"",IFERROR((AA43)/AA$60,0))</f>
        <v/>
      </c>
      <c r="T67" s="128">
        <f>IF($B16&lt;'Site Setup'!$B$11,"",IFERROR((AB43)/AB$60,0))</f>
        <v/>
      </c>
      <c r="U67" s="128">
        <f>IF($B16&lt;'Site Setup'!$B$11,"",IFERROR((AC43)/AC$60,0))</f>
        <v/>
      </c>
      <c r="V67" s="128">
        <f>IF($B16&lt;'Site Setup'!$B$11,"",IFERROR((AD43)/AD$60,0))</f>
        <v/>
      </c>
      <c r="W67" s="128">
        <f>IF($B16&lt;'Site Setup'!$B$11,"",IFERROR((AE43)/AE$60,0))</f>
        <v/>
      </c>
      <c r="X67" s="128">
        <f>IF($B16&lt;'Site Setup'!$B$11,"",IFERROR((AF43)/AF$60,0))</f>
        <v/>
      </c>
      <c r="Y67" s="128">
        <f>IF($B16&lt;'Site Setup'!$B$11,"",IFERROR((AG43)/AG$60,0))</f>
        <v/>
      </c>
      <c r="Z67" s="128">
        <f>IF($B16&lt;'Site Setup'!$B$11,"",IFERROR((AH43)/AH$60,0))</f>
        <v/>
      </c>
      <c r="AA67" s="128">
        <f>IF($B16&lt;'Site Setup'!$B$11,"",IFERROR((AI43)/AI$60,0))</f>
        <v/>
      </c>
      <c r="AB67" s="128">
        <f>IF($B16&lt;'Site Setup'!$B$11,"",IFERROR((AJ43)/AJ$60,0))</f>
        <v/>
      </c>
      <c r="AC67" s="128">
        <f>IF($B16&lt;'Site Setup'!$B$11,"",IFERROR((AK43)/AK$60,0))</f>
        <v/>
      </c>
      <c r="AD67" s="128">
        <f>IF($B16&lt;'Site Setup'!$B$11,"",IFERROR((AL43)/AL$60,0))</f>
        <v/>
      </c>
      <c r="AE67" s="128">
        <f>IF($B16&lt;'Site Setup'!$B$11,"",IFERROR((AM43)/AM$60,0))</f>
        <v/>
      </c>
      <c r="AF67" s="128">
        <f>IF($B16&lt;'Site Setup'!$B$11,"",IFERROR((AN43)/AN$60,0))</f>
        <v/>
      </c>
      <c r="AG67" s="128">
        <f>IF($B16&lt;'Site Setup'!$B$11,"",IFERROR((AO43)/AO$60,0))</f>
        <v/>
      </c>
      <c r="AH67" s="128">
        <f>IF($B16&lt;'Site Setup'!$B$11,"",IFERROR((AP43)/AP$60,0))</f>
        <v/>
      </c>
      <c r="AI67" s="128">
        <f>IF($B16&lt;'Site Setup'!$B$11,"",IFERROR((AQ43)/AQ$60,0))</f>
        <v/>
      </c>
      <c r="AJ67" s="128">
        <f>IF($B16&lt;'Site Setup'!$B$11,"",IFERROR((AR43)/AR$60,0))</f>
        <v/>
      </c>
      <c r="AK67" s="128">
        <f>IF($B16&lt;'Site Setup'!$B$11,"",IFERROR((AS43)/AS$60,0))</f>
        <v/>
      </c>
      <c r="AL67" s="128">
        <f>IF($B16&lt;'Site Setup'!$B$11,"",IFERROR((AT43)/AT$60,0))</f>
        <v/>
      </c>
      <c r="AM67" s="128">
        <f>IF($B16&lt;'Site Setup'!$B$11,"",IFERROR((AU43)/AU$60,0))</f>
        <v/>
      </c>
      <c r="AN67" s="128">
        <f>IF($B16&lt;'Site Setup'!$B$11,"",IFERROR((AV43)/AV$60,0))</f>
        <v/>
      </c>
      <c r="AO67" s="128">
        <f>IF($B16&lt;'Site Setup'!$B$11,"",IFERROR((AW43)/AW$60,0))</f>
        <v/>
      </c>
      <c r="AP67" s="128">
        <f>IF($B16&lt;'Site Setup'!$B$11,"",IFERROR((AX43)/AX$60,0))</f>
        <v/>
      </c>
      <c r="AQ67" s="128">
        <f>IF($B16&lt;'Site Setup'!$B$11,"",IFERROR((AY43)/AY$60,0))</f>
        <v/>
      </c>
    </row>
    <row r="68" ht="15.75" customHeight="1" s="644">
      <c r="A68" s="551">
        <f>A17</f>
        <v/>
      </c>
      <c r="B68" s="239">
        <f>IF($B17&lt;'Site Setup'!$B$11,"",SUM(C68:AQ68))</f>
        <v/>
      </c>
      <c r="C68" s="128">
        <f>IF($B17&lt;'Site Setup'!$B$11,"",IFERROR((C44+D44)/(C$60+D$60),0))</f>
        <v/>
      </c>
      <c r="D68" s="128">
        <f>IF($B17&lt;'Site Setup'!$B$11,"",IFERROR((E44+F44)/(E$60+F$60),0))</f>
        <v/>
      </c>
      <c r="E68" s="128">
        <f>IF($B17&lt;'Site Setup'!$B$11,"",IFERROR((G44+H44)/(F$60+G$60),0))</f>
        <v/>
      </c>
      <c r="F68" s="128">
        <f>IF($B17&lt;'Site Setup'!$B$11,"",IFERROR((I44+J44)/(I$60+J$60),0))</f>
        <v/>
      </c>
      <c r="G68" s="128">
        <f>IF($B17&lt;'Site Setup'!$B$11,"",IFERROR((K44+L44)/(K$60+L$60),0))</f>
        <v/>
      </c>
      <c r="H68" s="128">
        <f>IF($B17&lt;'Site Setup'!$B$11,"",IFERROR((M44+N44)/(M$60+N$60),0))</f>
        <v/>
      </c>
      <c r="I68" s="128">
        <f>IF($B17&lt;'Site Setup'!$B$11,"",IFERROR((O44+P44)/(O$60+P$60),0))</f>
        <v/>
      </c>
      <c r="J68" s="128">
        <f>IF($B17&lt;'Site Setup'!$B$11,"",IFERROR((Q44+R44)/(Q$60+R$60),0))</f>
        <v/>
      </c>
      <c r="K68" s="128">
        <f>IF($B17&lt;'Site Setup'!$B$11,"",IFERROR((S44)/S$60,0))</f>
        <v/>
      </c>
      <c r="L68" s="128">
        <f>IF($B17&lt;'Site Setup'!$B$11,"",IFERROR((T44)/T$60,0))</f>
        <v/>
      </c>
      <c r="M68" s="128">
        <f>IF($B17&lt;'Site Setup'!$B$11,"",IFERROR((U44)/U$60,0))</f>
        <v/>
      </c>
      <c r="N68" s="128">
        <f>IF($B17&lt;'Site Setup'!$B$11,"",IFERROR((V44)/V$60,0))</f>
        <v/>
      </c>
      <c r="O68" s="128">
        <f>IF($B17&lt;'Site Setup'!$B$11,"",IFERROR((W44)/W$60,0))</f>
        <v/>
      </c>
      <c r="P68" s="128">
        <f>IF($B17&lt;'Site Setup'!$B$11,"",IFERROR((X44)/X$60,0))</f>
        <v/>
      </c>
      <c r="Q68" s="128">
        <f>IF($B17&lt;'Site Setup'!$B$11,"",IFERROR((Y44)/Y$60,0))</f>
        <v/>
      </c>
      <c r="R68" s="128">
        <f>IF($B17&lt;'Site Setup'!$B$11,"",IFERROR((Z44)/Z$60,0))</f>
        <v/>
      </c>
      <c r="S68" s="128">
        <f>IF($B17&lt;'Site Setup'!$B$11,"",IFERROR((AA44)/AA$60,0))</f>
        <v/>
      </c>
      <c r="T68" s="128">
        <f>IF($B17&lt;'Site Setup'!$B$11,"",IFERROR((AB44)/AB$60,0))</f>
        <v/>
      </c>
      <c r="U68" s="128">
        <f>IF($B17&lt;'Site Setup'!$B$11,"",IFERROR((AC44)/AC$60,0))</f>
        <v/>
      </c>
      <c r="V68" s="128">
        <f>IF($B17&lt;'Site Setup'!$B$11,"",IFERROR((AD44)/AD$60,0))</f>
        <v/>
      </c>
      <c r="W68" s="128">
        <f>IF($B17&lt;'Site Setup'!$B$11,"",IFERROR((AE44)/AE$60,0))</f>
        <v/>
      </c>
      <c r="X68" s="128">
        <f>IF($B17&lt;'Site Setup'!$B$11,"",IFERROR((AF44)/AF$60,0))</f>
        <v/>
      </c>
      <c r="Y68" s="128">
        <f>IF($B17&lt;'Site Setup'!$B$11,"",IFERROR((AG44)/AG$60,0))</f>
        <v/>
      </c>
      <c r="Z68" s="128">
        <f>IF($B17&lt;'Site Setup'!$B$11,"",IFERROR((AH44)/AH$60,0))</f>
        <v/>
      </c>
      <c r="AA68" s="128">
        <f>IF($B17&lt;'Site Setup'!$B$11,"",IFERROR((AI44)/AI$60,0))</f>
        <v/>
      </c>
      <c r="AB68" s="128">
        <f>IF($B17&lt;'Site Setup'!$B$11,"",IFERROR((AJ44)/AJ$60,0))</f>
        <v/>
      </c>
      <c r="AC68" s="128">
        <f>IF($B17&lt;'Site Setup'!$B$11,"",IFERROR((AK44)/AK$60,0))</f>
        <v/>
      </c>
      <c r="AD68" s="128">
        <f>IF($B17&lt;'Site Setup'!$B$11,"",IFERROR((AL44)/AL$60,0))</f>
        <v/>
      </c>
      <c r="AE68" s="128">
        <f>IF($B17&lt;'Site Setup'!$B$11,"",IFERROR((AM44)/AM$60,0))</f>
        <v/>
      </c>
      <c r="AF68" s="128">
        <f>IF($B17&lt;'Site Setup'!$B$11,"",IFERROR((AN44)/AN$60,0))</f>
        <v/>
      </c>
      <c r="AG68" s="128">
        <f>IF($B17&lt;'Site Setup'!$B$11,"",IFERROR((AO44)/AO$60,0))</f>
        <v/>
      </c>
      <c r="AH68" s="128">
        <f>IF($B17&lt;'Site Setup'!$B$11,"",IFERROR((AP44)/AP$60,0))</f>
        <v/>
      </c>
      <c r="AI68" s="128">
        <f>IF($B17&lt;'Site Setup'!$B$11,"",IFERROR((AQ44)/AQ$60,0))</f>
        <v/>
      </c>
      <c r="AJ68" s="128">
        <f>IF($B17&lt;'Site Setup'!$B$11,"",IFERROR((AR44)/AR$60,0))</f>
        <v/>
      </c>
      <c r="AK68" s="128">
        <f>IF($B17&lt;'Site Setup'!$B$11,"",IFERROR((AS44)/AS$60,0))</f>
        <v/>
      </c>
      <c r="AL68" s="128">
        <f>IF($B17&lt;'Site Setup'!$B$11,"",IFERROR((AT44)/AT$60,0))</f>
        <v/>
      </c>
      <c r="AM68" s="128">
        <f>IF($B17&lt;'Site Setup'!$B$11,"",IFERROR((AU44)/AU$60,0))</f>
        <v/>
      </c>
      <c r="AN68" s="128">
        <f>IF($B17&lt;'Site Setup'!$B$11,"",IFERROR((AV44)/AV$60,0))</f>
        <v/>
      </c>
      <c r="AO68" s="128">
        <f>IF($B17&lt;'Site Setup'!$B$11,"",IFERROR((AW44)/AW$60,0))</f>
        <v/>
      </c>
      <c r="AP68" s="128">
        <f>IF($B17&lt;'Site Setup'!$B$11,"",IFERROR((AX44)/AX$60,0))</f>
        <v/>
      </c>
      <c r="AQ68" s="128">
        <f>IF($B17&lt;'Site Setup'!$B$11,"",IFERROR((AY44)/AY$60,0))</f>
        <v/>
      </c>
    </row>
    <row r="69" ht="15.75" customHeight="1" s="644">
      <c r="A69" s="551">
        <f>A18</f>
        <v/>
      </c>
      <c r="B69" s="239">
        <f>IF($B18&lt;'Site Setup'!$B$11,"",SUM(C69:AQ69))</f>
        <v/>
      </c>
      <c r="C69" s="128">
        <f>IF($B18&lt;'Site Setup'!$B$11,"",IFERROR((C45+D45)/(C$60+D$60),0))</f>
        <v/>
      </c>
      <c r="D69" s="128">
        <f>IF($B18&lt;'Site Setup'!$B$11,"",IFERROR((E45+F45)/(E$60+F$60),0))</f>
        <v/>
      </c>
      <c r="E69" s="128">
        <f>IF($B18&lt;'Site Setup'!$B$11,"",IFERROR((G45+H45)/(F$60+G$60),0))</f>
        <v/>
      </c>
      <c r="F69" s="128">
        <f>IF($B18&lt;'Site Setup'!$B$11,"",IFERROR((I45+J45)/(I$60+J$60),0))</f>
        <v/>
      </c>
      <c r="G69" s="128">
        <f>IF($B18&lt;'Site Setup'!$B$11,"",IFERROR((K45+L45)/(K$60+L$60),0))</f>
        <v/>
      </c>
      <c r="H69" s="128">
        <f>IF($B18&lt;'Site Setup'!$B$11,"",IFERROR((M45+N45)/(M$60+N$60),0))</f>
        <v/>
      </c>
      <c r="I69" s="128">
        <f>IF($B18&lt;'Site Setup'!$B$11,"",IFERROR((O45+P45)/(O$60+P$60),0))</f>
        <v/>
      </c>
      <c r="J69" s="128">
        <f>IF($B18&lt;'Site Setup'!$B$11,"",IFERROR((Q45+R45)/(Q$60+R$60),0))</f>
        <v/>
      </c>
      <c r="K69" s="128">
        <f>IF($B18&lt;'Site Setup'!$B$11,"",IFERROR((S45)/S$60,0))</f>
        <v/>
      </c>
      <c r="L69" s="128">
        <f>IF($B18&lt;'Site Setup'!$B$11,"",IFERROR((T45)/T$60,0))</f>
        <v/>
      </c>
      <c r="M69" s="128">
        <f>IF($B18&lt;'Site Setup'!$B$11,"",IFERROR((U45)/U$60,0))</f>
        <v/>
      </c>
      <c r="N69" s="128">
        <f>IF($B18&lt;'Site Setup'!$B$11,"",IFERROR((V45)/V$60,0))</f>
        <v/>
      </c>
      <c r="O69" s="128">
        <f>IF($B18&lt;'Site Setup'!$B$11,"",IFERROR((W45)/W$60,0))</f>
        <v/>
      </c>
      <c r="P69" s="128">
        <f>IF($B18&lt;'Site Setup'!$B$11,"",IFERROR((X45)/X$60,0))</f>
        <v/>
      </c>
      <c r="Q69" s="128">
        <f>IF($B18&lt;'Site Setup'!$B$11,"",IFERROR((Y45)/Y$60,0))</f>
        <v/>
      </c>
      <c r="R69" s="128">
        <f>IF($B18&lt;'Site Setup'!$B$11,"",IFERROR((Z45)/Z$60,0))</f>
        <v/>
      </c>
      <c r="S69" s="128">
        <f>IF($B18&lt;'Site Setup'!$B$11,"",IFERROR((AA45)/AA$60,0))</f>
        <v/>
      </c>
      <c r="T69" s="128">
        <f>IF($B18&lt;'Site Setup'!$B$11,"",IFERROR((AB45)/AB$60,0))</f>
        <v/>
      </c>
      <c r="U69" s="128">
        <f>IF($B18&lt;'Site Setup'!$B$11,"",IFERROR((AC45)/AC$60,0))</f>
        <v/>
      </c>
      <c r="V69" s="128">
        <f>IF($B18&lt;'Site Setup'!$B$11,"",IFERROR((AD45)/AD$60,0))</f>
        <v/>
      </c>
      <c r="W69" s="128">
        <f>IF($B18&lt;'Site Setup'!$B$11,"",IFERROR((AE45)/AE$60,0))</f>
        <v/>
      </c>
      <c r="X69" s="128">
        <f>IF($B18&lt;'Site Setup'!$B$11,"",IFERROR((AF45)/AF$60,0))</f>
        <v/>
      </c>
      <c r="Y69" s="128">
        <f>IF($B18&lt;'Site Setup'!$B$11,"",IFERROR((AG45)/AG$60,0))</f>
        <v/>
      </c>
      <c r="Z69" s="128">
        <f>IF($B18&lt;'Site Setup'!$B$11,"",IFERROR((AH45)/AH$60,0))</f>
        <v/>
      </c>
      <c r="AA69" s="128">
        <f>IF($B18&lt;'Site Setup'!$B$11,"",IFERROR((AI45)/AI$60,0))</f>
        <v/>
      </c>
      <c r="AB69" s="128">
        <f>IF($B18&lt;'Site Setup'!$B$11,"",IFERROR((AJ45)/AJ$60,0))</f>
        <v/>
      </c>
      <c r="AC69" s="128">
        <f>IF($B18&lt;'Site Setup'!$B$11,"",IFERROR((AK45)/AK$60,0))</f>
        <v/>
      </c>
      <c r="AD69" s="128">
        <f>IF($B18&lt;'Site Setup'!$B$11,"",IFERROR((AL45)/AL$60,0))</f>
        <v/>
      </c>
      <c r="AE69" s="128">
        <f>IF($B18&lt;'Site Setup'!$B$11,"",IFERROR((AM45)/AM$60,0))</f>
        <v/>
      </c>
      <c r="AF69" s="128">
        <f>IF($B18&lt;'Site Setup'!$B$11,"",IFERROR((AN45)/AN$60,0))</f>
        <v/>
      </c>
      <c r="AG69" s="128">
        <f>IF($B18&lt;'Site Setup'!$B$11,"",IFERROR((AO45)/AO$60,0))</f>
        <v/>
      </c>
      <c r="AH69" s="128">
        <f>IF($B18&lt;'Site Setup'!$B$11,"",IFERROR((AP45)/AP$60,0))</f>
        <v/>
      </c>
      <c r="AI69" s="128">
        <f>IF($B18&lt;'Site Setup'!$B$11,"",IFERROR((AQ45)/AQ$60,0))</f>
        <v/>
      </c>
      <c r="AJ69" s="128">
        <f>IF($B18&lt;'Site Setup'!$B$11,"",IFERROR((AR45)/AR$60,0))</f>
        <v/>
      </c>
      <c r="AK69" s="128">
        <f>IF($B18&lt;'Site Setup'!$B$11,"",IFERROR((AS45)/AS$60,0))</f>
        <v/>
      </c>
      <c r="AL69" s="128">
        <f>IF($B18&lt;'Site Setup'!$B$11,"",IFERROR((AT45)/AT$60,0))</f>
        <v/>
      </c>
      <c r="AM69" s="128">
        <f>IF($B18&lt;'Site Setup'!$B$11,"",IFERROR((AU45)/AU$60,0))</f>
        <v/>
      </c>
      <c r="AN69" s="128">
        <f>IF($B18&lt;'Site Setup'!$B$11,"",IFERROR((AV45)/AV$60,0))</f>
        <v/>
      </c>
      <c r="AO69" s="128">
        <f>IF($B18&lt;'Site Setup'!$B$11,"",IFERROR((AW45)/AW$60,0))</f>
        <v/>
      </c>
      <c r="AP69" s="128">
        <f>IF($B18&lt;'Site Setup'!$B$11,"",IFERROR((AX45)/AX$60,0))</f>
        <v/>
      </c>
      <c r="AQ69" s="128">
        <f>IF($B18&lt;'Site Setup'!$B$11,"",IFERROR((AY45)/AY$60,0))</f>
        <v/>
      </c>
    </row>
    <row r="70" ht="15.75" customHeight="1" s="644">
      <c r="A70" s="551">
        <f>A19</f>
        <v/>
      </c>
      <c r="B70" s="239">
        <f>IF($B19&lt;'Site Setup'!$B$11,"",SUM(C70:AQ70))</f>
        <v/>
      </c>
      <c r="C70" s="128">
        <f>IF($B19&lt;'Site Setup'!$B$11,"",IFERROR((C46+D46)/(C$60+D$60),0))</f>
        <v/>
      </c>
      <c r="D70" s="128">
        <f>IF($B19&lt;'Site Setup'!$B$11,"",IFERROR((E46+F46)/(E$60+F$60),0))</f>
        <v/>
      </c>
      <c r="E70" s="128">
        <f>IF($B19&lt;'Site Setup'!$B$11,"",IFERROR((G46+H46)/(F$60+G$60),0))</f>
        <v/>
      </c>
      <c r="F70" s="128">
        <f>IF($B19&lt;'Site Setup'!$B$11,"",IFERROR((I46+J46)/(I$60+J$60),0))</f>
        <v/>
      </c>
      <c r="G70" s="128">
        <f>IF($B19&lt;'Site Setup'!$B$11,"",IFERROR((K46+L46)/(K$60+L$60),0))</f>
        <v/>
      </c>
      <c r="H70" s="128">
        <f>IF($B19&lt;'Site Setup'!$B$11,"",IFERROR((M46+N46)/(M$60+N$60),0))</f>
        <v/>
      </c>
      <c r="I70" s="128">
        <f>IF($B19&lt;'Site Setup'!$B$11,"",IFERROR((O46+P46)/(O$60+P$60),0))</f>
        <v/>
      </c>
      <c r="J70" s="128">
        <f>IF($B19&lt;'Site Setup'!$B$11,"",IFERROR((Q46+R46)/(Q$60+R$60),0))</f>
        <v/>
      </c>
      <c r="K70" s="128">
        <f>IF($B19&lt;'Site Setup'!$B$11,"",IFERROR((S46)/S$60,0))</f>
        <v/>
      </c>
      <c r="L70" s="128">
        <f>IF($B19&lt;'Site Setup'!$B$11,"",IFERROR((T46)/T$60,0))</f>
        <v/>
      </c>
      <c r="M70" s="128">
        <f>IF($B19&lt;'Site Setup'!$B$11,"",IFERROR((U46)/U$60,0))</f>
        <v/>
      </c>
      <c r="N70" s="128">
        <f>IF($B19&lt;'Site Setup'!$B$11,"",IFERROR((V46)/V$60,0))</f>
        <v/>
      </c>
      <c r="O70" s="128">
        <f>IF($B19&lt;'Site Setup'!$B$11,"",IFERROR((W46)/W$60,0))</f>
        <v/>
      </c>
      <c r="P70" s="128">
        <f>IF($B19&lt;'Site Setup'!$B$11,"",IFERROR((X46)/X$60,0))</f>
        <v/>
      </c>
      <c r="Q70" s="128">
        <f>IF($B19&lt;'Site Setup'!$B$11,"",IFERROR((Y46)/Y$60,0))</f>
        <v/>
      </c>
      <c r="R70" s="128">
        <f>IF($B19&lt;'Site Setup'!$B$11,"",IFERROR((Z46)/Z$60,0))</f>
        <v/>
      </c>
      <c r="S70" s="128">
        <f>IF($B19&lt;'Site Setup'!$B$11,"",IFERROR((AA46)/AA$60,0))</f>
        <v/>
      </c>
      <c r="T70" s="128">
        <f>IF($B19&lt;'Site Setup'!$B$11,"",IFERROR((AB46)/AB$60,0))</f>
        <v/>
      </c>
      <c r="U70" s="128">
        <f>IF($B19&lt;'Site Setup'!$B$11,"",IFERROR((AC46)/AC$60,0))</f>
        <v/>
      </c>
      <c r="V70" s="128">
        <f>IF($B19&lt;'Site Setup'!$B$11,"",IFERROR((AD46)/AD$60,0))</f>
        <v/>
      </c>
      <c r="W70" s="128">
        <f>IF($B19&lt;'Site Setup'!$B$11,"",IFERROR((AE46)/AE$60,0))</f>
        <v/>
      </c>
      <c r="X70" s="128">
        <f>IF($B19&lt;'Site Setup'!$B$11,"",IFERROR((AF46)/AF$60,0))</f>
        <v/>
      </c>
      <c r="Y70" s="128">
        <f>IF($B19&lt;'Site Setup'!$B$11,"",IFERROR((AG46)/AG$60,0))</f>
        <v/>
      </c>
      <c r="Z70" s="128">
        <f>IF($B19&lt;'Site Setup'!$B$11,"",IFERROR((AH46)/AH$60,0))</f>
        <v/>
      </c>
      <c r="AA70" s="128">
        <f>IF($B19&lt;'Site Setup'!$B$11,"",IFERROR((AI46)/AI$60,0))</f>
        <v/>
      </c>
      <c r="AB70" s="128">
        <f>IF($B19&lt;'Site Setup'!$B$11,"",IFERROR((AJ46)/AJ$60,0))</f>
        <v/>
      </c>
      <c r="AC70" s="128">
        <f>IF($B19&lt;'Site Setup'!$B$11,"",IFERROR((AK46)/AK$60,0))</f>
        <v/>
      </c>
      <c r="AD70" s="128">
        <f>IF($B19&lt;'Site Setup'!$B$11,"",IFERROR((AL46)/AL$60,0))</f>
        <v/>
      </c>
      <c r="AE70" s="128">
        <f>IF($B19&lt;'Site Setup'!$B$11,"",IFERROR((AM46)/AM$60,0))</f>
        <v/>
      </c>
      <c r="AF70" s="128">
        <f>IF($B19&lt;'Site Setup'!$B$11,"",IFERROR((AN46)/AN$60,0))</f>
        <v/>
      </c>
      <c r="AG70" s="128">
        <f>IF($B19&lt;'Site Setup'!$B$11,"",IFERROR((AO46)/AO$60,0))</f>
        <v/>
      </c>
      <c r="AH70" s="128">
        <f>IF($B19&lt;'Site Setup'!$B$11,"",IFERROR((AP46)/AP$60,0))</f>
        <v/>
      </c>
      <c r="AI70" s="128">
        <f>IF($B19&lt;'Site Setup'!$B$11,"",IFERROR((AQ46)/AQ$60,0))</f>
        <v/>
      </c>
      <c r="AJ70" s="128">
        <f>IF($B19&lt;'Site Setup'!$B$11,"",IFERROR((AR46)/AR$60,0))</f>
        <v/>
      </c>
      <c r="AK70" s="128">
        <f>IF($B19&lt;'Site Setup'!$B$11,"",IFERROR((AS46)/AS$60,0))</f>
        <v/>
      </c>
      <c r="AL70" s="128">
        <f>IF($B19&lt;'Site Setup'!$B$11,"",IFERROR((AT46)/AT$60,0))</f>
        <v/>
      </c>
      <c r="AM70" s="128">
        <f>IF($B19&lt;'Site Setup'!$B$11,"",IFERROR((AU46)/AU$60,0))</f>
        <v/>
      </c>
      <c r="AN70" s="128">
        <f>IF($B19&lt;'Site Setup'!$B$11,"",IFERROR((AV46)/AV$60,0))</f>
        <v/>
      </c>
      <c r="AO70" s="128">
        <f>IF($B19&lt;'Site Setup'!$B$11,"",IFERROR((AW46)/AW$60,0))</f>
        <v/>
      </c>
      <c r="AP70" s="128">
        <f>IF($B19&lt;'Site Setup'!$B$11,"",IFERROR((AX46)/AX$60,0))</f>
        <v/>
      </c>
      <c r="AQ70" s="128">
        <f>IF($B19&lt;'Site Setup'!$B$11,"",IFERROR((AY46)/AY$60,0))</f>
        <v/>
      </c>
    </row>
    <row r="71" ht="15.75" customHeight="1" s="644">
      <c r="A71" s="551">
        <f>A20</f>
        <v/>
      </c>
      <c r="B71" s="239">
        <f>IF($B20&lt;'Site Setup'!$B$11,"",SUM(C71:AQ71))</f>
        <v/>
      </c>
      <c r="C71" s="128">
        <f>IF($B20&lt;'Site Setup'!$B$11,"",IFERROR((C47+D47)/(C$60+D$60),0))</f>
        <v/>
      </c>
      <c r="D71" s="128">
        <f>IF($B20&lt;'Site Setup'!$B$11,"",IFERROR((E47+F47)/(E$60+F$60),0))</f>
        <v/>
      </c>
      <c r="E71" s="128">
        <f>IF($B20&lt;'Site Setup'!$B$11,"",IFERROR((G47+H47)/(F$60+G$60),0))</f>
        <v/>
      </c>
      <c r="F71" s="128">
        <f>IF($B20&lt;'Site Setup'!$B$11,"",IFERROR((I47+J47)/(I$60+J$60),0))</f>
        <v/>
      </c>
      <c r="G71" s="128">
        <f>IF($B20&lt;'Site Setup'!$B$11,"",IFERROR((K47+L47)/(K$60+L$60),0))</f>
        <v/>
      </c>
      <c r="H71" s="128">
        <f>IF($B20&lt;'Site Setup'!$B$11,"",IFERROR((M47+N47)/(M$60+N$60),0))</f>
        <v/>
      </c>
      <c r="I71" s="128">
        <f>IF($B20&lt;'Site Setup'!$B$11,"",IFERROR((O47+P47)/(O$60+P$60),0))</f>
        <v/>
      </c>
      <c r="J71" s="128">
        <f>IF($B20&lt;'Site Setup'!$B$11,"",IFERROR((Q47+R47)/(Q$60+R$60),0))</f>
        <v/>
      </c>
      <c r="K71" s="128">
        <f>IF($B20&lt;'Site Setup'!$B$11,"",IFERROR((S47)/S$60,0))</f>
        <v/>
      </c>
      <c r="L71" s="128">
        <f>IF($B20&lt;'Site Setup'!$B$11,"",IFERROR((T47)/T$60,0))</f>
        <v/>
      </c>
      <c r="M71" s="128">
        <f>IF($B20&lt;'Site Setup'!$B$11,"",IFERROR((U47)/U$60,0))</f>
        <v/>
      </c>
      <c r="N71" s="128">
        <f>IF($B20&lt;'Site Setup'!$B$11,"",IFERROR((V47)/V$60,0))</f>
        <v/>
      </c>
      <c r="O71" s="128">
        <f>IF($B20&lt;'Site Setup'!$B$11,"",IFERROR((W47)/W$60,0))</f>
        <v/>
      </c>
      <c r="P71" s="128">
        <f>IF($B20&lt;'Site Setup'!$B$11,"",IFERROR((X47)/X$60,0))</f>
        <v/>
      </c>
      <c r="Q71" s="128">
        <f>IF($B20&lt;'Site Setup'!$B$11,"",IFERROR((Y47)/Y$60,0))</f>
        <v/>
      </c>
      <c r="R71" s="128">
        <f>IF($B20&lt;'Site Setup'!$B$11,"",IFERROR((Z47)/Z$60,0))</f>
        <v/>
      </c>
      <c r="S71" s="128">
        <f>IF($B20&lt;'Site Setup'!$B$11,"",IFERROR((AA47)/AA$60,0))</f>
        <v/>
      </c>
      <c r="T71" s="128">
        <f>IF($B20&lt;'Site Setup'!$B$11,"",IFERROR((AB47)/AB$60,0))</f>
        <v/>
      </c>
      <c r="U71" s="128">
        <f>IF($B20&lt;'Site Setup'!$B$11,"",IFERROR((AC47)/AC$60,0))</f>
        <v/>
      </c>
      <c r="V71" s="128">
        <f>IF($B20&lt;'Site Setup'!$B$11,"",IFERROR((AD47)/AD$60,0))</f>
        <v/>
      </c>
      <c r="W71" s="128">
        <f>IF($B20&lt;'Site Setup'!$B$11,"",IFERROR((AE47)/AE$60,0))</f>
        <v/>
      </c>
      <c r="X71" s="128">
        <f>IF($B20&lt;'Site Setup'!$B$11,"",IFERROR((AF47)/AF$60,0))</f>
        <v/>
      </c>
      <c r="Y71" s="128">
        <f>IF($B20&lt;'Site Setup'!$B$11,"",IFERROR((AG47)/AG$60,0))</f>
        <v/>
      </c>
      <c r="Z71" s="128">
        <f>IF($B20&lt;'Site Setup'!$B$11,"",IFERROR((AH47)/AH$60,0))</f>
        <v/>
      </c>
      <c r="AA71" s="128">
        <f>IF($B20&lt;'Site Setup'!$B$11,"",IFERROR((AI47)/AI$60,0))</f>
        <v/>
      </c>
      <c r="AB71" s="128">
        <f>IF($B20&lt;'Site Setup'!$B$11,"",IFERROR((AJ47)/AJ$60,0))</f>
        <v/>
      </c>
      <c r="AC71" s="128">
        <f>IF($B20&lt;'Site Setup'!$B$11,"",IFERROR((AK47)/AK$60,0))</f>
        <v/>
      </c>
      <c r="AD71" s="128">
        <f>IF($B20&lt;'Site Setup'!$B$11,"",IFERROR((AL47)/AL$60,0))</f>
        <v/>
      </c>
      <c r="AE71" s="128">
        <f>IF($B20&lt;'Site Setup'!$B$11,"",IFERROR((AM47)/AM$60,0))</f>
        <v/>
      </c>
      <c r="AF71" s="128">
        <f>IF($B20&lt;'Site Setup'!$B$11,"",IFERROR((AN47)/AN$60,0))</f>
        <v/>
      </c>
      <c r="AG71" s="128">
        <f>IF($B20&lt;'Site Setup'!$B$11,"",IFERROR((AO47)/AO$60,0))</f>
        <v/>
      </c>
      <c r="AH71" s="128">
        <f>IF($B20&lt;'Site Setup'!$B$11,"",IFERROR((AP47)/AP$60,0))</f>
        <v/>
      </c>
      <c r="AI71" s="128">
        <f>IF($B20&lt;'Site Setup'!$B$11,"",IFERROR((AQ47)/AQ$60,0))</f>
        <v/>
      </c>
      <c r="AJ71" s="128">
        <f>IF($B20&lt;'Site Setup'!$B$11,"",IFERROR((AR47)/AR$60,0))</f>
        <v/>
      </c>
      <c r="AK71" s="128">
        <f>IF($B20&lt;'Site Setup'!$B$11,"",IFERROR((AS47)/AS$60,0))</f>
        <v/>
      </c>
      <c r="AL71" s="128">
        <f>IF($B20&lt;'Site Setup'!$B$11,"",IFERROR((AT47)/AT$60,0))</f>
        <v/>
      </c>
      <c r="AM71" s="128">
        <f>IF($B20&lt;'Site Setup'!$B$11,"",IFERROR((AU47)/AU$60,0))</f>
        <v/>
      </c>
      <c r="AN71" s="128">
        <f>IF($B20&lt;'Site Setup'!$B$11,"",IFERROR((AV47)/AV$60,0))</f>
        <v/>
      </c>
      <c r="AO71" s="128">
        <f>IF($B20&lt;'Site Setup'!$B$11,"",IFERROR((AW47)/AW$60,0))</f>
        <v/>
      </c>
      <c r="AP71" s="128">
        <f>IF($B20&lt;'Site Setup'!$B$11,"",IFERROR((AX47)/AX$60,0))</f>
        <v/>
      </c>
      <c r="AQ71" s="128">
        <f>IF($B20&lt;'Site Setup'!$B$11,"",IFERROR((AY47)/AY$60,0))</f>
        <v/>
      </c>
    </row>
    <row r="72" ht="15.75" customHeight="1" s="644">
      <c r="A72" s="551">
        <f>A21</f>
        <v/>
      </c>
      <c r="B72" s="239">
        <f>IF($B21&lt;'Site Setup'!$B$11,"",SUM(C72:AQ72))</f>
        <v/>
      </c>
      <c r="C72" s="128">
        <f>IF($B21&lt;'Site Setup'!$B$11,"",IFERROR((C48+D48)/(C$60+D$60),0))</f>
        <v/>
      </c>
      <c r="D72" s="128">
        <f>IF($B21&lt;'Site Setup'!$B$11,"",IFERROR((E48+F48)/(E$60+F$60),0))</f>
        <v/>
      </c>
      <c r="E72" s="128">
        <f>IF($B21&lt;'Site Setup'!$B$11,"",IFERROR((G48+H48)/(F$60+G$60),0))</f>
        <v/>
      </c>
      <c r="F72" s="128">
        <f>IF($B21&lt;'Site Setup'!$B$11,"",IFERROR((I48+J48)/(I$60+J$60),0))</f>
        <v/>
      </c>
      <c r="G72" s="128">
        <f>IF($B21&lt;'Site Setup'!$B$11,"",IFERROR((K48+L48)/(K$60+L$60),0))</f>
        <v/>
      </c>
      <c r="H72" s="128">
        <f>IF($B21&lt;'Site Setup'!$B$11,"",IFERROR((M48+N48)/(M$60+N$60),0))</f>
        <v/>
      </c>
      <c r="I72" s="128">
        <f>IF($B21&lt;'Site Setup'!$B$11,"",IFERROR((O48+P48)/(O$60+P$60),0))</f>
        <v/>
      </c>
      <c r="J72" s="128">
        <f>IF($B21&lt;'Site Setup'!$B$11,"",IFERROR((Q48+R48)/(Q$60+R$60),0))</f>
        <v/>
      </c>
      <c r="K72" s="128">
        <f>IF($B21&lt;'Site Setup'!$B$11,"",IFERROR((S48)/S$60,0))</f>
        <v/>
      </c>
      <c r="L72" s="128">
        <f>IF($B21&lt;'Site Setup'!$B$11,"",IFERROR((T48)/T$60,0))</f>
        <v/>
      </c>
      <c r="M72" s="128">
        <f>IF($B21&lt;'Site Setup'!$B$11,"",IFERROR((U48)/U$60,0))</f>
        <v/>
      </c>
      <c r="N72" s="128">
        <f>IF($B21&lt;'Site Setup'!$B$11,"",IFERROR((V48)/V$60,0))</f>
        <v/>
      </c>
      <c r="O72" s="128">
        <f>IF($B21&lt;'Site Setup'!$B$11,"",IFERROR((W48)/W$60,0))</f>
        <v/>
      </c>
      <c r="P72" s="128">
        <f>IF($B21&lt;'Site Setup'!$B$11,"",IFERROR((X48)/X$60,0))</f>
        <v/>
      </c>
      <c r="Q72" s="128">
        <f>IF($B21&lt;'Site Setup'!$B$11,"",IFERROR((Y48)/Y$60,0))</f>
        <v/>
      </c>
      <c r="R72" s="128">
        <f>IF($B21&lt;'Site Setup'!$B$11,"",IFERROR((Z48)/Z$60,0))</f>
        <v/>
      </c>
      <c r="S72" s="128">
        <f>IF($B21&lt;'Site Setup'!$B$11,"",IFERROR((AA48)/AA$60,0))</f>
        <v/>
      </c>
      <c r="T72" s="128">
        <f>IF($B21&lt;'Site Setup'!$B$11,"",IFERROR((AB48)/AB$60,0))</f>
        <v/>
      </c>
      <c r="U72" s="128">
        <f>IF($B21&lt;'Site Setup'!$B$11,"",IFERROR((AC48)/AC$60,0))</f>
        <v/>
      </c>
      <c r="V72" s="128">
        <f>IF($B21&lt;'Site Setup'!$B$11,"",IFERROR((AD48)/AD$60,0))</f>
        <v/>
      </c>
      <c r="W72" s="128">
        <f>IF($B21&lt;'Site Setup'!$B$11,"",IFERROR((AE48)/AE$60,0))</f>
        <v/>
      </c>
      <c r="X72" s="128">
        <f>IF($B21&lt;'Site Setup'!$B$11,"",IFERROR((AF48)/AF$60,0))</f>
        <v/>
      </c>
      <c r="Y72" s="128">
        <f>IF($B21&lt;'Site Setup'!$B$11,"",IFERROR((AG48)/AG$60,0))</f>
        <v/>
      </c>
      <c r="Z72" s="128">
        <f>IF($B21&lt;'Site Setup'!$B$11,"",IFERROR((AH48)/AH$60,0))</f>
        <v/>
      </c>
      <c r="AA72" s="128">
        <f>IF($B21&lt;'Site Setup'!$B$11,"",IFERROR((AI48)/AI$60,0))</f>
        <v/>
      </c>
      <c r="AB72" s="128">
        <f>IF($B21&lt;'Site Setup'!$B$11,"",IFERROR((AJ48)/AJ$60,0))</f>
        <v/>
      </c>
      <c r="AC72" s="128">
        <f>IF($B21&lt;'Site Setup'!$B$11,"",IFERROR((AK48)/AK$60,0))</f>
        <v/>
      </c>
      <c r="AD72" s="128">
        <f>IF($B21&lt;'Site Setup'!$B$11,"",IFERROR((AL48)/AL$60,0))</f>
        <v/>
      </c>
      <c r="AE72" s="128">
        <f>IF($B21&lt;'Site Setup'!$B$11,"",IFERROR((AM48)/AM$60,0))</f>
        <v/>
      </c>
      <c r="AF72" s="128">
        <f>IF($B21&lt;'Site Setup'!$B$11,"",IFERROR((AN48)/AN$60,0))</f>
        <v/>
      </c>
      <c r="AG72" s="128">
        <f>IF($B21&lt;'Site Setup'!$B$11,"",IFERROR((AO48)/AO$60,0))</f>
        <v/>
      </c>
      <c r="AH72" s="128">
        <f>IF($B21&lt;'Site Setup'!$B$11,"",IFERROR((AP48)/AP$60,0))</f>
        <v/>
      </c>
      <c r="AI72" s="128">
        <f>IF($B21&lt;'Site Setup'!$B$11,"",IFERROR((AQ48)/AQ$60,0))</f>
        <v/>
      </c>
      <c r="AJ72" s="128">
        <f>IF($B21&lt;'Site Setup'!$B$11,"",IFERROR((AR48)/AR$60,0))</f>
        <v/>
      </c>
      <c r="AK72" s="128">
        <f>IF($B21&lt;'Site Setup'!$B$11,"",IFERROR((AS48)/AS$60,0))</f>
        <v/>
      </c>
      <c r="AL72" s="128">
        <f>IF($B21&lt;'Site Setup'!$B$11,"",IFERROR((AT48)/AT$60,0))</f>
        <v/>
      </c>
      <c r="AM72" s="128">
        <f>IF($B21&lt;'Site Setup'!$B$11,"",IFERROR((AU48)/AU$60,0))</f>
        <v/>
      </c>
      <c r="AN72" s="128">
        <f>IF($B21&lt;'Site Setup'!$B$11,"",IFERROR((AV48)/AV$60,0))</f>
        <v/>
      </c>
      <c r="AO72" s="128">
        <f>IF($B21&lt;'Site Setup'!$B$11,"",IFERROR((AW48)/AW$60,0))</f>
        <v/>
      </c>
      <c r="AP72" s="128">
        <f>IF($B21&lt;'Site Setup'!$B$11,"",IFERROR((AX48)/AX$60,0))</f>
        <v/>
      </c>
      <c r="AQ72" s="128">
        <f>IF($B21&lt;'Site Setup'!$B$11,"",IFERROR((AY48)/AY$60,0))</f>
        <v/>
      </c>
    </row>
    <row r="73" ht="15.75" customHeight="1" s="644">
      <c r="A73" s="551">
        <f>A22</f>
        <v/>
      </c>
      <c r="B73" s="239">
        <f>IF($B22&lt;'Site Setup'!$B$11,"",SUM(C73:AQ73))</f>
        <v/>
      </c>
      <c r="C73" s="128">
        <f>IF($B22&lt;'Site Setup'!$B$11,"",IFERROR((C49+D49)/(C$60+D$60),0))</f>
        <v/>
      </c>
      <c r="D73" s="128">
        <f>IF($B22&lt;'Site Setup'!$B$11,"",IFERROR((E49+F49)/(E$60+F$60),0))</f>
        <v/>
      </c>
      <c r="E73" s="128">
        <f>IF($B22&lt;'Site Setup'!$B$11,"",IFERROR((G49+H49)/(F$60+G$60),0))</f>
        <v/>
      </c>
      <c r="F73" s="128">
        <f>IF($B22&lt;'Site Setup'!$B$11,"",IFERROR((I49+J49)/(I$60+J$60),0))</f>
        <v/>
      </c>
      <c r="G73" s="128">
        <f>IF($B22&lt;'Site Setup'!$B$11,"",IFERROR((K49+L49)/(K$60+L$60),0))</f>
        <v/>
      </c>
      <c r="H73" s="128">
        <f>IF($B22&lt;'Site Setup'!$B$11,"",IFERROR((M49+N49)/(M$60+N$60),0))</f>
        <v/>
      </c>
      <c r="I73" s="128">
        <f>IF($B22&lt;'Site Setup'!$B$11,"",IFERROR((O49+P49)/(O$60+P$60),0))</f>
        <v/>
      </c>
      <c r="J73" s="128">
        <f>IF($B22&lt;'Site Setup'!$B$11,"",IFERROR((Q49+R49)/(Q$60+R$60),0))</f>
        <v/>
      </c>
      <c r="K73" s="128">
        <f>IF($B22&lt;'Site Setup'!$B$11,"",IFERROR((S49)/S$60,0))</f>
        <v/>
      </c>
      <c r="L73" s="128">
        <f>IF($B22&lt;'Site Setup'!$B$11,"",IFERROR((T49)/T$60,0))</f>
        <v/>
      </c>
      <c r="M73" s="128">
        <f>IF($B22&lt;'Site Setup'!$B$11,"",IFERROR((U49)/U$60,0))</f>
        <v/>
      </c>
      <c r="N73" s="128">
        <f>IF($B22&lt;'Site Setup'!$B$11,"",IFERROR((V49)/V$60,0))</f>
        <v/>
      </c>
      <c r="O73" s="128">
        <f>IF($B22&lt;'Site Setup'!$B$11,"",IFERROR((W49)/W$60,0))</f>
        <v/>
      </c>
      <c r="P73" s="128">
        <f>IF($B22&lt;'Site Setup'!$B$11,"",IFERROR((X49)/X$60,0))</f>
        <v/>
      </c>
      <c r="Q73" s="128">
        <f>IF($B22&lt;'Site Setup'!$B$11,"",IFERROR((Y49)/Y$60,0))</f>
        <v/>
      </c>
      <c r="R73" s="128">
        <f>IF($B22&lt;'Site Setup'!$B$11,"",IFERROR((Z49)/Z$60,0))</f>
        <v/>
      </c>
      <c r="S73" s="128">
        <f>IF($B22&lt;'Site Setup'!$B$11,"",IFERROR((AA49)/AA$60,0))</f>
        <v/>
      </c>
      <c r="T73" s="128">
        <f>IF($B22&lt;'Site Setup'!$B$11,"",IFERROR((AB49)/AB$60,0))</f>
        <v/>
      </c>
      <c r="U73" s="128">
        <f>IF($B22&lt;'Site Setup'!$B$11,"",IFERROR((AC49)/AC$60,0))</f>
        <v/>
      </c>
      <c r="V73" s="128">
        <f>IF($B22&lt;'Site Setup'!$B$11,"",IFERROR((AD49)/AD$60,0))</f>
        <v/>
      </c>
      <c r="W73" s="128">
        <f>IF($B22&lt;'Site Setup'!$B$11,"",IFERROR((AE49)/AE$60,0))</f>
        <v/>
      </c>
      <c r="X73" s="128">
        <f>IF($B22&lt;'Site Setup'!$B$11,"",IFERROR((AF49)/AF$60,0))</f>
        <v/>
      </c>
      <c r="Y73" s="128">
        <f>IF($B22&lt;'Site Setup'!$B$11,"",IFERROR((AG49)/AG$60,0))</f>
        <v/>
      </c>
      <c r="Z73" s="128">
        <f>IF($B22&lt;'Site Setup'!$B$11,"",IFERROR((AH49)/AH$60,0))</f>
        <v/>
      </c>
      <c r="AA73" s="128">
        <f>IF($B22&lt;'Site Setup'!$B$11,"",IFERROR((AI49)/AI$60,0))</f>
        <v/>
      </c>
      <c r="AB73" s="128">
        <f>IF($B22&lt;'Site Setup'!$B$11,"",IFERROR((AJ49)/AJ$60,0))</f>
        <v/>
      </c>
      <c r="AC73" s="128">
        <f>IF($B22&lt;'Site Setup'!$B$11,"",IFERROR((AK49)/AK$60,0))</f>
        <v/>
      </c>
      <c r="AD73" s="128">
        <f>IF($B22&lt;'Site Setup'!$B$11,"",IFERROR((AL49)/AL$60,0))</f>
        <v/>
      </c>
      <c r="AE73" s="128">
        <f>IF($B22&lt;'Site Setup'!$B$11,"",IFERROR((AM49)/AM$60,0))</f>
        <v/>
      </c>
      <c r="AF73" s="128">
        <f>IF($B22&lt;'Site Setup'!$B$11,"",IFERROR((AN49)/AN$60,0))</f>
        <v/>
      </c>
      <c r="AG73" s="128">
        <f>IF($B22&lt;'Site Setup'!$B$11,"",IFERROR((AO49)/AO$60,0))</f>
        <v/>
      </c>
      <c r="AH73" s="128">
        <f>IF($B22&lt;'Site Setup'!$B$11,"",IFERROR((AP49)/AP$60,0))</f>
        <v/>
      </c>
      <c r="AI73" s="128">
        <f>IF($B22&lt;'Site Setup'!$B$11,"",IFERROR((AQ49)/AQ$60,0))</f>
        <v/>
      </c>
      <c r="AJ73" s="128">
        <f>IF($B22&lt;'Site Setup'!$B$11,"",IFERROR((AR49)/AR$60,0))</f>
        <v/>
      </c>
      <c r="AK73" s="128">
        <f>IF($B22&lt;'Site Setup'!$B$11,"",IFERROR((AS49)/AS$60,0))</f>
        <v/>
      </c>
      <c r="AL73" s="128">
        <f>IF($B22&lt;'Site Setup'!$B$11,"",IFERROR((AT49)/AT$60,0))</f>
        <v/>
      </c>
      <c r="AM73" s="128">
        <f>IF($B22&lt;'Site Setup'!$B$11,"",IFERROR((AU49)/AU$60,0))</f>
        <v/>
      </c>
      <c r="AN73" s="128">
        <f>IF($B22&lt;'Site Setup'!$B$11,"",IFERROR((AV49)/AV$60,0))</f>
        <v/>
      </c>
      <c r="AO73" s="128">
        <f>IF($B22&lt;'Site Setup'!$B$11,"",IFERROR((AW49)/AW$60,0))</f>
        <v/>
      </c>
      <c r="AP73" s="128">
        <f>IF($B22&lt;'Site Setup'!$B$11,"",IFERROR((AX49)/AX$60,0))</f>
        <v/>
      </c>
      <c r="AQ73" s="128">
        <f>IF($B22&lt;'Site Setup'!$B$11,"",IFERROR((AY49)/AY$60,0))</f>
        <v/>
      </c>
    </row>
    <row r="74" ht="15.75" customHeight="1" s="644">
      <c r="A74" s="551">
        <f>A23</f>
        <v/>
      </c>
      <c r="B74" s="239">
        <f>IF($B23&lt;'Site Setup'!$B$11,"",SUM(C74:AQ74))</f>
        <v/>
      </c>
      <c r="C74" s="128">
        <f>IF($B23&lt;'Site Setup'!$B$11,"",IFERROR((C50+D50)/(C$60+D$60),0))</f>
        <v/>
      </c>
      <c r="D74" s="128">
        <f>IF($B23&lt;'Site Setup'!$B$11,"",IFERROR((E50+F50)/(E$60+F$60),0))</f>
        <v/>
      </c>
      <c r="E74" s="128">
        <f>IF($B23&lt;'Site Setup'!$B$11,"",IFERROR((G50+H50)/(F$60+G$60),0))</f>
        <v/>
      </c>
      <c r="F74" s="128">
        <f>IF($B23&lt;'Site Setup'!$B$11,"",IFERROR((I50+J50)/(I$60+J$60),0))</f>
        <v/>
      </c>
      <c r="G74" s="128">
        <f>IF($B23&lt;'Site Setup'!$B$11,"",IFERROR((K50+L50)/(K$60+L$60),0))</f>
        <v/>
      </c>
      <c r="H74" s="128">
        <f>IF($B23&lt;'Site Setup'!$B$11,"",IFERROR((M50+N50)/(M$60+N$60),0))</f>
        <v/>
      </c>
      <c r="I74" s="128">
        <f>IF($B23&lt;'Site Setup'!$B$11,"",IFERROR((O50+P50)/(O$60+P$60),0))</f>
        <v/>
      </c>
      <c r="J74" s="128">
        <f>IF($B23&lt;'Site Setup'!$B$11,"",IFERROR((Q50+R50)/(Q$60+R$60),0))</f>
        <v/>
      </c>
      <c r="K74" s="128">
        <f>IF($B23&lt;'Site Setup'!$B$11,"",IFERROR((S50)/S$60,0))</f>
        <v/>
      </c>
      <c r="L74" s="128">
        <f>IF($B23&lt;'Site Setup'!$B$11,"",IFERROR((T50)/T$60,0))</f>
        <v/>
      </c>
      <c r="M74" s="128">
        <f>IF($B23&lt;'Site Setup'!$B$11,"",IFERROR((U50)/U$60,0))</f>
        <v/>
      </c>
      <c r="N74" s="128">
        <f>IF($B23&lt;'Site Setup'!$B$11,"",IFERROR((V50)/V$60,0))</f>
        <v/>
      </c>
      <c r="O74" s="128">
        <f>IF($B23&lt;'Site Setup'!$B$11,"",IFERROR((W50)/W$60,0))</f>
        <v/>
      </c>
      <c r="P74" s="128">
        <f>IF($B23&lt;'Site Setup'!$B$11,"",IFERROR((X50)/X$60,0))</f>
        <v/>
      </c>
      <c r="Q74" s="128">
        <f>IF($B23&lt;'Site Setup'!$B$11,"",IFERROR((Y50)/Y$60,0))</f>
        <v/>
      </c>
      <c r="R74" s="128">
        <f>IF($B23&lt;'Site Setup'!$B$11,"",IFERROR((Z50)/Z$60,0))</f>
        <v/>
      </c>
      <c r="S74" s="128">
        <f>IF($B23&lt;'Site Setup'!$B$11,"",IFERROR((AA50)/AA$60,0))</f>
        <v/>
      </c>
      <c r="T74" s="128">
        <f>IF($B23&lt;'Site Setup'!$B$11,"",IFERROR((AB50)/AB$60,0))</f>
        <v/>
      </c>
      <c r="U74" s="128">
        <f>IF($B23&lt;'Site Setup'!$B$11,"",IFERROR((AC50)/AC$60,0))</f>
        <v/>
      </c>
      <c r="V74" s="128">
        <f>IF($B23&lt;'Site Setup'!$B$11,"",IFERROR((AD50)/AD$60,0))</f>
        <v/>
      </c>
      <c r="W74" s="128">
        <f>IF($B23&lt;'Site Setup'!$B$11,"",IFERROR((AE50)/AE$60,0))</f>
        <v/>
      </c>
      <c r="X74" s="128">
        <f>IF($B23&lt;'Site Setup'!$B$11,"",IFERROR((AF50)/AF$60,0))</f>
        <v/>
      </c>
      <c r="Y74" s="128">
        <f>IF($B23&lt;'Site Setup'!$B$11,"",IFERROR((AG50)/AG$60,0))</f>
        <v/>
      </c>
      <c r="Z74" s="128">
        <f>IF($B23&lt;'Site Setup'!$B$11,"",IFERROR((AH50)/AH$60,0))</f>
        <v/>
      </c>
      <c r="AA74" s="128">
        <f>IF($B23&lt;'Site Setup'!$B$11,"",IFERROR((AI50)/AI$60,0))</f>
        <v/>
      </c>
      <c r="AB74" s="128">
        <f>IF($B23&lt;'Site Setup'!$B$11,"",IFERROR((AJ50)/AJ$60,0))</f>
        <v/>
      </c>
      <c r="AC74" s="128">
        <f>IF($B23&lt;'Site Setup'!$B$11,"",IFERROR((AK50)/AK$60,0))</f>
        <v/>
      </c>
      <c r="AD74" s="128">
        <f>IF($B23&lt;'Site Setup'!$B$11,"",IFERROR((AL50)/AL$60,0))</f>
        <v/>
      </c>
      <c r="AE74" s="128">
        <f>IF($B23&lt;'Site Setup'!$B$11,"",IFERROR((AM50)/AM$60,0))</f>
        <v/>
      </c>
      <c r="AF74" s="128">
        <f>IF($B23&lt;'Site Setup'!$B$11,"",IFERROR((AN50)/AN$60,0))</f>
        <v/>
      </c>
      <c r="AG74" s="128">
        <f>IF($B23&lt;'Site Setup'!$B$11,"",IFERROR((AO50)/AO$60,0))</f>
        <v/>
      </c>
      <c r="AH74" s="128">
        <f>IF($B23&lt;'Site Setup'!$B$11,"",IFERROR((AP50)/AP$60,0))</f>
        <v/>
      </c>
      <c r="AI74" s="128">
        <f>IF($B23&lt;'Site Setup'!$B$11,"",IFERROR((AQ50)/AQ$60,0))</f>
        <v/>
      </c>
      <c r="AJ74" s="128">
        <f>IF($B23&lt;'Site Setup'!$B$11,"",IFERROR((AR50)/AR$60,0))</f>
        <v/>
      </c>
      <c r="AK74" s="128">
        <f>IF($B23&lt;'Site Setup'!$B$11,"",IFERROR((AS50)/AS$60,0))</f>
        <v/>
      </c>
      <c r="AL74" s="128">
        <f>IF($B23&lt;'Site Setup'!$B$11,"",IFERROR((AT50)/AT$60,0))</f>
        <v/>
      </c>
      <c r="AM74" s="128">
        <f>IF($B23&lt;'Site Setup'!$B$11,"",IFERROR((AU50)/AU$60,0))</f>
        <v/>
      </c>
      <c r="AN74" s="128">
        <f>IF($B23&lt;'Site Setup'!$B$11,"",IFERROR((AV50)/AV$60,0))</f>
        <v/>
      </c>
      <c r="AO74" s="128">
        <f>IF($B23&lt;'Site Setup'!$B$11,"",IFERROR((AW50)/AW$60,0))</f>
        <v/>
      </c>
      <c r="AP74" s="128">
        <f>IF($B23&lt;'Site Setup'!$B$11,"",IFERROR((AX50)/AX$60,0))</f>
        <v/>
      </c>
      <c r="AQ74" s="128">
        <f>IF($B23&lt;'Site Setup'!$B$11,"",IFERROR((AY50)/AY$60,0))</f>
        <v/>
      </c>
    </row>
    <row r="75" ht="15.75" customHeight="1" s="644">
      <c r="A75" s="551">
        <f>A24</f>
        <v/>
      </c>
      <c r="B75" s="239">
        <f>IF($B24&lt;'Site Setup'!$B$11,"",SUM(C75:AQ75))</f>
        <v/>
      </c>
      <c r="C75" s="128">
        <f>IF($B24&lt;'Site Setup'!$B$11,"",IFERROR((C51+D51)/(C$60+D$60),0))</f>
        <v/>
      </c>
      <c r="D75" s="128">
        <f>IF($B24&lt;'Site Setup'!$B$11,"",IFERROR((E51+F51)/(E$60+F$60),0))</f>
        <v/>
      </c>
      <c r="E75" s="128">
        <f>IF($B24&lt;'Site Setup'!$B$11,"",IFERROR((G51+H51)/(F$60+G$60),0))</f>
        <v/>
      </c>
      <c r="F75" s="128">
        <f>IF($B24&lt;'Site Setup'!$B$11,"",IFERROR((I51+J51)/(I$60+J$60),0))</f>
        <v/>
      </c>
      <c r="G75" s="128">
        <f>IF($B24&lt;'Site Setup'!$B$11,"",IFERROR((K51+L51)/(K$60+L$60),0))</f>
        <v/>
      </c>
      <c r="H75" s="128">
        <f>IF($B24&lt;'Site Setup'!$B$11,"",IFERROR((M51+N51)/(M$60+N$60),0))</f>
        <v/>
      </c>
      <c r="I75" s="128">
        <f>IF($B24&lt;'Site Setup'!$B$11,"",IFERROR((O51+P51)/(O$60+P$60),0))</f>
        <v/>
      </c>
      <c r="J75" s="128">
        <f>IF($B24&lt;'Site Setup'!$B$11,"",IFERROR((Q51+R51)/(Q$60+R$60),0))</f>
        <v/>
      </c>
      <c r="K75" s="128">
        <f>IF($B24&lt;'Site Setup'!$B$11,"",IFERROR((S51)/S$60,0))</f>
        <v/>
      </c>
      <c r="L75" s="128">
        <f>IF($B24&lt;'Site Setup'!$B$11,"",IFERROR((T51)/T$60,0))</f>
        <v/>
      </c>
      <c r="M75" s="128">
        <f>IF($B24&lt;'Site Setup'!$B$11,"",IFERROR((U51)/U$60,0))</f>
        <v/>
      </c>
      <c r="N75" s="128">
        <f>IF($B24&lt;'Site Setup'!$B$11,"",IFERROR((V51)/V$60,0))</f>
        <v/>
      </c>
      <c r="O75" s="128">
        <f>IF($B24&lt;'Site Setup'!$B$11,"",IFERROR((W51)/W$60,0))</f>
        <v/>
      </c>
      <c r="P75" s="128">
        <f>IF($B24&lt;'Site Setup'!$B$11,"",IFERROR((X51)/X$60,0))</f>
        <v/>
      </c>
      <c r="Q75" s="128">
        <f>IF($B24&lt;'Site Setup'!$B$11,"",IFERROR((Y51)/Y$60,0))</f>
        <v/>
      </c>
      <c r="R75" s="128">
        <f>IF($B24&lt;'Site Setup'!$B$11,"",IFERROR((Z51)/Z$60,0))</f>
        <v/>
      </c>
      <c r="S75" s="128">
        <f>IF($B24&lt;'Site Setup'!$B$11,"",IFERROR((AA51)/AA$60,0))</f>
        <v/>
      </c>
      <c r="T75" s="128">
        <f>IF($B24&lt;'Site Setup'!$B$11,"",IFERROR((AB51)/AB$60,0))</f>
        <v/>
      </c>
      <c r="U75" s="128">
        <f>IF($B24&lt;'Site Setup'!$B$11,"",IFERROR((AC51)/AC$60,0))</f>
        <v/>
      </c>
      <c r="V75" s="128">
        <f>IF($B24&lt;'Site Setup'!$B$11,"",IFERROR((AD51)/AD$60,0))</f>
        <v/>
      </c>
      <c r="W75" s="128">
        <f>IF($B24&lt;'Site Setup'!$B$11,"",IFERROR((AE51)/AE$60,0))</f>
        <v/>
      </c>
      <c r="X75" s="128">
        <f>IF($B24&lt;'Site Setup'!$B$11,"",IFERROR((AF51)/AF$60,0))</f>
        <v/>
      </c>
      <c r="Y75" s="128">
        <f>IF($B24&lt;'Site Setup'!$B$11,"",IFERROR((AG51)/AG$60,0))</f>
        <v/>
      </c>
      <c r="Z75" s="128">
        <f>IF($B24&lt;'Site Setup'!$B$11,"",IFERROR((AH51)/AH$60,0))</f>
        <v/>
      </c>
      <c r="AA75" s="128">
        <f>IF($B24&lt;'Site Setup'!$B$11,"",IFERROR((AI51)/AI$60,0))</f>
        <v/>
      </c>
      <c r="AB75" s="128">
        <f>IF($B24&lt;'Site Setup'!$B$11,"",IFERROR((AJ51)/AJ$60,0))</f>
        <v/>
      </c>
      <c r="AC75" s="128">
        <f>IF($B24&lt;'Site Setup'!$B$11,"",IFERROR((AK51)/AK$60,0))</f>
        <v/>
      </c>
      <c r="AD75" s="128">
        <f>IF($B24&lt;'Site Setup'!$B$11,"",IFERROR((AL51)/AL$60,0))</f>
        <v/>
      </c>
      <c r="AE75" s="128">
        <f>IF($B24&lt;'Site Setup'!$B$11,"",IFERROR((AM51)/AM$60,0))</f>
        <v/>
      </c>
      <c r="AF75" s="128">
        <f>IF($B24&lt;'Site Setup'!$B$11,"",IFERROR((AN51)/AN$60,0))</f>
        <v/>
      </c>
      <c r="AG75" s="128">
        <f>IF($B24&lt;'Site Setup'!$B$11,"",IFERROR((AO51)/AO$60,0))</f>
        <v/>
      </c>
      <c r="AH75" s="128">
        <f>IF($B24&lt;'Site Setup'!$B$11,"",IFERROR((AP51)/AP$60,0))</f>
        <v/>
      </c>
      <c r="AI75" s="128">
        <f>IF($B24&lt;'Site Setup'!$B$11,"",IFERROR((AQ51)/AQ$60,0))</f>
        <v/>
      </c>
      <c r="AJ75" s="128">
        <f>IF($B24&lt;'Site Setup'!$B$11,"",IFERROR((AR51)/AR$60,0))</f>
        <v/>
      </c>
      <c r="AK75" s="128">
        <f>IF($B24&lt;'Site Setup'!$B$11,"",IFERROR((AS51)/AS$60,0))</f>
        <v/>
      </c>
      <c r="AL75" s="128">
        <f>IF($B24&lt;'Site Setup'!$B$11,"",IFERROR((AT51)/AT$60,0))</f>
        <v/>
      </c>
      <c r="AM75" s="128">
        <f>IF($B24&lt;'Site Setup'!$B$11,"",IFERROR((AU51)/AU$60,0))</f>
        <v/>
      </c>
      <c r="AN75" s="128">
        <f>IF($B24&lt;'Site Setup'!$B$11,"",IFERROR((AV51)/AV$60,0))</f>
        <v/>
      </c>
      <c r="AO75" s="128">
        <f>IF($B24&lt;'Site Setup'!$B$11,"",IFERROR((AW51)/AW$60,0))</f>
        <v/>
      </c>
      <c r="AP75" s="128">
        <f>IF($B24&lt;'Site Setup'!$B$11,"",IFERROR((AX51)/AX$60,0))</f>
        <v/>
      </c>
      <c r="AQ75" s="128">
        <f>IF($B24&lt;'Site Setup'!$B$11,"",IFERROR((AY51)/AY$60,0))</f>
        <v/>
      </c>
    </row>
    <row r="76" ht="15.75" customHeight="1" s="644">
      <c r="A76" s="551">
        <f>A25</f>
        <v/>
      </c>
      <c r="B76" s="239">
        <f>IF($B25&lt;'Site Setup'!$B$11,"",SUM(C76:AQ76))</f>
        <v/>
      </c>
      <c r="C76" s="128">
        <f>IF($B25&lt;'Site Setup'!$B$11,"",IFERROR((C52+D52)/(C$60+D$60),0))</f>
        <v/>
      </c>
      <c r="D76" s="128">
        <f>IF($B25&lt;'Site Setup'!$B$11,"",IFERROR((E52+F52)/(E$60+F$60),0))</f>
        <v/>
      </c>
      <c r="E76" s="128">
        <f>IF($B25&lt;'Site Setup'!$B$11,"",IFERROR((G52+H52)/(F$60+G$60),0))</f>
        <v/>
      </c>
      <c r="F76" s="128">
        <f>IF($B25&lt;'Site Setup'!$B$11,"",IFERROR((I52+J52)/(I$60+J$60),0))</f>
        <v/>
      </c>
      <c r="G76" s="128">
        <f>IF($B25&lt;'Site Setup'!$B$11,"",IFERROR((K52+L52)/(K$60+L$60),0))</f>
        <v/>
      </c>
      <c r="H76" s="128">
        <f>IF($B25&lt;'Site Setup'!$B$11,"",IFERROR((M52+N52)/(M$60+N$60),0))</f>
        <v/>
      </c>
      <c r="I76" s="128">
        <f>IF($B25&lt;'Site Setup'!$B$11,"",IFERROR((O52+P52)/(O$60+P$60),0))</f>
        <v/>
      </c>
      <c r="J76" s="128">
        <f>IF($B25&lt;'Site Setup'!$B$11,"",IFERROR((Q52+R52)/(Q$60+R$60),0))</f>
        <v/>
      </c>
      <c r="K76" s="128">
        <f>IF($B25&lt;'Site Setup'!$B$11,"",IFERROR((S52)/S$60,0))</f>
        <v/>
      </c>
      <c r="L76" s="128">
        <f>IF($B25&lt;'Site Setup'!$B$11,"",IFERROR((T52)/T$60,0))</f>
        <v/>
      </c>
      <c r="M76" s="128">
        <f>IF($B25&lt;'Site Setup'!$B$11,"",IFERROR((U52)/U$60,0))</f>
        <v/>
      </c>
      <c r="N76" s="128">
        <f>IF($B25&lt;'Site Setup'!$B$11,"",IFERROR((V52)/V$60,0))</f>
        <v/>
      </c>
      <c r="O76" s="128">
        <f>IF($B25&lt;'Site Setup'!$B$11,"",IFERROR((W52)/W$60,0))</f>
        <v/>
      </c>
      <c r="P76" s="128">
        <f>IF($B25&lt;'Site Setup'!$B$11,"",IFERROR((X52)/X$60,0))</f>
        <v/>
      </c>
      <c r="Q76" s="128">
        <f>IF($B25&lt;'Site Setup'!$B$11,"",IFERROR((Y52)/Y$60,0))</f>
        <v/>
      </c>
      <c r="R76" s="128">
        <f>IF($B25&lt;'Site Setup'!$B$11,"",IFERROR((Z52)/Z$60,0))</f>
        <v/>
      </c>
      <c r="S76" s="128">
        <f>IF($B25&lt;'Site Setup'!$B$11,"",IFERROR((AA52)/AA$60,0))</f>
        <v/>
      </c>
      <c r="T76" s="128">
        <f>IF($B25&lt;'Site Setup'!$B$11,"",IFERROR((AB52)/AB$60,0))</f>
        <v/>
      </c>
      <c r="U76" s="128">
        <f>IF($B25&lt;'Site Setup'!$B$11,"",IFERROR((AC52)/AC$60,0))</f>
        <v/>
      </c>
      <c r="V76" s="128">
        <f>IF($B25&lt;'Site Setup'!$B$11,"",IFERROR((AD52)/AD$60,0))</f>
        <v/>
      </c>
      <c r="W76" s="128">
        <f>IF($B25&lt;'Site Setup'!$B$11,"",IFERROR((AE52)/AE$60,0))</f>
        <v/>
      </c>
      <c r="X76" s="128">
        <f>IF($B25&lt;'Site Setup'!$B$11,"",IFERROR((AF52)/AF$60,0))</f>
        <v/>
      </c>
      <c r="Y76" s="128">
        <f>IF($B25&lt;'Site Setup'!$B$11,"",IFERROR((AG52)/AG$60,0))</f>
        <v/>
      </c>
      <c r="Z76" s="128">
        <f>IF($B25&lt;'Site Setup'!$B$11,"",IFERROR((AH52)/AH$60,0))</f>
        <v/>
      </c>
      <c r="AA76" s="128">
        <f>IF($B25&lt;'Site Setup'!$B$11,"",IFERROR((AI52)/AI$60,0))</f>
        <v/>
      </c>
      <c r="AB76" s="128">
        <f>IF($B25&lt;'Site Setup'!$B$11,"",IFERROR((AJ52)/AJ$60,0))</f>
        <v/>
      </c>
      <c r="AC76" s="128">
        <f>IF($B25&lt;'Site Setup'!$B$11,"",IFERROR((AK52)/AK$60,0))</f>
        <v/>
      </c>
      <c r="AD76" s="128">
        <f>IF($B25&lt;'Site Setup'!$B$11,"",IFERROR((AL52)/AL$60,0))</f>
        <v/>
      </c>
      <c r="AE76" s="128">
        <f>IF($B25&lt;'Site Setup'!$B$11,"",IFERROR((AM52)/AM$60,0))</f>
        <v/>
      </c>
      <c r="AF76" s="128">
        <f>IF($B25&lt;'Site Setup'!$B$11,"",IFERROR((AN52)/AN$60,0))</f>
        <v/>
      </c>
      <c r="AG76" s="128">
        <f>IF($B25&lt;'Site Setup'!$B$11,"",IFERROR((AO52)/AO$60,0))</f>
        <v/>
      </c>
      <c r="AH76" s="128">
        <f>IF($B25&lt;'Site Setup'!$B$11,"",IFERROR((AP52)/AP$60,0))</f>
        <v/>
      </c>
      <c r="AI76" s="128">
        <f>IF($B25&lt;'Site Setup'!$B$11,"",IFERROR((AQ52)/AQ$60,0))</f>
        <v/>
      </c>
      <c r="AJ76" s="128">
        <f>IF($B25&lt;'Site Setup'!$B$11,"",IFERROR((AR52)/AR$60,0))</f>
        <v/>
      </c>
      <c r="AK76" s="128">
        <f>IF($B25&lt;'Site Setup'!$B$11,"",IFERROR((AS52)/AS$60,0))</f>
        <v/>
      </c>
      <c r="AL76" s="128">
        <f>IF($B25&lt;'Site Setup'!$B$11,"",IFERROR((AT52)/AT$60,0))</f>
        <v/>
      </c>
      <c r="AM76" s="128">
        <f>IF($B25&lt;'Site Setup'!$B$11,"",IFERROR((AU52)/AU$60,0))</f>
        <v/>
      </c>
      <c r="AN76" s="128">
        <f>IF($B25&lt;'Site Setup'!$B$11,"",IFERROR((AV52)/AV$60,0))</f>
        <v/>
      </c>
      <c r="AO76" s="128">
        <f>IF($B25&lt;'Site Setup'!$B$11,"",IFERROR((AW52)/AW$60,0))</f>
        <v/>
      </c>
      <c r="AP76" s="128">
        <f>IF($B25&lt;'Site Setup'!$B$11,"",IFERROR((AX52)/AX$60,0))</f>
        <v/>
      </c>
      <c r="AQ76" s="128">
        <f>IF($B25&lt;'Site Setup'!$B$11,"",IFERROR((AY52)/AY$60,0))</f>
        <v/>
      </c>
    </row>
    <row r="77" ht="15.75" customHeight="1" s="644">
      <c r="A77" s="551">
        <f>A26</f>
        <v/>
      </c>
      <c r="B77" s="239">
        <f>IF($B26&lt;'Site Setup'!$B$11,"",SUM(C77:AQ77))</f>
        <v/>
      </c>
      <c r="C77" s="128">
        <f>IF($B26&lt;'Site Setup'!$B$11,"",IFERROR((C53+D53)/(C$60+D$60),0))</f>
        <v/>
      </c>
      <c r="D77" s="128">
        <f>IF($B26&lt;'Site Setup'!$B$11,"",IFERROR((E53+F53)/(E$60+F$60),0))</f>
        <v/>
      </c>
      <c r="E77" s="128">
        <f>IF($B26&lt;'Site Setup'!$B$11,"",IFERROR((G53+H53)/(F$60+G$60),0))</f>
        <v/>
      </c>
      <c r="F77" s="128">
        <f>IF($B26&lt;'Site Setup'!$B$11,"",IFERROR((I53+J53)/(I$60+J$60),0))</f>
        <v/>
      </c>
      <c r="G77" s="128">
        <f>IF($B26&lt;'Site Setup'!$B$11,"",IFERROR((K53+L53)/(K$60+L$60),0))</f>
        <v/>
      </c>
      <c r="H77" s="128">
        <f>IF($B26&lt;'Site Setup'!$B$11,"",IFERROR((M53+N53)/(M$60+N$60),0))</f>
        <v/>
      </c>
      <c r="I77" s="128">
        <f>IF($B26&lt;'Site Setup'!$B$11,"",IFERROR((O53+P53)/(O$60+P$60),0))</f>
        <v/>
      </c>
      <c r="J77" s="128">
        <f>IF($B26&lt;'Site Setup'!$B$11,"",IFERROR((Q53+R53)/(Q$60+R$60),0))</f>
        <v/>
      </c>
      <c r="K77" s="128">
        <f>IF($B26&lt;'Site Setup'!$B$11,"",IFERROR((S53)/S$60,0))</f>
        <v/>
      </c>
      <c r="L77" s="128">
        <f>IF($B26&lt;'Site Setup'!$B$11,"",IFERROR((T53)/T$60,0))</f>
        <v/>
      </c>
      <c r="M77" s="128">
        <f>IF($B26&lt;'Site Setup'!$B$11,"",IFERROR((U53)/U$60,0))</f>
        <v/>
      </c>
      <c r="N77" s="128">
        <f>IF($B26&lt;'Site Setup'!$B$11,"",IFERROR((V53)/V$60,0))</f>
        <v/>
      </c>
      <c r="O77" s="128">
        <f>IF($B26&lt;'Site Setup'!$B$11,"",IFERROR((W53)/W$60,0))</f>
        <v/>
      </c>
      <c r="P77" s="128">
        <f>IF($B26&lt;'Site Setup'!$B$11,"",IFERROR((X53)/X$60,0))</f>
        <v/>
      </c>
      <c r="Q77" s="128">
        <f>IF($B26&lt;'Site Setup'!$B$11,"",IFERROR((Y53)/Y$60,0))</f>
        <v/>
      </c>
      <c r="R77" s="128">
        <f>IF($B26&lt;'Site Setup'!$B$11,"",IFERROR((Z53)/Z$60,0))</f>
        <v/>
      </c>
      <c r="S77" s="128">
        <f>IF($B26&lt;'Site Setup'!$B$11,"",IFERROR((AA53)/AA$60,0))</f>
        <v/>
      </c>
      <c r="T77" s="128">
        <f>IF($B26&lt;'Site Setup'!$B$11,"",IFERROR((AB53)/AB$60,0))</f>
        <v/>
      </c>
      <c r="U77" s="128">
        <f>IF($B26&lt;'Site Setup'!$B$11,"",IFERROR((AC53)/AC$60,0))</f>
        <v/>
      </c>
      <c r="V77" s="128">
        <f>IF($B26&lt;'Site Setup'!$B$11,"",IFERROR((AD53)/AD$60,0))</f>
        <v/>
      </c>
      <c r="W77" s="128">
        <f>IF($B26&lt;'Site Setup'!$B$11,"",IFERROR((AE53)/AE$60,0))</f>
        <v/>
      </c>
      <c r="X77" s="128">
        <f>IF($B26&lt;'Site Setup'!$B$11,"",IFERROR((AF53)/AF$60,0))</f>
        <v/>
      </c>
      <c r="Y77" s="128">
        <f>IF($B26&lt;'Site Setup'!$B$11,"",IFERROR((AG53)/AG$60,0))</f>
        <v/>
      </c>
      <c r="Z77" s="128">
        <f>IF($B26&lt;'Site Setup'!$B$11,"",IFERROR((AH53)/AH$60,0))</f>
        <v/>
      </c>
      <c r="AA77" s="128">
        <f>IF($B26&lt;'Site Setup'!$B$11,"",IFERROR((AI53)/AI$60,0))</f>
        <v/>
      </c>
      <c r="AB77" s="128">
        <f>IF($B26&lt;'Site Setup'!$B$11,"",IFERROR((AJ53)/AJ$60,0))</f>
        <v/>
      </c>
      <c r="AC77" s="128">
        <f>IF($B26&lt;'Site Setup'!$B$11,"",IFERROR((AK53)/AK$60,0))</f>
        <v/>
      </c>
      <c r="AD77" s="128">
        <f>IF($B26&lt;'Site Setup'!$B$11,"",IFERROR((AL53)/AL$60,0))</f>
        <v/>
      </c>
      <c r="AE77" s="128">
        <f>IF($B26&lt;'Site Setup'!$B$11,"",IFERROR((AM53)/AM$60,0))</f>
        <v/>
      </c>
      <c r="AF77" s="128">
        <f>IF($B26&lt;'Site Setup'!$B$11,"",IFERROR((AN53)/AN$60,0))</f>
        <v/>
      </c>
      <c r="AG77" s="128">
        <f>IF($B26&lt;'Site Setup'!$B$11,"",IFERROR((AO53)/AO$60,0))</f>
        <v/>
      </c>
      <c r="AH77" s="128">
        <f>IF($B26&lt;'Site Setup'!$B$11,"",IFERROR((AP53)/AP$60,0))</f>
        <v/>
      </c>
      <c r="AI77" s="128">
        <f>IF($B26&lt;'Site Setup'!$B$11,"",IFERROR((AQ53)/AQ$60,0))</f>
        <v/>
      </c>
      <c r="AJ77" s="128">
        <f>IF($B26&lt;'Site Setup'!$B$11,"",IFERROR((AR53)/AR$60,0))</f>
        <v/>
      </c>
      <c r="AK77" s="128">
        <f>IF($B26&lt;'Site Setup'!$B$11,"",IFERROR((AS53)/AS$60,0))</f>
        <v/>
      </c>
      <c r="AL77" s="128">
        <f>IF($B26&lt;'Site Setup'!$B$11,"",IFERROR((AT53)/AT$60,0))</f>
        <v/>
      </c>
      <c r="AM77" s="128">
        <f>IF($B26&lt;'Site Setup'!$B$11,"",IFERROR((AU53)/AU$60,0))</f>
        <v/>
      </c>
      <c r="AN77" s="128">
        <f>IF($B26&lt;'Site Setup'!$B$11,"",IFERROR((AV53)/AV$60,0))</f>
        <v/>
      </c>
      <c r="AO77" s="128">
        <f>IF($B26&lt;'Site Setup'!$B$11,"",IFERROR((AW53)/AW$60,0))</f>
        <v/>
      </c>
      <c r="AP77" s="128">
        <f>IF($B26&lt;'Site Setup'!$B$11,"",IFERROR((AX53)/AX$60,0))</f>
        <v/>
      </c>
      <c r="AQ77" s="128">
        <f>IF($B26&lt;'Site Setup'!$B$11,"",IFERROR((AY53)/AY$60,0))</f>
        <v/>
      </c>
    </row>
    <row r="78" ht="15.75" customHeight="1" s="644">
      <c r="A78" s="551">
        <f>A27</f>
        <v/>
      </c>
      <c r="B78" s="239">
        <f>IF($B27&lt;'Site Setup'!$B$11,"",SUM(C78:AQ78))</f>
        <v/>
      </c>
      <c r="C78" s="128">
        <f>IF($B27&lt;'Site Setup'!$B$11,"",IFERROR((C54+D54)/(C$60+D$60),0))</f>
        <v/>
      </c>
      <c r="D78" s="128">
        <f>IF($B27&lt;'Site Setup'!$B$11,"",IFERROR((E54+F54)/(E$60+F$60),0))</f>
        <v/>
      </c>
      <c r="E78" s="128">
        <f>IF($B27&lt;'Site Setup'!$B$11,"",IFERROR((G54+H54)/(F$60+G$60),0))</f>
        <v/>
      </c>
      <c r="F78" s="128">
        <f>IF($B27&lt;'Site Setup'!$B$11,"",IFERROR((I54+J54)/(I$60+J$60),0))</f>
        <v/>
      </c>
      <c r="G78" s="128">
        <f>IF($B27&lt;'Site Setup'!$B$11,"",IFERROR((K54+L54)/(K$60+L$60),0))</f>
        <v/>
      </c>
      <c r="H78" s="128">
        <f>IF($B27&lt;'Site Setup'!$B$11,"",IFERROR((M54+N54)/(M$60+N$60),0))</f>
        <v/>
      </c>
      <c r="I78" s="128">
        <f>IF($B27&lt;'Site Setup'!$B$11,"",IFERROR((O54+P54)/(O$60+P$60),0))</f>
        <v/>
      </c>
      <c r="J78" s="128">
        <f>IF($B27&lt;'Site Setup'!$B$11,"",IFERROR((Q54+R54)/(Q$60+R$60),0))</f>
        <v/>
      </c>
      <c r="K78" s="128">
        <f>IF($B27&lt;'Site Setup'!$B$11,"",IFERROR((S54)/S$60,0))</f>
        <v/>
      </c>
      <c r="L78" s="128">
        <f>IF($B27&lt;'Site Setup'!$B$11,"",IFERROR((T54)/T$60,0))</f>
        <v/>
      </c>
      <c r="M78" s="128">
        <f>IF($B27&lt;'Site Setup'!$B$11,"",IFERROR((U54)/U$60,0))</f>
        <v/>
      </c>
      <c r="N78" s="128">
        <f>IF($B27&lt;'Site Setup'!$B$11,"",IFERROR((V54)/V$60,0))</f>
        <v/>
      </c>
      <c r="O78" s="128">
        <f>IF($B27&lt;'Site Setup'!$B$11,"",IFERROR((W54)/W$60,0))</f>
        <v/>
      </c>
      <c r="P78" s="128">
        <f>IF($B27&lt;'Site Setup'!$B$11,"",IFERROR((X54)/X$60,0))</f>
        <v/>
      </c>
      <c r="Q78" s="128">
        <f>IF($B27&lt;'Site Setup'!$B$11,"",IFERROR((Y54)/Y$60,0))</f>
        <v/>
      </c>
      <c r="R78" s="128">
        <f>IF($B27&lt;'Site Setup'!$B$11,"",IFERROR((Z54)/Z$60,0))</f>
        <v/>
      </c>
      <c r="S78" s="128">
        <f>IF($B27&lt;'Site Setup'!$B$11,"",IFERROR((AA54)/AA$60,0))</f>
        <v/>
      </c>
      <c r="T78" s="128">
        <f>IF($B27&lt;'Site Setup'!$B$11,"",IFERROR((AB54)/AB$60,0))</f>
        <v/>
      </c>
      <c r="U78" s="128">
        <f>IF($B27&lt;'Site Setup'!$B$11,"",IFERROR((AC54)/AC$60,0))</f>
        <v/>
      </c>
      <c r="V78" s="128">
        <f>IF($B27&lt;'Site Setup'!$B$11,"",IFERROR((AD54)/AD$60,0))</f>
        <v/>
      </c>
      <c r="W78" s="128">
        <f>IF($B27&lt;'Site Setup'!$B$11,"",IFERROR((AE54)/AE$60,0))</f>
        <v/>
      </c>
      <c r="X78" s="128">
        <f>IF($B27&lt;'Site Setup'!$B$11,"",IFERROR((AF54)/AF$60,0))</f>
        <v/>
      </c>
      <c r="Y78" s="128">
        <f>IF($B27&lt;'Site Setup'!$B$11,"",IFERROR((AG54)/AG$60,0))</f>
        <v/>
      </c>
      <c r="Z78" s="128">
        <f>IF($B27&lt;'Site Setup'!$B$11,"",IFERROR((AH54)/AH$60,0))</f>
        <v/>
      </c>
      <c r="AA78" s="128">
        <f>IF($B27&lt;'Site Setup'!$B$11,"",IFERROR((AI54)/AI$60,0))</f>
        <v/>
      </c>
      <c r="AB78" s="128">
        <f>IF($B27&lt;'Site Setup'!$B$11,"",IFERROR((AJ54)/AJ$60,0))</f>
        <v/>
      </c>
      <c r="AC78" s="128">
        <f>IF($B27&lt;'Site Setup'!$B$11,"",IFERROR((AK54)/AK$60,0))</f>
        <v/>
      </c>
      <c r="AD78" s="128">
        <f>IF($B27&lt;'Site Setup'!$B$11,"",IFERROR((AL54)/AL$60,0))</f>
        <v/>
      </c>
      <c r="AE78" s="128">
        <f>IF($B27&lt;'Site Setup'!$B$11,"",IFERROR((AM54)/AM$60,0))</f>
        <v/>
      </c>
      <c r="AF78" s="128">
        <f>IF($B27&lt;'Site Setup'!$B$11,"",IFERROR((AN54)/AN$60,0))</f>
        <v/>
      </c>
      <c r="AG78" s="128">
        <f>IF($B27&lt;'Site Setup'!$B$11,"",IFERROR((AO54)/AO$60,0))</f>
        <v/>
      </c>
      <c r="AH78" s="128">
        <f>IF($B27&lt;'Site Setup'!$B$11,"",IFERROR((AP54)/AP$60,0))</f>
        <v/>
      </c>
      <c r="AI78" s="128">
        <f>IF($B27&lt;'Site Setup'!$B$11,"",IFERROR((AQ54)/AQ$60,0))</f>
        <v/>
      </c>
      <c r="AJ78" s="128">
        <f>IF($B27&lt;'Site Setup'!$B$11,"",IFERROR((AR54)/AR$60,0))</f>
        <v/>
      </c>
      <c r="AK78" s="128">
        <f>IF($B27&lt;'Site Setup'!$B$11,"",IFERROR((AS54)/AS$60,0))</f>
        <v/>
      </c>
      <c r="AL78" s="128">
        <f>IF($B27&lt;'Site Setup'!$B$11,"",IFERROR((AT54)/AT$60,0))</f>
        <v/>
      </c>
      <c r="AM78" s="128">
        <f>IF($B27&lt;'Site Setup'!$B$11,"",IFERROR((AU54)/AU$60,0))</f>
        <v/>
      </c>
      <c r="AN78" s="128">
        <f>IF($B27&lt;'Site Setup'!$B$11,"",IFERROR((AV54)/AV$60,0))</f>
        <v/>
      </c>
      <c r="AO78" s="128">
        <f>IF($B27&lt;'Site Setup'!$B$11,"",IFERROR((AW54)/AW$60,0))</f>
        <v/>
      </c>
      <c r="AP78" s="128">
        <f>IF($B27&lt;'Site Setup'!$B$11,"",IFERROR((AX54)/AX$60,0))</f>
        <v/>
      </c>
      <c r="AQ78" s="128">
        <f>IF($B27&lt;'Site Setup'!$B$11,"",IFERROR((AY54)/AY$60,0))</f>
        <v/>
      </c>
    </row>
    <row r="79" ht="15.75" customHeight="1" s="644">
      <c r="A79" s="551">
        <f>A28</f>
        <v/>
      </c>
      <c r="B79" s="239">
        <f>IF($B28&lt;'Site Setup'!$B$11,"",SUM(C79:AQ79))</f>
        <v/>
      </c>
      <c r="C79" s="128">
        <f>IF($B28&lt;'Site Setup'!$B$11,"",IFERROR((C55+D55)/(C$60+D$60),0))</f>
        <v/>
      </c>
      <c r="D79" s="128">
        <f>IF($B28&lt;'Site Setup'!$B$11,"",IFERROR((E55+F55)/(E$60+F$60),0))</f>
        <v/>
      </c>
      <c r="E79" s="128">
        <f>IF($B28&lt;'Site Setup'!$B$11,"",IFERROR((G55+H55)/(F$60+G$60),0))</f>
        <v/>
      </c>
      <c r="F79" s="128">
        <f>IF($B28&lt;'Site Setup'!$B$11,"",IFERROR((I55+J55)/(I$60+J$60),0))</f>
        <v/>
      </c>
      <c r="G79" s="128">
        <f>IF($B28&lt;'Site Setup'!$B$11,"",IFERROR((K55+L55)/(K$60+L$60),0))</f>
        <v/>
      </c>
      <c r="H79" s="128">
        <f>IF($B28&lt;'Site Setup'!$B$11,"",IFERROR((M55+N55)/(M$60+N$60),0))</f>
        <v/>
      </c>
      <c r="I79" s="128">
        <f>IF($B28&lt;'Site Setup'!$B$11,"",IFERROR((O55+P55)/(O$60+P$60),0))</f>
        <v/>
      </c>
      <c r="J79" s="128">
        <f>IF($B28&lt;'Site Setup'!$B$11,"",IFERROR((Q55+R55)/(Q$60+R$60),0))</f>
        <v/>
      </c>
      <c r="K79" s="128">
        <f>IF($B28&lt;'Site Setup'!$B$11,"",IFERROR((S55)/S$60,0))</f>
        <v/>
      </c>
      <c r="L79" s="128">
        <f>IF($B28&lt;'Site Setup'!$B$11,"",IFERROR((T55)/T$60,0))</f>
        <v/>
      </c>
      <c r="M79" s="128">
        <f>IF($B28&lt;'Site Setup'!$B$11,"",IFERROR((U55)/U$60,0))</f>
        <v/>
      </c>
      <c r="N79" s="128">
        <f>IF($B28&lt;'Site Setup'!$B$11,"",IFERROR((V55)/V$60,0))</f>
        <v/>
      </c>
      <c r="O79" s="128">
        <f>IF($B28&lt;'Site Setup'!$B$11,"",IFERROR((W55)/W$60,0))</f>
        <v/>
      </c>
      <c r="P79" s="128">
        <f>IF($B28&lt;'Site Setup'!$B$11,"",IFERROR((X55)/X$60,0))</f>
        <v/>
      </c>
      <c r="Q79" s="128">
        <f>IF($B28&lt;'Site Setup'!$B$11,"",IFERROR((Y55)/Y$60,0))</f>
        <v/>
      </c>
      <c r="R79" s="128">
        <f>IF($B28&lt;'Site Setup'!$B$11,"",IFERROR((Z55)/Z$60,0))</f>
        <v/>
      </c>
      <c r="S79" s="128">
        <f>IF($B28&lt;'Site Setup'!$B$11,"",IFERROR((AA55)/AA$60,0))</f>
        <v/>
      </c>
      <c r="T79" s="128">
        <f>IF($B28&lt;'Site Setup'!$B$11,"",IFERROR((AB55)/AB$60,0))</f>
        <v/>
      </c>
      <c r="U79" s="128">
        <f>IF($B28&lt;'Site Setup'!$B$11,"",IFERROR((AC55)/AC$60,0))</f>
        <v/>
      </c>
      <c r="V79" s="128">
        <f>IF($B28&lt;'Site Setup'!$B$11,"",IFERROR((AD55)/AD$60,0))</f>
        <v/>
      </c>
      <c r="W79" s="128">
        <f>IF($B28&lt;'Site Setup'!$B$11,"",IFERROR((AE55)/AE$60,0))</f>
        <v/>
      </c>
      <c r="X79" s="128">
        <f>IF($B28&lt;'Site Setup'!$B$11,"",IFERROR((AF55)/AF$60,0))</f>
        <v/>
      </c>
      <c r="Y79" s="128">
        <f>IF($B28&lt;'Site Setup'!$B$11,"",IFERROR((AG55)/AG$60,0))</f>
        <v/>
      </c>
      <c r="Z79" s="128">
        <f>IF($B28&lt;'Site Setup'!$B$11,"",IFERROR((AH55)/AH$60,0))</f>
        <v/>
      </c>
      <c r="AA79" s="128">
        <f>IF($B28&lt;'Site Setup'!$B$11,"",IFERROR((AI55)/AI$60,0))</f>
        <v/>
      </c>
      <c r="AB79" s="128">
        <f>IF($B28&lt;'Site Setup'!$B$11,"",IFERROR((AJ55)/AJ$60,0))</f>
        <v/>
      </c>
      <c r="AC79" s="128">
        <f>IF($B28&lt;'Site Setup'!$B$11,"",IFERROR((AK55)/AK$60,0))</f>
        <v/>
      </c>
      <c r="AD79" s="128">
        <f>IF($B28&lt;'Site Setup'!$B$11,"",IFERROR((AL55)/AL$60,0))</f>
        <v/>
      </c>
      <c r="AE79" s="128">
        <f>IF($B28&lt;'Site Setup'!$B$11,"",IFERROR((AM55)/AM$60,0))</f>
        <v/>
      </c>
      <c r="AF79" s="128">
        <f>IF($B28&lt;'Site Setup'!$B$11,"",IFERROR((AN55)/AN$60,0))</f>
        <v/>
      </c>
      <c r="AG79" s="128">
        <f>IF($B28&lt;'Site Setup'!$B$11,"",IFERROR((AO55)/AO$60,0))</f>
        <v/>
      </c>
      <c r="AH79" s="128">
        <f>IF($B28&lt;'Site Setup'!$B$11,"",IFERROR((AP55)/AP$60,0))</f>
        <v/>
      </c>
      <c r="AI79" s="128">
        <f>IF($B28&lt;'Site Setup'!$B$11,"",IFERROR((AQ55)/AQ$60,0))</f>
        <v/>
      </c>
      <c r="AJ79" s="128">
        <f>IF($B28&lt;'Site Setup'!$B$11,"",IFERROR((AR55)/AR$60,0))</f>
        <v/>
      </c>
      <c r="AK79" s="128">
        <f>IF($B28&lt;'Site Setup'!$B$11,"",IFERROR((AS55)/AS$60,0))</f>
        <v/>
      </c>
      <c r="AL79" s="128">
        <f>IF($B28&lt;'Site Setup'!$B$11,"",IFERROR((AT55)/AT$60,0))</f>
        <v/>
      </c>
      <c r="AM79" s="128">
        <f>IF($B28&lt;'Site Setup'!$B$11,"",IFERROR((AU55)/AU$60,0))</f>
        <v/>
      </c>
      <c r="AN79" s="128">
        <f>IF($B28&lt;'Site Setup'!$B$11,"",IFERROR((AV55)/AV$60,0))</f>
        <v/>
      </c>
      <c r="AO79" s="128">
        <f>IF($B28&lt;'Site Setup'!$B$11,"",IFERROR((AW55)/AW$60,0))</f>
        <v/>
      </c>
      <c r="AP79" s="128">
        <f>IF($B28&lt;'Site Setup'!$B$11,"",IFERROR((AX55)/AX$60,0))</f>
        <v/>
      </c>
      <c r="AQ79" s="128">
        <f>IF($B28&lt;'Site Setup'!$B$11,"",IFERROR((AY55)/AY$60,0))</f>
        <v/>
      </c>
    </row>
    <row r="80" ht="15.75" customHeight="1" s="644">
      <c r="A80" s="551">
        <f>A29</f>
        <v/>
      </c>
      <c r="B80" s="239">
        <f>IF($B29&lt;'Site Setup'!$B$11,"",SUM(C80:AQ80))</f>
        <v/>
      </c>
      <c r="C80" s="128">
        <f>IF($B29&lt;'Site Setup'!$B$11,"",IFERROR((C56+D56)/(C$60+D$60),0))</f>
        <v/>
      </c>
      <c r="D80" s="128">
        <f>IF($B29&lt;'Site Setup'!$B$11,"",IFERROR((E56+F56)/(E$60+F$60),0))</f>
        <v/>
      </c>
      <c r="E80" s="128">
        <f>IF($B29&lt;'Site Setup'!$B$11,"",IFERROR((G56+H56)/(F$60+G$60),0))</f>
        <v/>
      </c>
      <c r="F80" s="128">
        <f>IF($B29&lt;'Site Setup'!$B$11,"",IFERROR((I56+J56)/(I$60+J$60),0))</f>
        <v/>
      </c>
      <c r="G80" s="128">
        <f>IF($B29&lt;'Site Setup'!$B$11,"",IFERROR((K56+L56)/(K$60+L$60),0))</f>
        <v/>
      </c>
      <c r="H80" s="128">
        <f>IF($B29&lt;'Site Setup'!$B$11,"",IFERROR((M56+N56)/(M$60+N$60),0))</f>
        <v/>
      </c>
      <c r="I80" s="128">
        <f>IF($B29&lt;'Site Setup'!$B$11,"",IFERROR((O56+P56)/(O$60+P$60),0))</f>
        <v/>
      </c>
      <c r="J80" s="128">
        <f>IF($B29&lt;'Site Setup'!$B$11,"",IFERROR((Q56+R56)/(Q$60+R$60),0))</f>
        <v/>
      </c>
      <c r="K80" s="128">
        <f>IF($B29&lt;'Site Setup'!$B$11,"",IFERROR((S56)/S$60,0))</f>
        <v/>
      </c>
      <c r="L80" s="128">
        <f>IF($B29&lt;'Site Setup'!$B$11,"",IFERROR((T56)/T$60,0))</f>
        <v/>
      </c>
      <c r="M80" s="128">
        <f>IF($B29&lt;'Site Setup'!$B$11,"",IFERROR((U56)/U$60,0))</f>
        <v/>
      </c>
      <c r="N80" s="128">
        <f>IF($B29&lt;'Site Setup'!$B$11,"",IFERROR((V56)/V$60,0))</f>
        <v/>
      </c>
      <c r="O80" s="128">
        <f>IF($B29&lt;'Site Setup'!$B$11,"",IFERROR((W56)/W$60,0))</f>
        <v/>
      </c>
      <c r="P80" s="128">
        <f>IF($B29&lt;'Site Setup'!$B$11,"",IFERROR((X56)/X$60,0))</f>
        <v/>
      </c>
      <c r="Q80" s="128">
        <f>IF($B29&lt;'Site Setup'!$B$11,"",IFERROR((Y56)/Y$60,0))</f>
        <v/>
      </c>
      <c r="R80" s="128">
        <f>IF($B29&lt;'Site Setup'!$B$11,"",IFERROR((Z56)/Z$60,0))</f>
        <v/>
      </c>
      <c r="S80" s="128">
        <f>IF($B29&lt;'Site Setup'!$B$11,"",IFERROR((AA56)/AA$60,0))</f>
        <v/>
      </c>
      <c r="T80" s="128">
        <f>IF($B29&lt;'Site Setup'!$B$11,"",IFERROR((AB56)/AB$60,0))</f>
        <v/>
      </c>
      <c r="U80" s="128">
        <f>IF($B29&lt;'Site Setup'!$B$11,"",IFERROR((AC56)/AC$60,0))</f>
        <v/>
      </c>
      <c r="V80" s="128">
        <f>IF($B29&lt;'Site Setup'!$B$11,"",IFERROR((AD56)/AD$60,0))</f>
        <v/>
      </c>
      <c r="W80" s="128">
        <f>IF($B29&lt;'Site Setup'!$B$11,"",IFERROR((AE56)/AE$60,0))</f>
        <v/>
      </c>
      <c r="X80" s="128">
        <f>IF($B29&lt;'Site Setup'!$B$11,"",IFERROR((AF56)/AF$60,0))</f>
        <v/>
      </c>
      <c r="Y80" s="128">
        <f>IF($B29&lt;'Site Setup'!$B$11,"",IFERROR((AG56)/AG$60,0))</f>
        <v/>
      </c>
      <c r="Z80" s="128">
        <f>IF($B29&lt;'Site Setup'!$B$11,"",IFERROR((AH56)/AH$60,0))</f>
        <v/>
      </c>
      <c r="AA80" s="128">
        <f>IF($B29&lt;'Site Setup'!$B$11,"",IFERROR((AI56)/AI$60,0))</f>
        <v/>
      </c>
      <c r="AB80" s="128">
        <f>IF($B29&lt;'Site Setup'!$B$11,"",IFERROR((AJ56)/AJ$60,0))</f>
        <v/>
      </c>
      <c r="AC80" s="128">
        <f>IF($B29&lt;'Site Setup'!$B$11,"",IFERROR((AK56)/AK$60,0))</f>
        <v/>
      </c>
      <c r="AD80" s="128">
        <f>IF($B29&lt;'Site Setup'!$B$11,"",IFERROR((AL56)/AL$60,0))</f>
        <v/>
      </c>
      <c r="AE80" s="128">
        <f>IF($B29&lt;'Site Setup'!$B$11,"",IFERROR((AM56)/AM$60,0))</f>
        <v/>
      </c>
      <c r="AF80" s="128">
        <f>IF($B29&lt;'Site Setup'!$B$11,"",IFERROR((AN56)/AN$60,0))</f>
        <v/>
      </c>
      <c r="AG80" s="128">
        <f>IF($B29&lt;'Site Setup'!$B$11,"",IFERROR((AO56)/AO$60,0))</f>
        <v/>
      </c>
      <c r="AH80" s="128">
        <f>IF($B29&lt;'Site Setup'!$B$11,"",IFERROR((AP56)/AP$60,0))</f>
        <v/>
      </c>
      <c r="AI80" s="128">
        <f>IF($B29&lt;'Site Setup'!$B$11,"",IFERROR((AQ56)/AQ$60,0))</f>
        <v/>
      </c>
      <c r="AJ80" s="128">
        <f>IF($B29&lt;'Site Setup'!$B$11,"",IFERROR((AR56)/AR$60,0))</f>
        <v/>
      </c>
      <c r="AK80" s="128">
        <f>IF($B29&lt;'Site Setup'!$B$11,"",IFERROR((AS56)/AS$60,0))</f>
        <v/>
      </c>
      <c r="AL80" s="128">
        <f>IF($B29&lt;'Site Setup'!$B$11,"",IFERROR((AT56)/AT$60,0))</f>
        <v/>
      </c>
      <c r="AM80" s="128">
        <f>IF($B29&lt;'Site Setup'!$B$11,"",IFERROR((AU56)/AU$60,0))</f>
        <v/>
      </c>
      <c r="AN80" s="128">
        <f>IF($B29&lt;'Site Setup'!$B$11,"",IFERROR((AV56)/AV$60,0))</f>
        <v/>
      </c>
      <c r="AO80" s="128">
        <f>IF($B29&lt;'Site Setup'!$B$11,"",IFERROR((AW56)/AW$60,0))</f>
        <v/>
      </c>
      <c r="AP80" s="128">
        <f>IF($B29&lt;'Site Setup'!$B$11,"",IFERROR((AX56)/AX$60,0))</f>
        <v/>
      </c>
      <c r="AQ80" s="128">
        <f>IF($B29&lt;'Site Setup'!$B$11,"",IFERROR((AY56)/AY$60,0))</f>
        <v/>
      </c>
    </row>
    <row r="81" ht="15.75" customHeight="1" s="644">
      <c r="A81" s="551">
        <f>A30</f>
        <v/>
      </c>
      <c r="B81" s="239">
        <f>IF($B30&lt;'Site Setup'!$B$11,"",SUM(C81:AQ81))</f>
        <v/>
      </c>
      <c r="C81" s="128">
        <f>IF($B30&lt;'Site Setup'!$B$11,"",IFERROR((C57+D57)/(C$60+D$60),0))</f>
        <v/>
      </c>
      <c r="D81" s="128">
        <f>IF($B30&lt;'Site Setup'!$B$11,"",IFERROR((E57+F57)/(E$60+F$60),0))</f>
        <v/>
      </c>
      <c r="E81" s="128">
        <f>IF($B30&lt;'Site Setup'!$B$11,"",IFERROR((G57+H57)/(F$60+G$60),0))</f>
        <v/>
      </c>
      <c r="F81" s="128">
        <f>IF($B30&lt;'Site Setup'!$B$11,"",IFERROR((I57+J57)/(I$60+J$60),0))</f>
        <v/>
      </c>
      <c r="G81" s="128">
        <f>IF($B30&lt;'Site Setup'!$B$11,"",IFERROR((K57+L57)/(K$60+L$60),0))</f>
        <v/>
      </c>
      <c r="H81" s="128">
        <f>IF($B30&lt;'Site Setup'!$B$11,"",IFERROR((M57+N57)/(M$60+N$60),0))</f>
        <v/>
      </c>
      <c r="I81" s="128">
        <f>IF($B30&lt;'Site Setup'!$B$11,"",IFERROR((O57+P57)/(O$60+P$60),0))</f>
        <v/>
      </c>
      <c r="J81" s="128">
        <f>IF($B30&lt;'Site Setup'!$B$11,"",IFERROR((Q57+R57)/(Q$60+R$60),0))</f>
        <v/>
      </c>
      <c r="K81" s="128">
        <f>IF($B30&lt;'Site Setup'!$B$11,"",IFERROR((S57)/S$60,0))</f>
        <v/>
      </c>
      <c r="L81" s="128">
        <f>IF($B30&lt;'Site Setup'!$B$11,"",IFERROR((T57)/T$60,0))</f>
        <v/>
      </c>
      <c r="M81" s="128">
        <f>IF($B30&lt;'Site Setup'!$B$11,"",IFERROR((U57)/U$60,0))</f>
        <v/>
      </c>
      <c r="N81" s="128">
        <f>IF($B30&lt;'Site Setup'!$B$11,"",IFERROR((V57)/V$60,0))</f>
        <v/>
      </c>
      <c r="O81" s="128">
        <f>IF($B30&lt;'Site Setup'!$B$11,"",IFERROR((W57)/W$60,0))</f>
        <v/>
      </c>
      <c r="P81" s="128">
        <f>IF($B30&lt;'Site Setup'!$B$11,"",IFERROR((X57)/X$60,0))</f>
        <v/>
      </c>
      <c r="Q81" s="128">
        <f>IF($B30&lt;'Site Setup'!$B$11,"",IFERROR((Y57)/Y$60,0))</f>
        <v/>
      </c>
      <c r="R81" s="128">
        <f>IF($B30&lt;'Site Setup'!$B$11,"",IFERROR((Z57)/Z$60,0))</f>
        <v/>
      </c>
      <c r="S81" s="128">
        <f>IF($B30&lt;'Site Setup'!$B$11,"",IFERROR((AA57)/AA$60,0))</f>
        <v/>
      </c>
      <c r="T81" s="128">
        <f>IF($B30&lt;'Site Setup'!$B$11,"",IFERROR((AB57)/AB$60,0))</f>
        <v/>
      </c>
      <c r="U81" s="128">
        <f>IF($B30&lt;'Site Setup'!$B$11,"",IFERROR((AC57)/AC$60,0))</f>
        <v/>
      </c>
      <c r="V81" s="128">
        <f>IF($B30&lt;'Site Setup'!$B$11,"",IFERROR((AD57)/AD$60,0))</f>
        <v/>
      </c>
      <c r="W81" s="128">
        <f>IF($B30&lt;'Site Setup'!$B$11,"",IFERROR((AE57)/AE$60,0))</f>
        <v/>
      </c>
      <c r="X81" s="128">
        <f>IF($B30&lt;'Site Setup'!$B$11,"",IFERROR((AF57)/AF$60,0))</f>
        <v/>
      </c>
      <c r="Y81" s="128">
        <f>IF($B30&lt;'Site Setup'!$B$11,"",IFERROR((AG57)/AG$60,0))</f>
        <v/>
      </c>
      <c r="Z81" s="128">
        <f>IF($B30&lt;'Site Setup'!$B$11,"",IFERROR((AH57)/AH$60,0))</f>
        <v/>
      </c>
      <c r="AA81" s="128">
        <f>IF($B30&lt;'Site Setup'!$B$11,"",IFERROR((AI57)/AI$60,0))</f>
        <v/>
      </c>
      <c r="AB81" s="128">
        <f>IF($B30&lt;'Site Setup'!$B$11,"",IFERROR((AJ57)/AJ$60,0))</f>
        <v/>
      </c>
      <c r="AC81" s="128">
        <f>IF($B30&lt;'Site Setup'!$B$11,"",IFERROR((AK57)/AK$60,0))</f>
        <v/>
      </c>
      <c r="AD81" s="128">
        <f>IF($B30&lt;'Site Setup'!$B$11,"",IFERROR((AL57)/AL$60,0))</f>
        <v/>
      </c>
      <c r="AE81" s="128">
        <f>IF($B30&lt;'Site Setup'!$B$11,"",IFERROR((AM57)/AM$60,0))</f>
        <v/>
      </c>
      <c r="AF81" s="128">
        <f>IF($B30&lt;'Site Setup'!$B$11,"",IFERROR((AN57)/AN$60,0))</f>
        <v/>
      </c>
      <c r="AG81" s="128">
        <f>IF($B30&lt;'Site Setup'!$B$11,"",IFERROR((AO57)/AO$60,0))</f>
        <v/>
      </c>
      <c r="AH81" s="128">
        <f>IF($B30&lt;'Site Setup'!$B$11,"",IFERROR((AP57)/AP$60,0))</f>
        <v/>
      </c>
      <c r="AI81" s="128">
        <f>IF($B30&lt;'Site Setup'!$B$11,"",IFERROR((AQ57)/AQ$60,0))</f>
        <v/>
      </c>
      <c r="AJ81" s="128">
        <f>IF($B30&lt;'Site Setup'!$B$11,"",IFERROR((AR57)/AR$60,0))</f>
        <v/>
      </c>
      <c r="AK81" s="128">
        <f>IF($B30&lt;'Site Setup'!$B$11,"",IFERROR((AS57)/AS$60,0))</f>
        <v/>
      </c>
      <c r="AL81" s="128">
        <f>IF($B30&lt;'Site Setup'!$B$11,"",IFERROR((AT57)/AT$60,0))</f>
        <v/>
      </c>
      <c r="AM81" s="128">
        <f>IF($B30&lt;'Site Setup'!$B$11,"",IFERROR((AU57)/AU$60,0))</f>
        <v/>
      </c>
      <c r="AN81" s="128">
        <f>IF($B30&lt;'Site Setup'!$B$11,"",IFERROR((AV57)/AV$60,0))</f>
        <v/>
      </c>
      <c r="AO81" s="128">
        <f>IF($B30&lt;'Site Setup'!$B$11,"",IFERROR((AW57)/AW$60,0))</f>
        <v/>
      </c>
      <c r="AP81" s="128">
        <f>IF($B30&lt;'Site Setup'!$B$11,"",IFERROR((AX57)/AX$60,0))</f>
        <v/>
      </c>
      <c r="AQ81" s="128">
        <f>IF($B30&lt;'Site Setup'!$B$11,"",IFERROR((AY57)/AY$60,0))</f>
        <v/>
      </c>
    </row>
    <row r="82" ht="15.75" customHeight="1" s="644">
      <c r="A82" s="551">
        <f>A31</f>
        <v/>
      </c>
      <c r="B82" s="239">
        <f>IF($B31&lt;'Site Setup'!$B$11,"",SUM(C82:AQ82))</f>
        <v/>
      </c>
      <c r="C82" s="128">
        <f>IF($B31&lt;'Site Setup'!$B$11,"",IFERROR((C58+D58)/(C$60+D$60),0))</f>
        <v/>
      </c>
      <c r="D82" s="128">
        <f>IF($B31&lt;'Site Setup'!$B$11,"",IFERROR((E58+F58)/(E$60+F$60),0))</f>
        <v/>
      </c>
      <c r="E82" s="128">
        <f>IF($B31&lt;'Site Setup'!$B$11,"",IFERROR((G58+H58)/(F$60+G$60),0))</f>
        <v/>
      </c>
      <c r="F82" s="128">
        <f>IF($B31&lt;'Site Setup'!$B$11,"",IFERROR((I58+J58)/(I$60+J$60),0))</f>
        <v/>
      </c>
      <c r="G82" s="128">
        <f>IF($B31&lt;'Site Setup'!$B$11,"",IFERROR((K58+L58)/(K$60+L$60),0))</f>
        <v/>
      </c>
      <c r="H82" s="128">
        <f>IF($B31&lt;'Site Setup'!$B$11,"",IFERROR((M58+N58)/(M$60+N$60),0))</f>
        <v/>
      </c>
      <c r="I82" s="128">
        <f>IF($B31&lt;'Site Setup'!$B$11,"",IFERROR((O58+P58)/(O$60+P$60),0))</f>
        <v/>
      </c>
      <c r="J82" s="128">
        <f>IF($B31&lt;'Site Setup'!$B$11,"",IFERROR((Q58+R58)/(Q$60+R$60),0))</f>
        <v/>
      </c>
      <c r="K82" s="128">
        <f>IF($B31&lt;'Site Setup'!$B$11,"",IFERROR((S58)/S$60,0))</f>
        <v/>
      </c>
      <c r="L82" s="128">
        <f>IF($B31&lt;'Site Setup'!$B$11,"",IFERROR((T58)/T$60,0))</f>
        <v/>
      </c>
      <c r="M82" s="128">
        <f>IF($B31&lt;'Site Setup'!$B$11,"",IFERROR((U58)/U$60,0))</f>
        <v/>
      </c>
      <c r="N82" s="128">
        <f>IF($B31&lt;'Site Setup'!$B$11,"",IFERROR((V58)/V$60,0))</f>
        <v/>
      </c>
      <c r="O82" s="128">
        <f>IF($B31&lt;'Site Setup'!$B$11,"",IFERROR((W58)/W$60,0))</f>
        <v/>
      </c>
      <c r="P82" s="128">
        <f>IF($B31&lt;'Site Setup'!$B$11,"",IFERROR((X58)/X$60,0))</f>
        <v/>
      </c>
      <c r="Q82" s="128">
        <f>IF($B31&lt;'Site Setup'!$B$11,"",IFERROR((Y58)/Y$60,0))</f>
        <v/>
      </c>
      <c r="R82" s="128">
        <f>IF($B31&lt;'Site Setup'!$B$11,"",IFERROR((Z58)/Z$60,0))</f>
        <v/>
      </c>
      <c r="S82" s="128">
        <f>IF($B31&lt;'Site Setup'!$B$11,"",IFERROR((AA58)/AA$60,0))</f>
        <v/>
      </c>
      <c r="T82" s="128">
        <f>IF($B31&lt;'Site Setup'!$B$11,"",IFERROR((AB58)/AB$60,0))</f>
        <v/>
      </c>
      <c r="U82" s="128">
        <f>IF($B31&lt;'Site Setup'!$B$11,"",IFERROR((AC58)/AC$60,0))</f>
        <v/>
      </c>
      <c r="V82" s="128">
        <f>IF($B31&lt;'Site Setup'!$B$11,"",IFERROR((AD58)/AD$60,0))</f>
        <v/>
      </c>
      <c r="W82" s="128">
        <f>IF($B31&lt;'Site Setup'!$B$11,"",IFERROR((AE58)/AE$60,0))</f>
        <v/>
      </c>
      <c r="X82" s="128">
        <f>IF($B31&lt;'Site Setup'!$B$11,"",IFERROR((AF58)/AF$60,0))</f>
        <v/>
      </c>
      <c r="Y82" s="128">
        <f>IF($B31&lt;'Site Setup'!$B$11,"",IFERROR((AG58)/AG$60,0))</f>
        <v/>
      </c>
      <c r="Z82" s="128">
        <f>IF($B31&lt;'Site Setup'!$B$11,"",IFERROR((AH58)/AH$60,0))</f>
        <v/>
      </c>
      <c r="AA82" s="128">
        <f>IF($B31&lt;'Site Setup'!$B$11,"",IFERROR((AI58)/AI$60,0))</f>
        <v/>
      </c>
      <c r="AB82" s="128">
        <f>IF($B31&lt;'Site Setup'!$B$11,"",IFERROR((AJ58)/AJ$60,0))</f>
        <v/>
      </c>
      <c r="AC82" s="128">
        <f>IF($B31&lt;'Site Setup'!$B$11,"",IFERROR((AK58)/AK$60,0))</f>
        <v/>
      </c>
      <c r="AD82" s="128">
        <f>IF($B31&lt;'Site Setup'!$B$11,"",IFERROR((AL58)/AL$60,0))</f>
        <v/>
      </c>
      <c r="AE82" s="128">
        <f>IF($B31&lt;'Site Setup'!$B$11,"",IFERROR((AM58)/AM$60,0))</f>
        <v/>
      </c>
      <c r="AF82" s="128">
        <f>IF($B31&lt;'Site Setup'!$B$11,"",IFERROR((AN58)/AN$60,0))</f>
        <v/>
      </c>
      <c r="AG82" s="128">
        <f>IF($B31&lt;'Site Setup'!$B$11,"",IFERROR((AO58)/AO$60,0))</f>
        <v/>
      </c>
      <c r="AH82" s="128">
        <f>IF($B31&lt;'Site Setup'!$B$11,"",IFERROR((AP58)/AP$60,0))</f>
        <v/>
      </c>
      <c r="AI82" s="128">
        <f>IF($B31&lt;'Site Setup'!$B$11,"",IFERROR((AQ58)/AQ$60,0))</f>
        <v/>
      </c>
      <c r="AJ82" s="128">
        <f>IF($B31&lt;'Site Setup'!$B$11,"",IFERROR((AR58)/AR$60,0))</f>
        <v/>
      </c>
      <c r="AK82" s="128">
        <f>IF($B31&lt;'Site Setup'!$B$11,"",IFERROR((AS58)/AS$60,0))</f>
        <v/>
      </c>
      <c r="AL82" s="128">
        <f>IF($B31&lt;'Site Setup'!$B$11,"",IFERROR((AT58)/AT$60,0))</f>
        <v/>
      </c>
      <c r="AM82" s="128">
        <f>IF($B31&lt;'Site Setup'!$B$11,"",IFERROR((AU58)/AU$60,0))</f>
        <v/>
      </c>
      <c r="AN82" s="128">
        <f>IF($B31&lt;'Site Setup'!$B$11,"",IFERROR((AV58)/AV$60,0))</f>
        <v/>
      </c>
      <c r="AO82" s="128">
        <f>IF($B31&lt;'Site Setup'!$B$11,"",IFERROR((AW58)/AW$60,0))</f>
        <v/>
      </c>
      <c r="AP82" s="128">
        <f>IF($B31&lt;'Site Setup'!$B$11,"",IFERROR((AX58)/AX$60,0))</f>
        <v/>
      </c>
      <c r="AQ82" s="128">
        <f>IF($B31&lt;'Site Setup'!$B$11,"",IFERROR((AY58)/AY$60,0))</f>
        <v/>
      </c>
    </row>
    <row r="83" ht="16.5" customHeight="1" s="644" thickBot="1">
      <c r="A83" s="219">
        <f>A32</f>
        <v/>
      </c>
      <c r="B83" s="240">
        <f>IF($B32&lt;'Site Setup'!$B$11,"",SUM(C83:AQ83))</f>
        <v/>
      </c>
      <c r="C83" s="129">
        <f>IF($B32&lt;'Site Setup'!$B$11,"",IFERROR((C59+D59)/(C$60+D$60),0))</f>
        <v/>
      </c>
      <c r="D83" s="129">
        <f>IF($B32&lt;'Site Setup'!$B$11,"",IFERROR((E59+F59)/(E$60+F$60),0))</f>
        <v/>
      </c>
      <c r="E83" s="129">
        <f>IF($B32&lt;'Site Setup'!$B$11,"",IFERROR((G59+H59)/(F$60+G$60),0))</f>
        <v/>
      </c>
      <c r="F83" s="129">
        <f>IF($B32&lt;'Site Setup'!$B$11,"",IFERROR((I59+J59)/(I$60+J$60),0))</f>
        <v/>
      </c>
      <c r="G83" s="129">
        <f>IF($B32&lt;'Site Setup'!$B$11,"",IFERROR((K59+L59)/(K$60+L$60),0))</f>
        <v/>
      </c>
      <c r="H83" s="129">
        <f>IF($B32&lt;'Site Setup'!$B$11,"",IFERROR((M59+N59)/(M$60+N$60),0))</f>
        <v/>
      </c>
      <c r="I83" s="129">
        <f>IF($B32&lt;'Site Setup'!$B$11,"",IFERROR((O59+P59)/(O$60+P$60),0))</f>
        <v/>
      </c>
      <c r="J83" s="129">
        <f>IF($B32&lt;'Site Setup'!$B$11,"",IFERROR((Q59+R59)/(Q$60+R$60),0))</f>
        <v/>
      </c>
      <c r="K83" s="129">
        <f>IF($B32&lt;'Site Setup'!$B$11,"",IFERROR((S59)/S$60,0))</f>
        <v/>
      </c>
      <c r="L83" s="129">
        <f>IF($B32&lt;'Site Setup'!$B$11,"",IFERROR((T59)/T$60,0))</f>
        <v/>
      </c>
      <c r="M83" s="129">
        <f>IF($B32&lt;'Site Setup'!$B$11,"",IFERROR((U59)/U$60,0))</f>
        <v/>
      </c>
      <c r="N83" s="129">
        <f>IF($B32&lt;'Site Setup'!$B$11,"",IFERROR((V59)/V$60,0))</f>
        <v/>
      </c>
      <c r="O83" s="129">
        <f>IF($B32&lt;'Site Setup'!$B$11,"",IFERROR((W59)/W$60,0))</f>
        <v/>
      </c>
      <c r="P83" s="129">
        <f>IF($B32&lt;'Site Setup'!$B$11,"",IFERROR((X59)/X$60,0))</f>
        <v/>
      </c>
      <c r="Q83" s="129">
        <f>IF($B32&lt;'Site Setup'!$B$11,"",IFERROR((Y59)/Y$60,0))</f>
        <v/>
      </c>
      <c r="R83" s="129">
        <f>IF($B32&lt;'Site Setup'!$B$11,"",IFERROR((Z59)/Z$60,0))</f>
        <v/>
      </c>
      <c r="S83" s="129">
        <f>IF($B32&lt;'Site Setup'!$B$11,"",IFERROR((AA59)/AA$60,0))</f>
        <v/>
      </c>
      <c r="T83" s="129">
        <f>IF($B32&lt;'Site Setup'!$B$11,"",IFERROR((AB59)/AB$60,0))</f>
        <v/>
      </c>
      <c r="U83" s="129">
        <f>IF($B32&lt;'Site Setup'!$B$11,"",IFERROR((AC59)/AC$60,0))</f>
        <v/>
      </c>
      <c r="V83" s="129">
        <f>IF($B32&lt;'Site Setup'!$B$11,"",IFERROR((AD59)/AD$60,0))</f>
        <v/>
      </c>
      <c r="W83" s="129">
        <f>IF($B32&lt;'Site Setup'!$B$11,"",IFERROR((AE59)/AE$60,0))</f>
        <v/>
      </c>
      <c r="X83" s="129">
        <f>IF($B32&lt;'Site Setup'!$B$11,"",IFERROR((AF59)/AF$60,0))</f>
        <v/>
      </c>
      <c r="Y83" s="129">
        <f>IF($B32&lt;'Site Setup'!$B$11,"",IFERROR((AG59)/AG$60,0))</f>
        <v/>
      </c>
      <c r="Z83" s="129">
        <f>IF($B32&lt;'Site Setup'!$B$11,"",IFERROR((AH59)/AH$60,0))</f>
        <v/>
      </c>
      <c r="AA83" s="129">
        <f>IF($B32&lt;'Site Setup'!$B$11,"",IFERROR((AI59)/AI$60,0))</f>
        <v/>
      </c>
      <c r="AB83" s="129">
        <f>IF($B32&lt;'Site Setup'!$B$11,"",IFERROR((AJ59)/AJ$60,0))</f>
        <v/>
      </c>
      <c r="AC83" s="129">
        <f>IF($B32&lt;'Site Setup'!$B$11,"",IFERROR((AK59)/AK$60,0))</f>
        <v/>
      </c>
      <c r="AD83" s="129">
        <f>IF($B32&lt;'Site Setup'!$B$11,"",IFERROR((AL59)/AL$60,0))</f>
        <v/>
      </c>
      <c r="AE83" s="129">
        <f>IF($B32&lt;'Site Setup'!$B$11,"",IFERROR((AM59)/AM$60,0))</f>
        <v/>
      </c>
      <c r="AF83" s="129">
        <f>IF($B32&lt;'Site Setup'!$B$11,"",IFERROR((AN59)/AN$60,0))</f>
        <v/>
      </c>
      <c r="AG83" s="129">
        <f>IF($B32&lt;'Site Setup'!$B$11,"",IFERROR((AO59)/AO$60,0))</f>
        <v/>
      </c>
      <c r="AH83" s="129">
        <f>IF($B32&lt;'Site Setup'!$B$11,"",IFERROR((AP59)/AP$60,0))</f>
        <v/>
      </c>
      <c r="AI83" s="129">
        <f>IF($B32&lt;'Site Setup'!$B$11,"",IFERROR((AQ59)/AQ$60,0))</f>
        <v/>
      </c>
      <c r="AJ83" s="129">
        <f>IF($B32&lt;'Site Setup'!$B$11,"",IFERROR((AR59)/AR$60,0))</f>
        <v/>
      </c>
      <c r="AK83" s="129">
        <f>IF($B32&lt;'Site Setup'!$B$11,"",IFERROR((AS59)/AS$60,0))</f>
        <v/>
      </c>
      <c r="AL83" s="129">
        <f>IF($B32&lt;'Site Setup'!$B$11,"",IFERROR((AT59)/AT$60,0))</f>
        <v/>
      </c>
      <c r="AM83" s="129">
        <f>IF($B32&lt;'Site Setup'!$B$11,"",IFERROR((AU59)/AU$60,0))</f>
        <v/>
      </c>
      <c r="AN83" s="129">
        <f>IF($B32&lt;'Site Setup'!$B$11,"",IFERROR((AV59)/AV$60,0))</f>
        <v/>
      </c>
      <c r="AO83" s="129">
        <f>IF($B32&lt;'Site Setup'!$B$11,"",IFERROR((AW59)/AW$60,0))</f>
        <v/>
      </c>
      <c r="AP83" s="129">
        <f>IF($B32&lt;'Site Setup'!$B$11,"",IFERROR((AX59)/AX$60,0))</f>
        <v/>
      </c>
      <c r="AQ83" s="129">
        <f>IF($B32&lt;'Site Setup'!$B$11,"",IFERROR((AY59)/AY$60,0))</f>
        <v/>
      </c>
    </row>
    <row r="84">
      <c r="A84" s="500" t="n"/>
      <c r="B84" s="417" t="n"/>
      <c r="C84" s="417" t="n"/>
      <c r="D84" s="417" t="n"/>
      <c r="E84" s="417" t="n"/>
      <c r="F84" s="417" t="n"/>
      <c r="G84" s="417" t="n"/>
      <c r="H84" s="417" t="n"/>
      <c r="I84" s="417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  <c r="T84" s="488" t="n"/>
      <c r="U84" s="488" t="n"/>
      <c r="V84" s="488" t="n"/>
      <c r="W84" s="488" t="n"/>
      <c r="X84" s="488" t="n"/>
      <c r="Y84" s="488" t="n"/>
      <c r="Z84" s="488" t="n"/>
      <c r="AA84" s="488" t="n"/>
      <c r="AB84" s="488" t="n"/>
      <c r="AC84" s="488" t="n"/>
      <c r="AD84" s="488" t="n"/>
      <c r="AE84" s="488" t="n"/>
      <c r="AF84" s="488" t="n"/>
      <c r="AG84" s="488" t="n"/>
      <c r="AH84" s="488" t="n"/>
      <c r="AI84" s="488" t="n"/>
      <c r="AJ84" s="488" t="n"/>
      <c r="AK84" s="488" t="n"/>
      <c r="AL84" s="488" t="n"/>
      <c r="AM84" s="488" t="n"/>
      <c r="AN84" s="488" t="n"/>
      <c r="AO84" s="488" t="n"/>
    </row>
    <row r="85" ht="15" customHeight="1" s="644">
      <c r="A85" s="488" t="n"/>
      <c r="B85" s="488" t="n"/>
      <c r="C85" s="488" t="n"/>
      <c r="D85" s="488" t="n"/>
      <c r="E85" s="48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  <c r="T85" s="488" t="n"/>
      <c r="U85" s="488" t="n"/>
      <c r="V85" s="488" t="n"/>
      <c r="W85" s="488" t="n"/>
      <c r="X85" s="488" t="n"/>
      <c r="Y85" s="488" t="n"/>
      <c r="Z85" s="488" t="n"/>
      <c r="AA85" s="488" t="n"/>
      <c r="AB85" s="488" t="n"/>
      <c r="AC85" s="488" t="n"/>
      <c r="AD85" s="488" t="n"/>
      <c r="AE85" s="488" t="n"/>
      <c r="AF85" s="488" t="n"/>
      <c r="AG85" s="488" t="n"/>
      <c r="AH85" s="488" t="n"/>
      <c r="AI85" s="488" t="n"/>
      <c r="AJ85" s="488" t="n"/>
      <c r="AK85" s="488" t="n"/>
      <c r="AL85" s="488" t="n"/>
      <c r="AM85" s="488" t="n"/>
      <c r="AN85" s="488" t="n"/>
      <c r="AO85" s="488" t="n"/>
    </row>
    <row r="86" ht="15" customHeight="1" s="644"/>
    <row r="87" ht="15.75" customHeight="1" s="644"/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YwFiGtgK7bcV5zEScSyS0w==" formatRows="0" sort="1" spinCount="100000" hashValue="hAsvnKwW2BNMU/oDuXFB43oQ5hUhSekTrN2Zx3h2EtoSYpAF/ozLrkyhV79yFprKSAle5g/ArjQvbqVfflTlXA=="/>
  <mergeCells count="19">
    <mergeCell ref="C36:F36"/>
    <mergeCell ref="B62:C62"/>
    <mergeCell ref="F62:H62"/>
    <mergeCell ref="O6:P6"/>
    <mergeCell ref="I8:K8"/>
    <mergeCell ref="I9:K9"/>
    <mergeCell ref="J7:K7"/>
    <mergeCell ref="O1:P1"/>
    <mergeCell ref="O2:P2"/>
    <mergeCell ref="O3:P3"/>
    <mergeCell ref="O4:P4"/>
    <mergeCell ref="O5:P5"/>
    <mergeCell ref="D1:F1"/>
    <mergeCell ref="D2:F2"/>
    <mergeCell ref="J4:K4"/>
    <mergeCell ref="J5:K5"/>
    <mergeCell ref="J6:K6"/>
    <mergeCell ref="G2:H2"/>
    <mergeCell ref="G1:H1"/>
  </mergeCells>
  <conditionalFormatting sqref="D4:D8">
    <cfRule type="cellIs" priority="1748" operator="lessThanOrEqual" dxfId="439">
      <formula>0</formula>
    </cfRule>
    <cfRule type="cellIs" priority="1749" operator="greaterThan" dxfId="438">
      <formula>0</formula>
    </cfRule>
  </conditionalFormatting>
  <conditionalFormatting sqref="I63 I12 A5:A6 A8 AA37 AH37:AJ37 AC37 AF37 AL37:AV37 AY37 C12 F12:G12 C63:G63 P12:AQ12 X37:Y37 P63:AQ63">
    <cfRule type="colorScale" priority="1718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1710">
      <colorScale>
        <cfvo type="min"/>
        <cfvo type="max"/>
        <color rgb="FFFFD653"/>
        <color rgb="FFFF4141"/>
      </colorScale>
    </cfRule>
  </conditionalFormatting>
  <conditionalFormatting sqref="K12:O12">
    <cfRule type="colorScale" priority="1657">
      <colorScale>
        <cfvo type="formula" val="ROW()"/>
        <cfvo type="formula" val="ROW()"/>
        <color rgb="FFFF7128"/>
        <color rgb="FFFFEF9C"/>
      </colorScale>
    </cfRule>
  </conditionalFormatting>
  <conditionalFormatting sqref="E5:E8">
    <cfRule type="colorScale" priority="1578">
      <colorScale>
        <cfvo type="formula" val="ROW()"/>
        <cfvo type="formula" val="ROW()"/>
        <color rgb="FFFF7128"/>
        <color rgb="FFFFEF9C"/>
      </colorScale>
    </cfRule>
  </conditionalFormatting>
  <conditionalFormatting sqref="H12">
    <cfRule type="colorScale" priority="1610">
      <colorScale>
        <cfvo type="formula" val="ROW()"/>
        <cfvo type="formula" val="ROW()"/>
        <color rgb="FFFF7128"/>
        <color rgb="FFFFEF9C"/>
      </colorScale>
    </cfRule>
  </conditionalFormatting>
  <conditionalFormatting sqref="H4:H8">
    <cfRule type="cellIs" priority="1579" operator="lessThanOrEqual" dxfId="439">
      <formula>0</formula>
    </cfRule>
    <cfRule type="cellIs" priority="1580" operator="greaterThan" dxfId="438">
      <formula>0</formula>
    </cfRule>
  </conditionalFormatting>
  <conditionalFormatting sqref="K63:O63">
    <cfRule type="colorScale" priority="1575">
      <colorScale>
        <cfvo type="formula" val="ROW()"/>
        <cfvo type="formula" val="ROW()"/>
        <color rgb="FFFF7128"/>
        <color rgb="FFFFEF9C"/>
      </colorScale>
    </cfRule>
  </conditionalFormatting>
  <conditionalFormatting sqref="H63">
    <cfRule type="colorScale" priority="1574">
      <colorScale>
        <cfvo type="formula" val="ROW()"/>
        <cfvo type="formula" val="ROW()"/>
        <color rgb="FFFF7128"/>
        <color rgb="FFFFEF9C"/>
      </colorScale>
    </cfRule>
  </conditionalFormatting>
  <conditionalFormatting sqref="B4">
    <cfRule type="cellIs" priority="1294" operator="equal" dxfId="16">
      <formula>0</formula>
    </cfRule>
    <cfRule type="cellIs" priority="1295" operator="greaterThanOrEqual" dxfId="34">
      <formula>C$11+C$10+C$10</formula>
    </cfRule>
    <cfRule type="cellIs" priority="1296" operator="greaterThanOrEqual" dxfId="33">
      <formula>C$11+C$10</formula>
    </cfRule>
  </conditionalFormatting>
  <conditionalFormatting sqref="H9">
    <cfRule type="cellIs" priority="1282" operator="lessThanOrEqual" dxfId="439">
      <formula>0</formula>
    </cfRule>
    <cfRule type="cellIs" priority="1283" operator="greaterThan" dxfId="438">
      <formula>0</formula>
    </cfRule>
  </conditionalFormatting>
  <conditionalFormatting sqref="B5">
    <cfRule type="cellIs" priority="1312" operator="equal" dxfId="16">
      <formula>0</formula>
    </cfRule>
    <cfRule type="cellIs" priority="1313" operator="greaterThanOrEqual" dxfId="34">
      <formula>$F$11+$F$10+$F$10</formula>
    </cfRule>
    <cfRule type="cellIs" priority="1314" operator="greaterThanOrEqual" dxfId="33">
      <formula>$F$11+$F$10</formula>
    </cfRule>
  </conditionalFormatting>
  <conditionalFormatting sqref="B7">
    <cfRule type="cellIs" priority="1348" operator="equal" dxfId="16">
      <formula>0</formula>
    </cfRule>
    <cfRule type="cellIs" priority="1349" operator="greaterThanOrEqual" dxfId="34">
      <formula>$H$11+$H$10+$H$10</formula>
    </cfRule>
    <cfRule type="cellIs" priority="1350" operator="greaterThanOrEqual" dxfId="33">
      <formula>$H$11+$H$10</formula>
    </cfRule>
  </conditionalFormatting>
  <conditionalFormatting sqref="B8">
    <cfRule type="cellIs" priority="1342" operator="equal" dxfId="16">
      <formula>0</formula>
    </cfRule>
    <cfRule type="cellIs" priority="1343" operator="greaterThanOrEqual" dxfId="34">
      <formula>$I$11+$I$10+$I$10</formula>
    </cfRule>
    <cfRule type="cellIs" priority="1344" operator="greaterThanOrEqual" dxfId="33">
      <formula>$I$11+$I$10</formula>
    </cfRule>
  </conditionalFormatting>
  <conditionalFormatting sqref="F4">
    <cfRule type="cellIs" priority="1078" operator="equal" dxfId="16">
      <formula>0</formula>
    </cfRule>
    <cfRule type="cellIs" priority="1079" operator="greaterThanOrEqual" dxfId="34">
      <formula>$K$11+$K$10+$K$10</formula>
    </cfRule>
    <cfRule type="cellIs" priority="1080" operator="greaterThanOrEqual" dxfId="33">
      <formula>$K$11+$K$10</formula>
    </cfRule>
  </conditionalFormatting>
  <conditionalFormatting sqref="F5">
    <cfRule type="cellIs" priority="1072" operator="equal" dxfId="16">
      <formula>0</formula>
    </cfRule>
    <cfRule type="cellIs" priority="1073" operator="greaterThanOrEqual" dxfId="34">
      <formula>$L$11+$L$10+$L$10</formula>
    </cfRule>
    <cfRule type="cellIs" priority="1074" operator="greaterThanOrEqual" dxfId="33">
      <formula>$L$11+$L$10</formula>
    </cfRule>
  </conditionalFormatting>
  <conditionalFormatting sqref="Z37">
    <cfRule type="colorScale" priority="961">
      <colorScale>
        <cfvo type="formula" val="ROW()"/>
        <cfvo type="formula" val="ROW()"/>
        <color rgb="FFFF7128"/>
        <color rgb="FFFFEF9C"/>
      </colorScale>
    </cfRule>
  </conditionalFormatting>
  <conditionalFormatting sqref="AB37">
    <cfRule type="colorScale" priority="960">
      <colorScale>
        <cfvo type="formula" val="ROW()"/>
        <cfvo type="formula" val="ROW()"/>
        <color rgb="FFFF7128"/>
        <color rgb="FFFFEF9C"/>
      </colorScale>
    </cfRule>
  </conditionalFormatting>
  <conditionalFormatting sqref="AG37">
    <cfRule type="colorScale" priority="959">
      <colorScale>
        <cfvo type="formula" val="ROW()"/>
        <cfvo type="formula" val="ROW()"/>
        <color rgb="FFFF7128"/>
        <color rgb="FFFFEF9C"/>
      </colorScale>
    </cfRule>
  </conditionalFormatting>
  <conditionalFormatting sqref="AK37">
    <cfRule type="colorScale" priority="958">
      <colorScale>
        <cfvo type="formula" val="ROW()"/>
        <cfvo type="formula" val="ROW()"/>
        <color rgb="FFFF7128"/>
        <color rgb="FFFFEF9C"/>
      </colorScale>
    </cfRule>
  </conditionalFormatting>
  <conditionalFormatting sqref="AD37">
    <cfRule type="colorScale" priority="957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956">
      <colorScale>
        <cfvo type="formula" val="ROW()"/>
        <cfvo type="formula" val="ROW()"/>
        <color rgb="FFFF7128"/>
        <color rgb="FFFFEF9C"/>
      </colorScale>
    </cfRule>
  </conditionalFormatting>
  <conditionalFormatting sqref="AX37">
    <cfRule type="colorScale" priority="955">
      <colorScale>
        <cfvo type="formula" val="ROW()"/>
        <cfvo type="formula" val="ROW()"/>
        <color rgb="FFFF7128"/>
        <color rgb="FFFFEF9C"/>
      </colorScale>
    </cfRule>
  </conditionalFormatting>
  <conditionalFormatting sqref="AW37">
    <cfRule type="colorScale" priority="954">
      <colorScale>
        <cfvo type="formula" val="ROW()"/>
        <cfvo type="formula" val="ROW()"/>
        <color rgb="FFFF7128"/>
        <color rgb="FFFFEF9C"/>
      </colorScale>
    </cfRule>
  </conditionalFormatting>
  <conditionalFormatting sqref="Q13:Q32">
    <cfRule type="cellIs" priority="1162" operator="equal" dxfId="16" stopIfTrue="1">
      <formula>0</formula>
    </cfRule>
    <cfRule type="aboveAverage" priority="1163" dxfId="34" stdDev="2"/>
    <cfRule type="aboveAverage" priority="1164" dxfId="33" stdDev="1"/>
  </conditionalFormatting>
  <conditionalFormatting sqref="Q33:AQ33">
    <cfRule type="cellIs" priority="1066" operator="equal" dxfId="16">
      <formula>0</formula>
    </cfRule>
    <cfRule type="cellIs" priority="1067" operator="greaterThanOrEqual" dxfId="34">
      <formula>Q$11+Q$10+Q$10</formula>
    </cfRule>
    <cfRule type="cellIs" priority="1068" operator="greaterThanOrEqual" dxfId="33">
      <formula>Q$11+Q$10</formula>
    </cfRule>
  </conditionalFormatting>
  <conditionalFormatting sqref="R13:R32">
    <cfRule type="cellIs" priority="948" operator="equal" dxfId="16" stopIfTrue="1">
      <formula>0</formula>
    </cfRule>
    <cfRule type="aboveAverage" priority="949" dxfId="34" stdDev="2"/>
    <cfRule type="aboveAverage" priority="950" dxfId="33" stdDev="1"/>
  </conditionalFormatting>
  <conditionalFormatting sqref="S13:S32">
    <cfRule type="cellIs" priority="936" operator="equal" dxfId="16" stopIfTrue="1">
      <formula>0</formula>
    </cfRule>
    <cfRule type="aboveAverage" priority="937" dxfId="34" stdDev="2"/>
    <cfRule type="aboveAverage" priority="938" dxfId="33" stdDev="1"/>
  </conditionalFormatting>
  <conditionalFormatting sqref="T13:T32">
    <cfRule type="cellIs" priority="924" operator="equal" dxfId="16" stopIfTrue="1">
      <formula>0</formula>
    </cfRule>
    <cfRule type="aboveAverage" priority="925" dxfId="34" stdDev="2"/>
    <cfRule type="aboveAverage" priority="926" dxfId="33" stdDev="1"/>
  </conditionalFormatting>
  <conditionalFormatting sqref="U13:U32">
    <cfRule type="cellIs" priority="912" operator="equal" dxfId="16" stopIfTrue="1">
      <formula>0</formula>
    </cfRule>
    <cfRule type="aboveAverage" priority="913" dxfId="34" stdDev="2"/>
    <cfRule type="aboveAverage" priority="914" dxfId="33" stdDev="1"/>
  </conditionalFormatting>
  <conditionalFormatting sqref="V13:V32">
    <cfRule type="cellIs" priority="900" operator="equal" dxfId="16" stopIfTrue="1">
      <formula>0</formula>
    </cfRule>
    <cfRule type="aboveAverage" priority="901" dxfId="34" stdDev="2"/>
    <cfRule type="aboveAverage" priority="902" dxfId="33" stdDev="1"/>
  </conditionalFormatting>
  <conditionalFormatting sqref="W13:W32">
    <cfRule type="cellIs" priority="888" operator="equal" dxfId="16" stopIfTrue="1">
      <formula>0</formula>
    </cfRule>
    <cfRule type="aboveAverage" priority="889" dxfId="34" stdDev="2"/>
    <cfRule type="aboveAverage" priority="890" dxfId="33" stdDev="1"/>
  </conditionalFormatting>
  <conditionalFormatting sqref="X13:X32">
    <cfRule type="cellIs" priority="876" operator="equal" dxfId="16" stopIfTrue="1">
      <formula>0</formula>
    </cfRule>
    <cfRule type="aboveAverage" priority="877" dxfId="34" stdDev="2"/>
    <cfRule type="aboveAverage" priority="878" dxfId="33" stdDev="1"/>
  </conditionalFormatting>
  <conditionalFormatting sqref="Y13:Y32">
    <cfRule type="cellIs" priority="864" operator="equal" dxfId="16" stopIfTrue="1">
      <formula>0</formula>
    </cfRule>
    <cfRule type="aboveAverage" priority="865" dxfId="34" stdDev="2"/>
    <cfRule type="aboveAverage" priority="866" dxfId="33" stdDev="1"/>
  </conditionalFormatting>
  <conditionalFormatting sqref="Z13:Z32">
    <cfRule type="cellIs" priority="852" operator="equal" dxfId="16" stopIfTrue="1">
      <formula>0</formula>
    </cfRule>
    <cfRule type="aboveAverage" priority="853" dxfId="34" stdDev="2"/>
    <cfRule type="aboveAverage" priority="854" dxfId="33" stdDev="1"/>
  </conditionalFormatting>
  <conditionalFormatting sqref="AA13:AA32">
    <cfRule type="cellIs" priority="840" operator="equal" dxfId="16" stopIfTrue="1">
      <formula>0</formula>
    </cfRule>
    <cfRule type="aboveAverage" priority="841" dxfId="34" stdDev="2"/>
    <cfRule type="aboveAverage" priority="842" dxfId="33" stdDev="1"/>
  </conditionalFormatting>
  <conditionalFormatting sqref="AB13:AB32">
    <cfRule type="cellIs" priority="828" operator="equal" dxfId="16" stopIfTrue="1">
      <formula>0</formula>
    </cfRule>
    <cfRule type="aboveAverage" priority="829" dxfId="34" stdDev="2"/>
    <cfRule type="aboveAverage" priority="830" dxfId="33" stdDev="1"/>
  </conditionalFormatting>
  <conditionalFormatting sqref="AC13:AC32">
    <cfRule type="cellIs" priority="816" operator="equal" dxfId="16" stopIfTrue="1">
      <formula>0</formula>
    </cfRule>
    <cfRule type="aboveAverage" priority="817" dxfId="34" stdDev="2"/>
    <cfRule type="aboveAverage" priority="818" dxfId="33" stdDev="1"/>
  </conditionalFormatting>
  <conditionalFormatting sqref="AD13:AD32">
    <cfRule type="cellIs" priority="804" operator="equal" dxfId="16" stopIfTrue="1">
      <formula>0</formula>
    </cfRule>
    <cfRule type="aboveAverage" priority="805" dxfId="34" stdDev="2"/>
    <cfRule type="aboveAverage" priority="806" dxfId="33" stdDev="1"/>
  </conditionalFormatting>
  <conditionalFormatting sqref="AE13:AE32">
    <cfRule type="cellIs" priority="792" operator="equal" dxfId="16" stopIfTrue="1">
      <formula>0</formula>
    </cfRule>
    <cfRule type="aboveAverage" priority="793" dxfId="34" stdDev="2"/>
    <cfRule type="aboveAverage" priority="794" dxfId="33" stdDev="1"/>
  </conditionalFormatting>
  <conditionalFormatting sqref="AF13:AF32">
    <cfRule type="cellIs" priority="780" operator="equal" dxfId="16" stopIfTrue="1">
      <formula>0</formula>
    </cfRule>
    <cfRule type="aboveAverage" priority="781" dxfId="34" stdDev="2"/>
    <cfRule type="aboveAverage" priority="782" dxfId="33" stdDev="1"/>
  </conditionalFormatting>
  <conditionalFormatting sqref="AG13:AG32">
    <cfRule type="cellIs" priority="768" operator="equal" dxfId="16" stopIfTrue="1">
      <formula>0</formula>
    </cfRule>
    <cfRule type="aboveAverage" priority="769" dxfId="34" stdDev="2"/>
    <cfRule type="aboveAverage" priority="770" dxfId="33" stdDev="1"/>
  </conditionalFormatting>
  <conditionalFormatting sqref="AH13:AH32">
    <cfRule type="cellIs" priority="756" operator="equal" dxfId="16" stopIfTrue="1">
      <formula>0</formula>
    </cfRule>
    <cfRule type="aboveAverage" priority="757" dxfId="34" stdDev="2"/>
    <cfRule type="aboveAverage" priority="758" dxfId="33" stdDev="1"/>
  </conditionalFormatting>
  <conditionalFormatting sqref="AI13:AI32">
    <cfRule type="cellIs" priority="744" operator="equal" dxfId="16" stopIfTrue="1">
      <formula>0</formula>
    </cfRule>
    <cfRule type="aboveAverage" priority="745" dxfId="34" stdDev="2"/>
    <cfRule type="aboveAverage" priority="746" dxfId="33" stdDev="1"/>
  </conditionalFormatting>
  <conditionalFormatting sqref="AJ13:AJ32">
    <cfRule type="cellIs" priority="732" operator="equal" dxfId="16" stopIfTrue="1">
      <formula>0</formula>
    </cfRule>
    <cfRule type="aboveAverage" priority="733" dxfId="34" stdDev="2"/>
    <cfRule type="aboveAverage" priority="734" dxfId="33" stdDev="1"/>
  </conditionalFormatting>
  <conditionalFormatting sqref="AK13:AK32">
    <cfRule type="cellIs" priority="720" operator="equal" dxfId="16" stopIfTrue="1">
      <formula>0</formula>
    </cfRule>
    <cfRule type="aboveAverage" priority="721" dxfId="34" stdDev="2"/>
    <cfRule type="aboveAverage" priority="722" dxfId="33" stdDev="1"/>
  </conditionalFormatting>
  <conditionalFormatting sqref="AL13:AL32">
    <cfRule type="cellIs" priority="708" operator="equal" dxfId="16" stopIfTrue="1">
      <formula>0</formula>
    </cfRule>
    <cfRule type="aboveAverage" priority="709" dxfId="34" stdDev="2"/>
    <cfRule type="aboveAverage" priority="710" dxfId="33" stdDev="1"/>
  </conditionalFormatting>
  <conditionalFormatting sqref="AM13:AM32">
    <cfRule type="cellIs" priority="696" operator="equal" dxfId="16" stopIfTrue="1">
      <formula>0</formula>
    </cfRule>
    <cfRule type="aboveAverage" priority="697" dxfId="34" stdDev="2"/>
    <cfRule type="aboveAverage" priority="698" dxfId="33" stdDev="1"/>
  </conditionalFormatting>
  <conditionalFormatting sqref="AN13:AN32">
    <cfRule type="cellIs" priority="684" operator="equal" dxfId="16" stopIfTrue="1">
      <formula>0</formula>
    </cfRule>
    <cfRule type="aboveAverage" priority="685" dxfId="34" stdDev="2"/>
    <cfRule type="aboveAverage" priority="686" dxfId="33" stdDev="1"/>
  </conditionalFormatting>
  <conditionalFormatting sqref="AO13:AO32">
    <cfRule type="cellIs" priority="672" operator="equal" dxfId="16" stopIfTrue="1">
      <formula>0</formula>
    </cfRule>
    <cfRule type="aboveAverage" priority="673" dxfId="34" stdDev="2"/>
    <cfRule type="aboveAverage" priority="674" dxfId="33" stdDev="1"/>
  </conditionalFormatting>
  <conditionalFormatting sqref="AP13:AP32">
    <cfRule type="cellIs" priority="660" operator="equal" dxfId="16" stopIfTrue="1">
      <formula>0</formula>
    </cfRule>
    <cfRule type="aboveAverage" priority="661" dxfId="34" stdDev="2"/>
    <cfRule type="aboveAverage" priority="662" dxfId="33" stdDev="1"/>
  </conditionalFormatting>
  <conditionalFormatting sqref="AQ13:AQ32">
    <cfRule type="cellIs" priority="648" operator="equal" dxfId="16" stopIfTrue="1">
      <formula>0</formula>
    </cfRule>
    <cfRule type="aboveAverage" priority="649" dxfId="34" stdDev="2"/>
    <cfRule type="aboveAverage" priority="650" dxfId="33" stdDev="1"/>
  </conditionalFormatting>
  <conditionalFormatting sqref="C13:C32">
    <cfRule type="cellIs" priority="480" operator="equal" dxfId="16" stopIfTrue="1">
      <formula>0</formula>
    </cfRule>
    <cfRule type="aboveAverage" priority="481" dxfId="34" stdDev="2"/>
    <cfRule type="aboveAverage" priority="482" dxfId="33" stdDev="1"/>
  </conditionalFormatting>
  <conditionalFormatting sqref="F13:F32">
    <cfRule type="cellIs" priority="474" operator="equal" dxfId="16" stopIfTrue="1">
      <formula>0</formula>
    </cfRule>
    <cfRule type="aboveAverage" priority="475" dxfId="34" stdDev="2"/>
    <cfRule type="aboveAverage" priority="476" dxfId="33" stdDev="1"/>
  </conditionalFormatting>
  <conditionalFormatting sqref="G13:G32">
    <cfRule type="cellIs" priority="468" operator="equal" dxfId="16" stopIfTrue="1">
      <formula>0</formula>
    </cfRule>
    <cfRule type="aboveAverage" priority="469" dxfId="34" stdDev="2"/>
    <cfRule type="aboveAverage" priority="470" dxfId="33" stdDev="1"/>
  </conditionalFormatting>
  <conditionalFormatting sqref="H13:H32">
    <cfRule type="cellIs" priority="462" operator="equal" dxfId="16" stopIfTrue="1">
      <formula>0</formula>
    </cfRule>
    <cfRule type="aboveAverage" priority="463" dxfId="34" stdDev="2"/>
    <cfRule type="aboveAverage" priority="464" dxfId="33" stdDev="1"/>
  </conditionalFormatting>
  <conditionalFormatting sqref="I13:I32">
    <cfRule type="cellIs" priority="456" operator="equal" dxfId="16" stopIfTrue="1">
      <formula>0</formula>
    </cfRule>
    <cfRule type="aboveAverage" priority="457" dxfId="34" stdDev="2"/>
    <cfRule type="aboveAverage" priority="458" dxfId="33" stdDev="1"/>
  </conditionalFormatting>
  <conditionalFormatting sqref="K13:K32">
    <cfRule type="cellIs" priority="450" operator="equal" dxfId="16" stopIfTrue="1">
      <formula>0</formula>
    </cfRule>
    <cfRule type="aboveAverage" priority="451" dxfId="34" stdDev="2"/>
    <cfRule type="aboveAverage" priority="452" dxfId="33" stdDev="1"/>
  </conditionalFormatting>
  <conditionalFormatting sqref="L13:L32">
    <cfRule type="cellIs" priority="444" operator="equal" dxfId="16" stopIfTrue="1">
      <formula>0</formula>
    </cfRule>
    <cfRule type="aboveAverage" priority="445" dxfId="34" stdDev="2"/>
    <cfRule type="aboveAverage" priority="446" dxfId="33" stdDev="1"/>
  </conditionalFormatting>
  <conditionalFormatting sqref="M13:M32">
    <cfRule type="cellIs" priority="438" operator="equal" dxfId="16" stopIfTrue="1">
      <formula>0</formula>
    </cfRule>
    <cfRule type="aboveAverage" priority="439" dxfId="34" stdDev="2"/>
    <cfRule type="aboveAverage" priority="440" dxfId="33" stdDev="1"/>
  </conditionalFormatting>
  <conditionalFormatting sqref="N13:N32">
    <cfRule type="cellIs" priority="432" operator="equal" dxfId="16" stopIfTrue="1">
      <formula>0</formula>
    </cfRule>
    <cfRule type="aboveAverage" priority="433" dxfId="34" stdDev="2"/>
    <cfRule type="aboveAverage" priority="434" dxfId="33" stdDev="1"/>
  </conditionalFormatting>
  <conditionalFormatting sqref="O13:O32">
    <cfRule type="cellIs" priority="426" operator="equal" dxfId="16" stopIfTrue="1">
      <formula>0</formula>
    </cfRule>
    <cfRule type="aboveAverage" priority="427" dxfId="34" stdDev="2"/>
    <cfRule type="aboveAverage" priority="428" dxfId="33" stdDev="1"/>
  </conditionalFormatting>
  <conditionalFormatting sqref="P13:P32">
    <cfRule type="cellIs" priority="420" operator="equal" dxfId="16" stopIfTrue="1">
      <formula>0</formula>
    </cfRule>
    <cfRule type="aboveAverage" priority="421" dxfId="34" stdDev="2"/>
    <cfRule type="aboveAverage" priority="422" dxfId="33" stdDev="1"/>
  </conditionalFormatting>
  <conditionalFormatting sqref="AQ64:AQ83">
    <cfRule type="cellIs" priority="320" operator="equal" dxfId="31" stopIfTrue="1">
      <formula>0</formula>
    </cfRule>
    <cfRule type="colorScale" priority="3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P64:AP83">
    <cfRule type="cellIs" priority="316" operator="equal" dxfId="31" stopIfTrue="1">
      <formula>0</formula>
    </cfRule>
    <cfRule type="colorScale" priority="3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O64:AO83">
    <cfRule type="cellIs" priority="314" operator="equal" dxfId="31" stopIfTrue="1">
      <formula>0</formula>
    </cfRule>
    <cfRule type="colorScale" priority="3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N64:AN83">
    <cfRule type="cellIs" priority="312" operator="equal" dxfId="31" stopIfTrue="1">
      <formula>0</formula>
    </cfRule>
    <cfRule type="colorScale" priority="3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priority="310" operator="equal" dxfId="31" stopIfTrue="1">
      <formula>0</formula>
    </cfRule>
    <cfRule type="colorScale" priority="3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priority="308" operator="equal" dxfId="31" stopIfTrue="1">
      <formula>0</formula>
    </cfRule>
    <cfRule type="colorScale" priority="3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priority="306" operator="equal" dxfId="31" stopIfTrue="1">
      <formula>0</formula>
    </cfRule>
    <cfRule type="colorScale" priority="3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priority="304" operator="equal" dxfId="31" stopIfTrue="1">
      <formula>0</formula>
    </cfRule>
    <cfRule type="colorScale" priority="3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priority="302" operator="equal" dxfId="31" stopIfTrue="1">
      <formula>0</formula>
    </cfRule>
    <cfRule type="colorScale" priority="3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priority="300" operator="equal" dxfId="31" stopIfTrue="1">
      <formula>0</formula>
    </cfRule>
    <cfRule type="colorScale" priority="3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priority="298" operator="equal" dxfId="31" stopIfTrue="1">
      <formula>0</formula>
    </cfRule>
    <cfRule type="colorScale" priority="2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priority="296" operator="equal" dxfId="31" stopIfTrue="1">
      <formula>0</formula>
    </cfRule>
    <cfRule type="colorScale" priority="2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priority="294" operator="equal" dxfId="31" stopIfTrue="1">
      <formula>0</formula>
    </cfRule>
    <cfRule type="colorScale" priority="2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priority="292" operator="equal" dxfId="31" stopIfTrue="1">
      <formula>0</formula>
    </cfRule>
    <cfRule type="colorScale" priority="2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priority="290" operator="equal" dxfId="31" stopIfTrue="1">
      <formula>0</formula>
    </cfRule>
    <cfRule type="colorScale" priority="2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priority="288" operator="equal" dxfId="31" stopIfTrue="1">
      <formula>0</formula>
    </cfRule>
    <cfRule type="colorScale" priority="2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priority="286" operator="equal" dxfId="31" stopIfTrue="1">
      <formula>0</formula>
    </cfRule>
    <cfRule type="colorScale" priority="2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priority="284" operator="equal" dxfId="31" stopIfTrue="1">
      <formula>0</formula>
    </cfRule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priority="282" operator="equal" dxfId="31" stopIfTrue="1">
      <formula>0</formula>
    </cfRule>
    <cfRule type="colorScale" priority="2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priority="280" operator="equal" dxfId="31" stopIfTrue="1">
      <formula>0</formula>
    </cfRule>
    <cfRule type="colorScale" priority="2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priority="278" operator="equal" dxfId="31" stopIfTrue="1">
      <formula>0</formula>
    </cfRule>
    <cfRule type="colorScale" priority="2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priority="276" operator="equal" dxfId="31" stopIfTrue="1">
      <formula>0</formula>
    </cfRule>
    <cfRule type="colorScale" priority="2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priority="274" operator="equal" dxfId="31" stopIfTrue="1">
      <formula>0</formula>
    </cfRule>
    <cfRule type="colorScale" priority="2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priority="272" operator="equal" dxfId="31" stopIfTrue="1">
      <formula>0</formula>
    </cfRule>
    <cfRule type="colorScale" priority="2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priority="270" operator="equal" dxfId="31" stopIfTrue="1">
      <formula>0</formula>
    </cfRule>
    <cfRule type="colorScale" priority="2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priority="268" operator="equal" dxfId="31" stopIfTrue="1">
      <formula>0</formula>
    </cfRule>
    <cfRule type="colorScale" priority="2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priority="266" operator="equal" dxfId="31" stopIfTrue="1">
      <formula>0</formula>
    </cfRule>
    <cfRule type="colorScale" priority="2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priority="264" operator="equal" dxfId="31" stopIfTrue="1">
      <formula>0</formula>
    </cfRule>
    <cfRule type="colorScale" priority="2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priority="262" operator="equal" dxfId="31" stopIfTrue="1">
      <formula>0</formula>
    </cfRule>
    <cfRule type="colorScale" priority="2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priority="260" operator="equal" dxfId="31" stopIfTrue="1">
      <formula>0</formula>
    </cfRule>
    <cfRule type="colorScale" priority="2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priority="258" operator="equal" dxfId="31" stopIfTrue="1">
      <formula>0</formula>
    </cfRule>
    <cfRule type="colorScale" priority="2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priority="256" operator="equal" dxfId="31" stopIfTrue="1">
      <formula>0</formula>
    </cfRule>
    <cfRule type="colorScale" priority="2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priority="254" operator="equal" dxfId="31" stopIfTrue="1">
      <formula>0</formula>
    </cfRule>
    <cfRule type="colorScale" priority="2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priority="252" operator="equal" dxfId="31" stopIfTrue="1">
      <formula>0</formula>
    </cfRule>
    <cfRule type="colorScale" priority="2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priority="250" operator="equal" dxfId="31" stopIfTrue="1">
      <formula>0</formula>
    </cfRule>
    <cfRule type="colorScale" priority="2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priority="248" operator="equal" dxfId="31" stopIfTrue="1">
      <formula>0</formula>
    </cfRule>
    <cfRule type="colorScale" priority="2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priority="246" operator="equal" dxfId="31" stopIfTrue="1">
      <formula>0</formula>
    </cfRule>
    <cfRule type="colorScale" priority="2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priority="244" operator="equal" dxfId="31" stopIfTrue="1">
      <formula>0</formula>
    </cfRule>
    <cfRule type="colorScale" priority="2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6">
    <cfRule type="cellIs" priority="3542" operator="equal" dxfId="16">
      <formula>0</formula>
    </cfRule>
    <cfRule type="cellIs" priority="3543" operator="greaterThanOrEqual" dxfId="464">
      <formula>$G$11+$G$10+$G$10</formula>
    </cfRule>
    <cfRule type="cellIs" priority="3544" operator="greaterThanOrEqual" dxfId="33">
      <formula>$G$11+$G$10</formula>
    </cfRule>
  </conditionalFormatting>
  <conditionalFormatting sqref="F6">
    <cfRule type="cellIs" priority="3560" operator="equal" dxfId="16">
      <formula>0</formula>
    </cfRule>
    <cfRule type="cellIs" priority="3561" operator="greaterThanOrEqual" dxfId="34">
      <formula>$M$11+$M$10+$M$10</formula>
    </cfRule>
    <cfRule type="cellIs" priority="3562" operator="greaterThanOrEqual" dxfId="33">
      <formula>$M$11+$M$10</formula>
    </cfRule>
  </conditionalFormatting>
  <conditionalFormatting sqref="F7">
    <cfRule type="cellIs" priority="3563" operator="equal" dxfId="16">
      <formula>0</formula>
    </cfRule>
    <cfRule type="cellIs" priority="3564" operator="greaterThanOrEqual" dxfId="34">
      <formula>$N$11+$N$10+$N$10</formula>
    </cfRule>
    <cfRule type="cellIs" priority="3565" operator="greaterThanOrEqual" dxfId="33">
      <formula>$N$11+$N$10</formula>
    </cfRule>
  </conditionalFormatting>
  <conditionalFormatting sqref="F9">
    <cfRule type="cellIs" priority="3677" operator="equal" dxfId="16">
      <formula>0</formula>
    </cfRule>
    <cfRule type="cellIs" priority="3678" operator="greaterThanOrEqual" dxfId="34">
      <formula>H$11+H$10+H$10</formula>
    </cfRule>
    <cfRule type="cellIs" priority="3679" operator="greaterThanOrEqual" dxfId="33">
      <formula>H$11+H$10</formula>
    </cfRule>
  </conditionalFormatting>
  <conditionalFormatting sqref="D13:D32">
    <cfRule type="cellIs" priority="231" operator="equal" dxfId="16" stopIfTrue="1">
      <formula>0</formula>
    </cfRule>
    <cfRule type="aboveAverage" priority="232" dxfId="34" stdDev="2"/>
    <cfRule type="aboveAverage" priority="233" dxfId="33" stdDev="1"/>
  </conditionalFormatting>
  <conditionalFormatting sqref="E13:E32">
    <cfRule type="cellIs" priority="218" operator="equal" dxfId="16" stopIfTrue="1">
      <formula>0</formula>
    </cfRule>
    <cfRule type="aboveAverage" priority="219" dxfId="34" stdDev="2"/>
    <cfRule type="aboveAverage" priority="220" dxfId="33" stdDev="1"/>
  </conditionalFormatting>
  <conditionalFormatting sqref="D12">
    <cfRule type="colorScale" priority="217">
      <colorScale>
        <cfvo type="formula" val="ROW()"/>
        <cfvo type="formula" val="ROW()"/>
        <color rgb="FFFF7128"/>
        <color rgb="FFFFEF9C"/>
      </colorScale>
    </cfRule>
  </conditionalFormatting>
  <conditionalFormatting sqref="E12">
    <cfRule type="colorScale" priority="216">
      <colorScale>
        <cfvo type="formula" val="ROW()"/>
        <cfvo type="formula" val="ROW()"/>
        <color rgb="FFFF7128"/>
        <color rgb="FFFFEF9C"/>
      </colorScale>
    </cfRule>
  </conditionalFormatting>
  <conditionalFormatting sqref="D64:D83">
    <cfRule type="cellIs" priority="214" operator="equal" dxfId="31" stopIfTrue="1">
      <formula>0</formula>
    </cfRule>
    <cfRule type="colorScale" priority="2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priority="212" operator="equal" dxfId="31" stopIfTrue="1">
      <formula>0</formula>
    </cfRule>
    <cfRule type="colorScale" priority="2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8">
    <cfRule type="cellIs" priority="3887" operator="equal" dxfId="16">
      <formula>0</formula>
    </cfRule>
    <cfRule type="cellIs" priority="3888" operator="greaterThanOrEqual" dxfId="34">
      <formula>$O$11+$O$10+$O$10</formula>
    </cfRule>
    <cfRule type="cellIs" priority="3889" operator="greaterThanOrEqual" dxfId="33">
      <formula>$O$11+$O$10</formula>
    </cfRule>
  </conditionalFormatting>
  <conditionalFormatting sqref="J12">
    <cfRule type="colorScale" priority="161">
      <colorScale>
        <cfvo type="formula" val="ROW()"/>
        <cfvo type="formula" val="ROW()"/>
        <color rgb="FFFF7128"/>
        <color rgb="FFFFEF9C"/>
      </colorScale>
    </cfRule>
  </conditionalFormatting>
  <conditionalFormatting sqref="J13:J32">
    <cfRule type="cellIs" priority="155" operator="equal" dxfId="16" stopIfTrue="1">
      <formula>0</formula>
    </cfRule>
    <cfRule type="aboveAverage" priority="156" dxfId="34" stdDev="2"/>
    <cfRule type="aboveAverage" priority="157" dxfId="33" stdDev="1"/>
  </conditionalFormatting>
  <conditionalFormatting sqref="D9">
    <cfRule type="cellIs" priority="150" operator="lessThanOrEqual" dxfId="439">
      <formula>0</formula>
    </cfRule>
    <cfRule type="cellIs" priority="151" operator="greaterThan" dxfId="438">
      <formula>0</formula>
    </cfRule>
  </conditionalFormatting>
  <conditionalFormatting sqref="A9">
    <cfRule type="colorScale" priority="149">
      <colorScale>
        <cfvo type="formula" val="ROW()"/>
        <cfvo type="formula" val="ROW()"/>
        <color rgb="FFFF7128"/>
        <color rgb="FFFFEF9C"/>
      </colorScale>
    </cfRule>
  </conditionalFormatting>
  <conditionalFormatting sqref="B9">
    <cfRule type="cellIs" priority="146" operator="equal" dxfId="16">
      <formula>0</formula>
    </cfRule>
    <cfRule type="cellIs" priority="147" operator="greaterThanOrEqual" dxfId="34">
      <formula>$J$11+$J$10+$J$10</formula>
    </cfRule>
    <cfRule type="cellIs" priority="148" operator="greaterThanOrEqual" dxfId="33">
      <formula>$J$11+$J$10</formula>
    </cfRule>
  </conditionalFormatting>
  <conditionalFormatting sqref="F33">
    <cfRule type="cellIs" priority="140" operator="equal" dxfId="16">
      <formula>0</formula>
    </cfRule>
    <cfRule type="cellIs" priority="141" operator="greaterThanOrEqual" dxfId="34">
      <formula>F$11+F$10+F$10</formula>
    </cfRule>
    <cfRule type="cellIs" priority="142" operator="greaterThanOrEqual" dxfId="33">
      <formula>F$11+F$10</formula>
    </cfRule>
  </conditionalFormatting>
  <conditionalFormatting sqref="G33">
    <cfRule type="cellIs" priority="82" operator="equal" dxfId="16">
      <formula>0</formula>
    </cfRule>
    <cfRule type="cellIs" priority="83" operator="greaterThanOrEqual" dxfId="34">
      <formula>G$11+G$10+G$10</formula>
    </cfRule>
    <cfRule type="cellIs" priority="84" operator="greaterThanOrEqual" dxfId="33">
      <formula>G$11+G$10</formula>
    </cfRule>
  </conditionalFormatting>
  <conditionalFormatting sqref="H33">
    <cfRule type="cellIs" priority="76" operator="equal" dxfId="16">
      <formula>0</formula>
    </cfRule>
    <cfRule type="cellIs" priority="77" operator="greaterThanOrEqual" dxfId="34">
      <formula>H$11+H$10+H$10</formula>
    </cfRule>
    <cfRule type="cellIs" priority="78" operator="greaterThanOrEqual" dxfId="33">
      <formula>H$11+H$10</formula>
    </cfRule>
  </conditionalFormatting>
  <conditionalFormatting sqref="I33">
    <cfRule type="cellIs" priority="70" operator="equal" dxfId="16">
      <formula>0</formula>
    </cfRule>
    <cfRule type="cellIs" priority="71" operator="greaterThanOrEqual" dxfId="34">
      <formula>I$11+I$10+I$10</formula>
    </cfRule>
    <cfRule type="cellIs" priority="72" operator="greaterThanOrEqual" dxfId="33">
      <formula>I$11+I$10</formula>
    </cfRule>
  </conditionalFormatting>
  <conditionalFormatting sqref="J33">
    <cfRule type="cellIs" priority="58" operator="equal" dxfId="16">
      <formula>0</formula>
    </cfRule>
    <cfRule type="cellIs" priority="59" operator="greaterThanOrEqual" dxfId="34">
      <formula>J$11+J$10+J$10</formula>
    </cfRule>
    <cfRule type="cellIs" priority="60" operator="greaterThanOrEqual" dxfId="33">
      <formula>J$11+J$10</formula>
    </cfRule>
  </conditionalFormatting>
  <conditionalFormatting sqref="K33">
    <cfRule type="cellIs" priority="52" operator="equal" dxfId="16">
      <formula>0</formula>
    </cfRule>
    <cfRule type="cellIs" priority="53" operator="greaterThanOrEqual" dxfId="34">
      <formula>K$11+K$10+K$10</formula>
    </cfRule>
    <cfRule type="cellIs" priority="54" operator="greaterThanOrEqual" dxfId="33">
      <formula>K$11+K$10</formula>
    </cfRule>
  </conditionalFormatting>
  <conditionalFormatting sqref="L33">
    <cfRule type="cellIs" priority="46" operator="equal" dxfId="16">
      <formula>0</formula>
    </cfRule>
    <cfRule type="cellIs" priority="47" operator="greaterThanOrEqual" dxfId="34">
      <formula>L$11+L$10+L$10</formula>
    </cfRule>
    <cfRule type="cellIs" priority="48" operator="greaterThanOrEqual" dxfId="33">
      <formula>L$11+L$10</formula>
    </cfRule>
  </conditionalFormatting>
  <conditionalFormatting sqref="M33">
    <cfRule type="cellIs" priority="40" operator="equal" dxfId="16">
      <formula>0</formula>
    </cfRule>
    <cfRule type="cellIs" priority="41" operator="greaterThanOrEqual" dxfId="34">
      <formula>M$11+M$10+M$10</formula>
    </cfRule>
    <cfRule type="cellIs" priority="42" operator="greaterThanOrEqual" dxfId="33">
      <formula>M$11+M$10</formula>
    </cfRule>
  </conditionalFormatting>
  <conditionalFormatting sqref="N33">
    <cfRule type="cellIs" priority="34" operator="equal" dxfId="16">
      <formula>0</formula>
    </cfRule>
    <cfRule type="cellIs" priority="35" operator="greaterThanOrEqual" dxfId="34">
      <formula>N$11+N$10+N$10</formula>
    </cfRule>
    <cfRule type="cellIs" priority="36" operator="greaterThanOrEqual" dxfId="33">
      <formula>N$11+N$10</formula>
    </cfRule>
  </conditionalFormatting>
  <conditionalFormatting sqref="O33">
    <cfRule type="cellIs" priority="28" operator="equal" dxfId="16">
      <formula>0</formula>
    </cfRule>
    <cfRule type="cellIs" priority="29" operator="greaterThanOrEqual" dxfId="34">
      <formula>O$11+O$10+O$10</formula>
    </cfRule>
    <cfRule type="cellIs" priority="30" operator="greaterThanOrEqual" dxfId="33">
      <formula>O$11+O$10</formula>
    </cfRule>
  </conditionalFormatting>
  <conditionalFormatting sqref="P33">
    <cfRule type="cellIs" priority="22" operator="equal" dxfId="16">
      <formula>0</formula>
    </cfRule>
    <cfRule type="cellIs" priority="23" operator="greaterThanOrEqual" dxfId="34">
      <formula>P$11+P$10+P$10</formula>
    </cfRule>
    <cfRule type="cellIs" priority="24" operator="greaterThanOrEqual" dxfId="33">
      <formula>P$11+P$10</formula>
    </cfRule>
  </conditionalFormatting>
  <conditionalFormatting sqref="D33">
    <cfRule type="cellIs" priority="16" operator="equal" dxfId="16">
      <formula>0</formula>
    </cfRule>
    <cfRule type="cellIs" priority="17" operator="greaterThanOrEqual" dxfId="34">
      <formula>D$11+D$10+D$10</formula>
    </cfRule>
    <cfRule type="cellIs" priority="18" operator="greaterThanOrEqual" dxfId="33">
      <formula>D$11+D$10</formula>
    </cfRule>
  </conditionalFormatting>
  <conditionalFormatting sqref="E33">
    <cfRule type="cellIs" priority="10" operator="equal" dxfId="16">
      <formula>0</formula>
    </cfRule>
    <cfRule type="cellIs" priority="11" operator="greaterThanOrEqual" dxfId="34">
      <formula>E$11+E$10+E$10</formula>
    </cfRule>
    <cfRule type="cellIs" priority="12" operator="greaterThanOrEqual" dxfId="33">
      <formula>E$11+E$10</formula>
    </cfRule>
  </conditionalFormatting>
  <conditionalFormatting sqref="C33">
    <cfRule type="cellIs" priority="4" operator="equal" dxfId="16">
      <formula>0</formula>
    </cfRule>
    <cfRule type="cellIs" priority="5" operator="greaterThanOrEqual" dxfId="34">
      <formula>C$11+C$10+C$10</formula>
    </cfRule>
    <cfRule type="cellIs" priority="6" operator="greaterThanOrEqual" dxfId="33">
      <formula>C$11+C$10</formula>
    </cfRule>
  </conditionalFormatting>
  <conditionalFormatting sqref="J63">
    <cfRule type="colorScale" priority="3">
      <colorScale>
        <cfvo type="formula" val="ROW()"/>
        <cfvo type="formula" val="ROW()"/>
        <color rgb="FFFF7128"/>
        <color rgb="FFFFEF9C"/>
      </colorScale>
    </cfRule>
  </conditionalFormatting>
  <conditionalFormatting sqref="J64:J83">
    <cfRule type="cellIs" priority="1" operator="equal" dxfId="31" stopIfTrue="1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4.xml><?xml version="1.0" encoding="utf-8"?>
<worksheet xmlns="http://schemas.openxmlformats.org/spreadsheetml/2006/main">
  <sheetPr codeName="Sheet4">
    <tabColor rgb="FF95097A"/>
    <outlinePr summaryBelow="1" summaryRight="1"/>
    <pageSetUpPr/>
  </sheetPr>
  <dimension ref="A1:OH13"/>
  <sheetViews>
    <sheetView workbookViewId="0">
      <selection activeCell="A1" sqref="A1:XFD1048576"/>
    </sheetView>
  </sheetViews>
  <sheetFormatPr baseColWidth="8" defaultRowHeight="15"/>
  <cols>
    <col width="9.140625" customWidth="1" style="644" min="1" max="16384"/>
  </cols>
  <sheetData>
    <row r="1">
      <c r="A1" t="inlineStr">
        <is>
          <t>Id</t>
        </is>
      </c>
      <c r="B1" t="inlineStr">
        <is>
          <t>SchemaName=Service,Client=ALL,DataSet=Prod,Host=ALL,HostGroup=ALL,Instance=NONE,Marketplace=GEG1,MethodName=ALL,Metric=Count.AutoSlam.GEG1.10.GEG1-SLAM2101.Kickout.Controller.NoSorterAvailable,MetricClass=NONE,ServiceName=FCAutoSlamClientService,Stat=sum,Period=OneDay</t>
        </is>
      </c>
      <c r="C1" t="inlineStr">
        <is>
          <t>SchemaName=Service,Client=ALL,DataSet=Prod,Host=ALL,HostGroup=ALL,Instance=NONE,Marketplace=GEG1,MethodName=ALL,Metric=Count.AutoSlam.GEG1.10.GEG1-SLAM2101.Kickout.RestrictionAuthority.NonShippableHazmat,MetricClass=NONE,ServiceName=FCAutoSlamClientService,Stat=sum,Period=OneDay</t>
        </is>
      </c>
      <c r="D1" t="inlineStr">
        <is>
          <t>SchemaName=Service,Client=ALL,DataSet=Prod,Host=ALL,HostGroup=ALL,Instance=NONE,Marketplace=GEG1,MethodName=ALL,Metric=Count.AutoSlam.GEG1.10.GEG1-SLAM2101.Kickout.Ship.AutoFlushFailure,MetricClass=NONE,ServiceName=FCAutoSlamClientService,Stat=sum,Period=OneDay</t>
        </is>
      </c>
      <c r="E1" t="inlineStr">
        <is>
          <t>SchemaName=Service,Client=ALL,DataSet=Prod,Host=ALL,HostGroup=ALL,Instance=NONE,Marketplace=GEG1,MethodName=ALL,Metric=Count.AutoSlam.GEG1.10.GEG1-SLAM2101.Kickout.Ship.ExtraHazmatLabel,MetricClass=NONE,ServiceName=FCAutoSlamClientService,Stat=sum,Period=OneDay</t>
        </is>
      </c>
      <c r="F1" t="inlineStr">
        <is>
          <t>SchemaName=Service,Client=ALL,DataSet=Prod,Host=ALL,HostGroup=ALL,Instance=NONE,Marketplace=GEG1,MethodName=ALL,Metric=Count.AutoSlam.GEG1.10.GEG1-SLAM2101.Kickout.Ship.LargerThanRecommendedBoxFailure,MetricClass=NONE,ServiceName=FCAutoSlamClientService,Stat=sum,Period=OneDay</t>
        </is>
      </c>
      <c r="G1" t="inlineStr">
        <is>
          <t>SchemaName=Service,Client=ALL,DataSet=Prod,Host=ALL,HostGroup=ALL,Instance=NONE,Marketplace=GEG1,MethodName=ALL,Metric=Count.AutoSlam.GEG1.10.GEG1-SLAM2101.Kickout.Ship.MissingHazmatLabel,MetricClass=NONE,ServiceName=FCAutoSlamClientService,Stat=sum,Period=OneDay</t>
        </is>
      </c>
      <c r="H1" t="inlineStr">
        <is>
          <t>SchemaName=Service,Client=ALL,DataSet=Prod,Host=ALL,HostGroup=ALL,Instance=NONE,Marketplace=GEG1,MethodName=ALL,Metric=Count.AutoSlam.GEG1.10.GEG1-SLAM2101.Kickout.Ship.WeightOutOfTolerance,MetricClass=NONE,ServiceName=FCAutoSlamClientService,Stat=sum,Period=OneDay</t>
        </is>
      </c>
      <c r="I1" t="inlineStr">
        <is>
          <t>SchemaName=Service,Client=ALL,DataSet=Prod,Host=ALL,HostGroup=ALL,Instance=NONE,Marketplace=GEG1,MethodName=ALL,Metric=Count.AutoSlam.GEG1.10.GEG1-SLAM2102.Kickout.Controller.NoSorterAvailable,MetricClass=NONE,ServiceName=FCAutoSlamClientService,Stat=sum,Period=OneDay</t>
        </is>
      </c>
      <c r="J1" t="inlineStr">
        <is>
          <t>SchemaName=Service,Client=ALL,DataSet=Prod,Host=ALL,HostGroup=ALL,Instance=NONE,Marketplace=GEG1,MethodName=ALL,Metric=Count.AutoSlam.GEG1.10.GEG1-SLAM2102.Kickout.RestrictionAuthority.NonShippableHazmat,MetricClass=NONE,ServiceName=FCAutoSlamClientService,Stat=sum,Period=OneDay</t>
        </is>
      </c>
      <c r="K1" t="inlineStr">
        <is>
          <t>SchemaName=Service,Client=ALL,DataSet=Prod,Host=ALL,HostGroup=ALL,Instance=NONE,Marketplace=GEG1,MethodName=ALL,Metric=Count.AutoSlam.GEG1.10.GEG1-SLAM2102.Kickout.Ship.AutoFlushFailure,MetricClass=NONE,ServiceName=FCAutoSlamClientService,Stat=sum,Period=OneDay</t>
        </is>
      </c>
      <c r="L1" t="inlineStr">
        <is>
          <t>SchemaName=Service,Client=ALL,DataSet=Prod,Host=ALL,HostGroup=ALL,Instance=NONE,Marketplace=GEG1,MethodName=ALL,Metric=Count.AutoSlam.GEG1.10.GEG1-SLAM2102.Kickout.Ship.ExtraHazmatLabel,MetricClass=NONE,ServiceName=FCAutoSlamClientService,Stat=sum,Period=OneDay</t>
        </is>
      </c>
      <c r="M1" t="inlineStr">
        <is>
          <t>SchemaName=Service,Client=ALL,DataSet=Prod,Host=ALL,HostGroup=ALL,Instance=NONE,Marketplace=GEG1,MethodName=ALL,Metric=Count.AutoSlam.GEG1.10.GEG1-SLAM2102.Kickout.Ship.LargerThanRecommendedBoxFailure,MetricClass=NONE,ServiceName=FCAutoSlamClientService,Stat=sum,Period=OneDay</t>
        </is>
      </c>
      <c r="N1" t="inlineStr">
        <is>
          <t>SchemaName=Service,Client=ALL,DataSet=Prod,Host=ALL,HostGroup=ALL,Instance=NONE,Marketplace=GEG1,MethodName=ALL,Metric=Count.AutoSlam.GEG1.10.GEG1-SLAM2102.Kickout.Ship.MissingHazmatLabel,MetricClass=NONE,ServiceName=FCAutoSlamClientService,Stat=sum,Period=OneDay</t>
        </is>
      </c>
      <c r="O1" t="inlineStr">
        <is>
          <t>SchemaName=Service,Client=ALL,DataSet=Prod,Host=ALL,HostGroup=ALL,Instance=NONE,Marketplace=GEG1,MethodName=ALL,Metric=Count.AutoSlam.GEG1.10.GEG1-SLAM2102.Kickout.Ship.WeightOutOfTolerance,MetricClass=NONE,ServiceName=FCAutoSlamClientService,Stat=sum,Period=OneDay</t>
        </is>
      </c>
      <c r="P1" t="inlineStr">
        <is>
          <t>SchemaName=Service,Client=ALL,DataSet=Prod,Host=ALL,HostGroup=ALL,Instance=NONE,Marketplace=GEG1,MethodName=ALL,Metric=Count.AutoSlam.GEG1.2.GEG1-SLAM1021.Kickout.Controller.NoSorterAvailable,MetricClass=NONE,ServiceName=FCAutoSlamClientService,Stat=sum,Period=OneDay</t>
        </is>
      </c>
      <c r="Q1" t="inlineStr">
        <is>
          <t>SchemaName=Service,Client=ALL,DataSet=Prod,Host=ALL,HostGroup=ALL,Instance=NONE,Marketplace=GEG1,MethodName=ALL,Metric=Count.AutoSlam.GEG1.2.GEG1-SLAM1021.Kickout.RestrictionAuthority.NonShippableHazmat,MetricClass=NONE,ServiceName=FCAutoSlamClientService,Stat=sum,Period=OneDay</t>
        </is>
      </c>
      <c r="R1" t="inlineStr">
        <is>
          <t>SchemaName=Service,Client=ALL,DataSet=Prod,Host=ALL,HostGroup=ALL,Instance=NONE,Marketplace=GEG1,MethodName=ALL,Metric=Count.AutoSlam.GEG1.2.GEG1-SLAM1021.Kickout.Ship.AutoFlushFailure,MetricClass=NONE,ServiceName=FCAutoSlamClientService,Stat=sum,Period=OneDay</t>
        </is>
      </c>
      <c r="S1" t="inlineStr">
        <is>
          <t>SchemaName=Service,Client=ALL,DataSet=Prod,Host=ALL,HostGroup=ALL,Instance=NONE,Marketplace=GEG1,MethodName=ALL,Metric=Count.AutoSlam.GEG1.2.GEG1-SLAM1021.Kickout.Ship.LargerThanRecommendedBoxFailure,MetricClass=NONE,ServiceName=FCAutoSlamClientService,Stat=sum,Period=OneDay</t>
        </is>
      </c>
      <c r="T1" t="inlineStr">
        <is>
          <t>SchemaName=Service,Client=ALL,DataSet=Prod,Host=ALL,HostGroup=ALL,Instance=NONE,Marketplace=GEG1,MethodName=ALL,Metric=Count.AutoSlam.GEG1.2.GEG1-SLAM1021.Kickout.Ship.MissingHazmatLabel,MetricClass=NONE,ServiceName=FCAutoSlamClientService,Stat=sum,Period=OneDay</t>
        </is>
      </c>
      <c r="U1" t="inlineStr">
        <is>
          <t>SchemaName=Service,Client=ALL,DataSet=Prod,Host=ALL,HostGroup=ALL,Instance=NONE,Marketplace=GEG1,MethodName=ALL,Metric=Count.AutoSlam.GEG1.2.GEG1-SLAM1021.Kickout.Ship.WeightOutOfTolerance,MetricClass=NONE,ServiceName=FCAutoSlamClientService,Stat=sum,Period=OneDay</t>
        </is>
      </c>
      <c r="V1" t="inlineStr">
        <is>
          <t>SchemaName=Service,Client=ALL,DataSet=Prod,Host=ALL,HostGroup=ALL,Instance=NONE,Marketplace=GEG1,MethodName=ALL,Metric=Count.AutoSlam.GEG1.2.GEG1-SLAM1022.Kickout.Controller.NoSorterAvailable,MetricClass=NONE,ServiceName=FCAutoSlamClientService,Stat=sum,Period=OneDay</t>
        </is>
      </c>
      <c r="W1" t="inlineStr">
        <is>
          <t>SchemaName=Service,Client=ALL,DataSet=Prod,Host=ALL,HostGroup=ALL,Instance=NONE,Marketplace=GEG1,MethodName=ALL,Metric=Count.AutoSlam.GEG1.2.GEG1-SLAM1022.Kickout.RestrictionAuthority.NonShippableHazmat,MetricClass=NONE,ServiceName=FCAutoSlamClientService,Stat=sum,Period=OneDay</t>
        </is>
      </c>
      <c r="X1" t="inlineStr">
        <is>
          <t>SchemaName=Service,Client=ALL,DataSet=Prod,Host=ALL,HostGroup=ALL,Instance=NONE,Marketplace=GEG1,MethodName=ALL,Metric=Count.AutoSlam.GEG1.2.GEG1-SLAM1022.Kickout.Ship.AutoFlushFailure,MetricClass=NONE,ServiceName=FCAutoSlamClientService,Stat=sum,Period=OneDay</t>
        </is>
      </c>
      <c r="Y1" t="inlineStr">
        <is>
          <t>SchemaName=Service,Client=ALL,DataSet=Prod,Host=ALL,HostGroup=ALL,Instance=NONE,Marketplace=GEG1,MethodName=ALL,Metric=Count.AutoSlam.GEG1.2.GEG1-SLAM1022.Kickout.Ship.LargerThanRecommendedBoxFailure,MetricClass=NONE,ServiceName=FCAutoSlamClientService,Stat=sum,Period=OneDay</t>
        </is>
      </c>
      <c r="Z1" t="inlineStr">
        <is>
          <t>SchemaName=Service,Client=ALL,DataSet=Prod,Host=ALL,HostGroup=ALL,Instance=NONE,Marketplace=GEG1,MethodName=ALL,Metric=Count.AutoSlam.GEG1.2.GEG1-SLAM1022.Kickout.Ship.MissingHazmatLabel,MetricClass=NONE,ServiceName=FCAutoSlamClientService,Stat=sum,Period=OneDay</t>
        </is>
      </c>
      <c r="AA1" t="inlineStr">
        <is>
          <t>SchemaName=Service,Client=ALL,DataSet=Prod,Host=ALL,HostGroup=ALL,Instance=NONE,Marketplace=GEG1,MethodName=ALL,Metric=Count.AutoSlam.GEG1.2.GEG1-SLAM1022.Kickout.Ship.WeightOutOfTolerance,MetricClass=NONE,ServiceName=FCAutoSlamClientService,Stat=sum,Period=OneDay</t>
        </is>
      </c>
      <c r="AB1" t="inlineStr">
        <is>
          <t>SchemaName=Service,Client=ALL,DataSet=Prod,Host=ALL,HostGroup=ALL,Instance=NONE,Marketplace=GEG1,MethodName=ALL,Metric=Count.AutoSlam.GEG1.3.GEG1-SLAM1031.Kickout.Controller.NoSorterAvailable,MetricClass=NONE,ServiceName=FCAutoSlamClientService,Stat=sum,Period=OneDay</t>
        </is>
      </c>
      <c r="AC1" t="inlineStr">
        <is>
          <t>SchemaName=Service,Client=ALL,DataSet=Prod,Host=ALL,HostGroup=ALL,Instance=NONE,Marketplace=GEG1,MethodName=ALL,Metric=Count.AutoSlam.GEG1.3.GEG1-SLAM1031.Kickout.RestrictionAuthority.NonShippableHazmat,MetricClass=NONE,ServiceName=FCAutoSlamClientService,Stat=sum,Period=OneDay</t>
        </is>
      </c>
      <c r="AD1" t="inlineStr">
        <is>
          <t>SchemaName=Service,Client=ALL,DataSet=Prod,Host=ALL,HostGroup=ALL,Instance=NONE,Marketplace=GEG1,MethodName=ALL,Metric=Count.AutoSlam.GEG1.3.GEG1-SLAM1031.Kickout.Ship.AutoFlushFailure,MetricClass=NONE,ServiceName=FCAutoSlamClientService,Stat=sum,Period=OneDay</t>
        </is>
      </c>
      <c r="AE1" t="inlineStr">
        <is>
          <t>SchemaName=Service,Client=ALL,DataSet=Prod,Host=ALL,HostGroup=ALL,Instance=NONE,Marketplace=GEG1,MethodName=ALL,Metric=Count.AutoSlam.GEG1.3.GEG1-SLAM1031.Kickout.Ship.ExtraHazmatLabel,MetricClass=NONE,ServiceName=FCAutoSlamClientService,Stat=sum,Period=OneDay</t>
        </is>
      </c>
      <c r="AF1" t="inlineStr">
        <is>
          <t>SchemaName=Service,Client=ALL,DataSet=Prod,Host=ALL,HostGroup=ALL,Instance=NONE,Marketplace=GEG1,MethodName=ALL,Metric=Count.AutoSlam.GEG1.3.GEG1-SLAM1031.Kickout.Ship.LargerThanRecommendedBoxFailure,MetricClass=NONE,ServiceName=FCAutoSlamClientService,Stat=sum,Period=OneDay</t>
        </is>
      </c>
      <c r="AG1" t="inlineStr">
        <is>
          <t>SchemaName=Service,Client=ALL,DataSet=Prod,Host=ALL,HostGroup=ALL,Instance=NONE,Marketplace=GEG1,MethodName=ALL,Metric=Count.AutoSlam.GEG1.3.GEG1-SLAM1031.Kickout.Ship.MissingHazmatLabel,MetricClass=NONE,ServiceName=FCAutoSlamClientService,Stat=sum,Period=OneDay</t>
        </is>
      </c>
      <c r="AH1" t="inlineStr">
        <is>
          <t>SchemaName=Service,Client=ALL,DataSet=Prod,Host=ALL,HostGroup=ALL,Instance=NONE,Marketplace=GEG1,MethodName=ALL,Metric=Count.AutoSlam.GEG1.3.GEG1-SLAM1031.Kickout.Ship.WeightOutOfTolerance,MetricClass=NONE,ServiceName=FCAutoSlamClientService,Stat=sum,Period=OneDay</t>
        </is>
      </c>
      <c r="AI1" t="inlineStr">
        <is>
          <t>SchemaName=Service,Client=ALL,DataSet=Prod,Host=ALL,HostGroup=ALL,Instance=NONE,Marketplace=GEG1,MethodName=ALL,Metric=Count.AutoSlam.GEG1.3.GEG1-SLAM1032.Kickout.Controller.NoSorterAvailable,MetricClass=NONE,ServiceName=FCAutoSlamClientService,Stat=sum,Period=OneDay</t>
        </is>
      </c>
      <c r="AJ1" t="inlineStr">
        <is>
          <t>SchemaName=Service,Client=ALL,DataSet=Prod,Host=ALL,HostGroup=ALL,Instance=NONE,Marketplace=GEG1,MethodName=ALL,Metric=Count.AutoSlam.GEG1.3.GEG1-SLAM1032.Kickout.RestrictionAuthority.NonShippableHazmat,MetricClass=NONE,ServiceName=FCAutoSlamClientService,Stat=sum,Period=OneDay</t>
        </is>
      </c>
      <c r="AK1" t="inlineStr">
        <is>
          <t>SchemaName=Service,Client=ALL,DataSet=Prod,Host=ALL,HostGroup=ALL,Instance=NONE,Marketplace=GEG1,MethodName=ALL,Metric=Count.AutoSlam.GEG1.3.GEG1-SLAM1032.Kickout.Ship.AutoFlushFailure,MetricClass=NONE,ServiceName=FCAutoSlamClientService,Stat=sum,Period=OneDay</t>
        </is>
      </c>
      <c r="AL1" t="inlineStr">
        <is>
          <t>SchemaName=Service,Client=ALL,DataSet=Prod,Host=ALL,HostGroup=ALL,Instance=NONE,Marketplace=GEG1,MethodName=ALL,Metric=Count.AutoSlam.GEG1.3.GEG1-SLAM1032.Kickout.Ship.LargerThanRecommendedBoxFailure,MetricClass=NONE,ServiceName=FCAutoSlamClientService,Stat=sum,Period=OneDay</t>
        </is>
      </c>
      <c r="AM1" t="inlineStr">
        <is>
          <t>SchemaName=Service,Client=ALL,DataSet=Prod,Host=ALL,HostGroup=ALL,Instance=NONE,Marketplace=GEG1,MethodName=ALL,Metric=Count.AutoSlam.GEG1.3.GEG1-SLAM1032.Kickout.Ship.MissingHazmatLabel,MetricClass=NONE,ServiceName=FCAutoSlamClientService,Stat=sum,Period=OneDay</t>
        </is>
      </c>
      <c r="AN1" t="inlineStr">
        <is>
          <t>SchemaName=Service,Client=ALL,DataSet=Prod,Host=ALL,HostGroup=ALL,Instance=NONE,Marketplace=GEG1,MethodName=ALL,Metric=Count.AutoSlam.GEG1.3.GEG1-SLAM1032.Kickout.Ship.WeightOutOfTolerance,MetricClass=NONE,ServiceName=FCAutoSlamClientService,Stat=sum,Period=OneDay</t>
        </is>
      </c>
      <c r="AO1" t="inlineStr">
        <is>
          <t>SchemaName=Service,Client=ALL,DataSet=Prod,Host=ALL,HostGroup=ALL,Instance=NONE,Marketplace=GEG1,MethodName=ALL,Metric=Count.AutoSlam.GEG1.4.GEG1-SLAM3041.Kickout.Controller.NoSorterAvailable,MetricClass=NONE,ServiceName=FCAutoSlamClientService,Stat=sum,Period=OneDay</t>
        </is>
      </c>
      <c r="AP1" t="inlineStr">
        <is>
          <t>SchemaName=Service,Client=ALL,DataSet=Prod,Host=ALL,HostGroup=ALL,Instance=NONE,Marketplace=GEG1,MethodName=ALL,Metric=Count.AutoSlam.GEG1.4.GEG1-SLAM3041.Kickout.RestrictionAuthority.NonShippableHazmat,MetricClass=NONE,ServiceName=FCAutoSlamClientService,Stat=sum,Period=OneDay</t>
        </is>
      </c>
      <c r="AQ1" t="inlineStr">
        <is>
          <t>SchemaName=Service,Client=ALL,DataSet=Prod,Host=ALL,HostGroup=ALL,Instance=NONE,Marketplace=GEG1,MethodName=ALL,Metric=Count.AutoSlam.GEG1.4.GEG1-SLAM3041.Kickout.Ship.AutoFlushFailure,MetricClass=NONE,ServiceName=FCAutoSlamClientService,Stat=sum,Period=OneDay</t>
        </is>
      </c>
      <c r="AR1" t="inlineStr">
        <is>
          <t>SchemaName=Service,Client=ALL,DataSet=Prod,Host=ALL,HostGroup=ALL,Instance=NONE,Marketplace=GEG1,MethodName=ALL,Metric=Count.AutoSlam.GEG1.4.GEG1-SLAM3041.Kickout.Ship.ExtraHazmatLabel,MetricClass=NONE,ServiceName=FCAutoSlamClientService,Stat=sum,Period=OneDay</t>
        </is>
      </c>
      <c r="AS1" t="inlineStr">
        <is>
          <t>SchemaName=Service,Client=ALL,DataSet=Prod,Host=ALL,HostGroup=ALL,Instance=NONE,Marketplace=GEG1,MethodName=ALL,Metric=Count.AutoSlam.GEG1.4.GEG1-SLAM3041.Kickout.Ship.LargerThanRecommendedBoxFailure,MetricClass=NONE,ServiceName=FCAutoSlamClientService,Stat=sum,Period=OneDay</t>
        </is>
      </c>
      <c r="AT1" t="inlineStr">
        <is>
          <t>SchemaName=Service,Client=ALL,DataSet=Prod,Host=ALL,HostGroup=ALL,Instance=NONE,Marketplace=GEG1,MethodName=ALL,Metric=Count.AutoSlam.GEG1.4.GEG1-SLAM3041.Kickout.Ship.MissingHazmatLabel,MetricClass=NONE,ServiceName=FCAutoSlamClientService,Stat=sum,Period=OneDay</t>
        </is>
      </c>
      <c r="AU1" t="inlineStr">
        <is>
          <t>SchemaName=Service,Client=ALL,DataSet=Prod,Host=ALL,HostGroup=ALL,Instance=NONE,Marketplace=GEG1,MethodName=ALL,Metric=Count.AutoSlam.GEG1.4.GEG1-SLAM3041.Kickout.Ship.WeightOutOfTolerance,MetricClass=NONE,ServiceName=FCAutoSlamClientService,Stat=sum,Period=OneDay</t>
        </is>
      </c>
      <c r="AV1" t="inlineStr">
        <is>
          <t>SchemaName=Service,Client=ALL,DataSet=Prod,Host=ALL,HostGroup=ALL,Instance=NONE,Marketplace=GEG1,MethodName=ALL,Metric=Count.AutoSlam.GEG1.4.GEG1-SLAM3042.Kickout.Controller.NoSorterAvailable,MetricClass=NONE,ServiceName=FCAutoSlamClientService,Stat=sum,Period=OneDay</t>
        </is>
      </c>
      <c r="AW1" t="inlineStr">
        <is>
          <t>SchemaName=Service,Client=ALL,DataSet=Prod,Host=ALL,HostGroup=ALL,Instance=NONE,Marketplace=GEG1,MethodName=ALL,Metric=Count.AutoSlam.GEG1.4.GEG1-SLAM3042.Kickout.RestrictionAuthority.NonShippableHazmat,MetricClass=NONE,ServiceName=FCAutoSlamClientService,Stat=sum,Period=OneDay</t>
        </is>
      </c>
      <c r="AX1" t="inlineStr">
        <is>
          <t>SchemaName=Service,Client=ALL,DataSet=Prod,Host=ALL,HostGroup=ALL,Instance=NONE,Marketplace=GEG1,MethodName=ALL,Metric=Count.AutoSlam.GEG1.4.GEG1-SLAM3042.Kickout.Ship.AutoFlushFailure,MetricClass=NONE,ServiceName=FCAutoSlamClientService,Stat=sum,Period=OneDay</t>
        </is>
      </c>
      <c r="AY1" t="inlineStr">
        <is>
          <t>SchemaName=Service,Client=ALL,DataSet=Prod,Host=ALL,HostGroup=ALL,Instance=NONE,Marketplace=GEG1,MethodName=ALL,Metric=Count.AutoSlam.GEG1.4.GEG1-SLAM3042.Kickout.Ship.ExtraHazmatLabel,MetricClass=NONE,ServiceName=FCAutoSlamClientService,Stat=sum,Period=OneDay</t>
        </is>
      </c>
      <c r="AZ1" t="inlineStr">
        <is>
          <t>SchemaName=Service,Client=ALL,DataSet=Prod,Host=ALL,HostGroup=ALL,Instance=NONE,Marketplace=GEG1,MethodName=ALL,Metric=Count.AutoSlam.GEG1.4.GEG1-SLAM3042.Kickout.Ship.LargerThanRecommendedBoxFailure,MetricClass=NONE,ServiceName=FCAutoSlamClientService,Stat=sum,Period=OneDay</t>
        </is>
      </c>
      <c r="BA1" t="inlineStr">
        <is>
          <t>SchemaName=Service,Client=ALL,DataSet=Prod,Host=ALL,HostGroup=ALL,Instance=NONE,Marketplace=GEG1,MethodName=ALL,Metric=Count.AutoSlam.GEG1.4.GEG1-SLAM3042.Kickout.Ship.MissingHazmatLabel,MetricClass=NONE,ServiceName=FCAutoSlamClientService,Stat=sum,Period=OneDay</t>
        </is>
      </c>
      <c r="BB1" t="inlineStr">
        <is>
          <t>SchemaName=Service,Client=ALL,DataSet=Prod,Host=ALL,HostGroup=ALL,Instance=NONE,Marketplace=GEG1,MethodName=ALL,Metric=Count.AutoSlam.GEG1.4.GEG1-SLAM3042.Kickout.Ship.WeightOutOfTolerance,MetricClass=NONE,ServiceName=FCAutoSlamClientService,Stat=sum,Period=OneDay</t>
        </is>
      </c>
      <c r="BC1" t="inlineStr">
        <is>
          <t>SchemaName=Service,Client=ALL,DataSet=Prod,Host=ALL,HostGroup=ALL,Instance=NONE,Marketplace=GEG1,MethodName=ALL,Metric=Count.AutoSlam.GEG1.5.GEG1-SLAM3051.Kickout.Controller.NoSorterAvailable,MetricClass=NONE,ServiceName=FCAutoSlamClientService,Stat=sum,Period=OneDay</t>
        </is>
      </c>
      <c r="BD1" t="inlineStr">
        <is>
          <t>SchemaName=Service,Client=ALL,DataSet=Prod,Host=ALL,HostGroup=ALL,Instance=NONE,Marketplace=GEG1,MethodName=ALL,Metric=Count.AutoSlam.GEG1.5.GEG1-SLAM3051.Kickout.RestrictionAuthority.NonShippableHazmat,MetricClass=NONE,ServiceName=FCAutoSlamClientService,Stat=sum,Period=OneDay</t>
        </is>
      </c>
      <c r="BE1" t="inlineStr">
        <is>
          <t>SchemaName=Service,Client=ALL,DataSet=Prod,Host=ALL,HostGroup=ALL,Instance=NONE,Marketplace=GEG1,MethodName=ALL,Metric=Count.AutoSlam.GEG1.5.GEG1-SLAM3051.Kickout.Ship.AutoFlushFailure,MetricClass=NONE,ServiceName=FCAutoSlamClientService,Stat=sum,Period=OneDay</t>
        </is>
      </c>
      <c r="BF1" t="inlineStr">
        <is>
          <t>SchemaName=Service,Client=ALL,DataSet=Prod,Host=ALL,HostGroup=ALL,Instance=NONE,Marketplace=GEG1,MethodName=ALL,Metric=Count.AutoSlam.GEG1.5.GEG1-SLAM3051.Kickout.Ship.ExtraHazmatLabel,MetricClass=NONE,ServiceName=FCAutoSlamClientService,Stat=sum,Period=OneDay</t>
        </is>
      </c>
      <c r="BG1" t="inlineStr">
        <is>
          <t>SchemaName=Service,Client=ALL,DataSet=Prod,Host=ALL,HostGroup=ALL,Instance=NONE,Marketplace=GEG1,MethodName=ALL,Metric=Count.AutoSlam.GEG1.5.GEG1-SLAM3051.Kickout.Ship.LargerThanRecommendedBoxFailure,MetricClass=NONE,ServiceName=FCAutoSlamClientService,Stat=sum,Period=OneDay</t>
        </is>
      </c>
      <c r="BH1" t="inlineStr">
        <is>
          <t>SchemaName=Service,Client=ALL,DataSet=Prod,Host=ALL,HostGroup=ALL,Instance=NONE,Marketplace=GEG1,MethodName=ALL,Metric=Count.AutoSlam.GEG1.5.GEG1-SLAM3051.Kickout.Ship.MissingHazmatLabel,MetricClass=NONE,ServiceName=FCAutoSlamClientService,Stat=sum,Period=OneDay</t>
        </is>
      </c>
      <c r="BI1" t="inlineStr">
        <is>
          <t>SchemaName=Service,Client=ALL,DataSet=Prod,Host=ALL,HostGroup=ALL,Instance=NONE,Marketplace=GEG1,MethodName=ALL,Metric=Count.AutoSlam.GEG1.5.GEG1-SLAM3051.Kickout.Ship.WeightOutOfTolerance,MetricClass=NONE,ServiceName=FCAutoSlamClientService,Stat=sum,Period=OneDay</t>
        </is>
      </c>
      <c r="BJ1" t="inlineStr">
        <is>
          <t>SchemaName=Service,Client=ALL,DataSet=Prod,Host=ALL,HostGroup=ALL,Instance=NONE,Marketplace=GEG1,MethodName=ALL,Metric=Count.AutoSlam.GEG1.5.GEG1-SLAM3052.Kickout.Controller.NoSorterAvailable,MetricClass=NONE,ServiceName=FCAutoSlamClientService,Stat=sum,Period=OneDay</t>
        </is>
      </c>
      <c r="BK1" t="inlineStr">
        <is>
          <t>SchemaName=Service,Client=ALL,DataSet=Prod,Host=ALL,HostGroup=ALL,Instance=NONE,Marketplace=GEG1,MethodName=ALL,Metric=Count.AutoSlam.GEG1.5.GEG1-SLAM3052.Kickout.Ship.AutoFlushFailure,MetricClass=NONE,ServiceName=FCAutoSlamClientService,Stat=sum,Period=OneDay</t>
        </is>
      </c>
      <c r="BL1" t="inlineStr">
        <is>
          <t>SchemaName=Service,Client=ALL,DataSet=Prod,Host=ALL,HostGroup=ALL,Instance=NONE,Marketplace=GEG1,MethodName=ALL,Metric=Count.AutoSlam.GEG1.5.GEG1-SLAM3052.Kickout.Ship.ExtraHazmatLabel,MetricClass=NONE,ServiceName=FCAutoSlamClientService,Stat=sum,Period=OneDay</t>
        </is>
      </c>
      <c r="BM1" t="inlineStr">
        <is>
          <t>SchemaName=Service,Client=ALL,DataSet=Prod,Host=ALL,HostGroup=ALL,Instance=NONE,Marketplace=GEG1,MethodName=ALL,Metric=Count.AutoSlam.GEG1.5.GEG1-SLAM3052.Kickout.Ship.LargerThanRecommendedBoxFailure,MetricClass=NONE,ServiceName=FCAutoSlamClientService,Stat=sum,Period=OneDay</t>
        </is>
      </c>
      <c r="BN1" t="inlineStr">
        <is>
          <t>SchemaName=Service,Client=ALL,DataSet=Prod,Host=ALL,HostGroup=ALL,Instance=NONE,Marketplace=GEG1,MethodName=ALL,Metric=Count.AutoSlam.GEG1.5.GEG1-SLAM3052.Kickout.Ship.MissingHazmatLabel,MetricClass=NONE,ServiceName=FCAutoSlamClientService,Stat=sum,Period=OneDay</t>
        </is>
      </c>
      <c r="BO1" t="inlineStr">
        <is>
          <t>SchemaName=Service,Client=ALL,DataSet=Prod,Host=ALL,HostGroup=ALL,Instance=NONE,Marketplace=GEG1,MethodName=ALL,Metric=Count.AutoSlam.GEG1.5.GEG1-SLAM3052.Kickout.Ship.WeightOutOfTolerance,MetricClass=NONE,ServiceName=FCAutoSlamClientService,Stat=sum,Period=OneDay</t>
        </is>
      </c>
      <c r="BP1" t="inlineStr">
        <is>
          <t>SchemaName=Service,Client=ALL,DataSet=Prod,Host=ALL,HostGroup=ALL,Instance=NONE,Marketplace=GEG1,MethodName=ALL,Metric=Count.AutoSlam.GEG1.6.GEG1-SLAM3061.Kickout.Controller.NoSorterAvailable,MetricClass=NONE,ServiceName=FCAutoSlamClientService,Stat=sum,Period=OneDay</t>
        </is>
      </c>
      <c r="BQ1" t="inlineStr">
        <is>
          <t>SchemaName=Service,Client=ALL,DataSet=Prod,Host=ALL,HostGroup=ALL,Instance=NONE,Marketplace=GEG1,MethodName=ALL,Metric=Count.AutoSlam.GEG1.6.GEG1-SLAM3061.Kickout.RestrictionAuthority.NonShippableHazmat,MetricClass=NONE,ServiceName=FCAutoSlamClientService,Stat=sum,Period=OneDay</t>
        </is>
      </c>
      <c r="BR1" t="inlineStr">
        <is>
          <t>SchemaName=Service,Client=ALL,DataSet=Prod,Host=ALL,HostGroup=ALL,Instance=NONE,Marketplace=GEG1,MethodName=ALL,Metric=Count.AutoSlam.GEG1.6.GEG1-SLAM3061.Kickout.Ship.AutoFlushFailure,MetricClass=NONE,ServiceName=FCAutoSlamClientService,Stat=sum,Period=OneDay</t>
        </is>
      </c>
      <c r="BS1" t="inlineStr">
        <is>
          <t>SchemaName=Service,Client=ALL,DataSet=Prod,Host=ALL,HostGroup=ALL,Instance=NONE,Marketplace=GEG1,MethodName=ALL,Metric=Count.AutoSlam.GEG1.6.GEG1-SLAM3061.Kickout.Ship.ExtraHazmatLabel,MetricClass=NONE,ServiceName=FCAutoSlamClientService,Stat=sum,Period=OneDay</t>
        </is>
      </c>
      <c r="BT1" t="inlineStr">
        <is>
          <t>SchemaName=Service,Client=ALL,DataSet=Prod,Host=ALL,HostGroup=ALL,Instance=NONE,Marketplace=GEG1,MethodName=ALL,Metric=Count.AutoSlam.GEG1.6.GEG1-SLAM3061.Kickout.Ship.LargerThanRecommendedBoxFailure,MetricClass=NONE,ServiceName=FCAutoSlamClientService,Stat=sum,Period=OneDay</t>
        </is>
      </c>
      <c r="BU1" t="inlineStr">
        <is>
          <t>SchemaName=Service,Client=ALL,DataSet=Prod,Host=ALL,HostGroup=ALL,Instance=NONE,Marketplace=GEG1,MethodName=ALL,Metric=Count.AutoSlam.GEG1.6.GEG1-SLAM3061.Kickout.Ship.MissingHazmatLabel,MetricClass=NONE,ServiceName=FCAutoSlamClientService,Stat=sum,Period=OneDay</t>
        </is>
      </c>
      <c r="BV1" t="inlineStr">
        <is>
          <t>SchemaName=Service,Client=ALL,DataSet=Prod,Host=ALL,HostGroup=ALL,Instance=NONE,Marketplace=GEG1,MethodName=ALL,Metric=Count.AutoSlam.GEG1.6.GEG1-SLAM3061.Kickout.Ship.WeightOutOfTolerance,MetricClass=NONE,ServiceName=FCAutoSlamClientService,Stat=sum,Period=OneDay</t>
        </is>
      </c>
      <c r="BW1" t="inlineStr">
        <is>
          <t>SchemaName=Service,Client=ALL,DataSet=Prod,Host=ALL,HostGroup=ALL,Instance=NONE,Marketplace=GEG1,MethodName=ALL,Metric=Count.AutoSlam.GEG1.6.GEG1-SLAM3062.Kickout.Controller.NoSorterAvailable,MetricClass=NONE,ServiceName=FCAutoSlamClientService,Stat=sum,Period=OneDay</t>
        </is>
      </c>
      <c r="BX1" t="inlineStr">
        <is>
          <t>SchemaName=Service,Client=ALL,DataSet=Prod,Host=ALL,HostGroup=ALL,Instance=NONE,Marketplace=GEG1,MethodName=ALL,Metric=Count.AutoSlam.GEG1.6.GEG1-SLAM3062.Kickout.RestrictionAuthority.NonShippableHazmat,MetricClass=NONE,ServiceName=FCAutoSlamClientService,Stat=sum,Period=OneDay</t>
        </is>
      </c>
      <c r="BY1" t="inlineStr">
        <is>
          <t>SchemaName=Service,Client=ALL,DataSet=Prod,Host=ALL,HostGroup=ALL,Instance=NONE,Marketplace=GEG1,MethodName=ALL,Metric=Count.AutoSlam.GEG1.6.GEG1-SLAM3062.Kickout.Ship.AutoFlushFailure,MetricClass=NONE,ServiceName=FCAutoSlamClientService,Stat=sum,Period=OneDay</t>
        </is>
      </c>
      <c r="BZ1" t="inlineStr">
        <is>
          <t>SchemaName=Service,Client=ALL,DataSet=Prod,Host=ALL,HostGroup=ALL,Instance=NONE,Marketplace=GEG1,MethodName=ALL,Metric=Count.AutoSlam.GEG1.6.GEG1-SLAM3062.Kickout.Ship.ExtraHazmatLabel,MetricClass=NONE,ServiceName=FCAutoSlamClientService,Stat=sum,Period=OneDay</t>
        </is>
      </c>
      <c r="CA1" t="inlineStr">
        <is>
          <t>SchemaName=Service,Client=ALL,DataSet=Prod,Host=ALL,HostGroup=ALL,Instance=NONE,Marketplace=GEG1,MethodName=ALL,Metric=Count.AutoSlam.GEG1.6.GEG1-SLAM3062.Kickout.Ship.LargerThanRecommendedBoxFailure,MetricClass=NONE,ServiceName=FCAutoSlamClientService,Stat=sum,Period=OneDay</t>
        </is>
      </c>
      <c r="CB1" t="inlineStr">
        <is>
          <t>SchemaName=Service,Client=ALL,DataSet=Prod,Host=ALL,HostGroup=ALL,Instance=NONE,Marketplace=GEG1,MethodName=ALL,Metric=Count.AutoSlam.GEG1.6.GEG1-SLAM3062.Kickout.Ship.MissingHazmatLabel,MetricClass=NONE,ServiceName=FCAutoSlamClientService,Stat=sum,Period=OneDay</t>
        </is>
      </c>
      <c r="CC1" t="inlineStr">
        <is>
          <t>SchemaName=Service,Client=ALL,DataSet=Prod,Host=ALL,HostGroup=ALL,Instance=NONE,Marketplace=GEG1,MethodName=ALL,Metric=Count.AutoSlam.GEG1.6.GEG1-SLAM3062.Kickout.Ship.WeightOutOfTolerance,MetricClass=NONE,ServiceName=FCAutoSlamClientService,Stat=sum,Period=OneDay</t>
        </is>
      </c>
      <c r="CD1" t="inlineStr">
        <is>
          <t>SchemaName=Service,Client=ALL,DataSet=Prod,Host=ALL,HostGroup=ALL,Instance=NONE,Marketplace=GEG1,MethodName=ALL,Metric=Count.AutoSlam.GEG1.7.GEG1-SLAM3071.Kickout.Controller.NoSorterAvailable,MetricClass=NONE,ServiceName=FCAutoSlamClientService,Stat=sum,Period=OneDay</t>
        </is>
      </c>
      <c r="CE1" t="inlineStr">
        <is>
          <t>SchemaName=Service,Client=ALL,DataSet=Prod,Host=ALL,HostGroup=ALL,Instance=NONE,Marketplace=GEG1,MethodName=ALL,Metric=Count.AutoSlam.GEG1.7.GEG1-SLAM3071.Kickout.RestrictionAuthority.NonShippableHazmat,MetricClass=NONE,ServiceName=FCAutoSlamClientService,Stat=sum,Period=OneDay</t>
        </is>
      </c>
      <c r="CF1" t="inlineStr">
        <is>
          <t>SchemaName=Service,Client=ALL,DataSet=Prod,Host=ALL,HostGroup=ALL,Instance=NONE,Marketplace=GEG1,MethodName=ALL,Metric=Count.AutoSlam.GEG1.7.GEG1-SLAM3071.Kickout.Ship.AutoFlushFailure,MetricClass=NONE,ServiceName=FCAutoSlamClientService,Stat=sum,Period=OneDay</t>
        </is>
      </c>
      <c r="CG1" t="inlineStr">
        <is>
          <t>SchemaName=Service,Client=ALL,DataSet=Prod,Host=ALL,HostGroup=ALL,Instance=NONE,Marketplace=GEG1,MethodName=ALL,Metric=Count.AutoSlam.GEG1.7.GEG1-SLAM3071.Kickout.Ship.ExtraHazmatLabel,MetricClass=NONE,ServiceName=FCAutoSlamClientService,Stat=sum,Period=OneDay</t>
        </is>
      </c>
      <c r="CH1" t="inlineStr">
        <is>
          <t>SchemaName=Service,Client=ALL,DataSet=Prod,Host=ALL,HostGroup=ALL,Instance=NONE,Marketplace=GEG1,MethodName=ALL,Metric=Count.AutoSlam.GEG1.7.GEG1-SLAM3071.Kickout.Ship.LargerThanRecommendedBoxFailure,MetricClass=NONE,ServiceName=FCAutoSlamClientService,Stat=sum,Period=OneDay</t>
        </is>
      </c>
      <c r="CI1" t="inlineStr">
        <is>
          <t>SchemaName=Service,Client=ALL,DataSet=Prod,Host=ALL,HostGroup=ALL,Instance=NONE,Marketplace=GEG1,MethodName=ALL,Metric=Count.AutoSlam.GEG1.7.GEG1-SLAM3071.Kickout.Ship.MissingHazmatLabel,MetricClass=NONE,ServiceName=FCAutoSlamClientService,Stat=sum,Period=OneDay</t>
        </is>
      </c>
      <c r="CJ1" t="inlineStr">
        <is>
          <t>SchemaName=Service,Client=ALL,DataSet=Prod,Host=ALL,HostGroup=ALL,Instance=NONE,Marketplace=GEG1,MethodName=ALL,Metric=Count.AutoSlam.GEG1.7.GEG1-SLAM3071.Kickout.Ship.WeightOutOfTolerance,MetricClass=NONE,ServiceName=FCAutoSlamClientService,Stat=sum,Period=OneDay</t>
        </is>
      </c>
      <c r="CK1" t="inlineStr">
        <is>
          <t>SchemaName=Service,Client=ALL,DataSet=Prod,Host=ALL,HostGroup=ALL,Instance=NONE,Marketplace=GEG1,MethodName=ALL,Metric=Count.AutoSlam.GEG1.7.GEG1-SLAM3072.Kickout.Controller.NoSorterAvailable,MetricClass=NONE,ServiceName=FCAutoSlamClientService,Stat=sum,Period=OneDay</t>
        </is>
      </c>
      <c r="CL1" t="inlineStr">
        <is>
          <t>SchemaName=Service,Client=ALL,DataSet=Prod,Host=ALL,HostGroup=ALL,Instance=NONE,Marketplace=GEG1,MethodName=ALL,Metric=Count.AutoSlam.GEG1.7.GEG1-SLAM3072.Kickout.RestrictionAuthority.NonShippableHazmat,MetricClass=NONE,ServiceName=FCAutoSlamClientService,Stat=sum,Period=OneDay</t>
        </is>
      </c>
      <c r="CM1" t="inlineStr">
        <is>
          <t>SchemaName=Service,Client=ALL,DataSet=Prod,Host=ALL,HostGroup=ALL,Instance=NONE,Marketplace=GEG1,MethodName=ALL,Metric=Count.AutoSlam.GEG1.7.GEG1-SLAM3072.Kickout.Ship.AutoFlushFailure,MetricClass=NONE,ServiceName=FCAutoSlamClientService,Stat=sum,Period=OneDay</t>
        </is>
      </c>
      <c r="CN1" t="inlineStr">
        <is>
          <t>SchemaName=Service,Client=ALL,DataSet=Prod,Host=ALL,HostGroup=ALL,Instance=NONE,Marketplace=GEG1,MethodName=ALL,Metric=Count.AutoSlam.GEG1.7.GEG1-SLAM3072.Kickout.Ship.ExtraHazmatLabel,MetricClass=NONE,ServiceName=FCAutoSlamClientService,Stat=sum,Period=OneDay</t>
        </is>
      </c>
      <c r="CO1" t="inlineStr">
        <is>
          <t>SchemaName=Service,Client=ALL,DataSet=Prod,Host=ALL,HostGroup=ALL,Instance=NONE,Marketplace=GEG1,MethodName=ALL,Metric=Count.AutoSlam.GEG1.7.GEG1-SLAM3072.Kickout.Ship.LargerThanRecommendedBoxFailure,MetricClass=NONE,ServiceName=FCAutoSlamClientService,Stat=sum,Period=OneDay</t>
        </is>
      </c>
      <c r="CP1" t="inlineStr">
        <is>
          <t>SchemaName=Service,Client=ALL,DataSet=Prod,Host=ALL,HostGroup=ALL,Instance=NONE,Marketplace=GEG1,MethodName=ALL,Metric=Count.AutoSlam.GEG1.7.GEG1-SLAM3072.Kickout.Ship.MissingHazmatLabel,MetricClass=NONE,ServiceName=FCAutoSlamClientService,Stat=sum,Period=OneDay</t>
        </is>
      </c>
      <c r="CQ1" t="inlineStr">
        <is>
          <t>SchemaName=Service,Client=ALL,DataSet=Prod,Host=ALL,HostGroup=ALL,Instance=NONE,Marketplace=GEG1,MethodName=ALL,Metric=Count.AutoSlam.GEG1.7.GEG1-SLAM3072.Kickout.Ship.WeightOutOfTolerance,MetricClass=NONE,ServiceName=FCAutoSlamClientService,Stat=sum,Period=OneDay</t>
        </is>
      </c>
      <c r="CR1" t="inlineStr">
        <is>
          <t>SchemaName=Service,Client=ALL,DataSet=Prod,Host=ALL,HostGroup=ALL,Instance=NONE,Marketplace=GEG1,MethodName=ALL,Metric=Count.AutoSlam.GEG1.8.GEG1-SLAM2081.Kickout.Controller.NoSorterAvailable,MetricClass=NONE,ServiceName=FCAutoSlamClientService,Stat=sum,Period=OneDay</t>
        </is>
      </c>
      <c r="CS1" t="inlineStr">
        <is>
          <t>SchemaName=Service,Client=ALL,DataSet=Prod,Host=ALL,HostGroup=ALL,Instance=NONE,Marketplace=GEG1,MethodName=ALL,Metric=Count.AutoSlam.GEG1.8.GEG1-SLAM2081.Kickout.RestrictionAuthority.NonShippableHazmat,MetricClass=NONE,ServiceName=FCAutoSlamClientService,Stat=sum,Period=OneDay</t>
        </is>
      </c>
      <c r="CT1" t="inlineStr">
        <is>
          <t>SchemaName=Service,Client=ALL,DataSet=Prod,Host=ALL,HostGroup=ALL,Instance=NONE,Marketplace=GEG1,MethodName=ALL,Metric=Count.AutoSlam.GEG1.8.GEG1-SLAM2081.Kickout.Ship.AutoFlushFailure,MetricClass=NONE,ServiceName=FCAutoSlamClientService,Stat=sum,Period=OneDay</t>
        </is>
      </c>
      <c r="CU1" t="inlineStr">
        <is>
          <t>SchemaName=Service,Client=ALL,DataSet=Prod,Host=ALL,HostGroup=ALL,Instance=NONE,Marketplace=GEG1,MethodName=ALL,Metric=Count.AutoSlam.GEG1.8.GEG1-SLAM2081.Kickout.Ship.LargerThanRecommendedBoxFailure,MetricClass=NONE,ServiceName=FCAutoSlamClientService,Stat=sum,Period=OneDay</t>
        </is>
      </c>
      <c r="CV1" t="inlineStr">
        <is>
          <t>SchemaName=Service,Client=ALL,DataSet=Prod,Host=ALL,HostGroup=ALL,Instance=NONE,Marketplace=GEG1,MethodName=ALL,Metric=Count.AutoSlam.GEG1.8.GEG1-SLAM2081.Kickout.Ship.MissingHazmatLabel,MetricClass=NONE,ServiceName=FCAutoSlamClientService,Stat=sum,Period=OneDay</t>
        </is>
      </c>
      <c r="CW1" t="inlineStr">
        <is>
          <t>SchemaName=Service,Client=ALL,DataSet=Prod,Host=ALL,HostGroup=ALL,Instance=NONE,Marketplace=GEG1,MethodName=ALL,Metric=Count.AutoSlam.GEG1.8.GEG1-SLAM2081.Kickout.Ship.WeightOutOfTolerance,MetricClass=NONE,ServiceName=FCAutoSlamClientService,Stat=sum,Period=OneDay</t>
        </is>
      </c>
      <c r="CX1" t="inlineStr">
        <is>
          <t>SchemaName=Service,Client=ALL,DataSet=Prod,Host=ALL,HostGroup=ALL,Instance=NONE,Marketplace=GEG1,MethodName=ALL,Metric=Count.AutoSlam.GEG1.8.GEG1-SLAM2082.Kickout.Controller.NoSorterAvailable,MetricClass=NONE,ServiceName=FCAutoSlamClientService,Stat=sum,Period=OneDay</t>
        </is>
      </c>
      <c r="CY1" t="inlineStr">
        <is>
          <t>SchemaName=Service,Client=ALL,DataSet=Prod,Host=ALL,HostGroup=ALL,Instance=NONE,Marketplace=GEG1,MethodName=ALL,Metric=Count.AutoSlam.GEG1.8.GEG1-SLAM2082.Kickout.RestrictionAuthority.NonShippableHazmat,MetricClass=NONE,ServiceName=FCAutoSlamClientService,Stat=sum,Period=OneDay</t>
        </is>
      </c>
      <c r="CZ1" t="inlineStr">
        <is>
          <t>SchemaName=Service,Client=ALL,DataSet=Prod,Host=ALL,HostGroup=ALL,Instance=NONE,Marketplace=GEG1,MethodName=ALL,Metric=Count.AutoSlam.GEG1.8.GEG1-SLAM2082.Kickout.Ship.AutoFlushFailure,MetricClass=NONE,ServiceName=FCAutoSlamClientService,Stat=sum,Period=OneDay</t>
        </is>
      </c>
      <c r="DA1" t="inlineStr">
        <is>
          <t>SchemaName=Service,Client=ALL,DataSet=Prod,Host=ALL,HostGroup=ALL,Instance=NONE,Marketplace=GEG1,MethodName=ALL,Metric=Count.AutoSlam.GEG1.8.GEG1-SLAM2082.Kickout.Ship.ExtraHazmatLabel,MetricClass=NONE,ServiceName=FCAutoSlamClientService,Stat=sum,Period=OneDay</t>
        </is>
      </c>
      <c r="DB1" t="inlineStr">
        <is>
          <t>SchemaName=Service,Client=ALL,DataSet=Prod,Host=ALL,HostGroup=ALL,Instance=NONE,Marketplace=GEG1,MethodName=ALL,Metric=Count.AutoSlam.GEG1.8.GEG1-SLAM2082.Kickout.Ship.LargerThanRecommendedBoxFailure,MetricClass=NONE,ServiceName=FCAutoSlamClientService,Stat=sum,Period=OneDay</t>
        </is>
      </c>
      <c r="DC1" t="inlineStr">
        <is>
          <t>SchemaName=Service,Client=ALL,DataSet=Prod,Host=ALL,HostGroup=ALL,Instance=NONE,Marketplace=GEG1,MethodName=ALL,Metric=Count.AutoSlam.GEG1.8.GEG1-SLAM2082.Kickout.Ship.MissingHazmatLabel,MetricClass=NONE,ServiceName=FCAutoSlamClientService,Stat=sum,Period=OneDay</t>
        </is>
      </c>
      <c r="DD1" t="inlineStr">
        <is>
          <t>SchemaName=Service,Client=ALL,DataSet=Prod,Host=ALL,HostGroup=ALL,Instance=NONE,Marketplace=GEG1,MethodName=ALL,Metric=Count.AutoSlam.GEG1.8.GEG1-SLAM2082.Kickout.Ship.WeightOutOfTolerance,MetricClass=NONE,ServiceName=FCAutoSlamClientService,Stat=sum,Period=OneDay</t>
        </is>
      </c>
      <c r="DE1" t="inlineStr">
        <is>
          <t>SchemaName=Service,Client=ALL,DataSet=Prod,Host=ALL,HostGroup=ALL,Instance=NONE,Marketplace=GEG1,MethodName=ALL,Metric=Count.AutoSlam.GEG1.9.GEG1-SLAM2091.Kickout.Controller.NoSorterAvailable,MetricClass=NONE,ServiceName=FCAutoSlamClientService,Stat=sum,Period=OneDay</t>
        </is>
      </c>
      <c r="DF1" t="inlineStr">
        <is>
          <t>SchemaName=Service,Client=ALL,DataSet=Prod,Host=ALL,HostGroup=ALL,Instance=NONE,Marketplace=GEG1,MethodName=ALL,Metric=Count.AutoSlam.GEG1.9.GEG1-SLAM2091.Kickout.RestrictionAuthority.NonShippableHazmat,MetricClass=NONE,ServiceName=FCAutoSlamClientService,Stat=sum,Period=OneDay</t>
        </is>
      </c>
      <c r="DG1" t="inlineStr">
        <is>
          <t>SchemaName=Service,Client=ALL,DataSet=Prod,Host=ALL,HostGroup=ALL,Instance=NONE,Marketplace=GEG1,MethodName=ALL,Metric=Count.AutoSlam.GEG1.9.GEG1-SLAM2091.Kickout.Ship.AutoFlushFailure,MetricClass=NONE,ServiceName=FCAutoSlamClientService,Stat=sum,Period=OneDay</t>
        </is>
      </c>
      <c r="DH1" t="inlineStr">
        <is>
          <t>SchemaName=Service,Client=ALL,DataSet=Prod,Host=ALL,HostGroup=ALL,Instance=NONE,Marketplace=GEG1,MethodName=ALL,Metric=Count.AutoSlam.GEG1.9.GEG1-SLAM2091.Kickout.Ship.ExtraHazmatLabel,MetricClass=NONE,ServiceName=FCAutoSlamClientService,Stat=sum,Period=OneDay</t>
        </is>
      </c>
      <c r="DI1" t="inlineStr">
        <is>
          <t>SchemaName=Service,Client=ALL,DataSet=Prod,Host=ALL,HostGroup=ALL,Instance=NONE,Marketplace=GEG1,MethodName=ALL,Metric=Count.AutoSlam.GEG1.9.GEG1-SLAM2091.Kickout.Ship.LargerThanRecommendedBoxFailure,MetricClass=NONE,ServiceName=FCAutoSlamClientService,Stat=sum,Period=OneDay</t>
        </is>
      </c>
      <c r="DJ1" t="inlineStr">
        <is>
          <t>SchemaName=Service,Client=ALL,DataSet=Prod,Host=ALL,HostGroup=ALL,Instance=NONE,Marketplace=GEG1,MethodName=ALL,Metric=Count.AutoSlam.GEG1.9.GEG1-SLAM2091.Kickout.Ship.MissingHazmatLabel,MetricClass=NONE,ServiceName=FCAutoSlamClientService,Stat=sum,Period=OneDay</t>
        </is>
      </c>
      <c r="DK1" t="inlineStr">
        <is>
          <t>SchemaName=Service,Client=ALL,DataSet=Prod,Host=ALL,HostGroup=ALL,Instance=NONE,Marketplace=GEG1,MethodName=ALL,Metric=Count.AutoSlam.GEG1.9.GEG1-SLAM2091.Kickout.Ship.WeightOutOfTolerance,MetricClass=NONE,ServiceName=FCAutoSlamClientService,Stat=sum,Period=OneDay</t>
        </is>
      </c>
      <c r="DL1" t="inlineStr">
        <is>
          <t>SchemaName=Service,Client=ALL,DataSet=Prod,Host=ALL,HostGroup=ALL,Instance=NONE,Marketplace=GEG1,MethodName=ALL,Metric=Count.AutoSlam.GEG1.9.GEG1-SLAM2092.Kickout.Controller.NoSorterAvailable,MetricClass=NONE,ServiceName=FCAutoSlamClientService,Stat=sum,Period=OneDay</t>
        </is>
      </c>
      <c r="DM1" t="inlineStr">
        <is>
          <t>SchemaName=Service,Client=ALL,DataSet=Prod,Host=ALL,HostGroup=ALL,Instance=NONE,Marketplace=GEG1,MethodName=ALL,Metric=Count.AutoSlam.GEG1.9.GEG1-SLAM2092.Kickout.RestrictionAuthority.NonShippableHazmat,MetricClass=NONE,ServiceName=FCAutoSlamClientService,Stat=sum,Period=OneDay</t>
        </is>
      </c>
      <c r="DN1" t="inlineStr">
        <is>
          <t>SchemaName=Service,Client=ALL,DataSet=Prod,Host=ALL,HostGroup=ALL,Instance=NONE,Marketplace=GEG1,MethodName=ALL,Metric=Count.AutoSlam.GEG1.9.GEG1-SLAM2092.Kickout.Ship.AutoFlushFailure,MetricClass=NONE,ServiceName=FCAutoSlamClientService,Stat=sum,Period=OneDay</t>
        </is>
      </c>
      <c r="DO1" t="inlineStr">
        <is>
          <t>SchemaName=Service,Client=ALL,DataSet=Prod,Host=ALL,HostGroup=ALL,Instance=NONE,Marketplace=GEG1,MethodName=ALL,Metric=Count.AutoSlam.GEG1.9.GEG1-SLAM2092.Kickout.Ship.ExtraHazmatLabel,MetricClass=NONE,ServiceName=FCAutoSlamClientService,Stat=sum,Period=OneDay</t>
        </is>
      </c>
      <c r="DP1" t="inlineStr">
        <is>
          <t>SchemaName=Service,Client=ALL,DataSet=Prod,Host=ALL,HostGroup=ALL,Instance=NONE,Marketplace=GEG1,MethodName=ALL,Metric=Count.AutoSlam.GEG1.9.GEG1-SLAM2092.Kickout.Ship.LargerThanRecommendedBoxFailure,MetricClass=NONE,ServiceName=FCAutoSlamClientService,Stat=sum,Period=OneDay</t>
        </is>
      </c>
      <c r="DQ1" t="inlineStr">
        <is>
          <t>SchemaName=Service,Client=ALL,DataSet=Prod,Host=ALL,HostGroup=ALL,Instance=NONE,Marketplace=GEG1,MethodName=ALL,Metric=Count.AutoSlam.GEG1.9.GEG1-SLAM2092.Kickout.Ship.MissingHazmatLabel,MetricClass=NONE,ServiceName=FCAutoSlamClientService,Stat=sum,Period=OneDay</t>
        </is>
      </c>
      <c r="DR1" t="inlineStr">
        <is>
          <t>SchemaName=Service,Client=ALL,DataSet=Prod,Host=ALL,HostGroup=ALL,Instance=NONE,Marketplace=GEG1,MethodName=ALL,Metric=Count.AutoSlam.GEG1.9.GEG1-SLAM2092.Kickout.Ship.WeightOutOfTolerance,MetricClass=NONE,ServiceName=FCAutoSlamClientService,Stat=sum,Period=OneDay</t>
        </is>
      </c>
      <c r="DS1" t="inlineStr">
        <is>
          <t>SchemaName=Service,Client=ALL,DataSet=Prod,Host=ALL,HostGroup=ALL,Instance=NONE,Marketplace=GEG1,MethodName=ALL,Metric=Count.AutoSlam.GEG1.GEG1-SLAM102.Log.Alarm.HIGH.JamAtApply2Xfr.401,MetricClass=NONE,ServiceName=FCAutoSlamClientService,Stat=sum,Period=OneDay</t>
        </is>
      </c>
      <c r="DT1" t="inlineStr">
        <is>
          <t>SchemaName=Service,Client=ALL,DataSet=Prod,Host=ALL,HostGroup=ALL,Instance=NONE,Marketplace=GEG1,MethodName=ALL,Metric=Count.AutoSlam.GEG1.GEG1-SLAM102.Log.Alarm.HIGH.JamAtScaleExitPE.254,MetricClass=NONE,ServiceName=FCAutoSlamClientService,Stat=sum,Period=OneDay</t>
        </is>
      </c>
      <c r="DU1" t="inlineStr">
        <is>
          <t>SchemaName=Service,Client=ALL,DataSet=Prod,Host=ALL,HostGroup=ALL,Instance=NONE,Marketplace=GEG1,MethodName=ALL,Metric=Count.AutoSlam.GEG1.GEG1-SLAM102.Log.Alarm.HIGH.JamAtScaleInd.253,MetricClass=NONE,ServiceName=FCAutoSlamClientService,Stat=sum,Period=OneDay</t>
        </is>
      </c>
      <c r="DV1" t="inlineStr">
        <is>
          <t>SchemaName=Service,Client=ALL,DataSet=Prod,Host=ALL,HostGroup=ALL,Instance=NONE,Marketplace=GEG1,MethodName=ALL,Metric=Count.AutoSlam.GEG1.GEG1-SLAM102.Log.Alarm.HIGH.LostPkgsApply1Ind.360,MetricClass=NONE,ServiceName=FCAutoSlamClientService,Stat=sum,Period=OneDay</t>
        </is>
      </c>
      <c r="DW1" t="inlineStr">
        <is>
          <t>SchemaName=Service,Client=ALL,DataSet=Prod,Host=ALL,HostGroup=ALL,Instance=NONE,Marketplace=GEG1,MethodName=ALL,Metric=Count.AutoSlam.GEG1.GEG1-SLAM102.Log.Alarm.HIGH.LostPkgsApply2Ind.410,MetricClass=NONE,ServiceName=FCAutoSlamClientService,Stat=sum,Period=OneDay</t>
        </is>
      </c>
      <c r="DX1" t="inlineStr">
        <is>
          <t>SchemaName=Service,Client=ALL,DataSet=Prod,Host=ALL,HostGroup=ALL,Instance=NONE,Marketplace=GEG1,MethodName=ALL,Metric=Count.AutoSlam.GEG1.GEG1-SLAM102.Log.Alarm.HIGH.LostPkgsAtBuffer.301,MetricClass=NONE,ServiceName=FCAutoSlamClientService,Stat=sum,Period=OneDay</t>
        </is>
      </c>
      <c r="DY1" t="inlineStr">
        <is>
          <t>SchemaName=Service,Client=ALL,DataSet=Prod,Host=ALL,HostGroup=ALL,Instance=NONE,Marketplace=GEG1,MethodName=ALL,Metric=Count.AutoSlam.GEG1.GEG1-SLAM102.Log.Alarm.HIGH.LostPkgsVerifyInd.458,MetricClass=NONE,ServiceName=FCAutoSlamClientService,Stat=sum,Period=OneDay</t>
        </is>
      </c>
      <c r="DZ1" t="inlineStr">
        <is>
          <t>SchemaName=Service,Client=ALL,DataSet=Prod,Host=ALL,HostGroup=ALL,Instance=NONE,Marketplace=GEG1,MethodName=ALL,Metric=Count.AutoSlam.GEG1.GEG1-SLAM102.Log.Alarm.HIGH.ScannerOutOfSync.257,MetricClass=NONE,ServiceName=FCAutoSlamClientService,Stat=sum,Period=OneDay</t>
        </is>
      </c>
      <c r="EA1" t="inlineStr">
        <is>
          <t>SchemaName=Service,Client=ALL,DataSet=Prod,Host=ALL,HostGroup=ALL,Instance=NONE,Marketplace=GEG1,MethodName=ALL,Metric=Count.AutoSlam.GEG1.GEG1-SLAM102.Log.Alarm.HIGH.ScannerOutOfSync.455,MetricClass=NONE,ServiceName=FCAutoSlamClientService,Stat=sum,Period=OneDay</t>
        </is>
      </c>
      <c r="EB1" t="inlineStr">
        <is>
          <t>SchemaName=Service,Client=ALL,DataSet=Prod,Host=ALL,HostGroup=ALL,Instance=NONE,Marketplace=GEG1,MethodName=ALL,Metric=Count.AutoSlam.GEG1.GEG1-SLAM102.Log.Alarm.LOW.Divert1Failed.552,MetricClass=NONE,ServiceName=FCAutoSlamClientService,Stat=sum,Period=OneDay</t>
        </is>
      </c>
      <c r="EC1" t="inlineStr">
        <is>
          <t>SchemaName=Service,Client=ALL,DataSet=Prod,Host=ALL,HostGroup=ALL,Instance=NONE,Marketplace=GEG1,MethodName=ALL,Metric=Count.AutoSlam.GEG1.GEG1-SLAM102.Log.Alarm.LOW.Divert2Failed.558,MetricClass=NONE,ServiceName=FCAutoSlamClientService,Stat=sum,Period=OneDay</t>
        </is>
      </c>
      <c r="ED1" t="inlineStr">
        <is>
          <t>SchemaName=Service,Client=ALL,DataSet=Prod,Host=ALL,HostGroup=ALL,Instance=NONE,Marketplace=GEG1,MethodName=ALL,Metric=Count.AutoSlam.GEG1.GEG1-SLAM102.Log.Alarm.LOW.JamAtDivert1.457,MetricClass=NONE,ServiceName=FCAutoSlamClientService,Stat=sum,Period=OneDay</t>
        </is>
      </c>
      <c r="EE1" t="inlineStr">
        <is>
          <t>SchemaName=Service,Client=ALL,DataSet=Prod,Host=ALL,HostGroup=ALL,Instance=NONE,Marketplace=GEG1,MethodName=ALL,Metric=Count.AutoSlam.GEG1.GEG1-SLAM102.Log.Alarm.LOW.JamAtDivert2Chute.557,MetricClass=NONE,ServiceName=FCAutoSlamClientService,Stat=sum,Period=OneDay</t>
        </is>
      </c>
      <c r="EF1" t="inlineStr">
        <is>
          <t>SchemaName=Service,Client=ALL,DataSet=Prod,Host=ALL,HostGroup=ALL,Instance=NONE,Marketplace=GEG1,MethodName=ALL,Metric=Count.AutoSlam.GEG1.GEG1-SLAM102.Log.Alarm.LOW.JamAtStraightExit.503,MetricClass=NONE,ServiceName=FCAutoSlamClientService,Stat=sum,Period=OneDay</t>
        </is>
      </c>
      <c r="EG1" t="inlineStr">
        <is>
          <t>SchemaName=Service,Client=ALL,DataSet=Prod,Host=ALL,HostGroup=ALL,Instance=NONE,Marketplace=GEG1,MethodName=ALL,Metric=Count.AutoSlam.GEG1.GEG1-SLAM102.Log.Alarm.LOW.LPFailOnLostRtry.460,MetricClass=NONE,ServiceName=FCAutoSlamClientService,Stat=sum,Period=OneDay</t>
        </is>
      </c>
      <c r="EH1" t="inlineStr">
        <is>
          <t>SchemaName=Service,Client=ALL,DataSet=Prod,Host=ALL,HostGroup=ALL,Instance=NONE,Marketplace=GEG1,MethodName=ALL,Metric=Count.AutoSlam.GEG1.GEG1-SLAM102.Log.Alarm.MEDIUM.Apply1FailedRelease.365,MetricClass=NONE,ServiceName=FCAutoSlamClientService,Stat=sum,Period=OneDay</t>
        </is>
      </c>
      <c r="EI1" t="inlineStr">
        <is>
          <t>SchemaName=Service,Client=ALL,DataSet=Prod,Host=ALL,HostGroup=ALL,Instance=NONE,Marketplace=GEG1,MethodName=ALL,Metric=Count.AutoSlam.GEG1.GEG1-SLAM102.Log.Alarm.MEDIUM.Apply2FailedRelease.415,MetricClass=NONE,ServiceName=FCAutoSlamClientService,Stat=sum,Period=OneDay</t>
        </is>
      </c>
      <c r="EJ1" t="inlineStr">
        <is>
          <t>SchemaName=Service,Client=ALL,DataSet=Prod,Host=ALL,HostGroup=ALL,Instance=NONE,Marketplace=GEG1,MethodName=ALL,Metric=Count.AutoSlam.GEG1.GEG1-SLAM102.Log.Alarm.MEDIUM.JamAtMeter1.205,MetricClass=NONE,ServiceName=FCAutoSlamClientService,Stat=sum,Period=OneDay</t>
        </is>
      </c>
      <c r="EK1" t="inlineStr">
        <is>
          <t>SchemaName=Service,Client=ALL,DataSet=Prod,Host=ALL,HostGroup=ALL,Instance=NONE,Marketplace=GEG1,MethodName=ALL,Metric=Count.AutoSlam.GEG1.GEG1-SLAM102.Log.Alarm.MEDIUM.JamAtMeter2Exit.207,MetricClass=NONE,ServiceName=FCAutoSlamClientService,Stat=sum,Period=OneDay</t>
        </is>
      </c>
      <c r="EL1" t="inlineStr">
        <is>
          <t>SchemaName=Service,Client=ALL,DataSet=Prod,Host=ALL,HostGroup=ALL,Instance=NONE,Marketplace=GEG1,MethodName=ALL,Metric=Count.AutoSlam.GEG1.GEG1-SLAM102.Log.Alarm.WARNING.Apply1ZoneLostRtry.361,MetricClass=NONE,ServiceName=FCAutoSlamClientService,Stat=sum,Period=OneDay</t>
        </is>
      </c>
      <c r="EM1" t="inlineStr">
        <is>
          <t>SchemaName=Service,Client=ALL,DataSet=Prod,Host=ALL,HostGroup=ALL,Instance=NONE,Marketplace=GEG1,MethodName=ALL,Metric=Count.AutoSlam.GEG1.GEG1-SLAM102.Log.Alarm.WARNING.Apply2ZoneLostRtry.411,MetricClass=NONE,ServiceName=FCAutoSlamClientService,Stat=sum,Period=OneDay</t>
        </is>
      </c>
      <c r="EN1" t="inlineStr">
        <is>
          <t>SchemaName=Service,Client=ALL,DataSet=Prod,Host=ALL,HostGroup=ALL,Instance=NONE,Marketplace=GEG1,MethodName=ALL,Metric=Count.AutoSlam.GEG1.GEG1-SLAM102.Log.Alarm.WARNING.AutoFlushing.26,MetricClass=NONE,ServiceName=FCAutoSlamClientService,Stat=sum,Period=OneDay</t>
        </is>
      </c>
      <c r="EO1" t="inlineStr">
        <is>
          <t>SchemaName=Service,Client=ALL,DataSet=Prod,Host=ALL,HostGroup=ALL,Instance=NONE,Marketplace=GEG1,MethodName=ALL,Metric=Count.AutoSlam.GEG1.GEG1-SLAM102.Log.Alarm.WARNING.BufferZoneLostRetry.302,MetricClass=NONE,ServiceName=FCAutoSlamClientService,Stat=sum,Period=OneDay</t>
        </is>
      </c>
      <c r="EP1" t="inlineStr">
        <is>
          <t>SchemaName=Service,Client=ALL,DataSet=Prod,Host=ALL,HostGroup=ALL,Instance=NONE,Marketplace=GEG1,MethodName=ALL,Metric=Count.AutoSlam.GEG1.GEG1-SLAM102.Log.Alarm.WARNING.FrequentVacFailure.359,MetricClass=NONE,ServiceName=FCAutoSlamClientService,Stat=sum,Period=OneDay</t>
        </is>
      </c>
      <c r="EQ1" t="inlineStr">
        <is>
          <t>SchemaName=Service,Client=ALL,DataSet=Prod,Host=ALL,HostGroup=ALL,Instance=NONE,Marketplace=GEG1,MethodName=ALL,Metric=Count.AutoSlam.GEG1.GEG1-SLAM102.Log.Alarm.WARNING.FrequentVacFailure.409,MetricClass=NONE,ServiceName=FCAutoSlamClientService,Stat=sum,Period=OneDay</t>
        </is>
      </c>
      <c r="ER1" t="inlineStr">
        <is>
          <t>SchemaName=Service,Client=ALL,DataSet=Prod,Host=ALL,HostGroup=ALL,Instance=NONE,Marketplace=GEG1,MethodName=ALL,Metric=Count.AutoSlam.GEG1.GEG1-SLAM102.Log.Alarm.WARNING.NoLabelOnTamp.353,MetricClass=NONE,ServiceName=FCAutoSlamClientService,Stat=sum,Period=OneDay</t>
        </is>
      </c>
      <c r="ES1" t="inlineStr">
        <is>
          <t>SchemaName=Service,Client=ALL,DataSet=Prod,Host=ALL,HostGroup=ALL,Instance=NONE,Marketplace=GEG1,MethodName=ALL,Metric=Count.AutoSlam.GEG1.GEG1-SLAM102.Log.Alarm.WARNING.NoLabelOnTamp.403,MetricClass=NONE,ServiceName=FCAutoSlamClientService,Stat=sum,Period=OneDay</t>
        </is>
      </c>
      <c r="ET1" t="inlineStr">
        <is>
          <t>SchemaName=Service,Client=ALL,DataSet=Prod,Host=ALL,HostGroup=ALL,Instance=NONE,Marketplace=GEG1,MethodName=ALL,Metric=Count.AutoSlam.GEG1.GEG1-SLAM102.Log.Alarm.WARNING.VerifyZoneLostRetry.456,MetricClass=NONE,ServiceName=FCAutoSlamClientService,Stat=sum,Period=OneDay</t>
        </is>
      </c>
      <c r="EU1" t="inlineStr">
        <is>
          <t>SchemaName=Service,Client=ALL,DataSet=Prod,Host=ALL,HostGroup=ALL,Instance=NONE,Marketplace=GEG1,MethodName=ALL,Metric=Count.AutoSlam.GEG1.GEG1-SLAM1021.StopToApply.WaitforLabel,MetricClass=NONE,ServiceName=FCAutoSlamClientService,Stat=sum,Period=OneDay</t>
        </is>
      </c>
      <c r="EV1" t="inlineStr">
        <is>
          <t>SchemaName=Service,Client=ALL,DataSet=Prod,Host=ALL,HostGroup=ALL,Instance=NONE,Marketplace=GEG1,MethodName=ALL,Metric=Count.AutoSlam.GEG1.GEG1-SLAM1022.StopToApply.WaitforLabel,MetricClass=NONE,ServiceName=FCAutoSlamClientService,Stat=sum,Period=OneDay</t>
        </is>
      </c>
      <c r="EW1" t="inlineStr">
        <is>
          <t>SchemaName=Service,Client=ALL,DataSet=Prod,Host=ALL,HostGroup=ALL,Instance=NONE,Marketplace=GEG1,MethodName=ALL,Metric=Count.AutoSlam.GEG1.GEG1-SLAM103.Log.Alarm.HIGH.JamAtApply1Xfr.351,MetricClass=NONE,ServiceName=FCAutoSlamClientService,Stat=sum,Period=OneDay</t>
        </is>
      </c>
      <c r="EX1" t="inlineStr">
        <is>
          <t>SchemaName=Service,Client=ALL,DataSet=Prod,Host=ALL,HostGroup=ALL,Instance=NONE,Marketplace=GEG1,MethodName=ALL,Metric=Count.AutoSlam.GEG1.GEG1-SLAM103.Log.Alarm.HIGH.JamAtApply2Xfr.401,MetricClass=NONE,ServiceName=FCAutoSlamClientService,Stat=sum,Period=OneDay</t>
        </is>
      </c>
      <c r="EY1" t="inlineStr">
        <is>
          <t>SchemaName=Service,Client=ALL,DataSet=Prod,Host=ALL,HostGroup=ALL,Instance=NONE,Marketplace=GEG1,MethodName=ALL,Metric=Count.AutoSlam.GEG1.GEG1-SLAM103.Log.Alarm.HIGH.JamAtScaleInd.253,MetricClass=NONE,ServiceName=FCAutoSlamClientService,Stat=sum,Period=OneDay</t>
        </is>
      </c>
      <c r="EZ1" t="inlineStr">
        <is>
          <t>SchemaName=Service,Client=ALL,DataSet=Prod,Host=ALL,HostGroup=ALL,Instance=NONE,Marketplace=GEG1,MethodName=ALL,Metric=Count.AutoSlam.GEG1.GEG1-SLAM103.Log.Alarm.HIGH.LostPkgsApply1Ind.360,MetricClass=NONE,ServiceName=FCAutoSlamClientService,Stat=sum,Period=OneDay</t>
        </is>
      </c>
      <c r="FA1" t="inlineStr">
        <is>
          <t>SchemaName=Service,Client=ALL,DataSet=Prod,Host=ALL,HostGroup=ALL,Instance=NONE,Marketplace=GEG1,MethodName=ALL,Metric=Count.AutoSlam.GEG1.GEG1-SLAM103.Log.Alarm.HIGH.LostPkgsApply2Ind.410,MetricClass=NONE,ServiceName=FCAutoSlamClientService,Stat=sum,Period=OneDay</t>
        </is>
      </c>
      <c r="FB1" t="inlineStr">
        <is>
          <t>SchemaName=Service,Client=ALL,DataSet=Prod,Host=ALL,HostGroup=ALL,Instance=NONE,Marketplace=GEG1,MethodName=ALL,Metric=Count.AutoSlam.GEG1.GEG1-SLAM103.Log.Alarm.HIGH.LostPkgsAtBuffer.301,MetricClass=NONE,ServiceName=FCAutoSlamClientService,Stat=sum,Period=OneDay</t>
        </is>
      </c>
      <c r="FC1" t="inlineStr">
        <is>
          <t>SchemaName=Service,Client=ALL,DataSet=Prod,Host=ALL,HostGroup=ALL,Instance=NONE,Marketplace=GEG1,MethodName=ALL,Metric=Count.AutoSlam.GEG1.GEG1-SLAM103.Log.Alarm.HIGH.LostPkgsVerifyInd.458,MetricClass=NONE,ServiceName=FCAutoSlamClientService,Stat=sum,Period=OneDay</t>
        </is>
      </c>
      <c r="FD1" t="inlineStr">
        <is>
          <t>SchemaName=Service,Client=ALL,DataSet=Prod,Host=ALL,HostGroup=ALL,Instance=NONE,Marketplace=GEG1,MethodName=ALL,Metric=Count.AutoSlam.GEG1.GEG1-SLAM103.Log.Alarm.HIGH.ScannerOutOfSync.455,MetricClass=NONE,ServiceName=FCAutoSlamClientService,Stat=sum,Period=OneDay</t>
        </is>
      </c>
      <c r="FE1" t="inlineStr">
        <is>
          <t>SchemaName=Service,Client=ALL,DataSet=Prod,Host=ALL,HostGroup=ALL,Instance=NONE,Marketplace=GEG1,MethodName=ALL,Metric=Count.AutoSlam.GEG1.GEG1-SLAM103.Log.Alarm.LOW.Divert2Failed.558,MetricClass=NONE,ServiceName=FCAutoSlamClientService,Stat=sum,Period=OneDay</t>
        </is>
      </c>
      <c r="FF1" t="inlineStr">
        <is>
          <t>SchemaName=Service,Client=ALL,DataSet=Prod,Host=ALL,HostGroup=ALL,Instance=NONE,Marketplace=GEG1,MethodName=ALL,Metric=Count.AutoSlam.GEG1.GEG1-SLAM103.Log.Alarm.LOW.JamAtDivert1.457,MetricClass=NONE,ServiceName=FCAutoSlamClientService,Stat=sum,Period=OneDay</t>
        </is>
      </c>
      <c r="FG1" t="inlineStr">
        <is>
          <t>SchemaName=Service,Client=ALL,DataSet=Prod,Host=ALL,HostGroup=ALL,Instance=NONE,Marketplace=GEG1,MethodName=ALL,Metric=Count.AutoSlam.GEG1.GEG1-SLAM103.Log.Alarm.LOW.JamAtStraightExit.503,MetricClass=NONE,ServiceName=FCAutoSlamClientService,Stat=sum,Period=OneDay</t>
        </is>
      </c>
      <c r="FH1" t="inlineStr">
        <is>
          <t>SchemaName=Service,Client=ALL,DataSet=Prod,Host=ALL,HostGroup=ALL,Instance=NONE,Marketplace=GEG1,MethodName=ALL,Metric=Count.AutoSlam.GEG1.GEG1-SLAM103.Log.Alarm.LOW.LPFailOnLostRtry.460,MetricClass=NONE,ServiceName=FCAutoSlamClientService,Stat=sum,Period=OneDay</t>
        </is>
      </c>
      <c r="FI1" t="inlineStr">
        <is>
          <t>SchemaName=Service,Client=ALL,DataSet=Prod,Host=ALL,HostGroup=ALL,Instance=NONE,Marketplace=GEG1,MethodName=ALL,Metric=Count.AutoSlam.GEG1.GEG1-SLAM103.Log.Alarm.MEDIUM.Apply1FailedRelease.365,MetricClass=NONE,ServiceName=FCAutoSlamClientService,Stat=sum,Period=OneDay</t>
        </is>
      </c>
      <c r="FJ1" t="inlineStr">
        <is>
          <t>SchemaName=Service,Client=ALL,DataSet=Prod,Host=ALL,HostGroup=ALL,Instance=NONE,Marketplace=GEG1,MethodName=ALL,Metric=Count.AutoSlam.GEG1.GEG1-SLAM103.Log.Alarm.MEDIUM.Apply2FailedRelease.415,MetricClass=NONE,ServiceName=FCAutoSlamClientService,Stat=sum,Period=OneDay</t>
        </is>
      </c>
      <c r="FK1" t="inlineStr">
        <is>
          <t>SchemaName=Service,Client=ALL,DataSet=Prod,Host=ALL,HostGroup=ALL,Instance=NONE,Marketplace=GEG1,MethodName=ALL,Metric=Count.AutoSlam.GEG1.GEG1-SLAM103.Log.Alarm.MEDIUM.JamAtMeter1.205,MetricClass=NONE,ServiceName=FCAutoSlamClientService,Stat=sum,Period=OneDay</t>
        </is>
      </c>
      <c r="FL1" t="inlineStr">
        <is>
          <t>SchemaName=Service,Client=ALL,DataSet=Prod,Host=ALL,HostGroup=ALL,Instance=NONE,Marketplace=GEG1,MethodName=ALL,Metric=Count.AutoSlam.GEG1.GEG1-SLAM103.Log.Alarm.MEDIUM.JamAtMeter2Exit.207,MetricClass=NONE,ServiceName=FCAutoSlamClientService,Stat=sum,Period=OneDay</t>
        </is>
      </c>
      <c r="FM1" t="inlineStr">
        <is>
          <t>SchemaName=Service,Client=ALL,DataSet=Prod,Host=ALL,HostGroup=ALL,Instance=NONE,Marketplace=GEG1,MethodName=ALL,Metric=Count.AutoSlam.GEG1.GEG1-SLAM103.Log.Alarm.WARNING.Apply1ZoneLostRtry.361,MetricClass=NONE,ServiceName=FCAutoSlamClientService,Stat=sum,Period=OneDay</t>
        </is>
      </c>
      <c r="FN1" t="inlineStr">
        <is>
          <t>SchemaName=Service,Client=ALL,DataSet=Prod,Host=ALL,HostGroup=ALL,Instance=NONE,Marketplace=GEG1,MethodName=ALL,Metric=Count.AutoSlam.GEG1.GEG1-SLAM103.Log.Alarm.WARNING.Apply2ZoneLostRtry.411,MetricClass=NONE,ServiceName=FCAutoSlamClientService,Stat=sum,Period=OneDay</t>
        </is>
      </c>
      <c r="FO1" t="inlineStr">
        <is>
          <t>SchemaName=Service,Client=ALL,DataSet=Prod,Host=ALL,HostGroup=ALL,Instance=NONE,Marketplace=GEG1,MethodName=ALL,Metric=Count.AutoSlam.GEG1.GEG1-SLAM103.Log.Alarm.WARNING.AutoFlushing.26,MetricClass=NONE,ServiceName=FCAutoSlamClientService,Stat=sum,Period=OneDay</t>
        </is>
      </c>
      <c r="FP1" t="inlineStr">
        <is>
          <t>SchemaName=Service,Client=ALL,DataSet=Prod,Host=ALL,HostGroup=ALL,Instance=NONE,Marketplace=GEG1,MethodName=ALL,Metric=Count.AutoSlam.GEG1.GEG1-SLAM103.Log.Alarm.WARNING.FrequentVacFailure.359,MetricClass=NONE,ServiceName=FCAutoSlamClientService,Stat=sum,Period=OneDay</t>
        </is>
      </c>
      <c r="FQ1" t="inlineStr">
        <is>
          <t>SchemaName=Service,Client=ALL,DataSet=Prod,Host=ALL,HostGroup=ALL,Instance=NONE,Marketplace=GEG1,MethodName=ALL,Metric=Count.AutoSlam.GEG1.GEG1-SLAM103.Log.Alarm.WARNING.FrequentVacFailure.409,MetricClass=NONE,ServiceName=FCAutoSlamClientService,Stat=sum,Period=OneDay</t>
        </is>
      </c>
      <c r="FR1" t="inlineStr">
        <is>
          <t>SchemaName=Service,Client=ALL,DataSet=Prod,Host=ALL,HostGroup=ALL,Instance=NONE,Marketplace=GEG1,MethodName=ALL,Metric=Count.AutoSlam.GEG1.GEG1-SLAM103.Log.Alarm.WARNING.NoLabelOnTamp.353,MetricClass=NONE,ServiceName=FCAutoSlamClientService,Stat=sum,Period=OneDay</t>
        </is>
      </c>
      <c r="FS1" t="inlineStr">
        <is>
          <t>SchemaName=Service,Client=ALL,DataSet=Prod,Host=ALL,HostGroup=ALL,Instance=NONE,Marketplace=GEG1,MethodName=ALL,Metric=Count.AutoSlam.GEG1.GEG1-SLAM103.Log.Alarm.WARNING.NoLabelOnTamp.403,MetricClass=NONE,ServiceName=FCAutoSlamClientService,Stat=sum,Period=OneDay</t>
        </is>
      </c>
      <c r="FT1" t="inlineStr">
        <is>
          <t>SchemaName=Service,Client=ALL,DataSet=Prod,Host=ALL,HostGroup=ALL,Instance=NONE,Marketplace=GEG1,MethodName=ALL,Metric=Count.AutoSlam.GEG1.GEG1-SLAM103.Log.Alarm.WARNING.VerifyZoneLostRetry.456,MetricClass=NONE,ServiceName=FCAutoSlamClientService,Stat=sum,Period=OneDay</t>
        </is>
      </c>
      <c r="FU1" t="inlineStr">
        <is>
          <t>SchemaName=Service,Client=ALL,DataSet=Prod,Host=ALL,HostGroup=ALL,Instance=NONE,Marketplace=GEG1,MethodName=ALL,Metric=Count.AutoSlam.GEG1.GEG1-SLAM1031.StopToApply.WaitforLabel,MetricClass=NONE,ServiceName=FCAutoSlamClientService,Stat=sum,Period=OneDay</t>
        </is>
      </c>
      <c r="FV1" t="inlineStr">
        <is>
          <t>SchemaName=Service,Client=ALL,DataSet=Prod,Host=ALL,HostGroup=ALL,Instance=NONE,Marketplace=GEG1,MethodName=ALL,Metric=Count.AutoSlam.GEG1.GEG1-SLAM1032.StopToApply.WaitforLabel,MetricClass=NONE,ServiceName=FCAutoSlamClientService,Stat=sum,Period=OneDay</t>
        </is>
      </c>
      <c r="FW1" t="inlineStr">
        <is>
          <t>SchemaName=Service,Client=ALL,DataSet=Prod,Host=ALL,HostGroup=ALL,Instance=NONE,Marketplace=GEG1,MethodName=ALL,Metric=Count.AutoSlam.GEG1.GEG1-SLAM208.Log.Alarm.CRITICAL.AutoflushFailed.12,MetricClass=NONE,ServiceName=FCAutoSlamClientService,Stat=sum,Period=OneDay</t>
        </is>
      </c>
      <c r="FX1" t="inlineStr">
        <is>
          <t>SchemaName=Service,Client=ALL,DataSet=Prod,Host=ALL,HostGroup=ALL,Instance=NONE,Marketplace=GEG1,MethodName=ALL,Metric=Count.AutoSlam.GEG1.GEG1-SLAM208.Log.Alarm.HIGH.JamAtApply1Xfr.351,MetricClass=NONE,ServiceName=FCAutoSlamClientService,Stat=sum,Period=OneDay</t>
        </is>
      </c>
      <c r="FY1" t="inlineStr">
        <is>
          <t>SchemaName=Service,Client=ALL,DataSet=Prod,Host=ALL,HostGroup=ALL,Instance=NONE,Marketplace=GEG1,MethodName=ALL,Metric=Count.AutoSlam.GEG1.GEG1-SLAM208.Log.Alarm.HIGH.JamAtApply2Xfr.401,MetricClass=NONE,ServiceName=FCAutoSlamClientService,Stat=sum,Period=OneDay</t>
        </is>
      </c>
      <c r="FZ1" t="inlineStr">
        <is>
          <t>SchemaName=Service,Client=ALL,DataSet=Prod,Host=ALL,HostGroup=ALL,Instance=NONE,Marketplace=GEG1,MethodName=ALL,Metric=Count.AutoSlam.GEG1.GEG1-SLAM208.Log.Alarm.HIGH.JamAtScaleExitPE.254,MetricClass=NONE,ServiceName=FCAutoSlamClientService,Stat=sum,Period=OneDay</t>
        </is>
      </c>
      <c r="GA1" t="inlineStr">
        <is>
          <t>SchemaName=Service,Client=ALL,DataSet=Prod,Host=ALL,HostGroup=ALL,Instance=NONE,Marketplace=GEG1,MethodName=ALL,Metric=Count.AutoSlam.GEG1.GEG1-SLAM208.Log.Alarm.HIGH.JamAtScaleInd.253,MetricClass=NONE,ServiceName=FCAutoSlamClientService,Stat=sum,Period=OneDay</t>
        </is>
      </c>
      <c r="GB1" t="inlineStr">
        <is>
          <t>SchemaName=Service,Client=ALL,DataSet=Prod,Host=ALL,HostGroup=ALL,Instance=NONE,Marketplace=GEG1,MethodName=ALL,Metric=Count.AutoSlam.GEG1.GEG1-SLAM208.Log.Alarm.HIGH.JamAtVerifyInd.451,MetricClass=NONE,ServiceName=FCAutoSlamClientService,Stat=sum,Period=OneDay</t>
        </is>
      </c>
      <c r="GC1" t="inlineStr">
        <is>
          <t>SchemaName=Service,Client=ALL,DataSet=Prod,Host=ALL,HostGroup=ALL,Instance=NONE,Marketplace=GEG1,MethodName=ALL,Metric=Count.AutoSlam.GEG1.GEG1-SLAM208.Log.Alarm.HIGH.LostPkgsApply1Ind.360,MetricClass=NONE,ServiceName=FCAutoSlamClientService,Stat=sum,Period=OneDay</t>
        </is>
      </c>
      <c r="GD1" t="inlineStr">
        <is>
          <t>SchemaName=Service,Client=ALL,DataSet=Prod,Host=ALL,HostGroup=ALL,Instance=NONE,Marketplace=GEG1,MethodName=ALL,Metric=Count.AutoSlam.GEG1.GEG1-SLAM208.Log.Alarm.HIGH.LostPkgsApply2Ind.410,MetricClass=NONE,ServiceName=FCAutoSlamClientService,Stat=sum,Period=OneDay</t>
        </is>
      </c>
      <c r="GE1" t="inlineStr">
        <is>
          <t>SchemaName=Service,Client=ALL,DataSet=Prod,Host=ALL,HostGroup=ALL,Instance=NONE,Marketplace=GEG1,MethodName=ALL,Metric=Count.AutoSlam.GEG1.GEG1-SLAM208.Log.Alarm.HIGH.LostPkgsAtBuffer.301,MetricClass=NONE,ServiceName=FCAutoSlamClientService,Stat=sum,Period=OneDay</t>
        </is>
      </c>
      <c r="GF1" t="inlineStr">
        <is>
          <t>SchemaName=Service,Client=ALL,DataSet=Prod,Host=ALL,HostGroup=ALL,Instance=NONE,Marketplace=GEG1,MethodName=ALL,Metric=Count.AutoSlam.GEG1.GEG1-SLAM208.Log.Alarm.HIGH.LostPkgsVerifyInd.458,MetricClass=NONE,ServiceName=FCAutoSlamClientService,Stat=sum,Period=OneDay</t>
        </is>
      </c>
      <c r="GG1" t="inlineStr">
        <is>
          <t>SchemaName=Service,Client=ALL,DataSet=Prod,Host=ALL,HostGroup=ALL,Instance=NONE,Marketplace=GEG1,MethodName=ALL,Metric=Count.AutoSlam.GEG1.GEG1-SLAM208.Log.Alarm.HIGH.ScannerOutOfSync.257,MetricClass=NONE,ServiceName=FCAutoSlamClientService,Stat=sum,Period=OneDay</t>
        </is>
      </c>
      <c r="GH1" t="inlineStr">
        <is>
          <t>SchemaName=Service,Client=ALL,DataSet=Prod,Host=ALL,HostGroup=ALL,Instance=NONE,Marketplace=GEG1,MethodName=ALL,Metric=Count.AutoSlam.GEG1.GEG1-SLAM208.Log.Alarm.HIGH.ScannerOutOfSync.455,MetricClass=NONE,ServiceName=FCAutoSlamClientService,Stat=sum,Period=OneDay</t>
        </is>
      </c>
      <c r="GI1" t="inlineStr">
        <is>
          <t>SchemaName=Service,Client=ALL,DataSet=Prod,Host=ALL,HostGroup=ALL,Instance=NONE,Marketplace=GEG1,MethodName=ALL,Metric=Count.AutoSlam.GEG1.GEG1-SLAM208.Log.Alarm.LOW.Divert1Failed.552,MetricClass=NONE,ServiceName=FCAutoSlamClientService,Stat=sum,Period=OneDay</t>
        </is>
      </c>
      <c r="GJ1" t="inlineStr">
        <is>
          <t>SchemaName=Service,Client=ALL,DataSet=Prod,Host=ALL,HostGroup=ALL,Instance=NONE,Marketplace=GEG1,MethodName=ALL,Metric=Count.AutoSlam.GEG1.GEG1-SLAM208.Log.Alarm.LOW.Divert2Failed.558,MetricClass=NONE,ServiceName=FCAutoSlamClientService,Stat=sum,Period=OneDay</t>
        </is>
      </c>
      <c r="GK1" t="inlineStr">
        <is>
          <t>SchemaName=Service,Client=ALL,DataSet=Prod,Host=ALL,HostGroup=ALL,Instance=NONE,Marketplace=GEG1,MethodName=ALL,Metric=Count.AutoSlam.GEG1.GEG1-SLAM208.Log.Alarm.LOW.JamAtDivert1.457,MetricClass=NONE,ServiceName=FCAutoSlamClientService,Stat=sum,Period=OneDay</t>
        </is>
      </c>
      <c r="GL1" t="inlineStr">
        <is>
          <t>SchemaName=Service,Client=ALL,DataSet=Prod,Host=ALL,HostGroup=ALL,Instance=NONE,Marketplace=GEG1,MethodName=ALL,Metric=Count.AutoSlam.GEG1.GEG1-SLAM208.Log.Alarm.LOW.JamAtDivert2Chute.557,MetricClass=NONE,ServiceName=FCAutoSlamClientService,Stat=sum,Period=OneDay</t>
        </is>
      </c>
      <c r="GM1" t="inlineStr">
        <is>
          <t>SchemaName=Service,Client=ALL,DataSet=Prod,Host=ALL,HostGroup=ALL,Instance=NONE,Marketplace=GEG1,MethodName=ALL,Metric=Count.AutoSlam.GEG1.GEG1-SLAM208.Log.Alarm.LOW.JamAtStraightExit.503,MetricClass=NONE,ServiceName=FCAutoSlamClientService,Stat=sum,Period=OneDay</t>
        </is>
      </c>
      <c r="GN1" t="inlineStr">
        <is>
          <t>SchemaName=Service,Client=ALL,DataSet=Prod,Host=ALL,HostGroup=ALL,Instance=NONE,Marketplace=GEG1,MethodName=ALL,Metric=Count.AutoSlam.GEG1.GEG1-SLAM208.Log.Alarm.LOW.LPFailOnLostRtry.460,MetricClass=NONE,ServiceName=FCAutoSlamClientService,Stat=sum,Period=OneDay</t>
        </is>
      </c>
      <c r="GO1" t="inlineStr">
        <is>
          <t>SchemaName=Service,Client=ALL,DataSet=Prod,Host=ALL,HostGroup=ALL,Instance=NONE,Marketplace=GEG1,MethodName=ALL,Metric=Count.AutoSlam.GEG1.GEG1-SLAM208.Log.Alarm.MEDIUM.Apply1FailedRelease.365,MetricClass=NONE,ServiceName=FCAutoSlamClientService,Stat=sum,Period=OneDay</t>
        </is>
      </c>
      <c r="GP1" t="inlineStr">
        <is>
          <t>SchemaName=Service,Client=ALL,DataSet=Prod,Host=ALL,HostGroup=ALL,Instance=NONE,Marketplace=GEG1,MethodName=ALL,Metric=Count.AutoSlam.GEG1.GEG1-SLAM208.Log.Alarm.MEDIUM.Apply2FailedRelease.415,MetricClass=NONE,ServiceName=FCAutoSlamClientService,Stat=sum,Period=OneDay</t>
        </is>
      </c>
      <c r="GQ1" t="inlineStr">
        <is>
          <t>SchemaName=Service,Client=ALL,DataSet=Prod,Host=ALL,HostGroup=ALL,Instance=NONE,Marketplace=GEG1,MethodName=ALL,Metric=Count.AutoSlam.GEG1.GEG1-SLAM208.Log.Alarm.MEDIUM.JamAtMeter1.205,MetricClass=NONE,ServiceName=FCAutoSlamClientService,Stat=sum,Period=OneDay</t>
        </is>
      </c>
      <c r="GR1" t="inlineStr">
        <is>
          <t>SchemaName=Service,Client=ALL,DataSet=Prod,Host=ALL,HostGroup=ALL,Instance=NONE,Marketplace=GEG1,MethodName=ALL,Metric=Count.AutoSlam.GEG1.GEG1-SLAM208.Log.Alarm.WARNING.Apply1ZoneLostRtry.361,MetricClass=NONE,ServiceName=FCAutoSlamClientService,Stat=sum,Period=OneDay</t>
        </is>
      </c>
      <c r="GS1" t="inlineStr">
        <is>
          <t>SchemaName=Service,Client=ALL,DataSet=Prod,Host=ALL,HostGroup=ALL,Instance=NONE,Marketplace=GEG1,MethodName=ALL,Metric=Count.AutoSlam.GEG1.GEG1-SLAM208.Log.Alarm.WARNING.Apply2ZoneLostRtry.411,MetricClass=NONE,ServiceName=FCAutoSlamClientService,Stat=sum,Period=OneDay</t>
        </is>
      </c>
      <c r="GT1" t="inlineStr">
        <is>
          <t>SchemaName=Service,Client=ALL,DataSet=Prod,Host=ALL,HostGroup=ALL,Instance=NONE,Marketplace=GEG1,MethodName=ALL,Metric=Count.AutoSlam.GEG1.GEG1-SLAM208.Log.Alarm.WARNING.AutoFlushing.26,MetricClass=NONE,ServiceName=FCAutoSlamClientService,Stat=sum,Period=OneDay</t>
        </is>
      </c>
      <c r="GU1" t="inlineStr">
        <is>
          <t>SchemaName=Service,Client=ALL,DataSet=Prod,Host=ALL,HostGroup=ALL,Instance=NONE,Marketplace=GEG1,MethodName=ALL,Metric=Count.AutoSlam.GEG1.GEG1-SLAM208.Log.Alarm.WARNING.BufferZoneLostRetry.302,MetricClass=NONE,ServiceName=FCAutoSlamClientService,Stat=sum,Period=OneDay</t>
        </is>
      </c>
      <c r="GV1" t="inlineStr">
        <is>
          <t>SchemaName=Service,Client=ALL,DataSet=Prod,Host=ALL,HostGroup=ALL,Instance=NONE,Marketplace=GEG1,MethodName=ALL,Metric=Count.AutoSlam.GEG1.GEG1-SLAM208.Log.Alarm.WARNING.FrequentVacFailure.359,MetricClass=NONE,ServiceName=FCAutoSlamClientService,Stat=sum,Period=OneDay</t>
        </is>
      </c>
      <c r="GW1" t="inlineStr">
        <is>
          <t>SchemaName=Service,Client=ALL,DataSet=Prod,Host=ALL,HostGroup=ALL,Instance=NONE,Marketplace=GEG1,MethodName=ALL,Metric=Count.AutoSlam.GEG1.GEG1-SLAM208.Log.Alarm.WARNING.FrequentVacFailure.409,MetricClass=NONE,ServiceName=FCAutoSlamClientService,Stat=sum,Period=OneDay</t>
        </is>
      </c>
      <c r="GX1" t="inlineStr">
        <is>
          <t>SchemaName=Service,Client=ALL,DataSet=Prod,Host=ALL,HostGroup=ALL,Instance=NONE,Marketplace=GEG1,MethodName=ALL,Metric=Count.AutoSlam.GEG1.GEG1-SLAM208.Log.Alarm.WARNING.NoLabelOnTamp.353,MetricClass=NONE,ServiceName=FCAutoSlamClientService,Stat=sum,Period=OneDay</t>
        </is>
      </c>
      <c r="GY1" t="inlineStr">
        <is>
          <t>SchemaName=Service,Client=ALL,DataSet=Prod,Host=ALL,HostGroup=ALL,Instance=NONE,Marketplace=GEG1,MethodName=ALL,Metric=Count.AutoSlam.GEG1.GEG1-SLAM208.Log.Alarm.WARNING.NoLabelOnTamp.403,MetricClass=NONE,ServiceName=FCAutoSlamClientService,Stat=sum,Period=OneDay</t>
        </is>
      </c>
      <c r="GZ1" t="inlineStr">
        <is>
          <t>SchemaName=Service,Client=ALL,DataSet=Prod,Host=ALL,HostGroup=ALL,Instance=NONE,Marketplace=GEG1,MethodName=ALL,Metric=Count.AutoSlam.GEG1.GEG1-SLAM208.Log.Alarm.WARNING.VerifyZoneLostRetry.456,MetricClass=NONE,ServiceName=FCAutoSlamClientService,Stat=sum,Period=OneDay</t>
        </is>
      </c>
      <c r="HA1" t="inlineStr">
        <is>
          <t>SchemaName=Service,Client=ALL,DataSet=Prod,Host=ALL,HostGroup=ALL,Instance=NONE,Marketplace=GEG1,MethodName=ALL,Metric=Count.AutoSlam.GEG1.GEG1-SLAM2081.StopToApply.WaitforLabel,MetricClass=NONE,ServiceName=FCAutoSlamClientService,Stat=sum,Period=OneDay</t>
        </is>
      </c>
      <c r="HB1" t="inlineStr">
        <is>
          <t>SchemaName=Service,Client=ALL,DataSet=Prod,Host=ALL,HostGroup=ALL,Instance=NONE,Marketplace=GEG1,MethodName=ALL,Metric=Count.AutoSlam.GEG1.GEG1-SLAM2082.StopToApply.WaitforLabel,MetricClass=NONE,ServiceName=FCAutoSlamClientService,Stat=sum,Period=OneDay</t>
        </is>
      </c>
      <c r="HC1" t="inlineStr">
        <is>
          <t>SchemaName=Service,Client=ALL,DataSet=Prod,Host=ALL,HostGroup=ALL,Instance=NONE,Marketplace=GEG1,MethodName=ALL,Metric=Count.AutoSlam.GEG1.GEG1-SLAM209.Log.Alarm.HIGH.JamAtApply1Xfr.351,MetricClass=NONE,ServiceName=FCAutoSlamClientService,Stat=sum,Period=OneDay</t>
        </is>
      </c>
      <c r="HD1" t="inlineStr">
        <is>
          <t>SchemaName=Service,Client=ALL,DataSet=Prod,Host=ALL,HostGroup=ALL,Instance=NONE,Marketplace=GEG1,MethodName=ALL,Metric=Count.AutoSlam.GEG1.GEG1-SLAM209.Log.Alarm.HIGH.JamAtApply2Xfr.401,MetricClass=NONE,ServiceName=FCAutoSlamClientService,Stat=sum,Period=OneDay</t>
        </is>
      </c>
      <c r="HE1" t="inlineStr">
        <is>
          <t>SchemaName=Service,Client=ALL,DataSet=Prod,Host=ALL,HostGroup=ALL,Instance=NONE,Marketplace=GEG1,MethodName=ALL,Metric=Count.AutoSlam.GEG1.GEG1-SLAM209.Log.Alarm.HIGH.JamAtScaleExitPE.254,MetricClass=NONE,ServiceName=FCAutoSlamClientService,Stat=sum,Period=OneDay</t>
        </is>
      </c>
      <c r="HF1" t="inlineStr">
        <is>
          <t>SchemaName=Service,Client=ALL,DataSet=Prod,Host=ALL,HostGroup=ALL,Instance=NONE,Marketplace=GEG1,MethodName=ALL,Metric=Count.AutoSlam.GEG1.GEG1-SLAM209.Log.Alarm.HIGH.JamAtScaleInd.253,MetricClass=NONE,ServiceName=FCAutoSlamClientService,Stat=sum,Period=OneDay</t>
        </is>
      </c>
      <c r="HG1" t="inlineStr">
        <is>
          <t>SchemaName=Service,Client=ALL,DataSet=Prod,Host=ALL,HostGroup=ALL,Instance=NONE,Marketplace=GEG1,MethodName=ALL,Metric=Count.AutoSlam.GEG1.GEG1-SLAM209.Log.Alarm.HIGH.JamAtVerifyInd.451,MetricClass=NONE,ServiceName=FCAutoSlamClientService,Stat=sum,Period=OneDay</t>
        </is>
      </c>
      <c r="HH1" t="inlineStr">
        <is>
          <t>SchemaName=Service,Client=ALL,DataSet=Prod,Host=ALL,HostGroup=ALL,Instance=NONE,Marketplace=GEG1,MethodName=ALL,Metric=Count.AutoSlam.GEG1.GEG1-SLAM209.Log.Alarm.HIGH.LostPkgsApply1Ind.360,MetricClass=NONE,ServiceName=FCAutoSlamClientService,Stat=sum,Period=OneDay</t>
        </is>
      </c>
      <c r="HI1" t="inlineStr">
        <is>
          <t>SchemaName=Service,Client=ALL,DataSet=Prod,Host=ALL,HostGroup=ALL,Instance=NONE,Marketplace=GEG1,MethodName=ALL,Metric=Count.AutoSlam.GEG1.GEG1-SLAM209.Log.Alarm.HIGH.LostPkgsApply2Ind.410,MetricClass=NONE,ServiceName=FCAutoSlamClientService,Stat=sum,Period=OneDay</t>
        </is>
      </c>
      <c r="HJ1" t="inlineStr">
        <is>
          <t>SchemaName=Service,Client=ALL,DataSet=Prod,Host=ALL,HostGroup=ALL,Instance=NONE,Marketplace=GEG1,MethodName=ALL,Metric=Count.AutoSlam.GEG1.GEG1-SLAM209.Log.Alarm.HIGH.LostPkgsAtBuffer.301,MetricClass=NONE,ServiceName=FCAutoSlamClientService,Stat=sum,Period=OneDay</t>
        </is>
      </c>
      <c r="HK1" t="inlineStr">
        <is>
          <t>SchemaName=Service,Client=ALL,DataSet=Prod,Host=ALL,HostGroup=ALL,Instance=NONE,Marketplace=GEG1,MethodName=ALL,Metric=Count.AutoSlam.GEG1.GEG1-SLAM209.Log.Alarm.HIGH.LostPkgsVerifyInd.458,MetricClass=NONE,ServiceName=FCAutoSlamClientService,Stat=sum,Period=OneDay</t>
        </is>
      </c>
      <c r="HL1" t="inlineStr">
        <is>
          <t>SchemaName=Service,Client=ALL,DataSet=Prod,Host=ALL,HostGroup=ALL,Instance=NONE,Marketplace=GEG1,MethodName=ALL,Metric=Count.AutoSlam.GEG1.GEG1-SLAM209.Log.Alarm.HIGH.ScannerOutOfSync.257,MetricClass=NONE,ServiceName=FCAutoSlamClientService,Stat=sum,Period=OneDay</t>
        </is>
      </c>
      <c r="HM1" t="inlineStr">
        <is>
          <t>SchemaName=Service,Client=ALL,DataSet=Prod,Host=ALL,HostGroup=ALL,Instance=NONE,Marketplace=GEG1,MethodName=ALL,Metric=Count.AutoSlam.GEG1.GEG1-SLAM209.Log.Alarm.HIGH.ScannerOutOfSync.455,MetricClass=NONE,ServiceName=FCAutoSlamClientService,Stat=sum,Period=OneDay</t>
        </is>
      </c>
      <c r="HN1" t="inlineStr">
        <is>
          <t>SchemaName=Service,Client=ALL,DataSet=Prod,Host=ALL,HostGroup=ALL,Instance=NONE,Marketplace=GEG1,MethodName=ALL,Metric=Count.AutoSlam.GEG1.GEG1-SLAM209.Log.Alarm.LOW.Divert2Failed.558,MetricClass=NONE,ServiceName=FCAutoSlamClientService,Stat=sum,Period=OneDay</t>
        </is>
      </c>
      <c r="HO1" t="inlineStr">
        <is>
          <t>SchemaName=Service,Client=ALL,DataSet=Prod,Host=ALL,HostGroup=ALL,Instance=NONE,Marketplace=GEG1,MethodName=ALL,Metric=Count.AutoSlam.GEG1.GEG1-SLAM209.Log.Alarm.LOW.JamAtDivert1.457,MetricClass=NONE,ServiceName=FCAutoSlamClientService,Stat=sum,Period=OneDay</t>
        </is>
      </c>
      <c r="HP1" t="inlineStr">
        <is>
          <t>SchemaName=Service,Client=ALL,DataSet=Prod,Host=ALL,HostGroup=ALL,Instance=NONE,Marketplace=GEG1,MethodName=ALL,Metric=Count.AutoSlam.GEG1.GEG1-SLAM209.Log.Alarm.LOW.JamAtStraightExit.503,MetricClass=NONE,ServiceName=FCAutoSlamClientService,Stat=sum,Period=OneDay</t>
        </is>
      </c>
      <c r="HQ1" t="inlineStr">
        <is>
          <t>SchemaName=Service,Client=ALL,DataSet=Prod,Host=ALL,HostGroup=ALL,Instance=NONE,Marketplace=GEG1,MethodName=ALL,Metric=Count.AutoSlam.GEG1.GEG1-SLAM209.Log.Alarm.LOW.LPFailOnLostRtry.460,MetricClass=NONE,ServiceName=FCAutoSlamClientService,Stat=sum,Period=OneDay</t>
        </is>
      </c>
      <c r="HR1" t="inlineStr">
        <is>
          <t>SchemaName=Service,Client=ALL,DataSet=Prod,Host=ALL,HostGroup=ALL,Instance=NONE,Marketplace=GEG1,MethodName=ALL,Metric=Count.AutoSlam.GEG1.GEG1-SLAM209.Log.Alarm.MEDIUM.Apply1FailedRelease.365,MetricClass=NONE,ServiceName=FCAutoSlamClientService,Stat=sum,Period=OneDay</t>
        </is>
      </c>
      <c r="HS1" t="inlineStr">
        <is>
          <t>SchemaName=Service,Client=ALL,DataSet=Prod,Host=ALL,HostGroup=ALL,Instance=NONE,Marketplace=GEG1,MethodName=ALL,Metric=Count.AutoSlam.GEG1.GEG1-SLAM209.Log.Alarm.MEDIUM.Apply2FailedRelease.415,MetricClass=NONE,ServiceName=FCAutoSlamClientService,Stat=sum,Period=OneDay</t>
        </is>
      </c>
      <c r="HT1" t="inlineStr">
        <is>
          <t>SchemaName=Service,Client=ALL,DataSet=Prod,Host=ALL,HostGroup=ALL,Instance=NONE,Marketplace=GEG1,MethodName=ALL,Metric=Count.AutoSlam.GEG1.GEG1-SLAM209.Log.Alarm.MEDIUM.JamAtMeter1.205,MetricClass=NONE,ServiceName=FCAutoSlamClientService,Stat=sum,Period=OneDay</t>
        </is>
      </c>
      <c r="HU1" t="inlineStr">
        <is>
          <t>SchemaName=Service,Client=ALL,DataSet=Prod,Host=ALL,HostGroup=ALL,Instance=NONE,Marketplace=GEG1,MethodName=ALL,Metric=Count.AutoSlam.GEG1.GEG1-SLAM209.Log.Alarm.WARNING.Apply1ZoneLostRtry.361,MetricClass=NONE,ServiceName=FCAutoSlamClientService,Stat=sum,Period=OneDay</t>
        </is>
      </c>
      <c r="HV1" t="inlineStr">
        <is>
          <t>SchemaName=Service,Client=ALL,DataSet=Prod,Host=ALL,HostGroup=ALL,Instance=NONE,Marketplace=GEG1,MethodName=ALL,Metric=Count.AutoSlam.GEG1.GEG1-SLAM209.Log.Alarm.WARNING.Apply2ZoneLostRtry.411,MetricClass=NONE,ServiceName=FCAutoSlamClientService,Stat=sum,Period=OneDay</t>
        </is>
      </c>
      <c r="HW1" t="inlineStr">
        <is>
          <t>SchemaName=Service,Client=ALL,DataSet=Prod,Host=ALL,HostGroup=ALL,Instance=NONE,Marketplace=GEG1,MethodName=ALL,Metric=Count.AutoSlam.GEG1.GEG1-SLAM209.Log.Alarm.WARNING.AutoFlushing.26,MetricClass=NONE,ServiceName=FCAutoSlamClientService,Stat=sum,Period=OneDay</t>
        </is>
      </c>
      <c r="HX1" t="inlineStr">
        <is>
          <t>SchemaName=Service,Client=ALL,DataSet=Prod,Host=ALL,HostGroup=ALL,Instance=NONE,Marketplace=GEG1,MethodName=ALL,Metric=Count.AutoSlam.GEG1.GEG1-SLAM209.Log.Alarm.WARNING.BufferZoneLostRetry.302,MetricClass=NONE,ServiceName=FCAutoSlamClientService,Stat=sum,Period=OneDay</t>
        </is>
      </c>
      <c r="HY1" t="inlineStr">
        <is>
          <t>SchemaName=Service,Client=ALL,DataSet=Prod,Host=ALL,HostGroup=ALL,Instance=NONE,Marketplace=GEG1,MethodName=ALL,Metric=Count.AutoSlam.GEG1.GEG1-SLAM209.Log.Alarm.WARNING.FrequentVacFailure.359,MetricClass=NONE,ServiceName=FCAutoSlamClientService,Stat=sum,Period=OneDay</t>
        </is>
      </c>
      <c r="HZ1" t="inlineStr">
        <is>
          <t>SchemaName=Service,Client=ALL,DataSet=Prod,Host=ALL,HostGroup=ALL,Instance=NONE,Marketplace=GEG1,MethodName=ALL,Metric=Count.AutoSlam.GEG1.GEG1-SLAM209.Log.Alarm.WARNING.FrequentVacFailure.409,MetricClass=NONE,ServiceName=FCAutoSlamClientService,Stat=sum,Period=OneDay</t>
        </is>
      </c>
      <c r="IA1" t="inlineStr">
        <is>
          <t>SchemaName=Service,Client=ALL,DataSet=Prod,Host=ALL,HostGroup=ALL,Instance=NONE,Marketplace=GEG1,MethodName=ALL,Metric=Count.AutoSlam.GEG1.GEG1-SLAM209.Log.Alarm.WARNING.NoLabelOnTamp.353,MetricClass=NONE,ServiceName=FCAutoSlamClientService,Stat=sum,Period=OneDay</t>
        </is>
      </c>
      <c r="IB1" t="inlineStr">
        <is>
          <t>SchemaName=Service,Client=ALL,DataSet=Prod,Host=ALL,HostGroup=ALL,Instance=NONE,Marketplace=GEG1,MethodName=ALL,Metric=Count.AutoSlam.GEG1.GEG1-SLAM209.Log.Alarm.WARNING.NoLabelOnTamp.403,MetricClass=NONE,ServiceName=FCAutoSlamClientService,Stat=sum,Period=OneDay</t>
        </is>
      </c>
      <c r="IC1" t="inlineStr">
        <is>
          <t>SchemaName=Service,Client=ALL,DataSet=Prod,Host=ALL,HostGroup=ALL,Instance=NONE,Marketplace=GEG1,MethodName=ALL,Metric=Count.AutoSlam.GEG1.GEG1-SLAM209.Log.Alarm.WARNING.VerifyZoneLostRetry.456,MetricClass=NONE,ServiceName=FCAutoSlamClientService,Stat=sum,Period=OneDay</t>
        </is>
      </c>
      <c r="ID1" t="inlineStr">
        <is>
          <t>SchemaName=Service,Client=ALL,DataSet=Prod,Host=ALL,HostGroup=ALL,Instance=NONE,Marketplace=GEG1,MethodName=ALL,Metric=Count.AutoSlam.GEG1.GEG1-SLAM2091.StopToApply.WaitforLabel,MetricClass=NONE,ServiceName=FCAutoSlamClientService,Stat=sum,Period=OneDay</t>
        </is>
      </c>
      <c r="IE1" t="inlineStr">
        <is>
          <t>SchemaName=Service,Client=ALL,DataSet=Prod,Host=ALL,HostGroup=ALL,Instance=NONE,Marketplace=GEG1,MethodName=ALL,Metric=Count.AutoSlam.GEG1.GEG1-SLAM2092.StopToApply.WaitforLabel,MetricClass=NONE,ServiceName=FCAutoSlamClientService,Stat=sum,Period=OneDay</t>
        </is>
      </c>
      <c r="IF1" t="inlineStr">
        <is>
          <t>SchemaName=Service,Client=ALL,DataSet=Prod,Host=ALL,HostGroup=ALL,Instance=NONE,Marketplace=GEG1,MethodName=ALL,Metric=Count.AutoSlam.GEG1.GEG1-SLAM210.Log.Alarm.HIGH.JamAtApply2Xfr.401,MetricClass=NONE,ServiceName=FCAutoSlamClientService,Stat=sum,Period=OneDay</t>
        </is>
      </c>
      <c r="IG1" t="inlineStr">
        <is>
          <t>SchemaName=Service,Client=ALL,DataSet=Prod,Host=ALL,HostGroup=ALL,Instance=NONE,Marketplace=GEG1,MethodName=ALL,Metric=Count.AutoSlam.GEG1.GEG1-SLAM210.Log.Alarm.HIGH.JamAtScaleExitPE.254,MetricClass=NONE,ServiceName=FCAutoSlamClientService,Stat=sum,Period=OneDay</t>
        </is>
      </c>
      <c r="IH1" t="inlineStr">
        <is>
          <t>SchemaName=Service,Client=ALL,DataSet=Prod,Host=ALL,HostGroup=ALL,Instance=NONE,Marketplace=GEG1,MethodName=ALL,Metric=Count.AutoSlam.GEG1.GEG1-SLAM210.Log.Alarm.HIGH.JamAtScaleInd.253,MetricClass=NONE,ServiceName=FCAutoSlamClientService,Stat=sum,Period=OneDay</t>
        </is>
      </c>
      <c r="II1" t="inlineStr">
        <is>
          <t>SchemaName=Service,Client=ALL,DataSet=Prod,Host=ALL,HostGroup=ALL,Instance=NONE,Marketplace=GEG1,MethodName=ALL,Metric=Count.AutoSlam.GEG1.GEG1-SLAM210.Log.Alarm.HIGH.JamAtVerifyInd.451,MetricClass=NONE,ServiceName=FCAutoSlamClientService,Stat=sum,Period=OneDay</t>
        </is>
      </c>
      <c r="IJ1" t="inlineStr">
        <is>
          <t>SchemaName=Service,Client=ALL,DataSet=Prod,Host=ALL,HostGroup=ALL,Instance=NONE,Marketplace=GEG1,MethodName=ALL,Metric=Count.AutoSlam.GEG1.GEG1-SLAM210.Log.Alarm.HIGH.LostPkgsApply1Ind.360,MetricClass=NONE,ServiceName=FCAutoSlamClientService,Stat=sum,Period=OneDay</t>
        </is>
      </c>
      <c r="IK1" t="inlineStr">
        <is>
          <t>SchemaName=Service,Client=ALL,DataSet=Prod,Host=ALL,HostGroup=ALL,Instance=NONE,Marketplace=GEG1,MethodName=ALL,Metric=Count.AutoSlam.GEG1.GEG1-SLAM210.Log.Alarm.HIGH.LostPkgsApply2Ind.410,MetricClass=NONE,ServiceName=FCAutoSlamClientService,Stat=sum,Period=OneDay</t>
        </is>
      </c>
      <c r="IL1" t="inlineStr">
        <is>
          <t>SchemaName=Service,Client=ALL,DataSet=Prod,Host=ALL,HostGroup=ALL,Instance=NONE,Marketplace=GEG1,MethodName=ALL,Metric=Count.AutoSlam.GEG1.GEG1-SLAM210.Log.Alarm.HIGH.LostPkgsAtBuffer.301,MetricClass=NONE,ServiceName=FCAutoSlamClientService,Stat=sum,Period=OneDay</t>
        </is>
      </c>
      <c r="IM1" t="inlineStr">
        <is>
          <t>SchemaName=Service,Client=ALL,DataSet=Prod,Host=ALL,HostGroup=ALL,Instance=NONE,Marketplace=GEG1,MethodName=ALL,Metric=Count.AutoSlam.GEG1.GEG1-SLAM210.Log.Alarm.HIGH.LostPkgsVerifyInd.458,MetricClass=NONE,ServiceName=FCAutoSlamClientService,Stat=sum,Period=OneDay</t>
        </is>
      </c>
      <c r="IN1" t="inlineStr">
        <is>
          <t>SchemaName=Service,Client=ALL,DataSet=Prod,Host=ALL,HostGroup=ALL,Instance=NONE,Marketplace=GEG1,MethodName=ALL,Metric=Count.AutoSlam.GEG1.GEG1-SLAM210.Log.Alarm.HIGH.ScannerOutOfSync.257,MetricClass=NONE,ServiceName=FCAutoSlamClientService,Stat=sum,Period=OneDay</t>
        </is>
      </c>
      <c r="IO1" t="inlineStr">
        <is>
          <t>SchemaName=Service,Client=ALL,DataSet=Prod,Host=ALL,HostGroup=ALL,Instance=NONE,Marketplace=GEG1,MethodName=ALL,Metric=Count.AutoSlam.GEG1.GEG1-SLAM210.Log.Alarm.HIGH.ScannerOutOfSync.455,MetricClass=NONE,ServiceName=FCAutoSlamClientService,Stat=sum,Period=OneDay</t>
        </is>
      </c>
      <c r="IP1" t="inlineStr">
        <is>
          <t>SchemaName=Service,Client=ALL,DataSet=Prod,Host=ALL,HostGroup=ALL,Instance=NONE,Marketplace=GEG1,MethodName=ALL,Metric=Count.AutoSlam.GEG1.GEG1-SLAM210.Log.Alarm.LOW.Divert1Failed.552,MetricClass=NONE,ServiceName=FCAutoSlamClientService,Stat=sum,Period=OneDay</t>
        </is>
      </c>
      <c r="IQ1" t="inlineStr">
        <is>
          <t>SchemaName=Service,Client=ALL,DataSet=Prod,Host=ALL,HostGroup=ALL,Instance=NONE,Marketplace=GEG1,MethodName=ALL,Metric=Count.AutoSlam.GEG1.GEG1-SLAM210.Log.Alarm.LOW.Divert2Failed.558,MetricClass=NONE,ServiceName=FCAutoSlamClientService,Stat=sum,Period=OneDay</t>
        </is>
      </c>
      <c r="IR1" t="inlineStr">
        <is>
          <t>SchemaName=Service,Client=ALL,DataSet=Prod,Host=ALL,HostGroup=ALL,Instance=NONE,Marketplace=GEG1,MethodName=ALL,Metric=Count.AutoSlam.GEG1.GEG1-SLAM210.Log.Alarm.LOW.JamAtDivert1.457,MetricClass=NONE,ServiceName=FCAutoSlamClientService,Stat=sum,Period=OneDay</t>
        </is>
      </c>
      <c r="IS1" t="inlineStr">
        <is>
          <t>SchemaName=Service,Client=ALL,DataSet=Prod,Host=ALL,HostGroup=ALL,Instance=NONE,Marketplace=GEG1,MethodName=ALL,Metric=Count.AutoSlam.GEG1.GEG1-SLAM210.Log.Alarm.LOW.JamAtDivert2Chute.557,MetricClass=NONE,ServiceName=FCAutoSlamClientService,Stat=sum,Period=OneDay</t>
        </is>
      </c>
      <c r="IT1" t="inlineStr">
        <is>
          <t>SchemaName=Service,Client=ALL,DataSet=Prod,Host=ALL,HostGroup=ALL,Instance=NONE,Marketplace=GEG1,MethodName=ALL,Metric=Count.AutoSlam.GEG1.GEG1-SLAM210.Log.Alarm.LOW.JamAtStraightExit.503,MetricClass=NONE,ServiceName=FCAutoSlamClientService,Stat=sum,Period=OneDay</t>
        </is>
      </c>
      <c r="IU1" t="inlineStr">
        <is>
          <t>SchemaName=Service,Client=ALL,DataSet=Prod,Host=ALL,HostGroup=ALL,Instance=NONE,Marketplace=GEG1,MethodName=ALL,Metric=Count.AutoSlam.GEG1.GEG1-SLAM210.Log.Alarm.LOW.LPFailOnLostRtry.460,MetricClass=NONE,ServiceName=FCAutoSlamClientService,Stat=sum,Period=OneDay</t>
        </is>
      </c>
      <c r="IV1" t="inlineStr">
        <is>
          <t>SchemaName=Service,Client=ALL,DataSet=Prod,Host=ALL,HostGroup=ALL,Instance=NONE,Marketplace=GEG1,MethodName=ALL,Metric=Count.AutoSlam.GEG1.GEG1-SLAM210.Log.Alarm.MEDIUM.Apply1FailedRelease.365,MetricClass=NONE,ServiceName=FCAutoSlamClientService,Stat=sum,Period=OneDay</t>
        </is>
      </c>
      <c r="IW1" t="inlineStr">
        <is>
          <t>SchemaName=Service,Client=ALL,DataSet=Prod,Host=ALL,HostGroup=ALL,Instance=NONE,Marketplace=GEG1,MethodName=ALL,Metric=Count.AutoSlam.GEG1.GEG1-SLAM210.Log.Alarm.MEDIUM.Apply2FailedRelease.415,MetricClass=NONE,ServiceName=FCAutoSlamClientService,Stat=sum,Period=OneDay</t>
        </is>
      </c>
      <c r="IX1" t="inlineStr">
        <is>
          <t>SchemaName=Service,Client=ALL,DataSet=Prod,Host=ALL,HostGroup=ALL,Instance=NONE,Marketplace=GEG1,MethodName=ALL,Metric=Count.AutoSlam.GEG1.GEG1-SLAM210.Log.Alarm.MEDIUM.JamAtMeter1.205,MetricClass=NONE,ServiceName=FCAutoSlamClientService,Stat=sum,Period=OneDay</t>
        </is>
      </c>
      <c r="IY1" t="inlineStr">
        <is>
          <t>SchemaName=Service,Client=ALL,DataSet=Prod,Host=ALL,HostGroup=ALL,Instance=NONE,Marketplace=GEG1,MethodName=ALL,Metric=Count.AutoSlam.GEG1.GEG1-SLAM210.Log.Alarm.WARNING.Apply1ZoneLostRtry.361,MetricClass=NONE,ServiceName=FCAutoSlamClientService,Stat=sum,Period=OneDay</t>
        </is>
      </c>
      <c r="IZ1" t="inlineStr">
        <is>
          <t>SchemaName=Service,Client=ALL,DataSet=Prod,Host=ALL,HostGroup=ALL,Instance=NONE,Marketplace=GEG1,MethodName=ALL,Metric=Count.AutoSlam.GEG1.GEG1-SLAM210.Log.Alarm.WARNING.Apply2ZoneLostRtry.411,MetricClass=NONE,ServiceName=FCAutoSlamClientService,Stat=sum,Period=OneDay</t>
        </is>
      </c>
      <c r="JA1" t="inlineStr">
        <is>
          <t>SchemaName=Service,Client=ALL,DataSet=Prod,Host=ALL,HostGroup=ALL,Instance=NONE,Marketplace=GEG1,MethodName=ALL,Metric=Count.AutoSlam.GEG1.GEG1-SLAM210.Log.Alarm.WARNING.AutoFlushing.26,MetricClass=NONE,ServiceName=FCAutoSlamClientService,Stat=sum,Period=OneDay</t>
        </is>
      </c>
      <c r="JB1" t="inlineStr">
        <is>
          <t>SchemaName=Service,Client=ALL,DataSet=Prod,Host=ALL,HostGroup=ALL,Instance=NONE,Marketplace=GEG1,MethodName=ALL,Metric=Count.AutoSlam.GEG1.GEG1-SLAM210.Log.Alarm.WARNING.BufferZoneLostRetry.302,MetricClass=NONE,ServiceName=FCAutoSlamClientService,Stat=sum,Period=OneDay</t>
        </is>
      </c>
      <c r="JC1" t="inlineStr">
        <is>
          <t>SchemaName=Service,Client=ALL,DataSet=Prod,Host=ALL,HostGroup=ALL,Instance=NONE,Marketplace=GEG1,MethodName=ALL,Metric=Count.AutoSlam.GEG1.GEG1-SLAM210.Log.Alarm.WARNING.NoLabelOnTamp.353,MetricClass=NONE,ServiceName=FCAutoSlamClientService,Stat=sum,Period=OneDay</t>
        </is>
      </c>
      <c r="JD1" t="inlineStr">
        <is>
          <t>SchemaName=Service,Client=ALL,DataSet=Prod,Host=ALL,HostGroup=ALL,Instance=NONE,Marketplace=GEG1,MethodName=ALL,Metric=Count.AutoSlam.GEG1.GEG1-SLAM210.Log.Alarm.WARNING.NoLabelOnTamp.403,MetricClass=NONE,ServiceName=FCAutoSlamClientService,Stat=sum,Period=OneDay</t>
        </is>
      </c>
      <c r="JE1" t="inlineStr">
        <is>
          <t>SchemaName=Service,Client=ALL,DataSet=Prod,Host=ALL,HostGroup=ALL,Instance=NONE,Marketplace=GEG1,MethodName=ALL,Metric=Count.AutoSlam.GEG1.GEG1-SLAM210.Log.Alarm.WARNING.VerifyZoneLostRetry.456,MetricClass=NONE,ServiceName=FCAutoSlamClientService,Stat=sum,Period=OneDay</t>
        </is>
      </c>
      <c r="JF1" t="inlineStr">
        <is>
          <t>SchemaName=Service,Client=ALL,DataSet=Prod,Host=ALL,HostGroup=ALL,Instance=NONE,Marketplace=GEG1,MethodName=ALL,Metric=Count.AutoSlam.GEG1.GEG1-SLAM2101.StopToApply.WaitforLabel,MetricClass=NONE,ServiceName=FCAutoSlamClientService,Stat=sum,Period=OneDay</t>
        </is>
      </c>
      <c r="JG1" t="inlineStr">
        <is>
          <t>SchemaName=Service,Client=ALL,DataSet=Prod,Host=ALL,HostGroup=ALL,Instance=NONE,Marketplace=GEG1,MethodName=ALL,Metric=Count.AutoSlam.GEG1.GEG1-SLAM2102.StopToApply.WaitforLabel,MetricClass=NONE,ServiceName=FCAutoSlamClientService,Stat=sum,Period=OneDay</t>
        </is>
      </c>
      <c r="JH1" t="inlineStr">
        <is>
          <t>SchemaName=Service,Client=ALL,DataSet=Prod,Host=ALL,HostGroup=ALL,Instance=NONE,Marketplace=GEG1,MethodName=ALL,Metric=Count.AutoSlam.GEG1.GEG1-SLAM304.Log.Alarm.HIGH.JamAtApply2Xfr.401,MetricClass=NONE,ServiceName=FCAutoSlamClientService,Stat=sum,Period=OneDay</t>
        </is>
      </c>
      <c r="JI1" t="inlineStr">
        <is>
          <t>SchemaName=Service,Client=ALL,DataSet=Prod,Host=ALL,HostGroup=ALL,Instance=NONE,Marketplace=GEG1,MethodName=ALL,Metric=Count.AutoSlam.GEG1.GEG1-SLAM304.Log.Alarm.HIGH.JamAtScaleExitPE.254,MetricClass=NONE,ServiceName=FCAutoSlamClientService,Stat=sum,Period=OneDay</t>
        </is>
      </c>
      <c r="JJ1" t="inlineStr">
        <is>
          <t>SchemaName=Service,Client=ALL,DataSet=Prod,Host=ALL,HostGroup=ALL,Instance=NONE,Marketplace=GEG1,MethodName=ALL,Metric=Count.AutoSlam.GEG1.GEG1-SLAM304.Log.Alarm.HIGH.LostPkgsApply1Ind.360,MetricClass=NONE,ServiceName=FCAutoSlamClientService,Stat=sum,Period=OneDay</t>
        </is>
      </c>
      <c r="JK1" t="inlineStr">
        <is>
          <t>SchemaName=Service,Client=ALL,DataSet=Prod,Host=ALL,HostGroup=ALL,Instance=NONE,Marketplace=GEG1,MethodName=ALL,Metric=Count.AutoSlam.GEG1.GEG1-SLAM304.Log.Alarm.HIGH.LostPkgsApply2Ind.410,MetricClass=NONE,ServiceName=FCAutoSlamClientService,Stat=sum,Period=OneDay</t>
        </is>
      </c>
      <c r="JL1" t="inlineStr">
        <is>
          <t>SchemaName=Service,Client=ALL,DataSet=Prod,Host=ALL,HostGroup=ALL,Instance=NONE,Marketplace=GEG1,MethodName=ALL,Metric=Count.AutoSlam.GEG1.GEG1-SLAM304.Log.Alarm.HIGH.LostPkgsAtBuffer.301,MetricClass=NONE,ServiceName=FCAutoSlamClientService,Stat=sum,Period=OneDay</t>
        </is>
      </c>
      <c r="JM1" t="inlineStr">
        <is>
          <t>SchemaName=Service,Client=ALL,DataSet=Prod,Host=ALL,HostGroup=ALL,Instance=NONE,Marketplace=GEG1,MethodName=ALL,Metric=Count.AutoSlam.GEG1.GEG1-SLAM304.Log.Alarm.HIGH.LostPkgsVerifyInd.458,MetricClass=NONE,ServiceName=FCAutoSlamClientService,Stat=sum,Period=OneDay</t>
        </is>
      </c>
      <c r="JN1" t="inlineStr">
        <is>
          <t>SchemaName=Service,Client=ALL,DataSet=Prod,Host=ALL,HostGroup=ALL,Instance=NONE,Marketplace=GEG1,MethodName=ALL,Metric=Count.AutoSlam.GEG1.GEG1-SLAM304.Log.Alarm.HIGH.ScannerOutOfSync.455,MetricClass=NONE,ServiceName=FCAutoSlamClientService,Stat=sum,Period=OneDay</t>
        </is>
      </c>
      <c r="JO1" t="inlineStr">
        <is>
          <t>SchemaName=Service,Client=ALL,DataSet=Prod,Host=ALL,HostGroup=ALL,Instance=NONE,Marketplace=GEG1,MethodName=ALL,Metric=Count.AutoSlam.GEG1.GEG1-SLAM304.Log.Alarm.LOW.Divert2Failed.558,MetricClass=NONE,ServiceName=FCAutoSlamClientService,Stat=sum,Period=OneDay</t>
        </is>
      </c>
      <c r="JP1" t="inlineStr">
        <is>
          <t>SchemaName=Service,Client=ALL,DataSet=Prod,Host=ALL,HostGroup=ALL,Instance=NONE,Marketplace=GEG1,MethodName=ALL,Metric=Count.AutoSlam.GEG1.GEG1-SLAM304.Log.Alarm.LOW.JamAtDivert2Chute.557,MetricClass=NONE,ServiceName=FCAutoSlamClientService,Stat=sum,Period=OneDay</t>
        </is>
      </c>
      <c r="JQ1" t="inlineStr">
        <is>
          <t>SchemaName=Service,Client=ALL,DataSet=Prod,Host=ALL,HostGroup=ALL,Instance=NONE,Marketplace=GEG1,MethodName=ALL,Metric=Count.AutoSlam.GEG1.GEG1-SLAM304.Log.Alarm.LOW.JamAtStraightExit.503,MetricClass=NONE,ServiceName=FCAutoSlamClientService,Stat=sum,Period=OneDay</t>
        </is>
      </c>
      <c r="JR1" t="inlineStr">
        <is>
          <t>SchemaName=Service,Client=ALL,DataSet=Prod,Host=ALL,HostGroup=ALL,Instance=NONE,Marketplace=GEG1,MethodName=ALL,Metric=Count.AutoSlam.GEG1.GEG1-SLAM304.Log.Alarm.LOW.LPFailOnLostRtry.460,MetricClass=NONE,ServiceName=FCAutoSlamClientService,Stat=sum,Period=OneDay</t>
        </is>
      </c>
      <c r="JS1" t="inlineStr">
        <is>
          <t>SchemaName=Service,Client=ALL,DataSet=Prod,Host=ALL,HostGroup=ALL,Instance=NONE,Marketplace=GEG1,MethodName=ALL,Metric=Count.AutoSlam.GEG1.GEG1-SLAM304.Log.Alarm.MEDIUM.Apply1FailedRelease.365,MetricClass=NONE,ServiceName=FCAutoSlamClientService,Stat=sum,Period=OneDay</t>
        </is>
      </c>
      <c r="JT1" t="inlineStr">
        <is>
          <t>SchemaName=Service,Client=ALL,DataSet=Prod,Host=ALL,HostGroup=ALL,Instance=NONE,Marketplace=GEG1,MethodName=ALL,Metric=Count.AutoSlam.GEG1.GEG1-SLAM304.Log.Alarm.MEDIUM.JamAtMeter1.205,MetricClass=NONE,ServiceName=FCAutoSlamClientService,Stat=sum,Period=OneDay</t>
        </is>
      </c>
      <c r="JU1" t="inlineStr">
        <is>
          <t>SchemaName=Service,Client=ALL,DataSet=Prod,Host=ALL,HostGroup=ALL,Instance=NONE,Marketplace=GEG1,MethodName=ALL,Metric=Count.AutoSlam.GEG1.GEG1-SLAM304.Log.Alarm.MEDIUM.JamAtMeter2Exit.207,MetricClass=NONE,ServiceName=FCAutoSlamClientService,Stat=sum,Period=OneDay</t>
        </is>
      </c>
      <c r="JV1" t="inlineStr">
        <is>
          <t>SchemaName=Service,Client=ALL,DataSet=Prod,Host=ALL,HostGroup=ALL,Instance=NONE,Marketplace=GEG1,MethodName=ALL,Metric=Count.AutoSlam.GEG1.GEG1-SLAM304.Log.Alarm.WARNING.Apply1ZoneLostRtry.361,MetricClass=NONE,ServiceName=FCAutoSlamClientService,Stat=sum,Period=OneDay</t>
        </is>
      </c>
      <c r="JW1" t="inlineStr">
        <is>
          <t>SchemaName=Service,Client=ALL,DataSet=Prod,Host=ALL,HostGroup=ALL,Instance=NONE,Marketplace=GEG1,MethodName=ALL,Metric=Count.AutoSlam.GEG1.GEG1-SLAM304.Log.Alarm.WARNING.Apply2ZoneLostRtry.411,MetricClass=NONE,ServiceName=FCAutoSlamClientService,Stat=sum,Period=OneDay</t>
        </is>
      </c>
      <c r="JX1" t="inlineStr">
        <is>
          <t>SchemaName=Service,Client=ALL,DataSet=Prod,Host=ALL,HostGroup=ALL,Instance=NONE,Marketplace=GEG1,MethodName=ALL,Metric=Count.AutoSlam.GEG1.GEG1-SLAM304.Log.Alarm.WARNING.AutoFlushing.26,MetricClass=NONE,ServiceName=FCAutoSlamClientService,Stat=sum,Period=OneDay</t>
        </is>
      </c>
      <c r="JY1" t="inlineStr">
        <is>
          <t>SchemaName=Service,Client=ALL,DataSet=Prod,Host=ALL,HostGroup=ALL,Instance=NONE,Marketplace=GEG1,MethodName=ALL,Metric=Count.AutoSlam.GEG1.GEG1-SLAM304.Log.Alarm.WARNING.BufferZoneLostRetry.302,MetricClass=NONE,ServiceName=FCAutoSlamClientService,Stat=sum,Period=OneDay</t>
        </is>
      </c>
      <c r="JZ1" t="inlineStr">
        <is>
          <t>SchemaName=Service,Client=ALL,DataSet=Prod,Host=ALL,HostGroup=ALL,Instance=NONE,Marketplace=GEG1,MethodName=ALL,Metric=Count.AutoSlam.GEG1.GEG1-SLAM304.Log.Alarm.WARNING.FrequentVacFailure.359,MetricClass=NONE,ServiceName=FCAutoSlamClientService,Stat=sum,Period=OneDay</t>
        </is>
      </c>
      <c r="KA1" t="inlineStr">
        <is>
          <t>SchemaName=Service,Client=ALL,DataSet=Prod,Host=ALL,HostGroup=ALL,Instance=NONE,Marketplace=GEG1,MethodName=ALL,Metric=Count.AutoSlam.GEG1.GEG1-SLAM304.Log.Alarm.WARNING.NoLabelOnTamp.353,MetricClass=NONE,ServiceName=FCAutoSlamClientService,Stat=sum,Period=OneDay</t>
        </is>
      </c>
      <c r="KB1" t="inlineStr">
        <is>
          <t>SchemaName=Service,Client=ALL,DataSet=Prod,Host=ALL,HostGroup=ALL,Instance=NONE,Marketplace=GEG1,MethodName=ALL,Metric=Count.AutoSlam.GEG1.GEG1-SLAM304.Log.Alarm.WARNING.VerifyZoneLostRetry.456,MetricClass=NONE,ServiceName=FCAutoSlamClientService,Stat=sum,Period=OneDay</t>
        </is>
      </c>
      <c r="KC1" t="inlineStr">
        <is>
          <t>SchemaName=Service,Client=ALL,DataSet=Prod,Host=ALL,HostGroup=ALL,Instance=NONE,Marketplace=GEG1,MethodName=ALL,Metric=Count.AutoSlam.GEG1.GEG1-SLAM3041.StopToApply.WaitforLabel,MetricClass=NONE,ServiceName=FCAutoSlamClientService,Stat=sum,Period=OneDay</t>
        </is>
      </c>
      <c r="KD1" t="inlineStr">
        <is>
          <t>SchemaName=Service,Client=ALL,DataSet=Prod,Host=ALL,HostGroup=ALL,Instance=NONE,Marketplace=GEG1,MethodName=ALL,Metric=Count.AutoSlam.GEG1.GEG1-SLAM3042.StopToApply.WaitforLabel,MetricClass=NONE,ServiceName=FCAutoSlamClientService,Stat=sum,Period=OneDay</t>
        </is>
      </c>
      <c r="KE1" t="inlineStr">
        <is>
          <t>SchemaName=Service,Client=ALL,DataSet=Prod,Host=ALL,HostGroup=ALL,Instance=NONE,Marketplace=GEG1,MethodName=ALL,Metric=Count.AutoSlam.GEG1.GEG1-SLAM305.Log.Alarm.HIGH.JamAtApply1Xfr.351,MetricClass=NONE,ServiceName=FCAutoSlamClientService,Stat=sum,Period=OneDay</t>
        </is>
      </c>
      <c r="KF1" t="inlineStr">
        <is>
          <t>SchemaName=Service,Client=ALL,DataSet=Prod,Host=ALL,HostGroup=ALL,Instance=NONE,Marketplace=GEG1,MethodName=ALL,Metric=Count.AutoSlam.GEG1.GEG1-SLAM305.Log.Alarm.HIGH.JamAtApply2Xfr.401,MetricClass=NONE,ServiceName=FCAutoSlamClientService,Stat=sum,Period=OneDay</t>
        </is>
      </c>
      <c r="KG1" t="inlineStr">
        <is>
          <t>SchemaName=Service,Client=ALL,DataSet=Prod,Host=ALL,HostGroup=ALL,Instance=NONE,Marketplace=GEG1,MethodName=ALL,Metric=Count.AutoSlam.GEG1.GEG1-SLAM305.Log.Alarm.HIGH.JamAtScaleExitPE.254,MetricClass=NONE,ServiceName=FCAutoSlamClientService,Stat=sum,Period=OneDay</t>
        </is>
      </c>
      <c r="KH1" t="inlineStr">
        <is>
          <t>SchemaName=Service,Client=ALL,DataSet=Prod,Host=ALL,HostGroup=ALL,Instance=NONE,Marketplace=GEG1,MethodName=ALL,Metric=Count.AutoSlam.GEG1.GEG1-SLAM305.Log.Alarm.HIGH.JamAtScaleInd.253,MetricClass=NONE,ServiceName=FCAutoSlamClientService,Stat=sum,Period=OneDay</t>
        </is>
      </c>
      <c r="KI1" t="inlineStr">
        <is>
          <t>SchemaName=Service,Client=ALL,DataSet=Prod,Host=ALL,HostGroup=ALL,Instance=NONE,Marketplace=GEG1,MethodName=ALL,Metric=Count.AutoSlam.GEG1.GEG1-SLAM305.Log.Alarm.HIGH.LostPkgsApply1Ind.360,MetricClass=NONE,ServiceName=FCAutoSlamClientService,Stat=sum,Period=OneDay</t>
        </is>
      </c>
      <c r="KJ1" t="inlineStr">
        <is>
          <t>SchemaName=Service,Client=ALL,DataSet=Prod,Host=ALL,HostGroup=ALL,Instance=NONE,Marketplace=GEG1,MethodName=ALL,Metric=Count.AutoSlam.GEG1.GEG1-SLAM305.Log.Alarm.HIGH.LostPkgsApply2Ind.410,MetricClass=NONE,ServiceName=FCAutoSlamClientService,Stat=sum,Period=OneDay</t>
        </is>
      </c>
      <c r="KK1" t="inlineStr">
        <is>
          <t>SchemaName=Service,Client=ALL,DataSet=Prod,Host=ALL,HostGroup=ALL,Instance=NONE,Marketplace=GEG1,MethodName=ALL,Metric=Count.AutoSlam.GEG1.GEG1-SLAM305.Log.Alarm.HIGH.LostPkgsAtBuffer.301,MetricClass=NONE,ServiceName=FCAutoSlamClientService,Stat=sum,Period=OneDay</t>
        </is>
      </c>
      <c r="KL1" t="inlineStr">
        <is>
          <t>SchemaName=Service,Client=ALL,DataSet=Prod,Host=ALL,HostGroup=ALL,Instance=NONE,Marketplace=GEG1,MethodName=ALL,Metric=Count.AutoSlam.GEG1.GEG1-SLAM305.Log.Alarm.HIGH.LostPkgsVerifyInd.458,MetricClass=NONE,ServiceName=FCAutoSlamClientService,Stat=sum,Period=OneDay</t>
        </is>
      </c>
      <c r="KM1" t="inlineStr">
        <is>
          <t>SchemaName=Service,Client=ALL,DataSet=Prod,Host=ALL,HostGroup=ALL,Instance=NONE,Marketplace=GEG1,MethodName=ALL,Metric=Count.AutoSlam.GEG1.GEG1-SLAM305.Log.Alarm.HIGH.ScannerOutOfSync.257,MetricClass=NONE,ServiceName=FCAutoSlamClientService,Stat=sum,Period=OneDay</t>
        </is>
      </c>
      <c r="KN1" t="inlineStr">
        <is>
          <t>SchemaName=Service,Client=ALL,DataSet=Prod,Host=ALL,HostGroup=ALL,Instance=NONE,Marketplace=GEG1,MethodName=ALL,Metric=Count.AutoSlam.GEG1.GEG1-SLAM305.Log.Alarm.LOW.Divert2Failed.558,MetricClass=NONE,ServiceName=FCAutoSlamClientService,Stat=sum,Period=OneDay</t>
        </is>
      </c>
      <c r="KO1" t="inlineStr">
        <is>
          <t>SchemaName=Service,Client=ALL,DataSet=Prod,Host=ALL,HostGroup=ALL,Instance=NONE,Marketplace=GEG1,MethodName=ALL,Metric=Count.AutoSlam.GEG1.GEG1-SLAM305.Log.Alarm.LOW.JamAtDivert1.457,MetricClass=NONE,ServiceName=FCAutoSlamClientService,Stat=sum,Period=OneDay</t>
        </is>
      </c>
      <c r="KP1" t="inlineStr">
        <is>
          <t>SchemaName=Service,Client=ALL,DataSet=Prod,Host=ALL,HostGroup=ALL,Instance=NONE,Marketplace=GEG1,MethodName=ALL,Metric=Count.AutoSlam.GEG1.GEG1-SLAM305.Log.Alarm.LOW.JamAtDivert2Chute.557,MetricClass=NONE,ServiceName=FCAutoSlamClientService,Stat=sum,Period=OneDay</t>
        </is>
      </c>
      <c r="KQ1" t="inlineStr">
        <is>
          <t>SchemaName=Service,Client=ALL,DataSet=Prod,Host=ALL,HostGroup=ALL,Instance=NONE,Marketplace=GEG1,MethodName=ALL,Metric=Count.AutoSlam.GEG1.GEG1-SLAM305.Log.Alarm.LOW.JamAtStraightExit.503,MetricClass=NONE,ServiceName=FCAutoSlamClientService,Stat=sum,Period=OneDay</t>
        </is>
      </c>
      <c r="KR1" t="inlineStr">
        <is>
          <t>SchemaName=Service,Client=ALL,DataSet=Prod,Host=ALL,HostGroup=ALL,Instance=NONE,Marketplace=GEG1,MethodName=ALL,Metric=Count.AutoSlam.GEG1.GEG1-SLAM305.Log.Alarm.LOW.LPFailOnLostRtry.460,MetricClass=NONE,ServiceName=FCAutoSlamClientService,Stat=sum,Period=OneDay</t>
        </is>
      </c>
      <c r="KS1" t="inlineStr">
        <is>
          <t>SchemaName=Service,Client=ALL,DataSet=Prod,Host=ALL,HostGroup=ALL,Instance=NONE,Marketplace=GEG1,MethodName=ALL,Metric=Count.AutoSlam.GEG1.GEG1-SLAM305.Log.Alarm.MEDIUM.Apply1FailedRelease.365,MetricClass=NONE,ServiceName=FCAutoSlamClientService,Stat=sum,Period=OneDay</t>
        </is>
      </c>
      <c r="KT1" t="inlineStr">
        <is>
          <t>SchemaName=Service,Client=ALL,DataSet=Prod,Host=ALL,HostGroup=ALL,Instance=NONE,Marketplace=GEG1,MethodName=ALL,Metric=Count.AutoSlam.GEG1.GEG1-SLAM305.Log.Alarm.MEDIUM.Apply2FailedRelease.415,MetricClass=NONE,ServiceName=FCAutoSlamClientService,Stat=sum,Period=OneDay</t>
        </is>
      </c>
      <c r="KU1" t="inlineStr">
        <is>
          <t>SchemaName=Service,Client=ALL,DataSet=Prod,Host=ALL,HostGroup=ALL,Instance=NONE,Marketplace=GEG1,MethodName=ALL,Metric=Count.AutoSlam.GEG1.GEG1-SLAM305.Log.Alarm.MEDIUM.JamAtMeter2Exit.207,MetricClass=NONE,ServiceName=FCAutoSlamClientService,Stat=sum,Period=OneDay</t>
        </is>
      </c>
      <c r="KV1" t="inlineStr">
        <is>
          <t>SchemaName=Service,Client=ALL,DataSet=Prod,Host=ALL,HostGroup=ALL,Instance=NONE,Marketplace=GEG1,MethodName=ALL,Metric=Count.AutoSlam.GEG1.GEG1-SLAM305.Log.Alarm.WARNING.Apply1ZoneLostRtry.361,MetricClass=NONE,ServiceName=FCAutoSlamClientService,Stat=sum,Period=OneDay</t>
        </is>
      </c>
      <c r="KW1" t="inlineStr">
        <is>
          <t>SchemaName=Service,Client=ALL,DataSet=Prod,Host=ALL,HostGroup=ALL,Instance=NONE,Marketplace=GEG1,MethodName=ALL,Metric=Count.AutoSlam.GEG1.GEG1-SLAM305.Log.Alarm.WARNING.Apply2ZoneLostRtry.411,MetricClass=NONE,ServiceName=FCAutoSlamClientService,Stat=sum,Period=OneDay</t>
        </is>
      </c>
      <c r="KX1" t="inlineStr">
        <is>
          <t>SchemaName=Service,Client=ALL,DataSet=Prod,Host=ALL,HostGroup=ALL,Instance=NONE,Marketplace=GEG1,MethodName=ALL,Metric=Count.AutoSlam.GEG1.GEG1-SLAM305.Log.Alarm.WARNING.AutoFlushing.26,MetricClass=NONE,ServiceName=FCAutoSlamClientService,Stat=sum,Period=OneDay</t>
        </is>
      </c>
      <c r="KY1" t="inlineStr">
        <is>
          <t>SchemaName=Service,Client=ALL,DataSet=Prod,Host=ALL,HostGroup=ALL,Instance=NONE,Marketplace=GEG1,MethodName=ALL,Metric=Count.AutoSlam.GEG1.GEG1-SLAM305.Log.Alarm.WARNING.BufferZoneLostRetry.302,MetricClass=NONE,ServiceName=FCAutoSlamClientService,Stat=sum,Period=OneDay</t>
        </is>
      </c>
      <c r="KZ1" t="inlineStr">
        <is>
          <t>SchemaName=Service,Client=ALL,DataSet=Prod,Host=ALL,HostGroup=ALL,Instance=NONE,Marketplace=GEG1,MethodName=ALL,Metric=Count.AutoSlam.GEG1.GEG1-SLAM305.Log.Alarm.WARNING.FrequentVacFailure.359,MetricClass=NONE,ServiceName=FCAutoSlamClientService,Stat=sum,Period=OneDay</t>
        </is>
      </c>
      <c r="LA1" t="inlineStr">
        <is>
          <t>SchemaName=Service,Client=ALL,DataSet=Prod,Host=ALL,HostGroup=ALL,Instance=NONE,Marketplace=GEG1,MethodName=ALL,Metric=Count.AutoSlam.GEG1.GEG1-SLAM305.Log.Alarm.WARNING.FrequentVacFailure.409,MetricClass=NONE,ServiceName=FCAutoSlamClientService,Stat=sum,Period=OneDay</t>
        </is>
      </c>
      <c r="LB1" t="inlineStr">
        <is>
          <t>SchemaName=Service,Client=ALL,DataSet=Prod,Host=ALL,HostGroup=ALL,Instance=NONE,Marketplace=GEG1,MethodName=ALL,Metric=Count.AutoSlam.GEG1.GEG1-SLAM305.Log.Alarm.WARNING.NoLabelOnTamp.353,MetricClass=NONE,ServiceName=FCAutoSlamClientService,Stat=sum,Period=OneDay</t>
        </is>
      </c>
      <c r="LC1" t="inlineStr">
        <is>
          <t>SchemaName=Service,Client=ALL,DataSet=Prod,Host=ALL,HostGroup=ALL,Instance=NONE,Marketplace=GEG1,MethodName=ALL,Metric=Count.AutoSlam.GEG1.GEG1-SLAM305.Log.Alarm.WARNING.NoLabelOnTamp.403,MetricClass=NONE,ServiceName=FCAutoSlamClientService,Stat=sum,Period=OneDay</t>
        </is>
      </c>
      <c r="LD1" t="inlineStr">
        <is>
          <t>SchemaName=Service,Client=ALL,DataSet=Prod,Host=ALL,HostGroup=ALL,Instance=NONE,Marketplace=GEG1,MethodName=ALL,Metric=Count.AutoSlam.GEG1.GEG1-SLAM305.Log.Alarm.WARNING.VerifyZoneLostRetry.456,MetricClass=NONE,ServiceName=FCAutoSlamClientService,Stat=sum,Period=OneDay</t>
        </is>
      </c>
      <c r="LE1" t="inlineStr">
        <is>
          <t>SchemaName=Service,Client=ALL,DataSet=Prod,Host=ALL,HostGroup=ALL,Instance=NONE,Marketplace=GEG1,MethodName=ALL,Metric=Count.AutoSlam.GEG1.GEG1-SLAM3051.StopToApply.WaitforLabel,MetricClass=NONE,ServiceName=FCAutoSlamClientService,Stat=sum,Period=OneDay</t>
        </is>
      </c>
      <c r="LF1" t="inlineStr">
        <is>
          <t>SchemaName=Service,Client=ALL,DataSet=Prod,Host=ALL,HostGroup=ALL,Instance=NONE,Marketplace=GEG1,MethodName=ALL,Metric=Count.AutoSlam.GEG1.GEG1-SLAM3052.StopToApply.WaitforLabel,MetricClass=NONE,ServiceName=FCAutoSlamClientService,Stat=sum,Period=OneDay</t>
        </is>
      </c>
      <c r="LG1" t="inlineStr">
        <is>
          <t>SchemaName=Service,Client=ALL,DataSet=Prod,Host=ALL,HostGroup=ALL,Instance=NONE,Marketplace=GEG1,MethodName=ALL,Metric=Count.AutoSlam.GEG1.GEG1-SLAM306.Log.Alarm.HIGH.JamAtApply1Xfr.351,MetricClass=NONE,ServiceName=FCAutoSlamClientService,Stat=sum,Period=OneDay</t>
        </is>
      </c>
      <c r="LH1" t="inlineStr">
        <is>
          <t>SchemaName=Service,Client=ALL,DataSet=Prod,Host=ALL,HostGroup=ALL,Instance=NONE,Marketplace=GEG1,MethodName=ALL,Metric=Count.AutoSlam.GEG1.GEG1-SLAM306.Log.Alarm.HIGH.JamAtApply2Xfr.401,MetricClass=NONE,ServiceName=FCAutoSlamClientService,Stat=sum,Period=OneDay</t>
        </is>
      </c>
      <c r="LI1" t="inlineStr">
        <is>
          <t>SchemaName=Service,Client=ALL,DataSet=Prod,Host=ALL,HostGroup=ALL,Instance=NONE,Marketplace=GEG1,MethodName=ALL,Metric=Count.AutoSlam.GEG1.GEG1-SLAM306.Log.Alarm.HIGH.JamAtScaleExitPE.254,MetricClass=NONE,ServiceName=FCAutoSlamClientService,Stat=sum,Period=OneDay</t>
        </is>
      </c>
      <c r="LJ1" t="inlineStr">
        <is>
          <t>SchemaName=Service,Client=ALL,DataSet=Prod,Host=ALL,HostGroup=ALL,Instance=NONE,Marketplace=GEG1,MethodName=ALL,Metric=Count.AutoSlam.GEG1.GEG1-SLAM306.Log.Alarm.HIGH.JamAtScaleInd.253,MetricClass=NONE,ServiceName=FCAutoSlamClientService,Stat=sum,Period=OneDay</t>
        </is>
      </c>
      <c r="LK1" t="inlineStr">
        <is>
          <t>SchemaName=Service,Client=ALL,DataSet=Prod,Host=ALL,HostGroup=ALL,Instance=NONE,Marketplace=GEG1,MethodName=ALL,Metric=Count.AutoSlam.GEG1.GEG1-SLAM306.Log.Alarm.HIGH.LostPkgsApply1Ind.360,MetricClass=NONE,ServiceName=FCAutoSlamClientService,Stat=sum,Period=OneDay</t>
        </is>
      </c>
      <c r="LL1" t="inlineStr">
        <is>
          <t>SchemaName=Service,Client=ALL,DataSet=Prod,Host=ALL,HostGroup=ALL,Instance=NONE,Marketplace=GEG1,MethodName=ALL,Metric=Count.AutoSlam.GEG1.GEG1-SLAM306.Log.Alarm.HIGH.LostPkgsApply2Ind.410,MetricClass=NONE,ServiceName=FCAutoSlamClientService,Stat=sum,Period=OneDay</t>
        </is>
      </c>
      <c r="LM1" t="inlineStr">
        <is>
          <t>SchemaName=Service,Client=ALL,DataSet=Prod,Host=ALL,HostGroup=ALL,Instance=NONE,Marketplace=GEG1,MethodName=ALL,Metric=Count.AutoSlam.GEG1.GEG1-SLAM306.Log.Alarm.HIGH.LostPkgsAtBuffer.301,MetricClass=NONE,ServiceName=FCAutoSlamClientService,Stat=sum,Period=OneDay</t>
        </is>
      </c>
      <c r="LN1" t="inlineStr">
        <is>
          <t>SchemaName=Service,Client=ALL,DataSet=Prod,Host=ALL,HostGroup=ALL,Instance=NONE,Marketplace=GEG1,MethodName=ALL,Metric=Count.AutoSlam.GEG1.GEG1-SLAM306.Log.Alarm.HIGH.LostPkgsVerifyInd.458,MetricClass=NONE,ServiceName=FCAutoSlamClientService,Stat=sum,Period=OneDay</t>
        </is>
      </c>
      <c r="LO1" t="inlineStr">
        <is>
          <t>SchemaName=Service,Client=ALL,DataSet=Prod,Host=ALL,HostGroup=ALL,Instance=NONE,Marketplace=GEG1,MethodName=ALL,Metric=Count.AutoSlam.GEG1.GEG1-SLAM306.Log.Alarm.HIGH.ScannerOutOfSync.455,MetricClass=NONE,ServiceName=FCAutoSlamClientService,Stat=sum,Period=OneDay</t>
        </is>
      </c>
      <c r="LP1" t="inlineStr">
        <is>
          <t>SchemaName=Service,Client=ALL,DataSet=Prod,Host=ALL,HostGroup=ALL,Instance=NONE,Marketplace=GEG1,MethodName=ALL,Metric=Count.AutoSlam.GEG1.GEG1-SLAM306.Log.Alarm.LOW.Divert2Failed.558,MetricClass=NONE,ServiceName=FCAutoSlamClientService,Stat=sum,Period=OneDay</t>
        </is>
      </c>
      <c r="LQ1" t="inlineStr">
        <is>
          <t>SchemaName=Service,Client=ALL,DataSet=Prod,Host=ALL,HostGroup=ALL,Instance=NONE,Marketplace=GEG1,MethodName=ALL,Metric=Count.AutoSlam.GEG1.GEG1-SLAM306.Log.Alarm.LOW.JamAtStraightExit.503,MetricClass=NONE,ServiceName=FCAutoSlamClientService,Stat=sum,Period=OneDay</t>
        </is>
      </c>
      <c r="LR1" t="inlineStr">
        <is>
          <t>SchemaName=Service,Client=ALL,DataSet=Prod,Host=ALL,HostGroup=ALL,Instance=NONE,Marketplace=GEG1,MethodName=ALL,Metric=Count.AutoSlam.GEG1.GEG1-SLAM306.Log.Alarm.LOW.LPFailOnLostRtry.460,MetricClass=NONE,ServiceName=FCAutoSlamClientService,Stat=sum,Period=OneDay</t>
        </is>
      </c>
      <c r="LS1" t="inlineStr">
        <is>
          <t>SchemaName=Service,Client=ALL,DataSet=Prod,Host=ALL,HostGroup=ALL,Instance=NONE,Marketplace=GEG1,MethodName=ALL,Metric=Count.AutoSlam.GEG1.GEG1-SLAM306.Log.Alarm.MEDIUM.Apply1FailedRelease.365,MetricClass=NONE,ServiceName=FCAutoSlamClientService,Stat=sum,Period=OneDay</t>
        </is>
      </c>
      <c r="LT1" t="inlineStr">
        <is>
          <t>SchemaName=Service,Client=ALL,DataSet=Prod,Host=ALL,HostGroup=ALL,Instance=NONE,Marketplace=GEG1,MethodName=ALL,Metric=Count.AutoSlam.GEG1.GEG1-SLAM306.Log.Alarm.MEDIUM.Apply2FailedRelease.415,MetricClass=NONE,ServiceName=FCAutoSlamClientService,Stat=sum,Period=OneDay</t>
        </is>
      </c>
      <c r="LU1" t="inlineStr">
        <is>
          <t>SchemaName=Service,Client=ALL,DataSet=Prod,Host=ALL,HostGroup=ALL,Instance=NONE,Marketplace=GEG1,MethodName=ALL,Metric=Count.AutoSlam.GEG1.GEG1-SLAM306.Log.Alarm.MEDIUM.JamAtMeter1.205,MetricClass=NONE,ServiceName=FCAutoSlamClientService,Stat=sum,Period=OneDay</t>
        </is>
      </c>
      <c r="LV1" t="inlineStr">
        <is>
          <t>SchemaName=Service,Client=ALL,DataSet=Prod,Host=ALL,HostGroup=ALL,Instance=NONE,Marketplace=GEG1,MethodName=ALL,Metric=Count.AutoSlam.GEG1.GEG1-SLAM306.Log.Alarm.MEDIUM.JamAtMeter2Exit.207,MetricClass=NONE,ServiceName=FCAutoSlamClientService,Stat=sum,Period=OneDay</t>
        </is>
      </c>
      <c r="LW1" t="inlineStr">
        <is>
          <t>SchemaName=Service,Client=ALL,DataSet=Prod,Host=ALL,HostGroup=ALL,Instance=NONE,Marketplace=GEG1,MethodName=ALL,Metric=Count.AutoSlam.GEG1.GEG1-SLAM306.Log.Alarm.WARNING.Apply1ZoneLostRtry.361,MetricClass=NONE,ServiceName=FCAutoSlamClientService,Stat=sum,Period=OneDay</t>
        </is>
      </c>
      <c r="LX1" t="inlineStr">
        <is>
          <t>SchemaName=Service,Client=ALL,DataSet=Prod,Host=ALL,HostGroup=ALL,Instance=NONE,Marketplace=GEG1,MethodName=ALL,Metric=Count.AutoSlam.GEG1.GEG1-SLAM306.Log.Alarm.WARNING.Apply2ZoneLostRtry.411,MetricClass=NONE,ServiceName=FCAutoSlamClientService,Stat=sum,Period=OneDay</t>
        </is>
      </c>
      <c r="LY1" t="inlineStr">
        <is>
          <t>SchemaName=Service,Client=ALL,DataSet=Prod,Host=ALL,HostGroup=ALL,Instance=NONE,Marketplace=GEG1,MethodName=ALL,Metric=Count.AutoSlam.GEG1.GEG1-SLAM306.Log.Alarm.WARNING.AutoFlushing.26,MetricClass=NONE,ServiceName=FCAutoSlamClientService,Stat=sum,Period=OneDay</t>
        </is>
      </c>
      <c r="LZ1" t="inlineStr">
        <is>
          <t>SchemaName=Service,Client=ALL,DataSet=Prod,Host=ALL,HostGroup=ALL,Instance=NONE,Marketplace=GEG1,MethodName=ALL,Metric=Count.AutoSlam.GEG1.GEG1-SLAM306.Log.Alarm.WARNING.NoLabelOnTamp.353,MetricClass=NONE,ServiceName=FCAutoSlamClientService,Stat=sum,Period=OneDay</t>
        </is>
      </c>
      <c r="MA1" t="inlineStr">
        <is>
          <t>SchemaName=Service,Client=ALL,DataSet=Prod,Host=ALL,HostGroup=ALL,Instance=NONE,Marketplace=GEG1,MethodName=ALL,Metric=Count.AutoSlam.GEG1.GEG1-SLAM306.Log.Alarm.WARNING.NoLabelOnTamp.403,MetricClass=NONE,ServiceName=FCAutoSlamClientService,Stat=sum,Period=OneDay</t>
        </is>
      </c>
      <c r="MB1" t="inlineStr">
        <is>
          <t>SchemaName=Service,Client=ALL,DataSet=Prod,Host=ALL,HostGroup=ALL,Instance=NONE,Marketplace=GEG1,MethodName=ALL,Metric=Count.AutoSlam.GEG1.GEG1-SLAM306.Log.Alarm.WARNING.VerifyZoneLostRetry.456,MetricClass=NONE,ServiceName=FCAutoSlamClientService,Stat=sum,Period=OneDay</t>
        </is>
      </c>
      <c r="MC1" t="inlineStr">
        <is>
          <t>SchemaName=Service,Client=ALL,DataSet=Prod,Host=ALL,HostGroup=ALL,Instance=NONE,Marketplace=GEG1,MethodName=ALL,Metric=Count.AutoSlam.GEG1.GEG1-SLAM3061.StopToApply.WaitforLabel,MetricClass=NONE,ServiceName=FCAutoSlamClientService,Stat=sum,Period=OneDay</t>
        </is>
      </c>
      <c r="MD1" t="inlineStr">
        <is>
          <t>SchemaName=Service,Client=ALL,DataSet=Prod,Host=ALL,HostGroup=ALL,Instance=NONE,Marketplace=GEG1,MethodName=ALL,Metric=Count.AutoSlam.GEG1.GEG1-SLAM3062.StopToApply.WaitforLabel,MetricClass=NONE,ServiceName=FCAutoSlamClientService,Stat=sum,Period=OneDay</t>
        </is>
      </c>
      <c r="ME1" t="inlineStr">
        <is>
          <t>SchemaName=Service,Client=ALL,DataSet=Prod,Host=ALL,HostGroup=ALL,Instance=NONE,Marketplace=GEG1,MethodName=ALL,Metric=Count.AutoSlam.GEG1.GEG1-SLAM307.Log.Alarm.HIGH.JamAtApply1Xfr.351,MetricClass=NONE,ServiceName=FCAutoSlamClientService,Stat=sum,Period=OneDay</t>
        </is>
      </c>
      <c r="MF1" t="inlineStr">
        <is>
          <t>SchemaName=Service,Client=ALL,DataSet=Prod,Host=ALL,HostGroup=ALL,Instance=NONE,Marketplace=GEG1,MethodName=ALL,Metric=Count.AutoSlam.GEG1.GEG1-SLAM307.Log.Alarm.HIGH.JamAtApply2Xfr.401,MetricClass=NONE,ServiceName=FCAutoSlamClientService,Stat=sum,Period=OneDay</t>
        </is>
      </c>
      <c r="MG1" t="inlineStr">
        <is>
          <t>SchemaName=Service,Client=ALL,DataSet=Prod,Host=ALL,HostGroup=ALL,Instance=NONE,Marketplace=GEG1,MethodName=ALL,Metric=Count.AutoSlam.GEG1.GEG1-SLAM307.Log.Alarm.HIGH.JamAtScaleExitPE.254,MetricClass=NONE,ServiceName=FCAutoSlamClientService,Stat=sum,Period=OneDay</t>
        </is>
      </c>
      <c r="MH1" t="inlineStr">
        <is>
          <t>SchemaName=Service,Client=ALL,DataSet=Prod,Host=ALL,HostGroup=ALL,Instance=NONE,Marketplace=GEG1,MethodName=ALL,Metric=Count.AutoSlam.GEG1.GEG1-SLAM307.Log.Alarm.HIGH.JamAtScaleInd.253,MetricClass=NONE,ServiceName=FCAutoSlamClientService,Stat=sum,Period=OneDay</t>
        </is>
      </c>
      <c r="MI1" t="inlineStr">
        <is>
          <t>SchemaName=Service,Client=ALL,DataSet=Prod,Host=ALL,HostGroup=ALL,Instance=NONE,Marketplace=GEG1,MethodName=ALL,Metric=Count.AutoSlam.GEG1.GEG1-SLAM307.Log.Alarm.HIGH.LostPkgsApply1Ind.360,MetricClass=NONE,ServiceName=FCAutoSlamClientService,Stat=sum,Period=OneDay</t>
        </is>
      </c>
      <c r="MJ1" t="inlineStr">
        <is>
          <t>SchemaName=Service,Client=ALL,DataSet=Prod,Host=ALL,HostGroup=ALL,Instance=NONE,Marketplace=GEG1,MethodName=ALL,Metric=Count.AutoSlam.GEG1.GEG1-SLAM307.Log.Alarm.HIGH.LostPkgsApply2Ind.410,MetricClass=NONE,ServiceName=FCAutoSlamClientService,Stat=sum,Period=OneDay</t>
        </is>
      </c>
      <c r="MK1" t="inlineStr">
        <is>
          <t>SchemaName=Service,Client=ALL,DataSet=Prod,Host=ALL,HostGroup=ALL,Instance=NONE,Marketplace=GEG1,MethodName=ALL,Metric=Count.AutoSlam.GEG1.GEG1-SLAM307.Log.Alarm.HIGH.LostPkgsAtBuffer.301,MetricClass=NONE,ServiceName=FCAutoSlamClientService,Stat=sum,Period=OneDay</t>
        </is>
      </c>
      <c r="ML1" t="inlineStr">
        <is>
          <t>SchemaName=Service,Client=ALL,DataSet=Prod,Host=ALL,HostGroup=ALL,Instance=NONE,Marketplace=GEG1,MethodName=ALL,Metric=Count.AutoSlam.GEG1.GEG1-SLAM307.Log.Alarm.HIGH.LostPkgsVerifyInd.458,MetricClass=NONE,ServiceName=FCAutoSlamClientService,Stat=sum,Period=OneDay</t>
        </is>
      </c>
      <c r="MM1" t="inlineStr">
        <is>
          <t>SchemaName=Service,Client=ALL,DataSet=Prod,Host=ALL,HostGroup=ALL,Instance=NONE,Marketplace=GEG1,MethodName=ALL,Metric=Count.AutoSlam.GEG1.GEG1-SLAM307.Log.Alarm.HIGH.ScannerOutOfSync.257,MetricClass=NONE,ServiceName=FCAutoSlamClientService,Stat=sum,Period=OneDay</t>
        </is>
      </c>
      <c r="MN1" t="inlineStr">
        <is>
          <t>SchemaName=Service,Client=ALL,DataSet=Prod,Host=ALL,HostGroup=ALL,Instance=NONE,Marketplace=GEG1,MethodName=ALL,Metric=Count.AutoSlam.GEG1.GEG1-SLAM307.Log.Alarm.HIGH.ScannerOutOfSync.455,MetricClass=NONE,ServiceName=FCAutoSlamClientService,Stat=sum,Period=OneDay</t>
        </is>
      </c>
      <c r="MO1" t="inlineStr">
        <is>
          <t>SchemaName=Service,Client=ALL,DataSet=Prod,Host=ALL,HostGroup=ALL,Instance=NONE,Marketplace=GEG1,MethodName=ALL,Metric=Count.AutoSlam.GEG1.GEG1-SLAM307.Log.Alarm.LOW.Divert1Failed.552,MetricClass=NONE,ServiceName=FCAutoSlamClientService,Stat=sum,Period=OneDay</t>
        </is>
      </c>
      <c r="MP1" t="inlineStr">
        <is>
          <t>SchemaName=Service,Client=ALL,DataSet=Prod,Host=ALL,HostGroup=ALL,Instance=NONE,Marketplace=GEG1,MethodName=ALL,Metric=Count.AutoSlam.GEG1.GEG1-SLAM307.Log.Alarm.LOW.Divert2Failed.558,MetricClass=NONE,ServiceName=FCAutoSlamClientService,Stat=sum,Period=OneDay</t>
        </is>
      </c>
      <c r="MQ1" t="inlineStr">
        <is>
          <t>SchemaName=Service,Client=ALL,DataSet=Prod,Host=ALL,HostGroup=ALL,Instance=NONE,Marketplace=GEG1,MethodName=ALL,Metric=Count.AutoSlam.GEG1.GEG1-SLAM307.Log.Alarm.LOW.JamAtDivert1.457,MetricClass=NONE,ServiceName=FCAutoSlamClientService,Stat=sum,Period=OneDay</t>
        </is>
      </c>
      <c r="MR1" t="inlineStr">
        <is>
          <t>SchemaName=Service,Client=ALL,DataSet=Prod,Host=ALL,HostGroup=ALL,Instance=NONE,Marketplace=GEG1,MethodName=ALL,Metric=Count.AutoSlam.GEG1.GEG1-SLAM307.Log.Alarm.LOW.JamAtStraightExit.503,MetricClass=NONE,ServiceName=FCAutoSlamClientService,Stat=sum,Period=OneDay</t>
        </is>
      </c>
      <c r="MS1" t="inlineStr">
        <is>
          <t>SchemaName=Service,Client=ALL,DataSet=Prod,Host=ALL,HostGroup=ALL,Instance=NONE,Marketplace=GEG1,MethodName=ALL,Metric=Count.AutoSlam.GEG1.GEG1-SLAM307.Log.Alarm.LOW.LPFailOnLostRtry.460,MetricClass=NONE,ServiceName=FCAutoSlamClientService,Stat=sum,Period=OneDay</t>
        </is>
      </c>
      <c r="MT1" t="inlineStr">
        <is>
          <t>SchemaName=Service,Client=ALL,DataSet=Prod,Host=ALL,HostGroup=ALL,Instance=NONE,Marketplace=GEG1,MethodName=ALL,Metric=Count.AutoSlam.GEG1.GEG1-SLAM307.Log.Alarm.MEDIUM.Apply1FailedRelease.365,MetricClass=NONE,ServiceName=FCAutoSlamClientService,Stat=sum,Period=OneDay</t>
        </is>
      </c>
      <c r="MU1" t="inlineStr">
        <is>
          <t>SchemaName=Service,Client=ALL,DataSet=Prod,Host=ALL,HostGroup=ALL,Instance=NONE,Marketplace=GEG1,MethodName=ALL,Metric=Count.AutoSlam.GEG1.GEG1-SLAM307.Log.Alarm.WARNING.Apply1ZoneLostRtry.361,MetricClass=NONE,ServiceName=FCAutoSlamClientService,Stat=sum,Period=OneDay</t>
        </is>
      </c>
      <c r="MV1" t="inlineStr">
        <is>
          <t>SchemaName=Service,Client=ALL,DataSet=Prod,Host=ALL,HostGroup=ALL,Instance=NONE,Marketplace=GEG1,MethodName=ALL,Metric=Count.AutoSlam.GEG1.GEG1-SLAM307.Log.Alarm.WARNING.Apply2ZoneLostRtry.411,MetricClass=NONE,ServiceName=FCAutoSlamClientService,Stat=sum,Period=OneDay</t>
        </is>
      </c>
      <c r="MW1" t="inlineStr">
        <is>
          <t>SchemaName=Service,Client=ALL,DataSet=Prod,Host=ALL,HostGroup=ALL,Instance=NONE,Marketplace=GEG1,MethodName=ALL,Metric=Count.AutoSlam.GEG1.GEG1-SLAM307.Log.Alarm.WARNING.AutoFlushing.26,MetricClass=NONE,ServiceName=FCAutoSlamClientService,Stat=sum,Period=OneDay</t>
        </is>
      </c>
      <c r="MX1" t="inlineStr">
        <is>
          <t>SchemaName=Service,Client=ALL,DataSet=Prod,Host=ALL,HostGroup=ALL,Instance=NONE,Marketplace=GEG1,MethodName=ALL,Metric=Count.AutoSlam.GEG1.GEG1-SLAM307.Log.Alarm.WARNING.BufferZoneLostRetry.302,MetricClass=NONE,ServiceName=FCAutoSlamClientService,Stat=sum,Period=OneDay</t>
        </is>
      </c>
      <c r="MY1" t="inlineStr">
        <is>
          <t>SchemaName=Service,Client=ALL,DataSet=Prod,Host=ALL,HostGroup=ALL,Instance=NONE,Marketplace=GEG1,MethodName=ALL,Metric=Count.AutoSlam.GEG1.GEG1-SLAM307.Log.Alarm.WARNING.FrequentVacFailure.409,MetricClass=NONE,ServiceName=FCAutoSlamClientService,Stat=sum,Period=OneDay</t>
        </is>
      </c>
      <c r="MZ1" t="inlineStr">
        <is>
          <t>SchemaName=Service,Client=ALL,DataSet=Prod,Host=ALL,HostGroup=ALL,Instance=NONE,Marketplace=GEG1,MethodName=ALL,Metric=Count.AutoSlam.GEG1.GEG1-SLAM307.Log.Alarm.WARNING.NoLabelOnTamp.353,MetricClass=NONE,ServiceName=FCAutoSlamClientService,Stat=sum,Period=OneDay</t>
        </is>
      </c>
      <c r="NA1" t="inlineStr">
        <is>
          <t>SchemaName=Service,Client=ALL,DataSet=Prod,Host=ALL,HostGroup=ALL,Instance=NONE,Marketplace=GEG1,MethodName=ALL,Metric=Count.AutoSlam.GEG1.GEG1-SLAM307.Log.Alarm.WARNING.NoLabelOnTamp.403,MetricClass=NONE,ServiceName=FCAutoSlamClientService,Stat=sum,Period=OneDay</t>
        </is>
      </c>
      <c r="NB1" t="inlineStr">
        <is>
          <t>SchemaName=Service,Client=ALL,DataSet=Prod,Host=ALL,HostGroup=ALL,Instance=NONE,Marketplace=GEG1,MethodName=ALL,Metric=Count.AutoSlam.GEG1.GEG1-SLAM307.Log.Alarm.WARNING.VerifyZoneLostRetry.456,MetricClass=NONE,ServiceName=FCAutoSlamClientService,Stat=sum,Period=OneDay</t>
        </is>
      </c>
      <c r="NC1" t="inlineStr">
        <is>
          <t>SchemaName=Service,Client=ALL,DataSet=Prod,Host=ALL,HostGroup=ALL,Instance=NONE,Marketplace=GEG1,MethodName=ALL,Metric=Count.AutoSlam.GEG1.GEG1-SLAM3071.StopToApply.WaitforLabel,MetricClass=NONE,ServiceName=FCAutoSlamClientService,Stat=sum,Period=OneDay</t>
        </is>
      </c>
      <c r="ND1" t="inlineStr">
        <is>
          <t>SchemaName=Service,Client=ALL,DataSet=Prod,Host=ALL,HostGroup=ALL,Instance=NONE,Marketplace=GEG1,MethodName=ALL,Metric=Count.AutoSlam.GEG1.GEG1-SLAM3072.StopToApply.WaitforLabel,MetricClass=NONE,ServiceName=FCAutoSlamClientService,Stat=sum,Period=OneDay</t>
        </is>
      </c>
      <c r="NE1" t="inlineStr">
        <is>
          <t>SchemaName=Service,Client=ALL,DataSet=Prod,Host=ALL,HostGroup=ALL,Instance=NONE,Marketplace=GEG1,MethodName=processPackageVerified,Metric=Count.AutoSlam.GEG1.10.GEG1-SLAM2101.Shipped,MetricClass=NONE,ServiceName=FCAutoSlamClientService,Stat=n,Period=OneDay</t>
        </is>
      </c>
      <c r="NF1" t="inlineStr">
        <is>
          <t>SchemaName=Service,Client=ALL,DataSet=Prod,Host=ALL,HostGroup=ALL,Instance=NONE,Marketplace=GEG1,MethodName=processPackageVerified,Metric=Count.AutoSlam.GEG1.10.GEG1-SLAM2102.Shipped,MetricClass=NONE,ServiceName=FCAutoSlamClientService,Stat=n,Period=OneDay</t>
        </is>
      </c>
      <c r="NG1" t="inlineStr">
        <is>
          <t>SchemaName=Service,Client=ALL,DataSet=Prod,Host=ALL,HostGroup=ALL,Instance=NONE,Marketplace=GEG1,MethodName=processPackageVerified,Metric=Count.AutoSlam.GEG1.2.GEG1-SLAM1021.Shipped,MetricClass=NONE,ServiceName=FCAutoSlamClientService,Stat=n,Period=OneDay</t>
        </is>
      </c>
      <c r="NH1" t="inlineStr">
        <is>
          <t>SchemaName=Service,Client=ALL,DataSet=Prod,Host=ALL,HostGroup=ALL,Instance=NONE,Marketplace=GEG1,MethodName=processPackageVerified,Metric=Count.AutoSlam.GEG1.2.GEG1-SLAM1022.Shipped,MetricClass=NONE,ServiceName=FCAutoSlamClientService,Stat=n,Period=OneDay</t>
        </is>
      </c>
      <c r="NI1" t="inlineStr">
        <is>
          <t>SchemaName=Service,Client=ALL,DataSet=Prod,Host=ALL,HostGroup=ALL,Instance=NONE,Marketplace=GEG1,MethodName=processPackageVerified,Metric=Count.AutoSlam.GEG1.3.GEG1-SLAM1031.Shipped,MetricClass=NONE,ServiceName=FCAutoSlamClientService,Stat=n,Period=OneDay</t>
        </is>
      </c>
      <c r="NJ1" t="inlineStr">
        <is>
          <t>SchemaName=Service,Client=ALL,DataSet=Prod,Host=ALL,HostGroup=ALL,Instance=NONE,Marketplace=GEG1,MethodName=processPackageVerified,Metric=Count.AutoSlam.GEG1.3.GEG1-SLAM1032.Shipped,MetricClass=NONE,ServiceName=FCAutoSlamClientService,Stat=n,Period=OneDay</t>
        </is>
      </c>
      <c r="NK1" t="inlineStr">
        <is>
          <t>SchemaName=Service,Client=ALL,DataSet=Prod,Host=ALL,HostGroup=ALL,Instance=NONE,Marketplace=GEG1,MethodName=processPackageVerified,Metric=Count.AutoSlam.GEG1.4.GEG1-SLAM3041.Shipped,MetricClass=NONE,ServiceName=FCAutoSlamClientService,Stat=n,Period=OneDay</t>
        </is>
      </c>
      <c r="NL1" t="inlineStr">
        <is>
          <t>SchemaName=Service,Client=ALL,DataSet=Prod,Host=ALL,HostGroup=ALL,Instance=NONE,Marketplace=GEG1,MethodName=processPackageVerified,Metric=Count.AutoSlam.GEG1.4.GEG1-SLAM3042.Shipped,MetricClass=NONE,ServiceName=FCAutoSlamClientService,Stat=n,Period=OneDay</t>
        </is>
      </c>
      <c r="NM1" t="inlineStr">
        <is>
          <t>SchemaName=Service,Client=ALL,DataSet=Prod,Host=ALL,HostGroup=ALL,Instance=NONE,Marketplace=GEG1,MethodName=processPackageVerified,Metric=Count.AutoSlam.GEG1.5.GEG1-SLAM3051.Shipped,MetricClass=NONE,ServiceName=FCAutoSlamClientService,Stat=n,Period=OneDay</t>
        </is>
      </c>
      <c r="NN1" t="inlineStr">
        <is>
          <t>SchemaName=Service,Client=ALL,DataSet=Prod,Host=ALL,HostGroup=ALL,Instance=NONE,Marketplace=GEG1,MethodName=processPackageVerified,Metric=Count.AutoSlam.GEG1.5.GEG1-SLAM3052.Shipped,MetricClass=NONE,ServiceName=FCAutoSlamClientService,Stat=n,Period=OneDay</t>
        </is>
      </c>
      <c r="NO1" t="inlineStr">
        <is>
          <t>SchemaName=Service,Client=ALL,DataSet=Prod,Host=ALL,HostGroup=ALL,Instance=NONE,Marketplace=GEG1,MethodName=processPackageVerified,Metric=Count.AutoSlam.GEG1.6.GEG1-SLAM3061.Shipped,MetricClass=NONE,ServiceName=FCAutoSlamClientService,Stat=n,Period=OneDay</t>
        </is>
      </c>
      <c r="NP1" t="inlineStr">
        <is>
          <t>SchemaName=Service,Client=ALL,DataSet=Prod,Host=ALL,HostGroup=ALL,Instance=NONE,Marketplace=GEG1,MethodName=processPackageVerified,Metric=Count.AutoSlam.GEG1.6.GEG1-SLAM3062.Shipped,MetricClass=NONE,ServiceName=FCAutoSlamClientService,Stat=n,Period=OneDay</t>
        </is>
      </c>
      <c r="NQ1" t="inlineStr">
        <is>
          <t>SchemaName=Service,Client=ALL,DataSet=Prod,Host=ALL,HostGroup=ALL,Instance=NONE,Marketplace=GEG1,MethodName=processPackageVerified,Metric=Count.AutoSlam.GEG1.7.GEG1-SLAM3071.Shipped,MetricClass=NONE,ServiceName=FCAutoSlamClientService,Stat=n,Period=OneDay</t>
        </is>
      </c>
      <c r="NR1" t="inlineStr">
        <is>
          <t>SchemaName=Service,Client=ALL,DataSet=Prod,Host=ALL,HostGroup=ALL,Instance=NONE,Marketplace=GEG1,MethodName=processPackageVerified,Metric=Count.AutoSlam.GEG1.7.GEG1-SLAM3072.Shipped,MetricClass=NONE,ServiceName=FCAutoSlamClientService,Stat=n,Period=OneDay</t>
        </is>
      </c>
      <c r="NS1" t="inlineStr">
        <is>
          <t>SchemaName=Service,Client=ALL,DataSet=Prod,Host=ALL,HostGroup=ALL,Instance=NONE,Marketplace=GEG1,MethodName=processPackageVerified,Metric=Count.AutoSlam.GEG1.8.GEG1-SLAM2081.Shipped,MetricClass=NONE,ServiceName=FCAutoSlamClientService,Stat=n,Period=OneDay</t>
        </is>
      </c>
      <c r="NT1" t="inlineStr">
        <is>
          <t>SchemaName=Service,Client=ALL,DataSet=Prod,Host=ALL,HostGroup=ALL,Instance=NONE,Marketplace=GEG1,MethodName=processPackageVerified,Metric=Count.AutoSlam.GEG1.8.GEG1-SLAM2082.Shipped,MetricClass=NONE,ServiceName=FCAutoSlamClientService,Stat=n,Period=OneDay</t>
        </is>
      </c>
      <c r="NU1" t="inlineStr">
        <is>
          <t>SchemaName=Service,Client=ALL,DataSet=Prod,Host=ALL,HostGroup=ALL,Instance=NONE,Marketplace=GEG1,MethodName=processPackageVerified,Metric=Count.AutoSlam.GEG1.801.GEG1-SLAM801.Shipped,MetricClass=NONE,ServiceName=FCAutoSlamClientService,Stat=n,Period=OneDay</t>
        </is>
      </c>
      <c r="NV1" t="inlineStr">
        <is>
          <t>SchemaName=Service,Client=ALL,DataSet=Prod,Host=ALL,HostGroup=ALL,Instance=NONE,Marketplace=GEG1,MethodName=processPackageVerified,Metric=Count.AutoSlam.GEG1.802.GEG1-SLAM802.Shipped,MetricClass=NONE,ServiceName=FCAutoSlamClientService,Stat=n,Period=OneDay</t>
        </is>
      </c>
      <c r="NW1" t="inlineStr">
        <is>
          <t>SchemaName=Service,Client=ALL,DataSet=Prod,Host=ALL,HostGroup=ALL,Instance=NONE,Marketplace=GEG1,MethodName=processPackageVerified,Metric=Count.AutoSlam.GEG1.803.GEG1-SLAM803.Shipped,MetricClass=NONE,ServiceName=FCAutoSlamClientService,Stat=n,Period=OneDay</t>
        </is>
      </c>
      <c r="NX1" t="inlineStr">
        <is>
          <t>SchemaName=Service,Client=ALL,DataSet=Prod,Host=ALL,HostGroup=ALL,Instance=NONE,Marketplace=GEG1,MethodName=processPackageVerified,Metric=Count.AutoSlam.GEG1.804.GEG1-SLAM804.Shipped,MetricClass=NONE,ServiceName=FCAutoSlamClientService,Stat=n,Period=OneDay</t>
        </is>
      </c>
      <c r="NY1" t="inlineStr">
        <is>
          <t>SchemaName=Service,Client=ALL,DataSet=Prod,Host=ALL,HostGroup=ALL,Instance=NONE,Marketplace=GEG1,MethodName=processPackageVerified,Metric=Count.AutoSlam.GEG1.805.GEG1-SLAM805.Shipped,MetricClass=NONE,ServiceName=FCAutoSlamClientService,Stat=n,Period=OneDay</t>
        </is>
      </c>
      <c r="NZ1" t="inlineStr">
        <is>
          <t>SchemaName=Service,Client=ALL,DataSet=Prod,Host=ALL,HostGroup=ALL,Instance=NONE,Marketplace=GEG1,MethodName=processPackageVerified,Metric=Count.AutoSlam.GEG1.806.GEG1-SLAM806.Shipped,MetricClass=NONE,ServiceName=FCAutoSlamClientService,Stat=n,Period=OneDay</t>
        </is>
      </c>
      <c r="OA1" t="inlineStr">
        <is>
          <t>SchemaName=Service,Client=ALL,DataSet=Prod,Host=ALL,HostGroup=ALL,Instance=NONE,Marketplace=GEG1,MethodName=processPackageVerified,Metric=Count.AutoSlam.GEG1.807.GEG1-SLAM807.Shipped,MetricClass=NONE,ServiceName=FCAutoSlamClientService,Stat=n,Period=OneDay</t>
        </is>
      </c>
      <c r="OB1" t="inlineStr">
        <is>
          <t>SchemaName=Service,Client=ALL,DataSet=Prod,Host=ALL,HostGroup=ALL,Instance=NONE,Marketplace=GEG1,MethodName=processPackageVerified,Metric=Count.AutoSlam.GEG1.808.GEG1-SLAM808.Shipped,MetricClass=NONE,ServiceName=FCAutoSlamClientService,Stat=n,Period=OneDay</t>
        </is>
      </c>
      <c r="OC1" t="inlineStr">
        <is>
          <t>SchemaName=Service,Client=ALL,DataSet=Prod,Host=ALL,HostGroup=ALL,Instance=NONE,Marketplace=GEG1,MethodName=processPackageVerified,Metric=Count.AutoSlam.GEG1.809.GEG1-SLAM809.Shipped,MetricClass=NONE,ServiceName=FCAutoSlamClientService,Stat=n,Period=OneDay</t>
        </is>
      </c>
      <c r="OD1" t="inlineStr">
        <is>
          <t>SchemaName=Service,Client=ALL,DataSet=Prod,Host=ALL,HostGroup=ALL,Instance=NONE,Marketplace=GEG1,MethodName=processPackageVerified,Metric=Count.AutoSlam.GEG1.810.GEG1-SLAM810.Shipped,MetricClass=NONE,ServiceName=FCAutoSlamClientService,Stat=n,Period=OneDay</t>
        </is>
      </c>
      <c r="OE1" t="inlineStr">
        <is>
          <t>SchemaName=Service,Client=ALL,DataSet=Prod,Host=ALL,HostGroup=ALL,Instance=NONE,Marketplace=GEG1,MethodName=processPackageVerified,Metric=Count.AutoSlam.GEG1.811.GEG1-SLAM811.Shipped,MetricClass=NONE,ServiceName=FCAutoSlamClientService,Stat=n,Period=OneDay</t>
        </is>
      </c>
      <c r="OF1" t="inlineStr">
        <is>
          <t>SchemaName=Service,Client=ALL,DataSet=Prod,Host=ALL,HostGroup=ALL,Instance=NONE,Marketplace=GEG1,MethodName=processPackageVerified,Metric=Count.AutoSlam.GEG1.812.GEG1-SLAM812.Shipped,MetricClass=NONE,ServiceName=FCAutoSlamClientService,Stat=n,Period=OneDay</t>
        </is>
      </c>
      <c r="OG1" t="inlineStr">
        <is>
          <t>SchemaName=Service,Client=ALL,DataSet=Prod,Host=ALL,HostGroup=ALL,Instance=NONE,Marketplace=GEG1,MethodName=processPackageVerified,Metric=Count.AutoSlam.GEG1.9.GEG1-SLAM2091.Shipped,MetricClass=NONE,ServiceName=FCAutoSlamClientService,Stat=n,Period=OneDay</t>
        </is>
      </c>
      <c r="OH1" t="inlineStr">
        <is>
          <t>SchemaName=Service,Client=ALL,DataSet=Prod,Host=ALL,HostGroup=ALL,Instance=NONE,Marketplace=GEG1,MethodName=processPackageVerified,Metric=Count.AutoSlam.GEG1.9.GEG1-SLAM2092.Shipped,MetricClass=NONE,ServiceName=FCAutoSlamClientService,Stat=n,Period=OneDay</t>
        </is>
      </c>
    </row>
    <row r="2">
      <c r="A2" t="inlineStr">
        <is>
          <t>Label</t>
        </is>
      </c>
      <c r="B2" t="inlineStr">
        <is>
          <t>ALL Count.AutoSlam.GEG1.10.GEG1-SLAM2101.Kickout.Controller.NoSorterAvailable sum</t>
        </is>
      </c>
      <c r="C2" t="inlineStr">
        <is>
          <t>ALL Count.AutoSlam.GEG1.10.GEG1-SLAM2101.Kickout.RestrictionAuthority.NonShippableHazmat sum</t>
        </is>
      </c>
      <c r="D2" t="inlineStr">
        <is>
          <t>ALL Count.AutoSlam.GEG1.10.GEG1-SLAM2101.Kickout.Ship.AutoFlushFailure sum</t>
        </is>
      </c>
      <c r="E2" t="inlineStr">
        <is>
          <t>ALL Count.AutoSlam.GEG1.10.GEG1-SLAM2101.Kickout.Ship.ExtraHazmatLabel sum</t>
        </is>
      </c>
      <c r="F2" t="inlineStr">
        <is>
          <t>ALL Count.AutoSlam.GEG1.10.GEG1-SLAM2101.Kickout.Ship.LargerThanRecommendedBoxFailure sum</t>
        </is>
      </c>
      <c r="G2" t="inlineStr">
        <is>
          <t>ALL Count.AutoSlam.GEG1.10.GEG1-SLAM2101.Kickout.Ship.MissingHazmatLabel sum</t>
        </is>
      </c>
      <c r="H2" t="inlineStr">
        <is>
          <t>ALL Count.AutoSlam.GEG1.10.GEG1-SLAM2101.Kickout.Ship.WeightOutOfTolerance sum</t>
        </is>
      </c>
      <c r="I2" t="inlineStr">
        <is>
          <t>ALL Count.AutoSlam.GEG1.10.GEG1-SLAM2102.Kickout.Controller.NoSorterAvailable sum</t>
        </is>
      </c>
      <c r="J2" t="inlineStr">
        <is>
          <t>ALL Count.AutoSlam.GEG1.10.GEG1-SLAM2102.Kickout.RestrictionAuthority.NonShippableHazmat sum</t>
        </is>
      </c>
      <c r="K2" t="inlineStr">
        <is>
          <t>ALL Count.AutoSlam.GEG1.10.GEG1-SLAM2102.Kickout.Ship.AutoFlushFailure sum</t>
        </is>
      </c>
      <c r="L2" t="inlineStr">
        <is>
          <t>ALL Count.AutoSlam.GEG1.10.GEG1-SLAM2102.Kickout.Ship.ExtraHazmatLabel sum</t>
        </is>
      </c>
      <c r="M2" t="inlineStr">
        <is>
          <t>ALL Count.AutoSlam.GEG1.10.GEG1-SLAM2102.Kickout.Ship.LargerThanRecommendedBoxFailure sum</t>
        </is>
      </c>
      <c r="N2" t="inlineStr">
        <is>
          <t>ALL Count.AutoSlam.GEG1.10.GEG1-SLAM2102.Kickout.Ship.MissingHazmatLabel sum</t>
        </is>
      </c>
      <c r="O2" t="inlineStr">
        <is>
          <t>ALL Count.AutoSlam.GEG1.10.GEG1-SLAM2102.Kickout.Ship.WeightOutOfTolerance sum</t>
        </is>
      </c>
      <c r="P2" t="inlineStr">
        <is>
          <t>ALL Count.AutoSlam.GEG1.2.GEG1-SLAM1021.Kickout.Controller.NoSorterAvailable sum</t>
        </is>
      </c>
      <c r="Q2" t="inlineStr">
        <is>
          <t>ALL Count.AutoSlam.GEG1.2.GEG1-SLAM1021.Kickout.RestrictionAuthority.NonShippableHazmat sum</t>
        </is>
      </c>
      <c r="R2" t="inlineStr">
        <is>
          <t>ALL Count.AutoSlam.GEG1.2.GEG1-SLAM1021.Kickout.Ship.AutoFlushFailure sum</t>
        </is>
      </c>
      <c r="S2" t="inlineStr">
        <is>
          <t>ALL Count.AutoSlam.GEG1.2.GEG1-SLAM1021.Kickout.Ship.LargerThanRecommendedBoxFailure sum</t>
        </is>
      </c>
      <c r="T2" t="inlineStr">
        <is>
          <t>ALL Count.AutoSlam.GEG1.2.GEG1-SLAM1021.Kickout.Ship.MissingHazmatLabel sum</t>
        </is>
      </c>
      <c r="U2" t="inlineStr">
        <is>
          <t>ALL Count.AutoSlam.GEG1.2.GEG1-SLAM1021.Kickout.Ship.WeightOutOfTolerance sum</t>
        </is>
      </c>
      <c r="V2" t="inlineStr">
        <is>
          <t>ALL Count.AutoSlam.GEG1.2.GEG1-SLAM1022.Kickout.Controller.NoSorterAvailable sum</t>
        </is>
      </c>
      <c r="W2" t="inlineStr">
        <is>
          <t>ALL Count.AutoSlam.GEG1.2.GEG1-SLAM1022.Kickout.RestrictionAuthority.NonShippableHazmat sum</t>
        </is>
      </c>
      <c r="X2" t="inlineStr">
        <is>
          <t>ALL Count.AutoSlam.GEG1.2.GEG1-SLAM1022.Kickout.Ship.AutoFlushFailure sum</t>
        </is>
      </c>
      <c r="Y2" t="inlineStr">
        <is>
          <t>ALL Count.AutoSlam.GEG1.2.GEG1-SLAM1022.Kickout.Ship.LargerThanRecommendedBoxFailure sum</t>
        </is>
      </c>
      <c r="Z2" t="inlineStr">
        <is>
          <t>ALL Count.AutoSlam.GEG1.2.GEG1-SLAM1022.Kickout.Ship.MissingHazmatLabel sum</t>
        </is>
      </c>
      <c r="AA2" t="inlineStr">
        <is>
          <t>ALL Count.AutoSlam.GEG1.2.GEG1-SLAM1022.Kickout.Ship.WeightOutOfTolerance sum</t>
        </is>
      </c>
      <c r="AB2" t="inlineStr">
        <is>
          <t>ALL Count.AutoSlam.GEG1.3.GEG1-SLAM1031.Kickout.Controller.NoSorterAvailable sum</t>
        </is>
      </c>
      <c r="AC2" t="inlineStr">
        <is>
          <t>ALL Count.AutoSlam.GEG1.3.GEG1-SLAM1031.Kickout.RestrictionAuthority.NonShippableHazmat sum</t>
        </is>
      </c>
      <c r="AD2" t="inlineStr">
        <is>
          <t>ALL Count.AutoSlam.GEG1.3.GEG1-SLAM1031.Kickout.Ship.AutoFlushFailure sum</t>
        </is>
      </c>
      <c r="AE2" t="inlineStr">
        <is>
          <t>ALL Count.AutoSlam.GEG1.3.GEG1-SLAM1031.Kickout.Ship.ExtraHazmatLabel sum</t>
        </is>
      </c>
      <c r="AF2" t="inlineStr">
        <is>
          <t>ALL Count.AutoSlam.GEG1.3.GEG1-SLAM1031.Kickout.Ship.LargerThanRecommendedBoxFailure sum</t>
        </is>
      </c>
      <c r="AG2" t="inlineStr">
        <is>
          <t>ALL Count.AutoSlam.GEG1.3.GEG1-SLAM1031.Kickout.Ship.MissingHazmatLabel sum</t>
        </is>
      </c>
      <c r="AH2" t="inlineStr">
        <is>
          <t>ALL Count.AutoSlam.GEG1.3.GEG1-SLAM1031.Kickout.Ship.WeightOutOfTolerance sum</t>
        </is>
      </c>
      <c r="AI2" t="inlineStr">
        <is>
          <t>ALL Count.AutoSlam.GEG1.3.GEG1-SLAM1032.Kickout.Controller.NoSorterAvailable sum</t>
        </is>
      </c>
      <c r="AJ2" t="inlineStr">
        <is>
          <t>ALL Count.AutoSlam.GEG1.3.GEG1-SLAM1032.Kickout.RestrictionAuthority.NonShippableHazmat sum</t>
        </is>
      </c>
      <c r="AK2" t="inlineStr">
        <is>
          <t>ALL Count.AutoSlam.GEG1.3.GEG1-SLAM1032.Kickout.Ship.AutoFlushFailure sum</t>
        </is>
      </c>
      <c r="AL2" t="inlineStr">
        <is>
          <t>ALL Count.AutoSlam.GEG1.3.GEG1-SLAM1032.Kickout.Ship.LargerThanRecommendedBoxFailure sum</t>
        </is>
      </c>
      <c r="AM2" t="inlineStr">
        <is>
          <t>ALL Count.AutoSlam.GEG1.3.GEG1-SLAM1032.Kickout.Ship.MissingHazmatLabel sum</t>
        </is>
      </c>
      <c r="AN2" t="inlineStr">
        <is>
          <t>ALL Count.AutoSlam.GEG1.3.GEG1-SLAM1032.Kickout.Ship.WeightOutOfTolerance sum</t>
        </is>
      </c>
      <c r="AO2" t="inlineStr">
        <is>
          <t>ALL Count.AutoSlam.GEG1.4.GEG1-SLAM3041.Kickout.Controller.NoSorterAvailable sum</t>
        </is>
      </c>
      <c r="AP2" t="inlineStr">
        <is>
          <t>ALL Count.AutoSlam.GEG1.4.GEG1-SLAM3041.Kickout.RestrictionAuthority.NonShippableHazmat sum</t>
        </is>
      </c>
      <c r="AQ2" t="inlineStr">
        <is>
          <t>ALL Count.AutoSlam.GEG1.4.GEG1-SLAM3041.Kickout.Ship.AutoFlushFailure sum</t>
        </is>
      </c>
      <c r="AR2" t="inlineStr">
        <is>
          <t>ALL Count.AutoSlam.GEG1.4.GEG1-SLAM3041.Kickout.Ship.ExtraHazmatLabel sum</t>
        </is>
      </c>
      <c r="AS2" t="inlineStr">
        <is>
          <t>ALL Count.AutoSlam.GEG1.4.GEG1-SLAM3041.Kickout.Ship.LargerThanRecommendedBoxFailure sum</t>
        </is>
      </c>
      <c r="AT2" t="inlineStr">
        <is>
          <t>ALL Count.AutoSlam.GEG1.4.GEG1-SLAM3041.Kickout.Ship.MissingHazmatLabel sum</t>
        </is>
      </c>
      <c r="AU2" t="inlineStr">
        <is>
          <t>ALL Count.AutoSlam.GEG1.4.GEG1-SLAM3041.Kickout.Ship.WeightOutOfTolerance sum</t>
        </is>
      </c>
      <c r="AV2" t="inlineStr">
        <is>
          <t>ALL Count.AutoSlam.GEG1.4.GEG1-SLAM3042.Kickout.Controller.NoSorterAvailable sum</t>
        </is>
      </c>
      <c r="AW2" t="inlineStr">
        <is>
          <t>ALL Count.AutoSlam.GEG1.4.GEG1-SLAM3042.Kickout.RestrictionAuthority.NonShippableHazmat sum</t>
        </is>
      </c>
      <c r="AX2" t="inlineStr">
        <is>
          <t>ALL Count.AutoSlam.GEG1.4.GEG1-SLAM3042.Kickout.Ship.AutoFlushFailure sum</t>
        </is>
      </c>
      <c r="AY2" t="inlineStr">
        <is>
          <t>ALL Count.AutoSlam.GEG1.4.GEG1-SLAM3042.Kickout.Ship.ExtraHazmatLabel sum</t>
        </is>
      </c>
      <c r="AZ2" t="inlineStr">
        <is>
          <t>ALL Count.AutoSlam.GEG1.4.GEG1-SLAM3042.Kickout.Ship.LargerThanRecommendedBoxFailure sum</t>
        </is>
      </c>
      <c r="BA2" t="inlineStr">
        <is>
          <t>ALL Count.AutoSlam.GEG1.4.GEG1-SLAM3042.Kickout.Ship.MissingHazmatLabel sum</t>
        </is>
      </c>
      <c r="BB2" t="inlineStr">
        <is>
          <t>ALL Count.AutoSlam.GEG1.4.GEG1-SLAM3042.Kickout.Ship.WeightOutOfTolerance sum</t>
        </is>
      </c>
      <c r="BC2" t="inlineStr">
        <is>
          <t>ALL Count.AutoSlam.GEG1.5.GEG1-SLAM3051.Kickout.Controller.NoSorterAvailable sum</t>
        </is>
      </c>
      <c r="BD2" t="inlineStr">
        <is>
          <t>ALL Count.AutoSlam.GEG1.5.GEG1-SLAM3051.Kickout.RestrictionAuthority.NonShippableHazmat sum</t>
        </is>
      </c>
      <c r="BE2" t="inlineStr">
        <is>
          <t>ALL Count.AutoSlam.GEG1.5.GEG1-SLAM3051.Kickout.Ship.AutoFlushFailure sum</t>
        </is>
      </c>
      <c r="BF2" t="inlineStr">
        <is>
          <t>ALL Count.AutoSlam.GEG1.5.GEG1-SLAM3051.Kickout.Ship.ExtraHazmatLabel sum</t>
        </is>
      </c>
      <c r="BG2" t="inlineStr">
        <is>
          <t>ALL Count.AutoSlam.GEG1.5.GEG1-SLAM3051.Kickout.Ship.LargerThanRecommendedBoxFailure sum</t>
        </is>
      </c>
      <c r="BH2" t="inlineStr">
        <is>
          <t>ALL Count.AutoSlam.GEG1.5.GEG1-SLAM3051.Kickout.Ship.MissingHazmatLabel sum</t>
        </is>
      </c>
      <c r="BI2" t="inlineStr">
        <is>
          <t>ALL Count.AutoSlam.GEG1.5.GEG1-SLAM3051.Kickout.Ship.WeightOutOfTolerance sum</t>
        </is>
      </c>
      <c r="BJ2" t="inlineStr">
        <is>
          <t>ALL Count.AutoSlam.GEG1.5.GEG1-SLAM3052.Kickout.Controller.NoSorterAvailable sum</t>
        </is>
      </c>
      <c r="BK2" t="inlineStr">
        <is>
          <t>ALL Count.AutoSlam.GEG1.5.GEG1-SLAM3052.Kickout.Ship.AutoFlushFailure sum</t>
        </is>
      </c>
      <c r="BL2" t="inlineStr">
        <is>
          <t>ALL Count.AutoSlam.GEG1.5.GEG1-SLAM3052.Kickout.Ship.ExtraHazmatLabel sum</t>
        </is>
      </c>
      <c r="BM2" t="inlineStr">
        <is>
          <t>ALL Count.AutoSlam.GEG1.5.GEG1-SLAM3052.Kickout.Ship.LargerThanRecommendedBoxFailure sum</t>
        </is>
      </c>
      <c r="BN2" t="inlineStr">
        <is>
          <t>ALL Count.AutoSlam.GEG1.5.GEG1-SLAM3052.Kickout.Ship.MissingHazmatLabel sum</t>
        </is>
      </c>
      <c r="BO2" t="inlineStr">
        <is>
          <t>ALL Count.AutoSlam.GEG1.5.GEG1-SLAM3052.Kickout.Ship.WeightOutOfTolerance sum</t>
        </is>
      </c>
      <c r="BP2" t="inlineStr">
        <is>
          <t>ALL Count.AutoSlam.GEG1.6.GEG1-SLAM3061.Kickout.Controller.NoSorterAvailable sum</t>
        </is>
      </c>
      <c r="BQ2" t="inlineStr">
        <is>
          <t>ALL Count.AutoSlam.GEG1.6.GEG1-SLAM3061.Kickout.RestrictionAuthority.NonShippableHazmat sum</t>
        </is>
      </c>
      <c r="BR2" t="inlineStr">
        <is>
          <t>ALL Count.AutoSlam.GEG1.6.GEG1-SLAM3061.Kickout.Ship.AutoFlushFailure sum</t>
        </is>
      </c>
      <c r="BS2" t="inlineStr">
        <is>
          <t>ALL Count.AutoSlam.GEG1.6.GEG1-SLAM3061.Kickout.Ship.ExtraHazmatLabel sum</t>
        </is>
      </c>
      <c r="BT2" t="inlineStr">
        <is>
          <t>ALL Count.AutoSlam.GEG1.6.GEG1-SLAM3061.Kickout.Ship.LargerThanRecommendedBoxFailure sum</t>
        </is>
      </c>
      <c r="BU2" t="inlineStr">
        <is>
          <t>ALL Count.AutoSlam.GEG1.6.GEG1-SLAM3061.Kickout.Ship.MissingHazmatLabel sum</t>
        </is>
      </c>
      <c r="BV2" t="inlineStr">
        <is>
          <t>ALL Count.AutoSlam.GEG1.6.GEG1-SLAM3061.Kickout.Ship.WeightOutOfTolerance sum</t>
        </is>
      </c>
      <c r="BW2" t="inlineStr">
        <is>
          <t>ALL Count.AutoSlam.GEG1.6.GEG1-SLAM3062.Kickout.Controller.NoSorterAvailable sum</t>
        </is>
      </c>
      <c r="BX2" t="inlineStr">
        <is>
          <t>ALL Count.AutoSlam.GEG1.6.GEG1-SLAM3062.Kickout.RestrictionAuthority.NonShippableHazmat sum</t>
        </is>
      </c>
      <c r="BY2" t="inlineStr">
        <is>
          <t>ALL Count.AutoSlam.GEG1.6.GEG1-SLAM3062.Kickout.Ship.AutoFlushFailure sum</t>
        </is>
      </c>
      <c r="BZ2" t="inlineStr">
        <is>
          <t>ALL Count.AutoSlam.GEG1.6.GEG1-SLAM3062.Kickout.Ship.ExtraHazmatLabel sum</t>
        </is>
      </c>
      <c r="CA2" t="inlineStr">
        <is>
          <t>ALL Count.AutoSlam.GEG1.6.GEG1-SLAM3062.Kickout.Ship.LargerThanRecommendedBoxFailure sum</t>
        </is>
      </c>
      <c r="CB2" t="inlineStr">
        <is>
          <t>ALL Count.AutoSlam.GEG1.6.GEG1-SLAM3062.Kickout.Ship.MissingHazmatLabel sum</t>
        </is>
      </c>
      <c r="CC2" t="inlineStr">
        <is>
          <t>ALL Count.AutoSlam.GEG1.6.GEG1-SLAM3062.Kickout.Ship.WeightOutOfTolerance sum</t>
        </is>
      </c>
      <c r="CD2" t="inlineStr">
        <is>
          <t>ALL Count.AutoSlam.GEG1.7.GEG1-SLAM3071.Kickout.Controller.NoSorterAvailable sum</t>
        </is>
      </c>
      <c r="CE2" t="inlineStr">
        <is>
          <t>ALL Count.AutoSlam.GEG1.7.GEG1-SLAM3071.Kickout.RestrictionAuthority.NonShippableHazmat sum</t>
        </is>
      </c>
      <c r="CF2" t="inlineStr">
        <is>
          <t>ALL Count.AutoSlam.GEG1.7.GEG1-SLAM3071.Kickout.Ship.AutoFlushFailure sum</t>
        </is>
      </c>
      <c r="CG2" t="inlineStr">
        <is>
          <t>ALL Count.AutoSlam.GEG1.7.GEG1-SLAM3071.Kickout.Ship.ExtraHazmatLabel sum</t>
        </is>
      </c>
      <c r="CH2" t="inlineStr">
        <is>
          <t>ALL Count.AutoSlam.GEG1.7.GEG1-SLAM3071.Kickout.Ship.LargerThanRecommendedBoxFailure sum</t>
        </is>
      </c>
      <c r="CI2" t="inlineStr">
        <is>
          <t>ALL Count.AutoSlam.GEG1.7.GEG1-SLAM3071.Kickout.Ship.MissingHazmatLabel sum</t>
        </is>
      </c>
      <c r="CJ2" t="inlineStr">
        <is>
          <t>ALL Count.AutoSlam.GEG1.7.GEG1-SLAM3071.Kickout.Ship.WeightOutOfTolerance sum</t>
        </is>
      </c>
      <c r="CK2" t="inlineStr">
        <is>
          <t>ALL Count.AutoSlam.GEG1.7.GEG1-SLAM3072.Kickout.Controller.NoSorterAvailable sum</t>
        </is>
      </c>
      <c r="CL2" t="inlineStr">
        <is>
          <t>ALL Count.AutoSlam.GEG1.7.GEG1-SLAM3072.Kickout.RestrictionAuthority.NonShippableHazmat sum</t>
        </is>
      </c>
      <c r="CM2" t="inlineStr">
        <is>
          <t>ALL Count.AutoSlam.GEG1.7.GEG1-SLAM3072.Kickout.Ship.AutoFlushFailure sum</t>
        </is>
      </c>
      <c r="CN2" t="inlineStr">
        <is>
          <t>ALL Count.AutoSlam.GEG1.7.GEG1-SLAM3072.Kickout.Ship.ExtraHazmatLabel sum</t>
        </is>
      </c>
      <c r="CO2" t="inlineStr">
        <is>
          <t>ALL Count.AutoSlam.GEG1.7.GEG1-SLAM3072.Kickout.Ship.LargerThanRecommendedBoxFailure sum</t>
        </is>
      </c>
      <c r="CP2" t="inlineStr">
        <is>
          <t>ALL Count.AutoSlam.GEG1.7.GEG1-SLAM3072.Kickout.Ship.MissingHazmatLabel sum</t>
        </is>
      </c>
      <c r="CQ2" t="inlineStr">
        <is>
          <t>ALL Count.AutoSlam.GEG1.7.GEG1-SLAM3072.Kickout.Ship.WeightOutOfTolerance sum</t>
        </is>
      </c>
      <c r="CR2" t="inlineStr">
        <is>
          <t>ALL Count.AutoSlam.GEG1.8.GEG1-SLAM2081.Kickout.Controller.NoSorterAvailable sum</t>
        </is>
      </c>
      <c r="CS2" t="inlineStr">
        <is>
          <t>ALL Count.AutoSlam.GEG1.8.GEG1-SLAM2081.Kickout.RestrictionAuthority.NonShippableHazmat sum</t>
        </is>
      </c>
      <c r="CT2" t="inlineStr">
        <is>
          <t>ALL Count.AutoSlam.GEG1.8.GEG1-SLAM2081.Kickout.Ship.AutoFlushFailure sum</t>
        </is>
      </c>
      <c r="CU2" t="inlineStr">
        <is>
          <t>ALL Count.AutoSlam.GEG1.8.GEG1-SLAM2081.Kickout.Ship.LargerThanRecommendedBoxFailure sum</t>
        </is>
      </c>
      <c r="CV2" t="inlineStr">
        <is>
          <t>ALL Count.AutoSlam.GEG1.8.GEG1-SLAM2081.Kickout.Ship.MissingHazmatLabel sum</t>
        </is>
      </c>
      <c r="CW2" t="inlineStr">
        <is>
          <t>ALL Count.AutoSlam.GEG1.8.GEG1-SLAM2081.Kickout.Ship.WeightOutOfTolerance sum</t>
        </is>
      </c>
      <c r="CX2" t="inlineStr">
        <is>
          <t>ALL Count.AutoSlam.GEG1.8.GEG1-SLAM2082.Kickout.Controller.NoSorterAvailable sum</t>
        </is>
      </c>
      <c r="CY2" t="inlineStr">
        <is>
          <t>ALL Count.AutoSlam.GEG1.8.GEG1-SLAM2082.Kickout.RestrictionAuthority.NonShippableHazmat sum</t>
        </is>
      </c>
      <c r="CZ2" t="inlineStr">
        <is>
          <t>ALL Count.AutoSlam.GEG1.8.GEG1-SLAM2082.Kickout.Ship.AutoFlushFailure sum</t>
        </is>
      </c>
      <c r="DA2" t="inlineStr">
        <is>
          <t>ALL Count.AutoSlam.GEG1.8.GEG1-SLAM2082.Kickout.Ship.ExtraHazmatLabel sum</t>
        </is>
      </c>
      <c r="DB2" t="inlineStr">
        <is>
          <t>ALL Count.AutoSlam.GEG1.8.GEG1-SLAM2082.Kickout.Ship.LargerThanRecommendedBoxFailure sum</t>
        </is>
      </c>
      <c r="DC2" t="inlineStr">
        <is>
          <t>ALL Count.AutoSlam.GEG1.8.GEG1-SLAM2082.Kickout.Ship.MissingHazmatLabel sum</t>
        </is>
      </c>
      <c r="DD2" t="inlineStr">
        <is>
          <t>ALL Count.AutoSlam.GEG1.8.GEG1-SLAM2082.Kickout.Ship.WeightOutOfTolerance sum</t>
        </is>
      </c>
      <c r="DE2" t="inlineStr">
        <is>
          <t>ALL Count.AutoSlam.GEG1.9.GEG1-SLAM2091.Kickout.Controller.NoSorterAvailable sum</t>
        </is>
      </c>
      <c r="DF2" t="inlineStr">
        <is>
          <t>ALL Count.AutoSlam.GEG1.9.GEG1-SLAM2091.Kickout.RestrictionAuthority.NonShippableHazmat sum</t>
        </is>
      </c>
      <c r="DG2" t="inlineStr">
        <is>
          <t>ALL Count.AutoSlam.GEG1.9.GEG1-SLAM2091.Kickout.Ship.AutoFlushFailure sum</t>
        </is>
      </c>
      <c r="DH2" t="inlineStr">
        <is>
          <t>ALL Count.AutoSlam.GEG1.9.GEG1-SLAM2091.Kickout.Ship.ExtraHazmatLabel sum</t>
        </is>
      </c>
      <c r="DI2" t="inlineStr">
        <is>
          <t>ALL Count.AutoSlam.GEG1.9.GEG1-SLAM2091.Kickout.Ship.LargerThanRecommendedBoxFailure sum</t>
        </is>
      </c>
      <c r="DJ2" t="inlineStr">
        <is>
          <t>ALL Count.AutoSlam.GEG1.9.GEG1-SLAM2091.Kickout.Ship.MissingHazmatLabel sum</t>
        </is>
      </c>
      <c r="DK2" t="inlineStr">
        <is>
          <t>ALL Count.AutoSlam.GEG1.9.GEG1-SLAM2091.Kickout.Ship.WeightOutOfTolerance sum</t>
        </is>
      </c>
      <c r="DL2" t="inlineStr">
        <is>
          <t>ALL Count.AutoSlam.GEG1.9.GEG1-SLAM2092.Kickout.Controller.NoSorterAvailable sum</t>
        </is>
      </c>
      <c r="DM2" t="inlineStr">
        <is>
          <t>ALL Count.AutoSlam.GEG1.9.GEG1-SLAM2092.Kickout.RestrictionAuthority.NonShippableHazmat sum</t>
        </is>
      </c>
      <c r="DN2" t="inlineStr">
        <is>
          <t>ALL Count.AutoSlam.GEG1.9.GEG1-SLAM2092.Kickout.Ship.AutoFlushFailure sum</t>
        </is>
      </c>
      <c r="DO2" t="inlineStr">
        <is>
          <t>ALL Count.AutoSlam.GEG1.9.GEG1-SLAM2092.Kickout.Ship.ExtraHazmatLabel sum</t>
        </is>
      </c>
      <c r="DP2" t="inlineStr">
        <is>
          <t>ALL Count.AutoSlam.GEG1.9.GEG1-SLAM2092.Kickout.Ship.LargerThanRecommendedBoxFailure sum</t>
        </is>
      </c>
      <c r="DQ2" t="inlineStr">
        <is>
          <t>ALL Count.AutoSlam.GEG1.9.GEG1-SLAM2092.Kickout.Ship.MissingHazmatLabel sum</t>
        </is>
      </c>
      <c r="DR2" t="inlineStr">
        <is>
          <t>ALL Count.AutoSlam.GEG1.9.GEG1-SLAM2092.Kickout.Ship.WeightOutOfTolerance sum</t>
        </is>
      </c>
      <c r="DS2" t="inlineStr">
        <is>
          <t>ALL Count.AutoSlam.GEG1.GEG1-SLAM102.Log.Alarm.HIGH.JamAtApply2Xfr.401 sum</t>
        </is>
      </c>
      <c r="DT2" t="inlineStr">
        <is>
          <t>ALL Count.AutoSlam.GEG1.GEG1-SLAM102.Log.Alarm.HIGH.JamAtScaleExitPE.254 sum</t>
        </is>
      </c>
      <c r="DU2" t="inlineStr">
        <is>
          <t>ALL Count.AutoSlam.GEG1.GEG1-SLAM102.Log.Alarm.HIGH.JamAtScaleInd.253 sum</t>
        </is>
      </c>
      <c r="DV2" t="inlineStr">
        <is>
          <t>ALL Count.AutoSlam.GEG1.GEG1-SLAM102.Log.Alarm.HIGH.LostPkgsApply1Ind.360 sum</t>
        </is>
      </c>
      <c r="DW2" t="inlineStr">
        <is>
          <t>ALL Count.AutoSlam.GEG1.GEG1-SLAM102.Log.Alarm.HIGH.LostPkgsApply2Ind.410 sum</t>
        </is>
      </c>
      <c r="DX2" t="inlineStr">
        <is>
          <t>ALL Count.AutoSlam.GEG1.GEG1-SLAM102.Log.Alarm.HIGH.LostPkgsAtBuffer.301 sum</t>
        </is>
      </c>
      <c r="DY2" t="inlineStr">
        <is>
          <t>ALL Count.AutoSlam.GEG1.GEG1-SLAM102.Log.Alarm.HIGH.LostPkgsVerifyInd.458 sum</t>
        </is>
      </c>
      <c r="DZ2" t="inlineStr">
        <is>
          <t>ALL Count.AutoSlam.GEG1.GEG1-SLAM102.Log.Alarm.HIGH.ScannerOutOfSync.257 sum</t>
        </is>
      </c>
      <c r="EA2" t="inlineStr">
        <is>
          <t>ALL Count.AutoSlam.GEG1.GEG1-SLAM102.Log.Alarm.HIGH.ScannerOutOfSync.455 sum</t>
        </is>
      </c>
      <c r="EB2" t="inlineStr">
        <is>
          <t>ALL Count.AutoSlam.GEG1.GEG1-SLAM102.Log.Alarm.LOW.Divert1Failed.552 sum</t>
        </is>
      </c>
      <c r="EC2" t="inlineStr">
        <is>
          <t>ALL Count.AutoSlam.GEG1.GEG1-SLAM102.Log.Alarm.LOW.Divert2Failed.558 sum</t>
        </is>
      </c>
      <c r="ED2" t="inlineStr">
        <is>
          <t>ALL Count.AutoSlam.GEG1.GEG1-SLAM102.Log.Alarm.LOW.JamAtDivert1.457 sum</t>
        </is>
      </c>
      <c r="EE2" t="inlineStr">
        <is>
          <t>ALL Count.AutoSlam.GEG1.GEG1-SLAM102.Log.Alarm.LOW.JamAtDivert2Chute.557 sum</t>
        </is>
      </c>
      <c r="EF2" t="inlineStr">
        <is>
          <t>ALL Count.AutoSlam.GEG1.GEG1-SLAM102.Log.Alarm.LOW.JamAtStraightExit.503 sum</t>
        </is>
      </c>
      <c r="EG2" t="inlineStr">
        <is>
          <t>ALL Count.AutoSlam.GEG1.GEG1-SLAM102.Log.Alarm.LOW.LPFailOnLostRtry.460 sum</t>
        </is>
      </c>
      <c r="EH2" t="inlineStr">
        <is>
          <t>ALL Count.AutoSlam.GEG1.GEG1-SLAM102.Log.Alarm.MEDIUM.Apply1FailedRelease.365 sum</t>
        </is>
      </c>
      <c r="EI2" t="inlineStr">
        <is>
          <t>ALL Count.AutoSlam.GEG1.GEG1-SLAM102.Log.Alarm.MEDIUM.Apply2FailedRelease.415 sum</t>
        </is>
      </c>
      <c r="EJ2" t="inlineStr">
        <is>
          <t>ALL Count.AutoSlam.GEG1.GEG1-SLAM102.Log.Alarm.MEDIUM.JamAtMeter1.205 sum</t>
        </is>
      </c>
      <c r="EK2" t="inlineStr">
        <is>
          <t>ALL Count.AutoSlam.GEG1.GEG1-SLAM102.Log.Alarm.MEDIUM.JamAtMeter2Exit.207 sum</t>
        </is>
      </c>
      <c r="EL2" t="inlineStr">
        <is>
          <t>ALL Count.AutoSlam.GEG1.GEG1-SLAM102.Log.Alarm.WARNING.Apply1ZoneLostRtry.361 sum</t>
        </is>
      </c>
      <c r="EM2" t="inlineStr">
        <is>
          <t>ALL Count.AutoSlam.GEG1.GEG1-SLAM102.Log.Alarm.WARNING.Apply2ZoneLostRtry.411 sum</t>
        </is>
      </c>
      <c r="EN2" t="inlineStr">
        <is>
          <t>ALL Count.AutoSlam.GEG1.GEG1-SLAM102.Log.Alarm.WARNING.AutoFlushing.26 sum</t>
        </is>
      </c>
      <c r="EO2" t="inlineStr">
        <is>
          <t>ALL Count.AutoSlam.GEG1.GEG1-SLAM102.Log.Alarm.WARNING.BufferZoneLostRetry.302 sum</t>
        </is>
      </c>
      <c r="EP2" t="inlineStr">
        <is>
          <t>ALL Count.AutoSlam.GEG1.GEG1-SLAM102.Log.Alarm.WARNING.FrequentVacFailure.359 sum</t>
        </is>
      </c>
      <c r="EQ2" t="inlineStr">
        <is>
          <t>ALL Count.AutoSlam.GEG1.GEG1-SLAM102.Log.Alarm.WARNING.FrequentVacFailure.409 sum</t>
        </is>
      </c>
      <c r="ER2" t="inlineStr">
        <is>
          <t>ALL Count.AutoSlam.GEG1.GEG1-SLAM102.Log.Alarm.WARNING.NoLabelOnTamp.353 sum</t>
        </is>
      </c>
      <c r="ES2" t="inlineStr">
        <is>
          <t>ALL Count.AutoSlam.GEG1.GEG1-SLAM102.Log.Alarm.WARNING.NoLabelOnTamp.403 sum</t>
        </is>
      </c>
      <c r="ET2" t="inlineStr">
        <is>
          <t>ALL Count.AutoSlam.GEG1.GEG1-SLAM102.Log.Alarm.WARNING.VerifyZoneLostRetry.456 sum</t>
        </is>
      </c>
      <c r="EU2" t="inlineStr">
        <is>
          <t>ALL Count.AutoSlam.GEG1.GEG1-SLAM1021.StopToApply.WaitforLabel sum</t>
        </is>
      </c>
      <c r="EV2" t="inlineStr">
        <is>
          <t>ALL Count.AutoSlam.GEG1.GEG1-SLAM1022.StopToApply.WaitforLabel sum</t>
        </is>
      </c>
      <c r="EW2" t="inlineStr">
        <is>
          <t>ALL Count.AutoSlam.GEG1.GEG1-SLAM103.Log.Alarm.HIGH.JamAtApply1Xfr.351 sum</t>
        </is>
      </c>
      <c r="EX2" t="inlineStr">
        <is>
          <t>ALL Count.AutoSlam.GEG1.GEG1-SLAM103.Log.Alarm.HIGH.JamAtApply2Xfr.401 sum</t>
        </is>
      </c>
      <c r="EY2" t="inlineStr">
        <is>
          <t>ALL Count.AutoSlam.GEG1.GEG1-SLAM103.Log.Alarm.HIGH.JamAtScaleInd.253 sum</t>
        </is>
      </c>
      <c r="EZ2" t="inlineStr">
        <is>
          <t>ALL Count.AutoSlam.GEG1.GEG1-SLAM103.Log.Alarm.HIGH.LostPkgsApply1Ind.360 sum</t>
        </is>
      </c>
      <c r="FA2" t="inlineStr">
        <is>
          <t>ALL Count.AutoSlam.GEG1.GEG1-SLAM103.Log.Alarm.HIGH.LostPkgsApply2Ind.410 sum</t>
        </is>
      </c>
      <c r="FB2" t="inlineStr">
        <is>
          <t>ALL Count.AutoSlam.GEG1.GEG1-SLAM103.Log.Alarm.HIGH.LostPkgsAtBuffer.301 sum</t>
        </is>
      </c>
      <c r="FC2" t="inlineStr">
        <is>
          <t>ALL Count.AutoSlam.GEG1.GEG1-SLAM103.Log.Alarm.HIGH.LostPkgsVerifyInd.458 sum</t>
        </is>
      </c>
      <c r="FD2" t="inlineStr">
        <is>
          <t>ALL Count.AutoSlam.GEG1.GEG1-SLAM103.Log.Alarm.HIGH.ScannerOutOfSync.455 sum</t>
        </is>
      </c>
      <c r="FE2" t="inlineStr">
        <is>
          <t>ALL Count.AutoSlam.GEG1.GEG1-SLAM103.Log.Alarm.LOW.Divert2Failed.558 sum</t>
        </is>
      </c>
      <c r="FF2" t="inlineStr">
        <is>
          <t>ALL Count.AutoSlam.GEG1.GEG1-SLAM103.Log.Alarm.LOW.JamAtDivert1.457 sum</t>
        </is>
      </c>
      <c r="FG2" t="inlineStr">
        <is>
          <t>ALL Count.AutoSlam.GEG1.GEG1-SLAM103.Log.Alarm.LOW.JamAtStraightExit.503 sum</t>
        </is>
      </c>
      <c r="FH2" t="inlineStr">
        <is>
          <t>ALL Count.AutoSlam.GEG1.GEG1-SLAM103.Log.Alarm.LOW.LPFailOnLostRtry.460 sum</t>
        </is>
      </c>
      <c r="FI2" t="inlineStr">
        <is>
          <t>ALL Count.AutoSlam.GEG1.GEG1-SLAM103.Log.Alarm.MEDIUM.Apply1FailedRelease.365 sum</t>
        </is>
      </c>
      <c r="FJ2" t="inlineStr">
        <is>
          <t>ALL Count.AutoSlam.GEG1.GEG1-SLAM103.Log.Alarm.MEDIUM.Apply2FailedRelease.415 sum</t>
        </is>
      </c>
      <c r="FK2" t="inlineStr">
        <is>
          <t>ALL Count.AutoSlam.GEG1.GEG1-SLAM103.Log.Alarm.MEDIUM.JamAtMeter1.205 sum</t>
        </is>
      </c>
      <c r="FL2" t="inlineStr">
        <is>
          <t>ALL Count.AutoSlam.GEG1.GEG1-SLAM103.Log.Alarm.MEDIUM.JamAtMeter2Exit.207 sum</t>
        </is>
      </c>
      <c r="FM2" t="inlineStr">
        <is>
          <t>ALL Count.AutoSlam.GEG1.GEG1-SLAM103.Log.Alarm.WARNING.Apply1ZoneLostRtry.361 sum</t>
        </is>
      </c>
      <c r="FN2" t="inlineStr">
        <is>
          <t>ALL Count.AutoSlam.GEG1.GEG1-SLAM103.Log.Alarm.WARNING.Apply2ZoneLostRtry.411 sum</t>
        </is>
      </c>
      <c r="FO2" t="inlineStr">
        <is>
          <t>ALL Count.AutoSlam.GEG1.GEG1-SLAM103.Log.Alarm.WARNING.AutoFlushing.26 sum</t>
        </is>
      </c>
      <c r="FP2" t="inlineStr">
        <is>
          <t>ALL Count.AutoSlam.GEG1.GEG1-SLAM103.Log.Alarm.WARNING.FrequentVacFailure.359 sum</t>
        </is>
      </c>
      <c r="FQ2" t="inlineStr">
        <is>
          <t>ALL Count.AutoSlam.GEG1.GEG1-SLAM103.Log.Alarm.WARNING.FrequentVacFailure.409 sum</t>
        </is>
      </c>
      <c r="FR2" t="inlineStr">
        <is>
          <t>ALL Count.AutoSlam.GEG1.GEG1-SLAM103.Log.Alarm.WARNING.NoLabelOnTamp.353 sum</t>
        </is>
      </c>
      <c r="FS2" t="inlineStr">
        <is>
          <t>ALL Count.AutoSlam.GEG1.GEG1-SLAM103.Log.Alarm.WARNING.NoLabelOnTamp.403 sum</t>
        </is>
      </c>
      <c r="FT2" t="inlineStr">
        <is>
          <t>ALL Count.AutoSlam.GEG1.GEG1-SLAM103.Log.Alarm.WARNING.VerifyZoneLostRetry.456 sum</t>
        </is>
      </c>
      <c r="FU2" t="inlineStr">
        <is>
          <t>ALL Count.AutoSlam.GEG1.GEG1-SLAM1031.StopToApply.WaitforLabel sum</t>
        </is>
      </c>
      <c r="FV2" t="inlineStr">
        <is>
          <t>ALL Count.AutoSlam.GEG1.GEG1-SLAM1032.StopToApply.WaitforLabel sum</t>
        </is>
      </c>
      <c r="FW2" t="inlineStr">
        <is>
          <t>ALL Count.AutoSlam.GEG1.GEG1-SLAM208.Log.Alarm.CRITICAL.AutoflushFailed.12 sum</t>
        </is>
      </c>
      <c r="FX2" t="inlineStr">
        <is>
          <t>ALL Count.AutoSlam.GEG1.GEG1-SLAM208.Log.Alarm.HIGH.JamAtApply1Xfr.351 sum</t>
        </is>
      </c>
      <c r="FY2" t="inlineStr">
        <is>
          <t>ALL Count.AutoSlam.GEG1.GEG1-SLAM208.Log.Alarm.HIGH.JamAtApply2Xfr.401 sum</t>
        </is>
      </c>
      <c r="FZ2" t="inlineStr">
        <is>
          <t>ALL Count.AutoSlam.GEG1.GEG1-SLAM208.Log.Alarm.HIGH.JamAtScaleExitPE.254 sum</t>
        </is>
      </c>
      <c r="GA2" t="inlineStr">
        <is>
          <t>ALL Count.AutoSlam.GEG1.GEG1-SLAM208.Log.Alarm.HIGH.JamAtScaleInd.253 sum</t>
        </is>
      </c>
      <c r="GB2" t="inlineStr">
        <is>
          <t>ALL Count.AutoSlam.GEG1.GEG1-SLAM208.Log.Alarm.HIGH.JamAtVerifyInd.451 sum</t>
        </is>
      </c>
      <c r="GC2" t="inlineStr">
        <is>
          <t>ALL Count.AutoSlam.GEG1.GEG1-SLAM208.Log.Alarm.HIGH.LostPkgsApply1Ind.360 sum</t>
        </is>
      </c>
      <c r="GD2" t="inlineStr">
        <is>
          <t>ALL Count.AutoSlam.GEG1.GEG1-SLAM208.Log.Alarm.HIGH.LostPkgsApply2Ind.410 sum</t>
        </is>
      </c>
      <c r="GE2" t="inlineStr">
        <is>
          <t>ALL Count.AutoSlam.GEG1.GEG1-SLAM208.Log.Alarm.HIGH.LostPkgsAtBuffer.301 sum</t>
        </is>
      </c>
      <c r="GF2" t="inlineStr">
        <is>
          <t>ALL Count.AutoSlam.GEG1.GEG1-SLAM208.Log.Alarm.HIGH.LostPkgsVerifyInd.458 sum</t>
        </is>
      </c>
      <c r="GG2" t="inlineStr">
        <is>
          <t>ALL Count.AutoSlam.GEG1.GEG1-SLAM208.Log.Alarm.HIGH.ScannerOutOfSync.257 sum</t>
        </is>
      </c>
      <c r="GH2" t="inlineStr">
        <is>
          <t>ALL Count.AutoSlam.GEG1.GEG1-SLAM208.Log.Alarm.HIGH.ScannerOutOfSync.455 sum</t>
        </is>
      </c>
      <c r="GI2" t="inlineStr">
        <is>
          <t>ALL Count.AutoSlam.GEG1.GEG1-SLAM208.Log.Alarm.LOW.Divert1Failed.552 sum</t>
        </is>
      </c>
      <c r="GJ2" t="inlineStr">
        <is>
          <t>ALL Count.AutoSlam.GEG1.GEG1-SLAM208.Log.Alarm.LOW.Divert2Failed.558 sum</t>
        </is>
      </c>
      <c r="GK2" t="inlineStr">
        <is>
          <t>ALL Count.AutoSlam.GEG1.GEG1-SLAM208.Log.Alarm.LOW.JamAtDivert1.457 sum</t>
        </is>
      </c>
      <c r="GL2" t="inlineStr">
        <is>
          <t>ALL Count.AutoSlam.GEG1.GEG1-SLAM208.Log.Alarm.LOW.JamAtDivert2Chute.557 sum</t>
        </is>
      </c>
      <c r="GM2" t="inlineStr">
        <is>
          <t>ALL Count.AutoSlam.GEG1.GEG1-SLAM208.Log.Alarm.LOW.JamAtStraightExit.503 sum</t>
        </is>
      </c>
      <c r="GN2" t="inlineStr">
        <is>
          <t>ALL Count.AutoSlam.GEG1.GEG1-SLAM208.Log.Alarm.LOW.LPFailOnLostRtry.460 sum</t>
        </is>
      </c>
      <c r="GO2" t="inlineStr">
        <is>
          <t>ALL Count.AutoSlam.GEG1.GEG1-SLAM208.Log.Alarm.MEDIUM.Apply1FailedRelease.365 sum</t>
        </is>
      </c>
      <c r="GP2" t="inlineStr">
        <is>
          <t>ALL Count.AutoSlam.GEG1.GEG1-SLAM208.Log.Alarm.MEDIUM.Apply2FailedRelease.415 sum</t>
        </is>
      </c>
      <c r="GQ2" t="inlineStr">
        <is>
          <t>ALL Count.AutoSlam.GEG1.GEG1-SLAM208.Log.Alarm.MEDIUM.JamAtMeter1.205 sum</t>
        </is>
      </c>
      <c r="GR2" t="inlineStr">
        <is>
          <t>ALL Count.AutoSlam.GEG1.GEG1-SLAM208.Log.Alarm.WARNING.Apply1ZoneLostRtry.361 sum</t>
        </is>
      </c>
      <c r="GS2" t="inlineStr">
        <is>
          <t>ALL Count.AutoSlam.GEG1.GEG1-SLAM208.Log.Alarm.WARNING.Apply2ZoneLostRtry.411 sum</t>
        </is>
      </c>
      <c r="GT2" t="inlineStr">
        <is>
          <t>ALL Count.AutoSlam.GEG1.GEG1-SLAM208.Log.Alarm.WARNING.AutoFlushing.26 sum</t>
        </is>
      </c>
      <c r="GU2" t="inlineStr">
        <is>
          <t>ALL Count.AutoSlam.GEG1.GEG1-SLAM208.Log.Alarm.WARNING.BufferZoneLostRetry.302 sum</t>
        </is>
      </c>
      <c r="GV2" t="inlineStr">
        <is>
          <t>ALL Count.AutoSlam.GEG1.GEG1-SLAM208.Log.Alarm.WARNING.FrequentVacFailure.359 sum</t>
        </is>
      </c>
      <c r="GW2" t="inlineStr">
        <is>
          <t>ALL Count.AutoSlam.GEG1.GEG1-SLAM208.Log.Alarm.WARNING.FrequentVacFailure.409 sum</t>
        </is>
      </c>
      <c r="GX2" t="inlineStr">
        <is>
          <t>ALL Count.AutoSlam.GEG1.GEG1-SLAM208.Log.Alarm.WARNING.NoLabelOnTamp.353 sum</t>
        </is>
      </c>
      <c r="GY2" t="inlineStr">
        <is>
          <t>ALL Count.AutoSlam.GEG1.GEG1-SLAM208.Log.Alarm.WARNING.NoLabelOnTamp.403 sum</t>
        </is>
      </c>
      <c r="GZ2" t="inlineStr">
        <is>
          <t>ALL Count.AutoSlam.GEG1.GEG1-SLAM208.Log.Alarm.WARNING.VerifyZoneLostRetry.456 sum</t>
        </is>
      </c>
      <c r="HA2" t="inlineStr">
        <is>
          <t>ALL Count.AutoSlam.GEG1.GEG1-SLAM2081.StopToApply.WaitforLabel sum</t>
        </is>
      </c>
      <c r="HB2" t="inlineStr">
        <is>
          <t>ALL Count.AutoSlam.GEG1.GEG1-SLAM2082.StopToApply.WaitforLabel sum</t>
        </is>
      </c>
      <c r="HC2" t="inlineStr">
        <is>
          <t>ALL Count.AutoSlam.GEG1.GEG1-SLAM209.Log.Alarm.HIGH.JamAtApply1Xfr.351 sum</t>
        </is>
      </c>
      <c r="HD2" t="inlineStr">
        <is>
          <t>ALL Count.AutoSlam.GEG1.GEG1-SLAM209.Log.Alarm.HIGH.JamAtApply2Xfr.401 sum</t>
        </is>
      </c>
      <c r="HE2" t="inlineStr">
        <is>
          <t>ALL Count.AutoSlam.GEG1.GEG1-SLAM209.Log.Alarm.HIGH.JamAtScaleExitPE.254 sum</t>
        </is>
      </c>
      <c r="HF2" t="inlineStr">
        <is>
          <t>ALL Count.AutoSlam.GEG1.GEG1-SLAM209.Log.Alarm.HIGH.JamAtScaleInd.253 sum</t>
        </is>
      </c>
      <c r="HG2" t="inlineStr">
        <is>
          <t>ALL Count.AutoSlam.GEG1.GEG1-SLAM209.Log.Alarm.HIGH.JamAtVerifyInd.451 sum</t>
        </is>
      </c>
      <c r="HH2" t="inlineStr">
        <is>
          <t>ALL Count.AutoSlam.GEG1.GEG1-SLAM209.Log.Alarm.HIGH.LostPkgsApply1Ind.360 sum</t>
        </is>
      </c>
      <c r="HI2" t="inlineStr">
        <is>
          <t>ALL Count.AutoSlam.GEG1.GEG1-SLAM209.Log.Alarm.HIGH.LostPkgsApply2Ind.410 sum</t>
        </is>
      </c>
      <c r="HJ2" t="inlineStr">
        <is>
          <t>ALL Count.AutoSlam.GEG1.GEG1-SLAM209.Log.Alarm.HIGH.LostPkgsAtBuffer.301 sum</t>
        </is>
      </c>
      <c r="HK2" t="inlineStr">
        <is>
          <t>ALL Count.AutoSlam.GEG1.GEG1-SLAM209.Log.Alarm.HIGH.LostPkgsVerifyInd.458 sum</t>
        </is>
      </c>
      <c r="HL2" t="inlineStr">
        <is>
          <t>ALL Count.AutoSlam.GEG1.GEG1-SLAM209.Log.Alarm.HIGH.ScannerOutOfSync.257 sum</t>
        </is>
      </c>
      <c r="HM2" t="inlineStr">
        <is>
          <t>ALL Count.AutoSlam.GEG1.GEG1-SLAM209.Log.Alarm.HIGH.ScannerOutOfSync.455 sum</t>
        </is>
      </c>
      <c r="HN2" t="inlineStr">
        <is>
          <t>ALL Count.AutoSlam.GEG1.GEG1-SLAM209.Log.Alarm.LOW.Divert2Failed.558 sum</t>
        </is>
      </c>
      <c r="HO2" t="inlineStr">
        <is>
          <t>ALL Count.AutoSlam.GEG1.GEG1-SLAM209.Log.Alarm.LOW.JamAtDivert1.457 sum</t>
        </is>
      </c>
      <c r="HP2" t="inlineStr">
        <is>
          <t>ALL Count.AutoSlam.GEG1.GEG1-SLAM209.Log.Alarm.LOW.JamAtStraightExit.503 sum</t>
        </is>
      </c>
      <c r="HQ2" t="inlineStr">
        <is>
          <t>ALL Count.AutoSlam.GEG1.GEG1-SLAM209.Log.Alarm.LOW.LPFailOnLostRtry.460 sum</t>
        </is>
      </c>
      <c r="HR2" t="inlineStr">
        <is>
          <t>ALL Count.AutoSlam.GEG1.GEG1-SLAM209.Log.Alarm.MEDIUM.Apply1FailedRelease.365 sum</t>
        </is>
      </c>
      <c r="HS2" t="inlineStr">
        <is>
          <t>ALL Count.AutoSlam.GEG1.GEG1-SLAM209.Log.Alarm.MEDIUM.Apply2FailedRelease.415 sum</t>
        </is>
      </c>
      <c r="HT2" t="inlineStr">
        <is>
          <t>ALL Count.AutoSlam.GEG1.GEG1-SLAM209.Log.Alarm.MEDIUM.JamAtMeter1.205 sum</t>
        </is>
      </c>
      <c r="HU2" t="inlineStr">
        <is>
          <t>ALL Count.AutoSlam.GEG1.GEG1-SLAM209.Log.Alarm.WARNING.Apply1ZoneLostRtry.361 sum</t>
        </is>
      </c>
      <c r="HV2" t="inlineStr">
        <is>
          <t>ALL Count.AutoSlam.GEG1.GEG1-SLAM209.Log.Alarm.WARNING.Apply2ZoneLostRtry.411 sum</t>
        </is>
      </c>
      <c r="HW2" t="inlineStr">
        <is>
          <t>ALL Count.AutoSlam.GEG1.GEG1-SLAM209.Log.Alarm.WARNING.AutoFlushing.26 sum</t>
        </is>
      </c>
      <c r="HX2" t="inlineStr">
        <is>
          <t>ALL Count.AutoSlam.GEG1.GEG1-SLAM209.Log.Alarm.WARNING.BufferZoneLostRetry.302 sum</t>
        </is>
      </c>
      <c r="HY2" t="inlineStr">
        <is>
          <t>ALL Count.AutoSlam.GEG1.GEG1-SLAM209.Log.Alarm.WARNING.FrequentVacFailure.359 sum</t>
        </is>
      </c>
      <c r="HZ2" t="inlineStr">
        <is>
          <t>ALL Count.AutoSlam.GEG1.GEG1-SLAM209.Log.Alarm.WARNING.FrequentVacFailure.409 sum</t>
        </is>
      </c>
      <c r="IA2" t="inlineStr">
        <is>
          <t>ALL Count.AutoSlam.GEG1.GEG1-SLAM209.Log.Alarm.WARNING.NoLabelOnTamp.353 sum</t>
        </is>
      </c>
      <c r="IB2" t="inlineStr">
        <is>
          <t>ALL Count.AutoSlam.GEG1.GEG1-SLAM209.Log.Alarm.WARNING.NoLabelOnTamp.403 sum</t>
        </is>
      </c>
      <c r="IC2" t="inlineStr">
        <is>
          <t>ALL Count.AutoSlam.GEG1.GEG1-SLAM209.Log.Alarm.WARNING.VerifyZoneLostRetry.456 sum</t>
        </is>
      </c>
      <c r="ID2" t="inlineStr">
        <is>
          <t>ALL Count.AutoSlam.GEG1.GEG1-SLAM2091.StopToApply.WaitforLabel sum</t>
        </is>
      </c>
      <c r="IE2" t="inlineStr">
        <is>
          <t>ALL Count.AutoSlam.GEG1.GEG1-SLAM2092.StopToApply.WaitforLabel sum</t>
        </is>
      </c>
      <c r="IF2" t="inlineStr">
        <is>
          <t>ALL Count.AutoSlam.GEG1.GEG1-SLAM210.Log.Alarm.HIGH.JamAtApply2Xfr.401 sum</t>
        </is>
      </c>
      <c r="IG2" t="inlineStr">
        <is>
          <t>ALL Count.AutoSlam.GEG1.GEG1-SLAM210.Log.Alarm.HIGH.JamAtScaleExitPE.254 sum</t>
        </is>
      </c>
      <c r="IH2" t="inlineStr">
        <is>
          <t>ALL Count.AutoSlam.GEG1.GEG1-SLAM210.Log.Alarm.HIGH.JamAtScaleInd.253 sum</t>
        </is>
      </c>
      <c r="II2" t="inlineStr">
        <is>
          <t>ALL Count.AutoSlam.GEG1.GEG1-SLAM210.Log.Alarm.HIGH.JamAtVerifyInd.451 sum</t>
        </is>
      </c>
      <c r="IJ2" t="inlineStr">
        <is>
          <t>ALL Count.AutoSlam.GEG1.GEG1-SLAM210.Log.Alarm.HIGH.LostPkgsApply1Ind.360 sum</t>
        </is>
      </c>
      <c r="IK2" t="inlineStr">
        <is>
          <t>ALL Count.AutoSlam.GEG1.GEG1-SLAM210.Log.Alarm.HIGH.LostPkgsApply2Ind.410 sum</t>
        </is>
      </c>
      <c r="IL2" t="inlineStr">
        <is>
          <t>ALL Count.AutoSlam.GEG1.GEG1-SLAM210.Log.Alarm.HIGH.LostPkgsAtBuffer.301 sum</t>
        </is>
      </c>
      <c r="IM2" t="inlineStr">
        <is>
          <t>ALL Count.AutoSlam.GEG1.GEG1-SLAM210.Log.Alarm.HIGH.LostPkgsVerifyInd.458 sum</t>
        </is>
      </c>
      <c r="IN2" t="inlineStr">
        <is>
          <t>ALL Count.AutoSlam.GEG1.GEG1-SLAM210.Log.Alarm.HIGH.ScannerOutOfSync.257 sum</t>
        </is>
      </c>
      <c r="IO2" t="inlineStr">
        <is>
          <t>ALL Count.AutoSlam.GEG1.GEG1-SLAM210.Log.Alarm.HIGH.ScannerOutOfSync.455 sum</t>
        </is>
      </c>
      <c r="IP2" t="inlineStr">
        <is>
          <t>ALL Count.AutoSlam.GEG1.GEG1-SLAM210.Log.Alarm.LOW.Divert1Failed.552 sum</t>
        </is>
      </c>
      <c r="IQ2" t="inlineStr">
        <is>
          <t>ALL Count.AutoSlam.GEG1.GEG1-SLAM210.Log.Alarm.LOW.Divert2Failed.558 sum</t>
        </is>
      </c>
      <c r="IR2" t="inlineStr">
        <is>
          <t>ALL Count.AutoSlam.GEG1.GEG1-SLAM210.Log.Alarm.LOW.JamAtDivert1.457 sum</t>
        </is>
      </c>
      <c r="IS2" t="inlineStr">
        <is>
          <t>ALL Count.AutoSlam.GEG1.GEG1-SLAM210.Log.Alarm.LOW.JamAtDivert2Chute.557 sum</t>
        </is>
      </c>
      <c r="IT2" t="inlineStr">
        <is>
          <t>ALL Count.AutoSlam.GEG1.GEG1-SLAM210.Log.Alarm.LOW.JamAtStraightExit.503 sum</t>
        </is>
      </c>
      <c r="IU2" t="inlineStr">
        <is>
          <t>ALL Count.AutoSlam.GEG1.GEG1-SLAM210.Log.Alarm.LOW.LPFailOnLostRtry.460 sum</t>
        </is>
      </c>
      <c r="IV2" t="inlineStr">
        <is>
          <t>ALL Count.AutoSlam.GEG1.GEG1-SLAM210.Log.Alarm.MEDIUM.Apply1FailedRelease.365 sum</t>
        </is>
      </c>
      <c r="IW2" t="inlineStr">
        <is>
          <t>ALL Count.AutoSlam.GEG1.GEG1-SLAM210.Log.Alarm.MEDIUM.Apply2FailedRelease.415 sum</t>
        </is>
      </c>
      <c r="IX2" t="inlineStr">
        <is>
          <t>ALL Count.AutoSlam.GEG1.GEG1-SLAM210.Log.Alarm.MEDIUM.JamAtMeter1.205 sum</t>
        </is>
      </c>
      <c r="IY2" t="inlineStr">
        <is>
          <t>ALL Count.AutoSlam.GEG1.GEG1-SLAM210.Log.Alarm.WARNING.Apply1ZoneLostRtry.361 sum</t>
        </is>
      </c>
      <c r="IZ2" t="inlineStr">
        <is>
          <t>ALL Count.AutoSlam.GEG1.GEG1-SLAM210.Log.Alarm.WARNING.Apply2ZoneLostRtry.411 sum</t>
        </is>
      </c>
      <c r="JA2" t="inlineStr">
        <is>
          <t>ALL Count.AutoSlam.GEG1.GEG1-SLAM210.Log.Alarm.WARNING.AutoFlushing.26 sum</t>
        </is>
      </c>
      <c r="JB2" t="inlineStr">
        <is>
          <t>ALL Count.AutoSlam.GEG1.GEG1-SLAM210.Log.Alarm.WARNING.BufferZoneLostRetry.302 sum</t>
        </is>
      </c>
      <c r="JC2" t="inlineStr">
        <is>
          <t>ALL Count.AutoSlam.GEG1.GEG1-SLAM210.Log.Alarm.WARNING.NoLabelOnTamp.353 sum</t>
        </is>
      </c>
      <c r="JD2" t="inlineStr">
        <is>
          <t>ALL Count.AutoSlam.GEG1.GEG1-SLAM210.Log.Alarm.WARNING.NoLabelOnTamp.403 sum</t>
        </is>
      </c>
      <c r="JE2" t="inlineStr">
        <is>
          <t>ALL Count.AutoSlam.GEG1.GEG1-SLAM210.Log.Alarm.WARNING.VerifyZoneLostRetry.456 sum</t>
        </is>
      </c>
      <c r="JF2" t="inlineStr">
        <is>
          <t>ALL Count.AutoSlam.GEG1.GEG1-SLAM2101.StopToApply.WaitforLabel sum</t>
        </is>
      </c>
      <c r="JG2" t="inlineStr">
        <is>
          <t>ALL Count.AutoSlam.GEG1.GEG1-SLAM2102.StopToApply.WaitforLabel sum</t>
        </is>
      </c>
      <c r="JH2" t="inlineStr">
        <is>
          <t>ALL Count.AutoSlam.GEG1.GEG1-SLAM304.Log.Alarm.HIGH.JamAtApply2Xfr.401 sum</t>
        </is>
      </c>
      <c r="JI2" t="inlineStr">
        <is>
          <t>ALL Count.AutoSlam.GEG1.GEG1-SLAM304.Log.Alarm.HIGH.JamAtScaleExitPE.254 sum</t>
        </is>
      </c>
      <c r="JJ2" t="inlineStr">
        <is>
          <t>ALL Count.AutoSlam.GEG1.GEG1-SLAM304.Log.Alarm.HIGH.LostPkgsApply1Ind.360 sum</t>
        </is>
      </c>
      <c r="JK2" t="inlineStr">
        <is>
          <t>ALL Count.AutoSlam.GEG1.GEG1-SLAM304.Log.Alarm.HIGH.LostPkgsApply2Ind.410 sum</t>
        </is>
      </c>
      <c r="JL2" t="inlineStr">
        <is>
          <t>ALL Count.AutoSlam.GEG1.GEG1-SLAM304.Log.Alarm.HIGH.LostPkgsAtBuffer.301 sum</t>
        </is>
      </c>
      <c r="JM2" t="inlineStr">
        <is>
          <t>ALL Count.AutoSlam.GEG1.GEG1-SLAM304.Log.Alarm.HIGH.LostPkgsVerifyInd.458 sum</t>
        </is>
      </c>
      <c r="JN2" t="inlineStr">
        <is>
          <t>ALL Count.AutoSlam.GEG1.GEG1-SLAM304.Log.Alarm.HIGH.ScannerOutOfSync.455 sum</t>
        </is>
      </c>
      <c r="JO2" t="inlineStr">
        <is>
          <t>ALL Count.AutoSlam.GEG1.GEG1-SLAM304.Log.Alarm.LOW.Divert2Failed.558 sum</t>
        </is>
      </c>
      <c r="JP2" t="inlineStr">
        <is>
          <t>ALL Count.AutoSlam.GEG1.GEG1-SLAM304.Log.Alarm.LOW.JamAtDivert2Chute.557 sum</t>
        </is>
      </c>
      <c r="JQ2" t="inlineStr">
        <is>
          <t>ALL Count.AutoSlam.GEG1.GEG1-SLAM304.Log.Alarm.LOW.JamAtStraightExit.503 sum</t>
        </is>
      </c>
      <c r="JR2" t="inlineStr">
        <is>
          <t>ALL Count.AutoSlam.GEG1.GEG1-SLAM304.Log.Alarm.LOW.LPFailOnLostRtry.460 sum</t>
        </is>
      </c>
      <c r="JS2" t="inlineStr">
        <is>
          <t>ALL Count.AutoSlam.GEG1.GEG1-SLAM304.Log.Alarm.MEDIUM.Apply1FailedRelease.365 sum</t>
        </is>
      </c>
      <c r="JT2" t="inlineStr">
        <is>
          <t>ALL Count.AutoSlam.GEG1.GEG1-SLAM304.Log.Alarm.MEDIUM.JamAtMeter1.205 sum</t>
        </is>
      </c>
      <c r="JU2" t="inlineStr">
        <is>
          <t>ALL Count.AutoSlam.GEG1.GEG1-SLAM304.Log.Alarm.MEDIUM.JamAtMeter2Exit.207 sum</t>
        </is>
      </c>
      <c r="JV2" t="inlineStr">
        <is>
          <t>ALL Count.AutoSlam.GEG1.GEG1-SLAM304.Log.Alarm.WARNING.Apply1ZoneLostRtry.361 sum</t>
        </is>
      </c>
      <c r="JW2" t="inlineStr">
        <is>
          <t>ALL Count.AutoSlam.GEG1.GEG1-SLAM304.Log.Alarm.WARNING.Apply2ZoneLostRtry.411 sum</t>
        </is>
      </c>
      <c r="JX2" t="inlineStr">
        <is>
          <t>ALL Count.AutoSlam.GEG1.GEG1-SLAM304.Log.Alarm.WARNING.AutoFlushing.26 sum</t>
        </is>
      </c>
      <c r="JY2" t="inlineStr">
        <is>
          <t>ALL Count.AutoSlam.GEG1.GEG1-SLAM304.Log.Alarm.WARNING.BufferZoneLostRetry.302 sum</t>
        </is>
      </c>
      <c r="JZ2" t="inlineStr">
        <is>
          <t>ALL Count.AutoSlam.GEG1.GEG1-SLAM304.Log.Alarm.WARNING.FrequentVacFailure.359 sum</t>
        </is>
      </c>
      <c r="KA2" t="inlineStr">
        <is>
          <t>ALL Count.AutoSlam.GEG1.GEG1-SLAM304.Log.Alarm.WARNING.NoLabelOnTamp.353 sum</t>
        </is>
      </c>
      <c r="KB2" t="inlineStr">
        <is>
          <t>ALL Count.AutoSlam.GEG1.GEG1-SLAM304.Log.Alarm.WARNING.VerifyZoneLostRetry.456 sum</t>
        </is>
      </c>
      <c r="KC2" t="inlineStr">
        <is>
          <t>ALL Count.AutoSlam.GEG1.GEG1-SLAM3041.StopToApply.WaitforLabel sum</t>
        </is>
      </c>
      <c r="KD2" t="inlineStr">
        <is>
          <t>ALL Count.AutoSlam.GEG1.GEG1-SLAM3042.StopToApply.WaitforLabel sum</t>
        </is>
      </c>
      <c r="KE2" t="inlineStr">
        <is>
          <t>ALL Count.AutoSlam.GEG1.GEG1-SLAM305.Log.Alarm.HIGH.JamAtApply1Xfr.351 sum</t>
        </is>
      </c>
      <c r="KF2" t="inlineStr">
        <is>
          <t>ALL Count.AutoSlam.GEG1.GEG1-SLAM305.Log.Alarm.HIGH.JamAtApply2Xfr.401 sum</t>
        </is>
      </c>
      <c r="KG2" t="inlineStr">
        <is>
          <t>ALL Count.AutoSlam.GEG1.GEG1-SLAM305.Log.Alarm.HIGH.JamAtScaleExitPE.254 sum</t>
        </is>
      </c>
      <c r="KH2" t="inlineStr">
        <is>
          <t>ALL Count.AutoSlam.GEG1.GEG1-SLAM305.Log.Alarm.HIGH.JamAtScaleInd.253 sum</t>
        </is>
      </c>
      <c r="KI2" t="inlineStr">
        <is>
          <t>ALL Count.AutoSlam.GEG1.GEG1-SLAM305.Log.Alarm.HIGH.LostPkgsApply1Ind.360 sum</t>
        </is>
      </c>
      <c r="KJ2" t="inlineStr">
        <is>
          <t>ALL Count.AutoSlam.GEG1.GEG1-SLAM305.Log.Alarm.HIGH.LostPkgsApply2Ind.410 sum</t>
        </is>
      </c>
      <c r="KK2" t="inlineStr">
        <is>
          <t>ALL Count.AutoSlam.GEG1.GEG1-SLAM305.Log.Alarm.HIGH.LostPkgsAtBuffer.301 sum</t>
        </is>
      </c>
      <c r="KL2" t="inlineStr">
        <is>
          <t>ALL Count.AutoSlam.GEG1.GEG1-SLAM305.Log.Alarm.HIGH.LostPkgsVerifyInd.458 sum</t>
        </is>
      </c>
      <c r="KM2" t="inlineStr">
        <is>
          <t>ALL Count.AutoSlam.GEG1.GEG1-SLAM305.Log.Alarm.HIGH.ScannerOutOfSync.257 sum</t>
        </is>
      </c>
      <c r="KN2" t="inlineStr">
        <is>
          <t>ALL Count.AutoSlam.GEG1.GEG1-SLAM305.Log.Alarm.LOW.Divert2Failed.558 sum</t>
        </is>
      </c>
      <c r="KO2" t="inlineStr">
        <is>
          <t>ALL Count.AutoSlam.GEG1.GEG1-SLAM305.Log.Alarm.LOW.JamAtDivert1.457 sum</t>
        </is>
      </c>
      <c r="KP2" t="inlineStr">
        <is>
          <t>ALL Count.AutoSlam.GEG1.GEG1-SLAM305.Log.Alarm.LOW.JamAtDivert2Chute.557 sum</t>
        </is>
      </c>
      <c r="KQ2" t="inlineStr">
        <is>
          <t>ALL Count.AutoSlam.GEG1.GEG1-SLAM305.Log.Alarm.LOW.JamAtStraightExit.503 sum</t>
        </is>
      </c>
      <c r="KR2" t="inlineStr">
        <is>
          <t>ALL Count.AutoSlam.GEG1.GEG1-SLAM305.Log.Alarm.LOW.LPFailOnLostRtry.460 sum</t>
        </is>
      </c>
      <c r="KS2" t="inlineStr">
        <is>
          <t>ALL Count.AutoSlam.GEG1.GEG1-SLAM305.Log.Alarm.MEDIUM.Apply1FailedRelease.365 sum</t>
        </is>
      </c>
      <c r="KT2" t="inlineStr">
        <is>
          <t>ALL Count.AutoSlam.GEG1.GEG1-SLAM305.Log.Alarm.MEDIUM.Apply2FailedRelease.415 sum</t>
        </is>
      </c>
      <c r="KU2" t="inlineStr">
        <is>
          <t>ALL Count.AutoSlam.GEG1.GEG1-SLAM305.Log.Alarm.MEDIUM.JamAtMeter2Exit.207 sum</t>
        </is>
      </c>
      <c r="KV2" t="inlineStr">
        <is>
          <t>ALL Count.AutoSlam.GEG1.GEG1-SLAM305.Log.Alarm.WARNING.Apply1ZoneLostRtry.361 sum</t>
        </is>
      </c>
      <c r="KW2" t="inlineStr">
        <is>
          <t>ALL Count.AutoSlam.GEG1.GEG1-SLAM305.Log.Alarm.WARNING.Apply2ZoneLostRtry.411 sum</t>
        </is>
      </c>
      <c r="KX2" t="inlineStr">
        <is>
          <t>ALL Count.AutoSlam.GEG1.GEG1-SLAM305.Log.Alarm.WARNING.AutoFlushing.26 sum</t>
        </is>
      </c>
      <c r="KY2" t="inlineStr">
        <is>
          <t>ALL Count.AutoSlam.GEG1.GEG1-SLAM305.Log.Alarm.WARNING.BufferZoneLostRetry.302 sum</t>
        </is>
      </c>
      <c r="KZ2" t="inlineStr">
        <is>
          <t>ALL Count.AutoSlam.GEG1.GEG1-SLAM305.Log.Alarm.WARNING.FrequentVacFailure.359 sum</t>
        </is>
      </c>
      <c r="LA2" t="inlineStr">
        <is>
          <t>ALL Count.AutoSlam.GEG1.GEG1-SLAM305.Log.Alarm.WARNING.FrequentVacFailure.409 sum</t>
        </is>
      </c>
      <c r="LB2" t="inlineStr">
        <is>
          <t>ALL Count.AutoSlam.GEG1.GEG1-SLAM305.Log.Alarm.WARNING.NoLabelOnTamp.353 sum</t>
        </is>
      </c>
      <c r="LC2" t="inlineStr">
        <is>
          <t>ALL Count.AutoSlam.GEG1.GEG1-SLAM305.Log.Alarm.WARNING.NoLabelOnTamp.403 sum</t>
        </is>
      </c>
      <c r="LD2" t="inlineStr">
        <is>
          <t>ALL Count.AutoSlam.GEG1.GEG1-SLAM305.Log.Alarm.WARNING.VerifyZoneLostRetry.456 sum</t>
        </is>
      </c>
      <c r="LE2" t="inlineStr">
        <is>
          <t>ALL Count.AutoSlam.GEG1.GEG1-SLAM3051.StopToApply.WaitforLabel sum</t>
        </is>
      </c>
      <c r="LF2" t="inlineStr">
        <is>
          <t>ALL Count.AutoSlam.GEG1.GEG1-SLAM3052.StopToApply.WaitforLabel sum</t>
        </is>
      </c>
      <c r="LG2" t="inlineStr">
        <is>
          <t>ALL Count.AutoSlam.GEG1.GEG1-SLAM306.Log.Alarm.HIGH.JamAtApply1Xfr.351 sum</t>
        </is>
      </c>
      <c r="LH2" t="inlineStr">
        <is>
          <t>ALL Count.AutoSlam.GEG1.GEG1-SLAM306.Log.Alarm.HIGH.JamAtApply2Xfr.401 sum</t>
        </is>
      </c>
      <c r="LI2" t="inlineStr">
        <is>
          <t>ALL Count.AutoSlam.GEG1.GEG1-SLAM306.Log.Alarm.HIGH.JamAtScaleExitPE.254 sum</t>
        </is>
      </c>
      <c r="LJ2" t="inlineStr">
        <is>
          <t>ALL Count.AutoSlam.GEG1.GEG1-SLAM306.Log.Alarm.HIGH.JamAtScaleInd.253 sum</t>
        </is>
      </c>
      <c r="LK2" t="inlineStr">
        <is>
          <t>ALL Count.AutoSlam.GEG1.GEG1-SLAM306.Log.Alarm.HIGH.LostPkgsApply1Ind.360 sum</t>
        </is>
      </c>
      <c r="LL2" t="inlineStr">
        <is>
          <t>ALL Count.AutoSlam.GEG1.GEG1-SLAM306.Log.Alarm.HIGH.LostPkgsApply2Ind.410 sum</t>
        </is>
      </c>
      <c r="LM2" t="inlineStr">
        <is>
          <t>ALL Count.AutoSlam.GEG1.GEG1-SLAM306.Log.Alarm.HIGH.LostPkgsAtBuffer.301 sum</t>
        </is>
      </c>
      <c r="LN2" t="inlineStr">
        <is>
          <t>ALL Count.AutoSlam.GEG1.GEG1-SLAM306.Log.Alarm.HIGH.LostPkgsVerifyInd.458 sum</t>
        </is>
      </c>
      <c r="LO2" t="inlineStr">
        <is>
          <t>ALL Count.AutoSlam.GEG1.GEG1-SLAM306.Log.Alarm.HIGH.ScannerOutOfSync.455 sum</t>
        </is>
      </c>
      <c r="LP2" t="inlineStr">
        <is>
          <t>ALL Count.AutoSlam.GEG1.GEG1-SLAM306.Log.Alarm.LOW.Divert2Failed.558 sum</t>
        </is>
      </c>
      <c r="LQ2" t="inlineStr">
        <is>
          <t>ALL Count.AutoSlam.GEG1.GEG1-SLAM306.Log.Alarm.LOW.JamAtStraightExit.503 sum</t>
        </is>
      </c>
      <c r="LR2" t="inlineStr">
        <is>
          <t>ALL Count.AutoSlam.GEG1.GEG1-SLAM306.Log.Alarm.LOW.LPFailOnLostRtry.460 sum</t>
        </is>
      </c>
      <c r="LS2" t="inlineStr">
        <is>
          <t>ALL Count.AutoSlam.GEG1.GEG1-SLAM306.Log.Alarm.MEDIUM.Apply1FailedRelease.365 sum</t>
        </is>
      </c>
      <c r="LT2" t="inlineStr">
        <is>
          <t>ALL Count.AutoSlam.GEG1.GEG1-SLAM306.Log.Alarm.MEDIUM.Apply2FailedRelease.415 sum</t>
        </is>
      </c>
      <c r="LU2" t="inlineStr">
        <is>
          <t>ALL Count.AutoSlam.GEG1.GEG1-SLAM306.Log.Alarm.MEDIUM.JamAtMeter1.205 sum</t>
        </is>
      </c>
      <c r="LV2" t="inlineStr">
        <is>
          <t>ALL Count.AutoSlam.GEG1.GEG1-SLAM306.Log.Alarm.MEDIUM.JamAtMeter2Exit.207 sum</t>
        </is>
      </c>
      <c r="LW2" t="inlineStr">
        <is>
          <t>ALL Count.AutoSlam.GEG1.GEG1-SLAM306.Log.Alarm.WARNING.Apply1ZoneLostRtry.361 sum</t>
        </is>
      </c>
      <c r="LX2" t="inlineStr">
        <is>
          <t>ALL Count.AutoSlam.GEG1.GEG1-SLAM306.Log.Alarm.WARNING.Apply2ZoneLostRtry.411 sum</t>
        </is>
      </c>
      <c r="LY2" t="inlineStr">
        <is>
          <t>ALL Count.AutoSlam.GEG1.GEG1-SLAM306.Log.Alarm.WARNING.AutoFlushing.26 sum</t>
        </is>
      </c>
      <c r="LZ2" t="inlineStr">
        <is>
          <t>ALL Count.AutoSlam.GEG1.GEG1-SLAM306.Log.Alarm.WARNING.NoLabelOnTamp.353 sum</t>
        </is>
      </c>
      <c r="MA2" t="inlineStr">
        <is>
          <t>ALL Count.AutoSlam.GEG1.GEG1-SLAM306.Log.Alarm.WARNING.NoLabelOnTamp.403 sum</t>
        </is>
      </c>
      <c r="MB2" t="inlineStr">
        <is>
          <t>ALL Count.AutoSlam.GEG1.GEG1-SLAM306.Log.Alarm.WARNING.VerifyZoneLostRetry.456 sum</t>
        </is>
      </c>
      <c r="MC2" t="inlineStr">
        <is>
          <t>ALL Count.AutoSlam.GEG1.GEG1-SLAM3061.StopToApply.WaitforLabel sum</t>
        </is>
      </c>
      <c r="MD2" t="inlineStr">
        <is>
          <t>ALL Count.AutoSlam.GEG1.GEG1-SLAM3062.StopToApply.WaitforLabel sum</t>
        </is>
      </c>
      <c r="ME2" t="inlineStr">
        <is>
          <t>ALL Count.AutoSlam.GEG1.GEG1-SLAM307.Log.Alarm.HIGH.JamAtApply1Xfr.351 sum</t>
        </is>
      </c>
      <c r="MF2" t="inlineStr">
        <is>
          <t>ALL Count.AutoSlam.GEG1.GEG1-SLAM307.Log.Alarm.HIGH.JamAtApply2Xfr.401 sum</t>
        </is>
      </c>
      <c r="MG2" t="inlineStr">
        <is>
          <t>ALL Count.AutoSlam.GEG1.GEG1-SLAM307.Log.Alarm.HIGH.JamAtScaleExitPE.254 sum</t>
        </is>
      </c>
      <c r="MH2" t="inlineStr">
        <is>
          <t>ALL Count.AutoSlam.GEG1.GEG1-SLAM307.Log.Alarm.HIGH.JamAtScaleInd.253 sum</t>
        </is>
      </c>
      <c r="MI2" t="inlineStr">
        <is>
          <t>ALL Count.AutoSlam.GEG1.GEG1-SLAM307.Log.Alarm.HIGH.LostPkgsApply1Ind.360 sum</t>
        </is>
      </c>
      <c r="MJ2" t="inlineStr">
        <is>
          <t>ALL Count.AutoSlam.GEG1.GEG1-SLAM307.Log.Alarm.HIGH.LostPkgsApply2Ind.410 sum</t>
        </is>
      </c>
      <c r="MK2" t="inlineStr">
        <is>
          <t>ALL Count.AutoSlam.GEG1.GEG1-SLAM307.Log.Alarm.HIGH.LostPkgsAtBuffer.301 sum</t>
        </is>
      </c>
      <c r="ML2" t="inlineStr">
        <is>
          <t>ALL Count.AutoSlam.GEG1.GEG1-SLAM307.Log.Alarm.HIGH.LostPkgsVerifyInd.458 sum</t>
        </is>
      </c>
      <c r="MM2" t="inlineStr">
        <is>
          <t>ALL Count.AutoSlam.GEG1.GEG1-SLAM307.Log.Alarm.HIGH.ScannerOutOfSync.257 sum</t>
        </is>
      </c>
      <c r="MN2" t="inlineStr">
        <is>
          <t>ALL Count.AutoSlam.GEG1.GEG1-SLAM307.Log.Alarm.HIGH.ScannerOutOfSync.455 sum</t>
        </is>
      </c>
      <c r="MO2" t="inlineStr">
        <is>
          <t>ALL Count.AutoSlam.GEG1.GEG1-SLAM307.Log.Alarm.LOW.Divert1Failed.552 sum</t>
        </is>
      </c>
      <c r="MP2" t="inlineStr">
        <is>
          <t>ALL Count.AutoSlam.GEG1.GEG1-SLAM307.Log.Alarm.LOW.Divert2Failed.558 sum</t>
        </is>
      </c>
      <c r="MQ2" t="inlineStr">
        <is>
          <t>ALL Count.AutoSlam.GEG1.GEG1-SLAM307.Log.Alarm.LOW.JamAtDivert1.457 sum</t>
        </is>
      </c>
      <c r="MR2" t="inlineStr">
        <is>
          <t>ALL Count.AutoSlam.GEG1.GEG1-SLAM307.Log.Alarm.LOW.JamAtStraightExit.503 sum</t>
        </is>
      </c>
      <c r="MS2" t="inlineStr">
        <is>
          <t>ALL Count.AutoSlam.GEG1.GEG1-SLAM307.Log.Alarm.LOW.LPFailOnLostRtry.460 sum</t>
        </is>
      </c>
      <c r="MT2" t="inlineStr">
        <is>
          <t>ALL Count.AutoSlam.GEG1.GEG1-SLAM307.Log.Alarm.MEDIUM.Apply1FailedRelease.365 sum</t>
        </is>
      </c>
      <c r="MU2" t="inlineStr">
        <is>
          <t>ALL Count.AutoSlam.GEG1.GEG1-SLAM307.Log.Alarm.WARNING.Apply1ZoneLostRtry.361 sum</t>
        </is>
      </c>
      <c r="MV2" t="inlineStr">
        <is>
          <t>ALL Count.AutoSlam.GEG1.GEG1-SLAM307.Log.Alarm.WARNING.Apply2ZoneLostRtry.411 sum</t>
        </is>
      </c>
      <c r="MW2" t="inlineStr">
        <is>
          <t>ALL Count.AutoSlam.GEG1.GEG1-SLAM307.Log.Alarm.WARNING.AutoFlushing.26 sum</t>
        </is>
      </c>
      <c r="MX2" t="inlineStr">
        <is>
          <t>ALL Count.AutoSlam.GEG1.GEG1-SLAM307.Log.Alarm.WARNING.BufferZoneLostRetry.302 sum</t>
        </is>
      </c>
      <c r="MY2" t="inlineStr">
        <is>
          <t>ALL Count.AutoSlam.GEG1.GEG1-SLAM307.Log.Alarm.WARNING.FrequentVacFailure.409 sum</t>
        </is>
      </c>
      <c r="MZ2" t="inlineStr">
        <is>
          <t>ALL Count.AutoSlam.GEG1.GEG1-SLAM307.Log.Alarm.WARNING.NoLabelOnTamp.353 sum</t>
        </is>
      </c>
      <c r="NA2" t="inlineStr">
        <is>
          <t>ALL Count.AutoSlam.GEG1.GEG1-SLAM307.Log.Alarm.WARNING.NoLabelOnTamp.403 sum</t>
        </is>
      </c>
      <c r="NB2" t="inlineStr">
        <is>
          <t>ALL Count.AutoSlam.GEG1.GEG1-SLAM307.Log.Alarm.WARNING.VerifyZoneLostRetry.456 sum</t>
        </is>
      </c>
      <c r="NC2" t="inlineStr">
        <is>
          <t>ALL Count.AutoSlam.GEG1.GEG1-SLAM3071.StopToApply.WaitforLabel sum</t>
        </is>
      </c>
      <c r="ND2" t="inlineStr">
        <is>
          <t>ALL Count.AutoSlam.GEG1.GEG1-SLAM3072.StopToApply.WaitforLabel sum</t>
        </is>
      </c>
      <c r="NE2" t="inlineStr">
        <is>
          <t>processPackageVerified Count.AutoSlam.GEG1.10.GEG1-SLAM2101.Shipped n</t>
        </is>
      </c>
      <c r="NF2" t="inlineStr">
        <is>
          <t>processPackageVerified Count.AutoSlam.GEG1.10.GEG1-SLAM2102.Shipped n</t>
        </is>
      </c>
      <c r="NG2" t="inlineStr">
        <is>
          <t>processPackageVerified Count.AutoSlam.GEG1.2.GEG1-SLAM1021.Shipped n</t>
        </is>
      </c>
      <c r="NH2" t="inlineStr">
        <is>
          <t>processPackageVerified Count.AutoSlam.GEG1.2.GEG1-SLAM1022.Shipped n</t>
        </is>
      </c>
      <c r="NI2" t="inlineStr">
        <is>
          <t>processPackageVerified Count.AutoSlam.GEG1.3.GEG1-SLAM1031.Shipped n</t>
        </is>
      </c>
      <c r="NJ2" t="inlineStr">
        <is>
          <t>processPackageVerified Count.AutoSlam.GEG1.3.GEG1-SLAM1032.Shipped n</t>
        </is>
      </c>
      <c r="NK2" t="inlineStr">
        <is>
          <t>processPackageVerified Count.AutoSlam.GEG1.4.GEG1-SLAM3041.Shipped n</t>
        </is>
      </c>
      <c r="NL2" t="inlineStr">
        <is>
          <t>processPackageVerified Count.AutoSlam.GEG1.4.GEG1-SLAM3042.Shipped n</t>
        </is>
      </c>
      <c r="NM2" t="inlineStr">
        <is>
          <t>processPackageVerified Count.AutoSlam.GEG1.5.GEG1-SLAM3051.Shipped n</t>
        </is>
      </c>
      <c r="NN2" t="inlineStr">
        <is>
          <t>processPackageVerified Count.AutoSlam.GEG1.5.GEG1-SLAM3052.Shipped n</t>
        </is>
      </c>
      <c r="NO2" t="inlineStr">
        <is>
          <t>processPackageVerified Count.AutoSlam.GEG1.6.GEG1-SLAM3061.Shipped n</t>
        </is>
      </c>
      <c r="NP2" t="inlineStr">
        <is>
          <t>processPackageVerified Count.AutoSlam.GEG1.6.GEG1-SLAM3062.Shipped n</t>
        </is>
      </c>
      <c r="NQ2" t="inlineStr">
        <is>
          <t>processPackageVerified Count.AutoSlam.GEG1.7.GEG1-SLAM3071.Shipped n</t>
        </is>
      </c>
      <c r="NR2" t="inlineStr">
        <is>
          <t>processPackageVerified Count.AutoSlam.GEG1.7.GEG1-SLAM3072.Shipped n</t>
        </is>
      </c>
      <c r="NS2" t="inlineStr">
        <is>
          <t>processPackageVerified Count.AutoSlam.GEG1.8.GEG1-SLAM2081.Shipped n</t>
        </is>
      </c>
      <c r="NT2" t="inlineStr">
        <is>
          <t>processPackageVerified Count.AutoSlam.GEG1.8.GEG1-SLAM2082.Shipped n</t>
        </is>
      </c>
      <c r="NU2" t="inlineStr">
        <is>
          <t>processPackageVerified Count.AutoSlam.GEG1.801.GEG1-SLAM801.Shipped n</t>
        </is>
      </c>
      <c r="NV2" t="inlineStr">
        <is>
          <t>processPackageVerified Count.AutoSlam.GEG1.802.GEG1-SLAM802.Shipped n</t>
        </is>
      </c>
      <c r="NW2" t="inlineStr">
        <is>
          <t>processPackageVerified Count.AutoSlam.GEG1.803.GEG1-SLAM803.Shipped n</t>
        </is>
      </c>
      <c r="NX2" t="inlineStr">
        <is>
          <t>processPackageVerified Count.AutoSlam.GEG1.804.GEG1-SLAM804.Shipped n</t>
        </is>
      </c>
      <c r="NY2" t="inlineStr">
        <is>
          <t>processPackageVerified Count.AutoSlam.GEG1.805.GEG1-SLAM805.Shipped n</t>
        </is>
      </c>
      <c r="NZ2" t="inlineStr">
        <is>
          <t>processPackageVerified Count.AutoSlam.GEG1.806.GEG1-SLAM806.Shipped n</t>
        </is>
      </c>
      <c r="OA2" t="inlineStr">
        <is>
          <t>processPackageVerified Count.AutoSlam.GEG1.807.GEG1-SLAM807.Shipped n</t>
        </is>
      </c>
      <c r="OB2" t="inlineStr">
        <is>
          <t>processPackageVerified Count.AutoSlam.GEG1.808.GEG1-SLAM808.Shipped n</t>
        </is>
      </c>
      <c r="OC2" t="inlineStr">
        <is>
          <t>processPackageVerified Count.AutoSlam.GEG1.809.GEG1-SLAM809.Shipped n</t>
        </is>
      </c>
      <c r="OD2" t="inlineStr">
        <is>
          <t>processPackageVerified Count.AutoSlam.GEG1.810.GEG1-SLAM810.Shipped n</t>
        </is>
      </c>
      <c r="OE2" t="inlineStr">
        <is>
          <t>processPackageVerified Count.AutoSlam.GEG1.811.GEG1-SLAM811.Shipped n</t>
        </is>
      </c>
      <c r="OF2" t="inlineStr">
        <is>
          <t>processPackageVerified Count.AutoSlam.GEG1.812.GEG1-SLAM812.Shipped n</t>
        </is>
      </c>
      <c r="OG2" t="inlineStr">
        <is>
          <t>processPackageVerified Count.AutoSlam.GEG1.9.GEG1-SLAM2091.Shipped n</t>
        </is>
      </c>
      <c r="OH2" t="inlineStr">
        <is>
          <t>processPackageVerified Count.AutoSlam.GEG1.9.GEG1-SLAM2092.Shipped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NoData</t>
        </is>
      </c>
      <c r="E3" t="inlineStr">
        <is>
          <t>NoData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NoData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NoData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NoData</t>
        </is>
      </c>
      <c r="AD3" t="inlineStr">
        <is>
          <t>MetricData</t>
        </is>
      </c>
      <c r="AE3" t="inlineStr">
        <is>
          <t>MetricData</t>
        </is>
      </c>
      <c r="AF3" t="inlineStr">
        <is>
          <t>MetricData</t>
        </is>
      </c>
      <c r="AG3" t="inlineStr">
        <is>
          <t>MetricData</t>
        </is>
      </c>
      <c r="AH3" t="inlineStr">
        <is>
          <t>MetricData</t>
        </is>
      </c>
      <c r="AI3" t="inlineStr">
        <is>
          <t>MetricData</t>
        </is>
      </c>
      <c r="AJ3" t="inlineStr">
        <is>
          <t>NoData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NoData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MetricData</t>
        </is>
      </c>
      <c r="AX3" t="inlineStr">
        <is>
          <t>NoData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NoData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NoData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NoData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MetricData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NoData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NoData</t>
        </is>
      </c>
      <c r="DG3" t="inlineStr">
        <is>
          <t>MetricData</t>
        </is>
      </c>
      <c r="DH3" t="inlineStr">
        <is>
          <t>NoData</t>
        </is>
      </c>
      <c r="DI3" t="inlineStr">
        <is>
          <t>MetricData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NoData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NoData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MetricData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NoData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MetricData</t>
        </is>
      </c>
      <c r="EX3" t="inlineStr">
        <is>
          <t>MetricData</t>
        </is>
      </c>
      <c r="EY3" t="inlineStr">
        <is>
          <t>NoData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NoData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NoData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NoData</t>
        </is>
      </c>
      <c r="FX3" t="inlineStr">
        <is>
          <t>NoData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  <c r="GB3" t="inlineStr">
        <is>
          <t>MetricData</t>
        </is>
      </c>
      <c r="GC3" t="inlineStr">
        <is>
          <t>MetricData</t>
        </is>
      </c>
      <c r="GD3" t="inlineStr">
        <is>
          <t>MetricData</t>
        </is>
      </c>
      <c r="GE3" t="inlineStr">
        <is>
          <t>MetricData</t>
        </is>
      </c>
      <c r="GF3" t="inlineStr">
        <is>
          <t>MetricData</t>
        </is>
      </c>
      <c r="GG3" t="inlineStr">
        <is>
          <t>MetricData</t>
        </is>
      </c>
      <c r="GH3" t="inlineStr">
        <is>
          <t>NoData</t>
        </is>
      </c>
      <c r="GI3" t="inlineStr">
        <is>
          <t>MetricData</t>
        </is>
      </c>
      <c r="GJ3" t="inlineStr">
        <is>
          <t>MetricData</t>
        </is>
      </c>
      <c r="GK3" t="inlineStr">
        <is>
          <t>NoData</t>
        </is>
      </c>
      <c r="GL3" t="inlineStr">
        <is>
          <t>MetricData</t>
        </is>
      </c>
      <c r="GM3" t="inlineStr">
        <is>
          <t>MetricData</t>
        </is>
      </c>
      <c r="GN3" t="inlineStr">
        <is>
          <t>MetricData</t>
        </is>
      </c>
      <c r="GO3" t="inlineStr">
        <is>
          <t>MetricData</t>
        </is>
      </c>
      <c r="GP3" t="inlineStr">
        <is>
          <t>MetricData</t>
        </is>
      </c>
      <c r="GQ3" t="inlineStr">
        <is>
          <t>MetricData</t>
        </is>
      </c>
      <c r="GR3" t="inlineStr">
        <is>
          <t>MetricData</t>
        </is>
      </c>
      <c r="GS3" t="inlineStr">
        <is>
          <t>MetricData</t>
        </is>
      </c>
      <c r="GT3" t="inlineStr">
        <is>
          <t>MetricData</t>
        </is>
      </c>
      <c r="GU3" t="inlineStr">
        <is>
          <t>MetricData</t>
        </is>
      </c>
      <c r="GV3" t="inlineStr">
        <is>
          <t>MetricData</t>
        </is>
      </c>
      <c r="GW3" t="inlineStr">
        <is>
          <t>NoData</t>
        </is>
      </c>
      <c r="GX3" t="inlineStr">
        <is>
          <t>MetricData</t>
        </is>
      </c>
      <c r="GY3" t="inlineStr">
        <is>
          <t>MetricData</t>
        </is>
      </c>
      <c r="GZ3" t="inlineStr">
        <is>
          <t>MetricData</t>
        </is>
      </c>
      <c r="HA3" t="inlineStr">
        <is>
          <t>MetricData</t>
        </is>
      </c>
      <c r="HB3" t="inlineStr">
        <is>
          <t>MetricData</t>
        </is>
      </c>
      <c r="HC3" t="inlineStr">
        <is>
          <t>MetricData</t>
        </is>
      </c>
      <c r="HD3" t="inlineStr">
        <is>
          <t>MetricData</t>
        </is>
      </c>
      <c r="HE3" t="inlineStr">
        <is>
          <t>NoData</t>
        </is>
      </c>
      <c r="HF3" t="inlineStr">
        <is>
          <t>MetricData</t>
        </is>
      </c>
      <c r="HG3" t="inlineStr">
        <is>
          <t>MetricData</t>
        </is>
      </c>
      <c r="HH3" t="inlineStr">
        <is>
          <t>MetricData</t>
        </is>
      </c>
      <c r="HI3" t="inlineStr">
        <is>
          <t>MetricData</t>
        </is>
      </c>
      <c r="HJ3" t="inlineStr">
        <is>
          <t>MetricData</t>
        </is>
      </c>
      <c r="HK3" t="inlineStr">
        <is>
          <t>MetricData</t>
        </is>
      </c>
      <c r="HL3" t="inlineStr">
        <is>
          <t>MetricData</t>
        </is>
      </c>
      <c r="HM3" t="inlineStr">
        <is>
          <t>NoData</t>
        </is>
      </c>
      <c r="HN3" t="inlineStr">
        <is>
          <t>MetricData</t>
        </is>
      </c>
      <c r="HO3" t="inlineStr">
        <is>
          <t>MetricData</t>
        </is>
      </c>
      <c r="HP3" t="inlineStr">
        <is>
          <t>MetricData</t>
        </is>
      </c>
      <c r="HQ3" t="inlineStr">
        <is>
          <t>MetricData</t>
        </is>
      </c>
      <c r="HR3" t="inlineStr">
        <is>
          <t>MetricData</t>
        </is>
      </c>
      <c r="HS3" t="inlineStr">
        <is>
          <t>MetricData</t>
        </is>
      </c>
      <c r="HT3" t="inlineStr">
        <is>
          <t>MetricData</t>
        </is>
      </c>
      <c r="HU3" t="inlineStr">
        <is>
          <t>MetricData</t>
        </is>
      </c>
      <c r="HV3" t="inlineStr">
        <is>
          <t>MetricData</t>
        </is>
      </c>
      <c r="HW3" t="inlineStr">
        <is>
          <t>MetricData</t>
        </is>
      </c>
      <c r="HX3" t="inlineStr">
        <is>
          <t>MetricData</t>
        </is>
      </c>
      <c r="HY3" t="inlineStr">
        <is>
          <t>MetricData</t>
        </is>
      </c>
      <c r="HZ3" t="inlineStr">
        <is>
          <t>MetricData</t>
        </is>
      </c>
      <c r="IA3" t="inlineStr">
        <is>
          <t>MetricData</t>
        </is>
      </c>
      <c r="IB3" t="inlineStr">
        <is>
          <t>MetricData</t>
        </is>
      </c>
      <c r="IC3" t="inlineStr">
        <is>
          <t>MetricData</t>
        </is>
      </c>
      <c r="ID3" t="inlineStr">
        <is>
          <t>MetricData</t>
        </is>
      </c>
      <c r="IE3" t="inlineStr">
        <is>
          <t>MetricData</t>
        </is>
      </c>
      <c r="IF3" t="inlineStr">
        <is>
          <t>MetricData</t>
        </is>
      </c>
      <c r="IG3" t="inlineStr">
        <is>
          <t>MetricData</t>
        </is>
      </c>
      <c r="IH3" t="inlineStr">
        <is>
          <t>MetricData</t>
        </is>
      </c>
      <c r="II3" t="inlineStr">
        <is>
          <t>MetricData</t>
        </is>
      </c>
      <c r="IJ3" t="inlineStr">
        <is>
          <t>MetricData</t>
        </is>
      </c>
      <c r="IK3" t="inlineStr">
        <is>
          <t>MetricData</t>
        </is>
      </c>
      <c r="IL3" t="inlineStr">
        <is>
          <t>NoData</t>
        </is>
      </c>
      <c r="IM3" t="inlineStr">
        <is>
          <t>MetricData</t>
        </is>
      </c>
      <c r="IN3" t="inlineStr">
        <is>
          <t>NoData</t>
        </is>
      </c>
      <c r="IO3" t="inlineStr">
        <is>
          <t>NoData</t>
        </is>
      </c>
      <c r="IP3" t="inlineStr">
        <is>
          <t>MetricData</t>
        </is>
      </c>
      <c r="IQ3" t="inlineStr">
        <is>
          <t>MetricData</t>
        </is>
      </c>
      <c r="IR3" t="inlineStr">
        <is>
          <t>MetricData</t>
        </is>
      </c>
      <c r="IS3" t="inlineStr">
        <is>
          <t>NoData</t>
        </is>
      </c>
      <c r="IT3" t="inlineStr">
        <is>
          <t>MetricData</t>
        </is>
      </c>
      <c r="IU3" t="inlineStr">
        <is>
          <t>NoData</t>
        </is>
      </c>
      <c r="IV3" t="inlineStr">
        <is>
          <t>MetricData</t>
        </is>
      </c>
      <c r="IW3" t="inlineStr">
        <is>
          <t>MetricData</t>
        </is>
      </c>
      <c r="IX3" t="inlineStr">
        <is>
          <t>MetricData</t>
        </is>
      </c>
      <c r="IY3" t="inlineStr">
        <is>
          <t>MetricData</t>
        </is>
      </c>
      <c r="IZ3" t="inlineStr">
        <is>
          <t>MetricData</t>
        </is>
      </c>
      <c r="JA3" t="inlineStr">
        <is>
          <t>NoData</t>
        </is>
      </c>
      <c r="JB3" t="inlineStr">
        <is>
          <t>NoData</t>
        </is>
      </c>
      <c r="JC3" t="inlineStr">
        <is>
          <t>MetricData</t>
        </is>
      </c>
      <c r="JD3" t="inlineStr">
        <is>
          <t>MetricData</t>
        </is>
      </c>
      <c r="JE3" t="inlineStr">
        <is>
          <t>MetricData</t>
        </is>
      </c>
      <c r="JF3" t="inlineStr">
        <is>
          <t>MetricData</t>
        </is>
      </c>
      <c r="JG3" t="inlineStr">
        <is>
          <t>MetricData</t>
        </is>
      </c>
      <c r="JH3" t="inlineStr">
        <is>
          <t>NoData</t>
        </is>
      </c>
      <c r="JI3" t="inlineStr">
        <is>
          <t>NoData</t>
        </is>
      </c>
      <c r="JJ3" t="inlineStr">
        <is>
          <t>NoData</t>
        </is>
      </c>
      <c r="JK3" t="inlineStr">
        <is>
          <t>MetricData</t>
        </is>
      </c>
      <c r="JL3" t="inlineStr">
        <is>
          <t>NoData</t>
        </is>
      </c>
      <c r="JM3" t="inlineStr">
        <is>
          <t>MetricData</t>
        </is>
      </c>
      <c r="JN3" t="inlineStr">
        <is>
          <t>NoData</t>
        </is>
      </c>
      <c r="JO3" t="inlineStr">
        <is>
          <t>MetricData</t>
        </is>
      </c>
      <c r="JP3" t="inlineStr">
        <is>
          <t>NoData</t>
        </is>
      </c>
      <c r="JQ3" t="inlineStr">
        <is>
          <t>MetricData</t>
        </is>
      </c>
      <c r="JR3" t="inlineStr">
        <is>
          <t>NoData</t>
        </is>
      </c>
      <c r="JS3" t="inlineStr">
        <is>
          <t>NoData</t>
        </is>
      </c>
      <c r="JT3" t="inlineStr">
        <is>
          <t>NoData</t>
        </is>
      </c>
      <c r="JU3" t="inlineStr">
        <is>
          <t>NoData</t>
        </is>
      </c>
      <c r="JV3" t="inlineStr">
        <is>
          <t>MetricData</t>
        </is>
      </c>
      <c r="JW3" t="inlineStr">
        <is>
          <t>NoData</t>
        </is>
      </c>
      <c r="JX3" t="inlineStr">
        <is>
          <t>NoData</t>
        </is>
      </c>
      <c r="JY3" t="inlineStr">
        <is>
          <t>MetricData</t>
        </is>
      </c>
      <c r="JZ3" t="inlineStr">
        <is>
          <t>MetricData</t>
        </is>
      </c>
      <c r="KA3" t="inlineStr">
        <is>
          <t>MetricData</t>
        </is>
      </c>
      <c r="KB3" t="inlineStr">
        <is>
          <t>MetricData</t>
        </is>
      </c>
      <c r="KC3" t="inlineStr">
        <is>
          <t>MetricData</t>
        </is>
      </c>
      <c r="KD3" t="inlineStr">
        <is>
          <t>MetricData</t>
        </is>
      </c>
      <c r="KE3" t="inlineStr">
        <is>
          <t>MetricData</t>
        </is>
      </c>
      <c r="KF3" t="inlineStr">
        <is>
          <t>NoData</t>
        </is>
      </c>
      <c r="KG3" t="inlineStr">
        <is>
          <t>MetricData</t>
        </is>
      </c>
      <c r="KH3" t="inlineStr">
        <is>
          <t>NoData</t>
        </is>
      </c>
      <c r="KI3" t="inlineStr">
        <is>
          <t>MetricData</t>
        </is>
      </c>
      <c r="KJ3" t="inlineStr">
        <is>
          <t>NoData</t>
        </is>
      </c>
      <c r="KK3" t="inlineStr">
        <is>
          <t>NoData</t>
        </is>
      </c>
      <c r="KL3" t="inlineStr">
        <is>
          <t>MetricData</t>
        </is>
      </c>
      <c r="KM3" t="inlineStr">
        <is>
          <t>NoData</t>
        </is>
      </c>
      <c r="KN3" t="inlineStr">
        <is>
          <t>MetricData</t>
        </is>
      </c>
      <c r="KO3" t="inlineStr">
        <is>
          <t>NoData</t>
        </is>
      </c>
      <c r="KP3" t="inlineStr">
        <is>
          <t>NoData</t>
        </is>
      </c>
      <c r="KQ3" t="inlineStr">
        <is>
          <t>MetricData</t>
        </is>
      </c>
      <c r="KR3" t="inlineStr">
        <is>
          <t>MetricData</t>
        </is>
      </c>
      <c r="KS3" t="inlineStr">
        <is>
          <t>NoData</t>
        </is>
      </c>
      <c r="KT3" t="inlineStr">
        <is>
          <t>MetricData</t>
        </is>
      </c>
      <c r="KU3" t="inlineStr">
        <is>
          <t>MetricData</t>
        </is>
      </c>
      <c r="KV3" t="inlineStr">
        <is>
          <t>MetricData</t>
        </is>
      </c>
      <c r="KW3" t="inlineStr">
        <is>
          <t>MetricData</t>
        </is>
      </c>
      <c r="KX3" t="inlineStr">
        <is>
          <t>MetricData</t>
        </is>
      </c>
      <c r="KY3" t="inlineStr">
        <is>
          <t>MetricData</t>
        </is>
      </c>
      <c r="KZ3" t="inlineStr">
        <is>
          <t>NoData</t>
        </is>
      </c>
      <c r="LA3" t="inlineStr">
        <is>
          <t>MetricData</t>
        </is>
      </c>
      <c r="LB3" t="inlineStr">
        <is>
          <t>MetricData</t>
        </is>
      </c>
      <c r="LC3" t="inlineStr">
        <is>
          <t>MetricData</t>
        </is>
      </c>
      <c r="LD3" t="inlineStr">
        <is>
          <t>MetricData</t>
        </is>
      </c>
      <c r="LE3" t="inlineStr">
        <is>
          <t>MetricData</t>
        </is>
      </c>
      <c r="LF3" t="inlineStr">
        <is>
          <t>MetricData</t>
        </is>
      </c>
      <c r="LG3" t="inlineStr">
        <is>
          <t>MetricData</t>
        </is>
      </c>
      <c r="LH3" t="inlineStr">
        <is>
          <t>MetricData</t>
        </is>
      </c>
      <c r="LI3" t="inlineStr">
        <is>
          <t>MetricData</t>
        </is>
      </c>
      <c r="LJ3" t="inlineStr">
        <is>
          <t>NoData</t>
        </is>
      </c>
      <c r="LK3" t="inlineStr">
        <is>
          <t>MetricData</t>
        </is>
      </c>
      <c r="LL3" t="inlineStr">
        <is>
          <t>NoData</t>
        </is>
      </c>
      <c r="LM3" t="inlineStr">
        <is>
          <t>MetricData</t>
        </is>
      </c>
      <c r="LN3" t="inlineStr">
        <is>
          <t>MetricData</t>
        </is>
      </c>
      <c r="LO3" t="inlineStr">
        <is>
          <t>NoData</t>
        </is>
      </c>
      <c r="LP3" t="inlineStr">
        <is>
          <t>MetricData</t>
        </is>
      </c>
      <c r="LQ3" t="inlineStr">
        <is>
          <t>MetricData</t>
        </is>
      </c>
      <c r="LR3" t="inlineStr">
        <is>
          <t>NoData</t>
        </is>
      </c>
      <c r="LS3" t="inlineStr">
        <is>
          <t>MetricData</t>
        </is>
      </c>
      <c r="LT3" t="inlineStr">
        <is>
          <t>MetricData</t>
        </is>
      </c>
      <c r="LU3" t="inlineStr">
        <is>
          <t>MetricData</t>
        </is>
      </c>
      <c r="LV3" t="inlineStr">
        <is>
          <t>MetricData</t>
        </is>
      </c>
      <c r="LW3" t="inlineStr">
        <is>
          <t>MetricData</t>
        </is>
      </c>
      <c r="LX3" t="inlineStr">
        <is>
          <t>MetricData</t>
        </is>
      </c>
      <c r="LY3" t="inlineStr">
        <is>
          <t>NoData</t>
        </is>
      </c>
      <c r="LZ3" t="inlineStr">
        <is>
          <t>MetricData</t>
        </is>
      </c>
      <c r="MA3" t="inlineStr">
        <is>
          <t>MetricData</t>
        </is>
      </c>
      <c r="MB3" t="inlineStr">
        <is>
          <t>MetricData</t>
        </is>
      </c>
      <c r="MC3" t="inlineStr">
        <is>
          <t>MetricData</t>
        </is>
      </c>
      <c r="MD3" t="inlineStr">
        <is>
          <t>MetricData</t>
        </is>
      </c>
      <c r="ME3" t="inlineStr">
        <is>
          <t>MetricData</t>
        </is>
      </c>
      <c r="MF3" t="inlineStr">
        <is>
          <t>MetricData</t>
        </is>
      </c>
      <c r="MG3" t="inlineStr">
        <is>
          <t>MetricData</t>
        </is>
      </c>
      <c r="MH3" t="inlineStr">
        <is>
          <t>MetricData</t>
        </is>
      </c>
      <c r="MI3" t="inlineStr">
        <is>
          <t>MetricData</t>
        </is>
      </c>
      <c r="MJ3" t="inlineStr">
        <is>
          <t>MetricData</t>
        </is>
      </c>
      <c r="MK3" t="inlineStr">
        <is>
          <t>MetricData</t>
        </is>
      </c>
      <c r="ML3" t="inlineStr">
        <is>
          <t>MetricData</t>
        </is>
      </c>
      <c r="MM3" t="inlineStr">
        <is>
          <t>NoData</t>
        </is>
      </c>
      <c r="MN3" t="inlineStr">
        <is>
          <t>MetricData</t>
        </is>
      </c>
      <c r="MO3" t="inlineStr">
        <is>
          <t>NoData</t>
        </is>
      </c>
      <c r="MP3" t="inlineStr">
        <is>
          <t>MetricData</t>
        </is>
      </c>
      <c r="MQ3" t="inlineStr">
        <is>
          <t>MetricData</t>
        </is>
      </c>
      <c r="MR3" t="inlineStr">
        <is>
          <t>MetricData</t>
        </is>
      </c>
      <c r="MS3" t="inlineStr">
        <is>
          <t>MetricData</t>
        </is>
      </c>
      <c r="MT3" t="inlineStr">
        <is>
          <t>NoData</t>
        </is>
      </c>
      <c r="MU3" t="inlineStr">
        <is>
          <t>MetricData</t>
        </is>
      </c>
      <c r="MV3" t="inlineStr">
        <is>
          <t>MetricData</t>
        </is>
      </c>
      <c r="MW3" t="inlineStr">
        <is>
          <t>MetricData</t>
        </is>
      </c>
      <c r="MX3" t="inlineStr">
        <is>
          <t>MetricData</t>
        </is>
      </c>
      <c r="MY3" t="inlineStr">
        <is>
          <t>NoData</t>
        </is>
      </c>
      <c r="MZ3" t="inlineStr">
        <is>
          <t>MetricData</t>
        </is>
      </c>
      <c r="NA3" t="inlineStr">
        <is>
          <t>MetricData</t>
        </is>
      </c>
      <c r="NB3" t="inlineStr">
        <is>
          <t>NoData</t>
        </is>
      </c>
      <c r="NC3" t="inlineStr">
        <is>
          <t>MetricData</t>
        </is>
      </c>
      <c r="ND3" t="inlineStr">
        <is>
          <t>MetricData</t>
        </is>
      </c>
      <c r="NE3" t="inlineStr">
        <is>
          <t>MetricData</t>
        </is>
      </c>
      <c r="NF3" t="inlineStr">
        <is>
          <t>MetricData</t>
        </is>
      </c>
      <c r="NG3" t="inlineStr">
        <is>
          <t>MetricData</t>
        </is>
      </c>
      <c r="NH3" t="inlineStr">
        <is>
          <t>MetricData</t>
        </is>
      </c>
      <c r="NI3" t="inlineStr">
        <is>
          <t>MetricData</t>
        </is>
      </c>
      <c r="NJ3" t="inlineStr">
        <is>
          <t>MetricData</t>
        </is>
      </c>
      <c r="NK3" t="inlineStr">
        <is>
          <t>MetricData</t>
        </is>
      </c>
      <c r="NL3" t="inlineStr">
        <is>
          <t>MetricData</t>
        </is>
      </c>
      <c r="NM3" t="inlineStr">
        <is>
          <t>MetricData</t>
        </is>
      </c>
      <c r="NN3" t="inlineStr">
        <is>
          <t>MetricData</t>
        </is>
      </c>
      <c r="NO3" t="inlineStr">
        <is>
          <t>MetricData</t>
        </is>
      </c>
      <c r="NP3" t="inlineStr">
        <is>
          <t>MetricData</t>
        </is>
      </c>
      <c r="NQ3" t="inlineStr">
        <is>
          <t>MetricData</t>
        </is>
      </c>
      <c r="NR3" t="inlineStr">
        <is>
          <t>MetricData</t>
        </is>
      </c>
      <c r="NS3" t="inlineStr">
        <is>
          <t>MetricData</t>
        </is>
      </c>
      <c r="NT3" t="inlineStr">
        <is>
          <t>MetricData</t>
        </is>
      </c>
      <c r="NU3" t="inlineStr">
        <is>
          <t>MetricData</t>
        </is>
      </c>
      <c r="NV3" t="inlineStr">
        <is>
          <t>MetricData</t>
        </is>
      </c>
      <c r="NW3" t="inlineStr">
        <is>
          <t>MetricData</t>
        </is>
      </c>
      <c r="NX3" t="inlineStr">
        <is>
          <t>MetricData</t>
        </is>
      </c>
      <c r="NY3" t="inlineStr">
        <is>
          <t>MetricData</t>
        </is>
      </c>
      <c r="NZ3" t="inlineStr">
        <is>
          <t>MetricData</t>
        </is>
      </c>
      <c r="OA3" t="inlineStr">
        <is>
          <t>MetricData</t>
        </is>
      </c>
      <c r="OB3" t="inlineStr">
        <is>
          <t>MetricData</t>
        </is>
      </c>
      <c r="OC3" t="inlineStr">
        <is>
          <t>MetricData</t>
        </is>
      </c>
      <c r="OD3" t="inlineStr">
        <is>
          <t>MetricData</t>
        </is>
      </c>
      <c r="OE3" t="inlineStr">
        <is>
          <t>MetricData</t>
        </is>
      </c>
      <c r="OF3" t="inlineStr">
        <is>
          <t>MetricData</t>
        </is>
      </c>
      <c r="OG3" t="inlineStr">
        <is>
          <t>MetricData</t>
        </is>
      </c>
      <c r="OH3" t="inlineStr">
        <is>
          <t>MetricData</t>
        </is>
      </c>
    </row>
    <row r="4">
      <c r="A4" t="inlineStr">
        <is>
          <t>Min</t>
        </is>
      </c>
      <c r="B4" t="n">
        <v>0</v>
      </c>
      <c r="C4" t="n">
        <v>1</v>
      </c>
      <c r="F4" t="n">
        <v>1</v>
      </c>
      <c r="G4" t="n">
        <v>5</v>
      </c>
      <c r="H4" t="n">
        <v>11</v>
      </c>
      <c r="I4" t="n">
        <v>0</v>
      </c>
      <c r="J4" t="n">
        <v>1</v>
      </c>
      <c r="L4" t="n">
        <v>2</v>
      </c>
      <c r="M4" t="n">
        <v>1</v>
      </c>
      <c r="N4" t="n">
        <v>3</v>
      </c>
      <c r="O4" t="n">
        <v>4</v>
      </c>
      <c r="P4" t="n">
        <v>0</v>
      </c>
      <c r="R4" t="n">
        <v>1</v>
      </c>
      <c r="S4" t="n">
        <v>1</v>
      </c>
      <c r="T4" t="n">
        <v>3</v>
      </c>
      <c r="U4" t="n">
        <v>6</v>
      </c>
      <c r="V4" t="n">
        <v>0</v>
      </c>
      <c r="W4" t="n">
        <v>1</v>
      </c>
      <c r="X4" t="n">
        <v>2</v>
      </c>
      <c r="Y4" t="n">
        <v>1</v>
      </c>
      <c r="Z4" t="n">
        <v>1</v>
      </c>
      <c r="AA4" t="n">
        <v>7</v>
      </c>
      <c r="AB4" t="n">
        <v>0</v>
      </c>
      <c r="AD4" t="n">
        <v>1</v>
      </c>
      <c r="AE4" t="n">
        <v>1</v>
      </c>
      <c r="AF4" t="n">
        <v>1</v>
      </c>
      <c r="AG4" t="n">
        <v>4</v>
      </c>
      <c r="AH4" t="n">
        <v>16</v>
      </c>
      <c r="AI4" t="n">
        <v>0</v>
      </c>
      <c r="AK4" t="n">
        <v>2</v>
      </c>
      <c r="AL4" t="n">
        <v>1</v>
      </c>
      <c r="AM4" t="n">
        <v>4</v>
      </c>
      <c r="AN4" t="n">
        <v>19</v>
      </c>
      <c r="AO4" t="n">
        <v>0</v>
      </c>
      <c r="AP4" t="n">
        <v>6</v>
      </c>
      <c r="AR4" t="n">
        <v>3</v>
      </c>
      <c r="AS4" t="n">
        <v>1</v>
      </c>
      <c r="AT4" t="n">
        <v>8</v>
      </c>
      <c r="AU4" t="n">
        <v>9</v>
      </c>
      <c r="AV4" t="n">
        <v>0</v>
      </c>
      <c r="AW4" t="n">
        <v>3</v>
      </c>
      <c r="AY4" t="n">
        <v>3</v>
      </c>
      <c r="AZ4" t="n">
        <v>3</v>
      </c>
      <c r="BA4" t="n">
        <v>8</v>
      </c>
      <c r="BB4" t="n">
        <v>13</v>
      </c>
      <c r="BC4" t="n">
        <v>0</v>
      </c>
      <c r="BD4" t="n">
        <v>1</v>
      </c>
      <c r="BF4" t="n">
        <v>1</v>
      </c>
      <c r="BG4" t="n">
        <v>4</v>
      </c>
      <c r="BH4" t="n">
        <v>8</v>
      </c>
      <c r="BI4" t="n">
        <v>18</v>
      </c>
      <c r="BJ4" t="n">
        <v>0</v>
      </c>
      <c r="BK4" t="n">
        <v>1</v>
      </c>
      <c r="BL4" t="n">
        <v>1</v>
      </c>
      <c r="BM4" t="n">
        <v>1</v>
      </c>
      <c r="BN4" t="n">
        <v>7</v>
      </c>
      <c r="BO4" t="n">
        <v>10</v>
      </c>
      <c r="BP4" t="n">
        <v>0</v>
      </c>
      <c r="BQ4" t="n">
        <v>3</v>
      </c>
      <c r="BS4" t="n">
        <v>2</v>
      </c>
      <c r="BT4" t="n">
        <v>1</v>
      </c>
      <c r="BU4" t="n">
        <v>2</v>
      </c>
      <c r="BV4" t="n">
        <v>2</v>
      </c>
      <c r="BW4" t="n">
        <v>0</v>
      </c>
      <c r="BX4" t="n">
        <v>1</v>
      </c>
      <c r="BZ4" t="n">
        <v>2</v>
      </c>
      <c r="CA4" t="n">
        <v>1</v>
      </c>
      <c r="CB4" t="n">
        <v>2</v>
      </c>
      <c r="CC4" t="n">
        <v>2</v>
      </c>
      <c r="CD4" t="n">
        <v>0</v>
      </c>
      <c r="CE4" t="n">
        <v>1</v>
      </c>
      <c r="CF4" t="n">
        <v>2</v>
      </c>
      <c r="CG4" t="n">
        <v>2</v>
      </c>
      <c r="CH4" t="n">
        <v>1</v>
      </c>
      <c r="CI4" t="n">
        <v>7</v>
      </c>
      <c r="CJ4" t="n">
        <v>14</v>
      </c>
      <c r="CK4" t="n">
        <v>0</v>
      </c>
      <c r="CL4" t="n">
        <v>1</v>
      </c>
      <c r="CM4" t="n">
        <v>1</v>
      </c>
      <c r="CN4" t="n">
        <v>2</v>
      </c>
      <c r="CO4" t="n">
        <v>1</v>
      </c>
      <c r="CP4" t="n">
        <v>7</v>
      </c>
      <c r="CQ4" t="n">
        <v>9</v>
      </c>
      <c r="CR4" t="n">
        <v>0</v>
      </c>
      <c r="CS4" t="n">
        <v>1</v>
      </c>
      <c r="CT4" t="n">
        <v>1</v>
      </c>
      <c r="CU4" t="n">
        <v>1</v>
      </c>
      <c r="CV4" t="n">
        <v>2</v>
      </c>
      <c r="CW4" t="n">
        <v>22</v>
      </c>
      <c r="CX4" t="n">
        <v>0</v>
      </c>
      <c r="CY4" t="n">
        <v>1</v>
      </c>
      <c r="CZ4" t="n">
        <v>2</v>
      </c>
      <c r="DB4" t="n">
        <v>2</v>
      </c>
      <c r="DC4" t="n">
        <v>1</v>
      </c>
      <c r="DD4" t="n">
        <v>27</v>
      </c>
      <c r="DE4" t="n">
        <v>0</v>
      </c>
      <c r="DG4" t="n">
        <v>1</v>
      </c>
      <c r="DI4" t="n">
        <v>2</v>
      </c>
      <c r="DJ4" t="n">
        <v>1</v>
      </c>
      <c r="DK4" t="n">
        <v>13</v>
      </c>
      <c r="DL4" t="n">
        <v>0</v>
      </c>
      <c r="DM4" t="n">
        <v>2</v>
      </c>
      <c r="DN4" t="n">
        <v>1</v>
      </c>
      <c r="DP4" t="n">
        <v>1</v>
      </c>
      <c r="DQ4" t="n">
        <v>1</v>
      </c>
      <c r="DR4" t="n">
        <v>20</v>
      </c>
      <c r="DT4" t="n">
        <v>1</v>
      </c>
      <c r="DU4" t="n">
        <v>1</v>
      </c>
      <c r="DV4" t="n">
        <v>1</v>
      </c>
      <c r="DW4" t="n">
        <v>4</v>
      </c>
      <c r="DX4" t="n">
        <v>1</v>
      </c>
      <c r="DY4" t="n">
        <v>1</v>
      </c>
      <c r="DZ4" t="n">
        <v>1</v>
      </c>
      <c r="EA4" t="n">
        <v>1</v>
      </c>
      <c r="EB4" t="n">
        <v>2</v>
      </c>
      <c r="EC4" t="n">
        <v>1</v>
      </c>
      <c r="ED4" t="n">
        <v>4</v>
      </c>
      <c r="EE4" t="n">
        <v>5</v>
      </c>
      <c r="EF4" t="n">
        <v>1</v>
      </c>
      <c r="EG4" t="n">
        <v>1</v>
      </c>
      <c r="EH4" t="n">
        <v>2</v>
      </c>
      <c r="EI4" t="n">
        <v>1</v>
      </c>
      <c r="EJ4" t="n">
        <v>1</v>
      </c>
      <c r="EK4" t="n">
        <v>1</v>
      </c>
      <c r="EL4" t="n">
        <v>2</v>
      </c>
      <c r="EM4" t="n">
        <v>1</v>
      </c>
      <c r="EN4" t="n">
        <v>1</v>
      </c>
      <c r="EO4" t="n">
        <v>1</v>
      </c>
      <c r="EP4" t="n">
        <v>1</v>
      </c>
      <c r="ER4" t="n">
        <v>1</v>
      </c>
      <c r="ES4" t="n">
        <v>2</v>
      </c>
      <c r="ET4" t="n">
        <v>1</v>
      </c>
      <c r="EU4" t="n">
        <v>6</v>
      </c>
      <c r="EV4" t="n">
        <v>4</v>
      </c>
      <c r="EW4" t="n">
        <v>1</v>
      </c>
      <c r="EX4" t="n">
        <v>1</v>
      </c>
      <c r="EZ4" t="n">
        <v>1</v>
      </c>
      <c r="FA4" t="n">
        <v>1</v>
      </c>
      <c r="FC4" t="n">
        <v>1</v>
      </c>
      <c r="FD4" t="n">
        <v>1</v>
      </c>
      <c r="FE4" t="n">
        <v>3</v>
      </c>
      <c r="FF4" t="n">
        <v>1</v>
      </c>
      <c r="FG4" t="n">
        <v>5</v>
      </c>
      <c r="FH4" t="n">
        <v>1</v>
      </c>
      <c r="FI4" t="n">
        <v>1</v>
      </c>
      <c r="FJ4" t="n">
        <v>1</v>
      </c>
      <c r="FK4" t="n">
        <v>1</v>
      </c>
      <c r="FM4" t="n">
        <v>3</v>
      </c>
      <c r="FN4" t="n">
        <v>1</v>
      </c>
      <c r="FO4" t="n">
        <v>1</v>
      </c>
      <c r="FP4" t="n">
        <v>1</v>
      </c>
      <c r="FQ4" t="n">
        <v>4</v>
      </c>
      <c r="FR4" t="n">
        <v>1</v>
      </c>
      <c r="FS4" t="n">
        <v>13</v>
      </c>
      <c r="FT4" t="n">
        <v>1</v>
      </c>
      <c r="FU4" t="n">
        <v>215</v>
      </c>
      <c r="FV4" t="n">
        <v>169</v>
      </c>
      <c r="FY4" t="n">
        <v>4</v>
      </c>
      <c r="FZ4" t="n">
        <v>2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3</v>
      </c>
      <c r="GG4" t="n">
        <v>1</v>
      </c>
      <c r="GI4" t="n">
        <v>1</v>
      </c>
      <c r="GJ4" t="n">
        <v>2</v>
      </c>
      <c r="GL4" t="n">
        <v>1</v>
      </c>
      <c r="GM4" t="n">
        <v>7</v>
      </c>
      <c r="GN4" t="n">
        <v>2</v>
      </c>
      <c r="GO4" t="n">
        <v>2</v>
      </c>
      <c r="GP4" t="n">
        <v>1</v>
      </c>
      <c r="GQ4" t="n">
        <v>3</v>
      </c>
      <c r="GR4" t="n">
        <v>16</v>
      </c>
      <c r="GS4" t="n">
        <v>2</v>
      </c>
      <c r="GT4" t="n">
        <v>2</v>
      </c>
      <c r="GU4" t="n">
        <v>1</v>
      </c>
      <c r="GV4" t="n">
        <v>22</v>
      </c>
      <c r="GX4" t="n">
        <v>309</v>
      </c>
      <c r="GY4" t="n">
        <v>3</v>
      </c>
      <c r="GZ4" t="n">
        <v>1</v>
      </c>
      <c r="HA4" t="n">
        <v>2</v>
      </c>
      <c r="HB4" t="n">
        <v>1</v>
      </c>
      <c r="HC4" t="n">
        <v>1</v>
      </c>
      <c r="HD4" t="n">
        <v>1</v>
      </c>
      <c r="HF4" t="n">
        <v>1</v>
      </c>
      <c r="HG4" t="n">
        <v>1</v>
      </c>
      <c r="HH4" t="n">
        <v>1</v>
      </c>
      <c r="HI4" t="n">
        <v>2</v>
      </c>
      <c r="HJ4" t="n">
        <v>1</v>
      </c>
      <c r="HK4" t="n">
        <v>1</v>
      </c>
      <c r="HL4" t="n">
        <v>1</v>
      </c>
      <c r="HN4" t="n">
        <v>2</v>
      </c>
      <c r="HO4" t="n">
        <v>4</v>
      </c>
      <c r="HP4" t="n">
        <v>10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5</v>
      </c>
      <c r="HY4" t="n">
        <v>1</v>
      </c>
      <c r="HZ4" t="n">
        <v>2</v>
      </c>
      <c r="IA4" t="n">
        <v>1</v>
      </c>
      <c r="IB4" t="n">
        <v>1</v>
      </c>
      <c r="IC4" t="n">
        <v>3</v>
      </c>
      <c r="ID4" t="n">
        <v>52</v>
      </c>
      <c r="IE4" t="n">
        <v>52</v>
      </c>
      <c r="IF4" t="n">
        <v>1</v>
      </c>
      <c r="IG4" t="n">
        <v>1</v>
      </c>
      <c r="IH4" t="n">
        <v>2</v>
      </c>
      <c r="II4" t="n">
        <v>1</v>
      </c>
      <c r="IJ4" t="n">
        <v>1</v>
      </c>
      <c r="IK4" t="n">
        <v>1</v>
      </c>
      <c r="IM4" t="n">
        <v>1</v>
      </c>
      <c r="IP4" t="n">
        <v>1</v>
      </c>
      <c r="IQ4" t="n">
        <v>1</v>
      </c>
      <c r="IR4" t="n">
        <v>2</v>
      </c>
      <c r="IT4" t="n">
        <v>2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C4" t="n">
        <v>1</v>
      </c>
      <c r="JD4" t="n">
        <v>1</v>
      </c>
      <c r="JE4" t="n">
        <v>1</v>
      </c>
      <c r="JF4" t="n">
        <v>17</v>
      </c>
      <c r="JG4" t="n">
        <v>1</v>
      </c>
      <c r="JK4" t="n">
        <v>1</v>
      </c>
      <c r="JM4" t="n">
        <v>1</v>
      </c>
      <c r="JO4" t="n">
        <v>2</v>
      </c>
      <c r="JQ4" t="n">
        <v>10</v>
      </c>
      <c r="JV4" t="n">
        <v>1</v>
      </c>
      <c r="JY4" t="n">
        <v>1</v>
      </c>
      <c r="JZ4" t="n">
        <v>1</v>
      </c>
      <c r="KA4" t="n">
        <v>2</v>
      </c>
      <c r="KB4" t="n">
        <v>1</v>
      </c>
      <c r="KC4" t="n">
        <v>46</v>
      </c>
      <c r="KD4" t="n">
        <v>18</v>
      </c>
      <c r="KE4" t="n">
        <v>1</v>
      </c>
      <c r="KG4" t="n">
        <v>1</v>
      </c>
      <c r="KI4" t="n">
        <v>1</v>
      </c>
      <c r="KL4" t="n">
        <v>1</v>
      </c>
      <c r="KN4" t="n">
        <v>16</v>
      </c>
      <c r="KQ4" t="n">
        <v>1</v>
      </c>
      <c r="KR4" t="n">
        <v>1</v>
      </c>
      <c r="KT4" t="n">
        <v>7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LA4" t="n">
        <v>1</v>
      </c>
      <c r="LB4" t="n">
        <v>2</v>
      </c>
      <c r="LC4" t="n">
        <v>1</v>
      </c>
      <c r="LD4" t="n">
        <v>1</v>
      </c>
      <c r="LE4" t="n">
        <v>2</v>
      </c>
      <c r="LF4" t="n">
        <v>2</v>
      </c>
      <c r="LG4" t="n">
        <v>1</v>
      </c>
      <c r="LH4" t="n">
        <v>1</v>
      </c>
      <c r="LI4" t="n">
        <v>16</v>
      </c>
      <c r="LK4" t="n">
        <v>1</v>
      </c>
      <c r="LM4" t="n">
        <v>1</v>
      </c>
      <c r="LN4" t="n">
        <v>1</v>
      </c>
      <c r="LP4" t="n">
        <v>1</v>
      </c>
      <c r="LQ4" t="n">
        <v>9</v>
      </c>
      <c r="LS4" t="n">
        <v>1</v>
      </c>
      <c r="LT4" t="n">
        <v>2</v>
      </c>
      <c r="LU4" t="n">
        <v>1</v>
      </c>
      <c r="LV4" t="n">
        <v>1</v>
      </c>
      <c r="LW4" t="n">
        <v>1</v>
      </c>
      <c r="LX4" t="n">
        <v>1</v>
      </c>
      <c r="LZ4" t="n">
        <v>3</v>
      </c>
      <c r="MA4" t="n">
        <v>3</v>
      </c>
      <c r="MB4" t="n">
        <v>1</v>
      </c>
      <c r="MC4" t="n">
        <v>4</v>
      </c>
      <c r="MD4" t="n">
        <v>5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4</v>
      </c>
      <c r="MK4" t="n">
        <v>4</v>
      </c>
      <c r="ML4" t="n">
        <v>1</v>
      </c>
      <c r="MN4" t="n">
        <v>1</v>
      </c>
      <c r="MP4" t="n">
        <v>2</v>
      </c>
      <c r="MQ4" t="n">
        <v>4</v>
      </c>
      <c r="MR4" t="n">
        <v>1</v>
      </c>
      <c r="MS4" t="n">
        <v>2</v>
      </c>
      <c r="MU4" t="n">
        <v>2</v>
      </c>
      <c r="MV4" t="n">
        <v>1</v>
      </c>
      <c r="MW4" t="n">
        <v>2</v>
      </c>
      <c r="MX4" t="n">
        <v>1</v>
      </c>
      <c r="MZ4" t="n">
        <v>1</v>
      </c>
      <c r="NA4" t="n">
        <v>1</v>
      </c>
      <c r="NC4" t="n">
        <v>19</v>
      </c>
      <c r="ND4" t="n">
        <v>16</v>
      </c>
      <c r="NE4" t="n">
        <v>1</v>
      </c>
      <c r="NF4" t="n">
        <v>2</v>
      </c>
      <c r="NG4" t="n">
        <v>72</v>
      </c>
      <c r="NH4" t="n">
        <v>54</v>
      </c>
      <c r="NI4" t="n">
        <v>5</v>
      </c>
      <c r="NJ4" t="n">
        <v>4</v>
      </c>
      <c r="NK4" t="n">
        <v>4</v>
      </c>
      <c r="NL4" t="n">
        <v>3</v>
      </c>
      <c r="NM4" t="n">
        <v>13</v>
      </c>
      <c r="NN4" t="n">
        <v>13</v>
      </c>
      <c r="NO4" t="n">
        <v>4</v>
      </c>
      <c r="NP4" t="n">
        <v>4</v>
      </c>
      <c r="NQ4" t="n">
        <v>3</v>
      </c>
      <c r="NR4" t="n">
        <v>3</v>
      </c>
      <c r="NS4" t="n">
        <v>6</v>
      </c>
      <c r="NT4" t="n">
        <v>1</v>
      </c>
      <c r="NU4" t="n">
        <v>765</v>
      </c>
      <c r="NV4" t="n">
        <v>645</v>
      </c>
      <c r="NW4" t="n">
        <v>1762</v>
      </c>
      <c r="NX4" t="n">
        <v>3617</v>
      </c>
      <c r="NY4" t="n">
        <v>2128</v>
      </c>
      <c r="NZ4" t="n">
        <v>331</v>
      </c>
      <c r="OA4" t="n">
        <v>1492</v>
      </c>
      <c r="OB4" t="n">
        <v>1080</v>
      </c>
      <c r="OC4" t="n">
        <v>1775</v>
      </c>
      <c r="OD4" t="n">
        <v>2373</v>
      </c>
      <c r="OE4" t="n">
        <v>3567</v>
      </c>
      <c r="OF4" t="n">
        <v>979</v>
      </c>
      <c r="OG4" t="n">
        <v>2</v>
      </c>
      <c r="OH4" t="n">
        <v>2</v>
      </c>
    </row>
    <row r="5">
      <c r="A5" t="inlineStr">
        <is>
          <t>Avg</t>
        </is>
      </c>
      <c r="B5" t="n">
        <v>0</v>
      </c>
      <c r="C5" t="n">
        <v>1</v>
      </c>
      <c r="F5" t="n">
        <v>1.5</v>
      </c>
      <c r="G5" t="n">
        <v>21.5</v>
      </c>
      <c r="H5" t="n">
        <v>34.25</v>
      </c>
      <c r="I5" t="n">
        <v>0</v>
      </c>
      <c r="J5" t="n">
        <v>1</v>
      </c>
      <c r="L5" t="n">
        <v>2</v>
      </c>
      <c r="M5" t="n">
        <v>2.33333333333333</v>
      </c>
      <c r="N5" t="n">
        <v>23.25</v>
      </c>
      <c r="O5" t="n">
        <v>40</v>
      </c>
      <c r="P5" t="n">
        <v>0.333333333333333</v>
      </c>
      <c r="R5" t="n">
        <v>1</v>
      </c>
      <c r="S5" t="n">
        <v>1.33333333333333</v>
      </c>
      <c r="T5" t="n">
        <v>7.25</v>
      </c>
      <c r="U5" t="n">
        <v>24.25</v>
      </c>
      <c r="V5" t="n">
        <v>0</v>
      </c>
      <c r="W5" t="n">
        <v>1</v>
      </c>
      <c r="X5" t="n">
        <v>2</v>
      </c>
      <c r="Y5" t="n">
        <v>1.66666666666666</v>
      </c>
      <c r="Z5" t="n">
        <v>9</v>
      </c>
      <c r="AA5" t="n">
        <v>22</v>
      </c>
      <c r="AB5" t="n">
        <v>0</v>
      </c>
      <c r="AD5" t="n">
        <v>1.5</v>
      </c>
      <c r="AE5" t="n">
        <v>1</v>
      </c>
      <c r="AF5" t="n">
        <v>1.66666666666666</v>
      </c>
      <c r="AG5" t="n">
        <v>12.25</v>
      </c>
      <c r="AH5" t="n">
        <v>46.75</v>
      </c>
      <c r="AI5" t="n">
        <v>0</v>
      </c>
      <c r="AK5" t="n">
        <v>2</v>
      </c>
      <c r="AL5" t="n">
        <v>1.5</v>
      </c>
      <c r="AM5" t="n">
        <v>7</v>
      </c>
      <c r="AN5" t="n">
        <v>42.75</v>
      </c>
      <c r="AO5" t="n">
        <v>0</v>
      </c>
      <c r="AP5" t="n">
        <v>6</v>
      </c>
      <c r="AR5" t="n">
        <v>3</v>
      </c>
      <c r="AS5" t="n">
        <v>2</v>
      </c>
      <c r="AT5" t="n">
        <v>20.5</v>
      </c>
      <c r="AU5" t="n">
        <v>32.75</v>
      </c>
      <c r="AV5" t="n">
        <v>0</v>
      </c>
      <c r="AW5" t="n">
        <v>3</v>
      </c>
      <c r="AY5" t="n">
        <v>3</v>
      </c>
      <c r="AZ5" t="n">
        <v>3.33333333333333</v>
      </c>
      <c r="BA5" t="n">
        <v>23.25</v>
      </c>
      <c r="BB5" t="n">
        <v>30</v>
      </c>
      <c r="BC5" t="n">
        <v>0</v>
      </c>
      <c r="BD5" t="n">
        <v>1</v>
      </c>
      <c r="BF5" t="n">
        <v>1</v>
      </c>
      <c r="BG5" t="n">
        <v>4</v>
      </c>
      <c r="BH5" t="n">
        <v>21.3333333333333</v>
      </c>
      <c r="BI5" t="n">
        <v>27.3333333333333</v>
      </c>
      <c r="BJ5" t="n">
        <v>0</v>
      </c>
      <c r="BK5" t="n">
        <v>1</v>
      </c>
      <c r="BL5" t="n">
        <v>1.5</v>
      </c>
      <c r="BM5" t="n">
        <v>2.66666666666666</v>
      </c>
      <c r="BN5" t="n">
        <v>25.3333333333333</v>
      </c>
      <c r="BO5" t="n">
        <v>31.3333333333333</v>
      </c>
      <c r="BP5" t="n">
        <v>0</v>
      </c>
      <c r="BQ5" t="n">
        <v>3</v>
      </c>
      <c r="BS5" t="n">
        <v>2</v>
      </c>
      <c r="BT5" t="n">
        <v>3</v>
      </c>
      <c r="BU5" t="n">
        <v>19.5</v>
      </c>
      <c r="BV5" t="n">
        <v>26.75</v>
      </c>
      <c r="BW5" t="n">
        <v>0</v>
      </c>
      <c r="BX5" t="n">
        <v>2</v>
      </c>
      <c r="BZ5" t="n">
        <v>2</v>
      </c>
      <c r="CA5" t="n">
        <v>3</v>
      </c>
      <c r="CB5" t="n">
        <v>22.25</v>
      </c>
      <c r="CC5" t="n">
        <v>31.75</v>
      </c>
      <c r="CD5" t="n">
        <v>23.4</v>
      </c>
      <c r="CE5" t="n">
        <v>1</v>
      </c>
      <c r="CF5" t="n">
        <v>2</v>
      </c>
      <c r="CG5" t="n">
        <v>2</v>
      </c>
      <c r="CH5" t="n">
        <v>2</v>
      </c>
      <c r="CI5" t="n">
        <v>20.5</v>
      </c>
      <c r="CJ5" t="n">
        <v>24</v>
      </c>
      <c r="CK5" t="n">
        <v>24.6</v>
      </c>
      <c r="CL5" t="n">
        <v>2.5</v>
      </c>
      <c r="CM5" t="n">
        <v>1</v>
      </c>
      <c r="CN5" t="n">
        <v>2</v>
      </c>
      <c r="CO5" t="n">
        <v>2.33333333333333</v>
      </c>
      <c r="CP5" t="n">
        <v>14.25</v>
      </c>
      <c r="CQ5" t="n">
        <v>24.75</v>
      </c>
      <c r="CR5" t="n">
        <v>0.2</v>
      </c>
      <c r="CS5" t="n">
        <v>1.33333333333333</v>
      </c>
      <c r="CT5" t="n">
        <v>7</v>
      </c>
      <c r="CU5" t="n">
        <v>2.66666666666666</v>
      </c>
      <c r="CV5" t="n">
        <v>10.25</v>
      </c>
      <c r="CW5" t="n">
        <v>66.75</v>
      </c>
      <c r="CX5" t="n">
        <v>0</v>
      </c>
      <c r="CY5" t="n">
        <v>1.5</v>
      </c>
      <c r="CZ5" t="n">
        <v>7.75</v>
      </c>
      <c r="DB5" t="n">
        <v>3</v>
      </c>
      <c r="DC5" t="n">
        <v>8.25</v>
      </c>
      <c r="DD5" t="n">
        <v>71.75</v>
      </c>
      <c r="DE5" t="n">
        <v>0</v>
      </c>
      <c r="DG5" t="n">
        <v>1</v>
      </c>
      <c r="DI5" t="n">
        <v>4</v>
      </c>
      <c r="DJ5" t="n">
        <v>6.25</v>
      </c>
      <c r="DK5" t="n">
        <v>54.25</v>
      </c>
      <c r="DL5" t="n">
        <v>0</v>
      </c>
      <c r="DM5" t="n">
        <v>2</v>
      </c>
      <c r="DN5" t="n">
        <v>1</v>
      </c>
      <c r="DP5" t="n">
        <v>2.75</v>
      </c>
      <c r="DQ5" t="n">
        <v>6</v>
      </c>
      <c r="DR5" t="n">
        <v>54.75</v>
      </c>
      <c r="DT5" t="n">
        <v>13.5</v>
      </c>
      <c r="DU5" t="n">
        <v>1</v>
      </c>
      <c r="DV5" t="n">
        <v>2</v>
      </c>
      <c r="DW5" t="n">
        <v>4</v>
      </c>
      <c r="DX5" t="n">
        <v>1.5</v>
      </c>
      <c r="DY5" t="n">
        <v>2</v>
      </c>
      <c r="DZ5" t="n">
        <v>1</v>
      </c>
      <c r="EA5" t="n">
        <v>1.5</v>
      </c>
      <c r="EB5" t="n">
        <v>2.5</v>
      </c>
      <c r="EC5" t="n">
        <v>3</v>
      </c>
      <c r="ED5" t="n">
        <v>4</v>
      </c>
      <c r="EE5" t="n">
        <v>5.5</v>
      </c>
      <c r="EF5" t="n">
        <v>1</v>
      </c>
      <c r="EG5" t="n">
        <v>1.5</v>
      </c>
      <c r="EH5" t="n">
        <v>2.5</v>
      </c>
      <c r="EI5" t="n">
        <v>2</v>
      </c>
      <c r="EJ5" t="n">
        <v>4</v>
      </c>
      <c r="EK5" t="n">
        <v>1</v>
      </c>
      <c r="EL5" t="n">
        <v>3</v>
      </c>
      <c r="EM5" t="n">
        <v>2.75</v>
      </c>
      <c r="EN5" t="n">
        <v>1.5</v>
      </c>
      <c r="EO5" t="n">
        <v>1</v>
      </c>
      <c r="EP5" t="n">
        <v>1</v>
      </c>
      <c r="ER5" t="n">
        <v>4.2</v>
      </c>
      <c r="ES5" t="n">
        <v>3</v>
      </c>
      <c r="ET5" t="n">
        <v>2.25</v>
      </c>
      <c r="EU5" t="n">
        <v>1068.16666666666</v>
      </c>
      <c r="EV5" t="n">
        <v>25.1666666666666</v>
      </c>
      <c r="EW5" t="n">
        <v>1</v>
      </c>
      <c r="EX5" t="n">
        <v>1</v>
      </c>
      <c r="EZ5" t="n">
        <v>1</v>
      </c>
      <c r="FA5" t="n">
        <v>1.33333333333333</v>
      </c>
      <c r="FC5" t="n">
        <v>1.33333333333333</v>
      </c>
      <c r="FD5" t="n">
        <v>2</v>
      </c>
      <c r="FE5" t="n">
        <v>8</v>
      </c>
      <c r="FF5" t="n">
        <v>1</v>
      </c>
      <c r="FG5" t="n">
        <v>17.5</v>
      </c>
      <c r="FH5" t="n">
        <v>1</v>
      </c>
      <c r="FI5" t="n">
        <v>1</v>
      </c>
      <c r="FJ5" t="n">
        <v>1</v>
      </c>
      <c r="FK5" t="n">
        <v>1</v>
      </c>
      <c r="FM5" t="n">
        <v>4</v>
      </c>
      <c r="FN5" t="n">
        <v>1</v>
      </c>
      <c r="FO5" t="n">
        <v>1</v>
      </c>
      <c r="FP5" t="n">
        <v>1</v>
      </c>
      <c r="FQ5" t="n">
        <v>4</v>
      </c>
      <c r="FR5" t="n">
        <v>2.33333333333333</v>
      </c>
      <c r="FS5" t="n">
        <v>13</v>
      </c>
      <c r="FT5" t="n">
        <v>1.25</v>
      </c>
      <c r="FU5" t="n">
        <v>802.25</v>
      </c>
      <c r="FV5" t="n">
        <v>587</v>
      </c>
      <c r="FY5" t="n">
        <v>5</v>
      </c>
      <c r="FZ5" t="n">
        <v>2</v>
      </c>
      <c r="GA5" t="n">
        <v>1.25</v>
      </c>
      <c r="GB5" t="n">
        <v>1.66666666666666</v>
      </c>
      <c r="GC5" t="n">
        <v>1</v>
      </c>
      <c r="GD5" t="n">
        <v>1</v>
      </c>
      <c r="GE5" t="n">
        <v>1</v>
      </c>
      <c r="GF5" t="n">
        <v>4.75</v>
      </c>
      <c r="GG5" t="n">
        <v>1</v>
      </c>
      <c r="GI5" t="n">
        <v>1</v>
      </c>
      <c r="GJ5" t="n">
        <v>5</v>
      </c>
      <c r="GL5" t="n">
        <v>1</v>
      </c>
      <c r="GM5" t="n">
        <v>13.5</v>
      </c>
      <c r="GN5" t="n">
        <v>8</v>
      </c>
      <c r="GO5" t="n">
        <v>5.5</v>
      </c>
      <c r="GP5" t="n">
        <v>1</v>
      </c>
      <c r="GQ5" t="n">
        <v>4.5</v>
      </c>
      <c r="GR5" t="n">
        <v>41.75</v>
      </c>
      <c r="GS5" t="n">
        <v>3</v>
      </c>
      <c r="GT5" t="n">
        <v>7.75</v>
      </c>
      <c r="GU5" t="n">
        <v>1</v>
      </c>
      <c r="GV5" t="n">
        <v>46.5</v>
      </c>
      <c r="GX5" t="n">
        <v>727.5</v>
      </c>
      <c r="GY5" t="n">
        <v>8.75</v>
      </c>
      <c r="GZ5" t="n">
        <v>3</v>
      </c>
      <c r="HA5" t="n">
        <v>639.4</v>
      </c>
      <c r="HB5" t="n">
        <v>61.6666666666666</v>
      </c>
      <c r="HC5" t="n">
        <v>1</v>
      </c>
      <c r="HD5" t="n">
        <v>1.5</v>
      </c>
      <c r="HF5" t="n">
        <v>1</v>
      </c>
      <c r="HG5" t="n">
        <v>1</v>
      </c>
      <c r="HH5" t="n">
        <v>1</v>
      </c>
      <c r="HI5" t="n">
        <v>2</v>
      </c>
      <c r="HJ5" t="n">
        <v>1</v>
      </c>
      <c r="HK5" t="n">
        <v>1</v>
      </c>
      <c r="HL5" t="n">
        <v>1</v>
      </c>
      <c r="HN5" t="n">
        <v>5.5</v>
      </c>
      <c r="HO5" t="n">
        <v>4</v>
      </c>
      <c r="HP5" t="n">
        <v>31.75</v>
      </c>
      <c r="HQ5" t="n">
        <v>1</v>
      </c>
      <c r="HR5" t="n">
        <v>2.5</v>
      </c>
      <c r="HS5" t="n">
        <v>1</v>
      </c>
      <c r="HT5" t="n">
        <v>1</v>
      </c>
      <c r="HU5" t="n">
        <v>1</v>
      </c>
      <c r="HV5" t="n">
        <v>3.33333333333333</v>
      </c>
      <c r="HW5" t="n">
        <v>1</v>
      </c>
      <c r="HX5" t="n">
        <v>5</v>
      </c>
      <c r="HY5" t="n">
        <v>3</v>
      </c>
      <c r="HZ5" t="n">
        <v>2</v>
      </c>
      <c r="IA5" t="n">
        <v>7.5</v>
      </c>
      <c r="IB5" t="n">
        <v>5.25</v>
      </c>
      <c r="IC5" t="n">
        <v>4.5</v>
      </c>
      <c r="ID5" t="n">
        <v>163</v>
      </c>
      <c r="IE5" t="n">
        <v>92.75</v>
      </c>
      <c r="IF5" t="n">
        <v>1</v>
      </c>
      <c r="IG5" t="n">
        <v>1</v>
      </c>
      <c r="IH5" t="n">
        <v>2</v>
      </c>
      <c r="II5" t="n">
        <v>1</v>
      </c>
      <c r="IJ5" t="n">
        <v>1</v>
      </c>
      <c r="IK5" t="n">
        <v>1</v>
      </c>
      <c r="IM5" t="n">
        <v>1</v>
      </c>
      <c r="IP5" t="n">
        <v>1</v>
      </c>
      <c r="IQ5" t="n">
        <v>3.33333333333333</v>
      </c>
      <c r="IR5" t="n">
        <v>8</v>
      </c>
      <c r="IT5" t="n">
        <v>4</v>
      </c>
      <c r="IV5" t="n">
        <v>1</v>
      </c>
      <c r="IW5" t="n">
        <v>1</v>
      </c>
      <c r="IX5" t="n">
        <v>2.25</v>
      </c>
      <c r="IY5" t="n">
        <v>1.66666666666666</v>
      </c>
      <c r="IZ5" t="n">
        <v>1</v>
      </c>
      <c r="JC5" t="n">
        <v>1.5</v>
      </c>
      <c r="JD5" t="n">
        <v>3.33333333333333</v>
      </c>
      <c r="JE5" t="n">
        <v>1.33333333333333</v>
      </c>
      <c r="JF5" t="n">
        <v>118</v>
      </c>
      <c r="JG5" t="n">
        <v>57.4</v>
      </c>
      <c r="JK5" t="n">
        <v>1</v>
      </c>
      <c r="JM5" t="n">
        <v>1</v>
      </c>
      <c r="JO5" t="n">
        <v>5.25</v>
      </c>
      <c r="JQ5" t="n">
        <v>68.25</v>
      </c>
      <c r="JV5" t="n">
        <v>1</v>
      </c>
      <c r="JY5" t="n">
        <v>1</v>
      </c>
      <c r="JZ5" t="n">
        <v>1</v>
      </c>
      <c r="KA5" t="n">
        <v>5.5</v>
      </c>
      <c r="KB5" t="n">
        <v>1.66666666666666</v>
      </c>
      <c r="KC5" t="n">
        <v>287.75</v>
      </c>
      <c r="KD5" t="n">
        <v>95.75</v>
      </c>
      <c r="KE5" t="n">
        <v>1</v>
      </c>
      <c r="KG5" t="n">
        <v>1</v>
      </c>
      <c r="KI5" t="n">
        <v>1</v>
      </c>
      <c r="KL5" t="n">
        <v>1</v>
      </c>
      <c r="KN5" t="n">
        <v>41.6666666666666</v>
      </c>
      <c r="KQ5" t="n">
        <v>1</v>
      </c>
      <c r="KR5" t="n">
        <v>1</v>
      </c>
      <c r="KT5" t="n">
        <v>7</v>
      </c>
      <c r="KU5" t="n">
        <v>1.5</v>
      </c>
      <c r="KV5" t="n">
        <v>1</v>
      </c>
      <c r="KW5" t="n">
        <v>1</v>
      </c>
      <c r="KX5" t="n">
        <v>1</v>
      </c>
      <c r="KY5" t="n">
        <v>1</v>
      </c>
      <c r="LA5" t="n">
        <v>45</v>
      </c>
      <c r="LB5" t="n">
        <v>2</v>
      </c>
      <c r="LC5" t="n">
        <v>111.25</v>
      </c>
      <c r="LD5" t="n">
        <v>1.5</v>
      </c>
      <c r="LE5" t="n">
        <v>89.40000000000001</v>
      </c>
      <c r="LF5" t="n">
        <v>37.4</v>
      </c>
      <c r="LG5" t="n">
        <v>1</v>
      </c>
      <c r="LH5" t="n">
        <v>1.5</v>
      </c>
      <c r="LI5" t="n">
        <v>16</v>
      </c>
      <c r="LK5" t="n">
        <v>1</v>
      </c>
      <c r="LM5" t="n">
        <v>1</v>
      </c>
      <c r="LN5" t="n">
        <v>2</v>
      </c>
      <c r="LP5" t="n">
        <v>19.3333333333333</v>
      </c>
      <c r="LQ5" t="n">
        <v>15.3333333333333</v>
      </c>
      <c r="LS5" t="n">
        <v>3.5</v>
      </c>
      <c r="LT5" t="n">
        <v>5.25</v>
      </c>
      <c r="LU5" t="n">
        <v>1</v>
      </c>
      <c r="LV5" t="n">
        <v>1</v>
      </c>
      <c r="LW5" t="n">
        <v>1</v>
      </c>
      <c r="LX5" t="n">
        <v>1</v>
      </c>
      <c r="LZ5" t="n">
        <v>3</v>
      </c>
      <c r="MA5" t="n">
        <v>10.25</v>
      </c>
      <c r="MB5" t="n">
        <v>1.5</v>
      </c>
      <c r="MC5" t="n">
        <v>107.75</v>
      </c>
      <c r="MD5" t="n">
        <v>63.5</v>
      </c>
      <c r="ME5" t="n">
        <v>1</v>
      </c>
      <c r="MF5" t="n">
        <v>1</v>
      </c>
      <c r="MG5" t="n">
        <v>1</v>
      </c>
      <c r="MH5" t="n">
        <v>1</v>
      </c>
      <c r="MI5" t="n">
        <v>2.5</v>
      </c>
      <c r="MJ5" t="n">
        <v>4</v>
      </c>
      <c r="MK5" t="n">
        <v>4</v>
      </c>
      <c r="ML5" t="n">
        <v>1</v>
      </c>
      <c r="MN5" t="n">
        <v>1</v>
      </c>
      <c r="MP5" t="n">
        <v>3.66666666666666</v>
      </c>
      <c r="MQ5" t="n">
        <v>4</v>
      </c>
      <c r="MR5" t="n">
        <v>2.75</v>
      </c>
      <c r="MS5" t="n">
        <v>2</v>
      </c>
      <c r="MU5" t="n">
        <v>6</v>
      </c>
      <c r="MV5" t="n">
        <v>2</v>
      </c>
      <c r="MW5" t="n">
        <v>2</v>
      </c>
      <c r="MX5" t="n">
        <v>1</v>
      </c>
      <c r="MZ5" t="n">
        <v>1</v>
      </c>
      <c r="NA5" t="n">
        <v>1.33333333333333</v>
      </c>
      <c r="NC5" t="n">
        <v>36</v>
      </c>
      <c r="ND5" t="n">
        <v>26.5</v>
      </c>
      <c r="NE5" t="n">
        <v>3270.2</v>
      </c>
      <c r="NF5" t="n">
        <v>3250.4</v>
      </c>
      <c r="NG5" t="n">
        <v>2173.16666666666</v>
      </c>
      <c r="NH5" t="n">
        <v>2166.16666666666</v>
      </c>
      <c r="NI5" t="n">
        <v>4206.4</v>
      </c>
      <c r="NJ5" t="n">
        <v>4243.4</v>
      </c>
      <c r="NK5" t="n">
        <v>4180</v>
      </c>
      <c r="NL5" t="n">
        <v>4168</v>
      </c>
      <c r="NM5" t="n">
        <v>2437.6</v>
      </c>
      <c r="NN5" t="n">
        <v>2428.8</v>
      </c>
      <c r="NO5" t="n">
        <v>3204</v>
      </c>
      <c r="NP5" t="n">
        <v>3168.6</v>
      </c>
      <c r="NQ5" t="n">
        <v>2773.6</v>
      </c>
      <c r="NR5" t="n">
        <v>2828.2</v>
      </c>
      <c r="NS5" t="n">
        <v>4352.8</v>
      </c>
      <c r="NT5" t="n">
        <v>3722.33333333333</v>
      </c>
      <c r="NU5" t="n">
        <v>4147.5</v>
      </c>
      <c r="NV5" t="n">
        <v>4115</v>
      </c>
      <c r="NW5" t="n">
        <v>5092</v>
      </c>
      <c r="NX5" t="n">
        <v>6189.75</v>
      </c>
      <c r="NY5" t="n">
        <v>3705.25</v>
      </c>
      <c r="NZ5" t="n">
        <v>2594</v>
      </c>
      <c r="OA5" t="n">
        <v>3981.25</v>
      </c>
      <c r="OB5" t="n">
        <v>4184</v>
      </c>
      <c r="OC5" t="n">
        <v>4496</v>
      </c>
      <c r="OD5" t="n">
        <v>4994.25</v>
      </c>
      <c r="OE5" t="n">
        <v>5829.25</v>
      </c>
      <c r="OF5" t="n">
        <v>3403.25</v>
      </c>
      <c r="OG5" t="n">
        <v>4435.8</v>
      </c>
      <c r="OH5" t="n">
        <v>4415.4</v>
      </c>
    </row>
    <row r="6">
      <c r="A6" t="inlineStr">
        <is>
          <t>Max</t>
        </is>
      </c>
      <c r="B6" t="n">
        <v>0</v>
      </c>
      <c r="C6" t="n">
        <v>1</v>
      </c>
      <c r="F6" t="n">
        <v>2</v>
      </c>
      <c r="G6" t="n">
        <v>39</v>
      </c>
      <c r="H6" t="n">
        <v>53</v>
      </c>
      <c r="I6" t="n">
        <v>0</v>
      </c>
      <c r="J6" t="n">
        <v>1</v>
      </c>
      <c r="L6" t="n">
        <v>2</v>
      </c>
      <c r="M6" t="n">
        <v>4</v>
      </c>
      <c r="N6" t="n">
        <v>45</v>
      </c>
      <c r="O6" t="n">
        <v>68</v>
      </c>
      <c r="P6" t="n">
        <v>1</v>
      </c>
      <c r="R6" t="n">
        <v>1</v>
      </c>
      <c r="S6" t="n">
        <v>2</v>
      </c>
      <c r="T6" t="n">
        <v>14</v>
      </c>
      <c r="U6" t="n">
        <v>44</v>
      </c>
      <c r="V6" t="n">
        <v>0</v>
      </c>
      <c r="W6" t="n">
        <v>1</v>
      </c>
      <c r="X6" t="n">
        <v>2</v>
      </c>
      <c r="Y6" t="n">
        <v>3</v>
      </c>
      <c r="Z6" t="n">
        <v>18</v>
      </c>
      <c r="AA6" t="n">
        <v>33</v>
      </c>
      <c r="AB6" t="n">
        <v>0</v>
      </c>
      <c r="AD6" t="n">
        <v>2</v>
      </c>
      <c r="AE6" t="n">
        <v>1</v>
      </c>
      <c r="AF6" t="n">
        <v>2</v>
      </c>
      <c r="AG6" t="n">
        <v>23</v>
      </c>
      <c r="AH6" t="n">
        <v>72</v>
      </c>
      <c r="AI6" t="n">
        <v>0</v>
      </c>
      <c r="AK6" t="n">
        <v>2</v>
      </c>
      <c r="AL6" t="n">
        <v>2</v>
      </c>
      <c r="AM6" t="n">
        <v>14</v>
      </c>
      <c r="AN6" t="n">
        <v>62</v>
      </c>
      <c r="AO6" t="n">
        <v>0</v>
      </c>
      <c r="AP6" t="n">
        <v>6</v>
      </c>
      <c r="AR6" t="n">
        <v>3</v>
      </c>
      <c r="AS6" t="n">
        <v>3</v>
      </c>
      <c r="AT6" t="n">
        <v>33</v>
      </c>
      <c r="AU6" t="n">
        <v>59</v>
      </c>
      <c r="AV6" t="n">
        <v>0</v>
      </c>
      <c r="AW6" t="n">
        <v>3</v>
      </c>
      <c r="AY6" t="n">
        <v>3</v>
      </c>
      <c r="AZ6" t="n">
        <v>4</v>
      </c>
      <c r="BA6" t="n">
        <v>34</v>
      </c>
      <c r="BB6" t="n">
        <v>50</v>
      </c>
      <c r="BC6" t="n">
        <v>0</v>
      </c>
      <c r="BD6" t="n">
        <v>1</v>
      </c>
      <c r="BF6" t="n">
        <v>1</v>
      </c>
      <c r="BG6" t="n">
        <v>4</v>
      </c>
      <c r="BH6" t="n">
        <v>40</v>
      </c>
      <c r="BI6" t="n">
        <v>33</v>
      </c>
      <c r="BJ6" t="n">
        <v>0</v>
      </c>
      <c r="BK6" t="n">
        <v>1</v>
      </c>
      <c r="BL6" t="n">
        <v>2</v>
      </c>
      <c r="BM6" t="n">
        <v>6</v>
      </c>
      <c r="BN6" t="n">
        <v>51</v>
      </c>
      <c r="BO6" t="n">
        <v>50</v>
      </c>
      <c r="BP6" t="n">
        <v>0</v>
      </c>
      <c r="BQ6" t="n">
        <v>3</v>
      </c>
      <c r="BS6" t="n">
        <v>2</v>
      </c>
      <c r="BT6" t="n">
        <v>6</v>
      </c>
      <c r="BU6" t="n">
        <v>40</v>
      </c>
      <c r="BV6" t="n">
        <v>45</v>
      </c>
      <c r="BW6" t="n">
        <v>0</v>
      </c>
      <c r="BX6" t="n">
        <v>3</v>
      </c>
      <c r="BZ6" t="n">
        <v>2</v>
      </c>
      <c r="CA6" t="n">
        <v>6</v>
      </c>
      <c r="CB6" t="n">
        <v>41</v>
      </c>
      <c r="CC6" t="n">
        <v>49</v>
      </c>
      <c r="CD6" t="n">
        <v>51</v>
      </c>
      <c r="CE6" t="n">
        <v>1</v>
      </c>
      <c r="CF6" t="n">
        <v>2</v>
      </c>
      <c r="CG6" t="n">
        <v>2</v>
      </c>
      <c r="CH6" t="n">
        <v>4</v>
      </c>
      <c r="CI6" t="n">
        <v>50</v>
      </c>
      <c r="CJ6" t="n">
        <v>33</v>
      </c>
      <c r="CK6" t="n">
        <v>47</v>
      </c>
      <c r="CL6" t="n">
        <v>4</v>
      </c>
      <c r="CM6" t="n">
        <v>1</v>
      </c>
      <c r="CN6" t="n">
        <v>2</v>
      </c>
      <c r="CO6" t="n">
        <v>4</v>
      </c>
      <c r="CP6" t="n">
        <v>24</v>
      </c>
      <c r="CQ6" t="n">
        <v>40</v>
      </c>
      <c r="CR6" t="n">
        <v>1</v>
      </c>
      <c r="CS6" t="n">
        <v>2</v>
      </c>
      <c r="CT6" t="n">
        <v>18</v>
      </c>
      <c r="CU6" t="n">
        <v>5</v>
      </c>
      <c r="CV6" t="n">
        <v>16</v>
      </c>
      <c r="CW6" t="n">
        <v>94</v>
      </c>
      <c r="CX6" t="n">
        <v>0</v>
      </c>
      <c r="CY6" t="n">
        <v>2</v>
      </c>
      <c r="CZ6" t="n">
        <v>20</v>
      </c>
      <c r="DB6" t="n">
        <v>4</v>
      </c>
      <c r="DC6" t="n">
        <v>13</v>
      </c>
      <c r="DD6" t="n">
        <v>102</v>
      </c>
      <c r="DE6" t="n">
        <v>0</v>
      </c>
      <c r="DG6" t="n">
        <v>1</v>
      </c>
      <c r="DI6" t="n">
        <v>6</v>
      </c>
      <c r="DJ6" t="n">
        <v>15</v>
      </c>
      <c r="DK6" t="n">
        <v>92</v>
      </c>
      <c r="DL6" t="n">
        <v>0</v>
      </c>
      <c r="DM6" t="n">
        <v>2</v>
      </c>
      <c r="DN6" t="n">
        <v>1</v>
      </c>
      <c r="DP6" t="n">
        <v>6</v>
      </c>
      <c r="DQ6" t="n">
        <v>12</v>
      </c>
      <c r="DR6" t="n">
        <v>76</v>
      </c>
      <c r="DT6" t="n">
        <v>26</v>
      </c>
      <c r="DU6" t="n">
        <v>1</v>
      </c>
      <c r="DV6" t="n">
        <v>3</v>
      </c>
      <c r="DW6" t="n">
        <v>4</v>
      </c>
      <c r="DX6" t="n">
        <v>2</v>
      </c>
      <c r="DY6" t="n">
        <v>3</v>
      </c>
      <c r="DZ6" t="n">
        <v>1</v>
      </c>
      <c r="EA6" t="n">
        <v>2</v>
      </c>
      <c r="EB6" t="n">
        <v>3</v>
      </c>
      <c r="EC6" t="n">
        <v>5</v>
      </c>
      <c r="ED6" t="n">
        <v>4</v>
      </c>
      <c r="EE6" t="n">
        <v>6</v>
      </c>
      <c r="EF6" t="n">
        <v>1</v>
      </c>
      <c r="EG6" t="n">
        <v>2</v>
      </c>
      <c r="EH6" t="n">
        <v>3</v>
      </c>
      <c r="EI6" t="n">
        <v>3</v>
      </c>
      <c r="EJ6" t="n">
        <v>7</v>
      </c>
      <c r="EK6" t="n">
        <v>1</v>
      </c>
      <c r="EL6" t="n">
        <v>4</v>
      </c>
      <c r="EM6" t="n">
        <v>6</v>
      </c>
      <c r="EN6" t="n">
        <v>2</v>
      </c>
      <c r="EO6" t="n">
        <v>1</v>
      </c>
      <c r="EP6" t="n">
        <v>1</v>
      </c>
      <c r="ER6" t="n">
        <v>8</v>
      </c>
      <c r="ES6" t="n">
        <v>4</v>
      </c>
      <c r="ET6" t="n">
        <v>4</v>
      </c>
      <c r="EU6" t="n">
        <v>2890</v>
      </c>
      <c r="EV6" t="n">
        <v>71</v>
      </c>
      <c r="EW6" t="n">
        <v>1</v>
      </c>
      <c r="EX6" t="n">
        <v>1</v>
      </c>
      <c r="EZ6" t="n">
        <v>1</v>
      </c>
      <c r="FA6" t="n">
        <v>2</v>
      </c>
      <c r="FC6" t="n">
        <v>2</v>
      </c>
      <c r="FD6" t="n">
        <v>3</v>
      </c>
      <c r="FE6" t="n">
        <v>12</v>
      </c>
      <c r="FF6" t="n">
        <v>1</v>
      </c>
      <c r="FG6" t="n">
        <v>31</v>
      </c>
      <c r="FH6" t="n">
        <v>1</v>
      </c>
      <c r="FI6" t="n">
        <v>1</v>
      </c>
      <c r="FJ6" t="n">
        <v>1</v>
      </c>
      <c r="FK6" t="n">
        <v>1</v>
      </c>
      <c r="FM6" t="n">
        <v>5</v>
      </c>
      <c r="FN6" t="n">
        <v>1</v>
      </c>
      <c r="FO6" t="n">
        <v>1</v>
      </c>
      <c r="FP6" t="n">
        <v>1</v>
      </c>
      <c r="FQ6" t="n">
        <v>4</v>
      </c>
      <c r="FR6" t="n">
        <v>4</v>
      </c>
      <c r="FS6" t="n">
        <v>13</v>
      </c>
      <c r="FT6" t="n">
        <v>2</v>
      </c>
      <c r="FU6" t="n">
        <v>1312</v>
      </c>
      <c r="FV6" t="n">
        <v>902</v>
      </c>
      <c r="FY6" t="n">
        <v>6</v>
      </c>
      <c r="FZ6" t="n">
        <v>2</v>
      </c>
      <c r="GA6" t="n">
        <v>2</v>
      </c>
      <c r="GB6" t="n">
        <v>2</v>
      </c>
      <c r="GC6" t="n">
        <v>1</v>
      </c>
      <c r="GD6" t="n">
        <v>1</v>
      </c>
      <c r="GE6" t="n">
        <v>1</v>
      </c>
      <c r="GF6" t="n">
        <v>9</v>
      </c>
      <c r="GG6" t="n">
        <v>1</v>
      </c>
      <c r="GI6" t="n">
        <v>1</v>
      </c>
      <c r="GJ6" t="n">
        <v>11</v>
      </c>
      <c r="GL6" t="n">
        <v>1</v>
      </c>
      <c r="GM6" t="n">
        <v>19</v>
      </c>
      <c r="GN6" t="n">
        <v>21</v>
      </c>
      <c r="GO6" t="n">
        <v>9</v>
      </c>
      <c r="GP6" t="n">
        <v>1</v>
      </c>
      <c r="GQ6" t="n">
        <v>8</v>
      </c>
      <c r="GR6" t="n">
        <v>88</v>
      </c>
      <c r="GS6" t="n">
        <v>4</v>
      </c>
      <c r="GT6" t="n">
        <v>20</v>
      </c>
      <c r="GU6" t="n">
        <v>1</v>
      </c>
      <c r="GV6" t="n">
        <v>105</v>
      </c>
      <c r="GX6" t="n">
        <v>1735</v>
      </c>
      <c r="GY6" t="n">
        <v>16</v>
      </c>
      <c r="GZ6" t="n">
        <v>5</v>
      </c>
      <c r="HA6" t="n">
        <v>1202</v>
      </c>
      <c r="HB6" t="n">
        <v>128</v>
      </c>
      <c r="HC6" t="n">
        <v>1</v>
      </c>
      <c r="HD6" t="n">
        <v>2</v>
      </c>
      <c r="HF6" t="n">
        <v>1</v>
      </c>
      <c r="HG6" t="n">
        <v>1</v>
      </c>
      <c r="HH6" t="n">
        <v>1</v>
      </c>
      <c r="HI6" t="n">
        <v>2</v>
      </c>
      <c r="HJ6" t="n">
        <v>1</v>
      </c>
      <c r="HK6" t="n">
        <v>1</v>
      </c>
      <c r="HL6" t="n">
        <v>1</v>
      </c>
      <c r="HN6" t="n">
        <v>10</v>
      </c>
      <c r="HO6" t="n">
        <v>4</v>
      </c>
      <c r="HP6" t="n">
        <v>41</v>
      </c>
      <c r="HQ6" t="n">
        <v>1</v>
      </c>
      <c r="HR6" t="n">
        <v>4</v>
      </c>
      <c r="HS6" t="n">
        <v>1</v>
      </c>
      <c r="HT6" t="n">
        <v>1</v>
      </c>
      <c r="HU6" t="n">
        <v>1</v>
      </c>
      <c r="HV6" t="n">
        <v>6</v>
      </c>
      <c r="HW6" t="n">
        <v>1</v>
      </c>
      <c r="HX6" t="n">
        <v>5</v>
      </c>
      <c r="HY6" t="n">
        <v>5</v>
      </c>
      <c r="HZ6" t="n">
        <v>2</v>
      </c>
      <c r="IA6" t="n">
        <v>22</v>
      </c>
      <c r="IB6" t="n">
        <v>10</v>
      </c>
      <c r="IC6" t="n">
        <v>6</v>
      </c>
      <c r="ID6" t="n">
        <v>248</v>
      </c>
      <c r="IE6" t="n">
        <v>127</v>
      </c>
      <c r="IF6" t="n">
        <v>1</v>
      </c>
      <c r="IG6" t="n">
        <v>1</v>
      </c>
      <c r="IH6" t="n">
        <v>2</v>
      </c>
      <c r="II6" t="n">
        <v>1</v>
      </c>
      <c r="IJ6" t="n">
        <v>1</v>
      </c>
      <c r="IK6" t="n">
        <v>1</v>
      </c>
      <c r="IM6" t="n">
        <v>1</v>
      </c>
      <c r="IP6" t="n">
        <v>1</v>
      </c>
      <c r="IQ6" t="n">
        <v>8</v>
      </c>
      <c r="IR6" t="n">
        <v>12</v>
      </c>
      <c r="IT6" t="n">
        <v>7</v>
      </c>
      <c r="IV6" t="n">
        <v>1</v>
      </c>
      <c r="IW6" t="n">
        <v>1</v>
      </c>
      <c r="IX6" t="n">
        <v>5</v>
      </c>
      <c r="IY6" t="n">
        <v>2</v>
      </c>
      <c r="IZ6" t="n">
        <v>1</v>
      </c>
      <c r="JC6" t="n">
        <v>2</v>
      </c>
      <c r="JD6" t="n">
        <v>6</v>
      </c>
      <c r="JE6" t="n">
        <v>2</v>
      </c>
      <c r="JF6" t="n">
        <v>196</v>
      </c>
      <c r="JG6" t="n">
        <v>121</v>
      </c>
      <c r="JK6" t="n">
        <v>1</v>
      </c>
      <c r="JM6" t="n">
        <v>1</v>
      </c>
      <c r="JO6" t="n">
        <v>9</v>
      </c>
      <c r="JQ6" t="n">
        <v>127</v>
      </c>
      <c r="JV6" t="n">
        <v>1</v>
      </c>
      <c r="JY6" t="n">
        <v>1</v>
      </c>
      <c r="JZ6" t="n">
        <v>1</v>
      </c>
      <c r="KA6" t="n">
        <v>9</v>
      </c>
      <c r="KB6" t="n">
        <v>2</v>
      </c>
      <c r="KC6" t="n">
        <v>425</v>
      </c>
      <c r="KD6" t="n">
        <v>160</v>
      </c>
      <c r="KE6" t="n">
        <v>1</v>
      </c>
      <c r="KG6" t="n">
        <v>1</v>
      </c>
      <c r="KI6" t="n">
        <v>1</v>
      </c>
      <c r="KL6" t="n">
        <v>1</v>
      </c>
      <c r="KN6" t="n">
        <v>58</v>
      </c>
      <c r="KQ6" t="n">
        <v>1</v>
      </c>
      <c r="KR6" t="n">
        <v>1</v>
      </c>
      <c r="KT6" t="n">
        <v>7</v>
      </c>
      <c r="KU6" t="n">
        <v>2</v>
      </c>
      <c r="KV6" t="n">
        <v>1</v>
      </c>
      <c r="KW6" t="n">
        <v>1</v>
      </c>
      <c r="KX6" t="n">
        <v>1</v>
      </c>
      <c r="KY6" t="n">
        <v>1</v>
      </c>
      <c r="LA6" t="n">
        <v>114</v>
      </c>
      <c r="LB6" t="n">
        <v>2</v>
      </c>
      <c r="LC6" t="n">
        <v>353</v>
      </c>
      <c r="LD6" t="n">
        <v>2</v>
      </c>
      <c r="LE6" t="n">
        <v>202</v>
      </c>
      <c r="LF6" t="n">
        <v>82</v>
      </c>
      <c r="LG6" t="n">
        <v>1</v>
      </c>
      <c r="LH6" t="n">
        <v>2</v>
      </c>
      <c r="LI6" t="n">
        <v>16</v>
      </c>
      <c r="LK6" t="n">
        <v>1</v>
      </c>
      <c r="LM6" t="n">
        <v>1</v>
      </c>
      <c r="LN6" t="n">
        <v>3</v>
      </c>
      <c r="LP6" t="n">
        <v>52</v>
      </c>
      <c r="LQ6" t="n">
        <v>28</v>
      </c>
      <c r="LS6" t="n">
        <v>6</v>
      </c>
      <c r="LT6" t="n">
        <v>12</v>
      </c>
      <c r="LU6" t="n">
        <v>1</v>
      </c>
      <c r="LV6" t="n">
        <v>1</v>
      </c>
      <c r="LW6" t="n">
        <v>1</v>
      </c>
      <c r="LX6" t="n">
        <v>1</v>
      </c>
      <c r="LZ6" t="n">
        <v>3</v>
      </c>
      <c r="MA6" t="n">
        <v>27</v>
      </c>
      <c r="MB6" t="n">
        <v>2</v>
      </c>
      <c r="MC6" t="n">
        <v>174</v>
      </c>
      <c r="MD6" t="n">
        <v>93</v>
      </c>
      <c r="ME6" t="n">
        <v>1</v>
      </c>
      <c r="MF6" t="n">
        <v>1</v>
      </c>
      <c r="MG6" t="n">
        <v>1</v>
      </c>
      <c r="MH6" t="n">
        <v>1</v>
      </c>
      <c r="MI6" t="n">
        <v>3</v>
      </c>
      <c r="MJ6" t="n">
        <v>4</v>
      </c>
      <c r="MK6" t="n">
        <v>4</v>
      </c>
      <c r="ML6" t="n">
        <v>1</v>
      </c>
      <c r="MN6" t="n">
        <v>1</v>
      </c>
      <c r="MP6" t="n">
        <v>7</v>
      </c>
      <c r="MQ6" t="n">
        <v>4</v>
      </c>
      <c r="MR6" t="n">
        <v>5</v>
      </c>
      <c r="MS6" t="n">
        <v>2</v>
      </c>
      <c r="MU6" t="n">
        <v>10</v>
      </c>
      <c r="MV6" t="n">
        <v>3</v>
      </c>
      <c r="MW6" t="n">
        <v>2</v>
      </c>
      <c r="MX6" t="n">
        <v>1</v>
      </c>
      <c r="MZ6" t="n">
        <v>1</v>
      </c>
      <c r="NA6" t="n">
        <v>2</v>
      </c>
      <c r="NC6" t="n">
        <v>53</v>
      </c>
      <c r="ND6" t="n">
        <v>44</v>
      </c>
      <c r="NE6" t="n">
        <v>6453</v>
      </c>
      <c r="NF6" t="n">
        <v>6489</v>
      </c>
      <c r="NG6" t="n">
        <v>5942</v>
      </c>
      <c r="NH6" t="n">
        <v>5965</v>
      </c>
      <c r="NI6" t="n">
        <v>7831</v>
      </c>
      <c r="NJ6" t="n">
        <v>7755</v>
      </c>
      <c r="NK6" t="n">
        <v>7646</v>
      </c>
      <c r="NL6" t="n">
        <v>7522</v>
      </c>
      <c r="NM6" t="n">
        <v>5686</v>
      </c>
      <c r="NN6" t="n">
        <v>5636</v>
      </c>
      <c r="NO6" t="n">
        <v>7173</v>
      </c>
      <c r="NP6" t="n">
        <v>7294</v>
      </c>
      <c r="NQ6" t="n">
        <v>5549</v>
      </c>
      <c r="NR6" t="n">
        <v>5981</v>
      </c>
      <c r="NS6" t="n">
        <v>7586</v>
      </c>
      <c r="NT6" t="n">
        <v>7843</v>
      </c>
      <c r="NU6" t="n">
        <v>6592</v>
      </c>
      <c r="NV6" t="n">
        <v>5943</v>
      </c>
      <c r="NW6" t="n">
        <v>7207</v>
      </c>
      <c r="NX6" t="n">
        <v>8285</v>
      </c>
      <c r="NY6" t="n">
        <v>5791</v>
      </c>
      <c r="NZ6" t="n">
        <v>4944</v>
      </c>
      <c r="OA6" t="n">
        <v>5200</v>
      </c>
      <c r="OB6" t="n">
        <v>7154</v>
      </c>
      <c r="OC6" t="n">
        <v>6952</v>
      </c>
      <c r="OD6" t="n">
        <v>8365</v>
      </c>
      <c r="OE6" t="n">
        <v>8553</v>
      </c>
      <c r="OF6" t="n">
        <v>8146</v>
      </c>
      <c r="OG6" t="n">
        <v>8422</v>
      </c>
      <c r="OH6" t="n">
        <v>8388</v>
      </c>
    </row>
    <row r="7">
      <c r="A7" t="inlineStr">
        <is>
          <t>2020/09/11 01:00 PDT</t>
        </is>
      </c>
      <c r="B7" t="n">
        <v>0</v>
      </c>
      <c r="C7" t="n">
        <v>1</v>
      </c>
      <c r="F7" t="n">
        <v>2</v>
      </c>
      <c r="G7" t="n">
        <v>29</v>
      </c>
      <c r="H7" t="n">
        <v>52</v>
      </c>
      <c r="I7" t="n">
        <v>0</v>
      </c>
      <c r="L7" t="n">
        <v>2</v>
      </c>
      <c r="M7" t="n">
        <v>4</v>
      </c>
      <c r="N7" t="n">
        <v>36</v>
      </c>
      <c r="O7" t="n">
        <v>68</v>
      </c>
      <c r="P7" t="n">
        <v>0</v>
      </c>
      <c r="R7" t="n">
        <v>1</v>
      </c>
      <c r="S7" t="n">
        <v>2</v>
      </c>
      <c r="T7" t="n">
        <v>14</v>
      </c>
      <c r="U7" t="n">
        <v>44</v>
      </c>
      <c r="V7" t="n">
        <v>0</v>
      </c>
      <c r="X7" t="n">
        <v>2</v>
      </c>
      <c r="Y7" t="n">
        <v>3</v>
      </c>
      <c r="Z7" t="n">
        <v>18</v>
      </c>
      <c r="AA7" t="n">
        <v>33</v>
      </c>
      <c r="AB7" t="n">
        <v>0</v>
      </c>
      <c r="AF7" t="n">
        <v>2</v>
      </c>
      <c r="AG7" t="n">
        <v>15</v>
      </c>
      <c r="AH7" t="n">
        <v>55</v>
      </c>
      <c r="AI7" t="n">
        <v>0</v>
      </c>
      <c r="AL7" t="n">
        <v>1</v>
      </c>
      <c r="AM7" t="n">
        <v>5</v>
      </c>
      <c r="AN7" t="n">
        <v>51</v>
      </c>
      <c r="AO7" t="n">
        <v>0</v>
      </c>
      <c r="AS7" t="n">
        <v>3</v>
      </c>
      <c r="AT7" t="n">
        <v>29</v>
      </c>
      <c r="AU7" t="n">
        <v>59</v>
      </c>
      <c r="AV7" t="n">
        <v>0</v>
      </c>
      <c r="AZ7" t="n">
        <v>4</v>
      </c>
      <c r="BA7" t="n">
        <v>34</v>
      </c>
      <c r="BB7" t="n">
        <v>50</v>
      </c>
      <c r="BC7" t="n">
        <v>0</v>
      </c>
      <c r="BD7" t="n">
        <v>1</v>
      </c>
      <c r="BF7" t="n">
        <v>1</v>
      </c>
      <c r="BG7" t="n">
        <v>4</v>
      </c>
      <c r="BH7" t="n">
        <v>40</v>
      </c>
      <c r="BI7" t="n">
        <v>33</v>
      </c>
      <c r="BJ7" t="n">
        <v>0</v>
      </c>
      <c r="BK7" t="n">
        <v>1</v>
      </c>
      <c r="BL7" t="n">
        <v>2</v>
      </c>
      <c r="BM7" t="n">
        <v>1</v>
      </c>
      <c r="BN7" t="n">
        <v>51</v>
      </c>
      <c r="BO7" t="n">
        <v>50</v>
      </c>
      <c r="BP7" t="n">
        <v>0</v>
      </c>
      <c r="BT7" t="n">
        <v>6</v>
      </c>
      <c r="BU7" t="n">
        <v>23</v>
      </c>
      <c r="BV7" t="n">
        <v>45</v>
      </c>
      <c r="BW7" t="n">
        <v>0</v>
      </c>
      <c r="BX7" t="n">
        <v>2</v>
      </c>
      <c r="BZ7" t="n">
        <v>2</v>
      </c>
      <c r="CA7" t="n">
        <v>6</v>
      </c>
      <c r="CB7" t="n">
        <v>32</v>
      </c>
      <c r="CC7" t="n">
        <v>49</v>
      </c>
      <c r="CD7" t="n">
        <v>51</v>
      </c>
      <c r="CE7" t="n">
        <v>1</v>
      </c>
      <c r="CF7" t="n">
        <v>2</v>
      </c>
      <c r="CH7" t="n">
        <v>1</v>
      </c>
      <c r="CI7" t="n">
        <v>13</v>
      </c>
      <c r="CJ7" t="n">
        <v>30</v>
      </c>
      <c r="CK7" t="n">
        <v>46</v>
      </c>
      <c r="CL7" t="n">
        <v>4</v>
      </c>
      <c r="CM7" t="n">
        <v>1</v>
      </c>
      <c r="CO7" t="n">
        <v>1</v>
      </c>
      <c r="CP7" t="n">
        <v>18</v>
      </c>
      <c r="CQ7" t="n">
        <v>35</v>
      </c>
      <c r="CR7" t="n">
        <v>0</v>
      </c>
      <c r="CS7" t="n">
        <v>1</v>
      </c>
      <c r="CT7" t="n">
        <v>3</v>
      </c>
      <c r="CU7" t="n">
        <v>5</v>
      </c>
      <c r="CV7" t="n">
        <v>12</v>
      </c>
      <c r="CW7" t="n">
        <v>93</v>
      </c>
      <c r="CX7" t="n">
        <v>0</v>
      </c>
      <c r="CZ7" t="n">
        <v>4</v>
      </c>
      <c r="DC7" t="n">
        <v>10</v>
      </c>
      <c r="DD7" t="n">
        <v>102</v>
      </c>
      <c r="DE7" t="n">
        <v>0</v>
      </c>
      <c r="DI7" t="n">
        <v>6</v>
      </c>
      <c r="DJ7" t="n">
        <v>15</v>
      </c>
      <c r="DK7" t="n">
        <v>92</v>
      </c>
      <c r="DL7" t="n">
        <v>0</v>
      </c>
      <c r="DP7" t="n">
        <v>6</v>
      </c>
      <c r="DQ7" t="n">
        <v>12</v>
      </c>
      <c r="DR7" t="n">
        <v>73</v>
      </c>
      <c r="DU7" t="n">
        <v>1</v>
      </c>
      <c r="DV7" t="n">
        <v>1</v>
      </c>
      <c r="DY7" t="n">
        <v>1</v>
      </c>
      <c r="EC7" t="n">
        <v>3</v>
      </c>
      <c r="EF7" t="n">
        <v>1</v>
      </c>
      <c r="EG7" t="n">
        <v>2</v>
      </c>
      <c r="EI7" t="n">
        <v>1</v>
      </c>
      <c r="EJ7" t="n">
        <v>7</v>
      </c>
      <c r="EK7" t="n">
        <v>1</v>
      </c>
      <c r="EL7" t="n">
        <v>4</v>
      </c>
      <c r="EM7" t="n">
        <v>1</v>
      </c>
      <c r="EN7" t="n">
        <v>2</v>
      </c>
      <c r="EO7" t="n">
        <v>1</v>
      </c>
      <c r="ER7" t="n">
        <v>3</v>
      </c>
      <c r="ES7" t="n">
        <v>2</v>
      </c>
      <c r="ET7" t="n">
        <v>4</v>
      </c>
      <c r="EU7" t="n">
        <v>2890</v>
      </c>
      <c r="EV7" t="n">
        <v>71</v>
      </c>
      <c r="EX7" t="n">
        <v>1</v>
      </c>
      <c r="EZ7" t="n">
        <v>1</v>
      </c>
      <c r="FA7" t="n">
        <v>1</v>
      </c>
      <c r="FC7" t="n">
        <v>1</v>
      </c>
      <c r="FD7" t="n">
        <v>3</v>
      </c>
      <c r="FE7" t="n">
        <v>6</v>
      </c>
      <c r="FF7" t="n">
        <v>1</v>
      </c>
      <c r="FG7" t="n">
        <v>31</v>
      </c>
      <c r="FN7" t="n">
        <v>1</v>
      </c>
      <c r="FQ7" t="n">
        <v>4</v>
      </c>
      <c r="FR7" t="n">
        <v>2</v>
      </c>
      <c r="FS7" t="n">
        <v>13</v>
      </c>
      <c r="FT7" t="n">
        <v>1</v>
      </c>
      <c r="FU7" t="n">
        <v>1091</v>
      </c>
      <c r="FV7" t="n">
        <v>859</v>
      </c>
      <c r="FY7" t="n">
        <v>4</v>
      </c>
      <c r="FZ7" t="n">
        <v>2</v>
      </c>
      <c r="GA7" t="n">
        <v>2</v>
      </c>
      <c r="GB7" t="n">
        <v>2</v>
      </c>
      <c r="GF7" t="n">
        <v>9</v>
      </c>
      <c r="GG7" t="n">
        <v>1</v>
      </c>
      <c r="GJ7" t="n">
        <v>4</v>
      </c>
      <c r="GL7" t="n">
        <v>1</v>
      </c>
      <c r="GM7" t="n">
        <v>18</v>
      </c>
      <c r="GN7" t="n">
        <v>4</v>
      </c>
      <c r="GP7" t="n">
        <v>1</v>
      </c>
      <c r="GQ7" t="n">
        <v>8</v>
      </c>
      <c r="GR7" t="n">
        <v>16</v>
      </c>
      <c r="GS7" t="n">
        <v>3</v>
      </c>
      <c r="GT7" t="n">
        <v>4</v>
      </c>
      <c r="GV7" t="n">
        <v>22</v>
      </c>
      <c r="GX7" t="n">
        <v>309</v>
      </c>
      <c r="GY7" t="n">
        <v>16</v>
      </c>
      <c r="GZ7" t="n">
        <v>5</v>
      </c>
      <c r="HA7" t="n">
        <v>1202</v>
      </c>
      <c r="HB7" t="n">
        <v>128</v>
      </c>
      <c r="HC7" t="n">
        <v>1</v>
      </c>
      <c r="HF7" t="n">
        <v>1</v>
      </c>
      <c r="HH7" t="n">
        <v>1</v>
      </c>
      <c r="HI7" t="n">
        <v>2</v>
      </c>
      <c r="HJ7" t="n">
        <v>1</v>
      </c>
      <c r="HN7" t="n">
        <v>10</v>
      </c>
      <c r="HO7" t="n">
        <v>4</v>
      </c>
      <c r="HP7" t="n">
        <v>41</v>
      </c>
      <c r="HU7" t="n">
        <v>1</v>
      </c>
      <c r="IA7" t="n">
        <v>2</v>
      </c>
      <c r="IB7" t="n">
        <v>6</v>
      </c>
      <c r="IC7" t="n">
        <v>3</v>
      </c>
      <c r="ID7" t="n">
        <v>248</v>
      </c>
      <c r="IE7" t="n">
        <v>127</v>
      </c>
      <c r="IH7" t="n">
        <v>2</v>
      </c>
      <c r="IK7" t="n">
        <v>1</v>
      </c>
      <c r="IP7" t="n">
        <v>1</v>
      </c>
      <c r="IQ7" t="n">
        <v>1</v>
      </c>
      <c r="IR7" t="n">
        <v>12</v>
      </c>
      <c r="IT7" t="n">
        <v>3</v>
      </c>
      <c r="IW7" t="n">
        <v>1</v>
      </c>
      <c r="IX7" t="n">
        <v>2</v>
      </c>
      <c r="IY7" t="n">
        <v>2</v>
      </c>
      <c r="JC7" t="n">
        <v>1</v>
      </c>
      <c r="JD7" t="n">
        <v>6</v>
      </c>
      <c r="JE7" t="n">
        <v>2</v>
      </c>
      <c r="JF7" t="n">
        <v>196</v>
      </c>
      <c r="JG7" t="n">
        <v>121</v>
      </c>
      <c r="JK7" t="n">
        <v>1</v>
      </c>
      <c r="JM7" t="n">
        <v>1</v>
      </c>
      <c r="JO7" t="n">
        <v>2</v>
      </c>
      <c r="JQ7" t="n">
        <v>127</v>
      </c>
      <c r="JV7" t="n">
        <v>1</v>
      </c>
      <c r="JY7" t="n">
        <v>1</v>
      </c>
      <c r="KA7" t="n">
        <v>2</v>
      </c>
      <c r="KB7" t="n">
        <v>2</v>
      </c>
      <c r="KC7" t="n">
        <v>423</v>
      </c>
      <c r="KD7" t="n">
        <v>160</v>
      </c>
      <c r="KG7" t="n">
        <v>1</v>
      </c>
      <c r="KN7" t="n">
        <v>51</v>
      </c>
      <c r="KQ7" t="n">
        <v>1</v>
      </c>
      <c r="KR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LA7" t="n">
        <v>20</v>
      </c>
      <c r="LC7" t="n">
        <v>84</v>
      </c>
      <c r="LD7" t="n">
        <v>1</v>
      </c>
      <c r="LE7" t="n">
        <v>197</v>
      </c>
      <c r="LF7" t="n">
        <v>82</v>
      </c>
      <c r="LK7" t="n">
        <v>1</v>
      </c>
      <c r="LN7" t="n">
        <v>1</v>
      </c>
      <c r="LP7" t="n">
        <v>5</v>
      </c>
      <c r="LQ7" t="n">
        <v>9</v>
      </c>
      <c r="LS7" t="n">
        <v>1</v>
      </c>
      <c r="LT7" t="n">
        <v>2</v>
      </c>
      <c r="LU7" t="n">
        <v>1</v>
      </c>
      <c r="LX7" t="n">
        <v>1</v>
      </c>
      <c r="LZ7" t="n">
        <v>3</v>
      </c>
      <c r="MA7" t="n">
        <v>3</v>
      </c>
      <c r="MC7" t="n">
        <v>174</v>
      </c>
      <c r="MD7" t="n">
        <v>81</v>
      </c>
      <c r="ME7" t="n">
        <v>1</v>
      </c>
      <c r="MG7" t="n">
        <v>1</v>
      </c>
      <c r="MH7" t="n">
        <v>1</v>
      </c>
      <c r="MI7" t="n">
        <v>3</v>
      </c>
      <c r="MR7" t="n">
        <v>1</v>
      </c>
      <c r="MS7" t="n">
        <v>2</v>
      </c>
      <c r="MU7" t="n">
        <v>10</v>
      </c>
      <c r="MV7" t="n">
        <v>3</v>
      </c>
      <c r="MW7" t="n">
        <v>2</v>
      </c>
      <c r="NA7" t="n">
        <v>2</v>
      </c>
      <c r="NC7" t="n">
        <v>53</v>
      </c>
      <c r="ND7" t="n">
        <v>29</v>
      </c>
      <c r="NE7" t="n">
        <v>6343</v>
      </c>
      <c r="NF7" t="n">
        <v>6300</v>
      </c>
      <c r="NG7" t="n">
        <v>5942</v>
      </c>
      <c r="NH7" t="n">
        <v>5965</v>
      </c>
      <c r="NI7" t="n">
        <v>6487</v>
      </c>
      <c r="NJ7" t="n">
        <v>6597</v>
      </c>
      <c r="NK7" t="n">
        <v>7646</v>
      </c>
      <c r="NL7" t="n">
        <v>7463</v>
      </c>
      <c r="NM7" t="n">
        <v>5686</v>
      </c>
      <c r="NN7" t="n">
        <v>5636</v>
      </c>
      <c r="NO7" t="n">
        <v>7173</v>
      </c>
      <c r="NP7" t="n">
        <v>7294</v>
      </c>
      <c r="NQ7" t="n">
        <v>4758</v>
      </c>
      <c r="NR7" t="n">
        <v>4669</v>
      </c>
      <c r="NS7" t="n">
        <v>7247</v>
      </c>
      <c r="NT7" t="n">
        <v>7081</v>
      </c>
      <c r="NU7" t="n">
        <v>6592</v>
      </c>
      <c r="NV7" t="n">
        <v>5943</v>
      </c>
      <c r="NW7" t="n">
        <v>7064</v>
      </c>
      <c r="NX7" t="n">
        <v>6915</v>
      </c>
      <c r="NY7" t="n">
        <v>5791</v>
      </c>
      <c r="NZ7" t="n">
        <v>4147</v>
      </c>
      <c r="OA7" t="n">
        <v>5200</v>
      </c>
      <c r="OB7" t="n">
        <v>5390</v>
      </c>
      <c r="OC7" t="n">
        <v>6148</v>
      </c>
      <c r="OD7" t="n">
        <v>8365</v>
      </c>
      <c r="OE7" t="n">
        <v>8553</v>
      </c>
      <c r="OF7" t="n">
        <v>1697</v>
      </c>
      <c r="OG7" t="n">
        <v>8422</v>
      </c>
      <c r="OH7" t="n">
        <v>8388</v>
      </c>
    </row>
    <row r="8">
      <c r="A8" t="inlineStr">
        <is>
          <t>2020/09/12 01:00 PDT</t>
        </is>
      </c>
      <c r="B8" t="n">
        <v>0</v>
      </c>
      <c r="G8" t="n">
        <v>13</v>
      </c>
      <c r="H8" t="n">
        <v>21</v>
      </c>
      <c r="I8" t="n">
        <v>0</v>
      </c>
      <c r="M8" t="n">
        <v>1</v>
      </c>
      <c r="N8" t="n">
        <v>9</v>
      </c>
      <c r="O8" t="n">
        <v>30</v>
      </c>
      <c r="P8" t="n">
        <v>1</v>
      </c>
      <c r="S8" t="n">
        <v>1</v>
      </c>
      <c r="T8" t="n">
        <v>5</v>
      </c>
      <c r="U8" t="n">
        <v>22</v>
      </c>
      <c r="V8" t="n">
        <v>0</v>
      </c>
      <c r="Y8" t="n">
        <v>1</v>
      </c>
      <c r="Z8" t="n">
        <v>6</v>
      </c>
      <c r="AA8" t="n">
        <v>15</v>
      </c>
      <c r="AB8" t="n">
        <v>0</v>
      </c>
      <c r="AD8" t="n">
        <v>1</v>
      </c>
      <c r="AF8" t="n">
        <v>2</v>
      </c>
      <c r="AG8" t="n">
        <v>7</v>
      </c>
      <c r="AH8" t="n">
        <v>44</v>
      </c>
      <c r="AI8" t="n">
        <v>0</v>
      </c>
      <c r="AL8" t="n">
        <v>2</v>
      </c>
      <c r="AM8" t="n">
        <v>4</v>
      </c>
      <c r="AN8" t="n">
        <v>39</v>
      </c>
      <c r="AO8" t="n">
        <v>0</v>
      </c>
      <c r="AS8" t="n">
        <v>2</v>
      </c>
      <c r="AT8" t="n">
        <v>12</v>
      </c>
      <c r="AU8" t="n">
        <v>18</v>
      </c>
      <c r="AV8" t="n">
        <v>0</v>
      </c>
      <c r="AZ8" t="n">
        <v>3</v>
      </c>
      <c r="BA8" t="n">
        <v>24</v>
      </c>
      <c r="BB8" t="n">
        <v>15</v>
      </c>
      <c r="BC8" t="n">
        <v>0</v>
      </c>
      <c r="BG8" t="n">
        <v>4</v>
      </c>
      <c r="BH8" t="n">
        <v>8</v>
      </c>
      <c r="BI8" t="n">
        <v>18</v>
      </c>
      <c r="BJ8" t="n">
        <v>0</v>
      </c>
      <c r="BM8" t="n">
        <v>1</v>
      </c>
      <c r="BN8" t="n">
        <v>7</v>
      </c>
      <c r="BO8" t="n">
        <v>10</v>
      </c>
      <c r="BP8" t="n">
        <v>0</v>
      </c>
      <c r="BT8" t="n">
        <v>2</v>
      </c>
      <c r="BU8" t="n">
        <v>13</v>
      </c>
      <c r="BV8" t="n">
        <v>31</v>
      </c>
      <c r="BW8" t="n">
        <v>0</v>
      </c>
      <c r="BX8" t="n">
        <v>1</v>
      </c>
      <c r="CA8" t="n">
        <v>2</v>
      </c>
      <c r="CB8" t="n">
        <v>14</v>
      </c>
      <c r="CC8" t="n">
        <v>42</v>
      </c>
      <c r="CD8" t="n">
        <v>15</v>
      </c>
      <c r="CH8" t="n">
        <v>1</v>
      </c>
      <c r="CI8" t="n">
        <v>7</v>
      </c>
      <c r="CJ8" t="n">
        <v>19</v>
      </c>
      <c r="CK8" t="n">
        <v>20</v>
      </c>
      <c r="CN8" t="n">
        <v>2</v>
      </c>
      <c r="CO8" t="n">
        <v>2</v>
      </c>
      <c r="CP8" t="n">
        <v>8</v>
      </c>
      <c r="CQ8" t="n">
        <v>15</v>
      </c>
      <c r="CR8" t="n">
        <v>0</v>
      </c>
      <c r="CS8" t="n">
        <v>2</v>
      </c>
      <c r="CT8" t="n">
        <v>1</v>
      </c>
      <c r="CU8" t="n">
        <v>1</v>
      </c>
      <c r="CV8" t="n">
        <v>11</v>
      </c>
      <c r="CW8" t="n">
        <v>58</v>
      </c>
      <c r="CX8" t="n">
        <v>0</v>
      </c>
      <c r="CY8" t="n">
        <v>2</v>
      </c>
      <c r="CZ8" t="n">
        <v>2</v>
      </c>
      <c r="DB8" t="n">
        <v>2</v>
      </c>
      <c r="DC8" t="n">
        <v>13</v>
      </c>
      <c r="DD8" t="n">
        <v>67</v>
      </c>
      <c r="DE8" t="n">
        <v>0</v>
      </c>
      <c r="DJ8" t="n">
        <v>3</v>
      </c>
      <c r="DK8" t="n">
        <v>40</v>
      </c>
      <c r="DL8" t="n">
        <v>0</v>
      </c>
      <c r="DN8" t="n">
        <v>1</v>
      </c>
      <c r="DP8" t="n">
        <v>1</v>
      </c>
      <c r="DQ8" t="n">
        <v>1</v>
      </c>
      <c r="DR8" t="n">
        <v>50</v>
      </c>
      <c r="EA8" t="n">
        <v>1</v>
      </c>
      <c r="EC8" t="n">
        <v>1</v>
      </c>
      <c r="EH8" t="n">
        <v>3</v>
      </c>
      <c r="EJ8" t="n">
        <v>1</v>
      </c>
      <c r="EL8" t="n">
        <v>2</v>
      </c>
      <c r="EM8" t="n">
        <v>2</v>
      </c>
      <c r="EO8" t="n">
        <v>1</v>
      </c>
      <c r="EP8" t="n">
        <v>1</v>
      </c>
      <c r="ER8" t="n">
        <v>7</v>
      </c>
      <c r="EU8" t="n">
        <v>965</v>
      </c>
      <c r="EV8" t="n">
        <v>30</v>
      </c>
      <c r="EX8" t="n">
        <v>1</v>
      </c>
      <c r="FA8" t="n">
        <v>2</v>
      </c>
      <c r="FC8" t="n">
        <v>1</v>
      </c>
      <c r="FE8" t="n">
        <v>11</v>
      </c>
      <c r="FG8" t="n">
        <v>9</v>
      </c>
      <c r="FH8" t="n">
        <v>1</v>
      </c>
      <c r="FI8" t="n">
        <v>1</v>
      </c>
      <c r="FJ8" t="n">
        <v>1</v>
      </c>
      <c r="FM8" t="n">
        <v>3</v>
      </c>
      <c r="FO8" t="n">
        <v>1</v>
      </c>
      <c r="FR8" t="n">
        <v>1</v>
      </c>
      <c r="FT8" t="n">
        <v>1</v>
      </c>
      <c r="FU8" t="n">
        <v>591</v>
      </c>
      <c r="FV8" t="n">
        <v>418</v>
      </c>
      <c r="GA8" t="n">
        <v>1</v>
      </c>
      <c r="GD8" t="n">
        <v>1</v>
      </c>
      <c r="GE8" t="n">
        <v>1</v>
      </c>
      <c r="GF8" t="n">
        <v>3</v>
      </c>
      <c r="GJ8" t="n">
        <v>3</v>
      </c>
      <c r="GM8" t="n">
        <v>19</v>
      </c>
      <c r="GN8" t="n">
        <v>2</v>
      </c>
      <c r="GO8" t="n">
        <v>9</v>
      </c>
      <c r="GQ8" t="n">
        <v>4</v>
      </c>
      <c r="GR8" t="n">
        <v>27</v>
      </c>
      <c r="GS8" t="n">
        <v>2</v>
      </c>
      <c r="GT8" t="n">
        <v>2</v>
      </c>
      <c r="GV8" t="n">
        <v>32</v>
      </c>
      <c r="GX8" t="n">
        <v>432</v>
      </c>
      <c r="GY8" t="n">
        <v>3</v>
      </c>
      <c r="GZ8" t="n">
        <v>4</v>
      </c>
      <c r="HA8" t="n">
        <v>773</v>
      </c>
      <c r="HB8" t="n">
        <v>91</v>
      </c>
      <c r="HF8" t="n">
        <v>1</v>
      </c>
      <c r="HK8" t="n">
        <v>1</v>
      </c>
      <c r="HN8" t="n">
        <v>6</v>
      </c>
      <c r="HP8" t="n">
        <v>40</v>
      </c>
      <c r="HQ8" t="n">
        <v>1</v>
      </c>
      <c r="HR8" t="n">
        <v>4</v>
      </c>
      <c r="HS8" t="n">
        <v>1</v>
      </c>
      <c r="HT8" t="n">
        <v>1</v>
      </c>
      <c r="HU8" t="n">
        <v>1</v>
      </c>
      <c r="HV8" t="n">
        <v>3</v>
      </c>
      <c r="HW8" t="n">
        <v>1</v>
      </c>
      <c r="IA8" t="n">
        <v>1</v>
      </c>
      <c r="IB8" t="n">
        <v>4</v>
      </c>
      <c r="ID8" t="n">
        <v>111</v>
      </c>
      <c r="IE8" t="n">
        <v>85</v>
      </c>
      <c r="II8" t="n">
        <v>1</v>
      </c>
      <c r="IK8" t="n">
        <v>1</v>
      </c>
      <c r="IQ8" t="n">
        <v>1</v>
      </c>
      <c r="IR8" t="n">
        <v>6</v>
      </c>
      <c r="IV8" t="n">
        <v>1</v>
      </c>
      <c r="IX8" t="n">
        <v>1</v>
      </c>
      <c r="IY8" t="n">
        <v>1</v>
      </c>
      <c r="JE8" t="n">
        <v>1</v>
      </c>
      <c r="JF8" t="n">
        <v>82</v>
      </c>
      <c r="JG8" t="n">
        <v>52</v>
      </c>
      <c r="JO8" t="n">
        <v>9</v>
      </c>
      <c r="JQ8" t="n">
        <v>96</v>
      </c>
      <c r="KB8" t="n">
        <v>2</v>
      </c>
      <c r="KC8" t="n">
        <v>257</v>
      </c>
      <c r="KD8" t="n">
        <v>125</v>
      </c>
      <c r="KN8" t="n">
        <v>16</v>
      </c>
      <c r="LA8" t="n">
        <v>1</v>
      </c>
      <c r="LB8" t="n">
        <v>2</v>
      </c>
      <c r="LC8" t="n">
        <v>7</v>
      </c>
      <c r="LE8" t="n">
        <v>35</v>
      </c>
      <c r="LF8" t="n">
        <v>26</v>
      </c>
      <c r="LH8" t="n">
        <v>1</v>
      </c>
      <c r="LM8" t="n">
        <v>1</v>
      </c>
      <c r="LN8" t="n">
        <v>3</v>
      </c>
      <c r="LP8" t="n">
        <v>52</v>
      </c>
      <c r="LQ8" t="n">
        <v>9</v>
      </c>
      <c r="LS8" t="n">
        <v>6</v>
      </c>
      <c r="LT8" t="n">
        <v>12</v>
      </c>
      <c r="LZ8" t="n">
        <v>3</v>
      </c>
      <c r="MA8" t="n">
        <v>27</v>
      </c>
      <c r="MB8" t="n">
        <v>1</v>
      </c>
      <c r="MC8" t="n">
        <v>153</v>
      </c>
      <c r="MD8" t="n">
        <v>93</v>
      </c>
      <c r="MI8" t="n">
        <v>3</v>
      </c>
      <c r="MP8" t="n">
        <v>2</v>
      </c>
      <c r="MR8" t="n">
        <v>1</v>
      </c>
      <c r="MU8" t="n">
        <v>3</v>
      </c>
      <c r="MV8" t="n">
        <v>1</v>
      </c>
      <c r="NA8" t="n">
        <v>1</v>
      </c>
      <c r="NC8" t="n">
        <v>24</v>
      </c>
      <c r="ND8" t="n">
        <v>16</v>
      </c>
      <c r="NE8" t="n">
        <v>2593</v>
      </c>
      <c r="NF8" t="n">
        <v>2653</v>
      </c>
      <c r="NG8" t="n">
        <v>2116</v>
      </c>
      <c r="NH8" t="n">
        <v>2116</v>
      </c>
      <c r="NI8" t="n">
        <v>4601</v>
      </c>
      <c r="NJ8" t="n">
        <v>4693</v>
      </c>
      <c r="NK8" t="n">
        <v>4085</v>
      </c>
      <c r="NL8" t="n">
        <v>4020</v>
      </c>
      <c r="NM8" t="n">
        <v>1799</v>
      </c>
      <c r="NN8" t="n">
        <v>1792</v>
      </c>
      <c r="NO8" t="n">
        <v>3787</v>
      </c>
      <c r="NP8" t="n">
        <v>3570</v>
      </c>
      <c r="NQ8" t="n">
        <v>1948</v>
      </c>
      <c r="NR8" t="n">
        <v>2001</v>
      </c>
      <c r="NS8" t="n">
        <v>4701</v>
      </c>
      <c r="NT8" t="n">
        <v>5327</v>
      </c>
      <c r="NU8" t="n">
        <v>3409</v>
      </c>
      <c r="NV8" t="n">
        <v>4888</v>
      </c>
      <c r="NW8" t="n">
        <v>4335</v>
      </c>
      <c r="NX8" t="n">
        <v>5942</v>
      </c>
      <c r="NY8" t="n">
        <v>2128</v>
      </c>
      <c r="NZ8" t="n">
        <v>331</v>
      </c>
      <c r="OA8" t="n">
        <v>4740</v>
      </c>
      <c r="OB8" t="n">
        <v>3112</v>
      </c>
      <c r="OC8" t="n">
        <v>1775</v>
      </c>
      <c r="OD8" t="n">
        <v>2373</v>
      </c>
      <c r="OE8" t="n">
        <v>4327</v>
      </c>
      <c r="OF8" t="n">
        <v>2791</v>
      </c>
      <c r="OG8" t="n">
        <v>3738</v>
      </c>
      <c r="OH8" t="n">
        <v>4160</v>
      </c>
    </row>
    <row r="9">
      <c r="A9" t="inlineStr">
        <is>
          <t>2020/09/13 01:00 PDT</t>
        </is>
      </c>
      <c r="P9" t="n">
        <v>0</v>
      </c>
      <c r="V9" t="n">
        <v>0</v>
      </c>
      <c r="CX9" t="n">
        <v>0</v>
      </c>
      <c r="DT9" t="n">
        <v>26</v>
      </c>
      <c r="DU9" t="n">
        <v>1</v>
      </c>
      <c r="DV9" t="n">
        <v>3</v>
      </c>
      <c r="DX9" t="n">
        <v>2</v>
      </c>
      <c r="DY9" t="n">
        <v>3</v>
      </c>
      <c r="EB9" t="n">
        <v>3</v>
      </c>
      <c r="EE9" t="n">
        <v>6</v>
      </c>
      <c r="EM9" t="n">
        <v>6</v>
      </c>
      <c r="EO9" t="n">
        <v>1</v>
      </c>
      <c r="ER9" t="n">
        <v>8</v>
      </c>
      <c r="EU9" t="n">
        <v>9</v>
      </c>
      <c r="EV9" t="n">
        <v>4</v>
      </c>
      <c r="HB9" t="n">
        <v>1</v>
      </c>
      <c r="LC9" t="n">
        <v>1</v>
      </c>
      <c r="NG9" t="n">
        <v>83</v>
      </c>
      <c r="NH9" t="n">
        <v>61</v>
      </c>
      <c r="NT9" t="n">
        <v>1</v>
      </c>
    </row>
    <row r="10">
      <c r="A10" t="inlineStr">
        <is>
          <t>2020/09/14 01:00 PDT</t>
        </is>
      </c>
      <c r="P10" t="n">
        <v>0</v>
      </c>
      <c r="V10" t="n">
        <v>0</v>
      </c>
      <c r="DT10" t="n">
        <v>1</v>
      </c>
      <c r="DV10" t="n">
        <v>2</v>
      </c>
      <c r="DW10" t="n">
        <v>4</v>
      </c>
      <c r="DX10" t="n">
        <v>1</v>
      </c>
      <c r="DY10" t="n">
        <v>2</v>
      </c>
      <c r="DZ10" t="n">
        <v>1</v>
      </c>
      <c r="EB10" t="n">
        <v>2</v>
      </c>
      <c r="ED10" t="n">
        <v>4</v>
      </c>
      <c r="EE10" t="n">
        <v>5</v>
      </c>
      <c r="EH10" t="n">
        <v>2</v>
      </c>
      <c r="EI10" t="n">
        <v>3</v>
      </c>
      <c r="EM10" t="n">
        <v>2</v>
      </c>
      <c r="ER10" t="n">
        <v>2</v>
      </c>
      <c r="ES10" t="n">
        <v>4</v>
      </c>
      <c r="ET10" t="n">
        <v>1</v>
      </c>
      <c r="EU10" t="n">
        <v>6</v>
      </c>
      <c r="EV10" t="n">
        <v>5</v>
      </c>
      <c r="NG10" t="n">
        <v>72</v>
      </c>
      <c r="NH10" t="n">
        <v>54</v>
      </c>
    </row>
    <row r="11">
      <c r="A11" t="inlineStr">
        <is>
          <t>2020/09/15 01:00 PDT</t>
        </is>
      </c>
      <c r="B11" t="n">
        <v>0</v>
      </c>
      <c r="I11" t="n">
        <v>0</v>
      </c>
      <c r="AB11" t="n">
        <v>0</v>
      </c>
      <c r="AI11" t="n">
        <v>0</v>
      </c>
      <c r="AO11" t="n">
        <v>0</v>
      </c>
      <c r="AV11" t="n">
        <v>0</v>
      </c>
      <c r="BC11" t="n">
        <v>0</v>
      </c>
      <c r="BJ11" t="n">
        <v>0</v>
      </c>
      <c r="BP11" t="n">
        <v>0</v>
      </c>
      <c r="BW11" t="n">
        <v>0</v>
      </c>
      <c r="CD11" t="n">
        <v>0</v>
      </c>
      <c r="CK11" t="n">
        <v>0</v>
      </c>
      <c r="CR11" t="n">
        <v>0</v>
      </c>
      <c r="CX11" t="n">
        <v>0</v>
      </c>
      <c r="DE11" t="n">
        <v>0</v>
      </c>
      <c r="DL11" t="n">
        <v>0</v>
      </c>
      <c r="GA11" t="n">
        <v>1</v>
      </c>
      <c r="HA11" t="n">
        <v>2</v>
      </c>
      <c r="HB11" t="n">
        <v>2</v>
      </c>
      <c r="IZ11" t="n">
        <v>1</v>
      </c>
      <c r="JE11" t="n">
        <v>1</v>
      </c>
      <c r="JG11" t="n">
        <v>1</v>
      </c>
      <c r="KE11" t="n">
        <v>1</v>
      </c>
      <c r="LE11" t="n">
        <v>2</v>
      </c>
      <c r="LF11" t="n">
        <v>2</v>
      </c>
      <c r="NE11" t="n">
        <v>1</v>
      </c>
      <c r="NF11" t="n">
        <v>2</v>
      </c>
      <c r="NI11" t="n">
        <v>5</v>
      </c>
      <c r="NJ11" t="n">
        <v>4</v>
      </c>
      <c r="NK11" t="n">
        <v>4</v>
      </c>
      <c r="NL11" t="n">
        <v>3</v>
      </c>
      <c r="NM11" t="n">
        <v>13</v>
      </c>
      <c r="NN11" t="n">
        <v>13</v>
      </c>
      <c r="NO11" t="n">
        <v>4</v>
      </c>
      <c r="NP11" t="n">
        <v>4</v>
      </c>
      <c r="NQ11" t="n">
        <v>3</v>
      </c>
      <c r="NR11" t="n">
        <v>3</v>
      </c>
      <c r="NS11" t="n">
        <v>6</v>
      </c>
      <c r="NT11" t="n">
        <v>6</v>
      </c>
      <c r="OG11" t="n">
        <v>2</v>
      </c>
      <c r="OH11" t="n">
        <v>2</v>
      </c>
    </row>
    <row r="12">
      <c r="A12" t="inlineStr">
        <is>
          <t>2020/09/16 01:00 PDT</t>
        </is>
      </c>
      <c r="B12" t="n">
        <v>0</v>
      </c>
      <c r="F12" t="n">
        <v>1</v>
      </c>
      <c r="G12" t="n">
        <v>5</v>
      </c>
      <c r="H12" t="n">
        <v>11</v>
      </c>
      <c r="I12" t="n">
        <v>0</v>
      </c>
      <c r="N12" t="n">
        <v>3</v>
      </c>
      <c r="O12" t="n">
        <v>4</v>
      </c>
      <c r="P12" t="n">
        <v>0</v>
      </c>
      <c r="T12" t="n">
        <v>3</v>
      </c>
      <c r="U12" t="n">
        <v>6</v>
      </c>
      <c r="V12" t="n">
        <v>0</v>
      </c>
      <c r="Z12" t="n">
        <v>1</v>
      </c>
      <c r="AA12" t="n">
        <v>7</v>
      </c>
      <c r="AB12" t="n">
        <v>0</v>
      </c>
      <c r="AG12" t="n">
        <v>4</v>
      </c>
      <c r="AH12" t="n">
        <v>16</v>
      </c>
      <c r="AI12" t="n">
        <v>0</v>
      </c>
      <c r="AM12" t="n">
        <v>5</v>
      </c>
      <c r="AN12" t="n">
        <v>19</v>
      </c>
      <c r="AO12" t="n">
        <v>0</v>
      </c>
      <c r="AS12" t="n">
        <v>2</v>
      </c>
      <c r="AT12" t="n">
        <v>8</v>
      </c>
      <c r="AU12" t="n">
        <v>9</v>
      </c>
      <c r="AV12" t="n">
        <v>0</v>
      </c>
      <c r="BA12" t="n">
        <v>8</v>
      </c>
      <c r="BB12" t="n">
        <v>13</v>
      </c>
      <c r="BC12" t="n">
        <v>0</v>
      </c>
      <c r="BJ12" t="n">
        <v>0</v>
      </c>
      <c r="BP12" t="n">
        <v>0</v>
      </c>
      <c r="BT12" t="n">
        <v>1</v>
      </c>
      <c r="BU12" t="n">
        <v>2</v>
      </c>
      <c r="BV12" t="n">
        <v>2</v>
      </c>
      <c r="BW12" t="n">
        <v>0</v>
      </c>
      <c r="CB12" t="n">
        <v>2</v>
      </c>
      <c r="CC12" t="n">
        <v>2</v>
      </c>
      <c r="CD12" t="n">
        <v>16</v>
      </c>
      <c r="CH12" t="n">
        <v>2</v>
      </c>
      <c r="CI12" t="n">
        <v>12</v>
      </c>
      <c r="CJ12" t="n">
        <v>14</v>
      </c>
      <c r="CK12" t="n">
        <v>10</v>
      </c>
      <c r="CP12" t="n">
        <v>7</v>
      </c>
      <c r="CQ12" t="n">
        <v>9</v>
      </c>
      <c r="CR12" t="n">
        <v>0</v>
      </c>
      <c r="CT12" t="n">
        <v>6</v>
      </c>
      <c r="CV12" t="n">
        <v>2</v>
      </c>
      <c r="CW12" t="n">
        <v>22</v>
      </c>
      <c r="CX12" t="n">
        <v>0</v>
      </c>
      <c r="CZ12" t="n">
        <v>5</v>
      </c>
      <c r="DC12" t="n">
        <v>1</v>
      </c>
      <c r="DD12" t="n">
        <v>27</v>
      </c>
      <c r="DE12" t="n">
        <v>0</v>
      </c>
      <c r="DJ12" t="n">
        <v>1</v>
      </c>
      <c r="DK12" t="n">
        <v>13</v>
      </c>
      <c r="DL12" t="n">
        <v>0</v>
      </c>
      <c r="DP12" t="n">
        <v>1</v>
      </c>
      <c r="DQ12" t="n">
        <v>2</v>
      </c>
      <c r="DR12" t="n">
        <v>20</v>
      </c>
      <c r="EJ12" t="n">
        <v>1</v>
      </c>
      <c r="ET12" t="n">
        <v>1</v>
      </c>
      <c r="EU12" t="n">
        <v>419</v>
      </c>
      <c r="EV12" t="n">
        <v>4</v>
      </c>
      <c r="EW12" t="n">
        <v>1</v>
      </c>
      <c r="FE12" t="n">
        <v>3</v>
      </c>
      <c r="FG12" t="n">
        <v>5</v>
      </c>
      <c r="FN12" t="n">
        <v>1</v>
      </c>
      <c r="FT12" t="n">
        <v>1</v>
      </c>
      <c r="FU12" t="n">
        <v>215</v>
      </c>
      <c r="FV12" t="n">
        <v>169</v>
      </c>
      <c r="FY12" t="n">
        <v>6</v>
      </c>
      <c r="GB12" t="n">
        <v>2</v>
      </c>
      <c r="GC12" t="n">
        <v>1</v>
      </c>
      <c r="GE12" t="n">
        <v>1</v>
      </c>
      <c r="GF12" t="n">
        <v>3</v>
      </c>
      <c r="GI12" t="n">
        <v>1</v>
      </c>
      <c r="GJ12" t="n">
        <v>2</v>
      </c>
      <c r="GM12" t="n">
        <v>7</v>
      </c>
      <c r="GN12" t="n">
        <v>5</v>
      </c>
      <c r="GQ12" t="n">
        <v>3</v>
      </c>
      <c r="GR12" t="n">
        <v>36</v>
      </c>
      <c r="GT12" t="n">
        <v>5</v>
      </c>
      <c r="GV12" t="n">
        <v>27</v>
      </c>
      <c r="GX12" t="n">
        <v>434</v>
      </c>
      <c r="GY12" t="n">
        <v>8</v>
      </c>
      <c r="GZ12" t="n">
        <v>1</v>
      </c>
      <c r="HA12" t="n">
        <v>422</v>
      </c>
      <c r="HB12" t="n">
        <v>31</v>
      </c>
      <c r="HD12" t="n">
        <v>2</v>
      </c>
      <c r="HG12" t="n">
        <v>1</v>
      </c>
      <c r="HI12" t="n">
        <v>2</v>
      </c>
      <c r="HN12" t="n">
        <v>2</v>
      </c>
      <c r="HP12" t="n">
        <v>10</v>
      </c>
      <c r="HQ12" t="n">
        <v>1</v>
      </c>
      <c r="HV12" t="n">
        <v>1</v>
      </c>
      <c r="HW12" t="n">
        <v>1</v>
      </c>
      <c r="HX12" t="n">
        <v>5</v>
      </c>
      <c r="HY12" t="n">
        <v>5</v>
      </c>
      <c r="IA12" t="n">
        <v>22</v>
      </c>
      <c r="IB12" t="n">
        <v>1</v>
      </c>
      <c r="ID12" t="n">
        <v>52</v>
      </c>
      <c r="IE12" t="n">
        <v>52</v>
      </c>
      <c r="IR12" t="n">
        <v>2</v>
      </c>
      <c r="IT12" t="n">
        <v>2</v>
      </c>
      <c r="IW12" t="n">
        <v>1</v>
      </c>
      <c r="IX12" t="n">
        <v>1</v>
      </c>
      <c r="JD12" t="n">
        <v>1</v>
      </c>
      <c r="JF12" t="n">
        <v>17</v>
      </c>
      <c r="JG12" t="n">
        <v>12</v>
      </c>
      <c r="JO12" t="n">
        <v>3</v>
      </c>
      <c r="JQ12" t="n">
        <v>10</v>
      </c>
      <c r="KC12" t="n">
        <v>46</v>
      </c>
      <c r="KD12" t="n">
        <v>18</v>
      </c>
      <c r="LE12" t="n">
        <v>11</v>
      </c>
      <c r="LF12" t="n">
        <v>7</v>
      </c>
      <c r="LM12" t="n">
        <v>1</v>
      </c>
      <c r="LT12" t="n">
        <v>4</v>
      </c>
      <c r="MA12" t="n">
        <v>4</v>
      </c>
      <c r="MC12" t="n">
        <v>4</v>
      </c>
      <c r="MD12" t="n">
        <v>5</v>
      </c>
      <c r="MI12" t="n">
        <v>3</v>
      </c>
      <c r="MP12" t="n">
        <v>2</v>
      </c>
      <c r="MR12" t="n">
        <v>5</v>
      </c>
      <c r="MU12" t="n">
        <v>2</v>
      </c>
      <c r="NA12" t="n">
        <v>1</v>
      </c>
      <c r="NC12" t="n">
        <v>19</v>
      </c>
      <c r="ND12" t="n">
        <v>17</v>
      </c>
      <c r="NE12" t="n">
        <v>961</v>
      </c>
      <c r="NF12" t="n">
        <v>808</v>
      </c>
      <c r="NG12" t="n">
        <v>788</v>
      </c>
      <c r="NH12" t="n">
        <v>780</v>
      </c>
      <c r="NI12" t="n">
        <v>2108</v>
      </c>
      <c r="NJ12" t="n">
        <v>2168</v>
      </c>
      <c r="NK12" t="n">
        <v>1830</v>
      </c>
      <c r="NL12" t="n">
        <v>1832</v>
      </c>
      <c r="NM12" t="n">
        <v>117</v>
      </c>
      <c r="NN12" t="n">
        <v>117</v>
      </c>
      <c r="NO12" t="n">
        <v>187</v>
      </c>
      <c r="NP12" t="n">
        <v>185</v>
      </c>
      <c r="NQ12" t="n">
        <v>1610</v>
      </c>
      <c r="NR12" t="n">
        <v>1487</v>
      </c>
      <c r="NS12" t="n">
        <v>2224</v>
      </c>
      <c r="NT12" t="n">
        <v>2076</v>
      </c>
      <c r="NU12" t="n">
        <v>765</v>
      </c>
      <c r="NV12" t="n">
        <v>645</v>
      </c>
      <c r="NW12" t="n">
        <v>1762</v>
      </c>
      <c r="NX12" t="n">
        <v>3617</v>
      </c>
      <c r="NY12" t="n">
        <v>2299</v>
      </c>
      <c r="NZ12" t="n">
        <v>954</v>
      </c>
      <c r="OA12" t="n">
        <v>1492</v>
      </c>
      <c r="OB12" t="n">
        <v>1080</v>
      </c>
      <c r="OC12" t="n">
        <v>3109</v>
      </c>
      <c r="OD12" t="n">
        <v>2887</v>
      </c>
      <c r="OE12" t="n">
        <v>3567</v>
      </c>
      <c r="OF12" t="n">
        <v>979</v>
      </c>
      <c r="OG12" t="n">
        <v>1849</v>
      </c>
      <c r="OH12" t="n">
        <v>2011</v>
      </c>
    </row>
    <row r="13">
      <c r="A13" t="inlineStr">
        <is>
          <t>2020/09/17 01:00 PDT</t>
        </is>
      </c>
      <c r="B13" t="n">
        <v>0</v>
      </c>
      <c r="C13" t="n">
        <v>1</v>
      </c>
      <c r="G13" t="n">
        <v>39</v>
      </c>
      <c r="H13" t="n">
        <v>53</v>
      </c>
      <c r="I13" t="n">
        <v>0</v>
      </c>
      <c r="J13" t="n">
        <v>1</v>
      </c>
      <c r="M13" t="n">
        <v>2</v>
      </c>
      <c r="N13" t="n">
        <v>45</v>
      </c>
      <c r="O13" t="n">
        <v>58</v>
      </c>
      <c r="P13" t="n">
        <v>1</v>
      </c>
      <c r="S13" t="n">
        <v>1</v>
      </c>
      <c r="T13" t="n">
        <v>7</v>
      </c>
      <c r="U13" t="n">
        <v>25</v>
      </c>
      <c r="V13" t="n">
        <v>0</v>
      </c>
      <c r="W13" t="n">
        <v>1</v>
      </c>
      <c r="Y13" t="n">
        <v>1</v>
      </c>
      <c r="Z13" t="n">
        <v>11</v>
      </c>
      <c r="AA13" t="n">
        <v>33</v>
      </c>
      <c r="AB13" t="n">
        <v>0</v>
      </c>
      <c r="AD13" t="n">
        <v>2</v>
      </c>
      <c r="AE13" t="n">
        <v>1</v>
      </c>
      <c r="AF13" t="n">
        <v>1</v>
      </c>
      <c r="AG13" t="n">
        <v>23</v>
      </c>
      <c r="AH13" t="n">
        <v>72</v>
      </c>
      <c r="AI13" t="n">
        <v>0</v>
      </c>
      <c r="AK13" t="n">
        <v>2</v>
      </c>
      <c r="AM13" t="n">
        <v>14</v>
      </c>
      <c r="AN13" t="n">
        <v>62</v>
      </c>
      <c r="AO13" t="n">
        <v>0</v>
      </c>
      <c r="AP13" t="n">
        <v>6</v>
      </c>
      <c r="AR13" t="n">
        <v>3</v>
      </c>
      <c r="AS13" t="n">
        <v>1</v>
      </c>
      <c r="AT13" t="n">
        <v>33</v>
      </c>
      <c r="AU13" t="n">
        <v>45</v>
      </c>
      <c r="AV13" t="n">
        <v>0</v>
      </c>
      <c r="AW13" t="n">
        <v>3</v>
      </c>
      <c r="AY13" t="n">
        <v>3</v>
      </c>
      <c r="AZ13" t="n">
        <v>3</v>
      </c>
      <c r="BA13" t="n">
        <v>27</v>
      </c>
      <c r="BB13" t="n">
        <v>42</v>
      </c>
      <c r="BC13" t="n">
        <v>0</v>
      </c>
      <c r="BG13" t="n">
        <v>4</v>
      </c>
      <c r="BH13" t="n">
        <v>16</v>
      </c>
      <c r="BI13" t="n">
        <v>31</v>
      </c>
      <c r="BJ13" t="n">
        <v>0</v>
      </c>
      <c r="BL13" t="n">
        <v>1</v>
      </c>
      <c r="BM13" t="n">
        <v>6</v>
      </c>
      <c r="BN13" t="n">
        <v>18</v>
      </c>
      <c r="BO13" t="n">
        <v>34</v>
      </c>
      <c r="BP13" t="n">
        <v>0</v>
      </c>
      <c r="BQ13" t="n">
        <v>3</v>
      </c>
      <c r="BS13" t="n">
        <v>2</v>
      </c>
      <c r="BU13" t="n">
        <v>40</v>
      </c>
      <c r="BV13" t="n">
        <v>29</v>
      </c>
      <c r="BW13" t="n">
        <v>0</v>
      </c>
      <c r="BX13" t="n">
        <v>3</v>
      </c>
      <c r="CA13" t="n">
        <v>1</v>
      </c>
      <c r="CB13" t="n">
        <v>41</v>
      </c>
      <c r="CC13" t="n">
        <v>34</v>
      </c>
      <c r="CD13" t="n">
        <v>35</v>
      </c>
      <c r="CG13" t="n">
        <v>2</v>
      </c>
      <c r="CH13" t="n">
        <v>4</v>
      </c>
      <c r="CI13" t="n">
        <v>50</v>
      </c>
      <c r="CJ13" t="n">
        <v>33</v>
      </c>
      <c r="CK13" t="n">
        <v>47</v>
      </c>
      <c r="CL13" t="n">
        <v>1</v>
      </c>
      <c r="CO13" t="n">
        <v>4</v>
      </c>
      <c r="CP13" t="n">
        <v>24</v>
      </c>
      <c r="CQ13" t="n">
        <v>40</v>
      </c>
      <c r="CR13" t="n">
        <v>1</v>
      </c>
      <c r="CS13" t="n">
        <v>1</v>
      </c>
      <c r="CT13" t="n">
        <v>18</v>
      </c>
      <c r="CU13" t="n">
        <v>2</v>
      </c>
      <c r="CV13" t="n">
        <v>16</v>
      </c>
      <c r="CW13" t="n">
        <v>94</v>
      </c>
      <c r="CX13" t="n">
        <v>0</v>
      </c>
      <c r="CY13" t="n">
        <v>1</v>
      </c>
      <c r="CZ13" t="n">
        <v>20</v>
      </c>
      <c r="DB13" t="n">
        <v>4</v>
      </c>
      <c r="DC13" t="n">
        <v>9</v>
      </c>
      <c r="DD13" t="n">
        <v>91</v>
      </c>
      <c r="DE13" t="n">
        <v>0</v>
      </c>
      <c r="DG13" t="n">
        <v>1</v>
      </c>
      <c r="DI13" t="n">
        <v>2</v>
      </c>
      <c r="DJ13" t="n">
        <v>6</v>
      </c>
      <c r="DK13" t="n">
        <v>72</v>
      </c>
      <c r="DL13" t="n">
        <v>0</v>
      </c>
      <c r="DM13" t="n">
        <v>2</v>
      </c>
      <c r="DP13" t="n">
        <v>3</v>
      </c>
      <c r="DQ13" t="n">
        <v>9</v>
      </c>
      <c r="DR13" t="n">
        <v>76</v>
      </c>
      <c r="EA13" t="n">
        <v>2</v>
      </c>
      <c r="EC13" t="n">
        <v>5</v>
      </c>
      <c r="EF13" t="n">
        <v>1</v>
      </c>
      <c r="EG13" t="n">
        <v>1</v>
      </c>
      <c r="EJ13" t="n">
        <v>7</v>
      </c>
      <c r="EL13" t="n">
        <v>3</v>
      </c>
      <c r="EN13" t="n">
        <v>1</v>
      </c>
      <c r="ER13" t="n">
        <v>1</v>
      </c>
      <c r="ET13" t="n">
        <v>3</v>
      </c>
      <c r="EU13" t="n">
        <v>2120</v>
      </c>
      <c r="EV13" t="n">
        <v>37</v>
      </c>
      <c r="EX13" t="n">
        <v>1</v>
      </c>
      <c r="EZ13" t="n">
        <v>1</v>
      </c>
      <c r="FA13" t="n">
        <v>1</v>
      </c>
      <c r="FC13" t="n">
        <v>2</v>
      </c>
      <c r="FD13" t="n">
        <v>1</v>
      </c>
      <c r="FE13" t="n">
        <v>12</v>
      </c>
      <c r="FG13" t="n">
        <v>25</v>
      </c>
      <c r="FH13" t="n">
        <v>1</v>
      </c>
      <c r="FI13" t="n">
        <v>1</v>
      </c>
      <c r="FK13" t="n">
        <v>1</v>
      </c>
      <c r="FM13" t="n">
        <v>5</v>
      </c>
      <c r="FO13" t="n">
        <v>1</v>
      </c>
      <c r="FP13" t="n">
        <v>1</v>
      </c>
      <c r="FR13" t="n">
        <v>4</v>
      </c>
      <c r="FT13" t="n">
        <v>2</v>
      </c>
      <c r="FU13" t="n">
        <v>1312</v>
      </c>
      <c r="FV13" t="n">
        <v>902</v>
      </c>
      <c r="GA13" t="n">
        <v>1</v>
      </c>
      <c r="GB13" t="n">
        <v>1</v>
      </c>
      <c r="GF13" t="n">
        <v>4</v>
      </c>
      <c r="GG13" t="n">
        <v>1</v>
      </c>
      <c r="GI13" t="n">
        <v>1</v>
      </c>
      <c r="GJ13" t="n">
        <v>11</v>
      </c>
      <c r="GL13" t="n">
        <v>1</v>
      </c>
      <c r="GM13" t="n">
        <v>10</v>
      </c>
      <c r="GN13" t="n">
        <v>21</v>
      </c>
      <c r="GO13" t="n">
        <v>2</v>
      </c>
      <c r="GQ13" t="n">
        <v>3</v>
      </c>
      <c r="GR13" t="n">
        <v>88</v>
      </c>
      <c r="GS13" t="n">
        <v>4</v>
      </c>
      <c r="GT13" t="n">
        <v>20</v>
      </c>
      <c r="GU13" t="n">
        <v>1</v>
      </c>
      <c r="GV13" t="n">
        <v>105</v>
      </c>
      <c r="GX13" t="n">
        <v>1735</v>
      </c>
      <c r="GY13" t="n">
        <v>8</v>
      </c>
      <c r="GZ13" t="n">
        <v>2</v>
      </c>
      <c r="HA13" t="n">
        <v>798</v>
      </c>
      <c r="HB13" t="n">
        <v>117</v>
      </c>
      <c r="HD13" t="n">
        <v>1</v>
      </c>
      <c r="HF13" t="n">
        <v>1</v>
      </c>
      <c r="HL13" t="n">
        <v>1</v>
      </c>
      <c r="HN13" t="n">
        <v>4</v>
      </c>
      <c r="HO13" t="n">
        <v>4</v>
      </c>
      <c r="HP13" t="n">
        <v>36</v>
      </c>
      <c r="HQ13" t="n">
        <v>1</v>
      </c>
      <c r="HR13" t="n">
        <v>1</v>
      </c>
      <c r="HT13" t="n">
        <v>1</v>
      </c>
      <c r="HU13" t="n">
        <v>1</v>
      </c>
      <c r="HV13" t="n">
        <v>6</v>
      </c>
      <c r="HW13" t="n">
        <v>1</v>
      </c>
      <c r="HY13" t="n">
        <v>1</v>
      </c>
      <c r="HZ13" t="n">
        <v>2</v>
      </c>
      <c r="IA13" t="n">
        <v>5</v>
      </c>
      <c r="IB13" t="n">
        <v>10</v>
      </c>
      <c r="IC13" t="n">
        <v>6</v>
      </c>
      <c r="ID13" t="n">
        <v>241</v>
      </c>
      <c r="IE13" t="n">
        <v>107</v>
      </c>
      <c r="IF13" t="n">
        <v>1</v>
      </c>
      <c r="IG13" t="n">
        <v>1</v>
      </c>
      <c r="IJ13" t="n">
        <v>1</v>
      </c>
      <c r="IM13" t="n">
        <v>1</v>
      </c>
      <c r="IQ13" t="n">
        <v>8</v>
      </c>
      <c r="IR13" t="n">
        <v>12</v>
      </c>
      <c r="IT13" t="n">
        <v>7</v>
      </c>
      <c r="IW13" t="n">
        <v>1</v>
      </c>
      <c r="IX13" t="n">
        <v>5</v>
      </c>
      <c r="IY13" t="n">
        <v>2</v>
      </c>
      <c r="JC13" t="n">
        <v>2</v>
      </c>
      <c r="JD13" t="n">
        <v>3</v>
      </c>
      <c r="JF13" t="n">
        <v>177</v>
      </c>
      <c r="JG13" t="n">
        <v>101</v>
      </c>
      <c r="JO13" t="n">
        <v>7</v>
      </c>
      <c r="JQ13" t="n">
        <v>40</v>
      </c>
      <c r="JZ13" t="n">
        <v>1</v>
      </c>
      <c r="KA13" t="n">
        <v>9</v>
      </c>
      <c r="KB13" t="n">
        <v>1</v>
      </c>
      <c r="KC13" t="n">
        <v>425</v>
      </c>
      <c r="KD13" t="n">
        <v>80</v>
      </c>
      <c r="KE13" t="n">
        <v>1</v>
      </c>
      <c r="KI13" t="n">
        <v>1</v>
      </c>
      <c r="KL13" t="n">
        <v>1</v>
      </c>
      <c r="KN13" t="n">
        <v>58</v>
      </c>
      <c r="KR13" t="n">
        <v>1</v>
      </c>
      <c r="KT13" t="n">
        <v>7</v>
      </c>
      <c r="KU13" t="n">
        <v>2</v>
      </c>
      <c r="KW13" t="n">
        <v>1</v>
      </c>
      <c r="KX13" t="n">
        <v>1</v>
      </c>
      <c r="LA13" t="n">
        <v>114</v>
      </c>
      <c r="LC13" t="n">
        <v>353</v>
      </c>
      <c r="LD13" t="n">
        <v>2</v>
      </c>
      <c r="LE13" t="n">
        <v>202</v>
      </c>
      <c r="LF13" t="n">
        <v>70</v>
      </c>
      <c r="LG13" t="n">
        <v>1</v>
      </c>
      <c r="LH13" t="n">
        <v>2</v>
      </c>
      <c r="LI13" t="n">
        <v>16</v>
      </c>
      <c r="LP13" t="n">
        <v>1</v>
      </c>
      <c r="LQ13" t="n">
        <v>28</v>
      </c>
      <c r="LT13" t="n">
        <v>3</v>
      </c>
      <c r="LV13" t="n">
        <v>1</v>
      </c>
      <c r="LW13" t="n">
        <v>1</v>
      </c>
      <c r="MA13" t="n">
        <v>7</v>
      </c>
      <c r="MB13" t="n">
        <v>2</v>
      </c>
      <c r="MC13" t="n">
        <v>100</v>
      </c>
      <c r="MD13" t="n">
        <v>75</v>
      </c>
      <c r="MF13" t="n">
        <v>1</v>
      </c>
      <c r="MG13" t="n">
        <v>1</v>
      </c>
      <c r="MH13" t="n">
        <v>1</v>
      </c>
      <c r="MI13" t="n">
        <v>1</v>
      </c>
      <c r="MJ13" t="n">
        <v>4</v>
      </c>
      <c r="MK13" t="n">
        <v>4</v>
      </c>
      <c r="ML13" t="n">
        <v>1</v>
      </c>
      <c r="MN13" t="n">
        <v>1</v>
      </c>
      <c r="MP13" t="n">
        <v>7</v>
      </c>
      <c r="MQ13" t="n">
        <v>4</v>
      </c>
      <c r="MR13" t="n">
        <v>4</v>
      </c>
      <c r="MU13" t="n">
        <v>9</v>
      </c>
      <c r="MV13" t="n">
        <v>2</v>
      </c>
      <c r="MX13" t="n">
        <v>1</v>
      </c>
      <c r="MZ13" t="n">
        <v>1</v>
      </c>
      <c r="NC13" t="n">
        <v>48</v>
      </c>
      <c r="ND13" t="n">
        <v>44</v>
      </c>
      <c r="NE13" t="n">
        <v>6453</v>
      </c>
      <c r="NF13" t="n">
        <v>6489</v>
      </c>
      <c r="NG13" t="n">
        <v>4038</v>
      </c>
      <c r="NH13" t="n">
        <v>4021</v>
      </c>
      <c r="NI13" t="n">
        <v>7831</v>
      </c>
      <c r="NJ13" t="n">
        <v>7755</v>
      </c>
      <c r="NK13" t="n">
        <v>7335</v>
      </c>
      <c r="NL13" t="n">
        <v>7522</v>
      </c>
      <c r="NM13" t="n">
        <v>4573</v>
      </c>
      <c r="NN13" t="n">
        <v>4586</v>
      </c>
      <c r="NO13" t="n">
        <v>4869</v>
      </c>
      <c r="NP13" t="n">
        <v>4790</v>
      </c>
      <c r="NQ13" t="n">
        <v>5549</v>
      </c>
      <c r="NR13" t="n">
        <v>5981</v>
      </c>
      <c r="NS13" t="n">
        <v>7586</v>
      </c>
      <c r="NT13" t="n">
        <v>7843</v>
      </c>
      <c r="NU13" t="n">
        <v>5824</v>
      </c>
      <c r="NV13" t="n">
        <v>4984</v>
      </c>
      <c r="NW13" t="n">
        <v>7207</v>
      </c>
      <c r="NX13" t="n">
        <v>8285</v>
      </c>
      <c r="NY13" t="n">
        <v>4603</v>
      </c>
      <c r="NZ13" t="n">
        <v>4944</v>
      </c>
      <c r="OA13" t="n">
        <v>4493</v>
      </c>
      <c r="OB13" t="n">
        <v>7154</v>
      </c>
      <c r="OC13" t="n">
        <v>6952</v>
      </c>
      <c r="OD13" t="n">
        <v>6352</v>
      </c>
      <c r="OE13" t="n">
        <v>6870</v>
      </c>
      <c r="OF13" t="n">
        <v>8146</v>
      </c>
      <c r="OG13" t="n">
        <v>8168</v>
      </c>
      <c r="OH13" t="n">
        <v>7516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theme="7" tint="0.3999755851924192"/>
    <outlinePr summaryBelow="1" summaryRight="1"/>
    <pageSetUpPr/>
  </sheetPr>
  <dimension ref="A1:AP85"/>
  <sheetViews>
    <sheetView workbookViewId="0">
      <selection activeCell="D1" sqref="D1:F1"/>
    </sheetView>
  </sheetViews>
  <sheetFormatPr baseColWidth="8" defaultColWidth="9.140625" defaultRowHeight="15"/>
  <cols>
    <col width="18.140625" customWidth="1" style="644" min="1" max="1"/>
    <col width="15.7109375" customWidth="1" style="644" min="2" max="2"/>
    <col width="15.5703125" customWidth="1" style="644" min="3" max="46"/>
    <col width="9.140625" customWidth="1" style="644" min="47" max="16384"/>
  </cols>
  <sheetData>
    <row r="1" ht="15" customHeight="1" s="644" thickBot="1">
      <c r="A1" s="43" t="inlineStr">
        <is>
          <t>Reporting From:</t>
        </is>
      </c>
      <c r="B1" s="666">
        <f>DATEVALUE(LEFT(Smartpac_DATA!A7,10))</f>
        <v/>
      </c>
      <c r="C1" s="667">
        <f>MID(Smartpac_DATA!A7,11,6)</f>
        <v/>
      </c>
      <c r="D1" s="616" t="inlineStr">
        <is>
          <t>Smartpac REPORT</t>
        </is>
      </c>
      <c r="E1" s="398" t="n"/>
      <c r="F1" s="398" t="n"/>
      <c r="G1" s="618">
        <f>'Site Setup'!J7</f>
        <v/>
      </c>
      <c r="H1" s="398" t="n"/>
      <c r="I1" s="509">
        <f>IF(AND(G1="",I2=""),"","**ERROR**")</f>
        <v/>
      </c>
      <c r="J1" s="46" t="inlineStr">
        <is>
          <t>SITE:</t>
        </is>
      </c>
      <c r="K1" s="47">
        <f>'Site Setup'!$R$5</f>
        <v/>
      </c>
      <c r="L1" t="inlineStr">
        <is>
          <t>"Data" tab</t>
        </is>
      </c>
      <c r="M1" s="20" t="inlineStr">
        <is>
          <t>OP Hourly Data</t>
        </is>
      </c>
      <c r="N1" s="141">
        <f>'Site Setup'!D17</f>
        <v/>
      </c>
      <c r="O1" s="669" t="inlineStr">
        <is>
          <t>&lt;--Copy &amp; Paste, then Bookmark</t>
        </is>
      </c>
      <c r="P1" s="671" t="n"/>
      <c r="Q1" s="488" t="n"/>
      <c r="R1" s="488" t="n"/>
      <c r="S1" s="488" t="n"/>
      <c r="T1" s="488" t="n"/>
      <c r="U1" s="488" t="n"/>
      <c r="V1" s="488" t="n"/>
      <c r="W1" s="488" t="n"/>
      <c r="X1" s="488" t="n"/>
      <c r="Y1" s="488" t="n"/>
      <c r="Z1" s="488" t="n"/>
      <c r="AA1" s="488" t="n"/>
      <c r="AB1" s="488" t="n"/>
      <c r="AC1" s="488" t="n"/>
      <c r="AD1" s="488" t="n"/>
      <c r="AE1" s="488" t="n"/>
      <c r="AF1" s="488" t="n"/>
      <c r="AG1" s="488" t="n"/>
      <c r="AH1" s="488" t="n"/>
      <c r="AI1" s="488" t="n"/>
      <c r="AJ1" s="488" t="n"/>
      <c r="AK1" s="488" t="n"/>
      <c r="AL1" s="488" t="n"/>
      <c r="AM1" s="488" t="n"/>
      <c r="AN1" s="488" t="n"/>
      <c r="AO1" s="488" t="n"/>
    </row>
    <row r="2" ht="15" customHeight="1" s="644" thickBot="1">
      <c r="A2" s="49" t="inlineStr">
        <is>
          <t>To:</t>
        </is>
      </c>
      <c r="B2" s="672">
        <f>DATEVALUE(LEFT(LOOKUP(2,1/(Smartpac_DATA!A:A&lt;&gt;""),Smartpac_DATA!A:A),10))</f>
        <v/>
      </c>
      <c r="C2" s="673">
        <f>MID(LOOKUP(2,1/(Smartpac_DATA!A:A&lt;&gt;""),Smartpac_DATA!A:A),11,6)</f>
        <v/>
      </c>
      <c r="D2" s="607" t="inlineStr">
        <is>
          <t>https://w.amazon.com/bin/view/SLAM-Report</t>
        </is>
      </c>
      <c r="E2" s="307" t="n"/>
      <c r="F2" s="307" t="n"/>
      <c r="G2" s="609">
        <f>'Site Setup'!J8</f>
        <v/>
      </c>
      <c r="H2" s="307" t="n"/>
      <c r="I2" s="510">
        <f>'Site Setup'!G13</f>
        <v/>
      </c>
      <c r="J2" s="52" t="inlineStr">
        <is>
          <t>LEGEND</t>
        </is>
      </c>
      <c r="K2" s="590">
        <f>"Data = "&amp;'Site Setup'!G8</f>
        <v/>
      </c>
      <c r="L2" t="inlineStr">
        <is>
          <t xml:space="preserve"> -&gt; Advanced</t>
        </is>
      </c>
      <c r="M2" s="196" t="inlineStr">
        <is>
          <t>OP Daily Data</t>
        </is>
      </c>
      <c r="N2" s="197">
        <f>'Site Setup'!D18</f>
        <v/>
      </c>
      <c r="O2" s="675" t="inlineStr">
        <is>
          <t>&lt;--Copy &amp; Paste, then Bookmark</t>
        </is>
      </c>
      <c r="P2" s="677" t="n"/>
      <c r="Q2" s="488" t="n"/>
      <c r="R2" s="488" t="n"/>
      <c r="S2" s="488" t="n"/>
      <c r="T2" s="488" t="n"/>
      <c r="U2" s="488" t="n"/>
      <c r="V2" s="488" t="n"/>
      <c r="W2" s="488" t="n"/>
      <c r="X2" s="488" t="n"/>
      <c r="Y2" s="488" t="n"/>
      <c r="Z2" s="488" t="n"/>
      <c r="AA2" s="488" t="n"/>
      <c r="AB2" s="488" t="n"/>
      <c r="AC2" s="488" t="n"/>
      <c r="AD2" s="488" t="n"/>
      <c r="AE2" s="488" t="n"/>
      <c r="AF2" s="488" t="n"/>
      <c r="AG2" s="488" t="n"/>
      <c r="AH2" s="488" t="n"/>
      <c r="AI2" s="488" t="n"/>
      <c r="AJ2" s="488" t="n"/>
      <c r="AK2" s="488" t="n"/>
      <c r="AL2" s="488" t="n"/>
      <c r="AM2" s="488" t="n"/>
      <c r="AN2" s="488" t="n"/>
      <c r="AO2" s="488" t="n"/>
    </row>
    <row r="3" ht="15.75" customHeight="1" s="644" thickBot="1">
      <c r="A3" s="488" t="n"/>
      <c r="B3" s="488" t="n"/>
      <c r="C3" s="488" t="n"/>
      <c r="D3" s="488" t="n"/>
      <c r="E3" s="488" t="n"/>
      <c r="F3" s="488" t="n"/>
      <c r="G3" s="488" t="n"/>
      <c r="H3" s="488" t="n"/>
      <c r="I3" s="490" t="n"/>
      <c r="J3" s="58" t="inlineStr">
        <is>
          <t>Below Goal by</t>
        </is>
      </c>
      <c r="K3" s="59">
        <f>'Site Setup'!B13</f>
        <v/>
      </c>
      <c r="L3" t="inlineStr">
        <is>
          <t>Criteria range</t>
        </is>
      </c>
      <c r="M3" s="280" t="inlineStr">
        <is>
          <t>Direct Data</t>
        </is>
      </c>
      <c r="N3" s="283">
        <f>HYPERLINK('Site Setup'!H28)</f>
        <v/>
      </c>
      <c r="O3" s="600">
        <f>'Site Setup'!G28</f>
        <v/>
      </c>
      <c r="P3" s="671" t="n"/>
      <c r="Q3" s="488" t="n"/>
      <c r="R3" s="488" t="n"/>
      <c r="S3" s="488" t="n"/>
      <c r="T3" s="488" t="n"/>
      <c r="U3" s="488" t="n"/>
      <c r="V3" s="488" t="n"/>
      <c r="W3" s="488" t="n"/>
      <c r="X3" s="488" t="n"/>
      <c r="Y3" s="488" t="n"/>
      <c r="Z3" s="488" t="n"/>
      <c r="AA3" s="488" t="n"/>
      <c r="AB3" s="488" t="n"/>
      <c r="AC3" s="488" t="n"/>
      <c r="AD3" s="488" t="n"/>
      <c r="AE3" s="488" t="n"/>
      <c r="AF3" s="488" t="n"/>
      <c r="AG3" s="488" t="n"/>
      <c r="AH3" s="488" t="n"/>
      <c r="AI3" s="488" t="n"/>
      <c r="AJ3" s="488" t="n"/>
      <c r="AK3" s="488" t="n"/>
      <c r="AL3" s="488" t="n"/>
      <c r="AM3" s="488" t="n"/>
      <c r="AN3" s="488" t="n"/>
      <c r="AO3" s="488" t="n"/>
    </row>
    <row r="4" ht="15.75" customHeight="1" s="644" thickBot="1">
      <c r="A4" s="488" t="n"/>
      <c r="B4" s="488" t="n"/>
      <c r="C4" s="488" t="n"/>
      <c r="D4" s="488" t="n"/>
      <c r="E4" s="488" t="n"/>
      <c r="F4" s="488" t="n"/>
      <c r="G4" s="488" t="n"/>
      <c r="H4" s="488" t="n"/>
      <c r="I4" s="488" t="n"/>
      <c r="J4" s="680" t="inlineStr">
        <is>
          <t>Meets Goal</t>
        </is>
      </c>
      <c r="K4" s="681" t="n"/>
      <c r="L4" s="194" t="inlineStr">
        <is>
          <t>FILTER ON</t>
        </is>
      </c>
      <c r="M4" s="611" t="inlineStr">
        <is>
          <t>Direct Data</t>
        </is>
      </c>
      <c r="N4" s="284">
        <f>HYPERLINK('Site Setup'!H29)</f>
        <v/>
      </c>
      <c r="O4" s="693">
        <f>'Site Setup'!G29</f>
        <v/>
      </c>
      <c r="P4" s="681" t="n"/>
      <c r="Q4" s="488" t="n"/>
      <c r="R4" s="488" t="n"/>
      <c r="S4" s="488" t="n"/>
      <c r="T4" s="488" t="n"/>
      <c r="U4" s="488" t="n"/>
      <c r="V4" s="488" t="n"/>
      <c r="W4" s="488" t="n"/>
      <c r="X4" s="488" t="n"/>
      <c r="Y4" s="488" t="n"/>
      <c r="Z4" s="488" t="n"/>
      <c r="AA4" s="488" t="n"/>
      <c r="AB4" s="488" t="n"/>
      <c r="AC4" s="488" t="n"/>
      <c r="AD4" s="488" t="n"/>
      <c r="AE4" s="488" t="n"/>
      <c r="AF4" s="488" t="n"/>
      <c r="AG4" s="488" t="n"/>
      <c r="AH4" s="488" t="n"/>
      <c r="AI4" s="488" t="n"/>
      <c r="AJ4" s="488" t="n"/>
      <c r="AK4" s="488" t="n"/>
      <c r="AL4" s="488" t="n"/>
      <c r="AM4" s="488" t="n"/>
      <c r="AN4" s="488" t="n"/>
      <c r="AO4" s="488" t="n"/>
    </row>
    <row r="5" ht="15.75" customHeight="1" s="644">
      <c r="A5" s="488" t="n"/>
      <c r="B5" s="488" t="n"/>
      <c r="C5" s="488" t="n"/>
      <c r="D5" s="488" t="n"/>
      <c r="E5" s="488" t="n"/>
      <c r="F5" s="488" t="n"/>
      <c r="G5" s="488" t="n"/>
      <c r="H5" s="488" t="n"/>
      <c r="I5" s="488" t="n"/>
      <c r="J5" s="685" t="inlineStr">
        <is>
          <t xml:space="preserve">Exceeds goal </t>
        </is>
      </c>
      <c r="K5" s="681" t="n"/>
      <c r="L5" s="195" t="inlineStr">
        <is>
          <t>Name</t>
        </is>
      </c>
      <c r="M5" s="611" t="inlineStr">
        <is>
          <t>Direct Data</t>
        </is>
      </c>
      <c r="N5" s="284">
        <f>HYPERLINK('Site Setup'!H30)</f>
        <v/>
      </c>
      <c r="O5" s="693">
        <f>'Site Setup'!G30</f>
        <v/>
      </c>
      <c r="P5" s="681" t="n"/>
      <c r="Q5" s="488" t="n"/>
      <c r="R5" s="488" t="n"/>
      <c r="S5" s="488" t="n"/>
      <c r="T5" s="488" t="n"/>
      <c r="U5" s="488" t="n"/>
      <c r="V5" s="488" t="n"/>
      <c r="W5" s="488" t="n"/>
      <c r="X5" s="488" t="n"/>
      <c r="Y5" s="488" t="n"/>
      <c r="Z5" s="488" t="n"/>
      <c r="AA5" s="488" t="n"/>
      <c r="AB5" s="488" t="n"/>
      <c r="AC5" s="488" t="n"/>
      <c r="AD5" s="488" t="n"/>
      <c r="AE5" s="488" t="n"/>
      <c r="AF5" s="488" t="n"/>
      <c r="AG5" s="488" t="n"/>
      <c r="AH5" s="488" t="n"/>
      <c r="AI5" s="488" t="n"/>
      <c r="AJ5" s="488" t="n"/>
      <c r="AK5" s="488" t="n"/>
      <c r="AL5" s="488" t="n"/>
      <c r="AM5" s="488" t="n"/>
      <c r="AN5" s="488" t="n"/>
      <c r="AO5" s="488" t="n"/>
    </row>
    <row r="6" ht="15.75" customHeight="1" s="644" thickBot="1">
      <c r="A6" s="488" t="n"/>
      <c r="B6" s="488" t="n"/>
      <c r="C6" s="488" t="n"/>
      <c r="D6" s="488" t="n"/>
      <c r="E6" s="488" t="n"/>
      <c r="F6" s="488" t="n"/>
      <c r="G6" s="488" t="n"/>
      <c r="H6" s="488" t="n"/>
      <c r="I6" s="488" t="n"/>
      <c r="J6" s="686" t="inlineStr">
        <is>
          <t>Exceeds goal OR &gt; 1 Std Dev</t>
        </is>
      </c>
      <c r="K6" s="681" t="n"/>
      <c r="L6" s="187" t="inlineStr">
        <is>
          <t>&lt;&gt;N/A</t>
        </is>
      </c>
      <c r="M6" s="282" t="inlineStr">
        <is>
          <t>Direct Data</t>
        </is>
      </c>
      <c r="N6" s="285">
        <f>HYPERLINK('Site Setup'!H31)</f>
        <v/>
      </c>
      <c r="O6" s="694">
        <f>'Site Setup'!G31</f>
        <v/>
      </c>
      <c r="P6" s="677" t="n"/>
      <c r="Q6" s="488" t="n"/>
      <c r="R6" s="488" t="n"/>
      <c r="S6" s="488" t="n"/>
      <c r="T6" s="488" t="n"/>
      <c r="U6" s="488" t="n"/>
      <c r="V6" s="488" t="n"/>
      <c r="W6" s="488" t="n"/>
      <c r="X6" s="488" t="n"/>
      <c r="Y6" s="488" t="n"/>
      <c r="Z6" s="488" t="n"/>
      <c r="AA6" s="488" t="n"/>
      <c r="AB6" s="488" t="n"/>
      <c r="AC6" s="488" t="n"/>
      <c r="AD6" s="488" t="n"/>
      <c r="AE6" s="488" t="n"/>
      <c r="AF6" s="488" t="n"/>
      <c r="AG6" s="488" t="n"/>
      <c r="AH6" s="488" t="n"/>
      <c r="AI6" s="488" t="n"/>
      <c r="AJ6" s="488" t="n"/>
      <c r="AK6" s="488" t="n"/>
      <c r="AL6" s="488" t="n"/>
      <c r="AM6" s="488" t="n"/>
      <c r="AN6" s="488" t="n"/>
      <c r="AO6" s="488" t="n"/>
    </row>
    <row r="7" ht="15.75" customHeight="1" s="644" thickBot="1">
      <c r="A7" s="488" t="n"/>
      <c r="B7" s="488" t="n"/>
      <c r="C7" s="488" t="n"/>
      <c r="D7" s="488" t="n"/>
      <c r="E7" s="488" t="n"/>
      <c r="F7" s="488" t="n"/>
      <c r="G7" s="488" t="n"/>
      <c r="H7" s="488" t="n"/>
      <c r="I7" s="488" t="n"/>
      <c r="J7" s="688" t="inlineStr">
        <is>
          <t>Exceeds goal OR &gt; 2 Std Dev</t>
        </is>
      </c>
      <c r="K7" s="677" t="n"/>
      <c r="L7" s="186" t="inlineStr">
        <is>
          <t>FILTER OFF</t>
        </is>
      </c>
      <c r="M7" s="488" t="n"/>
      <c r="N7" s="488" t="n"/>
      <c r="O7" s="488" t="n"/>
      <c r="P7" s="488" t="n"/>
      <c r="Q7" s="488" t="n"/>
      <c r="R7" s="488" t="n"/>
      <c r="S7" s="488" t="n"/>
      <c r="T7" s="488" t="n"/>
      <c r="U7" s="488" t="n"/>
      <c r="V7" s="488" t="n"/>
      <c r="W7" s="488" t="n"/>
      <c r="X7" s="488" t="n"/>
      <c r="Y7" s="488" t="n"/>
      <c r="Z7" s="488" t="n"/>
      <c r="AA7" s="488" t="n"/>
      <c r="AB7" s="488" t="n"/>
      <c r="AC7" s="488" t="n"/>
      <c r="AD7" s="488" t="n"/>
      <c r="AE7" s="488" t="n"/>
      <c r="AF7" s="488" t="n"/>
      <c r="AG7" s="488" t="n"/>
      <c r="AH7" s="488" t="n"/>
      <c r="AI7" s="488" t="n"/>
      <c r="AJ7" s="488" t="n"/>
      <c r="AK7" s="488" t="n"/>
      <c r="AL7" s="488" t="n"/>
      <c r="AM7" s="488" t="n"/>
      <c r="AN7" s="488" t="n"/>
      <c r="AO7" s="488" t="n"/>
    </row>
    <row r="8" ht="16.5" customHeight="1" s="644" thickBot="1">
      <c r="A8" s="488" t="n"/>
      <c r="B8" s="488" t="n"/>
      <c r="C8" s="488" t="n"/>
      <c r="D8" s="488" t="n"/>
      <c r="E8" s="488" t="n"/>
      <c r="F8" s="488" t="n"/>
      <c r="G8" s="488" t="n"/>
      <c r="H8" s="488" t="n"/>
      <c r="I8" s="689">
        <f>'Site Setup'!K1</f>
        <v/>
      </c>
      <c r="J8" s="176" t="n"/>
      <c r="K8" s="177" t="n"/>
      <c r="L8" s="188" t="inlineStr">
        <is>
          <t>Name</t>
        </is>
      </c>
      <c r="M8" s="488" t="n"/>
      <c r="N8" s="488" t="n"/>
      <c r="O8" s="488" t="n"/>
      <c r="P8" s="488" t="n"/>
      <c r="Q8" s="488" t="n"/>
      <c r="R8" s="488" t="n"/>
      <c r="S8" s="488" t="n"/>
      <c r="T8" s="488" t="n"/>
      <c r="U8" s="488" t="n"/>
      <c r="V8" s="488" t="n"/>
      <c r="W8" s="488" t="n"/>
      <c r="X8" s="488" t="n"/>
      <c r="Y8" s="488" t="n"/>
      <c r="Z8" s="488" t="n"/>
      <c r="AA8" s="488" t="n"/>
      <c r="AB8" s="488" t="n"/>
      <c r="AC8" s="488" t="n"/>
      <c r="AD8" s="488" t="n"/>
      <c r="AE8" s="488" t="n"/>
      <c r="AF8" s="488" t="n"/>
      <c r="AG8" s="488" t="n"/>
      <c r="AH8" s="488" t="n"/>
      <c r="AI8" s="488" t="n"/>
      <c r="AJ8" s="488" t="n"/>
      <c r="AK8" s="488" t="n"/>
      <c r="AL8" s="488" t="n"/>
      <c r="AM8" s="488" t="n"/>
      <c r="AN8" s="488" t="n"/>
      <c r="AO8" s="488" t="n"/>
    </row>
    <row r="9" ht="15.75" customHeight="1" s="644" thickBot="1">
      <c r="A9" s="488" t="n"/>
      <c r="B9" s="488" t="n"/>
      <c r="C9" s="488" t="n"/>
      <c r="D9" s="488" t="n"/>
      <c r="E9" s="488" t="n"/>
      <c r="F9" s="488" t="n"/>
      <c r="G9" s="488" t="n"/>
      <c r="H9" s="488" t="n"/>
      <c r="I9" s="689">
        <f>"--Data "&amp;RIGHT(Smartpac_DATA!B1,LEN(Smartpac_DATA!B1)-SEARCH(",Period=",Smartpac_DATA!B1))</f>
        <v/>
      </c>
      <c r="J9" s="176" t="n"/>
      <c r="K9" s="177" t="n"/>
      <c r="L9" s="189" t="n"/>
      <c r="M9" s="488" t="n"/>
      <c r="N9" s="488" t="n"/>
      <c r="O9" s="488" t="n"/>
      <c r="P9" s="488" t="n"/>
      <c r="Q9" s="488" t="n"/>
      <c r="R9" s="488" t="n"/>
      <c r="S9" s="488" t="n"/>
      <c r="T9" s="488" t="n"/>
      <c r="U9" s="488" t="n"/>
      <c r="V9" s="488" t="n"/>
      <c r="W9" s="488" t="n"/>
      <c r="X9" s="488" t="n"/>
      <c r="Y9" s="488" t="n"/>
      <c r="Z9" s="488" t="n"/>
      <c r="AA9" s="488" t="n"/>
      <c r="AB9" s="488" t="n"/>
      <c r="AC9" s="488" t="n"/>
      <c r="AD9" s="488" t="n"/>
      <c r="AE9" s="488" t="n"/>
      <c r="AF9" s="488" t="n"/>
      <c r="AG9" s="488" t="n"/>
      <c r="AH9" s="488" t="n"/>
      <c r="AI9" s="488" t="n"/>
      <c r="AJ9" s="488" t="n"/>
      <c r="AK9" s="488" t="n"/>
      <c r="AL9" s="488" t="n"/>
      <c r="AM9" s="488" t="n"/>
      <c r="AN9" s="488" t="n"/>
      <c r="AO9" s="488" t="n"/>
    </row>
    <row r="10" ht="15.75" customHeight="1" s="644">
      <c r="A10" s="111" t="n"/>
      <c r="B10" s="72" t="inlineStr">
        <is>
          <t>Threshold</t>
        </is>
      </c>
      <c r="C10" s="73">
        <f>_xlfn.STDEV.S(C13:C32)</f>
        <v/>
      </c>
      <c r="D10" s="73">
        <f>_xlfn.STDEV.S(D13:D32)</f>
        <v/>
      </c>
      <c r="E10" s="73">
        <f>_xlfn.STDEV.S(E13:E32)</f>
        <v/>
      </c>
      <c r="F10" s="73">
        <f>_xlfn.STDEV.S(F13:F32)</f>
        <v/>
      </c>
      <c r="G10" s="73">
        <f>_xlfn.STDEV.S(G13:G32)</f>
        <v/>
      </c>
      <c r="H10" s="73">
        <f>_xlfn.STDEV.S(H13:H32)</f>
        <v/>
      </c>
      <c r="I10" s="73">
        <f>_xlfn.STDEV.S(I13:I32)</f>
        <v/>
      </c>
      <c r="J10" s="73">
        <f>_xlfn.STDEV.S(J13:J32)</f>
        <v/>
      </c>
      <c r="K10" s="73">
        <f>_xlfn.STDEV.S(K13:K32)</f>
        <v/>
      </c>
      <c r="L10" s="73">
        <f>_xlfn.STDEV.S(L13:L32)</f>
        <v/>
      </c>
      <c r="M10" s="73">
        <f>_xlfn.STDEV.S(M13:M32)</f>
        <v/>
      </c>
      <c r="N10" s="73">
        <f>_xlfn.STDEV.S(N13:N32)</f>
        <v/>
      </c>
      <c r="O10" s="73">
        <f>_xlfn.STDEV.S(O13:O32)</f>
        <v/>
      </c>
      <c r="P10" s="73">
        <f>_xlfn.STDEV.S(P13:P32)</f>
        <v/>
      </c>
      <c r="Q10" s="73">
        <f>_xlfn.STDEV.S(Q13:Q32)</f>
        <v/>
      </c>
      <c r="R10" s="73">
        <f>_xlfn.STDEV.S(R13:R32)</f>
        <v/>
      </c>
      <c r="S10" s="73">
        <f>_xlfn.STDEV.S(S13:S32)</f>
        <v/>
      </c>
      <c r="T10" s="73">
        <f>_xlfn.STDEV.S(T13:T32)</f>
        <v/>
      </c>
      <c r="U10" s="73">
        <f>_xlfn.STDEV.S(U13:U32)</f>
        <v/>
      </c>
      <c r="V10" s="73">
        <f>_xlfn.STDEV.S(V13:V32)</f>
        <v/>
      </c>
      <c r="W10" s="73">
        <f>_xlfn.STDEV.S(W13:W32)</f>
        <v/>
      </c>
      <c r="X10" s="73">
        <f>_xlfn.STDEV.S(X13:X32)</f>
        <v/>
      </c>
      <c r="Y10" s="73">
        <f>_xlfn.STDEV.S(Y13:Y32)</f>
        <v/>
      </c>
      <c r="Z10" s="73">
        <f>_xlfn.STDEV.S(Z13:Z32)</f>
        <v/>
      </c>
      <c r="AA10" s="73">
        <f>_xlfn.STDEV.S(AA13:AA32)</f>
        <v/>
      </c>
      <c r="AB10" s="73">
        <f>_xlfn.STDEV.S(AB13:AB32)</f>
        <v/>
      </c>
      <c r="AC10" s="73">
        <f>_xlfn.STDEV.S(AC13:AC32)</f>
        <v/>
      </c>
      <c r="AD10" s="73">
        <f>_xlfn.STDEV.S(AD13:AD32)</f>
        <v/>
      </c>
      <c r="AE10" s="73">
        <f>_xlfn.STDEV.S(AE13:AE32)</f>
        <v/>
      </c>
      <c r="AF10" s="73">
        <f>_xlfn.STDEV.S(AF13:AF32)</f>
        <v/>
      </c>
      <c r="AG10" s="73">
        <f>_xlfn.STDEV.S(AG13:AG32)</f>
        <v/>
      </c>
      <c r="AH10" s="73">
        <f>_xlfn.STDEV.S(AH13:AH32)</f>
        <v/>
      </c>
      <c r="AI10" s="73">
        <f>_xlfn.STDEV.S(AI13:AI32)</f>
        <v/>
      </c>
      <c r="AJ10" s="73">
        <f>_xlfn.STDEV.S(AJ13:AJ32)</f>
        <v/>
      </c>
      <c r="AK10" s="73">
        <f>_xlfn.STDEV.S(AK13:AK32)</f>
        <v/>
      </c>
      <c r="AL10" s="73">
        <f>_xlfn.STDEV.S(AL13:AL32)</f>
        <v/>
      </c>
      <c r="AM10" s="73">
        <f>_xlfn.STDEV.S(AM13:AM32)</f>
        <v/>
      </c>
      <c r="AN10" s="73">
        <f>_xlfn.STDEV.S(AN13:AN32)</f>
        <v/>
      </c>
      <c r="AO10" s="75" t="inlineStr">
        <is>
          <t>:Approx. 1 Std Dev.</t>
        </is>
      </c>
      <c r="AP10" s="488" t="n"/>
    </row>
    <row r="11" ht="16.5" customHeight="1" s="644" thickBot="1">
      <c r="A11" s="159" t="inlineStr">
        <is>
          <t>% of Shipped</t>
        </is>
      </c>
      <c r="B11" s="76">
        <f>'Site Setup'!$B$11</f>
        <v/>
      </c>
      <c r="C11" s="77">
        <f>AVERAGE(C13:C32)</f>
        <v/>
      </c>
      <c r="D11" s="77">
        <f>AVERAGE(D13:D32)</f>
        <v/>
      </c>
      <c r="E11" s="77">
        <f>AVERAGE(E13:E32)</f>
        <v/>
      </c>
      <c r="F11" s="77">
        <f>AVERAGE(F13:F32)</f>
        <v/>
      </c>
      <c r="G11" s="77">
        <f>AVERAGE(G13:G32)</f>
        <v/>
      </c>
      <c r="H11" s="77">
        <f>AVERAGE(H13:H32)</f>
        <v/>
      </c>
      <c r="I11" s="77">
        <f>AVERAGE(I13:I32)</f>
        <v/>
      </c>
      <c r="J11" s="77">
        <f>AVERAGE(J13:J32)</f>
        <v/>
      </c>
      <c r="K11" s="77">
        <f>AVERAGE(K13:K32)</f>
        <v/>
      </c>
      <c r="L11" s="77">
        <f>AVERAGE(L13:L32)</f>
        <v/>
      </c>
      <c r="M11" s="77">
        <f>AVERAGE(M13:M32)</f>
        <v/>
      </c>
      <c r="N11" s="77">
        <f>AVERAGE(N13:N32)</f>
        <v/>
      </c>
      <c r="O11" s="77">
        <f>AVERAGE(O13:O32)</f>
        <v/>
      </c>
      <c r="P11" s="77">
        <f>AVERAGE(P13:P32)</f>
        <v/>
      </c>
      <c r="Q11" s="77">
        <f>AVERAGE(Q13:Q32)</f>
        <v/>
      </c>
      <c r="R11" s="77">
        <f>AVERAGE(R13:R32)</f>
        <v/>
      </c>
      <c r="S11" s="77">
        <f>AVERAGE(S13:S32)</f>
        <v/>
      </c>
      <c r="T11" s="77">
        <f>AVERAGE(T13:T32)</f>
        <v/>
      </c>
      <c r="U11" s="77">
        <f>AVERAGE(U13:U32)</f>
        <v/>
      </c>
      <c r="V11" s="77">
        <f>AVERAGE(V13:V32)</f>
        <v/>
      </c>
      <c r="W11" s="77">
        <f>AVERAGE(W13:W32)</f>
        <v/>
      </c>
      <c r="X11" s="77">
        <f>AVERAGE(X13:X32)</f>
        <v/>
      </c>
      <c r="Y11" s="77">
        <f>AVERAGE(Y13:Y32)</f>
        <v/>
      </c>
      <c r="Z11" s="77">
        <f>AVERAGE(Z13:Z32)</f>
        <v/>
      </c>
      <c r="AA11" s="77">
        <f>AVERAGE(AA13:AA32)</f>
        <v/>
      </c>
      <c r="AB11" s="77">
        <f>AVERAGE(AB13:AB32)</f>
        <v/>
      </c>
      <c r="AC11" s="77">
        <f>AVERAGE(AC13:AC32)</f>
        <v/>
      </c>
      <c r="AD11" s="77">
        <f>AVERAGE(AD13:AD32)</f>
        <v/>
      </c>
      <c r="AE11" s="77">
        <f>AVERAGE(AE13:AE32)</f>
        <v/>
      </c>
      <c r="AF11" s="77">
        <f>AVERAGE(AF13:AF32)</f>
        <v/>
      </c>
      <c r="AG11" s="77">
        <f>AVERAGE(AG13:AG32)</f>
        <v/>
      </c>
      <c r="AH11" s="77">
        <f>AVERAGE(AH13:AH32)</f>
        <v/>
      </c>
      <c r="AI11" s="77">
        <f>AVERAGE(AI13:AI32)</f>
        <v/>
      </c>
      <c r="AJ11" s="77">
        <f>AVERAGE(AJ13:AJ32)</f>
        <v/>
      </c>
      <c r="AK11" s="77">
        <f>AVERAGE(AK13:AK32)</f>
        <v/>
      </c>
      <c r="AL11" s="77">
        <f>AVERAGE(AL13:AL32)</f>
        <v/>
      </c>
      <c r="AM11" s="77">
        <f>AVERAGE(AM13:AM32)</f>
        <v/>
      </c>
      <c r="AN11" s="77">
        <f>AVERAGE(AN13:AN32)</f>
        <v/>
      </c>
      <c r="AO11" s="79" t="inlineStr">
        <is>
          <t>:Average</t>
        </is>
      </c>
      <c r="AP11" s="488" t="n"/>
    </row>
    <row r="12" ht="16.5" customHeight="1" s="644" thickBot="1">
      <c r="A12" s="80" t="inlineStr">
        <is>
          <t>Name</t>
        </is>
      </c>
      <c r="B12" s="131" t="inlineStr">
        <is>
          <t>Volume</t>
        </is>
      </c>
      <c r="C12" s="340">
        <f>HYPERLINK('Site Setup'!$Y$4&amp;'Site Setup'!$Z$4&amp;'Site Setup'!AA4,'Site Setup'!AA4)</f>
        <v/>
      </c>
      <c r="D12" s="287">
        <f>HYPERLINK('Site Setup'!$Y$4&amp;'Site Setup'!$Z$4&amp;'Site Setup'!AB4,'Site Setup'!AB4)</f>
        <v/>
      </c>
      <c r="E12" s="288">
        <f>HYPERLINK('Site Setup'!$Y$4&amp;'Site Setup'!$Z$4&amp;'Site Setup'!AC4,'Site Setup'!AC4)</f>
        <v/>
      </c>
      <c r="F12" s="289">
        <f>HYPERLINK('Site Setup'!$Y$4&amp;'Site Setup'!$Z$4&amp;'Site Setup'!AD4,'Site Setup'!AD4)</f>
        <v/>
      </c>
      <c r="G12" s="290">
        <f>HYPERLINK('Site Setup'!$Y$4&amp;'Site Setup'!$Z$4&amp;'Site Setup'!AE4,'Site Setup'!AE4)</f>
        <v/>
      </c>
      <c r="H12" s="340">
        <f>HYPERLINK('Site Setup'!$Y$4&amp;'Site Setup'!$Z$4&amp;'Site Setup'!AF4,'Site Setup'!AF4)</f>
        <v/>
      </c>
      <c r="I12" s="287">
        <f>HYPERLINK('Site Setup'!$Y$4&amp;'Site Setup'!$Z$4&amp;'Site Setup'!AG4,'Site Setup'!AG4)</f>
        <v/>
      </c>
      <c r="J12" s="288">
        <f>HYPERLINK('Site Setup'!$Y$4&amp;'Site Setup'!$Z$4&amp;'Site Setup'!AH4,'Site Setup'!AH4)</f>
        <v/>
      </c>
      <c r="K12" s="289">
        <f>HYPERLINK('Site Setup'!$Y$4&amp;'Site Setup'!$Z$4&amp;'Site Setup'!AI4,'Site Setup'!AI4)</f>
        <v/>
      </c>
      <c r="L12" s="290">
        <f>HYPERLINK('Site Setup'!$Y$4&amp;'Site Setup'!$Z$4&amp;'Site Setup'!AJ4,'Site Setup'!AJ4)</f>
        <v/>
      </c>
      <c r="M12" s="340">
        <f>HYPERLINK('Site Setup'!$Y$4&amp;'Site Setup'!$Z$4&amp;'Site Setup'!AK4,'Site Setup'!AK4)</f>
        <v/>
      </c>
      <c r="N12" s="287">
        <f>HYPERLINK('Site Setup'!$Y$4&amp;'Site Setup'!$Z$4&amp;'Site Setup'!AL4,'Site Setup'!AL4)</f>
        <v/>
      </c>
      <c r="O12" s="288">
        <f>HYPERLINK('Site Setup'!$Y$4&amp;'Site Setup'!$Z$4&amp;'Site Setup'!AM4,'Site Setup'!AM4)</f>
        <v/>
      </c>
      <c r="P12" s="289">
        <f>HYPERLINK('Site Setup'!$Y$4&amp;'Site Setup'!$Z$4&amp;'Site Setup'!AN4,'Site Setup'!AN4)</f>
        <v/>
      </c>
      <c r="Q12" s="290">
        <f>HYPERLINK('Site Setup'!$Y$4&amp;'Site Setup'!$Z$4&amp;'Site Setup'!AO4,'Site Setup'!AO4)</f>
        <v/>
      </c>
      <c r="R12" s="340">
        <f>HYPERLINK('Site Setup'!$Y$4&amp;'Site Setup'!$Z$4&amp;'Site Setup'!AP4,'Site Setup'!AP4)</f>
        <v/>
      </c>
      <c r="S12" s="287">
        <f>HYPERLINK('Site Setup'!$Y$4&amp;'Site Setup'!$Z$4&amp;'Site Setup'!AQ4,'Site Setup'!AQ4)</f>
        <v/>
      </c>
      <c r="T12" s="288">
        <f>HYPERLINK('Site Setup'!$Y$4&amp;'Site Setup'!$Z$4&amp;'Site Setup'!AR4,'Site Setup'!AR4)</f>
        <v/>
      </c>
      <c r="U12" s="289">
        <f>HYPERLINK('Site Setup'!$Y$4&amp;'Site Setup'!$Z$4&amp;'Site Setup'!AS4,'Site Setup'!AS4)</f>
        <v/>
      </c>
      <c r="V12" s="290">
        <f>HYPERLINK('Site Setup'!$Y$4&amp;'Site Setup'!$Z$4&amp;'Site Setup'!AT4,'Site Setup'!AT4)</f>
        <v/>
      </c>
      <c r="W12" s="340">
        <f>HYPERLINK('Site Setup'!$Y$4&amp;'Site Setup'!$Z$4&amp;'Site Setup'!AU4,'Site Setup'!AU4)</f>
        <v/>
      </c>
      <c r="X12" s="287">
        <f>HYPERLINK('Site Setup'!$Y$4&amp;'Site Setup'!$Z$4&amp;'Site Setup'!AV4,'Site Setup'!AV4)</f>
        <v/>
      </c>
      <c r="Y12" s="288">
        <f>HYPERLINK('Site Setup'!$Y$4&amp;'Site Setup'!$Z$4&amp;'Site Setup'!AW4,'Site Setup'!AW4)</f>
        <v/>
      </c>
      <c r="Z12" s="289">
        <f>HYPERLINK('Site Setup'!$Y$4&amp;'Site Setup'!$Z$4&amp;'Site Setup'!AX4,'Site Setup'!AX4)</f>
        <v/>
      </c>
      <c r="AA12" s="290">
        <f>HYPERLINK('Site Setup'!$Y$4&amp;'Site Setup'!$Z$4&amp;'Site Setup'!AY4,'Site Setup'!AY4)</f>
        <v/>
      </c>
      <c r="AB12" s="340">
        <f>HYPERLINK('Site Setup'!$Y$4&amp;'Site Setup'!$Z$4&amp;'Site Setup'!AZ4,'Site Setup'!AZ4)</f>
        <v/>
      </c>
      <c r="AC12" s="287">
        <f>HYPERLINK('Site Setup'!$Y$4&amp;'Site Setup'!$Z$4&amp;'Site Setup'!BA4,'Site Setup'!BA4)</f>
        <v/>
      </c>
      <c r="AD12" s="288">
        <f>HYPERLINK('Site Setup'!$Y$4&amp;'Site Setup'!$Z$4&amp;'Site Setup'!BB4,'Site Setup'!BB4)</f>
        <v/>
      </c>
      <c r="AE12" s="289">
        <f>HYPERLINK('Site Setup'!$Y$4&amp;'Site Setup'!$Z$4&amp;'Site Setup'!BC4,'Site Setup'!BC4)</f>
        <v/>
      </c>
      <c r="AF12" s="290">
        <f>HYPERLINK('Site Setup'!$Y$4&amp;'Site Setup'!$Z$4&amp;'Site Setup'!BD4,'Site Setup'!BD4)</f>
        <v/>
      </c>
      <c r="AG12" s="340">
        <f>HYPERLINK('Site Setup'!$Y$4&amp;'Site Setup'!$Z$4&amp;'Site Setup'!BE4,'Site Setup'!BE4)</f>
        <v/>
      </c>
      <c r="AH12" s="287">
        <f>HYPERLINK('Site Setup'!$Y$4&amp;'Site Setup'!$Z$4&amp;'Site Setup'!BF4,'Site Setup'!BF4)</f>
        <v/>
      </c>
      <c r="AI12" s="288">
        <f>HYPERLINK('Site Setup'!$Y$4&amp;'Site Setup'!$Z$4&amp;'Site Setup'!BG4,'Site Setup'!BG4)</f>
        <v/>
      </c>
      <c r="AJ12" s="289">
        <f>HYPERLINK('Site Setup'!$Y$4&amp;'Site Setup'!$Z$4&amp;'Site Setup'!BH4,'Site Setup'!BH4)</f>
        <v/>
      </c>
      <c r="AK12" s="290">
        <f>HYPERLINK('Site Setup'!$Y$4&amp;'Site Setup'!$Z$4&amp;'Site Setup'!BI4,'Site Setup'!BI4)</f>
        <v/>
      </c>
      <c r="AL12" s="340">
        <f>HYPERLINK('Site Setup'!$Y$4&amp;'Site Setup'!$Z$4&amp;'Site Setup'!BJ4,'Site Setup'!BJ4)</f>
        <v/>
      </c>
      <c r="AM12" s="520">
        <f>HYPERLINK('Site Setup'!$Y$4&amp;'Site Setup'!$Z$4&amp;'Site Setup'!BK4,'Site Setup'!BK4)</f>
        <v/>
      </c>
      <c r="AN12" s="287">
        <f>HYPERLINK('Site Setup'!$Y$4&amp;'Site Setup'!$Z$4&amp;'Site Setup'!BL4,'Site Setup'!BL4)</f>
        <v/>
      </c>
      <c r="AO12" s="289" t="inlineStr">
        <is>
          <t>Line Description</t>
        </is>
      </c>
      <c r="AP12" s="488" t="n"/>
    </row>
    <row r="13" ht="16.5" customHeight="1" s="644" thickBot="1">
      <c r="A13" s="82">
        <f>IF('Site Setup'!$B39 = "N/A","N/A",'Site Setup'!$E39)</f>
        <v/>
      </c>
      <c r="B13" s="83">
        <f>B40</f>
        <v/>
      </c>
      <c r="C13" s="84">
        <f>IF($B13&lt;'Site Setup'!$B$11,"",IFERROR((C40)/$B40,0))</f>
        <v/>
      </c>
      <c r="D13" s="84">
        <f>IF($B13&lt;'Site Setup'!$B$11,"",IFERROR((D40)/$B40,0))</f>
        <v/>
      </c>
      <c r="E13" s="84">
        <f>IF($B13&lt;'Site Setup'!$B$11,"",IFERROR((E40)/$B40,0))</f>
        <v/>
      </c>
      <c r="F13" s="84">
        <f>IF($B13&lt;'Site Setup'!$B$11,"",IFERROR((F40)/$B40,0))</f>
        <v/>
      </c>
      <c r="G13" s="84">
        <f>IF($B13&lt;'Site Setup'!$B$11,"",IFERROR((G40)/$B40,0))</f>
        <v/>
      </c>
      <c r="H13" s="84">
        <f>IF($B13&lt;'Site Setup'!$B$11,"",IFERROR((H40)/$B40,0))</f>
        <v/>
      </c>
      <c r="I13" s="84">
        <f>IF($B13&lt;'Site Setup'!$B$11,"",IFERROR((I40)/$B40,0))</f>
        <v/>
      </c>
      <c r="J13" s="84">
        <f>IF($B13&lt;'Site Setup'!$B$11,"",IFERROR((J40)/$B40,0))</f>
        <v/>
      </c>
      <c r="K13" s="84">
        <f>IF($B13&lt;'Site Setup'!$B$11,"",IFERROR((K40)/$B40,0))</f>
        <v/>
      </c>
      <c r="L13" s="84">
        <f>IF($B13&lt;'Site Setup'!$B$11,"",IFERROR((L40)/$B40,0))</f>
        <v/>
      </c>
      <c r="M13" s="84">
        <f>IF($B13&lt;'Site Setup'!$B$11,"",IFERROR((M40)/$B40,0))</f>
        <v/>
      </c>
      <c r="N13" s="84">
        <f>IF($B13&lt;'Site Setup'!$B$11,"",IFERROR((N40)/$B40,0))</f>
        <v/>
      </c>
      <c r="O13" s="84">
        <f>IF($B13&lt;'Site Setup'!$B$11,"",IFERROR((O40)/$B40,0))</f>
        <v/>
      </c>
      <c r="P13" s="84">
        <f>IF($B13&lt;'Site Setup'!$B$11,"",IFERROR((P40)/$B40,0))</f>
        <v/>
      </c>
      <c r="Q13" s="84">
        <f>IF($B13&lt;'Site Setup'!$B$11,"",IFERROR((Q40)/$B40,0))</f>
        <v/>
      </c>
      <c r="R13" s="84">
        <f>IF($B13&lt;'Site Setup'!$B$11,"",IFERROR((R40)/$B40,0))</f>
        <v/>
      </c>
      <c r="S13" s="84">
        <f>IF($B13&lt;'Site Setup'!$B$11,"",IFERROR((S40)/$B40,0))</f>
        <v/>
      </c>
      <c r="T13" s="84">
        <f>IF($B13&lt;'Site Setup'!$B$11,"",IFERROR((T40)/$B40,0))</f>
        <v/>
      </c>
      <c r="U13" s="84">
        <f>IF($B13&lt;'Site Setup'!$B$11,"",IFERROR((U40)/$B40,0))</f>
        <v/>
      </c>
      <c r="V13" s="84">
        <f>IF($B13&lt;'Site Setup'!$B$11,"",IFERROR((V40)/$B40,0))</f>
        <v/>
      </c>
      <c r="W13" s="84">
        <f>IF($B13&lt;'Site Setup'!$B$11,"",IFERROR((W40)/$B40,0))</f>
        <v/>
      </c>
      <c r="X13" s="84">
        <f>IF($B13&lt;'Site Setup'!$B$11,"",IFERROR((X40)/$B40,0))</f>
        <v/>
      </c>
      <c r="Y13" s="84">
        <f>IF($B13&lt;'Site Setup'!$B$11,"",IFERROR((Y40)/$B40,0))</f>
        <v/>
      </c>
      <c r="Z13" s="84">
        <f>IF($B13&lt;'Site Setup'!$B$11,"",IFERROR((Z40)/$B40,0))</f>
        <v/>
      </c>
      <c r="AA13" s="84">
        <f>IF($B13&lt;'Site Setup'!$B$11,"",IFERROR((AA40)/$B40,0))</f>
        <v/>
      </c>
      <c r="AB13" s="84">
        <f>IF($B13&lt;'Site Setup'!$B$11,"",IFERROR((AB40)/$B40,0))</f>
        <v/>
      </c>
      <c r="AC13" s="84">
        <f>IF($B13&lt;'Site Setup'!$B$11,"",IFERROR((AC40)/$B40,0))</f>
        <v/>
      </c>
      <c r="AD13" s="84">
        <f>IF($B13&lt;'Site Setup'!$B$11,"",IFERROR((AD40)/$B40,0))</f>
        <v/>
      </c>
      <c r="AE13" s="84">
        <f>IF($B13&lt;'Site Setup'!$B$11,"",IFERROR((AE40)/$B40,0))</f>
        <v/>
      </c>
      <c r="AF13" s="84">
        <f>IF($B13&lt;'Site Setup'!$B$11,"",IFERROR((AF40)/$B40,0))</f>
        <v/>
      </c>
      <c r="AG13" s="84">
        <f>IF($B13&lt;'Site Setup'!$B$11,"",IFERROR((AG40)/$B40,0))</f>
        <v/>
      </c>
      <c r="AH13" s="84">
        <f>IF($B13&lt;'Site Setup'!$B$11,"",IFERROR((AH40)/$B40,0))</f>
        <v/>
      </c>
      <c r="AI13" s="84">
        <f>IF($B13&lt;'Site Setup'!$B$11,"",IFERROR((AI40)/$B40,0))</f>
        <v/>
      </c>
      <c r="AJ13" s="84">
        <f>IF($B13&lt;'Site Setup'!$B$11,"",IFERROR((AJ40)/$B40,0))</f>
        <v/>
      </c>
      <c r="AK13" s="84">
        <f>IF($B13&lt;'Site Setup'!$B$11,"",IFERROR((AK40)/$B40,0))</f>
        <v/>
      </c>
      <c r="AL13" s="84">
        <f>IF($B13&lt;'Site Setup'!$B$11,"",IFERROR((AL40)/$B40,0))</f>
        <v/>
      </c>
      <c r="AM13" s="84">
        <f>IF($B13&lt;'Site Setup'!$B$11,"",IFERROR((AM40)/$B40,0))</f>
        <v/>
      </c>
      <c r="AN13" s="84">
        <f>IF($B13&lt;'Site Setup'!$B$11,"",IFERROR((AN40)/$B40,0))</f>
        <v/>
      </c>
      <c r="AO13" s="404">
        <f>'Site Setup'!D39</f>
        <v/>
      </c>
      <c r="AP13" s="488" t="n"/>
    </row>
    <row r="14" ht="16.5" customHeight="1" s="644" thickBot="1">
      <c r="A14" s="82">
        <f>IF('Site Setup'!$B40 = "N/A","N/A",'Site Setup'!$E40)</f>
        <v/>
      </c>
      <c r="B14" s="83">
        <f>B41</f>
        <v/>
      </c>
      <c r="C14" s="84">
        <f>IF($B14&lt;'Site Setup'!$B$11,"",IFERROR((C41)/$B41,0))</f>
        <v/>
      </c>
      <c r="D14" s="84">
        <f>IF($B14&lt;'Site Setup'!$B$11,"",IFERROR((D41)/$B41,0))</f>
        <v/>
      </c>
      <c r="E14" s="84">
        <f>IF($B14&lt;'Site Setup'!$B$11,"",IFERROR((E41)/$B41,0))</f>
        <v/>
      </c>
      <c r="F14" s="84">
        <f>IF($B14&lt;'Site Setup'!$B$11,"",IFERROR((F41)/$B41,0))</f>
        <v/>
      </c>
      <c r="G14" s="84">
        <f>IF($B14&lt;'Site Setup'!$B$11,"",IFERROR((G41)/$B41,0))</f>
        <v/>
      </c>
      <c r="H14" s="84">
        <f>IF($B14&lt;'Site Setup'!$B$11,"",IFERROR((H41)/$B41,0))</f>
        <v/>
      </c>
      <c r="I14" s="84">
        <f>IF($B14&lt;'Site Setup'!$B$11,"",IFERROR((I41)/$B41,0))</f>
        <v/>
      </c>
      <c r="J14" s="84">
        <f>IF($B14&lt;'Site Setup'!$B$11,"",IFERROR((J41)/$B41,0))</f>
        <v/>
      </c>
      <c r="K14" s="84">
        <f>IF($B14&lt;'Site Setup'!$B$11,"",IFERROR((K41)/$B41,0))</f>
        <v/>
      </c>
      <c r="L14" s="84">
        <f>IF($B14&lt;'Site Setup'!$B$11,"",IFERROR((L41)/$B41,0))</f>
        <v/>
      </c>
      <c r="M14" s="84">
        <f>IF($B14&lt;'Site Setup'!$B$11,"",IFERROR((M41)/$B41,0))</f>
        <v/>
      </c>
      <c r="N14" s="84">
        <f>IF($B14&lt;'Site Setup'!$B$11,"",IFERROR((N41)/$B41,0))</f>
        <v/>
      </c>
      <c r="O14" s="84">
        <f>IF($B14&lt;'Site Setup'!$B$11,"",IFERROR((O41)/$B41,0))</f>
        <v/>
      </c>
      <c r="P14" s="84">
        <f>IF($B14&lt;'Site Setup'!$B$11,"",IFERROR((P41)/$B41,0))</f>
        <v/>
      </c>
      <c r="Q14" s="84">
        <f>IF($B14&lt;'Site Setup'!$B$11,"",IFERROR((Q41)/$B41,0))</f>
        <v/>
      </c>
      <c r="R14" s="84">
        <f>IF($B14&lt;'Site Setup'!$B$11,"",IFERROR((R41)/$B41,0))</f>
        <v/>
      </c>
      <c r="S14" s="84">
        <f>IF($B14&lt;'Site Setup'!$B$11,"",IFERROR((S41)/$B41,0))</f>
        <v/>
      </c>
      <c r="T14" s="84">
        <f>IF($B14&lt;'Site Setup'!$B$11,"",IFERROR((T41)/$B41,0))</f>
        <v/>
      </c>
      <c r="U14" s="84">
        <f>IF($B14&lt;'Site Setup'!$B$11,"",IFERROR((U41)/$B41,0))</f>
        <v/>
      </c>
      <c r="V14" s="84">
        <f>IF($B14&lt;'Site Setup'!$B$11,"",IFERROR((V41)/$B41,0))</f>
        <v/>
      </c>
      <c r="W14" s="84">
        <f>IF($B14&lt;'Site Setup'!$B$11,"",IFERROR((W41)/$B41,0))</f>
        <v/>
      </c>
      <c r="X14" s="84">
        <f>IF($B14&lt;'Site Setup'!$B$11,"",IFERROR((X41)/$B41,0))</f>
        <v/>
      </c>
      <c r="Y14" s="84">
        <f>IF($B14&lt;'Site Setup'!$B$11,"",IFERROR((Y41)/$B41,0))</f>
        <v/>
      </c>
      <c r="Z14" s="84">
        <f>IF($B14&lt;'Site Setup'!$B$11,"",IFERROR((Z41)/$B41,0))</f>
        <v/>
      </c>
      <c r="AA14" s="84">
        <f>IF($B14&lt;'Site Setup'!$B$11,"",IFERROR((AA41)/$B41,0))</f>
        <v/>
      </c>
      <c r="AB14" s="84">
        <f>IF($B14&lt;'Site Setup'!$B$11,"",IFERROR((AB41)/$B41,0))</f>
        <v/>
      </c>
      <c r="AC14" s="84">
        <f>IF($B14&lt;'Site Setup'!$B$11,"",IFERROR((AC41)/$B41,0))</f>
        <v/>
      </c>
      <c r="AD14" s="84">
        <f>IF($B14&lt;'Site Setup'!$B$11,"",IFERROR((AD41)/$B41,0))</f>
        <v/>
      </c>
      <c r="AE14" s="84">
        <f>IF($B14&lt;'Site Setup'!$B$11,"",IFERROR((AE41)/$B41,0))</f>
        <v/>
      </c>
      <c r="AF14" s="84">
        <f>IF($B14&lt;'Site Setup'!$B$11,"",IFERROR((AF41)/$B41,0))</f>
        <v/>
      </c>
      <c r="AG14" s="84">
        <f>IF($B14&lt;'Site Setup'!$B$11,"",IFERROR((AG41)/$B41,0))</f>
        <v/>
      </c>
      <c r="AH14" s="84">
        <f>IF($B14&lt;'Site Setup'!$B$11,"",IFERROR((AH41)/$B41,0))</f>
        <v/>
      </c>
      <c r="AI14" s="84">
        <f>IF($B14&lt;'Site Setup'!$B$11,"",IFERROR((AI41)/$B41,0))</f>
        <v/>
      </c>
      <c r="AJ14" s="84">
        <f>IF($B14&lt;'Site Setup'!$B$11,"",IFERROR((AJ41)/$B41,0))</f>
        <v/>
      </c>
      <c r="AK14" s="84">
        <f>IF($B14&lt;'Site Setup'!$B$11,"",IFERROR((AK41)/$B41,0))</f>
        <v/>
      </c>
      <c r="AL14" s="84">
        <f>IF($B14&lt;'Site Setup'!$B$11,"",IFERROR((AL41)/$B41,0))</f>
        <v/>
      </c>
      <c r="AM14" s="84">
        <f>IF($B14&lt;'Site Setup'!$B$11,"",IFERROR((AM41)/$B41,0))</f>
        <v/>
      </c>
      <c r="AN14" s="84">
        <f>IF($B14&lt;'Site Setup'!$B$11,"",IFERROR((AN41)/$B41,0))</f>
        <v/>
      </c>
      <c r="AO14" s="404">
        <f>'Site Setup'!D40</f>
        <v/>
      </c>
      <c r="AP14" s="488" t="n"/>
    </row>
    <row r="15" ht="16.5" customHeight="1" s="644" thickBot="1">
      <c r="A15" s="82">
        <f>IF('Site Setup'!$B41 = "N/A","N/A",'Site Setup'!$E41)</f>
        <v/>
      </c>
      <c r="B15" s="83">
        <f>B42</f>
        <v/>
      </c>
      <c r="C15" s="84">
        <f>IF($B15&lt;'Site Setup'!$B$11,"",IFERROR((C42)/$B42,0))</f>
        <v/>
      </c>
      <c r="D15" s="84">
        <f>IF($B15&lt;'Site Setup'!$B$11,"",IFERROR((D42)/$B42,0))</f>
        <v/>
      </c>
      <c r="E15" s="84">
        <f>IF($B15&lt;'Site Setup'!$B$11,"",IFERROR((E42)/$B42,0))</f>
        <v/>
      </c>
      <c r="F15" s="84">
        <f>IF($B15&lt;'Site Setup'!$B$11,"",IFERROR((F42)/$B42,0))</f>
        <v/>
      </c>
      <c r="G15" s="84">
        <f>IF($B15&lt;'Site Setup'!$B$11,"",IFERROR((G42)/$B42,0))</f>
        <v/>
      </c>
      <c r="H15" s="84">
        <f>IF($B15&lt;'Site Setup'!$B$11,"",IFERROR((H42)/$B42,0))</f>
        <v/>
      </c>
      <c r="I15" s="84">
        <f>IF($B15&lt;'Site Setup'!$B$11,"",IFERROR((I42)/$B42,0))</f>
        <v/>
      </c>
      <c r="J15" s="84">
        <f>IF($B15&lt;'Site Setup'!$B$11,"",IFERROR((J42)/$B42,0))</f>
        <v/>
      </c>
      <c r="K15" s="84">
        <f>IF($B15&lt;'Site Setup'!$B$11,"",IFERROR((K42)/$B42,0))</f>
        <v/>
      </c>
      <c r="L15" s="84">
        <f>IF($B15&lt;'Site Setup'!$B$11,"",IFERROR((L42)/$B42,0))</f>
        <v/>
      </c>
      <c r="M15" s="84">
        <f>IF($B15&lt;'Site Setup'!$B$11,"",IFERROR((M42)/$B42,0))</f>
        <v/>
      </c>
      <c r="N15" s="84">
        <f>IF($B15&lt;'Site Setup'!$B$11,"",IFERROR((N42)/$B42,0))</f>
        <v/>
      </c>
      <c r="O15" s="84">
        <f>IF($B15&lt;'Site Setup'!$B$11,"",IFERROR((O42)/$B42,0))</f>
        <v/>
      </c>
      <c r="P15" s="84">
        <f>IF($B15&lt;'Site Setup'!$B$11,"",IFERROR((P42)/$B42,0))</f>
        <v/>
      </c>
      <c r="Q15" s="84">
        <f>IF($B15&lt;'Site Setup'!$B$11,"",IFERROR((Q42)/$B42,0))</f>
        <v/>
      </c>
      <c r="R15" s="84">
        <f>IF($B15&lt;'Site Setup'!$B$11,"",IFERROR((R42)/$B42,0))</f>
        <v/>
      </c>
      <c r="S15" s="84">
        <f>IF($B15&lt;'Site Setup'!$B$11,"",IFERROR((S42)/$B42,0))</f>
        <v/>
      </c>
      <c r="T15" s="84">
        <f>IF($B15&lt;'Site Setup'!$B$11,"",IFERROR((T42)/$B42,0))</f>
        <v/>
      </c>
      <c r="U15" s="84">
        <f>IF($B15&lt;'Site Setup'!$B$11,"",IFERROR((U42)/$B42,0))</f>
        <v/>
      </c>
      <c r="V15" s="84">
        <f>IF($B15&lt;'Site Setup'!$B$11,"",IFERROR((V42)/$B42,0))</f>
        <v/>
      </c>
      <c r="W15" s="84">
        <f>IF($B15&lt;'Site Setup'!$B$11,"",IFERROR((W42)/$B42,0))</f>
        <v/>
      </c>
      <c r="X15" s="84">
        <f>IF($B15&lt;'Site Setup'!$B$11,"",IFERROR((X42)/$B42,0))</f>
        <v/>
      </c>
      <c r="Y15" s="84">
        <f>IF($B15&lt;'Site Setup'!$B$11,"",IFERROR((Y42)/$B42,0))</f>
        <v/>
      </c>
      <c r="Z15" s="84">
        <f>IF($B15&lt;'Site Setup'!$B$11,"",IFERROR((Z42)/$B42,0))</f>
        <v/>
      </c>
      <c r="AA15" s="84">
        <f>IF($B15&lt;'Site Setup'!$B$11,"",IFERROR((AA42)/$B42,0))</f>
        <v/>
      </c>
      <c r="AB15" s="84">
        <f>IF($B15&lt;'Site Setup'!$B$11,"",IFERROR((AB42)/$B42,0))</f>
        <v/>
      </c>
      <c r="AC15" s="84">
        <f>IF($B15&lt;'Site Setup'!$B$11,"",IFERROR((AC42)/$B42,0))</f>
        <v/>
      </c>
      <c r="AD15" s="84">
        <f>IF($B15&lt;'Site Setup'!$B$11,"",IFERROR((AD42)/$B42,0))</f>
        <v/>
      </c>
      <c r="AE15" s="84">
        <f>IF($B15&lt;'Site Setup'!$B$11,"",IFERROR((AE42)/$B42,0))</f>
        <v/>
      </c>
      <c r="AF15" s="84">
        <f>IF($B15&lt;'Site Setup'!$B$11,"",IFERROR((AF42)/$B42,0))</f>
        <v/>
      </c>
      <c r="AG15" s="84">
        <f>IF($B15&lt;'Site Setup'!$B$11,"",IFERROR((AG42)/$B42,0))</f>
        <v/>
      </c>
      <c r="AH15" s="84">
        <f>IF($B15&lt;'Site Setup'!$B$11,"",IFERROR((AH42)/$B42,0))</f>
        <v/>
      </c>
      <c r="AI15" s="84">
        <f>IF($B15&lt;'Site Setup'!$B$11,"",IFERROR((AI42)/$B42,0))</f>
        <v/>
      </c>
      <c r="AJ15" s="84">
        <f>IF($B15&lt;'Site Setup'!$B$11,"",IFERROR((AJ42)/$B42,0))</f>
        <v/>
      </c>
      <c r="AK15" s="84">
        <f>IF($B15&lt;'Site Setup'!$B$11,"",IFERROR((AK42)/$B42,0))</f>
        <v/>
      </c>
      <c r="AL15" s="84">
        <f>IF($B15&lt;'Site Setup'!$B$11,"",IFERROR((AL42)/$B42,0))</f>
        <v/>
      </c>
      <c r="AM15" s="84">
        <f>IF($B15&lt;'Site Setup'!$B$11,"",IFERROR((AM42)/$B42,0))</f>
        <v/>
      </c>
      <c r="AN15" s="84">
        <f>IF($B15&lt;'Site Setup'!$B$11,"",IFERROR((AN42)/$B42,0))</f>
        <v/>
      </c>
      <c r="AO15" s="404">
        <f>'Site Setup'!D41</f>
        <v/>
      </c>
      <c r="AP15" s="488" t="n"/>
    </row>
    <row r="16" ht="16.5" customHeight="1" s="644" thickBot="1">
      <c r="A16" s="82">
        <f>IF('Site Setup'!$B42 = "N/A","N/A",'Site Setup'!$E42)</f>
        <v/>
      </c>
      <c r="B16" s="83">
        <f>B43</f>
        <v/>
      </c>
      <c r="C16" s="84">
        <f>IF($B16&lt;'Site Setup'!$B$11,"",IFERROR((C43)/$B43,0))</f>
        <v/>
      </c>
      <c r="D16" s="84">
        <f>IF($B16&lt;'Site Setup'!$B$11,"",IFERROR((D43)/$B43,0))</f>
        <v/>
      </c>
      <c r="E16" s="84">
        <f>IF($B16&lt;'Site Setup'!$B$11,"",IFERROR((E43)/$B43,0))</f>
        <v/>
      </c>
      <c r="F16" s="84">
        <f>IF($B16&lt;'Site Setup'!$B$11,"",IFERROR((F43)/$B43,0))</f>
        <v/>
      </c>
      <c r="G16" s="84">
        <f>IF($B16&lt;'Site Setup'!$B$11,"",IFERROR((G43)/$B43,0))</f>
        <v/>
      </c>
      <c r="H16" s="84">
        <f>IF($B16&lt;'Site Setup'!$B$11,"",IFERROR((H43)/$B43,0))</f>
        <v/>
      </c>
      <c r="I16" s="84">
        <f>IF($B16&lt;'Site Setup'!$B$11,"",IFERROR((I43)/$B43,0))</f>
        <v/>
      </c>
      <c r="J16" s="84">
        <f>IF($B16&lt;'Site Setup'!$B$11,"",IFERROR((J43)/$B43,0))</f>
        <v/>
      </c>
      <c r="K16" s="84">
        <f>IF($B16&lt;'Site Setup'!$B$11,"",IFERROR((K43)/$B43,0))</f>
        <v/>
      </c>
      <c r="L16" s="84">
        <f>IF($B16&lt;'Site Setup'!$B$11,"",IFERROR((L43)/$B43,0))</f>
        <v/>
      </c>
      <c r="M16" s="84">
        <f>IF($B16&lt;'Site Setup'!$B$11,"",IFERROR((M43)/$B43,0))</f>
        <v/>
      </c>
      <c r="N16" s="84">
        <f>IF($B16&lt;'Site Setup'!$B$11,"",IFERROR((N43)/$B43,0))</f>
        <v/>
      </c>
      <c r="O16" s="84">
        <f>IF($B16&lt;'Site Setup'!$B$11,"",IFERROR((O43)/$B43,0))</f>
        <v/>
      </c>
      <c r="P16" s="84">
        <f>IF($B16&lt;'Site Setup'!$B$11,"",IFERROR((P43)/$B43,0))</f>
        <v/>
      </c>
      <c r="Q16" s="84">
        <f>IF($B16&lt;'Site Setup'!$B$11,"",IFERROR((Q43)/$B43,0))</f>
        <v/>
      </c>
      <c r="R16" s="84">
        <f>IF($B16&lt;'Site Setup'!$B$11,"",IFERROR((R43)/$B43,0))</f>
        <v/>
      </c>
      <c r="S16" s="84">
        <f>IF($B16&lt;'Site Setup'!$B$11,"",IFERROR((S43)/$B43,0))</f>
        <v/>
      </c>
      <c r="T16" s="84">
        <f>IF($B16&lt;'Site Setup'!$B$11,"",IFERROR((T43)/$B43,0))</f>
        <v/>
      </c>
      <c r="U16" s="84">
        <f>IF($B16&lt;'Site Setup'!$B$11,"",IFERROR((U43)/$B43,0))</f>
        <v/>
      </c>
      <c r="V16" s="84">
        <f>IF($B16&lt;'Site Setup'!$B$11,"",IFERROR((V43)/$B43,0))</f>
        <v/>
      </c>
      <c r="W16" s="84">
        <f>IF($B16&lt;'Site Setup'!$B$11,"",IFERROR((W43)/$B43,0))</f>
        <v/>
      </c>
      <c r="X16" s="84">
        <f>IF($B16&lt;'Site Setup'!$B$11,"",IFERROR((X43)/$B43,0))</f>
        <v/>
      </c>
      <c r="Y16" s="84">
        <f>IF($B16&lt;'Site Setup'!$B$11,"",IFERROR((Y43)/$B43,0))</f>
        <v/>
      </c>
      <c r="Z16" s="84">
        <f>IF($B16&lt;'Site Setup'!$B$11,"",IFERROR((Z43)/$B43,0))</f>
        <v/>
      </c>
      <c r="AA16" s="84">
        <f>IF($B16&lt;'Site Setup'!$B$11,"",IFERROR((AA43)/$B43,0))</f>
        <v/>
      </c>
      <c r="AB16" s="84">
        <f>IF($B16&lt;'Site Setup'!$B$11,"",IFERROR((AB43)/$B43,0))</f>
        <v/>
      </c>
      <c r="AC16" s="84">
        <f>IF($B16&lt;'Site Setup'!$B$11,"",IFERROR((AC43)/$B43,0))</f>
        <v/>
      </c>
      <c r="AD16" s="84">
        <f>IF($B16&lt;'Site Setup'!$B$11,"",IFERROR((AD43)/$B43,0))</f>
        <v/>
      </c>
      <c r="AE16" s="84">
        <f>IF($B16&lt;'Site Setup'!$B$11,"",IFERROR((AE43)/$B43,0))</f>
        <v/>
      </c>
      <c r="AF16" s="84">
        <f>IF($B16&lt;'Site Setup'!$B$11,"",IFERROR((AF43)/$B43,0))</f>
        <v/>
      </c>
      <c r="AG16" s="84">
        <f>IF($B16&lt;'Site Setup'!$B$11,"",IFERROR((AG43)/$B43,0))</f>
        <v/>
      </c>
      <c r="AH16" s="84">
        <f>IF($B16&lt;'Site Setup'!$B$11,"",IFERROR((AH43)/$B43,0))</f>
        <v/>
      </c>
      <c r="AI16" s="84">
        <f>IF($B16&lt;'Site Setup'!$B$11,"",IFERROR((AI43)/$B43,0))</f>
        <v/>
      </c>
      <c r="AJ16" s="84">
        <f>IF($B16&lt;'Site Setup'!$B$11,"",IFERROR((AJ43)/$B43,0))</f>
        <v/>
      </c>
      <c r="AK16" s="84">
        <f>IF($B16&lt;'Site Setup'!$B$11,"",IFERROR((AK43)/$B43,0))</f>
        <v/>
      </c>
      <c r="AL16" s="84">
        <f>IF($B16&lt;'Site Setup'!$B$11,"",IFERROR((AL43)/$B43,0))</f>
        <v/>
      </c>
      <c r="AM16" s="84">
        <f>IF($B16&lt;'Site Setup'!$B$11,"",IFERROR((AM43)/$B43,0))</f>
        <v/>
      </c>
      <c r="AN16" s="84">
        <f>IF($B16&lt;'Site Setup'!$B$11,"",IFERROR((AN43)/$B43,0))</f>
        <v/>
      </c>
      <c r="AO16" s="404">
        <f>'Site Setup'!D42</f>
        <v/>
      </c>
      <c r="AP16" s="488" t="n"/>
    </row>
    <row r="17" ht="16.5" customHeight="1" s="644" thickBot="1">
      <c r="A17" s="82">
        <f>IF('Site Setup'!$B43 = "N/A","N/A",'Site Setup'!$E43)</f>
        <v/>
      </c>
      <c r="B17" s="83">
        <f>B44</f>
        <v/>
      </c>
      <c r="C17" s="84">
        <f>IF($B17&lt;'Site Setup'!$B$11,"",IFERROR((C44)/$B44,0))</f>
        <v/>
      </c>
      <c r="D17" s="84">
        <f>IF($B17&lt;'Site Setup'!$B$11,"",IFERROR((D44)/$B44,0))</f>
        <v/>
      </c>
      <c r="E17" s="84">
        <f>IF($B17&lt;'Site Setup'!$B$11,"",IFERROR((E44)/$B44,0))</f>
        <v/>
      </c>
      <c r="F17" s="84">
        <f>IF($B17&lt;'Site Setup'!$B$11,"",IFERROR((F44)/$B44,0))</f>
        <v/>
      </c>
      <c r="G17" s="84">
        <f>IF($B17&lt;'Site Setup'!$B$11,"",IFERROR((G44)/$B44,0))</f>
        <v/>
      </c>
      <c r="H17" s="84">
        <f>IF($B17&lt;'Site Setup'!$B$11,"",IFERROR((H44)/$B44,0))</f>
        <v/>
      </c>
      <c r="I17" s="84">
        <f>IF($B17&lt;'Site Setup'!$B$11,"",IFERROR((I44)/$B44,0))</f>
        <v/>
      </c>
      <c r="J17" s="84">
        <f>IF($B17&lt;'Site Setup'!$B$11,"",IFERROR((J44)/$B44,0))</f>
        <v/>
      </c>
      <c r="K17" s="84">
        <f>IF($B17&lt;'Site Setup'!$B$11,"",IFERROR((K44)/$B44,0))</f>
        <v/>
      </c>
      <c r="L17" s="84">
        <f>IF($B17&lt;'Site Setup'!$B$11,"",IFERROR((L44)/$B44,0))</f>
        <v/>
      </c>
      <c r="M17" s="84">
        <f>IF($B17&lt;'Site Setup'!$B$11,"",IFERROR((M44)/$B44,0))</f>
        <v/>
      </c>
      <c r="N17" s="84">
        <f>IF($B17&lt;'Site Setup'!$B$11,"",IFERROR((N44)/$B44,0))</f>
        <v/>
      </c>
      <c r="O17" s="84">
        <f>IF($B17&lt;'Site Setup'!$B$11,"",IFERROR((O44)/$B44,0))</f>
        <v/>
      </c>
      <c r="P17" s="84">
        <f>IF($B17&lt;'Site Setup'!$B$11,"",IFERROR((P44)/$B44,0))</f>
        <v/>
      </c>
      <c r="Q17" s="84">
        <f>IF($B17&lt;'Site Setup'!$B$11,"",IFERROR((Q44)/$B44,0))</f>
        <v/>
      </c>
      <c r="R17" s="84">
        <f>IF($B17&lt;'Site Setup'!$B$11,"",IFERROR((R44)/$B44,0))</f>
        <v/>
      </c>
      <c r="S17" s="84">
        <f>IF($B17&lt;'Site Setup'!$B$11,"",IFERROR((S44)/$B44,0))</f>
        <v/>
      </c>
      <c r="T17" s="84">
        <f>IF($B17&lt;'Site Setup'!$B$11,"",IFERROR((T44)/$B44,0))</f>
        <v/>
      </c>
      <c r="U17" s="84">
        <f>IF($B17&lt;'Site Setup'!$B$11,"",IFERROR((U44)/$B44,0))</f>
        <v/>
      </c>
      <c r="V17" s="84">
        <f>IF($B17&lt;'Site Setup'!$B$11,"",IFERROR((V44)/$B44,0))</f>
        <v/>
      </c>
      <c r="W17" s="84">
        <f>IF($B17&lt;'Site Setup'!$B$11,"",IFERROR((W44)/$B44,0))</f>
        <v/>
      </c>
      <c r="X17" s="84">
        <f>IF($B17&lt;'Site Setup'!$B$11,"",IFERROR((X44)/$B44,0))</f>
        <v/>
      </c>
      <c r="Y17" s="84">
        <f>IF($B17&lt;'Site Setup'!$B$11,"",IFERROR((Y44)/$B44,0))</f>
        <v/>
      </c>
      <c r="Z17" s="84">
        <f>IF($B17&lt;'Site Setup'!$B$11,"",IFERROR((Z44)/$B44,0))</f>
        <v/>
      </c>
      <c r="AA17" s="84">
        <f>IF($B17&lt;'Site Setup'!$B$11,"",IFERROR((AA44)/$B44,0))</f>
        <v/>
      </c>
      <c r="AB17" s="84">
        <f>IF($B17&lt;'Site Setup'!$B$11,"",IFERROR((AB44)/$B44,0))</f>
        <v/>
      </c>
      <c r="AC17" s="84">
        <f>IF($B17&lt;'Site Setup'!$B$11,"",IFERROR((AC44)/$B44,0))</f>
        <v/>
      </c>
      <c r="AD17" s="84">
        <f>IF($B17&lt;'Site Setup'!$B$11,"",IFERROR((AD44)/$B44,0))</f>
        <v/>
      </c>
      <c r="AE17" s="84">
        <f>IF($B17&lt;'Site Setup'!$B$11,"",IFERROR((AE44)/$B44,0))</f>
        <v/>
      </c>
      <c r="AF17" s="84">
        <f>IF($B17&lt;'Site Setup'!$B$11,"",IFERROR((AF44)/$B44,0))</f>
        <v/>
      </c>
      <c r="AG17" s="84">
        <f>IF($B17&lt;'Site Setup'!$B$11,"",IFERROR((AG44)/$B44,0))</f>
        <v/>
      </c>
      <c r="AH17" s="84">
        <f>IF($B17&lt;'Site Setup'!$B$11,"",IFERROR((AH44)/$B44,0))</f>
        <v/>
      </c>
      <c r="AI17" s="84">
        <f>IF($B17&lt;'Site Setup'!$B$11,"",IFERROR((AI44)/$B44,0))</f>
        <v/>
      </c>
      <c r="AJ17" s="84">
        <f>IF($B17&lt;'Site Setup'!$B$11,"",IFERROR((AJ44)/$B44,0))</f>
        <v/>
      </c>
      <c r="AK17" s="84">
        <f>IF($B17&lt;'Site Setup'!$B$11,"",IFERROR((AK44)/$B44,0))</f>
        <v/>
      </c>
      <c r="AL17" s="84">
        <f>IF($B17&lt;'Site Setup'!$B$11,"",IFERROR((AL44)/$B44,0))</f>
        <v/>
      </c>
      <c r="AM17" s="84">
        <f>IF($B17&lt;'Site Setup'!$B$11,"",IFERROR((AM44)/$B44,0))</f>
        <v/>
      </c>
      <c r="AN17" s="84">
        <f>IF($B17&lt;'Site Setup'!$B$11,"",IFERROR((AN44)/$B44,0))</f>
        <v/>
      </c>
      <c r="AO17" s="404">
        <f>'Site Setup'!D43</f>
        <v/>
      </c>
      <c r="AP17" s="488" t="n"/>
    </row>
    <row r="18" ht="16.5" customHeight="1" s="644" thickBot="1">
      <c r="A18" s="82">
        <f>IF('Site Setup'!$B44 = "N/A","N/A",'Site Setup'!$E44)</f>
        <v/>
      </c>
      <c r="B18" s="83">
        <f>B45</f>
        <v/>
      </c>
      <c r="C18" s="84">
        <f>IF($B18&lt;'Site Setup'!$B$11,"",IFERROR((C45)/$B45,0))</f>
        <v/>
      </c>
      <c r="D18" s="84">
        <f>IF($B18&lt;'Site Setup'!$B$11,"",IFERROR((D45)/$B45,0))</f>
        <v/>
      </c>
      <c r="E18" s="84">
        <f>IF($B18&lt;'Site Setup'!$B$11,"",IFERROR((E45)/$B45,0))</f>
        <v/>
      </c>
      <c r="F18" s="84">
        <f>IF($B18&lt;'Site Setup'!$B$11,"",IFERROR((F45)/$B45,0))</f>
        <v/>
      </c>
      <c r="G18" s="84">
        <f>IF($B18&lt;'Site Setup'!$B$11,"",IFERROR((G45)/$B45,0))</f>
        <v/>
      </c>
      <c r="H18" s="84">
        <f>IF($B18&lt;'Site Setup'!$B$11,"",IFERROR((H45)/$B45,0))</f>
        <v/>
      </c>
      <c r="I18" s="84">
        <f>IF($B18&lt;'Site Setup'!$B$11,"",IFERROR((I45)/$B45,0))</f>
        <v/>
      </c>
      <c r="J18" s="84">
        <f>IF($B18&lt;'Site Setup'!$B$11,"",IFERROR((J45)/$B45,0))</f>
        <v/>
      </c>
      <c r="K18" s="84">
        <f>IF($B18&lt;'Site Setup'!$B$11,"",IFERROR((K45)/$B45,0))</f>
        <v/>
      </c>
      <c r="L18" s="84">
        <f>IF($B18&lt;'Site Setup'!$B$11,"",IFERROR((L45)/$B45,0))</f>
        <v/>
      </c>
      <c r="M18" s="84">
        <f>IF($B18&lt;'Site Setup'!$B$11,"",IFERROR((M45)/$B45,0))</f>
        <v/>
      </c>
      <c r="N18" s="84">
        <f>IF($B18&lt;'Site Setup'!$B$11,"",IFERROR((N45)/$B45,0))</f>
        <v/>
      </c>
      <c r="O18" s="84">
        <f>IF($B18&lt;'Site Setup'!$B$11,"",IFERROR((O45)/$B45,0))</f>
        <v/>
      </c>
      <c r="P18" s="84">
        <f>IF($B18&lt;'Site Setup'!$B$11,"",IFERROR((P45)/$B45,0))</f>
        <v/>
      </c>
      <c r="Q18" s="84">
        <f>IF($B18&lt;'Site Setup'!$B$11,"",IFERROR((Q45)/$B45,0))</f>
        <v/>
      </c>
      <c r="R18" s="84">
        <f>IF($B18&lt;'Site Setup'!$B$11,"",IFERROR((R45)/$B45,0))</f>
        <v/>
      </c>
      <c r="S18" s="84">
        <f>IF($B18&lt;'Site Setup'!$B$11,"",IFERROR((S45)/$B45,0))</f>
        <v/>
      </c>
      <c r="T18" s="84">
        <f>IF($B18&lt;'Site Setup'!$B$11,"",IFERROR((T45)/$B45,0))</f>
        <v/>
      </c>
      <c r="U18" s="84">
        <f>IF($B18&lt;'Site Setup'!$B$11,"",IFERROR((U45)/$B45,0))</f>
        <v/>
      </c>
      <c r="V18" s="84">
        <f>IF($B18&lt;'Site Setup'!$B$11,"",IFERROR((V45)/$B45,0))</f>
        <v/>
      </c>
      <c r="W18" s="84">
        <f>IF($B18&lt;'Site Setup'!$B$11,"",IFERROR((W45)/$B45,0))</f>
        <v/>
      </c>
      <c r="X18" s="84">
        <f>IF($B18&lt;'Site Setup'!$B$11,"",IFERROR((X45)/$B45,0))</f>
        <v/>
      </c>
      <c r="Y18" s="84">
        <f>IF($B18&lt;'Site Setup'!$B$11,"",IFERROR((Y45)/$B45,0))</f>
        <v/>
      </c>
      <c r="Z18" s="84">
        <f>IF($B18&lt;'Site Setup'!$B$11,"",IFERROR((Z45)/$B45,0))</f>
        <v/>
      </c>
      <c r="AA18" s="84">
        <f>IF($B18&lt;'Site Setup'!$B$11,"",IFERROR((AA45)/$B45,0))</f>
        <v/>
      </c>
      <c r="AB18" s="84">
        <f>IF($B18&lt;'Site Setup'!$B$11,"",IFERROR((AB45)/$B45,0))</f>
        <v/>
      </c>
      <c r="AC18" s="84">
        <f>IF($B18&lt;'Site Setup'!$B$11,"",IFERROR((AC45)/$B45,0))</f>
        <v/>
      </c>
      <c r="AD18" s="84">
        <f>IF($B18&lt;'Site Setup'!$B$11,"",IFERROR((AD45)/$B45,0))</f>
        <v/>
      </c>
      <c r="AE18" s="84">
        <f>IF($B18&lt;'Site Setup'!$B$11,"",IFERROR((AE45)/$B45,0))</f>
        <v/>
      </c>
      <c r="AF18" s="84">
        <f>IF($B18&lt;'Site Setup'!$B$11,"",IFERROR((AF45)/$B45,0))</f>
        <v/>
      </c>
      <c r="AG18" s="84">
        <f>IF($B18&lt;'Site Setup'!$B$11,"",IFERROR((AG45)/$B45,0))</f>
        <v/>
      </c>
      <c r="AH18" s="84">
        <f>IF($B18&lt;'Site Setup'!$B$11,"",IFERROR((AH45)/$B45,0))</f>
        <v/>
      </c>
      <c r="AI18" s="84">
        <f>IF($B18&lt;'Site Setup'!$B$11,"",IFERROR((AI45)/$B45,0))</f>
        <v/>
      </c>
      <c r="AJ18" s="84">
        <f>IF($B18&lt;'Site Setup'!$B$11,"",IFERROR((AJ45)/$B45,0))</f>
        <v/>
      </c>
      <c r="AK18" s="84">
        <f>IF($B18&lt;'Site Setup'!$B$11,"",IFERROR((AK45)/$B45,0))</f>
        <v/>
      </c>
      <c r="AL18" s="84">
        <f>IF($B18&lt;'Site Setup'!$B$11,"",IFERROR((AL45)/$B45,0))</f>
        <v/>
      </c>
      <c r="AM18" s="84">
        <f>IF($B18&lt;'Site Setup'!$B$11,"",IFERROR((AM45)/$B45,0))</f>
        <v/>
      </c>
      <c r="AN18" s="84">
        <f>IF($B18&lt;'Site Setup'!$B$11,"",IFERROR((AN45)/$B45,0))</f>
        <v/>
      </c>
      <c r="AO18" s="404">
        <f>'Site Setup'!D44</f>
        <v/>
      </c>
      <c r="AP18" s="488" t="n"/>
    </row>
    <row r="19" ht="16.5" customHeight="1" s="644" thickBot="1">
      <c r="A19" s="82">
        <f>IF('Site Setup'!$B45 = "N/A","N/A",'Site Setup'!$E45)</f>
        <v/>
      </c>
      <c r="B19" s="83">
        <f>B46</f>
        <v/>
      </c>
      <c r="C19" s="84">
        <f>IF($B19&lt;'Site Setup'!$B$11,"",IFERROR((C46)/$B46,0))</f>
        <v/>
      </c>
      <c r="D19" s="84">
        <f>IF($B19&lt;'Site Setup'!$B$11,"",IFERROR((D46)/$B46,0))</f>
        <v/>
      </c>
      <c r="E19" s="84">
        <f>IF($B19&lt;'Site Setup'!$B$11,"",IFERROR((E46)/$B46,0))</f>
        <v/>
      </c>
      <c r="F19" s="84">
        <f>IF($B19&lt;'Site Setup'!$B$11,"",IFERROR((F46)/$B46,0))</f>
        <v/>
      </c>
      <c r="G19" s="84">
        <f>IF($B19&lt;'Site Setup'!$B$11,"",IFERROR((G46)/$B46,0))</f>
        <v/>
      </c>
      <c r="H19" s="84">
        <f>IF($B19&lt;'Site Setup'!$B$11,"",IFERROR((H46)/$B46,0))</f>
        <v/>
      </c>
      <c r="I19" s="84">
        <f>IF($B19&lt;'Site Setup'!$B$11,"",IFERROR((I46)/$B46,0))</f>
        <v/>
      </c>
      <c r="J19" s="84">
        <f>IF($B19&lt;'Site Setup'!$B$11,"",IFERROR((J46)/$B46,0))</f>
        <v/>
      </c>
      <c r="K19" s="84">
        <f>IF($B19&lt;'Site Setup'!$B$11,"",IFERROR((K46)/$B46,0))</f>
        <v/>
      </c>
      <c r="L19" s="84">
        <f>IF($B19&lt;'Site Setup'!$B$11,"",IFERROR((L46)/$B46,0))</f>
        <v/>
      </c>
      <c r="M19" s="84">
        <f>IF($B19&lt;'Site Setup'!$B$11,"",IFERROR((M46)/$B46,0))</f>
        <v/>
      </c>
      <c r="N19" s="84">
        <f>IF($B19&lt;'Site Setup'!$B$11,"",IFERROR((N46)/$B46,0))</f>
        <v/>
      </c>
      <c r="O19" s="84">
        <f>IF($B19&lt;'Site Setup'!$B$11,"",IFERROR((O46)/$B46,0))</f>
        <v/>
      </c>
      <c r="P19" s="84">
        <f>IF($B19&lt;'Site Setup'!$B$11,"",IFERROR((P46)/$B46,0))</f>
        <v/>
      </c>
      <c r="Q19" s="84">
        <f>IF($B19&lt;'Site Setup'!$B$11,"",IFERROR((Q46)/$B46,0))</f>
        <v/>
      </c>
      <c r="R19" s="84">
        <f>IF($B19&lt;'Site Setup'!$B$11,"",IFERROR((R46)/$B46,0))</f>
        <v/>
      </c>
      <c r="S19" s="84">
        <f>IF($B19&lt;'Site Setup'!$B$11,"",IFERROR((S46)/$B46,0))</f>
        <v/>
      </c>
      <c r="T19" s="84">
        <f>IF($B19&lt;'Site Setup'!$B$11,"",IFERROR((T46)/$B46,0))</f>
        <v/>
      </c>
      <c r="U19" s="84">
        <f>IF($B19&lt;'Site Setup'!$B$11,"",IFERROR((U46)/$B46,0))</f>
        <v/>
      </c>
      <c r="V19" s="84">
        <f>IF($B19&lt;'Site Setup'!$B$11,"",IFERROR((V46)/$B46,0))</f>
        <v/>
      </c>
      <c r="W19" s="84">
        <f>IF($B19&lt;'Site Setup'!$B$11,"",IFERROR((W46)/$B46,0))</f>
        <v/>
      </c>
      <c r="X19" s="84">
        <f>IF($B19&lt;'Site Setup'!$B$11,"",IFERROR((X46)/$B46,0))</f>
        <v/>
      </c>
      <c r="Y19" s="84">
        <f>IF($B19&lt;'Site Setup'!$B$11,"",IFERROR((Y46)/$B46,0))</f>
        <v/>
      </c>
      <c r="Z19" s="84">
        <f>IF($B19&lt;'Site Setup'!$B$11,"",IFERROR((Z46)/$B46,0))</f>
        <v/>
      </c>
      <c r="AA19" s="84">
        <f>IF($B19&lt;'Site Setup'!$B$11,"",IFERROR((AA46)/$B46,0))</f>
        <v/>
      </c>
      <c r="AB19" s="84">
        <f>IF($B19&lt;'Site Setup'!$B$11,"",IFERROR((AB46)/$B46,0))</f>
        <v/>
      </c>
      <c r="AC19" s="84">
        <f>IF($B19&lt;'Site Setup'!$B$11,"",IFERROR((AC46)/$B46,0))</f>
        <v/>
      </c>
      <c r="AD19" s="84">
        <f>IF($B19&lt;'Site Setup'!$B$11,"",IFERROR((AD46)/$B46,0))</f>
        <v/>
      </c>
      <c r="AE19" s="84">
        <f>IF($B19&lt;'Site Setup'!$B$11,"",IFERROR((AE46)/$B46,0))</f>
        <v/>
      </c>
      <c r="AF19" s="84">
        <f>IF($B19&lt;'Site Setup'!$B$11,"",IFERROR((AF46)/$B46,0))</f>
        <v/>
      </c>
      <c r="AG19" s="84">
        <f>IF($B19&lt;'Site Setup'!$B$11,"",IFERROR((AG46)/$B46,0))</f>
        <v/>
      </c>
      <c r="AH19" s="84">
        <f>IF($B19&lt;'Site Setup'!$B$11,"",IFERROR((AH46)/$B46,0))</f>
        <v/>
      </c>
      <c r="AI19" s="84">
        <f>IF($B19&lt;'Site Setup'!$B$11,"",IFERROR((AI46)/$B46,0))</f>
        <v/>
      </c>
      <c r="AJ19" s="84">
        <f>IF($B19&lt;'Site Setup'!$B$11,"",IFERROR((AJ46)/$B46,0))</f>
        <v/>
      </c>
      <c r="AK19" s="84">
        <f>IF($B19&lt;'Site Setup'!$B$11,"",IFERROR((AK46)/$B46,0))</f>
        <v/>
      </c>
      <c r="AL19" s="84">
        <f>IF($B19&lt;'Site Setup'!$B$11,"",IFERROR((AL46)/$B46,0))</f>
        <v/>
      </c>
      <c r="AM19" s="84">
        <f>IF($B19&lt;'Site Setup'!$B$11,"",IFERROR((AM46)/$B46,0))</f>
        <v/>
      </c>
      <c r="AN19" s="84">
        <f>IF($B19&lt;'Site Setup'!$B$11,"",IFERROR((AN46)/$B46,0))</f>
        <v/>
      </c>
      <c r="AO19" s="404">
        <f>'Site Setup'!D45</f>
        <v/>
      </c>
      <c r="AP19" s="488" t="n"/>
    </row>
    <row r="20" ht="16.5" customHeight="1" s="644" thickBot="1">
      <c r="A20" s="82">
        <f>IF('Site Setup'!$B46 = "N/A","N/A",'Site Setup'!$E46)</f>
        <v/>
      </c>
      <c r="B20" s="83">
        <f>B47</f>
        <v/>
      </c>
      <c r="C20" s="84">
        <f>IF($B20&lt;'Site Setup'!$B$11,"",IFERROR((C47)/$B47,0))</f>
        <v/>
      </c>
      <c r="D20" s="84">
        <f>IF($B20&lt;'Site Setup'!$B$11,"",IFERROR((D47)/$B47,0))</f>
        <v/>
      </c>
      <c r="E20" s="84">
        <f>IF($B20&lt;'Site Setup'!$B$11,"",IFERROR((E47)/$B47,0))</f>
        <v/>
      </c>
      <c r="F20" s="84">
        <f>IF($B20&lt;'Site Setup'!$B$11,"",IFERROR((F47)/$B47,0))</f>
        <v/>
      </c>
      <c r="G20" s="84">
        <f>IF($B20&lt;'Site Setup'!$B$11,"",IFERROR((G47)/$B47,0))</f>
        <v/>
      </c>
      <c r="H20" s="84">
        <f>IF($B20&lt;'Site Setup'!$B$11,"",IFERROR((H47)/$B47,0))</f>
        <v/>
      </c>
      <c r="I20" s="84">
        <f>IF($B20&lt;'Site Setup'!$B$11,"",IFERROR((I47)/$B47,0))</f>
        <v/>
      </c>
      <c r="J20" s="84">
        <f>IF($B20&lt;'Site Setup'!$B$11,"",IFERROR((J47)/$B47,0))</f>
        <v/>
      </c>
      <c r="K20" s="84">
        <f>IF($B20&lt;'Site Setup'!$B$11,"",IFERROR((K47)/$B47,0))</f>
        <v/>
      </c>
      <c r="L20" s="84">
        <f>IF($B20&lt;'Site Setup'!$B$11,"",IFERROR((L47)/$B47,0))</f>
        <v/>
      </c>
      <c r="M20" s="84">
        <f>IF($B20&lt;'Site Setup'!$B$11,"",IFERROR((M47)/$B47,0))</f>
        <v/>
      </c>
      <c r="N20" s="84">
        <f>IF($B20&lt;'Site Setup'!$B$11,"",IFERROR((N47)/$B47,0))</f>
        <v/>
      </c>
      <c r="O20" s="84">
        <f>IF($B20&lt;'Site Setup'!$B$11,"",IFERROR((O47)/$B47,0))</f>
        <v/>
      </c>
      <c r="P20" s="84">
        <f>IF($B20&lt;'Site Setup'!$B$11,"",IFERROR((P47)/$B47,0))</f>
        <v/>
      </c>
      <c r="Q20" s="84">
        <f>IF($B20&lt;'Site Setup'!$B$11,"",IFERROR((Q47)/$B47,0))</f>
        <v/>
      </c>
      <c r="R20" s="84">
        <f>IF($B20&lt;'Site Setup'!$B$11,"",IFERROR((R47)/$B47,0))</f>
        <v/>
      </c>
      <c r="S20" s="84">
        <f>IF($B20&lt;'Site Setup'!$B$11,"",IFERROR((S47)/$B47,0))</f>
        <v/>
      </c>
      <c r="T20" s="84">
        <f>IF($B20&lt;'Site Setup'!$B$11,"",IFERROR((T47)/$B47,0))</f>
        <v/>
      </c>
      <c r="U20" s="84">
        <f>IF($B20&lt;'Site Setup'!$B$11,"",IFERROR((U47)/$B47,0))</f>
        <v/>
      </c>
      <c r="V20" s="84">
        <f>IF($B20&lt;'Site Setup'!$B$11,"",IFERROR((V47)/$B47,0))</f>
        <v/>
      </c>
      <c r="W20" s="84">
        <f>IF($B20&lt;'Site Setup'!$B$11,"",IFERROR((W47)/$B47,0))</f>
        <v/>
      </c>
      <c r="X20" s="84">
        <f>IF($B20&lt;'Site Setup'!$B$11,"",IFERROR((X47)/$B47,0))</f>
        <v/>
      </c>
      <c r="Y20" s="84">
        <f>IF($B20&lt;'Site Setup'!$B$11,"",IFERROR((Y47)/$B47,0))</f>
        <v/>
      </c>
      <c r="Z20" s="84">
        <f>IF($B20&lt;'Site Setup'!$B$11,"",IFERROR((Z47)/$B47,0))</f>
        <v/>
      </c>
      <c r="AA20" s="84">
        <f>IF($B20&lt;'Site Setup'!$B$11,"",IFERROR((AA47)/$B47,0))</f>
        <v/>
      </c>
      <c r="AB20" s="84">
        <f>IF($B20&lt;'Site Setup'!$B$11,"",IFERROR((AB47)/$B47,0))</f>
        <v/>
      </c>
      <c r="AC20" s="84">
        <f>IF($B20&lt;'Site Setup'!$B$11,"",IFERROR((AC47)/$B47,0))</f>
        <v/>
      </c>
      <c r="AD20" s="84">
        <f>IF($B20&lt;'Site Setup'!$B$11,"",IFERROR((AD47)/$B47,0))</f>
        <v/>
      </c>
      <c r="AE20" s="84">
        <f>IF($B20&lt;'Site Setup'!$B$11,"",IFERROR((AE47)/$B47,0))</f>
        <v/>
      </c>
      <c r="AF20" s="84">
        <f>IF($B20&lt;'Site Setup'!$B$11,"",IFERROR((AF47)/$B47,0))</f>
        <v/>
      </c>
      <c r="AG20" s="84">
        <f>IF($B20&lt;'Site Setup'!$B$11,"",IFERROR((AG47)/$B47,0))</f>
        <v/>
      </c>
      <c r="AH20" s="84">
        <f>IF($B20&lt;'Site Setup'!$B$11,"",IFERROR((AH47)/$B47,0))</f>
        <v/>
      </c>
      <c r="AI20" s="84">
        <f>IF($B20&lt;'Site Setup'!$B$11,"",IFERROR((AI47)/$B47,0))</f>
        <v/>
      </c>
      <c r="AJ20" s="84">
        <f>IF($B20&lt;'Site Setup'!$B$11,"",IFERROR((AJ47)/$B47,0))</f>
        <v/>
      </c>
      <c r="AK20" s="84">
        <f>IF($B20&lt;'Site Setup'!$B$11,"",IFERROR((AK47)/$B47,0))</f>
        <v/>
      </c>
      <c r="AL20" s="84">
        <f>IF($B20&lt;'Site Setup'!$B$11,"",IFERROR((AL47)/$B47,0))</f>
        <v/>
      </c>
      <c r="AM20" s="84">
        <f>IF($B20&lt;'Site Setup'!$B$11,"",IFERROR((AM47)/$B47,0))</f>
        <v/>
      </c>
      <c r="AN20" s="84">
        <f>IF($B20&lt;'Site Setup'!$B$11,"",IFERROR((AN47)/$B47,0))</f>
        <v/>
      </c>
      <c r="AO20" s="404">
        <f>'Site Setup'!D46</f>
        <v/>
      </c>
      <c r="AP20" s="488" t="n"/>
    </row>
    <row r="21" ht="16.5" customHeight="1" s="644" thickBot="1">
      <c r="A21" s="82">
        <f>IF('Site Setup'!$B47 = "N/A","N/A",'Site Setup'!$E47)</f>
        <v/>
      </c>
      <c r="B21" s="83">
        <f>B48</f>
        <v/>
      </c>
      <c r="C21" s="84">
        <f>IF($B21&lt;'Site Setup'!$B$11,"",IFERROR((C48)/$B48,0))</f>
        <v/>
      </c>
      <c r="D21" s="84">
        <f>IF($B21&lt;'Site Setup'!$B$11,"",IFERROR((D48)/$B48,0))</f>
        <v/>
      </c>
      <c r="E21" s="84">
        <f>IF($B21&lt;'Site Setup'!$B$11,"",IFERROR((E48)/$B48,0))</f>
        <v/>
      </c>
      <c r="F21" s="84">
        <f>IF($B21&lt;'Site Setup'!$B$11,"",IFERROR((F48)/$B48,0))</f>
        <v/>
      </c>
      <c r="G21" s="84">
        <f>IF($B21&lt;'Site Setup'!$B$11,"",IFERROR((G48)/$B48,0))</f>
        <v/>
      </c>
      <c r="H21" s="84">
        <f>IF($B21&lt;'Site Setup'!$B$11,"",IFERROR((H48)/$B48,0))</f>
        <v/>
      </c>
      <c r="I21" s="84">
        <f>IF($B21&lt;'Site Setup'!$B$11,"",IFERROR((I48)/$B48,0))</f>
        <v/>
      </c>
      <c r="J21" s="84">
        <f>IF($B21&lt;'Site Setup'!$B$11,"",IFERROR((J48)/$B48,0))</f>
        <v/>
      </c>
      <c r="K21" s="84">
        <f>IF($B21&lt;'Site Setup'!$B$11,"",IFERROR((K48)/$B48,0))</f>
        <v/>
      </c>
      <c r="L21" s="84">
        <f>IF($B21&lt;'Site Setup'!$B$11,"",IFERROR((L48)/$B48,0))</f>
        <v/>
      </c>
      <c r="M21" s="84">
        <f>IF($B21&lt;'Site Setup'!$B$11,"",IFERROR((M48)/$B48,0))</f>
        <v/>
      </c>
      <c r="N21" s="84">
        <f>IF($B21&lt;'Site Setup'!$B$11,"",IFERROR((N48)/$B48,0))</f>
        <v/>
      </c>
      <c r="O21" s="84">
        <f>IF($B21&lt;'Site Setup'!$B$11,"",IFERROR((O48)/$B48,0))</f>
        <v/>
      </c>
      <c r="P21" s="84">
        <f>IF($B21&lt;'Site Setup'!$B$11,"",IFERROR((P48)/$B48,0))</f>
        <v/>
      </c>
      <c r="Q21" s="84">
        <f>IF($B21&lt;'Site Setup'!$B$11,"",IFERROR((Q48)/$B48,0))</f>
        <v/>
      </c>
      <c r="R21" s="84">
        <f>IF($B21&lt;'Site Setup'!$B$11,"",IFERROR((R48)/$B48,0))</f>
        <v/>
      </c>
      <c r="S21" s="84">
        <f>IF($B21&lt;'Site Setup'!$B$11,"",IFERROR((S48)/$B48,0))</f>
        <v/>
      </c>
      <c r="T21" s="84">
        <f>IF($B21&lt;'Site Setup'!$B$11,"",IFERROR((T48)/$B48,0))</f>
        <v/>
      </c>
      <c r="U21" s="84">
        <f>IF($B21&lt;'Site Setup'!$B$11,"",IFERROR((U48)/$B48,0))</f>
        <v/>
      </c>
      <c r="V21" s="84">
        <f>IF($B21&lt;'Site Setup'!$B$11,"",IFERROR((V48)/$B48,0))</f>
        <v/>
      </c>
      <c r="W21" s="84">
        <f>IF($B21&lt;'Site Setup'!$B$11,"",IFERROR((W48)/$B48,0))</f>
        <v/>
      </c>
      <c r="X21" s="84">
        <f>IF($B21&lt;'Site Setup'!$B$11,"",IFERROR((X48)/$B48,0))</f>
        <v/>
      </c>
      <c r="Y21" s="84">
        <f>IF($B21&lt;'Site Setup'!$B$11,"",IFERROR((Y48)/$B48,0))</f>
        <v/>
      </c>
      <c r="Z21" s="84">
        <f>IF($B21&lt;'Site Setup'!$B$11,"",IFERROR((Z48)/$B48,0))</f>
        <v/>
      </c>
      <c r="AA21" s="84">
        <f>IF($B21&lt;'Site Setup'!$B$11,"",IFERROR((AA48)/$B48,0))</f>
        <v/>
      </c>
      <c r="AB21" s="84">
        <f>IF($B21&lt;'Site Setup'!$B$11,"",IFERROR((AB48)/$B48,0))</f>
        <v/>
      </c>
      <c r="AC21" s="84">
        <f>IF($B21&lt;'Site Setup'!$B$11,"",IFERROR((AC48)/$B48,0))</f>
        <v/>
      </c>
      <c r="AD21" s="84">
        <f>IF($B21&lt;'Site Setup'!$B$11,"",IFERROR((AD48)/$B48,0))</f>
        <v/>
      </c>
      <c r="AE21" s="84">
        <f>IF($B21&lt;'Site Setup'!$B$11,"",IFERROR((AE48)/$B48,0))</f>
        <v/>
      </c>
      <c r="AF21" s="84">
        <f>IF($B21&lt;'Site Setup'!$B$11,"",IFERROR((AF48)/$B48,0))</f>
        <v/>
      </c>
      <c r="AG21" s="84">
        <f>IF($B21&lt;'Site Setup'!$B$11,"",IFERROR((AG48)/$B48,0))</f>
        <v/>
      </c>
      <c r="AH21" s="84">
        <f>IF($B21&lt;'Site Setup'!$B$11,"",IFERROR((AH48)/$B48,0))</f>
        <v/>
      </c>
      <c r="AI21" s="84">
        <f>IF($B21&lt;'Site Setup'!$B$11,"",IFERROR((AI48)/$B48,0))</f>
        <v/>
      </c>
      <c r="AJ21" s="84">
        <f>IF($B21&lt;'Site Setup'!$B$11,"",IFERROR((AJ48)/$B48,0))</f>
        <v/>
      </c>
      <c r="AK21" s="84">
        <f>IF($B21&lt;'Site Setup'!$B$11,"",IFERROR((AK48)/$B48,0))</f>
        <v/>
      </c>
      <c r="AL21" s="84">
        <f>IF($B21&lt;'Site Setup'!$B$11,"",IFERROR((AL48)/$B48,0))</f>
        <v/>
      </c>
      <c r="AM21" s="84">
        <f>IF($B21&lt;'Site Setup'!$B$11,"",IFERROR((AM48)/$B48,0))</f>
        <v/>
      </c>
      <c r="AN21" s="84">
        <f>IF($B21&lt;'Site Setup'!$B$11,"",IFERROR((AN48)/$B48,0))</f>
        <v/>
      </c>
      <c r="AO21" s="404">
        <f>'Site Setup'!D47</f>
        <v/>
      </c>
      <c r="AP21" s="488" t="n"/>
    </row>
    <row r="22" ht="16.5" customHeight="1" s="644" thickBot="1">
      <c r="A22" s="82">
        <f>IF('Site Setup'!$B48 = "N/A","N/A",'Site Setup'!$E48)</f>
        <v/>
      </c>
      <c r="B22" s="83">
        <f>B49</f>
        <v/>
      </c>
      <c r="C22" s="84">
        <f>IF($B22&lt;'Site Setup'!$B$11,"",IFERROR((C49)/$B49,0))</f>
        <v/>
      </c>
      <c r="D22" s="84">
        <f>IF($B22&lt;'Site Setup'!$B$11,"",IFERROR((D49)/$B49,0))</f>
        <v/>
      </c>
      <c r="E22" s="84">
        <f>IF($B22&lt;'Site Setup'!$B$11,"",IFERROR((E49)/$B49,0))</f>
        <v/>
      </c>
      <c r="F22" s="84">
        <f>IF($B22&lt;'Site Setup'!$B$11,"",IFERROR((F49)/$B49,0))</f>
        <v/>
      </c>
      <c r="G22" s="84">
        <f>IF($B22&lt;'Site Setup'!$B$11,"",IFERROR((G49)/$B49,0))</f>
        <v/>
      </c>
      <c r="H22" s="84">
        <f>IF($B22&lt;'Site Setup'!$B$11,"",IFERROR((H49)/$B49,0))</f>
        <v/>
      </c>
      <c r="I22" s="84">
        <f>IF($B22&lt;'Site Setup'!$B$11,"",IFERROR((I49)/$B49,0))</f>
        <v/>
      </c>
      <c r="J22" s="84">
        <f>IF($B22&lt;'Site Setup'!$B$11,"",IFERROR((J49)/$B49,0))</f>
        <v/>
      </c>
      <c r="K22" s="84">
        <f>IF($B22&lt;'Site Setup'!$B$11,"",IFERROR((K49)/$B49,0))</f>
        <v/>
      </c>
      <c r="L22" s="84">
        <f>IF($B22&lt;'Site Setup'!$B$11,"",IFERROR((L49)/$B49,0))</f>
        <v/>
      </c>
      <c r="M22" s="84">
        <f>IF($B22&lt;'Site Setup'!$B$11,"",IFERROR((M49)/$B49,0))</f>
        <v/>
      </c>
      <c r="N22" s="84">
        <f>IF($B22&lt;'Site Setup'!$B$11,"",IFERROR((N49)/$B49,0))</f>
        <v/>
      </c>
      <c r="O22" s="84">
        <f>IF($B22&lt;'Site Setup'!$B$11,"",IFERROR((O49)/$B49,0))</f>
        <v/>
      </c>
      <c r="P22" s="84">
        <f>IF($B22&lt;'Site Setup'!$B$11,"",IFERROR((P49)/$B49,0))</f>
        <v/>
      </c>
      <c r="Q22" s="84">
        <f>IF($B22&lt;'Site Setup'!$B$11,"",IFERROR((Q49)/$B49,0))</f>
        <v/>
      </c>
      <c r="R22" s="84">
        <f>IF($B22&lt;'Site Setup'!$B$11,"",IFERROR((R49)/$B49,0))</f>
        <v/>
      </c>
      <c r="S22" s="84">
        <f>IF($B22&lt;'Site Setup'!$B$11,"",IFERROR((S49)/$B49,0))</f>
        <v/>
      </c>
      <c r="T22" s="84">
        <f>IF($B22&lt;'Site Setup'!$B$11,"",IFERROR((T49)/$B49,0))</f>
        <v/>
      </c>
      <c r="U22" s="84">
        <f>IF($B22&lt;'Site Setup'!$B$11,"",IFERROR((U49)/$B49,0))</f>
        <v/>
      </c>
      <c r="V22" s="84">
        <f>IF($B22&lt;'Site Setup'!$B$11,"",IFERROR((V49)/$B49,0))</f>
        <v/>
      </c>
      <c r="W22" s="84">
        <f>IF($B22&lt;'Site Setup'!$B$11,"",IFERROR((W49)/$B49,0))</f>
        <v/>
      </c>
      <c r="X22" s="84">
        <f>IF($B22&lt;'Site Setup'!$B$11,"",IFERROR((X49)/$B49,0))</f>
        <v/>
      </c>
      <c r="Y22" s="84">
        <f>IF($B22&lt;'Site Setup'!$B$11,"",IFERROR((Y49)/$B49,0))</f>
        <v/>
      </c>
      <c r="Z22" s="84">
        <f>IF($B22&lt;'Site Setup'!$B$11,"",IFERROR((Z49)/$B49,0))</f>
        <v/>
      </c>
      <c r="AA22" s="84">
        <f>IF($B22&lt;'Site Setup'!$B$11,"",IFERROR((AA49)/$B49,0))</f>
        <v/>
      </c>
      <c r="AB22" s="84">
        <f>IF($B22&lt;'Site Setup'!$B$11,"",IFERROR((AB49)/$B49,0))</f>
        <v/>
      </c>
      <c r="AC22" s="84">
        <f>IF($B22&lt;'Site Setup'!$B$11,"",IFERROR((AC49)/$B49,0))</f>
        <v/>
      </c>
      <c r="AD22" s="84">
        <f>IF($B22&lt;'Site Setup'!$B$11,"",IFERROR((AD49)/$B49,0))</f>
        <v/>
      </c>
      <c r="AE22" s="84">
        <f>IF($B22&lt;'Site Setup'!$B$11,"",IFERROR((AE49)/$B49,0))</f>
        <v/>
      </c>
      <c r="AF22" s="84">
        <f>IF($B22&lt;'Site Setup'!$B$11,"",IFERROR((AF49)/$B49,0))</f>
        <v/>
      </c>
      <c r="AG22" s="84">
        <f>IF($B22&lt;'Site Setup'!$B$11,"",IFERROR((AG49)/$B49,0))</f>
        <v/>
      </c>
      <c r="AH22" s="84">
        <f>IF($B22&lt;'Site Setup'!$B$11,"",IFERROR((AH49)/$B49,0))</f>
        <v/>
      </c>
      <c r="AI22" s="84">
        <f>IF($B22&lt;'Site Setup'!$B$11,"",IFERROR((AI49)/$B49,0))</f>
        <v/>
      </c>
      <c r="AJ22" s="84">
        <f>IF($B22&lt;'Site Setup'!$B$11,"",IFERROR((AJ49)/$B49,0))</f>
        <v/>
      </c>
      <c r="AK22" s="84">
        <f>IF($B22&lt;'Site Setup'!$B$11,"",IFERROR((AK49)/$B49,0))</f>
        <v/>
      </c>
      <c r="AL22" s="84">
        <f>IF($B22&lt;'Site Setup'!$B$11,"",IFERROR((AL49)/$B49,0))</f>
        <v/>
      </c>
      <c r="AM22" s="84">
        <f>IF($B22&lt;'Site Setup'!$B$11,"",IFERROR((AM49)/$B49,0))</f>
        <v/>
      </c>
      <c r="AN22" s="84">
        <f>IF($B22&lt;'Site Setup'!$B$11,"",IFERROR((AN49)/$B49,0))</f>
        <v/>
      </c>
      <c r="AO22" s="404">
        <f>'Site Setup'!D48</f>
        <v/>
      </c>
      <c r="AP22" s="488" t="n"/>
    </row>
    <row r="23" ht="16.5" customHeight="1" s="644" thickBot="1">
      <c r="A23" s="82">
        <f>IF('Site Setup'!$B49 = "N/A","N/A",'Site Setup'!$E49)</f>
        <v/>
      </c>
      <c r="B23" s="83">
        <f>B50</f>
        <v/>
      </c>
      <c r="C23" s="84">
        <f>IF($B23&lt;'Site Setup'!$B$11,"",IFERROR((C50)/$B50,0))</f>
        <v/>
      </c>
      <c r="D23" s="84">
        <f>IF($B23&lt;'Site Setup'!$B$11,"",IFERROR((D50)/$B50,0))</f>
        <v/>
      </c>
      <c r="E23" s="84">
        <f>IF($B23&lt;'Site Setup'!$B$11,"",IFERROR((E50)/$B50,0))</f>
        <v/>
      </c>
      <c r="F23" s="84">
        <f>IF($B23&lt;'Site Setup'!$B$11,"",IFERROR((F50)/$B50,0))</f>
        <v/>
      </c>
      <c r="G23" s="84">
        <f>IF($B23&lt;'Site Setup'!$B$11,"",IFERROR((G50)/$B50,0))</f>
        <v/>
      </c>
      <c r="H23" s="84">
        <f>IF($B23&lt;'Site Setup'!$B$11,"",IFERROR((H50)/$B50,0))</f>
        <v/>
      </c>
      <c r="I23" s="84">
        <f>IF($B23&lt;'Site Setup'!$B$11,"",IFERROR((I50)/$B50,0))</f>
        <v/>
      </c>
      <c r="J23" s="84">
        <f>IF($B23&lt;'Site Setup'!$B$11,"",IFERROR((J50)/$B50,0))</f>
        <v/>
      </c>
      <c r="K23" s="84">
        <f>IF($B23&lt;'Site Setup'!$B$11,"",IFERROR((K50)/$B50,0))</f>
        <v/>
      </c>
      <c r="L23" s="84">
        <f>IF($B23&lt;'Site Setup'!$B$11,"",IFERROR((L50)/$B50,0))</f>
        <v/>
      </c>
      <c r="M23" s="84">
        <f>IF($B23&lt;'Site Setup'!$B$11,"",IFERROR((M50)/$B50,0))</f>
        <v/>
      </c>
      <c r="N23" s="84">
        <f>IF($B23&lt;'Site Setup'!$B$11,"",IFERROR((N50)/$B50,0))</f>
        <v/>
      </c>
      <c r="O23" s="84">
        <f>IF($B23&lt;'Site Setup'!$B$11,"",IFERROR((O50)/$B50,0))</f>
        <v/>
      </c>
      <c r="P23" s="84">
        <f>IF($B23&lt;'Site Setup'!$B$11,"",IFERROR((P50)/$B50,0))</f>
        <v/>
      </c>
      <c r="Q23" s="84">
        <f>IF($B23&lt;'Site Setup'!$B$11,"",IFERROR((Q50)/$B50,0))</f>
        <v/>
      </c>
      <c r="R23" s="84">
        <f>IF($B23&lt;'Site Setup'!$B$11,"",IFERROR((R50)/$B50,0))</f>
        <v/>
      </c>
      <c r="S23" s="84">
        <f>IF($B23&lt;'Site Setup'!$B$11,"",IFERROR((S50)/$B50,0))</f>
        <v/>
      </c>
      <c r="T23" s="84">
        <f>IF($B23&lt;'Site Setup'!$B$11,"",IFERROR((T50)/$B50,0))</f>
        <v/>
      </c>
      <c r="U23" s="84">
        <f>IF($B23&lt;'Site Setup'!$B$11,"",IFERROR((U50)/$B50,0))</f>
        <v/>
      </c>
      <c r="V23" s="84">
        <f>IF($B23&lt;'Site Setup'!$B$11,"",IFERROR((V50)/$B50,0))</f>
        <v/>
      </c>
      <c r="W23" s="84">
        <f>IF($B23&lt;'Site Setup'!$B$11,"",IFERROR((W50)/$B50,0))</f>
        <v/>
      </c>
      <c r="X23" s="84">
        <f>IF($B23&lt;'Site Setup'!$B$11,"",IFERROR((X50)/$B50,0))</f>
        <v/>
      </c>
      <c r="Y23" s="84">
        <f>IF($B23&lt;'Site Setup'!$B$11,"",IFERROR((Y50)/$B50,0))</f>
        <v/>
      </c>
      <c r="Z23" s="84">
        <f>IF($B23&lt;'Site Setup'!$B$11,"",IFERROR((Z50)/$B50,0))</f>
        <v/>
      </c>
      <c r="AA23" s="84">
        <f>IF($B23&lt;'Site Setup'!$B$11,"",IFERROR((AA50)/$B50,0))</f>
        <v/>
      </c>
      <c r="AB23" s="84">
        <f>IF($B23&lt;'Site Setup'!$B$11,"",IFERROR((AB50)/$B50,0))</f>
        <v/>
      </c>
      <c r="AC23" s="84">
        <f>IF($B23&lt;'Site Setup'!$B$11,"",IFERROR((AC50)/$B50,0))</f>
        <v/>
      </c>
      <c r="AD23" s="84">
        <f>IF($B23&lt;'Site Setup'!$B$11,"",IFERROR((AD50)/$B50,0))</f>
        <v/>
      </c>
      <c r="AE23" s="84">
        <f>IF($B23&lt;'Site Setup'!$B$11,"",IFERROR((AE50)/$B50,0))</f>
        <v/>
      </c>
      <c r="AF23" s="84">
        <f>IF($B23&lt;'Site Setup'!$B$11,"",IFERROR((AF50)/$B50,0))</f>
        <v/>
      </c>
      <c r="AG23" s="84">
        <f>IF($B23&lt;'Site Setup'!$B$11,"",IFERROR((AG50)/$B50,0))</f>
        <v/>
      </c>
      <c r="AH23" s="84">
        <f>IF($B23&lt;'Site Setup'!$B$11,"",IFERROR((AH50)/$B50,0))</f>
        <v/>
      </c>
      <c r="AI23" s="84">
        <f>IF($B23&lt;'Site Setup'!$B$11,"",IFERROR((AI50)/$B50,0))</f>
        <v/>
      </c>
      <c r="AJ23" s="84">
        <f>IF($B23&lt;'Site Setup'!$B$11,"",IFERROR((AJ50)/$B50,0))</f>
        <v/>
      </c>
      <c r="AK23" s="84">
        <f>IF($B23&lt;'Site Setup'!$B$11,"",IFERROR((AK50)/$B50,0))</f>
        <v/>
      </c>
      <c r="AL23" s="84">
        <f>IF($B23&lt;'Site Setup'!$B$11,"",IFERROR((AL50)/$B50,0))</f>
        <v/>
      </c>
      <c r="AM23" s="84">
        <f>IF($B23&lt;'Site Setup'!$B$11,"",IFERROR((AM50)/$B50,0))</f>
        <v/>
      </c>
      <c r="AN23" s="84">
        <f>IF($B23&lt;'Site Setup'!$B$11,"",IFERROR((AN50)/$B50,0))</f>
        <v/>
      </c>
      <c r="AO23" s="404">
        <f>'Site Setup'!D49</f>
        <v/>
      </c>
      <c r="AP23" s="488" t="n"/>
    </row>
    <row r="24" ht="16.5" customHeight="1" s="644" thickBot="1">
      <c r="A24" s="82">
        <f>IF('Site Setup'!$B50 = "N/A","N/A",'Site Setup'!$E50)</f>
        <v/>
      </c>
      <c r="B24" s="83">
        <f>B51</f>
        <v/>
      </c>
      <c r="C24" s="84">
        <f>IF($B24&lt;'Site Setup'!$B$11,"",IFERROR((C51)/$B51,0))</f>
        <v/>
      </c>
      <c r="D24" s="84">
        <f>IF($B24&lt;'Site Setup'!$B$11,"",IFERROR((D51)/$B51,0))</f>
        <v/>
      </c>
      <c r="E24" s="84">
        <f>IF($B24&lt;'Site Setup'!$B$11,"",IFERROR((E51)/$B51,0))</f>
        <v/>
      </c>
      <c r="F24" s="84">
        <f>IF($B24&lt;'Site Setup'!$B$11,"",IFERROR((F51)/$B51,0))</f>
        <v/>
      </c>
      <c r="G24" s="84">
        <f>IF($B24&lt;'Site Setup'!$B$11,"",IFERROR((G51)/$B51,0))</f>
        <v/>
      </c>
      <c r="H24" s="84">
        <f>IF($B24&lt;'Site Setup'!$B$11,"",IFERROR((H51)/$B51,0))</f>
        <v/>
      </c>
      <c r="I24" s="84">
        <f>IF($B24&lt;'Site Setup'!$B$11,"",IFERROR((I51)/$B51,0))</f>
        <v/>
      </c>
      <c r="J24" s="84">
        <f>IF($B24&lt;'Site Setup'!$B$11,"",IFERROR((J51)/$B51,0))</f>
        <v/>
      </c>
      <c r="K24" s="84">
        <f>IF($B24&lt;'Site Setup'!$B$11,"",IFERROR((K51)/$B51,0))</f>
        <v/>
      </c>
      <c r="L24" s="84">
        <f>IF($B24&lt;'Site Setup'!$B$11,"",IFERROR((L51)/$B51,0))</f>
        <v/>
      </c>
      <c r="M24" s="84">
        <f>IF($B24&lt;'Site Setup'!$B$11,"",IFERROR((M51)/$B51,0))</f>
        <v/>
      </c>
      <c r="N24" s="84">
        <f>IF($B24&lt;'Site Setup'!$B$11,"",IFERROR((N51)/$B51,0))</f>
        <v/>
      </c>
      <c r="O24" s="84">
        <f>IF($B24&lt;'Site Setup'!$B$11,"",IFERROR((O51)/$B51,0))</f>
        <v/>
      </c>
      <c r="P24" s="84">
        <f>IF($B24&lt;'Site Setup'!$B$11,"",IFERROR((P51)/$B51,0))</f>
        <v/>
      </c>
      <c r="Q24" s="84">
        <f>IF($B24&lt;'Site Setup'!$B$11,"",IFERROR((Q51)/$B51,0))</f>
        <v/>
      </c>
      <c r="R24" s="84">
        <f>IF($B24&lt;'Site Setup'!$B$11,"",IFERROR((R51)/$B51,0))</f>
        <v/>
      </c>
      <c r="S24" s="84">
        <f>IF($B24&lt;'Site Setup'!$B$11,"",IFERROR((S51)/$B51,0))</f>
        <v/>
      </c>
      <c r="T24" s="84">
        <f>IF($B24&lt;'Site Setup'!$B$11,"",IFERROR((T51)/$B51,0))</f>
        <v/>
      </c>
      <c r="U24" s="84">
        <f>IF($B24&lt;'Site Setup'!$B$11,"",IFERROR((U51)/$B51,0))</f>
        <v/>
      </c>
      <c r="V24" s="84">
        <f>IF($B24&lt;'Site Setup'!$B$11,"",IFERROR((V51)/$B51,0))</f>
        <v/>
      </c>
      <c r="W24" s="84">
        <f>IF($B24&lt;'Site Setup'!$B$11,"",IFERROR((W51)/$B51,0))</f>
        <v/>
      </c>
      <c r="X24" s="84">
        <f>IF($B24&lt;'Site Setup'!$B$11,"",IFERROR((X51)/$B51,0))</f>
        <v/>
      </c>
      <c r="Y24" s="84">
        <f>IF($B24&lt;'Site Setup'!$B$11,"",IFERROR((Y51)/$B51,0))</f>
        <v/>
      </c>
      <c r="Z24" s="84">
        <f>IF($B24&lt;'Site Setup'!$B$11,"",IFERROR((Z51)/$B51,0))</f>
        <v/>
      </c>
      <c r="AA24" s="84">
        <f>IF($B24&lt;'Site Setup'!$B$11,"",IFERROR((AA51)/$B51,0))</f>
        <v/>
      </c>
      <c r="AB24" s="84">
        <f>IF($B24&lt;'Site Setup'!$B$11,"",IFERROR((AB51)/$B51,0))</f>
        <v/>
      </c>
      <c r="AC24" s="84">
        <f>IF($B24&lt;'Site Setup'!$B$11,"",IFERROR((AC51)/$B51,0))</f>
        <v/>
      </c>
      <c r="AD24" s="84">
        <f>IF($B24&lt;'Site Setup'!$B$11,"",IFERROR((AD51)/$B51,0))</f>
        <v/>
      </c>
      <c r="AE24" s="84">
        <f>IF($B24&lt;'Site Setup'!$B$11,"",IFERROR((AE51)/$B51,0))</f>
        <v/>
      </c>
      <c r="AF24" s="84">
        <f>IF($B24&lt;'Site Setup'!$B$11,"",IFERROR((AF51)/$B51,0))</f>
        <v/>
      </c>
      <c r="AG24" s="84">
        <f>IF($B24&lt;'Site Setup'!$B$11,"",IFERROR((AG51)/$B51,0))</f>
        <v/>
      </c>
      <c r="AH24" s="84">
        <f>IF($B24&lt;'Site Setup'!$B$11,"",IFERROR((AH51)/$B51,0))</f>
        <v/>
      </c>
      <c r="AI24" s="84">
        <f>IF($B24&lt;'Site Setup'!$B$11,"",IFERROR((AI51)/$B51,0))</f>
        <v/>
      </c>
      <c r="AJ24" s="84">
        <f>IF($B24&lt;'Site Setup'!$B$11,"",IFERROR((AJ51)/$B51,0))</f>
        <v/>
      </c>
      <c r="AK24" s="84">
        <f>IF($B24&lt;'Site Setup'!$B$11,"",IFERROR((AK51)/$B51,0))</f>
        <v/>
      </c>
      <c r="AL24" s="84">
        <f>IF($B24&lt;'Site Setup'!$B$11,"",IFERROR((AL51)/$B51,0))</f>
        <v/>
      </c>
      <c r="AM24" s="84">
        <f>IF($B24&lt;'Site Setup'!$B$11,"",IFERROR((AM51)/$B51,0))</f>
        <v/>
      </c>
      <c r="AN24" s="84">
        <f>IF($B24&lt;'Site Setup'!$B$11,"",IFERROR((AN51)/$B51,0))</f>
        <v/>
      </c>
      <c r="AO24" s="404">
        <f>'Site Setup'!D50</f>
        <v/>
      </c>
      <c r="AP24" s="488" t="n"/>
    </row>
    <row r="25" ht="16.5" customHeight="1" s="644" thickBot="1">
      <c r="A25" s="82">
        <f>IF('Site Setup'!$B51 = "N/A","N/A",'Site Setup'!$E51)</f>
        <v/>
      </c>
      <c r="B25" s="83">
        <f>B52</f>
        <v/>
      </c>
      <c r="C25" s="84">
        <f>IF($B25&lt;'Site Setup'!$B$11,"",IFERROR((C52)/$B52,0))</f>
        <v/>
      </c>
      <c r="D25" s="84">
        <f>IF($B25&lt;'Site Setup'!$B$11,"",IFERROR((D52)/$B52,0))</f>
        <v/>
      </c>
      <c r="E25" s="84">
        <f>IF($B25&lt;'Site Setup'!$B$11,"",IFERROR((E52)/$B52,0))</f>
        <v/>
      </c>
      <c r="F25" s="84">
        <f>IF($B25&lt;'Site Setup'!$B$11,"",IFERROR((F52)/$B52,0))</f>
        <v/>
      </c>
      <c r="G25" s="84">
        <f>IF($B25&lt;'Site Setup'!$B$11,"",IFERROR((G52)/$B52,0))</f>
        <v/>
      </c>
      <c r="H25" s="84">
        <f>IF($B25&lt;'Site Setup'!$B$11,"",IFERROR((H52)/$B52,0))</f>
        <v/>
      </c>
      <c r="I25" s="84">
        <f>IF($B25&lt;'Site Setup'!$B$11,"",IFERROR((I52)/$B52,0))</f>
        <v/>
      </c>
      <c r="J25" s="84">
        <f>IF($B25&lt;'Site Setup'!$B$11,"",IFERROR((J52)/$B52,0))</f>
        <v/>
      </c>
      <c r="K25" s="84">
        <f>IF($B25&lt;'Site Setup'!$B$11,"",IFERROR((K52)/$B52,0))</f>
        <v/>
      </c>
      <c r="L25" s="84">
        <f>IF($B25&lt;'Site Setup'!$B$11,"",IFERROR((L52)/$B52,0))</f>
        <v/>
      </c>
      <c r="M25" s="84">
        <f>IF($B25&lt;'Site Setup'!$B$11,"",IFERROR((M52)/$B52,0))</f>
        <v/>
      </c>
      <c r="N25" s="84">
        <f>IF($B25&lt;'Site Setup'!$B$11,"",IFERROR((N52)/$B52,0))</f>
        <v/>
      </c>
      <c r="O25" s="84">
        <f>IF($B25&lt;'Site Setup'!$B$11,"",IFERROR((O52)/$B52,0))</f>
        <v/>
      </c>
      <c r="P25" s="84">
        <f>IF($B25&lt;'Site Setup'!$B$11,"",IFERROR((P52)/$B52,0))</f>
        <v/>
      </c>
      <c r="Q25" s="84">
        <f>IF($B25&lt;'Site Setup'!$B$11,"",IFERROR((Q52)/$B52,0))</f>
        <v/>
      </c>
      <c r="R25" s="84">
        <f>IF($B25&lt;'Site Setup'!$B$11,"",IFERROR((R52)/$B52,0))</f>
        <v/>
      </c>
      <c r="S25" s="84">
        <f>IF($B25&lt;'Site Setup'!$B$11,"",IFERROR((S52)/$B52,0))</f>
        <v/>
      </c>
      <c r="T25" s="84">
        <f>IF($B25&lt;'Site Setup'!$B$11,"",IFERROR((T52)/$B52,0))</f>
        <v/>
      </c>
      <c r="U25" s="84">
        <f>IF($B25&lt;'Site Setup'!$B$11,"",IFERROR((U52)/$B52,0))</f>
        <v/>
      </c>
      <c r="V25" s="84">
        <f>IF($B25&lt;'Site Setup'!$B$11,"",IFERROR((V52)/$B52,0))</f>
        <v/>
      </c>
      <c r="W25" s="84">
        <f>IF($B25&lt;'Site Setup'!$B$11,"",IFERROR((W52)/$B52,0))</f>
        <v/>
      </c>
      <c r="X25" s="84">
        <f>IF($B25&lt;'Site Setup'!$B$11,"",IFERROR((X52)/$B52,0))</f>
        <v/>
      </c>
      <c r="Y25" s="84">
        <f>IF($B25&lt;'Site Setup'!$B$11,"",IFERROR((Y52)/$B52,0))</f>
        <v/>
      </c>
      <c r="Z25" s="84">
        <f>IF($B25&lt;'Site Setup'!$B$11,"",IFERROR((Z52)/$B52,0))</f>
        <v/>
      </c>
      <c r="AA25" s="84">
        <f>IF($B25&lt;'Site Setup'!$B$11,"",IFERROR((AA52)/$B52,0))</f>
        <v/>
      </c>
      <c r="AB25" s="84">
        <f>IF($B25&lt;'Site Setup'!$B$11,"",IFERROR((AB52)/$B52,0))</f>
        <v/>
      </c>
      <c r="AC25" s="84">
        <f>IF($B25&lt;'Site Setup'!$B$11,"",IFERROR((AC52)/$B52,0))</f>
        <v/>
      </c>
      <c r="AD25" s="84">
        <f>IF($B25&lt;'Site Setup'!$B$11,"",IFERROR((AD52)/$B52,0))</f>
        <v/>
      </c>
      <c r="AE25" s="84">
        <f>IF($B25&lt;'Site Setup'!$B$11,"",IFERROR((AE52)/$B52,0))</f>
        <v/>
      </c>
      <c r="AF25" s="84">
        <f>IF($B25&lt;'Site Setup'!$B$11,"",IFERROR((AF52)/$B52,0))</f>
        <v/>
      </c>
      <c r="AG25" s="84">
        <f>IF($B25&lt;'Site Setup'!$B$11,"",IFERROR((AG52)/$B52,0))</f>
        <v/>
      </c>
      <c r="AH25" s="84">
        <f>IF($B25&lt;'Site Setup'!$B$11,"",IFERROR((AH52)/$B52,0))</f>
        <v/>
      </c>
      <c r="AI25" s="84">
        <f>IF($B25&lt;'Site Setup'!$B$11,"",IFERROR((AI52)/$B52,0))</f>
        <v/>
      </c>
      <c r="AJ25" s="84">
        <f>IF($B25&lt;'Site Setup'!$B$11,"",IFERROR((AJ52)/$B52,0))</f>
        <v/>
      </c>
      <c r="AK25" s="84">
        <f>IF($B25&lt;'Site Setup'!$B$11,"",IFERROR((AK52)/$B52,0))</f>
        <v/>
      </c>
      <c r="AL25" s="84">
        <f>IF($B25&lt;'Site Setup'!$B$11,"",IFERROR((AL52)/$B52,0))</f>
        <v/>
      </c>
      <c r="AM25" s="84">
        <f>IF($B25&lt;'Site Setup'!$B$11,"",IFERROR((AM52)/$B52,0))</f>
        <v/>
      </c>
      <c r="AN25" s="84">
        <f>IF($B25&lt;'Site Setup'!$B$11,"",IFERROR((AN52)/$B52,0))</f>
        <v/>
      </c>
      <c r="AO25" s="404">
        <f>'Site Setup'!D51</f>
        <v/>
      </c>
      <c r="AP25" s="488" t="n"/>
    </row>
    <row r="26" ht="16.5" customHeight="1" s="644" thickBot="1">
      <c r="A26" s="82">
        <f>IF('Site Setup'!$B52 = "N/A","N/A",'Site Setup'!$E52)</f>
        <v/>
      </c>
      <c r="B26" s="83">
        <f>B53</f>
        <v/>
      </c>
      <c r="C26" s="84">
        <f>IF($B26&lt;'Site Setup'!$B$11,"",IFERROR((C53)/$B53,0))</f>
        <v/>
      </c>
      <c r="D26" s="84">
        <f>IF($B26&lt;'Site Setup'!$B$11,"",IFERROR((D53)/$B53,0))</f>
        <v/>
      </c>
      <c r="E26" s="84">
        <f>IF($B26&lt;'Site Setup'!$B$11,"",IFERROR((E53)/$B53,0))</f>
        <v/>
      </c>
      <c r="F26" s="84">
        <f>IF($B26&lt;'Site Setup'!$B$11,"",IFERROR((F53)/$B53,0))</f>
        <v/>
      </c>
      <c r="G26" s="84">
        <f>IF($B26&lt;'Site Setup'!$B$11,"",IFERROR((G53)/$B53,0))</f>
        <v/>
      </c>
      <c r="H26" s="84">
        <f>IF($B26&lt;'Site Setup'!$B$11,"",IFERROR((H53)/$B53,0))</f>
        <v/>
      </c>
      <c r="I26" s="84">
        <f>IF($B26&lt;'Site Setup'!$B$11,"",IFERROR((I53)/$B53,0))</f>
        <v/>
      </c>
      <c r="J26" s="84">
        <f>IF($B26&lt;'Site Setup'!$B$11,"",IFERROR((J53)/$B53,0))</f>
        <v/>
      </c>
      <c r="K26" s="84">
        <f>IF($B26&lt;'Site Setup'!$B$11,"",IFERROR((K53)/$B53,0))</f>
        <v/>
      </c>
      <c r="L26" s="84">
        <f>IF($B26&lt;'Site Setup'!$B$11,"",IFERROR((L53)/$B53,0))</f>
        <v/>
      </c>
      <c r="M26" s="84">
        <f>IF($B26&lt;'Site Setup'!$B$11,"",IFERROR((M53)/$B53,0))</f>
        <v/>
      </c>
      <c r="N26" s="84">
        <f>IF($B26&lt;'Site Setup'!$B$11,"",IFERROR((N53)/$B53,0))</f>
        <v/>
      </c>
      <c r="O26" s="84">
        <f>IF($B26&lt;'Site Setup'!$B$11,"",IFERROR((O53)/$B53,0))</f>
        <v/>
      </c>
      <c r="P26" s="84">
        <f>IF($B26&lt;'Site Setup'!$B$11,"",IFERROR((P53)/$B53,0))</f>
        <v/>
      </c>
      <c r="Q26" s="84">
        <f>IF($B26&lt;'Site Setup'!$B$11,"",IFERROR((Q53)/$B53,0))</f>
        <v/>
      </c>
      <c r="R26" s="84">
        <f>IF($B26&lt;'Site Setup'!$B$11,"",IFERROR((R53)/$B53,0))</f>
        <v/>
      </c>
      <c r="S26" s="84">
        <f>IF($B26&lt;'Site Setup'!$B$11,"",IFERROR((S53)/$B53,0))</f>
        <v/>
      </c>
      <c r="T26" s="84">
        <f>IF($B26&lt;'Site Setup'!$B$11,"",IFERROR((T53)/$B53,0))</f>
        <v/>
      </c>
      <c r="U26" s="84">
        <f>IF($B26&lt;'Site Setup'!$B$11,"",IFERROR((U53)/$B53,0))</f>
        <v/>
      </c>
      <c r="V26" s="84">
        <f>IF($B26&lt;'Site Setup'!$B$11,"",IFERROR((V53)/$B53,0))</f>
        <v/>
      </c>
      <c r="W26" s="84">
        <f>IF($B26&lt;'Site Setup'!$B$11,"",IFERROR((W53)/$B53,0))</f>
        <v/>
      </c>
      <c r="X26" s="84">
        <f>IF($B26&lt;'Site Setup'!$B$11,"",IFERROR((X53)/$B53,0))</f>
        <v/>
      </c>
      <c r="Y26" s="84">
        <f>IF($B26&lt;'Site Setup'!$B$11,"",IFERROR((Y53)/$B53,0))</f>
        <v/>
      </c>
      <c r="Z26" s="84">
        <f>IF($B26&lt;'Site Setup'!$B$11,"",IFERROR((Z53)/$B53,0))</f>
        <v/>
      </c>
      <c r="AA26" s="84">
        <f>IF($B26&lt;'Site Setup'!$B$11,"",IFERROR((AA53)/$B53,0))</f>
        <v/>
      </c>
      <c r="AB26" s="84">
        <f>IF($B26&lt;'Site Setup'!$B$11,"",IFERROR((AB53)/$B53,0))</f>
        <v/>
      </c>
      <c r="AC26" s="84">
        <f>IF($B26&lt;'Site Setup'!$B$11,"",IFERROR((AC53)/$B53,0))</f>
        <v/>
      </c>
      <c r="AD26" s="84">
        <f>IF($B26&lt;'Site Setup'!$B$11,"",IFERROR((AD53)/$B53,0))</f>
        <v/>
      </c>
      <c r="AE26" s="84">
        <f>IF($B26&lt;'Site Setup'!$B$11,"",IFERROR((AE53)/$B53,0))</f>
        <v/>
      </c>
      <c r="AF26" s="84">
        <f>IF($B26&lt;'Site Setup'!$B$11,"",IFERROR((AF53)/$B53,0))</f>
        <v/>
      </c>
      <c r="AG26" s="84">
        <f>IF($B26&lt;'Site Setup'!$B$11,"",IFERROR((AG53)/$B53,0))</f>
        <v/>
      </c>
      <c r="AH26" s="84">
        <f>IF($B26&lt;'Site Setup'!$B$11,"",IFERROR((AH53)/$B53,0))</f>
        <v/>
      </c>
      <c r="AI26" s="84">
        <f>IF($B26&lt;'Site Setup'!$B$11,"",IFERROR((AI53)/$B53,0))</f>
        <v/>
      </c>
      <c r="AJ26" s="84">
        <f>IF($B26&lt;'Site Setup'!$B$11,"",IFERROR((AJ53)/$B53,0))</f>
        <v/>
      </c>
      <c r="AK26" s="84">
        <f>IF($B26&lt;'Site Setup'!$B$11,"",IFERROR((AK53)/$B53,0))</f>
        <v/>
      </c>
      <c r="AL26" s="84">
        <f>IF($B26&lt;'Site Setup'!$B$11,"",IFERROR((AL53)/$B53,0))</f>
        <v/>
      </c>
      <c r="AM26" s="84">
        <f>IF($B26&lt;'Site Setup'!$B$11,"",IFERROR((AM53)/$B53,0))</f>
        <v/>
      </c>
      <c r="AN26" s="84">
        <f>IF($B26&lt;'Site Setup'!$B$11,"",IFERROR((AN53)/$B53,0))</f>
        <v/>
      </c>
      <c r="AO26" s="404">
        <f>'Site Setup'!D52</f>
        <v/>
      </c>
      <c r="AP26" s="488" t="n"/>
    </row>
    <row r="27" ht="16.5" customHeight="1" s="644" thickBot="1">
      <c r="A27" s="82">
        <f>IF('Site Setup'!$B53 = "N/A","N/A",'Site Setup'!$E53)</f>
        <v/>
      </c>
      <c r="B27" s="83">
        <f>B54</f>
        <v/>
      </c>
      <c r="C27" s="84">
        <f>IF($B27&lt;'Site Setup'!$B$11,"",IFERROR((C54)/$B54,0))</f>
        <v/>
      </c>
      <c r="D27" s="84">
        <f>IF($B27&lt;'Site Setup'!$B$11,"",IFERROR((D54)/$B54,0))</f>
        <v/>
      </c>
      <c r="E27" s="84">
        <f>IF($B27&lt;'Site Setup'!$B$11,"",IFERROR((E54)/$B54,0))</f>
        <v/>
      </c>
      <c r="F27" s="84">
        <f>IF($B27&lt;'Site Setup'!$B$11,"",IFERROR((F54)/$B54,0))</f>
        <v/>
      </c>
      <c r="G27" s="84">
        <f>IF($B27&lt;'Site Setup'!$B$11,"",IFERROR((G54)/$B54,0))</f>
        <v/>
      </c>
      <c r="H27" s="84">
        <f>IF($B27&lt;'Site Setup'!$B$11,"",IFERROR((H54)/$B54,0))</f>
        <v/>
      </c>
      <c r="I27" s="84">
        <f>IF($B27&lt;'Site Setup'!$B$11,"",IFERROR((I54)/$B54,0))</f>
        <v/>
      </c>
      <c r="J27" s="84">
        <f>IF($B27&lt;'Site Setup'!$B$11,"",IFERROR((J54)/$B54,0))</f>
        <v/>
      </c>
      <c r="K27" s="84">
        <f>IF($B27&lt;'Site Setup'!$B$11,"",IFERROR((K54)/$B54,0))</f>
        <v/>
      </c>
      <c r="L27" s="84">
        <f>IF($B27&lt;'Site Setup'!$B$11,"",IFERROR((L54)/$B54,0))</f>
        <v/>
      </c>
      <c r="M27" s="84">
        <f>IF($B27&lt;'Site Setup'!$B$11,"",IFERROR((M54)/$B54,0))</f>
        <v/>
      </c>
      <c r="N27" s="84">
        <f>IF($B27&lt;'Site Setup'!$B$11,"",IFERROR((N54)/$B54,0))</f>
        <v/>
      </c>
      <c r="O27" s="84">
        <f>IF($B27&lt;'Site Setup'!$B$11,"",IFERROR((O54)/$B54,0))</f>
        <v/>
      </c>
      <c r="P27" s="84">
        <f>IF($B27&lt;'Site Setup'!$B$11,"",IFERROR((P54)/$B54,0))</f>
        <v/>
      </c>
      <c r="Q27" s="84">
        <f>IF($B27&lt;'Site Setup'!$B$11,"",IFERROR((Q54)/$B54,0))</f>
        <v/>
      </c>
      <c r="R27" s="84">
        <f>IF($B27&lt;'Site Setup'!$B$11,"",IFERROR((R54)/$B54,0))</f>
        <v/>
      </c>
      <c r="S27" s="84">
        <f>IF($B27&lt;'Site Setup'!$B$11,"",IFERROR((S54)/$B54,0))</f>
        <v/>
      </c>
      <c r="T27" s="84">
        <f>IF($B27&lt;'Site Setup'!$B$11,"",IFERROR((T54)/$B54,0))</f>
        <v/>
      </c>
      <c r="U27" s="84">
        <f>IF($B27&lt;'Site Setup'!$B$11,"",IFERROR((U54)/$B54,0))</f>
        <v/>
      </c>
      <c r="V27" s="84">
        <f>IF($B27&lt;'Site Setup'!$B$11,"",IFERROR((V54)/$B54,0))</f>
        <v/>
      </c>
      <c r="W27" s="84">
        <f>IF($B27&lt;'Site Setup'!$B$11,"",IFERROR((W54)/$B54,0))</f>
        <v/>
      </c>
      <c r="X27" s="84">
        <f>IF($B27&lt;'Site Setup'!$B$11,"",IFERROR((X54)/$B54,0))</f>
        <v/>
      </c>
      <c r="Y27" s="84">
        <f>IF($B27&lt;'Site Setup'!$B$11,"",IFERROR((Y54)/$B54,0))</f>
        <v/>
      </c>
      <c r="Z27" s="84">
        <f>IF($B27&lt;'Site Setup'!$B$11,"",IFERROR((Z54)/$B54,0))</f>
        <v/>
      </c>
      <c r="AA27" s="84">
        <f>IF($B27&lt;'Site Setup'!$B$11,"",IFERROR((AA54)/$B54,0))</f>
        <v/>
      </c>
      <c r="AB27" s="84">
        <f>IF($B27&lt;'Site Setup'!$B$11,"",IFERROR((AB54)/$B54,0))</f>
        <v/>
      </c>
      <c r="AC27" s="84">
        <f>IF($B27&lt;'Site Setup'!$B$11,"",IFERROR((AC54)/$B54,0))</f>
        <v/>
      </c>
      <c r="AD27" s="84">
        <f>IF($B27&lt;'Site Setup'!$B$11,"",IFERROR((AD54)/$B54,0))</f>
        <v/>
      </c>
      <c r="AE27" s="84">
        <f>IF($B27&lt;'Site Setup'!$B$11,"",IFERROR((AE54)/$B54,0))</f>
        <v/>
      </c>
      <c r="AF27" s="84">
        <f>IF($B27&lt;'Site Setup'!$B$11,"",IFERROR((AF54)/$B54,0))</f>
        <v/>
      </c>
      <c r="AG27" s="84">
        <f>IF($B27&lt;'Site Setup'!$B$11,"",IFERROR((AG54)/$B54,0))</f>
        <v/>
      </c>
      <c r="AH27" s="84">
        <f>IF($B27&lt;'Site Setup'!$B$11,"",IFERROR((AH54)/$B54,0))</f>
        <v/>
      </c>
      <c r="AI27" s="84">
        <f>IF($B27&lt;'Site Setup'!$B$11,"",IFERROR((AI54)/$B54,0))</f>
        <v/>
      </c>
      <c r="AJ27" s="84">
        <f>IF($B27&lt;'Site Setup'!$B$11,"",IFERROR((AJ54)/$B54,0))</f>
        <v/>
      </c>
      <c r="AK27" s="84">
        <f>IF($B27&lt;'Site Setup'!$B$11,"",IFERROR((AK54)/$B54,0))</f>
        <v/>
      </c>
      <c r="AL27" s="84">
        <f>IF($B27&lt;'Site Setup'!$B$11,"",IFERROR((AL54)/$B54,0))</f>
        <v/>
      </c>
      <c r="AM27" s="84">
        <f>IF($B27&lt;'Site Setup'!$B$11,"",IFERROR((AM54)/$B54,0))</f>
        <v/>
      </c>
      <c r="AN27" s="84">
        <f>IF($B27&lt;'Site Setup'!$B$11,"",IFERROR((AN54)/$B54,0))</f>
        <v/>
      </c>
      <c r="AO27" s="404">
        <f>'Site Setup'!D53</f>
        <v/>
      </c>
      <c r="AP27" s="488" t="n"/>
    </row>
    <row r="28" ht="16.5" customHeight="1" s="644" thickBot="1">
      <c r="A28" s="82">
        <f>IF('Site Setup'!$B54 = "N/A","N/A",'Site Setup'!$E54)</f>
        <v/>
      </c>
      <c r="B28" s="83">
        <f>B55</f>
        <v/>
      </c>
      <c r="C28" s="84">
        <f>IF($B28&lt;'Site Setup'!$B$11,"",IFERROR((C55)/$B55,0))</f>
        <v/>
      </c>
      <c r="D28" s="84">
        <f>IF($B28&lt;'Site Setup'!$B$11,"",IFERROR((D55)/$B55,0))</f>
        <v/>
      </c>
      <c r="E28" s="84">
        <f>IF($B28&lt;'Site Setup'!$B$11,"",IFERROR((E55)/$B55,0))</f>
        <v/>
      </c>
      <c r="F28" s="84">
        <f>IF($B28&lt;'Site Setup'!$B$11,"",IFERROR((F55)/$B55,0))</f>
        <v/>
      </c>
      <c r="G28" s="84">
        <f>IF($B28&lt;'Site Setup'!$B$11,"",IFERROR((G55)/$B55,0))</f>
        <v/>
      </c>
      <c r="H28" s="84">
        <f>IF($B28&lt;'Site Setup'!$B$11,"",IFERROR((H55)/$B55,0))</f>
        <v/>
      </c>
      <c r="I28" s="84">
        <f>IF($B28&lt;'Site Setup'!$B$11,"",IFERROR((I55)/$B55,0))</f>
        <v/>
      </c>
      <c r="J28" s="84">
        <f>IF($B28&lt;'Site Setup'!$B$11,"",IFERROR((J55)/$B55,0))</f>
        <v/>
      </c>
      <c r="K28" s="84">
        <f>IF($B28&lt;'Site Setup'!$B$11,"",IFERROR((K55)/$B55,0))</f>
        <v/>
      </c>
      <c r="L28" s="84">
        <f>IF($B28&lt;'Site Setup'!$B$11,"",IFERROR((L55)/$B55,0))</f>
        <v/>
      </c>
      <c r="M28" s="84">
        <f>IF($B28&lt;'Site Setup'!$B$11,"",IFERROR((M55)/$B55,0))</f>
        <v/>
      </c>
      <c r="N28" s="84">
        <f>IF($B28&lt;'Site Setup'!$B$11,"",IFERROR((N55)/$B55,0))</f>
        <v/>
      </c>
      <c r="O28" s="84">
        <f>IF($B28&lt;'Site Setup'!$B$11,"",IFERROR((O55)/$B55,0))</f>
        <v/>
      </c>
      <c r="P28" s="84">
        <f>IF($B28&lt;'Site Setup'!$B$11,"",IFERROR((P55)/$B55,0))</f>
        <v/>
      </c>
      <c r="Q28" s="84">
        <f>IF($B28&lt;'Site Setup'!$B$11,"",IFERROR((Q55)/$B55,0))</f>
        <v/>
      </c>
      <c r="R28" s="84">
        <f>IF($B28&lt;'Site Setup'!$B$11,"",IFERROR((R55)/$B55,0))</f>
        <v/>
      </c>
      <c r="S28" s="84">
        <f>IF($B28&lt;'Site Setup'!$B$11,"",IFERROR((S55)/$B55,0))</f>
        <v/>
      </c>
      <c r="T28" s="84">
        <f>IF($B28&lt;'Site Setup'!$B$11,"",IFERROR((T55)/$B55,0))</f>
        <v/>
      </c>
      <c r="U28" s="84">
        <f>IF($B28&lt;'Site Setup'!$B$11,"",IFERROR((U55)/$B55,0))</f>
        <v/>
      </c>
      <c r="V28" s="84">
        <f>IF($B28&lt;'Site Setup'!$B$11,"",IFERROR((V55)/$B55,0))</f>
        <v/>
      </c>
      <c r="W28" s="84">
        <f>IF($B28&lt;'Site Setup'!$B$11,"",IFERROR((W55)/$B55,0))</f>
        <v/>
      </c>
      <c r="X28" s="84">
        <f>IF($B28&lt;'Site Setup'!$B$11,"",IFERROR((X55)/$B55,0))</f>
        <v/>
      </c>
      <c r="Y28" s="84">
        <f>IF($B28&lt;'Site Setup'!$B$11,"",IFERROR((Y55)/$B55,0))</f>
        <v/>
      </c>
      <c r="Z28" s="84">
        <f>IF($B28&lt;'Site Setup'!$B$11,"",IFERROR((Z55)/$B55,0))</f>
        <v/>
      </c>
      <c r="AA28" s="84">
        <f>IF($B28&lt;'Site Setup'!$B$11,"",IFERROR((AA55)/$B55,0))</f>
        <v/>
      </c>
      <c r="AB28" s="84">
        <f>IF($B28&lt;'Site Setup'!$B$11,"",IFERROR((AB55)/$B55,0))</f>
        <v/>
      </c>
      <c r="AC28" s="84">
        <f>IF($B28&lt;'Site Setup'!$B$11,"",IFERROR((AC55)/$B55,0))</f>
        <v/>
      </c>
      <c r="AD28" s="84">
        <f>IF($B28&lt;'Site Setup'!$B$11,"",IFERROR((AD55)/$B55,0))</f>
        <v/>
      </c>
      <c r="AE28" s="84">
        <f>IF($B28&lt;'Site Setup'!$B$11,"",IFERROR((AE55)/$B55,0))</f>
        <v/>
      </c>
      <c r="AF28" s="84">
        <f>IF($B28&lt;'Site Setup'!$B$11,"",IFERROR((AF55)/$B55,0))</f>
        <v/>
      </c>
      <c r="AG28" s="84">
        <f>IF($B28&lt;'Site Setup'!$B$11,"",IFERROR((AG55)/$B55,0))</f>
        <v/>
      </c>
      <c r="AH28" s="84">
        <f>IF($B28&lt;'Site Setup'!$B$11,"",IFERROR((AH55)/$B55,0))</f>
        <v/>
      </c>
      <c r="AI28" s="84">
        <f>IF($B28&lt;'Site Setup'!$B$11,"",IFERROR((AI55)/$B55,0))</f>
        <v/>
      </c>
      <c r="AJ28" s="84">
        <f>IF($B28&lt;'Site Setup'!$B$11,"",IFERROR((AJ55)/$B55,0))</f>
        <v/>
      </c>
      <c r="AK28" s="84">
        <f>IF($B28&lt;'Site Setup'!$B$11,"",IFERROR((AK55)/$B55,0))</f>
        <v/>
      </c>
      <c r="AL28" s="84">
        <f>IF($B28&lt;'Site Setup'!$B$11,"",IFERROR((AL55)/$B55,0))</f>
        <v/>
      </c>
      <c r="AM28" s="84">
        <f>IF($B28&lt;'Site Setup'!$B$11,"",IFERROR((AM55)/$B55,0))</f>
        <v/>
      </c>
      <c r="AN28" s="84">
        <f>IF($B28&lt;'Site Setup'!$B$11,"",IFERROR((AN55)/$B55,0))</f>
        <v/>
      </c>
      <c r="AO28" s="404">
        <f>'Site Setup'!D54</f>
        <v/>
      </c>
      <c r="AP28" s="488" t="n"/>
    </row>
    <row r="29" ht="16.5" customHeight="1" s="644" thickBot="1">
      <c r="A29" s="82">
        <f>IF('Site Setup'!$B55 = "N/A","N/A",'Site Setup'!$E55)</f>
        <v/>
      </c>
      <c r="B29" s="83">
        <f>B56</f>
        <v/>
      </c>
      <c r="C29" s="84">
        <f>IF($B29&lt;'Site Setup'!$B$11,"",IFERROR((C56)/$B56,0))</f>
        <v/>
      </c>
      <c r="D29" s="84">
        <f>IF($B29&lt;'Site Setup'!$B$11,"",IFERROR((D56)/$B56,0))</f>
        <v/>
      </c>
      <c r="E29" s="84">
        <f>IF($B29&lt;'Site Setup'!$B$11,"",IFERROR((E56)/$B56,0))</f>
        <v/>
      </c>
      <c r="F29" s="84">
        <f>IF($B29&lt;'Site Setup'!$B$11,"",IFERROR((F56)/$B56,0))</f>
        <v/>
      </c>
      <c r="G29" s="84">
        <f>IF($B29&lt;'Site Setup'!$B$11,"",IFERROR((G56)/$B56,0))</f>
        <v/>
      </c>
      <c r="H29" s="84">
        <f>IF($B29&lt;'Site Setup'!$B$11,"",IFERROR((H56)/$B56,0))</f>
        <v/>
      </c>
      <c r="I29" s="84">
        <f>IF($B29&lt;'Site Setup'!$B$11,"",IFERROR((I56)/$B56,0))</f>
        <v/>
      </c>
      <c r="J29" s="84">
        <f>IF($B29&lt;'Site Setup'!$B$11,"",IFERROR((J56)/$B56,0))</f>
        <v/>
      </c>
      <c r="K29" s="84">
        <f>IF($B29&lt;'Site Setup'!$B$11,"",IFERROR((K56)/$B56,0))</f>
        <v/>
      </c>
      <c r="L29" s="84">
        <f>IF($B29&lt;'Site Setup'!$B$11,"",IFERROR((L56)/$B56,0))</f>
        <v/>
      </c>
      <c r="M29" s="84">
        <f>IF($B29&lt;'Site Setup'!$B$11,"",IFERROR((M56)/$B56,0))</f>
        <v/>
      </c>
      <c r="N29" s="84">
        <f>IF($B29&lt;'Site Setup'!$B$11,"",IFERROR((N56)/$B56,0))</f>
        <v/>
      </c>
      <c r="O29" s="84">
        <f>IF($B29&lt;'Site Setup'!$B$11,"",IFERROR((O56)/$B56,0))</f>
        <v/>
      </c>
      <c r="P29" s="84">
        <f>IF($B29&lt;'Site Setup'!$B$11,"",IFERROR((P56)/$B56,0))</f>
        <v/>
      </c>
      <c r="Q29" s="84">
        <f>IF($B29&lt;'Site Setup'!$B$11,"",IFERROR((Q56)/$B56,0))</f>
        <v/>
      </c>
      <c r="R29" s="84">
        <f>IF($B29&lt;'Site Setup'!$B$11,"",IFERROR((R56)/$B56,0))</f>
        <v/>
      </c>
      <c r="S29" s="84">
        <f>IF($B29&lt;'Site Setup'!$B$11,"",IFERROR((S56)/$B56,0))</f>
        <v/>
      </c>
      <c r="T29" s="84">
        <f>IF($B29&lt;'Site Setup'!$B$11,"",IFERROR((T56)/$B56,0))</f>
        <v/>
      </c>
      <c r="U29" s="84">
        <f>IF($B29&lt;'Site Setup'!$B$11,"",IFERROR((U56)/$B56,0))</f>
        <v/>
      </c>
      <c r="V29" s="84">
        <f>IF($B29&lt;'Site Setup'!$B$11,"",IFERROR((V56)/$B56,0))</f>
        <v/>
      </c>
      <c r="W29" s="84">
        <f>IF($B29&lt;'Site Setup'!$B$11,"",IFERROR((W56)/$B56,0))</f>
        <v/>
      </c>
      <c r="X29" s="84">
        <f>IF($B29&lt;'Site Setup'!$B$11,"",IFERROR((X56)/$B56,0))</f>
        <v/>
      </c>
      <c r="Y29" s="84">
        <f>IF($B29&lt;'Site Setup'!$B$11,"",IFERROR((Y56)/$B56,0))</f>
        <v/>
      </c>
      <c r="Z29" s="84">
        <f>IF($B29&lt;'Site Setup'!$B$11,"",IFERROR((Z56)/$B56,0))</f>
        <v/>
      </c>
      <c r="AA29" s="84">
        <f>IF($B29&lt;'Site Setup'!$B$11,"",IFERROR((AA56)/$B56,0))</f>
        <v/>
      </c>
      <c r="AB29" s="84">
        <f>IF($B29&lt;'Site Setup'!$B$11,"",IFERROR((AB56)/$B56,0))</f>
        <v/>
      </c>
      <c r="AC29" s="84">
        <f>IF($B29&lt;'Site Setup'!$B$11,"",IFERROR((AC56)/$B56,0))</f>
        <v/>
      </c>
      <c r="AD29" s="84">
        <f>IF($B29&lt;'Site Setup'!$B$11,"",IFERROR((AD56)/$B56,0))</f>
        <v/>
      </c>
      <c r="AE29" s="84">
        <f>IF($B29&lt;'Site Setup'!$B$11,"",IFERROR((AE56)/$B56,0))</f>
        <v/>
      </c>
      <c r="AF29" s="84">
        <f>IF($B29&lt;'Site Setup'!$B$11,"",IFERROR((AF56)/$B56,0))</f>
        <v/>
      </c>
      <c r="AG29" s="84">
        <f>IF($B29&lt;'Site Setup'!$B$11,"",IFERROR((AG56)/$B56,0))</f>
        <v/>
      </c>
      <c r="AH29" s="84">
        <f>IF($B29&lt;'Site Setup'!$B$11,"",IFERROR((AH56)/$B56,0))</f>
        <v/>
      </c>
      <c r="AI29" s="84">
        <f>IF($B29&lt;'Site Setup'!$B$11,"",IFERROR((AI56)/$B56,0))</f>
        <v/>
      </c>
      <c r="AJ29" s="84">
        <f>IF($B29&lt;'Site Setup'!$B$11,"",IFERROR((AJ56)/$B56,0))</f>
        <v/>
      </c>
      <c r="AK29" s="84">
        <f>IF($B29&lt;'Site Setup'!$B$11,"",IFERROR((AK56)/$B56,0))</f>
        <v/>
      </c>
      <c r="AL29" s="84">
        <f>IF($B29&lt;'Site Setup'!$B$11,"",IFERROR((AL56)/$B56,0))</f>
        <v/>
      </c>
      <c r="AM29" s="84">
        <f>IF($B29&lt;'Site Setup'!$B$11,"",IFERROR((AM56)/$B56,0))</f>
        <v/>
      </c>
      <c r="AN29" s="84">
        <f>IF($B29&lt;'Site Setup'!$B$11,"",IFERROR((AN56)/$B56,0))</f>
        <v/>
      </c>
      <c r="AO29" s="404">
        <f>'Site Setup'!D55</f>
        <v/>
      </c>
      <c r="AP29" s="488" t="n"/>
    </row>
    <row r="30" ht="16.5" customHeight="1" s="644" thickBot="1">
      <c r="A30" s="82">
        <f>IF('Site Setup'!$B56 = "N/A","N/A",'Site Setup'!$E56)</f>
        <v/>
      </c>
      <c r="B30" s="83">
        <f>B57</f>
        <v/>
      </c>
      <c r="C30" s="84">
        <f>IF($B30&lt;'Site Setup'!$B$11,"",IFERROR((C57)/$B57,0))</f>
        <v/>
      </c>
      <c r="D30" s="84">
        <f>IF($B30&lt;'Site Setup'!$B$11,"",IFERROR((D57)/$B57,0))</f>
        <v/>
      </c>
      <c r="E30" s="84">
        <f>IF($B30&lt;'Site Setup'!$B$11,"",IFERROR((E57)/$B57,0))</f>
        <v/>
      </c>
      <c r="F30" s="84">
        <f>IF($B30&lt;'Site Setup'!$B$11,"",IFERROR((F57)/$B57,0))</f>
        <v/>
      </c>
      <c r="G30" s="84">
        <f>IF($B30&lt;'Site Setup'!$B$11,"",IFERROR((G57)/$B57,0))</f>
        <v/>
      </c>
      <c r="H30" s="84">
        <f>IF($B30&lt;'Site Setup'!$B$11,"",IFERROR((H57)/$B57,0))</f>
        <v/>
      </c>
      <c r="I30" s="84">
        <f>IF($B30&lt;'Site Setup'!$B$11,"",IFERROR((I57)/$B57,0))</f>
        <v/>
      </c>
      <c r="J30" s="84">
        <f>IF($B30&lt;'Site Setup'!$B$11,"",IFERROR((J57)/$B57,0))</f>
        <v/>
      </c>
      <c r="K30" s="84">
        <f>IF($B30&lt;'Site Setup'!$B$11,"",IFERROR((K57)/$B57,0))</f>
        <v/>
      </c>
      <c r="L30" s="84">
        <f>IF($B30&lt;'Site Setup'!$B$11,"",IFERROR((L57)/$B57,0))</f>
        <v/>
      </c>
      <c r="M30" s="84">
        <f>IF($B30&lt;'Site Setup'!$B$11,"",IFERROR((M57)/$B57,0))</f>
        <v/>
      </c>
      <c r="N30" s="84">
        <f>IF($B30&lt;'Site Setup'!$B$11,"",IFERROR((N57)/$B57,0))</f>
        <v/>
      </c>
      <c r="O30" s="84">
        <f>IF($B30&lt;'Site Setup'!$B$11,"",IFERROR((O57)/$B57,0))</f>
        <v/>
      </c>
      <c r="P30" s="84">
        <f>IF($B30&lt;'Site Setup'!$B$11,"",IFERROR((P57)/$B57,0))</f>
        <v/>
      </c>
      <c r="Q30" s="84">
        <f>IF($B30&lt;'Site Setup'!$B$11,"",IFERROR((Q57)/$B57,0))</f>
        <v/>
      </c>
      <c r="R30" s="84">
        <f>IF($B30&lt;'Site Setup'!$B$11,"",IFERROR((R57)/$B57,0))</f>
        <v/>
      </c>
      <c r="S30" s="84">
        <f>IF($B30&lt;'Site Setup'!$B$11,"",IFERROR((S57)/$B57,0))</f>
        <v/>
      </c>
      <c r="T30" s="84">
        <f>IF($B30&lt;'Site Setup'!$B$11,"",IFERROR((T57)/$B57,0))</f>
        <v/>
      </c>
      <c r="U30" s="84">
        <f>IF($B30&lt;'Site Setup'!$B$11,"",IFERROR((U57)/$B57,0))</f>
        <v/>
      </c>
      <c r="V30" s="84">
        <f>IF($B30&lt;'Site Setup'!$B$11,"",IFERROR((V57)/$B57,0))</f>
        <v/>
      </c>
      <c r="W30" s="84">
        <f>IF($B30&lt;'Site Setup'!$B$11,"",IFERROR((W57)/$B57,0))</f>
        <v/>
      </c>
      <c r="X30" s="84">
        <f>IF($B30&lt;'Site Setup'!$B$11,"",IFERROR((X57)/$B57,0))</f>
        <v/>
      </c>
      <c r="Y30" s="84">
        <f>IF($B30&lt;'Site Setup'!$B$11,"",IFERROR((Y57)/$B57,0))</f>
        <v/>
      </c>
      <c r="Z30" s="84">
        <f>IF($B30&lt;'Site Setup'!$B$11,"",IFERROR((Z57)/$B57,0))</f>
        <v/>
      </c>
      <c r="AA30" s="84">
        <f>IF($B30&lt;'Site Setup'!$B$11,"",IFERROR((AA57)/$B57,0))</f>
        <v/>
      </c>
      <c r="AB30" s="84">
        <f>IF($B30&lt;'Site Setup'!$B$11,"",IFERROR((AB57)/$B57,0))</f>
        <v/>
      </c>
      <c r="AC30" s="84">
        <f>IF($B30&lt;'Site Setup'!$B$11,"",IFERROR((AC57)/$B57,0))</f>
        <v/>
      </c>
      <c r="AD30" s="84">
        <f>IF($B30&lt;'Site Setup'!$B$11,"",IFERROR((AD57)/$B57,0))</f>
        <v/>
      </c>
      <c r="AE30" s="84">
        <f>IF($B30&lt;'Site Setup'!$B$11,"",IFERROR((AE57)/$B57,0))</f>
        <v/>
      </c>
      <c r="AF30" s="84">
        <f>IF($B30&lt;'Site Setup'!$B$11,"",IFERROR((AF57)/$B57,0))</f>
        <v/>
      </c>
      <c r="AG30" s="84">
        <f>IF($B30&lt;'Site Setup'!$B$11,"",IFERROR((AG57)/$B57,0))</f>
        <v/>
      </c>
      <c r="AH30" s="84">
        <f>IF($B30&lt;'Site Setup'!$B$11,"",IFERROR((AH57)/$B57,0))</f>
        <v/>
      </c>
      <c r="AI30" s="84">
        <f>IF($B30&lt;'Site Setup'!$B$11,"",IFERROR((AI57)/$B57,0))</f>
        <v/>
      </c>
      <c r="AJ30" s="84">
        <f>IF($B30&lt;'Site Setup'!$B$11,"",IFERROR((AJ57)/$B57,0))</f>
        <v/>
      </c>
      <c r="AK30" s="84">
        <f>IF($B30&lt;'Site Setup'!$B$11,"",IFERROR((AK57)/$B57,0))</f>
        <v/>
      </c>
      <c r="AL30" s="84">
        <f>IF($B30&lt;'Site Setup'!$B$11,"",IFERROR((AL57)/$B57,0))</f>
        <v/>
      </c>
      <c r="AM30" s="84">
        <f>IF($B30&lt;'Site Setup'!$B$11,"",IFERROR((AM57)/$B57,0))</f>
        <v/>
      </c>
      <c r="AN30" s="84">
        <f>IF($B30&lt;'Site Setup'!$B$11,"",IFERROR((AN57)/$B57,0))</f>
        <v/>
      </c>
      <c r="AO30" s="404">
        <f>'Site Setup'!D56</f>
        <v/>
      </c>
      <c r="AP30" s="488" t="n"/>
    </row>
    <row r="31" ht="16.5" customHeight="1" s="644" thickBot="1">
      <c r="A31" s="82">
        <f>IF('Site Setup'!$B57 = "N/A","N/A",'Site Setup'!$E57)</f>
        <v/>
      </c>
      <c r="B31" s="83">
        <f>B58</f>
        <v/>
      </c>
      <c r="C31" s="84">
        <f>IF($B31&lt;'Site Setup'!$B$11,"",IFERROR((C58)/$B58,0))</f>
        <v/>
      </c>
      <c r="D31" s="84">
        <f>IF($B31&lt;'Site Setup'!$B$11,"",IFERROR((D58)/$B58,0))</f>
        <v/>
      </c>
      <c r="E31" s="84">
        <f>IF($B31&lt;'Site Setup'!$B$11,"",IFERROR((E58)/$B58,0))</f>
        <v/>
      </c>
      <c r="F31" s="84">
        <f>IF($B31&lt;'Site Setup'!$B$11,"",IFERROR((F58)/$B58,0))</f>
        <v/>
      </c>
      <c r="G31" s="84">
        <f>IF($B31&lt;'Site Setup'!$B$11,"",IFERROR((G58)/$B58,0))</f>
        <v/>
      </c>
      <c r="H31" s="84">
        <f>IF($B31&lt;'Site Setup'!$B$11,"",IFERROR((H58)/$B58,0))</f>
        <v/>
      </c>
      <c r="I31" s="84">
        <f>IF($B31&lt;'Site Setup'!$B$11,"",IFERROR((I58)/$B58,0))</f>
        <v/>
      </c>
      <c r="J31" s="84">
        <f>IF($B31&lt;'Site Setup'!$B$11,"",IFERROR((J58)/$B58,0))</f>
        <v/>
      </c>
      <c r="K31" s="84">
        <f>IF($B31&lt;'Site Setup'!$B$11,"",IFERROR((K58)/$B58,0))</f>
        <v/>
      </c>
      <c r="L31" s="84">
        <f>IF($B31&lt;'Site Setup'!$B$11,"",IFERROR((L58)/$B58,0))</f>
        <v/>
      </c>
      <c r="M31" s="84">
        <f>IF($B31&lt;'Site Setup'!$B$11,"",IFERROR((M58)/$B58,0))</f>
        <v/>
      </c>
      <c r="N31" s="84">
        <f>IF($B31&lt;'Site Setup'!$B$11,"",IFERROR((N58)/$B58,0))</f>
        <v/>
      </c>
      <c r="O31" s="84">
        <f>IF($B31&lt;'Site Setup'!$B$11,"",IFERROR((O58)/$B58,0))</f>
        <v/>
      </c>
      <c r="P31" s="84">
        <f>IF($B31&lt;'Site Setup'!$B$11,"",IFERROR((P58)/$B58,0))</f>
        <v/>
      </c>
      <c r="Q31" s="84">
        <f>IF($B31&lt;'Site Setup'!$B$11,"",IFERROR((Q58)/$B58,0))</f>
        <v/>
      </c>
      <c r="R31" s="84">
        <f>IF($B31&lt;'Site Setup'!$B$11,"",IFERROR((R58)/$B58,0))</f>
        <v/>
      </c>
      <c r="S31" s="84">
        <f>IF($B31&lt;'Site Setup'!$B$11,"",IFERROR((S58)/$B58,0))</f>
        <v/>
      </c>
      <c r="T31" s="84">
        <f>IF($B31&lt;'Site Setup'!$B$11,"",IFERROR((T58)/$B58,0))</f>
        <v/>
      </c>
      <c r="U31" s="84">
        <f>IF($B31&lt;'Site Setup'!$B$11,"",IFERROR((U58)/$B58,0))</f>
        <v/>
      </c>
      <c r="V31" s="84">
        <f>IF($B31&lt;'Site Setup'!$B$11,"",IFERROR((V58)/$B58,0))</f>
        <v/>
      </c>
      <c r="W31" s="84">
        <f>IF($B31&lt;'Site Setup'!$B$11,"",IFERROR((W58)/$B58,0))</f>
        <v/>
      </c>
      <c r="X31" s="84">
        <f>IF($B31&lt;'Site Setup'!$B$11,"",IFERROR((X58)/$B58,0))</f>
        <v/>
      </c>
      <c r="Y31" s="84">
        <f>IF($B31&lt;'Site Setup'!$B$11,"",IFERROR((Y58)/$B58,0))</f>
        <v/>
      </c>
      <c r="Z31" s="84">
        <f>IF($B31&lt;'Site Setup'!$B$11,"",IFERROR((Z58)/$B58,0))</f>
        <v/>
      </c>
      <c r="AA31" s="84">
        <f>IF($B31&lt;'Site Setup'!$B$11,"",IFERROR((AA58)/$B58,0))</f>
        <v/>
      </c>
      <c r="AB31" s="84">
        <f>IF($B31&lt;'Site Setup'!$B$11,"",IFERROR((AB58)/$B58,0))</f>
        <v/>
      </c>
      <c r="AC31" s="84">
        <f>IF($B31&lt;'Site Setup'!$B$11,"",IFERROR((AC58)/$B58,0))</f>
        <v/>
      </c>
      <c r="AD31" s="84">
        <f>IF($B31&lt;'Site Setup'!$B$11,"",IFERROR((AD58)/$B58,0))</f>
        <v/>
      </c>
      <c r="AE31" s="84">
        <f>IF($B31&lt;'Site Setup'!$B$11,"",IFERROR((AE58)/$B58,0))</f>
        <v/>
      </c>
      <c r="AF31" s="84">
        <f>IF($B31&lt;'Site Setup'!$B$11,"",IFERROR((AF58)/$B58,0))</f>
        <v/>
      </c>
      <c r="AG31" s="84">
        <f>IF($B31&lt;'Site Setup'!$B$11,"",IFERROR((AG58)/$B58,0))</f>
        <v/>
      </c>
      <c r="AH31" s="84">
        <f>IF($B31&lt;'Site Setup'!$B$11,"",IFERROR((AH58)/$B58,0))</f>
        <v/>
      </c>
      <c r="AI31" s="84">
        <f>IF($B31&lt;'Site Setup'!$B$11,"",IFERROR((AI58)/$B58,0))</f>
        <v/>
      </c>
      <c r="AJ31" s="84">
        <f>IF($B31&lt;'Site Setup'!$B$11,"",IFERROR((AJ58)/$B58,0))</f>
        <v/>
      </c>
      <c r="AK31" s="84">
        <f>IF($B31&lt;'Site Setup'!$B$11,"",IFERROR((AK58)/$B58,0))</f>
        <v/>
      </c>
      <c r="AL31" s="84">
        <f>IF($B31&lt;'Site Setup'!$B$11,"",IFERROR((AL58)/$B58,0))</f>
        <v/>
      </c>
      <c r="AM31" s="84">
        <f>IF($B31&lt;'Site Setup'!$B$11,"",IFERROR((AM58)/$B58,0))</f>
        <v/>
      </c>
      <c r="AN31" s="84">
        <f>IF($B31&lt;'Site Setup'!$B$11,"",IFERROR((AN58)/$B58,0))</f>
        <v/>
      </c>
      <c r="AO31" s="404">
        <f>'Site Setup'!D57</f>
        <v/>
      </c>
      <c r="AP31" s="488" t="n"/>
    </row>
    <row r="32" ht="16.5" customHeight="1" s="644" thickBot="1">
      <c r="A32" s="82">
        <f>IF('Site Setup'!$B58 = "N/A","N/A",'Site Setup'!$E58)</f>
        <v/>
      </c>
      <c r="B32" s="83">
        <f>B59</f>
        <v/>
      </c>
      <c r="C32" s="137">
        <f>IF($B32&lt;'Site Setup'!$B$11,"",IFERROR((C59)/$B59,0))</f>
        <v/>
      </c>
      <c r="D32" s="137">
        <f>IF($B32&lt;'Site Setup'!$B$11,"",IFERROR((D59)/$B59,0))</f>
        <v/>
      </c>
      <c r="E32" s="137">
        <f>IF($B32&lt;'Site Setup'!$B$11,"",IFERROR((E59)/$B59,0))</f>
        <v/>
      </c>
      <c r="F32" s="137">
        <f>IF($B32&lt;'Site Setup'!$B$11,"",IFERROR((F59)/$B59,0))</f>
        <v/>
      </c>
      <c r="G32" s="137">
        <f>IF($B32&lt;'Site Setup'!$B$11,"",IFERROR((G59)/$B59,0))</f>
        <v/>
      </c>
      <c r="H32" s="137">
        <f>IF($B32&lt;'Site Setup'!$B$11,"",IFERROR((H59)/$B59,0))</f>
        <v/>
      </c>
      <c r="I32" s="137">
        <f>IF($B32&lt;'Site Setup'!$B$11,"",IFERROR((I59)/$B59,0))</f>
        <v/>
      </c>
      <c r="J32" s="137">
        <f>IF($B32&lt;'Site Setup'!$B$11,"",IFERROR((J59)/$B59,0))</f>
        <v/>
      </c>
      <c r="K32" s="137">
        <f>IF($B32&lt;'Site Setup'!$B$11,"",IFERROR((K59)/$B59,0))</f>
        <v/>
      </c>
      <c r="L32" s="137">
        <f>IF($B32&lt;'Site Setup'!$B$11,"",IFERROR((L59)/$B59,0))</f>
        <v/>
      </c>
      <c r="M32" s="137">
        <f>IF($B32&lt;'Site Setup'!$B$11,"",IFERROR((M59)/$B59,0))</f>
        <v/>
      </c>
      <c r="N32" s="137">
        <f>IF($B32&lt;'Site Setup'!$B$11,"",IFERROR((N59)/$B59,0))</f>
        <v/>
      </c>
      <c r="O32" s="137">
        <f>IF($B32&lt;'Site Setup'!$B$11,"",IFERROR((O59)/$B59,0))</f>
        <v/>
      </c>
      <c r="P32" s="137">
        <f>IF($B32&lt;'Site Setup'!$B$11,"",IFERROR((P59)/$B59,0))</f>
        <v/>
      </c>
      <c r="Q32" s="137">
        <f>IF($B32&lt;'Site Setup'!$B$11,"",IFERROR((Q59)/$B59,0))</f>
        <v/>
      </c>
      <c r="R32" s="137">
        <f>IF($B32&lt;'Site Setup'!$B$11,"",IFERROR((R59)/$B59,0))</f>
        <v/>
      </c>
      <c r="S32" s="137">
        <f>IF($B32&lt;'Site Setup'!$B$11,"",IFERROR((S59)/$B59,0))</f>
        <v/>
      </c>
      <c r="T32" s="137">
        <f>IF($B32&lt;'Site Setup'!$B$11,"",IFERROR((T59)/$B59,0))</f>
        <v/>
      </c>
      <c r="U32" s="137">
        <f>IF($B32&lt;'Site Setup'!$B$11,"",IFERROR((U59)/$B59,0))</f>
        <v/>
      </c>
      <c r="V32" s="137">
        <f>IF($B32&lt;'Site Setup'!$B$11,"",IFERROR((V59)/$B59,0))</f>
        <v/>
      </c>
      <c r="W32" s="137">
        <f>IF($B32&lt;'Site Setup'!$B$11,"",IFERROR((W59)/$B59,0))</f>
        <v/>
      </c>
      <c r="X32" s="137">
        <f>IF($B32&lt;'Site Setup'!$B$11,"",IFERROR((X59)/$B59,0))</f>
        <v/>
      </c>
      <c r="Y32" s="137">
        <f>IF($B32&lt;'Site Setup'!$B$11,"",IFERROR((Y59)/$B59,0))</f>
        <v/>
      </c>
      <c r="Z32" s="137">
        <f>IF($B32&lt;'Site Setup'!$B$11,"",IFERROR((Z59)/$B59,0))</f>
        <v/>
      </c>
      <c r="AA32" s="137">
        <f>IF($B32&lt;'Site Setup'!$B$11,"",IFERROR((AA59)/$B59,0))</f>
        <v/>
      </c>
      <c r="AB32" s="137">
        <f>IF($B32&lt;'Site Setup'!$B$11,"",IFERROR((AB59)/$B59,0))</f>
        <v/>
      </c>
      <c r="AC32" s="137">
        <f>IF($B32&lt;'Site Setup'!$B$11,"",IFERROR((AC59)/$B59,0))</f>
        <v/>
      </c>
      <c r="AD32" s="137">
        <f>IF($B32&lt;'Site Setup'!$B$11,"",IFERROR((AD59)/$B59,0))</f>
        <v/>
      </c>
      <c r="AE32" s="137">
        <f>IF($B32&lt;'Site Setup'!$B$11,"",IFERROR((AE59)/$B59,0))</f>
        <v/>
      </c>
      <c r="AF32" s="137">
        <f>IF($B32&lt;'Site Setup'!$B$11,"",IFERROR((AF59)/$B59,0))</f>
        <v/>
      </c>
      <c r="AG32" s="137">
        <f>IF($B32&lt;'Site Setup'!$B$11,"",IFERROR((AG59)/$B59,0))</f>
        <v/>
      </c>
      <c r="AH32" s="137">
        <f>IF($B32&lt;'Site Setup'!$B$11,"",IFERROR((AH59)/$B59,0))</f>
        <v/>
      </c>
      <c r="AI32" s="137">
        <f>IF($B32&lt;'Site Setup'!$B$11,"",IFERROR((AI59)/$B59,0))</f>
        <v/>
      </c>
      <c r="AJ32" s="137">
        <f>IF($B32&lt;'Site Setup'!$B$11,"",IFERROR((AJ59)/$B59,0))</f>
        <v/>
      </c>
      <c r="AK32" s="137">
        <f>IF($B32&lt;'Site Setup'!$B$11,"",IFERROR((AK59)/$B59,0))</f>
        <v/>
      </c>
      <c r="AL32" s="137">
        <f>IF($B32&lt;'Site Setup'!$B$11,"",IFERROR((AL59)/$B59,0))</f>
        <v/>
      </c>
      <c r="AM32" s="137">
        <f>IF($B32&lt;'Site Setup'!$B$11,"",IFERROR((AM59)/$B59,0))</f>
        <v/>
      </c>
      <c r="AN32" s="137">
        <f>IF($B32&lt;'Site Setup'!$B$11,"",IFERROR((AN59)/$B59,0))</f>
        <v/>
      </c>
      <c r="AO32" s="404">
        <f>'Site Setup'!D58</f>
        <v/>
      </c>
      <c r="AP32" s="488" t="n"/>
    </row>
    <row r="33" ht="17.25" customHeight="1" s="644" thickBot="1" thickTop="1">
      <c r="A33" s="87" t="inlineStr">
        <is>
          <t>TOTAL</t>
        </is>
      </c>
      <c r="B33" s="88">
        <f>SUM(B13:B32)</f>
        <v/>
      </c>
      <c r="C33" s="540">
        <f>C60/$B$60</f>
        <v/>
      </c>
      <c r="D33" s="541">
        <f>D60/$B$60</f>
        <v/>
      </c>
      <c r="E33" s="541">
        <f>E60/$B$60</f>
        <v/>
      </c>
      <c r="F33" s="541">
        <f>F60/$B$60</f>
        <v/>
      </c>
      <c r="G33" s="541">
        <f>G60/$B$60</f>
        <v/>
      </c>
      <c r="H33" s="541">
        <f>H60/$B$60</f>
        <v/>
      </c>
      <c r="I33" s="541">
        <f>I60/$B$60</f>
        <v/>
      </c>
      <c r="J33" s="541">
        <f>J60/$B$60</f>
        <v/>
      </c>
      <c r="K33" s="541">
        <f>K60/$B$60</f>
        <v/>
      </c>
      <c r="L33" s="541">
        <f>L60/$B$60</f>
        <v/>
      </c>
      <c r="M33" s="541">
        <f>M60/$B$60</f>
        <v/>
      </c>
      <c r="N33" s="541">
        <f>N60/$B$60</f>
        <v/>
      </c>
      <c r="O33" s="541">
        <f>O60/$B$60</f>
        <v/>
      </c>
      <c r="P33" s="541">
        <f>P60/$B$60</f>
        <v/>
      </c>
      <c r="Q33" s="541">
        <f>Q60/$B$60</f>
        <v/>
      </c>
      <c r="R33" s="541">
        <f>R60/$B$60</f>
        <v/>
      </c>
      <c r="S33" s="541">
        <f>S60/$B$60</f>
        <v/>
      </c>
      <c r="T33" s="541">
        <f>T60/$B$60</f>
        <v/>
      </c>
      <c r="U33" s="541">
        <f>U60/$B$60</f>
        <v/>
      </c>
      <c r="V33" s="541">
        <f>V60/$B$60</f>
        <v/>
      </c>
      <c r="W33" s="541">
        <f>W60/$B$60</f>
        <v/>
      </c>
      <c r="X33" s="541">
        <f>X60/$B$60</f>
        <v/>
      </c>
      <c r="Y33" s="541">
        <f>Y60/$B$60</f>
        <v/>
      </c>
      <c r="Z33" s="541">
        <f>Z60/$B$60</f>
        <v/>
      </c>
      <c r="AA33" s="541">
        <f>AA60/$B$60</f>
        <v/>
      </c>
      <c r="AB33" s="541">
        <f>AB60/$B$60</f>
        <v/>
      </c>
      <c r="AC33" s="541">
        <f>AC60/$B$60</f>
        <v/>
      </c>
      <c r="AD33" s="541">
        <f>AD60/$B$60</f>
        <v/>
      </c>
      <c r="AE33" s="541">
        <f>AE60/$B$60</f>
        <v/>
      </c>
      <c r="AF33" s="541">
        <f>AF60/$B$60</f>
        <v/>
      </c>
      <c r="AG33" s="541">
        <f>AG60/$B$60</f>
        <v/>
      </c>
      <c r="AH33" s="541">
        <f>AH60/$B$60</f>
        <v/>
      </c>
      <c r="AI33" s="541">
        <f>AI60/$B$60</f>
        <v/>
      </c>
      <c r="AJ33" s="541">
        <f>AJ60/$B$60</f>
        <v/>
      </c>
      <c r="AK33" s="541">
        <f>AK60/$B$60</f>
        <v/>
      </c>
      <c r="AL33" s="541">
        <f>AL60/$B$60</f>
        <v/>
      </c>
      <c r="AM33" s="541">
        <f>AM60/$B$60</f>
        <v/>
      </c>
      <c r="AN33" s="542">
        <f>AN60/$B$60</f>
        <v/>
      </c>
      <c r="AP33" s="488" t="n"/>
    </row>
    <row r="34" ht="16.5" customHeight="1" s="644" thickBot="1">
      <c r="A34" s="90" t="n"/>
      <c r="B34" s="91" t="inlineStr">
        <is>
          <t>GOAL</t>
        </is>
      </c>
      <c r="C34" s="171">
        <f>CONCATENATE("&lt; ",'Site Setup'!$K46*100,"%")</f>
        <v/>
      </c>
      <c r="D34" s="171">
        <f>CONCATENATE("&lt; ",'Site Setup'!$K47*100,"%")</f>
        <v/>
      </c>
      <c r="E34" s="171">
        <f>CONCATENATE("&lt; ",'Site Setup'!$K48*100,"%")</f>
        <v/>
      </c>
      <c r="F34" s="168">
        <f>CONCATENATE("&lt; ",'Site Setup'!$K49*100,"%")</f>
        <v/>
      </c>
      <c r="G34" s="171">
        <f>CONCATENATE("&lt; ",'Site Setup'!$K50*100,"%")</f>
        <v/>
      </c>
      <c r="H34" s="171">
        <f>CONCATENATE("&lt; ",'Site Setup'!$K52*100,"%")</f>
        <v/>
      </c>
      <c r="I34" s="171">
        <f>CONCATENATE("&lt; ",'Site Setup'!$K53*100,"%")</f>
        <v/>
      </c>
      <c r="J34" s="171">
        <f>CONCATENATE("&lt; ",'Site Setup'!$K54*100,"%")</f>
        <v/>
      </c>
      <c r="K34" s="171">
        <f>CONCATENATE("&lt; ",'Site Setup'!$K55*100,"%")</f>
        <v/>
      </c>
      <c r="L34" s="171">
        <f>CONCATENATE("&lt; ",'Site Setup'!$K56*100,"%")</f>
        <v/>
      </c>
      <c r="M34" s="171">
        <f>CONCATENATE("&lt; ",'Site Setup'!$K56*100,"%")</f>
        <v/>
      </c>
      <c r="N34" s="171">
        <f>CONCATENATE("&lt; ",'Site Setup'!$K$58*100,"%")</f>
        <v/>
      </c>
      <c r="O34" s="171">
        <f>CONCATENATE("&lt; ",'Site Setup'!$K$58*100,"%")</f>
        <v/>
      </c>
      <c r="P34" s="171">
        <f>CONCATENATE("&lt; ",'Site Setup'!$K$58*100,"%")</f>
        <v/>
      </c>
      <c r="Q34" s="171">
        <f>CONCATENATE("&lt; ",'Site Setup'!$K$58*100,"%")</f>
        <v/>
      </c>
      <c r="R34" s="171">
        <f>CONCATENATE("&lt; ",'Site Setup'!$K$58*100,"%")</f>
        <v/>
      </c>
      <c r="S34" s="171">
        <f>CONCATENATE("&lt; ",'Site Setup'!$K$58*100,"%")</f>
        <v/>
      </c>
      <c r="T34" s="171">
        <f>CONCATENATE("&lt; ",'Site Setup'!$K$58*100,"%")</f>
        <v/>
      </c>
      <c r="U34" s="171">
        <f>CONCATENATE("&lt; ",'Site Setup'!$K$58*100,"%")</f>
        <v/>
      </c>
      <c r="V34" s="171">
        <f>CONCATENATE("&lt; ",'Site Setup'!$K$58*100,"%")</f>
        <v/>
      </c>
      <c r="W34" s="171">
        <f>CONCATENATE("&lt; ",'Site Setup'!$K$58*100,"%")</f>
        <v/>
      </c>
      <c r="X34" s="171">
        <f>CONCATENATE("&lt; ",'Site Setup'!$K$58*100,"%")</f>
        <v/>
      </c>
      <c r="Y34" s="171">
        <f>CONCATENATE("&lt; ",'Site Setup'!$K$58*100,"%")</f>
        <v/>
      </c>
      <c r="Z34" s="171">
        <f>CONCATENATE("&lt; ",'Site Setup'!$K$58*100,"%")</f>
        <v/>
      </c>
      <c r="AA34" s="171">
        <f>CONCATENATE("&lt; ",'Site Setup'!$K$58*100,"%")</f>
        <v/>
      </c>
      <c r="AB34" s="171">
        <f>CONCATENATE("&lt; ",'Site Setup'!$K$58*100,"%")</f>
        <v/>
      </c>
      <c r="AC34" s="171">
        <f>CONCATENATE("&lt; ",'Site Setup'!$K$58*100,"%")</f>
        <v/>
      </c>
      <c r="AD34" s="171">
        <f>CONCATENATE("&lt; ",'Site Setup'!$K$58*100,"%")</f>
        <v/>
      </c>
      <c r="AE34" s="171">
        <f>CONCATENATE("&lt; ",'Site Setup'!$K$58*100,"%")</f>
        <v/>
      </c>
      <c r="AF34" s="171">
        <f>CONCATENATE("&lt; ",'Site Setup'!$K$58*100,"%")</f>
        <v/>
      </c>
      <c r="AG34" s="171">
        <f>CONCATENATE("&lt; ",'Site Setup'!$K$58*100,"%")</f>
        <v/>
      </c>
      <c r="AH34" s="171">
        <f>CONCATENATE("&lt; ",'Site Setup'!$K$58*100,"%")</f>
        <v/>
      </c>
      <c r="AI34" s="171">
        <f>CONCATENATE("&lt; ",'Site Setup'!$K$58*100,"%")</f>
        <v/>
      </c>
      <c r="AJ34" s="171">
        <f>CONCATENATE("&lt; ",'Site Setup'!$K$58*100,"%")</f>
        <v/>
      </c>
      <c r="AK34" s="171">
        <f>CONCATENATE("&lt; ",'Site Setup'!$K$58*100,"%")</f>
        <v/>
      </c>
      <c r="AL34" s="171">
        <f>CONCATENATE("&lt; ",'Site Setup'!$K$58*100,"%")</f>
        <v/>
      </c>
      <c r="AM34" s="171">
        <f>CONCATENATE("&lt; ",'Site Setup'!$K$58*100,"%")</f>
        <v/>
      </c>
      <c r="AN34" s="171">
        <f>CONCATENATE("&lt; ",'Site Setup'!$K$58*100,"%")</f>
        <v/>
      </c>
      <c r="AP34" s="488" t="n"/>
    </row>
    <row r="35" ht="15.75" customHeight="1" s="644" thickBot="1">
      <c r="A35" s="643" t="n"/>
      <c r="I35" s="398" t="n"/>
      <c r="AO35" s="488" t="n"/>
    </row>
    <row r="36" ht="16.5" customHeight="1" s="644" thickBot="1">
      <c r="A36" s="643" t="n"/>
      <c r="C36" s="580" t="inlineStr">
        <is>
          <t>Number of packages Kicked out for the below reasons.</t>
        </is>
      </c>
      <c r="D36" s="176" t="n"/>
      <c r="E36" s="176" t="n"/>
      <c r="F36" s="176" t="n"/>
      <c r="G36" s="176" t="n"/>
      <c r="H36" s="176" t="n"/>
      <c r="I36" s="176" t="n"/>
      <c r="J36" s="176" t="n"/>
      <c r="K36" s="176" t="n"/>
      <c r="L36" s="176" t="n"/>
      <c r="M36" s="176" t="n"/>
      <c r="N36" s="176" t="n"/>
      <c r="O36" s="176" t="n"/>
      <c r="P36" s="176" t="n"/>
      <c r="Q36" s="176" t="n"/>
      <c r="R36" s="177" t="n"/>
      <c r="AO36" s="488" t="n"/>
    </row>
    <row r="37" ht="16.5" customHeight="1" s="644" thickBot="1">
      <c r="A37" s="158" t="inlineStr">
        <is>
          <t>Sum of Data</t>
        </is>
      </c>
      <c r="B37" s="1" t="inlineStr">
        <is>
          <t>Shipped</t>
        </is>
      </c>
      <c r="C37" s="340" t="inlineStr">
        <is>
          <t>SealingJawCutterFailedtoAdvance.112 sum</t>
        </is>
      </c>
      <c r="D37" s="287" t="inlineStr">
        <is>
          <t>SealerBarTemperatureTooLow.68 sum</t>
        </is>
      </c>
      <c r="E37" s="288" t="inlineStr">
        <is>
          <t>JawSafetySensorFault_OperatorSide_.46 sum</t>
        </is>
      </c>
      <c r="F37" s="289" t="inlineStr">
        <is>
          <t>JawSafetysensorFault_BagRollSide_.47 sum</t>
        </is>
      </c>
      <c r="G37" s="290" t="inlineStr">
        <is>
          <t>JawOpenError.44 sum</t>
        </is>
      </c>
      <c r="H37" s="340" t="inlineStr">
        <is>
          <t>TakeawayConveyorJam.90 sum</t>
        </is>
      </c>
      <c r="I37" s="287" t="inlineStr">
        <is>
          <t>KickoutConveyorJam.91 sum</t>
        </is>
      </c>
      <c r="J37" s="288" t="inlineStr">
        <is>
          <t>TakeawayConveyorMotorFault.15 sum</t>
        </is>
      </c>
      <c r="K37" s="289" t="inlineStr">
        <is>
          <t>KickoutConveyorMotorFault.16 sum</t>
        </is>
      </c>
      <c r="L37" s="290" t="inlineStr">
        <is>
          <t>DownstreamConveyorStopped.92 sum</t>
        </is>
      </c>
      <c r="M37" s="340" t="inlineStr">
        <is>
          <t>FrontSideJawAccessDoorOpen.60 sum</t>
        </is>
      </c>
      <c r="N37" s="287" t="inlineStr">
        <is>
          <t>LightCurtainInterrupted.64 sum</t>
        </is>
      </c>
      <c r="O37" s="288" t="inlineStr">
        <is>
          <t>FrontSideExitConveyorE-StopPressed.61 sum</t>
        </is>
      </c>
      <c r="P37" s="289" t="inlineStr">
        <is>
          <t>BackSideExitConveyorE-StopPressed.59 sum</t>
        </is>
      </c>
      <c r="Q37" s="290" t="inlineStr">
        <is>
          <t>BackSideFilmRollE-StopPressed.58 sum</t>
        </is>
      </c>
      <c r="R37" s="340" t="inlineStr">
        <is>
          <t>FrontSideHMICabinetE-StopPressed.57 sum</t>
        </is>
      </c>
      <c r="S37" s="287" t="inlineStr">
        <is>
          <t>GripperServoPositionFault.3 sum</t>
        </is>
      </c>
      <c r="T37" s="288" t="inlineStr">
        <is>
          <t>GripperServoOvertravelUpper.38 sum</t>
        </is>
      </c>
      <c r="U37" s="289" t="inlineStr">
        <is>
          <t>GripperServoOvertravelLower.39 sum</t>
        </is>
      </c>
      <c r="V37" s="290" t="inlineStr">
        <is>
          <t>Grip_Servo_Axis_Fault.36 sum</t>
        </is>
      </c>
      <c r="W37" s="340" t="inlineStr">
        <is>
          <t>NipFaultCycletoolongorServoNotReady.4 sum</t>
        </is>
      </c>
      <c r="X37" s="287" t="inlineStr">
        <is>
          <t>Nip_Servo_Axis_Fault.40 sum</t>
        </is>
      </c>
      <c r="Y37" s="288" t="inlineStr">
        <is>
          <t>BadLabelScan.17 sum</t>
        </is>
      </c>
      <c r="Z37" s="289" t="inlineStr">
        <is>
          <t>PrinterFailedtoPrint.80 sum</t>
        </is>
      </c>
      <c r="AA37" s="290" t="inlineStr">
        <is>
          <t>LabelApplicatorTampHeadSlow.106 sum</t>
        </is>
      </c>
      <c r="AB37" s="340" t="inlineStr">
        <is>
          <t>TampHeadVacuumError.81 sum</t>
        </is>
      </c>
      <c r="AC37" s="287" t="inlineStr">
        <is>
          <t>FailedtoTampError.82 sum</t>
        </is>
      </c>
      <c r="AD37" s="288" t="inlineStr">
        <is>
          <t>LabelPrinterLabelStockLow-StopMachine.76 sum</t>
        </is>
      </c>
      <c r="AE37" s="289" t="inlineStr">
        <is>
          <t>LabelVerifySlow.108 sum</t>
        </is>
      </c>
      <c r="AF37" s="290" t="inlineStr">
        <is>
          <t>VerifyCameraNotReady.26 sum</t>
        </is>
      </c>
      <c r="AG37" s="340" t="inlineStr">
        <is>
          <t>FailuretoReadRejectToteBarcode.73 sum</t>
        </is>
      </c>
      <c r="AH37" s="287" t="inlineStr">
        <is>
          <t>ASINScanreceiptmaybeslow.122 sum</t>
        </is>
      </c>
      <c r="AI37" s="288" t="inlineStr">
        <is>
          <t>SLAMServiceDisconnected.117 sum</t>
        </is>
      </c>
      <c r="AJ37" s="289" t="inlineStr">
        <is>
          <t>WMSLabelRequestResponseSlow.121 sum</t>
        </is>
      </c>
      <c r="AK37" s="290" t="inlineStr">
        <is>
          <t>WMSScaleInductACKResponseSlow.120 sum</t>
        </is>
      </c>
      <c r="AL37" s="340" t="inlineStr">
        <is>
          <t>FLUSHREQUIRED_Dry/EmptyCyclethemachine_.95 sum</t>
        </is>
      </c>
      <c r="AM37" s="288" t="inlineStr">
        <is>
          <t>Collision sum</t>
        </is>
      </c>
      <c r="AN37" s="287" t="inlineStr">
        <is>
          <t>CycleStopActive.65 sum</t>
        </is>
      </c>
      <c r="AP37" s="488" t="n"/>
    </row>
    <row r="38" ht="16.5" customHeight="1" s="644" thickBot="1">
      <c r="A38" s="158" t="n"/>
      <c r="B38" s="1" t="n"/>
      <c r="C38" s="340" t="inlineStr">
        <is>
          <t>.Log.Alarm.WARNING.CM01_</t>
        </is>
      </c>
      <c r="D38" s="287" t="inlineStr">
        <is>
          <t>.Log.Alarm.WARNING.CM01_</t>
        </is>
      </c>
      <c r="E38" s="288" t="inlineStr">
        <is>
          <t>.Log.Alarm.HIGH.CM01_</t>
        </is>
      </c>
      <c r="F38" s="289" t="inlineStr">
        <is>
          <t>.Log.Alarm.HIGH.CM01_</t>
        </is>
      </c>
      <c r="G38" s="290" t="inlineStr">
        <is>
          <t>.Log.Alarm.HIGH.CM01_</t>
        </is>
      </c>
      <c r="H38" s="340" t="inlineStr">
        <is>
          <t>.Log.Alarm.WARNING.CM01_</t>
        </is>
      </c>
      <c r="I38" s="287" t="inlineStr">
        <is>
          <t>.Log.Alarm.WARNING.CM01_</t>
        </is>
      </c>
      <c r="J38" s="288" t="inlineStr">
        <is>
          <t>.Log.Alarm.HIGH.CM01_</t>
        </is>
      </c>
      <c r="K38" s="289" t="inlineStr">
        <is>
          <t>.Log.Alarm.HIGH.CM01_</t>
        </is>
      </c>
      <c r="L38" s="290" t="inlineStr">
        <is>
          <t>.Log.Alarm.WARNING.CM01_</t>
        </is>
      </c>
      <c r="M38" s="340" t="inlineStr">
        <is>
          <t>.Log.Alarm.CRITICAL.CM01_</t>
        </is>
      </c>
      <c r="N38" s="287" t="inlineStr">
        <is>
          <t>.Log.Alarm.WARNING.CM01_</t>
        </is>
      </c>
      <c r="O38" s="288" t="inlineStr">
        <is>
          <t>.Log.Alarm.CRITICAL.CM01_</t>
        </is>
      </c>
      <c r="P38" s="289" t="inlineStr">
        <is>
          <t>.Log.Alarm.CRITICAL.CM01_</t>
        </is>
      </c>
      <c r="Q38" s="290" t="inlineStr">
        <is>
          <t>.Log.Alarm.CRITICAL.CM01_</t>
        </is>
      </c>
      <c r="R38" s="340" t="inlineStr">
        <is>
          <t>.Log.Alarm.CRITICAL.CM01_</t>
        </is>
      </c>
      <c r="S38" s="287" t="inlineStr">
        <is>
          <t>.Log.Alarm.HIGH.CM01_</t>
        </is>
      </c>
      <c r="T38" s="288" t="inlineStr">
        <is>
          <t>.Log.Alarm.CRITICAL.CM01_</t>
        </is>
      </c>
      <c r="U38" s="289" t="inlineStr">
        <is>
          <t>.Log.Alarm.HIGH.CM01_</t>
        </is>
      </c>
      <c r="V38" s="290" t="inlineStr">
        <is>
          <t>.Log.Alarm.HIGH.CM01_</t>
        </is>
      </c>
      <c r="W38" s="340" t="inlineStr">
        <is>
          <t>.Log.Alarm.HIGH.CM01_</t>
        </is>
      </c>
      <c r="X38" s="287" t="inlineStr">
        <is>
          <t>.Log.Alarm.HIGH.CM01_</t>
        </is>
      </c>
      <c r="Y38" s="288" t="inlineStr">
        <is>
          <t>.Kickout.Controller.</t>
        </is>
      </c>
      <c r="Z38" s="289" t="inlineStr">
        <is>
          <t>.Log.Alarm.WARNING.CM01_</t>
        </is>
      </c>
      <c r="AA38" s="290" t="inlineStr">
        <is>
          <t>.Log.Alarm.WARNING.CM01_</t>
        </is>
      </c>
      <c r="AB38" s="340" t="inlineStr">
        <is>
          <t>.Log.Alarm.WARNING.CM01_</t>
        </is>
      </c>
      <c r="AC38" s="287" t="inlineStr">
        <is>
          <t>.Log.Alarm.WARNING.CM01_</t>
        </is>
      </c>
      <c r="AD38" s="288" t="inlineStr">
        <is>
          <t>.Log.Alarm.WARNING.CM01_</t>
        </is>
      </c>
      <c r="AE38" s="289" t="inlineStr">
        <is>
          <t>.Log.Alarm.WARNING.CM01_</t>
        </is>
      </c>
      <c r="AF38" s="290" t="inlineStr">
        <is>
          <t>.Log.Alarm.LOW.CM01_</t>
        </is>
      </c>
      <c r="AG38" s="340" t="inlineStr">
        <is>
          <t>.Log.Alarm.WARNING.CM01_</t>
        </is>
      </c>
      <c r="AH38" s="287" t="inlineStr">
        <is>
          <t>.Log.Alarm.WARNING.CM01_</t>
        </is>
      </c>
      <c r="AI38" s="288" t="inlineStr">
        <is>
          <t>.Log.Alarm.WARNING.CM01_</t>
        </is>
      </c>
      <c r="AJ38" s="289" t="inlineStr">
        <is>
          <t>.Log.Alarm.WARNING.CM01_</t>
        </is>
      </c>
      <c r="AK38" s="290" t="inlineStr">
        <is>
          <t>.Log.Alarm.WARNING.CM01_</t>
        </is>
      </c>
      <c r="AL38" s="340" t="inlineStr">
        <is>
          <t>.Log.Alarm.WARNING.CM01_</t>
        </is>
      </c>
      <c r="AM38" s="288" t="inlineStr">
        <is>
          <t>.Kickout.Controller.</t>
        </is>
      </c>
      <c r="AN38" s="287" t="inlineStr">
        <is>
          <t>.Log.Alarm.WARNING.CM01_</t>
        </is>
      </c>
      <c r="AP38" s="488" t="n"/>
    </row>
    <row r="39" ht="16.5" customHeight="1" s="644" thickBot="1">
      <c r="A39" s="80" t="inlineStr">
        <is>
          <t>SLAM</t>
        </is>
      </c>
      <c r="B39" s="139" t="inlineStr">
        <is>
          <t>Volume</t>
        </is>
      </c>
      <c r="C39" s="340" t="inlineStr">
        <is>
          <t>Printer 1</t>
        </is>
      </c>
      <c r="D39" s="287" t="inlineStr">
        <is>
          <t>Printer 2</t>
        </is>
      </c>
      <c r="E39" s="288" t="inlineStr">
        <is>
          <t>Printer 1</t>
        </is>
      </c>
      <c r="F39" s="289" t="inlineStr">
        <is>
          <t>Printer 2</t>
        </is>
      </c>
      <c r="G39" s="290" t="inlineStr">
        <is>
          <t>Printer 1</t>
        </is>
      </c>
      <c r="H39" s="340" t="inlineStr">
        <is>
          <t>Printer 2</t>
        </is>
      </c>
      <c r="I39" s="287" t="inlineStr">
        <is>
          <t>Printer 1</t>
        </is>
      </c>
      <c r="J39" s="288" t="inlineStr">
        <is>
          <t>Printer 2</t>
        </is>
      </c>
      <c r="K39" s="289" t="inlineStr">
        <is>
          <t>Printer 1</t>
        </is>
      </c>
      <c r="L39" s="290" t="inlineStr">
        <is>
          <t>Printer 2</t>
        </is>
      </c>
      <c r="M39" s="340" t="inlineStr">
        <is>
          <t>Line 1</t>
        </is>
      </c>
      <c r="N39" s="287" t="inlineStr">
        <is>
          <t>Line 1</t>
        </is>
      </c>
      <c r="O39" s="288" t="inlineStr">
        <is>
          <t>Line 1</t>
        </is>
      </c>
      <c r="P39" s="289" t="inlineStr">
        <is>
          <t>Line 1</t>
        </is>
      </c>
      <c r="Q39" s="290" t="inlineStr">
        <is>
          <t>Line 1</t>
        </is>
      </c>
      <c r="R39" s="340" t="inlineStr">
        <is>
          <t>Line 1</t>
        </is>
      </c>
      <c r="S39" s="287" t="inlineStr">
        <is>
          <t>Line 1</t>
        </is>
      </c>
      <c r="T39" s="288" t="inlineStr">
        <is>
          <t>Line 1</t>
        </is>
      </c>
      <c r="U39" s="289" t="inlineStr">
        <is>
          <t>Line 1</t>
        </is>
      </c>
      <c r="V39" s="290" t="inlineStr">
        <is>
          <t>Line 1</t>
        </is>
      </c>
      <c r="W39" s="340" t="inlineStr">
        <is>
          <t>Line 1</t>
        </is>
      </c>
      <c r="X39" s="287" t="inlineStr">
        <is>
          <t>Line 1</t>
        </is>
      </c>
      <c r="Y39" s="288" t="inlineStr">
        <is>
          <t>Line 1</t>
        </is>
      </c>
      <c r="Z39" s="289" t="inlineStr">
        <is>
          <t>Line 1</t>
        </is>
      </c>
      <c r="AA39" s="290" t="inlineStr">
        <is>
          <t>Line 1</t>
        </is>
      </c>
      <c r="AB39" s="340" t="inlineStr">
        <is>
          <t>Line 1</t>
        </is>
      </c>
      <c r="AC39" s="287" t="inlineStr">
        <is>
          <t>Line 1</t>
        </is>
      </c>
      <c r="AD39" s="288" t="inlineStr">
        <is>
          <t>Line 1</t>
        </is>
      </c>
      <c r="AE39" s="289" t="inlineStr">
        <is>
          <t>Line 1</t>
        </is>
      </c>
      <c r="AF39" s="290" t="inlineStr">
        <is>
          <t>Line 1</t>
        </is>
      </c>
      <c r="AG39" s="340" t="inlineStr">
        <is>
          <t>Line 1</t>
        </is>
      </c>
      <c r="AH39" s="287" t="inlineStr">
        <is>
          <t>Line 1</t>
        </is>
      </c>
      <c r="AI39" s="288" t="inlineStr">
        <is>
          <t>Line 1</t>
        </is>
      </c>
      <c r="AJ39" s="289" t="inlineStr">
        <is>
          <t>Line 1</t>
        </is>
      </c>
      <c r="AK39" s="290" t="inlineStr">
        <is>
          <t>Line 1</t>
        </is>
      </c>
      <c r="AL39" s="340" t="inlineStr">
        <is>
          <t>Line 1</t>
        </is>
      </c>
      <c r="AM39" s="288" t="inlineStr">
        <is>
          <t>Line 1</t>
        </is>
      </c>
      <c r="AN39" s="287" t="inlineStr">
        <is>
          <t>Line 1</t>
        </is>
      </c>
      <c r="AP39" s="488" t="n"/>
    </row>
    <row r="40" ht="15.75" customHeight="1" s="644">
      <c r="A40" s="82">
        <f>A13</f>
        <v/>
      </c>
      <c r="B40" s="97">
        <f>_xlfn.IFNA(SUM(INDIRECT("Smartpac_DATA!" &amp; SUBSTITUTE(ADDRESS(1,MATCH(CONCATENATE("*Count.AutoSlam.",'Site Setup'!$R$5,".",'Site Setup'!$G39,".",'Site Setup'!$R$5,"-SLAM",$AO40,".Shipped n"),Smartpac_DATA!$2:$2,0),4),"1","")&amp;"7:"&amp;SUBSTITUTE(ADDRESS(1,MATCH(CONCATENATE("*Count.AutoSlam.",'Site Setup'!$R$5,".",'Site Setup'!$G39,".",'Site Setup'!$R$5,"-SLAM",$AO40,".Shipped n"),Smartpac_DATA!$2:$2,0),4),"1","")&amp;"200")),0)</f>
        <v/>
      </c>
      <c r="C40" s="251">
        <f>_xlfn.IFNA(SUM(INDIRECT("Smartpac_DATA!" &amp; SUBSTITUTE(ADDRESS(1,MATCH(CONCATENATE("*Count.AutoSlam.",'Site Setup'!$R$5,".",'Site Setup'!$R$5,"-SLAM",$AO40,C$38,C$37),Smartpac_DATA!$2:$2,0),4),"1","")&amp;"7:"&amp;SUBSTITUTE(ADDRESS(1,MATCH(CONCATENATE("*Count.AutoSlam.",'Site Setup'!$R$5,".",'Site Setup'!$R$5,"-SLAM",$AO40,C$38,C$37),Smartpac_DATA!$2:$2,0),4),"1","")&amp;"200")),0)</f>
        <v/>
      </c>
      <c r="D40" s="251">
        <f>_xlfn.IFNA(SUM(INDIRECT("Smartpac_DATA!" &amp; SUBSTITUTE(ADDRESS(1,MATCH(CONCATENATE("*Count.AutoSlam.",'Site Setup'!$R$5,".",'Site Setup'!$R$5,"-SLAM",$AO40,D$38,D$37),Smartpac_DATA!$2:$2,0),4),"1","")&amp;"7:"&amp;SUBSTITUTE(ADDRESS(1,MATCH(CONCATENATE("*Count.AutoSlam.",'Site Setup'!$R$5,".",'Site Setup'!$R$5,"-SLAM",$AO40,D$38,D$37),Smartpac_DATA!$2:$2,0),4),"1","")&amp;"200")),0)</f>
        <v/>
      </c>
      <c r="E40" s="251">
        <f>_xlfn.IFNA(SUM(INDIRECT("Smartpac_DATA!" &amp; SUBSTITUTE(ADDRESS(1,MATCH(CONCATENATE("*Count.AutoSlam.",'Site Setup'!$R$5,".",'Site Setup'!$R$5,"-SLAM",$AO40,E$38,E$37),Smartpac_DATA!$2:$2,0),4),"1","")&amp;"7:"&amp;SUBSTITUTE(ADDRESS(1,MATCH(CONCATENATE("*Count.AutoSlam.",'Site Setup'!$R$5,".",'Site Setup'!$R$5,"-SLAM",$AO40,E$38,E$37),Smartpac_DATA!$2:$2,0),4),"1","")&amp;"200")),0)</f>
        <v/>
      </c>
      <c r="F40" s="251">
        <f>_xlfn.IFNA(SUM(INDIRECT("Smartpac_DATA!" &amp; SUBSTITUTE(ADDRESS(1,MATCH(CONCATENATE("*Count.AutoSlam.",'Site Setup'!$R$5,".",'Site Setup'!$R$5,"-SLAM",$AO40,F$38,F$37),Smartpac_DATA!$2:$2,0),4),"1","")&amp;"7:"&amp;SUBSTITUTE(ADDRESS(1,MATCH(CONCATENATE("*Count.AutoSlam.",'Site Setup'!$R$5,".",'Site Setup'!$R$5,"-SLAM",$AO40,F$38,F$37),Smartpac_DATA!$2:$2,0),4),"1","")&amp;"200")),0)</f>
        <v/>
      </c>
      <c r="G40" s="251">
        <f>_xlfn.IFNA(SUM(INDIRECT("Smartpac_DATA!" &amp; SUBSTITUTE(ADDRESS(1,MATCH(CONCATENATE("*Count.AutoSlam.",'Site Setup'!$R$5,".",'Site Setup'!$R$5,"-SLAM",$AO40,G$38,G$37),Smartpac_DATA!$2:$2,0),4),"1","")&amp;"7:"&amp;SUBSTITUTE(ADDRESS(1,MATCH(CONCATENATE("*Count.AutoSlam.",'Site Setup'!$R$5,".",'Site Setup'!$R$5,"-SLAM",$AO40,G$38,G$37),Smartpac_DATA!$2:$2,0),4),"1","")&amp;"200")),0)</f>
        <v/>
      </c>
      <c r="H40" s="251">
        <f>_xlfn.IFNA(SUM(INDIRECT("Smartpac_DATA!" &amp; SUBSTITUTE(ADDRESS(1,MATCH(CONCATENATE("*Count.AutoSlam.",'Site Setup'!$R$5,".",'Site Setup'!$R$5,"-SLAM",$AO40,H$38,H$37),Smartpac_DATA!$2:$2,0),4),"1","")&amp;"7:"&amp;SUBSTITUTE(ADDRESS(1,MATCH(CONCATENATE("*Count.AutoSlam.",'Site Setup'!$R$5,".",'Site Setup'!$R$5,"-SLAM",$AO40,H$38,H$37),Smartpac_DATA!$2:$2,0),4),"1","")&amp;"200")),0)</f>
        <v/>
      </c>
      <c r="I40" s="251">
        <f>_xlfn.IFNA(SUM(INDIRECT("Smartpac_DATA!" &amp; SUBSTITUTE(ADDRESS(1,MATCH(CONCATENATE("*Count.AutoSlam.",'Site Setup'!$R$5,".",'Site Setup'!$R$5,"-SLAM",$AO40,I$38,I$37),Smartpac_DATA!$2:$2,0),4),"1","")&amp;"7:"&amp;SUBSTITUTE(ADDRESS(1,MATCH(CONCATENATE("*Count.AutoSlam.",'Site Setup'!$R$5,".",'Site Setup'!$R$5,"-SLAM",$AO40,I$38,I$37),Smartpac_DATA!$2:$2,0),4),"1","")&amp;"200")),0)</f>
        <v/>
      </c>
      <c r="J40" s="251">
        <f>_xlfn.IFNA(SUM(INDIRECT("Smartpac_DATA!" &amp; SUBSTITUTE(ADDRESS(1,MATCH(CONCATENATE("*Count.AutoSlam.",'Site Setup'!$R$5,".",'Site Setup'!$R$5,"-SLAM",$AO40,J$38,J$37),Smartpac_DATA!$2:$2,0),4),"1","")&amp;"7:"&amp;SUBSTITUTE(ADDRESS(1,MATCH(CONCATENATE("*Count.AutoSlam.",'Site Setup'!$R$5,".",'Site Setup'!$R$5,"-SLAM",$AO40,J$38,J$37),Smartpac_DATA!$2:$2,0),4),"1","")&amp;"200")),0)</f>
        <v/>
      </c>
      <c r="K40" s="251">
        <f>_xlfn.IFNA(SUM(INDIRECT("Smartpac_DATA!" &amp; SUBSTITUTE(ADDRESS(1,MATCH(CONCATENATE("*Count.AutoSlam.",'Site Setup'!$R$5,".",'Site Setup'!$R$5,"-SLAM",$AO40,K$38,K$37),Smartpac_DATA!$2:$2,0),4),"1","")&amp;"7:"&amp;SUBSTITUTE(ADDRESS(1,MATCH(CONCATENATE("*Count.AutoSlam.",'Site Setup'!$R$5,".",'Site Setup'!$R$5,"-SLAM",$AO40,K$38,K$37),Smartpac_DATA!$2:$2,0),4),"1","")&amp;"200")),0)</f>
        <v/>
      </c>
      <c r="L40" s="251">
        <f>_xlfn.IFNA(SUM(INDIRECT("Smartpac_DATA!" &amp; SUBSTITUTE(ADDRESS(1,MATCH(CONCATENATE("*Count.AutoSlam.",'Site Setup'!$R$5,".",'Site Setup'!$R$5,"-SLAM",$AO40,L$38,L$37),Smartpac_DATA!$2:$2,0),4),"1","")&amp;"7:"&amp;SUBSTITUTE(ADDRESS(1,MATCH(CONCATENATE("*Count.AutoSlam.",'Site Setup'!$R$5,".",'Site Setup'!$R$5,"-SLAM",$AO40,L$38,L$37),Smartpac_DATA!$2:$2,0),4),"1","")&amp;"200")),0)</f>
        <v/>
      </c>
      <c r="M40" s="251">
        <f>_xlfn.IFNA(SUM(INDIRECT("Smartpac_DATA!" &amp; SUBSTITUTE(ADDRESS(1,MATCH(CONCATENATE("*Count.AutoSlam.",'Site Setup'!$R$5,".",'Site Setup'!$R$5,"-SLAM",$AO40,M$38,M$37),Smartpac_DATA!$2:$2,0),4),"1","")&amp;"7:"&amp;SUBSTITUTE(ADDRESS(1,MATCH(CONCATENATE("*Count.AutoSlam.",'Site Setup'!$R$5,".",'Site Setup'!$R$5,"-SLAM",$AO40,M$38,M$37),Smartpac_DATA!$2:$2,0),4),"1","")&amp;"200")),0)</f>
        <v/>
      </c>
      <c r="N40" s="251">
        <f>_xlfn.IFNA(SUM(INDIRECT("Smartpac_DATA!" &amp; SUBSTITUTE(ADDRESS(1,MATCH(CONCATENATE("*Count.AutoSlam.",'Site Setup'!$R$5,".",'Site Setup'!$R$5,"-SLAM",$AO40,N$38,N$37),Smartpac_DATA!$2:$2,0),4),"1","")&amp;"7:"&amp;SUBSTITUTE(ADDRESS(1,MATCH(CONCATENATE("*Count.AutoSlam.",'Site Setup'!$R$5,".",'Site Setup'!$R$5,"-SLAM",$AO40,N$38,N$37),Smartpac_DATA!$2:$2,0),4),"1","")&amp;"200")),0)</f>
        <v/>
      </c>
      <c r="O40" s="251">
        <f>_xlfn.IFNA(SUM(INDIRECT("Smartpac_DATA!" &amp; SUBSTITUTE(ADDRESS(1,MATCH(CONCATENATE("*Count.AutoSlam.",'Site Setup'!$R$5,".",'Site Setup'!$R$5,"-SLAM",$AO40,O$38,O$37),Smartpac_DATA!$2:$2,0),4),"1","")&amp;"7:"&amp;SUBSTITUTE(ADDRESS(1,MATCH(CONCATENATE("*Count.AutoSlam.",'Site Setup'!$R$5,".",'Site Setup'!$R$5,"-SLAM",$AO40,O$38,O$37),Smartpac_DATA!$2:$2,0),4),"1","")&amp;"200")),0)</f>
        <v/>
      </c>
      <c r="P40" s="251">
        <f>_xlfn.IFNA(SUM(INDIRECT("Smartpac_DATA!" &amp; SUBSTITUTE(ADDRESS(1,MATCH(CONCATENATE("*Count.AutoSlam.",'Site Setup'!$R$5,".",'Site Setup'!$R$5,"-SLAM",$AO40,P$38,P$37),Smartpac_DATA!$2:$2,0),4),"1","")&amp;"7:"&amp;SUBSTITUTE(ADDRESS(1,MATCH(CONCATENATE("*Count.AutoSlam.",'Site Setup'!$R$5,".",'Site Setup'!$R$5,"-SLAM",$AO40,P$38,P$37),Smartpac_DATA!$2:$2,0),4),"1","")&amp;"200")),0)</f>
        <v/>
      </c>
      <c r="Q40" s="251">
        <f>_xlfn.IFNA(SUM(INDIRECT("Smartpac_DATA!" &amp; SUBSTITUTE(ADDRESS(1,MATCH(CONCATENATE("*Count.AutoSlam.",'Site Setup'!$R$5,".",'Site Setup'!$R$5,"-SLAM",$AO40,Q$38,Q$37),Smartpac_DATA!$2:$2,0),4),"1","")&amp;"7:"&amp;SUBSTITUTE(ADDRESS(1,MATCH(CONCATENATE("*Count.AutoSlam.",'Site Setup'!$R$5,".",'Site Setup'!$R$5,"-SLAM",$AO40,Q$38,Q$37),Smartpac_DATA!$2:$2,0),4),"1","")&amp;"200")),0)</f>
        <v/>
      </c>
      <c r="R40" s="251">
        <f>_xlfn.IFNA(SUM(INDIRECT("Smartpac_DATA!" &amp; SUBSTITUTE(ADDRESS(1,MATCH(CONCATENATE("*Count.AutoSlam.",'Site Setup'!$R$5,".",'Site Setup'!$R$5,"-SLAM",$AO40,R$38,R$37),Smartpac_DATA!$2:$2,0),4),"1","")&amp;"7:"&amp;SUBSTITUTE(ADDRESS(1,MATCH(CONCATENATE("*Count.AutoSlam.",'Site Setup'!$R$5,".",'Site Setup'!$R$5,"-SLAM",$AO40,R$38,R$37),Smartpac_DATA!$2:$2,0),4),"1","")&amp;"200")),0)</f>
        <v/>
      </c>
      <c r="S40" s="251">
        <f>_xlfn.IFNA(SUM(INDIRECT("Smartpac_DATA!" &amp; SUBSTITUTE(ADDRESS(1,MATCH(CONCATENATE("*Count.AutoSlam.",'Site Setup'!$R$5,".",'Site Setup'!$R$5,"-SLAM",$AO40,S$38,S$37),Smartpac_DATA!$2:$2,0),4),"1","")&amp;"7:"&amp;SUBSTITUTE(ADDRESS(1,MATCH(CONCATENATE("*Count.AutoSlam.",'Site Setup'!$R$5,".",'Site Setup'!$R$5,"-SLAM",$AO40,S$38,S$37),Smartpac_DATA!$2:$2,0),4),"1","")&amp;"200")),0)</f>
        <v/>
      </c>
      <c r="T40" s="251">
        <f>_xlfn.IFNA(SUM(INDIRECT("Smartpac_DATA!" &amp; SUBSTITUTE(ADDRESS(1,MATCH(CONCATENATE("*Count.AutoSlam.",'Site Setup'!$R$5,".",'Site Setup'!$R$5,"-SLAM",$AO40,T$38,T$37),Smartpac_DATA!$2:$2,0),4),"1","")&amp;"7:"&amp;SUBSTITUTE(ADDRESS(1,MATCH(CONCATENATE("*Count.AutoSlam.",'Site Setup'!$R$5,".",'Site Setup'!$R$5,"-SLAM",$AO40,T$38,T$37),Smartpac_DATA!$2:$2,0),4),"1","")&amp;"200")),0)</f>
        <v/>
      </c>
      <c r="U40" s="251">
        <f>_xlfn.IFNA(SUM(INDIRECT("Smartpac_DATA!" &amp; SUBSTITUTE(ADDRESS(1,MATCH(CONCATENATE("*Count.AutoSlam.",'Site Setup'!$R$5,".",'Site Setup'!$R$5,"-SLAM",$AO40,U$38,U$37),Smartpac_DATA!$2:$2,0),4),"1","")&amp;"7:"&amp;SUBSTITUTE(ADDRESS(1,MATCH(CONCATENATE("*Count.AutoSlam.",'Site Setup'!$R$5,".",'Site Setup'!$R$5,"-SLAM",$AO40,U$38,U$37),Smartpac_DATA!$2:$2,0),4),"1","")&amp;"200")),0)</f>
        <v/>
      </c>
      <c r="V40" s="251">
        <f>_xlfn.IFNA(SUM(INDIRECT("Smartpac_DATA!" &amp; SUBSTITUTE(ADDRESS(1,MATCH(CONCATENATE("*Count.AutoSlam.",'Site Setup'!$R$5,".",'Site Setup'!$R$5,"-SLAM",$AO40,V$38,V$37),Smartpac_DATA!$2:$2,0),4),"1","")&amp;"7:"&amp;SUBSTITUTE(ADDRESS(1,MATCH(CONCATENATE("*Count.AutoSlam.",'Site Setup'!$R$5,".",'Site Setup'!$R$5,"-SLAM",$AO40,V$38,V$37),Smartpac_DATA!$2:$2,0),4),"1","")&amp;"200")),0)</f>
        <v/>
      </c>
      <c r="W40" s="251">
        <f>_xlfn.IFNA(SUM(INDIRECT("Smartpac_DATA!" &amp; SUBSTITUTE(ADDRESS(1,MATCH(CONCATENATE("*Count.AutoSlam.",'Site Setup'!$R$5,".",'Site Setup'!$R$5,"-SLAM",$AO40,W$38,W$37),Smartpac_DATA!$2:$2,0),4),"1","")&amp;"7:"&amp;SUBSTITUTE(ADDRESS(1,MATCH(CONCATENATE("*Count.AutoSlam.",'Site Setup'!$R$5,".",'Site Setup'!$R$5,"-SLAM",$AO40,W$38,W$37),Smartpac_DATA!$2:$2,0),4),"1","")&amp;"200")),0)</f>
        <v/>
      </c>
      <c r="X40" s="251">
        <f>_xlfn.IFNA(SUM(INDIRECT("Smartpac_DATA!" &amp; SUBSTITUTE(ADDRESS(1,MATCH(CONCATENATE("*Count.AutoSlam.",'Site Setup'!$R$5,".",'Site Setup'!$R$5,"-SLAM",$AO40,X$38,X$37),Smartpac_DATA!$2:$2,0),4),"1","")&amp;"7:"&amp;SUBSTITUTE(ADDRESS(1,MATCH(CONCATENATE("*Count.AutoSlam.",'Site Setup'!$R$5,".",'Site Setup'!$R$5,"-SLAM",$AO40,X$38,X$37),Smartpac_DATA!$2:$2,0),4),"1","")&amp;"200")),0)</f>
        <v/>
      </c>
      <c r="Y40" s="251">
        <f>_xlfn.IFNA(SUM(INDIRECT("Smartpac_DATA!" &amp; SUBSTITUTE(ADDRESS(1,MATCH(CONCATENATE("*Count.AutoSlam.",'Site Setup'!$R$5,".",'Site Setup'!$G39,".",'Site Setup'!$R$5,"-SLAM",'Site Setup'!$F39,Y$38,Y$37),Smartpac_DATA!$2:$2,0),4),"1","")&amp;"7:"&amp;SUBSTITUTE(ADDRESS(1,MATCH(CONCATENATE("*Count.AutoSlam.",'Site Setup'!$R$5,".",'Site Setup'!$G39,".",'Site Setup'!$R$5,"-SLAM",'Site Setup'!$F39,Y$38,Y$37),Smartpac_DATA!$2:$2,0),4),"1","")&amp;"200")),0)</f>
        <v/>
      </c>
      <c r="Z40" s="251">
        <f>_xlfn.IFNA(SUM(INDIRECT("Smartpac_DATA!" &amp; SUBSTITUTE(ADDRESS(1,MATCH(CONCATENATE("*Count.AutoSlam.",'Site Setup'!$R$5,".",'Site Setup'!$R$5,"-SLAM",$AO40,Z$38,Z$37),Smartpac_DATA!$2:$2,0),4),"1","")&amp;"7:"&amp;SUBSTITUTE(ADDRESS(1,MATCH(CONCATENATE("*Count.AutoSlam.",'Site Setup'!$R$5,".",'Site Setup'!$R$5,"-SLAM",$AO40,Z$38,Z$37),Smartpac_DATA!$2:$2,0),4),"1","")&amp;"200")),0)</f>
        <v/>
      </c>
      <c r="AA40" s="251">
        <f>_xlfn.IFNA(SUM(INDIRECT("Smartpac_DATA!" &amp; SUBSTITUTE(ADDRESS(1,MATCH(CONCATENATE("*Count.AutoSlam.",'Site Setup'!$R$5,".",'Site Setup'!$R$5,"-SLAM",$AO40,AA$38,AA$37),Smartpac_DATA!$2:$2,0),4),"1","")&amp;"7:"&amp;SUBSTITUTE(ADDRESS(1,MATCH(CONCATENATE("*Count.AutoSlam.",'Site Setup'!$R$5,".",'Site Setup'!$R$5,"-SLAM",$AO40,AA$38,AA$37),Smartpac_DATA!$2:$2,0),4),"1","")&amp;"200")),0)</f>
        <v/>
      </c>
      <c r="AB40" s="251">
        <f>_xlfn.IFNA(SUM(INDIRECT("Smartpac_DATA!" &amp; SUBSTITUTE(ADDRESS(1,MATCH(CONCATENATE("*Count.AutoSlam.",'Site Setup'!$R$5,".",'Site Setup'!$R$5,"-SLAM",$AO40,AB$38,AB$37),Smartpac_DATA!$2:$2,0),4),"1","")&amp;"7:"&amp;SUBSTITUTE(ADDRESS(1,MATCH(CONCATENATE("*Count.AutoSlam.",'Site Setup'!$R$5,".",'Site Setup'!$R$5,"-SLAM",$AO40,AB$38,AB$37),Smartpac_DATA!$2:$2,0),4),"1","")&amp;"200")),0)</f>
        <v/>
      </c>
      <c r="AC40" s="251">
        <f>_xlfn.IFNA(SUM(INDIRECT("Smartpac_DATA!" &amp; SUBSTITUTE(ADDRESS(1,MATCH(CONCATENATE("*Count.AutoSlam.",'Site Setup'!$R$5,".",'Site Setup'!$R$5,"-SLAM",$AO40,AC$38,AC$37),Smartpac_DATA!$2:$2,0),4),"1","")&amp;"7:"&amp;SUBSTITUTE(ADDRESS(1,MATCH(CONCATENATE("*Count.AutoSlam.",'Site Setup'!$R$5,".",'Site Setup'!$R$5,"-SLAM",$AO40,AC$38,AC$37),Smartpac_DATA!$2:$2,0),4),"1","")&amp;"200")),0)</f>
        <v/>
      </c>
      <c r="AD40" s="251">
        <f>_xlfn.IFNA(SUM(INDIRECT("Smartpac_DATA!" &amp; SUBSTITUTE(ADDRESS(1,MATCH(CONCATENATE("*Count.AutoSlam.",'Site Setup'!$R$5,".",'Site Setup'!$R$5,"-SLAM",$AO40,AD$38,AD$37),Smartpac_DATA!$2:$2,0),4),"1","")&amp;"7:"&amp;SUBSTITUTE(ADDRESS(1,MATCH(CONCATENATE("*Count.AutoSlam.",'Site Setup'!$R$5,".",'Site Setup'!$R$5,"-SLAM",$AO40,AD$38,AD$37),Smartpac_DATA!$2:$2,0),4),"1","")&amp;"200")),0)</f>
        <v/>
      </c>
      <c r="AE40" s="251">
        <f>_xlfn.IFNA(SUM(INDIRECT("Smartpac_DATA!" &amp; SUBSTITUTE(ADDRESS(1,MATCH(CONCATENATE("*Count.AutoSlam.",'Site Setup'!$R$5,".",'Site Setup'!$R$5,"-SLAM",$AO40,AE$38,AE$37),Smartpac_DATA!$2:$2,0),4),"1","")&amp;"7:"&amp;SUBSTITUTE(ADDRESS(1,MATCH(CONCATENATE("*Count.AutoSlam.",'Site Setup'!$R$5,".",'Site Setup'!$R$5,"-SLAM",$AO40,AE$38,AE$37),Smartpac_DATA!$2:$2,0),4),"1","")&amp;"200")),0)</f>
        <v/>
      </c>
      <c r="AF40" s="251">
        <f>_xlfn.IFNA(SUM(INDIRECT("Smartpac_DATA!" &amp; SUBSTITUTE(ADDRESS(1,MATCH(CONCATENATE("*Count.AutoSlam.",'Site Setup'!$R$5,".",'Site Setup'!$R$5,"-SLAM",$AO40,AF$38,AF$37),Smartpac_DATA!$2:$2,0),4),"1","")&amp;"7:"&amp;SUBSTITUTE(ADDRESS(1,MATCH(CONCATENATE("*Count.AutoSlam.",'Site Setup'!$R$5,".",'Site Setup'!$R$5,"-SLAM",$AO40,AF$38,AF$37),Smartpac_DATA!$2:$2,0),4),"1","")&amp;"200")),0)</f>
        <v/>
      </c>
      <c r="AG40" s="251">
        <f>_xlfn.IFNA(SUM(INDIRECT("Smartpac_DATA!" &amp; SUBSTITUTE(ADDRESS(1,MATCH(CONCATENATE("*Count.AutoSlam.",'Site Setup'!$R$5,".",'Site Setup'!$R$5,"-SLAM",$AO40,AG$38,AG$37),Smartpac_DATA!$2:$2,0),4),"1","")&amp;"7:"&amp;SUBSTITUTE(ADDRESS(1,MATCH(CONCATENATE("*Count.AutoSlam.",'Site Setup'!$R$5,".",'Site Setup'!$R$5,"-SLAM",$AO40,AG$38,AG$37),Smartpac_DATA!$2:$2,0),4),"1","")&amp;"200")),0)</f>
        <v/>
      </c>
      <c r="AH40" s="251">
        <f>_xlfn.IFNA(SUM(INDIRECT("Smartpac_DATA!" &amp; SUBSTITUTE(ADDRESS(1,MATCH(CONCATENATE("*Count.AutoSlam.",'Site Setup'!$R$5,".",'Site Setup'!$R$5,"-SLAM",$AO40,AH$38,AH$37),Smartpac_DATA!$2:$2,0),4),"1","")&amp;"7:"&amp;SUBSTITUTE(ADDRESS(1,MATCH(CONCATENATE("*Count.AutoSlam.",'Site Setup'!$R$5,".",'Site Setup'!$R$5,"-SLAM",$AO40,AH$38,AH$37),Smartpac_DATA!$2:$2,0),4),"1","")&amp;"200")),0)</f>
        <v/>
      </c>
      <c r="AI40" s="251">
        <f>_xlfn.IFNA(SUM(INDIRECT("Smartpac_DATA!" &amp; SUBSTITUTE(ADDRESS(1,MATCH(CONCATENATE("*Count.AutoSlam.",'Site Setup'!$R$5,".",'Site Setup'!$R$5,"-SLAM",$AO40,AI$38,AI$37),Smartpac_DATA!$2:$2,0),4),"1","")&amp;"7:"&amp;SUBSTITUTE(ADDRESS(1,MATCH(CONCATENATE("*Count.AutoSlam.",'Site Setup'!$R$5,".",'Site Setup'!$R$5,"-SLAM",$AO40,AI$38,AI$37),Smartpac_DATA!$2:$2,0),4),"1","")&amp;"200")),0)</f>
        <v/>
      </c>
      <c r="AJ40" s="251">
        <f>_xlfn.IFNA(SUM(INDIRECT("Smartpac_DATA!" &amp; SUBSTITUTE(ADDRESS(1,MATCH(CONCATENATE("*Count.AutoSlam.",'Site Setup'!$R$5,".",'Site Setup'!$R$5,"-SLAM",$AO40,AJ$38,AJ$37),Smartpac_DATA!$2:$2,0),4),"1","")&amp;"7:"&amp;SUBSTITUTE(ADDRESS(1,MATCH(CONCATENATE("*Count.AutoSlam.",'Site Setup'!$R$5,".",'Site Setup'!$R$5,"-SLAM",$AO40,AJ$38,AJ$37),Smartpac_DATA!$2:$2,0),4),"1","")&amp;"200")),0)</f>
        <v/>
      </c>
      <c r="AK40" s="251">
        <f>_xlfn.IFNA(SUM(INDIRECT("Smartpac_DATA!" &amp; SUBSTITUTE(ADDRESS(1,MATCH(CONCATENATE("*Count.AutoSlam.",'Site Setup'!$R$5,".",'Site Setup'!$R$5,"-SLAM",$AO40,AK$38,AK$37),Smartpac_DATA!$2:$2,0),4),"1","")&amp;"7:"&amp;SUBSTITUTE(ADDRESS(1,MATCH(CONCATENATE("*Count.AutoSlam.",'Site Setup'!$R$5,".",'Site Setup'!$R$5,"-SLAM",$AO40,AK$38,AK$37),Smartpac_DATA!$2:$2,0),4),"1","")&amp;"200")),0)</f>
        <v/>
      </c>
      <c r="AL40" s="251">
        <f>_xlfn.IFNA(SUM(INDIRECT("Smartpac_DATA!" &amp; SUBSTITUTE(ADDRESS(1,MATCH(CONCATENATE("*Count.AutoSlam.",'Site Setup'!$R$5,".",'Site Setup'!$R$5,"-SLAM",$AO40,AL$38,AL$37),Smartpac_DATA!$2:$2,0),4),"1","")&amp;"7:"&amp;SUBSTITUTE(ADDRESS(1,MATCH(CONCATENATE("*Count.AutoSlam.",'Site Setup'!$R$5,".",'Site Setup'!$R$5,"-SLAM",$AO40,AL$38,AL$37),Smartpac_DATA!$2:$2,0),4),"1","")&amp;"200")),0)</f>
        <v/>
      </c>
      <c r="AM40" s="251">
        <f>_xlfn.IFNA(SUM(INDIRECT("Smartpac_DATA!" &amp; SUBSTITUTE(ADDRESS(1,MATCH(CONCATENATE("*Count.AutoSlam.",'Site Setup'!$R$5,".",'Site Setup'!$G39,".",'Site Setup'!$R$5,"-SLAM",'Site Setup'!$F39,AM$38,AM$37),Smartpac_DATA!$2:$2,0),4),"1","")&amp;"7:"&amp;SUBSTITUTE(ADDRESS(1,MATCH(CONCATENATE("*Count.AutoSlam.",'Site Setup'!$R$5,".",'Site Setup'!$G39,".",'Site Setup'!$R$5,"-SLAM",'Site Setup'!$F39,AM$38,AM$37),Smartpac_DATA!$2:$2,0),4),"1","")&amp;"200")),0)</f>
        <v/>
      </c>
      <c r="AN40" s="251">
        <f>_xlfn.IFNA(SUM(INDIRECT("Smartpac_DATA!" &amp; SUBSTITUTE(ADDRESS(1,MATCH(CONCATENATE("*Count.AutoSlam.",'Site Setup'!$R$5,".",'Site Setup'!$R$5,"-SLAM",$AO40,AN$38,AN$37),Smartpac_DATA!$2:$2,0),4),"1","")&amp;"7:"&amp;SUBSTITUTE(ADDRESS(1,MATCH(CONCATENATE("*Count.AutoSlam.",'Site Setup'!$R$5,".",'Site Setup'!$R$5,"-SLAM",$AO40,AN$38,AN$37),Smartpac_DATA!$2:$2,0),4),"1","")&amp;"200")),0)</f>
        <v/>
      </c>
      <c r="AO40" s="24">
        <f>'Site Setup'!F39</f>
        <v/>
      </c>
      <c r="AP40" s="488" t="n"/>
    </row>
    <row r="41" ht="15.75" customHeight="1" s="644">
      <c r="A41" s="82">
        <f>A14</f>
        <v/>
      </c>
      <c r="B41" s="97">
        <f>_xlfn.IFNA(SUM(INDIRECT("Smartpac_DATA!" &amp; SUBSTITUTE(ADDRESS(1,MATCH(CONCATENATE("*Count.AutoSlam.",'Site Setup'!$R$5,".",'Site Setup'!$G40,".",'Site Setup'!$R$5,"-SLAM",$AO41,".Shipped n"),Smartpac_DATA!$2:$2,0),4),"1","")&amp;"7:"&amp;SUBSTITUTE(ADDRESS(1,MATCH(CONCATENATE("*Count.AutoSlam.",'Site Setup'!$R$5,".",'Site Setup'!$G40,".",'Site Setup'!$R$5,"-SLAM",$AO41,".Shipped n"),Smartpac_DATA!$2:$2,0),4),"1","")&amp;"200")),0)</f>
        <v/>
      </c>
      <c r="C41" s="251">
        <f>_xlfn.IFNA(SUM(INDIRECT("Smartpac_DATA!" &amp; SUBSTITUTE(ADDRESS(1,MATCH(CONCATENATE("*Count.AutoSlam.",'Site Setup'!$R$5,".",'Site Setup'!$R$5,"-SLAM",$AO41,C$38,C$37),Smartpac_DATA!$2:$2,0),4),"1","")&amp;"7:"&amp;SUBSTITUTE(ADDRESS(1,MATCH(CONCATENATE("*Count.AutoSlam.",'Site Setup'!$R$5,".",'Site Setup'!$R$5,"-SLAM",$AO41,C$38,C$37),Smartpac_DATA!$2:$2,0),4),"1","")&amp;"200")),0)</f>
        <v/>
      </c>
      <c r="D41" s="251">
        <f>_xlfn.IFNA(SUM(INDIRECT("Smartpac_DATA!" &amp; SUBSTITUTE(ADDRESS(1,MATCH(CONCATENATE("*Count.AutoSlam.",'Site Setup'!$R$5,".",'Site Setup'!$R$5,"-SLAM",$AO41,D$38,D$37),Smartpac_DATA!$2:$2,0),4),"1","")&amp;"7:"&amp;SUBSTITUTE(ADDRESS(1,MATCH(CONCATENATE("*Count.AutoSlam.",'Site Setup'!$R$5,".",'Site Setup'!$R$5,"-SLAM",$AO41,D$38,D$37),Smartpac_DATA!$2:$2,0),4),"1","")&amp;"200")),0)</f>
        <v/>
      </c>
      <c r="E41" s="251">
        <f>_xlfn.IFNA(SUM(INDIRECT("Smartpac_DATA!" &amp; SUBSTITUTE(ADDRESS(1,MATCH(CONCATENATE("*Count.AutoSlam.",'Site Setup'!$R$5,".",'Site Setup'!$R$5,"-SLAM",$AO41,E$38,E$37),Smartpac_DATA!$2:$2,0),4),"1","")&amp;"7:"&amp;SUBSTITUTE(ADDRESS(1,MATCH(CONCATENATE("*Count.AutoSlam.",'Site Setup'!$R$5,".",'Site Setup'!$R$5,"-SLAM",$AO41,E$38,E$37),Smartpac_DATA!$2:$2,0),4),"1","")&amp;"200")),0)</f>
        <v/>
      </c>
      <c r="F41" s="251">
        <f>_xlfn.IFNA(SUM(INDIRECT("Smartpac_DATA!" &amp; SUBSTITUTE(ADDRESS(1,MATCH(CONCATENATE("*Count.AutoSlam.",'Site Setup'!$R$5,".",'Site Setup'!$R$5,"-SLAM",$AO41,F$38,F$37),Smartpac_DATA!$2:$2,0),4),"1","")&amp;"7:"&amp;SUBSTITUTE(ADDRESS(1,MATCH(CONCATENATE("*Count.AutoSlam.",'Site Setup'!$R$5,".",'Site Setup'!$R$5,"-SLAM",$AO41,F$38,F$37),Smartpac_DATA!$2:$2,0),4),"1","")&amp;"200")),0)</f>
        <v/>
      </c>
      <c r="G41" s="251">
        <f>_xlfn.IFNA(SUM(INDIRECT("Smartpac_DATA!" &amp; SUBSTITUTE(ADDRESS(1,MATCH(CONCATENATE("*Count.AutoSlam.",'Site Setup'!$R$5,".",'Site Setup'!$R$5,"-SLAM",$AO41,G$38,G$37),Smartpac_DATA!$2:$2,0),4),"1","")&amp;"7:"&amp;SUBSTITUTE(ADDRESS(1,MATCH(CONCATENATE("*Count.AutoSlam.",'Site Setup'!$R$5,".",'Site Setup'!$R$5,"-SLAM",$AO41,G$38,G$37),Smartpac_DATA!$2:$2,0),4),"1","")&amp;"200")),0)</f>
        <v/>
      </c>
      <c r="H41" s="251">
        <f>_xlfn.IFNA(SUM(INDIRECT("Smartpac_DATA!" &amp; SUBSTITUTE(ADDRESS(1,MATCH(CONCATENATE("*Count.AutoSlam.",'Site Setup'!$R$5,".",'Site Setup'!$R$5,"-SLAM",$AO41,H$38,H$37),Smartpac_DATA!$2:$2,0),4),"1","")&amp;"7:"&amp;SUBSTITUTE(ADDRESS(1,MATCH(CONCATENATE("*Count.AutoSlam.",'Site Setup'!$R$5,".",'Site Setup'!$R$5,"-SLAM",$AO41,H$38,H$37),Smartpac_DATA!$2:$2,0),4),"1","")&amp;"200")),0)</f>
        <v/>
      </c>
      <c r="I41" s="251">
        <f>_xlfn.IFNA(SUM(INDIRECT("Smartpac_DATA!" &amp; SUBSTITUTE(ADDRESS(1,MATCH(CONCATENATE("*Count.AutoSlam.",'Site Setup'!$R$5,".",'Site Setup'!$R$5,"-SLAM",$AO41,I$38,I$37),Smartpac_DATA!$2:$2,0),4),"1","")&amp;"7:"&amp;SUBSTITUTE(ADDRESS(1,MATCH(CONCATENATE("*Count.AutoSlam.",'Site Setup'!$R$5,".",'Site Setup'!$R$5,"-SLAM",$AO41,I$38,I$37),Smartpac_DATA!$2:$2,0),4),"1","")&amp;"200")),0)</f>
        <v/>
      </c>
      <c r="J41" s="251">
        <f>_xlfn.IFNA(SUM(INDIRECT("Smartpac_DATA!" &amp; SUBSTITUTE(ADDRESS(1,MATCH(CONCATENATE("*Count.AutoSlam.",'Site Setup'!$R$5,".",'Site Setup'!$R$5,"-SLAM",$AO41,J$38,J$37),Smartpac_DATA!$2:$2,0),4),"1","")&amp;"7:"&amp;SUBSTITUTE(ADDRESS(1,MATCH(CONCATENATE("*Count.AutoSlam.",'Site Setup'!$R$5,".",'Site Setup'!$R$5,"-SLAM",$AO41,J$38,J$37),Smartpac_DATA!$2:$2,0),4),"1","")&amp;"200")),0)</f>
        <v/>
      </c>
      <c r="K41" s="251">
        <f>_xlfn.IFNA(SUM(INDIRECT("Smartpac_DATA!" &amp; SUBSTITUTE(ADDRESS(1,MATCH(CONCATENATE("*Count.AutoSlam.",'Site Setup'!$R$5,".",'Site Setup'!$R$5,"-SLAM",$AO41,K$38,K$37),Smartpac_DATA!$2:$2,0),4),"1","")&amp;"7:"&amp;SUBSTITUTE(ADDRESS(1,MATCH(CONCATENATE("*Count.AutoSlam.",'Site Setup'!$R$5,".",'Site Setup'!$R$5,"-SLAM",$AO41,K$38,K$37),Smartpac_DATA!$2:$2,0),4),"1","")&amp;"200")),0)</f>
        <v/>
      </c>
      <c r="L41" s="251">
        <f>_xlfn.IFNA(SUM(INDIRECT("Smartpac_DATA!" &amp; SUBSTITUTE(ADDRESS(1,MATCH(CONCATENATE("*Count.AutoSlam.",'Site Setup'!$R$5,".",'Site Setup'!$R$5,"-SLAM",$AO41,L$38,L$37),Smartpac_DATA!$2:$2,0),4),"1","")&amp;"7:"&amp;SUBSTITUTE(ADDRESS(1,MATCH(CONCATENATE("*Count.AutoSlam.",'Site Setup'!$R$5,".",'Site Setup'!$R$5,"-SLAM",$AO41,L$38,L$37),Smartpac_DATA!$2:$2,0),4),"1","")&amp;"200")),0)</f>
        <v/>
      </c>
      <c r="M41" s="251">
        <f>_xlfn.IFNA(SUM(INDIRECT("Smartpac_DATA!" &amp; SUBSTITUTE(ADDRESS(1,MATCH(CONCATENATE("*Count.AutoSlam.",'Site Setup'!$R$5,".",'Site Setup'!$R$5,"-SLAM",$AO41,M$38,M$37),Smartpac_DATA!$2:$2,0),4),"1","")&amp;"7:"&amp;SUBSTITUTE(ADDRESS(1,MATCH(CONCATENATE("*Count.AutoSlam.",'Site Setup'!$R$5,".",'Site Setup'!$R$5,"-SLAM",$AO41,M$38,M$37),Smartpac_DATA!$2:$2,0),4),"1","")&amp;"200")),0)</f>
        <v/>
      </c>
      <c r="N41" s="251">
        <f>_xlfn.IFNA(SUM(INDIRECT("Smartpac_DATA!" &amp; SUBSTITUTE(ADDRESS(1,MATCH(CONCATENATE("*Count.AutoSlam.",'Site Setup'!$R$5,".",'Site Setup'!$R$5,"-SLAM",$AO41,N$38,N$37),Smartpac_DATA!$2:$2,0),4),"1","")&amp;"7:"&amp;SUBSTITUTE(ADDRESS(1,MATCH(CONCATENATE("*Count.AutoSlam.",'Site Setup'!$R$5,".",'Site Setup'!$R$5,"-SLAM",$AO41,N$38,N$37),Smartpac_DATA!$2:$2,0),4),"1","")&amp;"200")),0)</f>
        <v/>
      </c>
      <c r="O41" s="251">
        <f>_xlfn.IFNA(SUM(INDIRECT("Smartpac_DATA!" &amp; SUBSTITUTE(ADDRESS(1,MATCH(CONCATENATE("*Count.AutoSlam.",'Site Setup'!$R$5,".",'Site Setup'!$R$5,"-SLAM",$AO41,O$38,O$37),Smartpac_DATA!$2:$2,0),4),"1","")&amp;"7:"&amp;SUBSTITUTE(ADDRESS(1,MATCH(CONCATENATE("*Count.AutoSlam.",'Site Setup'!$R$5,".",'Site Setup'!$R$5,"-SLAM",$AO41,O$38,O$37),Smartpac_DATA!$2:$2,0),4),"1","")&amp;"200")),0)</f>
        <v/>
      </c>
      <c r="P41" s="251">
        <f>_xlfn.IFNA(SUM(INDIRECT("Smartpac_DATA!" &amp; SUBSTITUTE(ADDRESS(1,MATCH(CONCATENATE("*Count.AutoSlam.",'Site Setup'!$R$5,".",'Site Setup'!$R$5,"-SLAM",$AO41,P$38,P$37),Smartpac_DATA!$2:$2,0),4),"1","")&amp;"7:"&amp;SUBSTITUTE(ADDRESS(1,MATCH(CONCATENATE("*Count.AutoSlam.",'Site Setup'!$R$5,".",'Site Setup'!$R$5,"-SLAM",$AO41,P$38,P$37),Smartpac_DATA!$2:$2,0),4),"1","")&amp;"200")),0)</f>
        <v/>
      </c>
      <c r="Q41" s="251">
        <f>_xlfn.IFNA(SUM(INDIRECT("Smartpac_DATA!" &amp; SUBSTITUTE(ADDRESS(1,MATCH(CONCATENATE("*Count.AutoSlam.",'Site Setup'!$R$5,".",'Site Setup'!$R$5,"-SLAM",$AO41,Q$38,Q$37),Smartpac_DATA!$2:$2,0),4),"1","")&amp;"7:"&amp;SUBSTITUTE(ADDRESS(1,MATCH(CONCATENATE("*Count.AutoSlam.",'Site Setup'!$R$5,".",'Site Setup'!$R$5,"-SLAM",$AO41,Q$38,Q$37),Smartpac_DATA!$2:$2,0),4),"1","")&amp;"200")),0)</f>
        <v/>
      </c>
      <c r="R41" s="251">
        <f>_xlfn.IFNA(SUM(INDIRECT("Smartpac_DATA!" &amp; SUBSTITUTE(ADDRESS(1,MATCH(CONCATENATE("*Count.AutoSlam.",'Site Setup'!$R$5,".",'Site Setup'!$R$5,"-SLAM",$AO41,R$38,R$37),Smartpac_DATA!$2:$2,0),4),"1","")&amp;"7:"&amp;SUBSTITUTE(ADDRESS(1,MATCH(CONCATENATE("*Count.AutoSlam.",'Site Setup'!$R$5,".",'Site Setup'!$R$5,"-SLAM",$AO41,R$38,R$37),Smartpac_DATA!$2:$2,0),4),"1","")&amp;"200")),0)</f>
        <v/>
      </c>
      <c r="S41" s="251">
        <f>_xlfn.IFNA(SUM(INDIRECT("Smartpac_DATA!" &amp; SUBSTITUTE(ADDRESS(1,MATCH(CONCATENATE("*Count.AutoSlam.",'Site Setup'!$R$5,".",'Site Setup'!$R$5,"-SLAM",$AO41,S$38,S$37),Smartpac_DATA!$2:$2,0),4),"1","")&amp;"7:"&amp;SUBSTITUTE(ADDRESS(1,MATCH(CONCATENATE("*Count.AutoSlam.",'Site Setup'!$R$5,".",'Site Setup'!$R$5,"-SLAM",$AO41,S$38,S$37),Smartpac_DATA!$2:$2,0),4),"1","")&amp;"200")),0)</f>
        <v/>
      </c>
      <c r="T41" s="251">
        <f>_xlfn.IFNA(SUM(INDIRECT("Smartpac_DATA!" &amp; SUBSTITUTE(ADDRESS(1,MATCH(CONCATENATE("*Count.AutoSlam.",'Site Setup'!$R$5,".",'Site Setup'!$R$5,"-SLAM",$AO41,T$38,T$37),Smartpac_DATA!$2:$2,0),4),"1","")&amp;"7:"&amp;SUBSTITUTE(ADDRESS(1,MATCH(CONCATENATE("*Count.AutoSlam.",'Site Setup'!$R$5,".",'Site Setup'!$R$5,"-SLAM",$AO41,T$38,T$37),Smartpac_DATA!$2:$2,0),4),"1","")&amp;"200")),0)</f>
        <v/>
      </c>
      <c r="U41" s="251">
        <f>_xlfn.IFNA(SUM(INDIRECT("Smartpac_DATA!" &amp; SUBSTITUTE(ADDRESS(1,MATCH(CONCATENATE("*Count.AutoSlam.",'Site Setup'!$R$5,".",'Site Setup'!$R$5,"-SLAM",$AO41,U$38,U$37),Smartpac_DATA!$2:$2,0),4),"1","")&amp;"7:"&amp;SUBSTITUTE(ADDRESS(1,MATCH(CONCATENATE("*Count.AutoSlam.",'Site Setup'!$R$5,".",'Site Setup'!$R$5,"-SLAM",$AO41,U$38,U$37),Smartpac_DATA!$2:$2,0),4),"1","")&amp;"200")),0)</f>
        <v/>
      </c>
      <c r="V41" s="251">
        <f>_xlfn.IFNA(SUM(INDIRECT("Smartpac_DATA!" &amp; SUBSTITUTE(ADDRESS(1,MATCH(CONCATENATE("*Count.AutoSlam.",'Site Setup'!$R$5,".",'Site Setup'!$R$5,"-SLAM",$AO41,V$38,V$37),Smartpac_DATA!$2:$2,0),4),"1","")&amp;"7:"&amp;SUBSTITUTE(ADDRESS(1,MATCH(CONCATENATE("*Count.AutoSlam.",'Site Setup'!$R$5,".",'Site Setup'!$R$5,"-SLAM",$AO41,V$38,V$37),Smartpac_DATA!$2:$2,0),4),"1","")&amp;"200")),0)</f>
        <v/>
      </c>
      <c r="W41" s="251">
        <f>_xlfn.IFNA(SUM(INDIRECT("Smartpac_DATA!" &amp; SUBSTITUTE(ADDRESS(1,MATCH(CONCATENATE("*Count.AutoSlam.",'Site Setup'!$R$5,".",'Site Setup'!$R$5,"-SLAM",$AO41,W$38,W$37),Smartpac_DATA!$2:$2,0),4),"1","")&amp;"7:"&amp;SUBSTITUTE(ADDRESS(1,MATCH(CONCATENATE("*Count.AutoSlam.",'Site Setup'!$R$5,".",'Site Setup'!$R$5,"-SLAM",$AO41,W$38,W$37),Smartpac_DATA!$2:$2,0),4),"1","")&amp;"200")),0)</f>
        <v/>
      </c>
      <c r="X41" s="251">
        <f>_xlfn.IFNA(SUM(INDIRECT("Smartpac_DATA!" &amp; SUBSTITUTE(ADDRESS(1,MATCH(CONCATENATE("*Count.AutoSlam.",'Site Setup'!$R$5,".",'Site Setup'!$R$5,"-SLAM",$AO41,X$38,X$37),Smartpac_DATA!$2:$2,0),4),"1","")&amp;"7:"&amp;SUBSTITUTE(ADDRESS(1,MATCH(CONCATENATE("*Count.AutoSlam.",'Site Setup'!$R$5,".",'Site Setup'!$R$5,"-SLAM",$AO41,X$38,X$37),Smartpac_DATA!$2:$2,0),4),"1","")&amp;"200")),0)</f>
        <v/>
      </c>
      <c r="Y41" s="251">
        <f>_xlfn.IFNA(SUM(INDIRECT("Smartpac_DATA!" &amp; SUBSTITUTE(ADDRESS(1,MATCH(CONCATENATE("*Count.AutoSlam.",'Site Setup'!$R$5,".",'Site Setup'!$G40,".",'Site Setup'!$R$5,"-SLAM",'Site Setup'!$F40,Y$38,Y$37),Smartpac_DATA!$2:$2,0),4),"1","")&amp;"7:"&amp;SUBSTITUTE(ADDRESS(1,MATCH(CONCATENATE("*Count.AutoSlam.",'Site Setup'!$R$5,".",'Site Setup'!$G40,".",'Site Setup'!$R$5,"-SLAM",'Site Setup'!$F40,Y$38,Y$37),Smartpac_DATA!$2:$2,0),4),"1","")&amp;"200")),0)</f>
        <v/>
      </c>
      <c r="Z41" s="251">
        <f>_xlfn.IFNA(SUM(INDIRECT("Smartpac_DATA!" &amp; SUBSTITUTE(ADDRESS(1,MATCH(CONCATENATE("*Count.AutoSlam.",'Site Setup'!$R$5,".",'Site Setup'!$R$5,"-SLAM",$AO41,Z$38,Z$37),Smartpac_DATA!$2:$2,0),4),"1","")&amp;"7:"&amp;SUBSTITUTE(ADDRESS(1,MATCH(CONCATENATE("*Count.AutoSlam.",'Site Setup'!$R$5,".",'Site Setup'!$R$5,"-SLAM",$AO41,Z$38,Z$37),Smartpac_DATA!$2:$2,0),4),"1","")&amp;"200")),0)</f>
        <v/>
      </c>
      <c r="AA41" s="251">
        <f>_xlfn.IFNA(SUM(INDIRECT("Smartpac_DATA!" &amp; SUBSTITUTE(ADDRESS(1,MATCH(CONCATENATE("*Count.AutoSlam.",'Site Setup'!$R$5,".",'Site Setup'!$R$5,"-SLAM",$AO41,AA$38,AA$37),Smartpac_DATA!$2:$2,0),4),"1","")&amp;"7:"&amp;SUBSTITUTE(ADDRESS(1,MATCH(CONCATENATE("*Count.AutoSlam.",'Site Setup'!$R$5,".",'Site Setup'!$R$5,"-SLAM",$AO41,AA$38,AA$37),Smartpac_DATA!$2:$2,0),4),"1","")&amp;"200")),0)</f>
        <v/>
      </c>
      <c r="AB41" s="251">
        <f>_xlfn.IFNA(SUM(INDIRECT("Smartpac_DATA!" &amp; SUBSTITUTE(ADDRESS(1,MATCH(CONCATENATE("*Count.AutoSlam.",'Site Setup'!$R$5,".",'Site Setup'!$R$5,"-SLAM",$AO41,AB$38,AB$37),Smartpac_DATA!$2:$2,0),4),"1","")&amp;"7:"&amp;SUBSTITUTE(ADDRESS(1,MATCH(CONCATENATE("*Count.AutoSlam.",'Site Setup'!$R$5,".",'Site Setup'!$R$5,"-SLAM",$AO41,AB$38,AB$37),Smartpac_DATA!$2:$2,0),4),"1","")&amp;"200")),0)</f>
        <v/>
      </c>
      <c r="AC41" s="251">
        <f>_xlfn.IFNA(SUM(INDIRECT("Smartpac_DATA!" &amp; SUBSTITUTE(ADDRESS(1,MATCH(CONCATENATE("*Count.AutoSlam.",'Site Setup'!$R$5,".",'Site Setup'!$R$5,"-SLAM",$AO41,AC$38,AC$37),Smartpac_DATA!$2:$2,0),4),"1","")&amp;"7:"&amp;SUBSTITUTE(ADDRESS(1,MATCH(CONCATENATE("*Count.AutoSlam.",'Site Setup'!$R$5,".",'Site Setup'!$R$5,"-SLAM",$AO41,AC$38,AC$37),Smartpac_DATA!$2:$2,0),4),"1","")&amp;"200")),0)</f>
        <v/>
      </c>
      <c r="AD41" s="251">
        <f>_xlfn.IFNA(SUM(INDIRECT("Smartpac_DATA!" &amp; SUBSTITUTE(ADDRESS(1,MATCH(CONCATENATE("*Count.AutoSlam.",'Site Setup'!$R$5,".",'Site Setup'!$R$5,"-SLAM",$AO41,AD$38,AD$37),Smartpac_DATA!$2:$2,0),4),"1","")&amp;"7:"&amp;SUBSTITUTE(ADDRESS(1,MATCH(CONCATENATE("*Count.AutoSlam.",'Site Setup'!$R$5,".",'Site Setup'!$R$5,"-SLAM",$AO41,AD$38,AD$37),Smartpac_DATA!$2:$2,0),4),"1","")&amp;"200")),0)</f>
        <v/>
      </c>
      <c r="AE41" s="251">
        <f>_xlfn.IFNA(SUM(INDIRECT("Smartpac_DATA!" &amp; SUBSTITUTE(ADDRESS(1,MATCH(CONCATENATE("*Count.AutoSlam.",'Site Setup'!$R$5,".",'Site Setup'!$R$5,"-SLAM",$AO41,AE$38,AE$37),Smartpac_DATA!$2:$2,0),4),"1","")&amp;"7:"&amp;SUBSTITUTE(ADDRESS(1,MATCH(CONCATENATE("*Count.AutoSlam.",'Site Setup'!$R$5,".",'Site Setup'!$R$5,"-SLAM",$AO41,AE$38,AE$37),Smartpac_DATA!$2:$2,0),4),"1","")&amp;"200")),0)</f>
        <v/>
      </c>
      <c r="AF41" s="251">
        <f>_xlfn.IFNA(SUM(INDIRECT("Smartpac_DATA!" &amp; SUBSTITUTE(ADDRESS(1,MATCH(CONCATENATE("*Count.AutoSlam.",'Site Setup'!$R$5,".",'Site Setup'!$R$5,"-SLAM",$AO41,AF$38,AF$37),Smartpac_DATA!$2:$2,0),4),"1","")&amp;"7:"&amp;SUBSTITUTE(ADDRESS(1,MATCH(CONCATENATE("*Count.AutoSlam.",'Site Setup'!$R$5,".",'Site Setup'!$R$5,"-SLAM",$AO41,AF$38,AF$37),Smartpac_DATA!$2:$2,0),4),"1","")&amp;"200")),0)</f>
        <v/>
      </c>
      <c r="AG41" s="251">
        <f>_xlfn.IFNA(SUM(INDIRECT("Smartpac_DATA!" &amp; SUBSTITUTE(ADDRESS(1,MATCH(CONCATENATE("*Count.AutoSlam.",'Site Setup'!$R$5,".",'Site Setup'!$R$5,"-SLAM",$AO41,AG$38,AG$37),Smartpac_DATA!$2:$2,0),4),"1","")&amp;"7:"&amp;SUBSTITUTE(ADDRESS(1,MATCH(CONCATENATE("*Count.AutoSlam.",'Site Setup'!$R$5,".",'Site Setup'!$R$5,"-SLAM",$AO41,AG$38,AG$37),Smartpac_DATA!$2:$2,0),4),"1","")&amp;"200")),0)</f>
        <v/>
      </c>
      <c r="AH41" s="251">
        <f>_xlfn.IFNA(SUM(INDIRECT("Smartpac_DATA!" &amp; SUBSTITUTE(ADDRESS(1,MATCH(CONCATENATE("*Count.AutoSlam.",'Site Setup'!$R$5,".",'Site Setup'!$R$5,"-SLAM",$AO41,AH$38,AH$37),Smartpac_DATA!$2:$2,0),4),"1","")&amp;"7:"&amp;SUBSTITUTE(ADDRESS(1,MATCH(CONCATENATE("*Count.AutoSlam.",'Site Setup'!$R$5,".",'Site Setup'!$R$5,"-SLAM",$AO41,AH$38,AH$37),Smartpac_DATA!$2:$2,0),4),"1","")&amp;"200")),0)</f>
        <v/>
      </c>
      <c r="AI41" s="251">
        <f>_xlfn.IFNA(SUM(INDIRECT("Smartpac_DATA!" &amp; SUBSTITUTE(ADDRESS(1,MATCH(CONCATENATE("*Count.AutoSlam.",'Site Setup'!$R$5,".",'Site Setup'!$R$5,"-SLAM",$AO41,AI$38,AI$37),Smartpac_DATA!$2:$2,0),4),"1","")&amp;"7:"&amp;SUBSTITUTE(ADDRESS(1,MATCH(CONCATENATE("*Count.AutoSlam.",'Site Setup'!$R$5,".",'Site Setup'!$R$5,"-SLAM",$AO41,AI$38,AI$37),Smartpac_DATA!$2:$2,0),4),"1","")&amp;"200")),0)</f>
        <v/>
      </c>
      <c r="AJ41" s="251">
        <f>_xlfn.IFNA(SUM(INDIRECT("Smartpac_DATA!" &amp; SUBSTITUTE(ADDRESS(1,MATCH(CONCATENATE("*Count.AutoSlam.",'Site Setup'!$R$5,".",'Site Setup'!$R$5,"-SLAM",$AO41,AJ$38,AJ$37),Smartpac_DATA!$2:$2,0),4),"1","")&amp;"7:"&amp;SUBSTITUTE(ADDRESS(1,MATCH(CONCATENATE("*Count.AutoSlam.",'Site Setup'!$R$5,".",'Site Setup'!$R$5,"-SLAM",$AO41,AJ$38,AJ$37),Smartpac_DATA!$2:$2,0),4),"1","")&amp;"200")),0)</f>
        <v/>
      </c>
      <c r="AK41" s="251">
        <f>_xlfn.IFNA(SUM(INDIRECT("Smartpac_DATA!" &amp; SUBSTITUTE(ADDRESS(1,MATCH(CONCATENATE("*Count.AutoSlam.",'Site Setup'!$R$5,".",'Site Setup'!$R$5,"-SLAM",$AO41,AK$38,AK$37),Smartpac_DATA!$2:$2,0),4),"1","")&amp;"7:"&amp;SUBSTITUTE(ADDRESS(1,MATCH(CONCATENATE("*Count.AutoSlam.",'Site Setup'!$R$5,".",'Site Setup'!$R$5,"-SLAM",$AO41,AK$38,AK$37),Smartpac_DATA!$2:$2,0),4),"1","")&amp;"200")),0)</f>
        <v/>
      </c>
      <c r="AL41" s="251">
        <f>_xlfn.IFNA(SUM(INDIRECT("Smartpac_DATA!" &amp; SUBSTITUTE(ADDRESS(1,MATCH(CONCATENATE("*Count.AutoSlam.",'Site Setup'!$R$5,".",'Site Setup'!$R$5,"-SLAM",$AO41,AL$38,AL$37),Smartpac_DATA!$2:$2,0),4),"1","")&amp;"7:"&amp;SUBSTITUTE(ADDRESS(1,MATCH(CONCATENATE("*Count.AutoSlam.",'Site Setup'!$R$5,".",'Site Setup'!$R$5,"-SLAM",$AO41,AL$38,AL$37),Smartpac_DATA!$2:$2,0),4),"1","")&amp;"200")),0)</f>
        <v/>
      </c>
      <c r="AM41" s="251">
        <f>_xlfn.IFNA(SUM(INDIRECT("Smartpac_DATA!" &amp; SUBSTITUTE(ADDRESS(1,MATCH(CONCATENATE("*Count.AutoSlam.",'Site Setup'!$R$5,".",'Site Setup'!$G40,".",'Site Setup'!$R$5,"-SLAM",'Site Setup'!$F40,AM$38,AM$37),Smartpac_DATA!$2:$2,0),4),"1","")&amp;"7:"&amp;SUBSTITUTE(ADDRESS(1,MATCH(CONCATENATE("*Count.AutoSlam.",'Site Setup'!$R$5,".",'Site Setup'!$G40,".",'Site Setup'!$R$5,"-SLAM",'Site Setup'!$F40,AM$38,AM$37),Smartpac_DATA!$2:$2,0),4),"1","")&amp;"200")),0)</f>
        <v/>
      </c>
      <c r="AN41" s="251">
        <f>_xlfn.IFNA(SUM(INDIRECT("Smartpac_DATA!" &amp; SUBSTITUTE(ADDRESS(1,MATCH(CONCATENATE("*Count.AutoSlam.",'Site Setup'!$R$5,".",'Site Setup'!$R$5,"-SLAM",$AO41,AN$38,AN$37),Smartpac_DATA!$2:$2,0),4),"1","")&amp;"7:"&amp;SUBSTITUTE(ADDRESS(1,MATCH(CONCATENATE("*Count.AutoSlam.",'Site Setup'!$R$5,".",'Site Setup'!$R$5,"-SLAM",$AO41,AN$38,AN$37),Smartpac_DATA!$2:$2,0),4),"1","")&amp;"200")),0)</f>
        <v/>
      </c>
      <c r="AO41" s="24">
        <f>'Site Setup'!F40</f>
        <v/>
      </c>
      <c r="AP41" s="488" t="n"/>
    </row>
    <row r="42" ht="15.75" customHeight="1" s="644">
      <c r="A42" s="82">
        <f>A15</f>
        <v/>
      </c>
      <c r="B42" s="97">
        <f>_xlfn.IFNA(SUM(INDIRECT("Smartpac_DATA!" &amp; SUBSTITUTE(ADDRESS(1,MATCH(CONCATENATE("*Count.AutoSlam.",'Site Setup'!$R$5,".",'Site Setup'!$G41,".",'Site Setup'!$R$5,"-SLAM",$AO42,".Shipped n"),Smartpac_DATA!$2:$2,0),4),"1","")&amp;"7:"&amp;SUBSTITUTE(ADDRESS(1,MATCH(CONCATENATE("*Count.AutoSlam.",'Site Setup'!$R$5,".",'Site Setup'!$G41,".",'Site Setup'!$R$5,"-SLAM",$AO42,".Shipped n"),Smartpac_DATA!$2:$2,0),4),"1","")&amp;"200")),0)</f>
        <v/>
      </c>
      <c r="C42" s="251">
        <f>_xlfn.IFNA(SUM(INDIRECT("Smartpac_DATA!" &amp; SUBSTITUTE(ADDRESS(1,MATCH(CONCATENATE("*Count.AutoSlam.",'Site Setup'!$R$5,".",'Site Setup'!$R$5,"-SLAM",$AO42,C$38,C$37),Smartpac_DATA!$2:$2,0),4),"1","")&amp;"7:"&amp;SUBSTITUTE(ADDRESS(1,MATCH(CONCATENATE("*Count.AutoSlam.",'Site Setup'!$R$5,".",'Site Setup'!$R$5,"-SLAM",$AO42,C$38,C$37),Smartpac_DATA!$2:$2,0),4),"1","")&amp;"200")),0)</f>
        <v/>
      </c>
      <c r="D42" s="251">
        <f>_xlfn.IFNA(SUM(INDIRECT("Smartpac_DATA!" &amp; SUBSTITUTE(ADDRESS(1,MATCH(CONCATENATE("*Count.AutoSlam.",'Site Setup'!$R$5,".",'Site Setup'!$R$5,"-SLAM",$AO42,D$38,D$37),Smartpac_DATA!$2:$2,0),4),"1","")&amp;"7:"&amp;SUBSTITUTE(ADDRESS(1,MATCH(CONCATENATE("*Count.AutoSlam.",'Site Setup'!$R$5,".",'Site Setup'!$R$5,"-SLAM",$AO42,D$38,D$37),Smartpac_DATA!$2:$2,0),4),"1","")&amp;"200")),0)</f>
        <v/>
      </c>
      <c r="E42" s="251">
        <f>_xlfn.IFNA(SUM(INDIRECT("Smartpac_DATA!" &amp; SUBSTITUTE(ADDRESS(1,MATCH(CONCATENATE("*Count.AutoSlam.",'Site Setup'!$R$5,".",'Site Setup'!$R$5,"-SLAM",$AO42,E$38,E$37),Smartpac_DATA!$2:$2,0),4),"1","")&amp;"7:"&amp;SUBSTITUTE(ADDRESS(1,MATCH(CONCATENATE("*Count.AutoSlam.",'Site Setup'!$R$5,".",'Site Setup'!$R$5,"-SLAM",$AO42,E$38,E$37),Smartpac_DATA!$2:$2,0),4),"1","")&amp;"200")),0)</f>
        <v/>
      </c>
      <c r="F42" s="251">
        <f>_xlfn.IFNA(SUM(INDIRECT("Smartpac_DATA!" &amp; SUBSTITUTE(ADDRESS(1,MATCH(CONCATENATE("*Count.AutoSlam.",'Site Setup'!$R$5,".",'Site Setup'!$R$5,"-SLAM",$AO42,F$38,F$37),Smartpac_DATA!$2:$2,0),4),"1","")&amp;"7:"&amp;SUBSTITUTE(ADDRESS(1,MATCH(CONCATENATE("*Count.AutoSlam.",'Site Setup'!$R$5,".",'Site Setup'!$R$5,"-SLAM",$AO42,F$38,F$37),Smartpac_DATA!$2:$2,0),4),"1","")&amp;"200")),0)</f>
        <v/>
      </c>
      <c r="G42" s="251">
        <f>_xlfn.IFNA(SUM(INDIRECT("Smartpac_DATA!" &amp; SUBSTITUTE(ADDRESS(1,MATCH(CONCATENATE("*Count.AutoSlam.",'Site Setup'!$R$5,".",'Site Setup'!$R$5,"-SLAM",$AO42,G$38,G$37),Smartpac_DATA!$2:$2,0),4),"1","")&amp;"7:"&amp;SUBSTITUTE(ADDRESS(1,MATCH(CONCATENATE("*Count.AutoSlam.",'Site Setup'!$R$5,".",'Site Setup'!$R$5,"-SLAM",$AO42,G$38,G$37),Smartpac_DATA!$2:$2,0),4),"1","")&amp;"200")),0)</f>
        <v/>
      </c>
      <c r="H42" s="251">
        <f>_xlfn.IFNA(SUM(INDIRECT("Smartpac_DATA!" &amp; SUBSTITUTE(ADDRESS(1,MATCH(CONCATENATE("*Count.AutoSlam.",'Site Setup'!$R$5,".",'Site Setup'!$R$5,"-SLAM",$AO42,H$38,H$37),Smartpac_DATA!$2:$2,0),4),"1","")&amp;"7:"&amp;SUBSTITUTE(ADDRESS(1,MATCH(CONCATENATE("*Count.AutoSlam.",'Site Setup'!$R$5,".",'Site Setup'!$R$5,"-SLAM",$AO42,H$38,H$37),Smartpac_DATA!$2:$2,0),4),"1","")&amp;"200")),0)</f>
        <v/>
      </c>
      <c r="I42" s="251">
        <f>_xlfn.IFNA(SUM(INDIRECT("Smartpac_DATA!" &amp; SUBSTITUTE(ADDRESS(1,MATCH(CONCATENATE("*Count.AutoSlam.",'Site Setup'!$R$5,".",'Site Setup'!$R$5,"-SLAM",$AO42,I$38,I$37),Smartpac_DATA!$2:$2,0),4),"1","")&amp;"7:"&amp;SUBSTITUTE(ADDRESS(1,MATCH(CONCATENATE("*Count.AutoSlam.",'Site Setup'!$R$5,".",'Site Setup'!$R$5,"-SLAM",$AO42,I$38,I$37),Smartpac_DATA!$2:$2,0),4),"1","")&amp;"200")),0)</f>
        <v/>
      </c>
      <c r="J42" s="251">
        <f>_xlfn.IFNA(SUM(INDIRECT("Smartpac_DATA!" &amp; SUBSTITUTE(ADDRESS(1,MATCH(CONCATENATE("*Count.AutoSlam.",'Site Setup'!$R$5,".",'Site Setup'!$R$5,"-SLAM",$AO42,J$38,J$37),Smartpac_DATA!$2:$2,0),4),"1","")&amp;"7:"&amp;SUBSTITUTE(ADDRESS(1,MATCH(CONCATENATE("*Count.AutoSlam.",'Site Setup'!$R$5,".",'Site Setup'!$R$5,"-SLAM",$AO42,J$38,J$37),Smartpac_DATA!$2:$2,0),4),"1","")&amp;"200")),0)</f>
        <v/>
      </c>
      <c r="K42" s="251">
        <f>_xlfn.IFNA(SUM(INDIRECT("Smartpac_DATA!" &amp; SUBSTITUTE(ADDRESS(1,MATCH(CONCATENATE("*Count.AutoSlam.",'Site Setup'!$R$5,".",'Site Setup'!$R$5,"-SLAM",$AO42,K$38,K$37),Smartpac_DATA!$2:$2,0),4),"1","")&amp;"7:"&amp;SUBSTITUTE(ADDRESS(1,MATCH(CONCATENATE("*Count.AutoSlam.",'Site Setup'!$R$5,".",'Site Setup'!$R$5,"-SLAM",$AO42,K$38,K$37),Smartpac_DATA!$2:$2,0),4),"1","")&amp;"200")),0)</f>
        <v/>
      </c>
      <c r="L42" s="251">
        <f>_xlfn.IFNA(SUM(INDIRECT("Smartpac_DATA!" &amp; SUBSTITUTE(ADDRESS(1,MATCH(CONCATENATE("*Count.AutoSlam.",'Site Setup'!$R$5,".",'Site Setup'!$R$5,"-SLAM",$AO42,L$38,L$37),Smartpac_DATA!$2:$2,0),4),"1","")&amp;"7:"&amp;SUBSTITUTE(ADDRESS(1,MATCH(CONCATENATE("*Count.AutoSlam.",'Site Setup'!$R$5,".",'Site Setup'!$R$5,"-SLAM",$AO42,L$38,L$37),Smartpac_DATA!$2:$2,0),4),"1","")&amp;"200")),0)</f>
        <v/>
      </c>
      <c r="M42" s="251">
        <f>_xlfn.IFNA(SUM(INDIRECT("Smartpac_DATA!" &amp; SUBSTITUTE(ADDRESS(1,MATCH(CONCATENATE("*Count.AutoSlam.",'Site Setup'!$R$5,".",'Site Setup'!$R$5,"-SLAM",$AO42,M$38,M$37),Smartpac_DATA!$2:$2,0),4),"1","")&amp;"7:"&amp;SUBSTITUTE(ADDRESS(1,MATCH(CONCATENATE("*Count.AutoSlam.",'Site Setup'!$R$5,".",'Site Setup'!$R$5,"-SLAM",$AO42,M$38,M$37),Smartpac_DATA!$2:$2,0),4),"1","")&amp;"200")),0)</f>
        <v/>
      </c>
      <c r="N42" s="251">
        <f>_xlfn.IFNA(SUM(INDIRECT("Smartpac_DATA!" &amp; SUBSTITUTE(ADDRESS(1,MATCH(CONCATENATE("*Count.AutoSlam.",'Site Setup'!$R$5,".",'Site Setup'!$R$5,"-SLAM",$AO42,N$38,N$37),Smartpac_DATA!$2:$2,0),4),"1","")&amp;"7:"&amp;SUBSTITUTE(ADDRESS(1,MATCH(CONCATENATE("*Count.AutoSlam.",'Site Setup'!$R$5,".",'Site Setup'!$R$5,"-SLAM",$AO42,N$38,N$37),Smartpac_DATA!$2:$2,0),4),"1","")&amp;"200")),0)</f>
        <v/>
      </c>
      <c r="O42" s="251">
        <f>_xlfn.IFNA(SUM(INDIRECT("Smartpac_DATA!" &amp; SUBSTITUTE(ADDRESS(1,MATCH(CONCATENATE("*Count.AutoSlam.",'Site Setup'!$R$5,".",'Site Setup'!$R$5,"-SLAM",$AO42,O$38,O$37),Smartpac_DATA!$2:$2,0),4),"1","")&amp;"7:"&amp;SUBSTITUTE(ADDRESS(1,MATCH(CONCATENATE("*Count.AutoSlam.",'Site Setup'!$R$5,".",'Site Setup'!$R$5,"-SLAM",$AO42,O$38,O$37),Smartpac_DATA!$2:$2,0),4),"1","")&amp;"200")),0)</f>
        <v/>
      </c>
      <c r="P42" s="251">
        <f>_xlfn.IFNA(SUM(INDIRECT("Smartpac_DATA!" &amp; SUBSTITUTE(ADDRESS(1,MATCH(CONCATENATE("*Count.AutoSlam.",'Site Setup'!$R$5,".",'Site Setup'!$R$5,"-SLAM",$AO42,P$38,P$37),Smartpac_DATA!$2:$2,0),4),"1","")&amp;"7:"&amp;SUBSTITUTE(ADDRESS(1,MATCH(CONCATENATE("*Count.AutoSlam.",'Site Setup'!$R$5,".",'Site Setup'!$R$5,"-SLAM",$AO42,P$38,P$37),Smartpac_DATA!$2:$2,0),4),"1","")&amp;"200")),0)</f>
        <v/>
      </c>
      <c r="Q42" s="251">
        <f>_xlfn.IFNA(SUM(INDIRECT("Smartpac_DATA!" &amp; SUBSTITUTE(ADDRESS(1,MATCH(CONCATENATE("*Count.AutoSlam.",'Site Setup'!$R$5,".",'Site Setup'!$R$5,"-SLAM",$AO42,Q$38,Q$37),Smartpac_DATA!$2:$2,0),4),"1","")&amp;"7:"&amp;SUBSTITUTE(ADDRESS(1,MATCH(CONCATENATE("*Count.AutoSlam.",'Site Setup'!$R$5,".",'Site Setup'!$R$5,"-SLAM",$AO42,Q$38,Q$37),Smartpac_DATA!$2:$2,0),4),"1","")&amp;"200")),0)</f>
        <v/>
      </c>
      <c r="R42" s="251">
        <f>_xlfn.IFNA(SUM(INDIRECT("Smartpac_DATA!" &amp; SUBSTITUTE(ADDRESS(1,MATCH(CONCATENATE("*Count.AutoSlam.",'Site Setup'!$R$5,".",'Site Setup'!$R$5,"-SLAM",$AO42,R$38,R$37),Smartpac_DATA!$2:$2,0),4),"1","")&amp;"7:"&amp;SUBSTITUTE(ADDRESS(1,MATCH(CONCATENATE("*Count.AutoSlam.",'Site Setup'!$R$5,".",'Site Setup'!$R$5,"-SLAM",$AO42,R$38,R$37),Smartpac_DATA!$2:$2,0),4),"1","")&amp;"200")),0)</f>
        <v/>
      </c>
      <c r="S42" s="251">
        <f>_xlfn.IFNA(SUM(INDIRECT("Smartpac_DATA!" &amp; SUBSTITUTE(ADDRESS(1,MATCH(CONCATENATE("*Count.AutoSlam.",'Site Setup'!$R$5,".",'Site Setup'!$R$5,"-SLAM",$AO42,S$38,S$37),Smartpac_DATA!$2:$2,0),4),"1","")&amp;"7:"&amp;SUBSTITUTE(ADDRESS(1,MATCH(CONCATENATE("*Count.AutoSlam.",'Site Setup'!$R$5,".",'Site Setup'!$R$5,"-SLAM",$AO42,S$38,S$37),Smartpac_DATA!$2:$2,0),4),"1","")&amp;"200")),0)</f>
        <v/>
      </c>
      <c r="T42" s="251">
        <f>_xlfn.IFNA(SUM(INDIRECT("Smartpac_DATA!" &amp; SUBSTITUTE(ADDRESS(1,MATCH(CONCATENATE("*Count.AutoSlam.",'Site Setup'!$R$5,".",'Site Setup'!$R$5,"-SLAM",$AO42,T$38,T$37),Smartpac_DATA!$2:$2,0),4),"1","")&amp;"7:"&amp;SUBSTITUTE(ADDRESS(1,MATCH(CONCATENATE("*Count.AutoSlam.",'Site Setup'!$R$5,".",'Site Setup'!$R$5,"-SLAM",$AO42,T$38,T$37),Smartpac_DATA!$2:$2,0),4),"1","")&amp;"200")),0)</f>
        <v/>
      </c>
      <c r="U42" s="251">
        <f>_xlfn.IFNA(SUM(INDIRECT("Smartpac_DATA!" &amp; SUBSTITUTE(ADDRESS(1,MATCH(CONCATENATE("*Count.AutoSlam.",'Site Setup'!$R$5,".",'Site Setup'!$R$5,"-SLAM",$AO42,U$38,U$37),Smartpac_DATA!$2:$2,0),4),"1","")&amp;"7:"&amp;SUBSTITUTE(ADDRESS(1,MATCH(CONCATENATE("*Count.AutoSlam.",'Site Setup'!$R$5,".",'Site Setup'!$R$5,"-SLAM",$AO42,U$38,U$37),Smartpac_DATA!$2:$2,0),4),"1","")&amp;"200")),0)</f>
        <v/>
      </c>
      <c r="V42" s="251">
        <f>_xlfn.IFNA(SUM(INDIRECT("Smartpac_DATA!" &amp; SUBSTITUTE(ADDRESS(1,MATCH(CONCATENATE("*Count.AutoSlam.",'Site Setup'!$R$5,".",'Site Setup'!$R$5,"-SLAM",$AO42,V$38,V$37),Smartpac_DATA!$2:$2,0),4),"1","")&amp;"7:"&amp;SUBSTITUTE(ADDRESS(1,MATCH(CONCATENATE("*Count.AutoSlam.",'Site Setup'!$R$5,".",'Site Setup'!$R$5,"-SLAM",$AO42,V$38,V$37),Smartpac_DATA!$2:$2,0),4),"1","")&amp;"200")),0)</f>
        <v/>
      </c>
      <c r="W42" s="251">
        <f>_xlfn.IFNA(SUM(INDIRECT("Smartpac_DATA!" &amp; SUBSTITUTE(ADDRESS(1,MATCH(CONCATENATE("*Count.AutoSlam.",'Site Setup'!$R$5,".",'Site Setup'!$R$5,"-SLAM",$AO42,W$38,W$37),Smartpac_DATA!$2:$2,0),4),"1","")&amp;"7:"&amp;SUBSTITUTE(ADDRESS(1,MATCH(CONCATENATE("*Count.AutoSlam.",'Site Setup'!$R$5,".",'Site Setup'!$R$5,"-SLAM",$AO42,W$38,W$37),Smartpac_DATA!$2:$2,0),4),"1","")&amp;"200")),0)</f>
        <v/>
      </c>
      <c r="X42" s="251">
        <f>_xlfn.IFNA(SUM(INDIRECT("Smartpac_DATA!" &amp; SUBSTITUTE(ADDRESS(1,MATCH(CONCATENATE("*Count.AutoSlam.",'Site Setup'!$R$5,".",'Site Setup'!$R$5,"-SLAM",$AO42,X$38,X$37),Smartpac_DATA!$2:$2,0),4),"1","")&amp;"7:"&amp;SUBSTITUTE(ADDRESS(1,MATCH(CONCATENATE("*Count.AutoSlam.",'Site Setup'!$R$5,".",'Site Setup'!$R$5,"-SLAM",$AO42,X$38,X$37),Smartpac_DATA!$2:$2,0),4),"1","")&amp;"200")),0)</f>
        <v/>
      </c>
      <c r="Y42" s="251">
        <f>_xlfn.IFNA(SUM(INDIRECT("Smartpac_DATA!" &amp; SUBSTITUTE(ADDRESS(1,MATCH(CONCATENATE("*Count.AutoSlam.",'Site Setup'!$R$5,".",'Site Setup'!$G41,".",'Site Setup'!$R$5,"-SLAM",'Site Setup'!$F41,Y$38,Y$37),Smartpac_DATA!$2:$2,0),4),"1","")&amp;"7:"&amp;SUBSTITUTE(ADDRESS(1,MATCH(CONCATENATE("*Count.AutoSlam.",'Site Setup'!$R$5,".",'Site Setup'!$G41,".",'Site Setup'!$R$5,"-SLAM",'Site Setup'!$F41,Y$38,Y$37),Smartpac_DATA!$2:$2,0),4),"1","")&amp;"200")),0)</f>
        <v/>
      </c>
      <c r="Z42" s="251">
        <f>_xlfn.IFNA(SUM(INDIRECT("Smartpac_DATA!" &amp; SUBSTITUTE(ADDRESS(1,MATCH(CONCATENATE("*Count.AutoSlam.",'Site Setup'!$R$5,".",'Site Setup'!$R$5,"-SLAM",$AO42,Z$38,Z$37),Smartpac_DATA!$2:$2,0),4),"1","")&amp;"7:"&amp;SUBSTITUTE(ADDRESS(1,MATCH(CONCATENATE("*Count.AutoSlam.",'Site Setup'!$R$5,".",'Site Setup'!$R$5,"-SLAM",$AO42,Z$38,Z$37),Smartpac_DATA!$2:$2,0),4),"1","")&amp;"200")),0)</f>
        <v/>
      </c>
      <c r="AA42" s="251">
        <f>_xlfn.IFNA(SUM(INDIRECT("Smartpac_DATA!" &amp; SUBSTITUTE(ADDRESS(1,MATCH(CONCATENATE("*Count.AutoSlam.",'Site Setup'!$R$5,".",'Site Setup'!$R$5,"-SLAM",$AO42,AA$38,AA$37),Smartpac_DATA!$2:$2,0),4),"1","")&amp;"7:"&amp;SUBSTITUTE(ADDRESS(1,MATCH(CONCATENATE("*Count.AutoSlam.",'Site Setup'!$R$5,".",'Site Setup'!$R$5,"-SLAM",$AO42,AA$38,AA$37),Smartpac_DATA!$2:$2,0),4),"1","")&amp;"200")),0)</f>
        <v/>
      </c>
      <c r="AB42" s="251">
        <f>_xlfn.IFNA(SUM(INDIRECT("Smartpac_DATA!" &amp; SUBSTITUTE(ADDRESS(1,MATCH(CONCATENATE("*Count.AutoSlam.",'Site Setup'!$R$5,".",'Site Setup'!$R$5,"-SLAM",$AO42,AB$38,AB$37),Smartpac_DATA!$2:$2,0),4),"1","")&amp;"7:"&amp;SUBSTITUTE(ADDRESS(1,MATCH(CONCATENATE("*Count.AutoSlam.",'Site Setup'!$R$5,".",'Site Setup'!$R$5,"-SLAM",$AO42,AB$38,AB$37),Smartpac_DATA!$2:$2,0),4),"1","")&amp;"200")),0)</f>
        <v/>
      </c>
      <c r="AC42" s="251">
        <f>_xlfn.IFNA(SUM(INDIRECT("Smartpac_DATA!" &amp; SUBSTITUTE(ADDRESS(1,MATCH(CONCATENATE("*Count.AutoSlam.",'Site Setup'!$R$5,".",'Site Setup'!$R$5,"-SLAM",$AO42,AC$38,AC$37),Smartpac_DATA!$2:$2,0),4),"1","")&amp;"7:"&amp;SUBSTITUTE(ADDRESS(1,MATCH(CONCATENATE("*Count.AutoSlam.",'Site Setup'!$R$5,".",'Site Setup'!$R$5,"-SLAM",$AO42,AC$38,AC$37),Smartpac_DATA!$2:$2,0),4),"1","")&amp;"200")),0)</f>
        <v/>
      </c>
      <c r="AD42" s="251">
        <f>_xlfn.IFNA(SUM(INDIRECT("Smartpac_DATA!" &amp; SUBSTITUTE(ADDRESS(1,MATCH(CONCATENATE("*Count.AutoSlam.",'Site Setup'!$R$5,".",'Site Setup'!$R$5,"-SLAM",$AO42,AD$38,AD$37),Smartpac_DATA!$2:$2,0),4),"1","")&amp;"7:"&amp;SUBSTITUTE(ADDRESS(1,MATCH(CONCATENATE("*Count.AutoSlam.",'Site Setup'!$R$5,".",'Site Setup'!$R$5,"-SLAM",$AO42,AD$38,AD$37),Smartpac_DATA!$2:$2,0),4),"1","")&amp;"200")),0)</f>
        <v/>
      </c>
      <c r="AE42" s="251">
        <f>_xlfn.IFNA(SUM(INDIRECT("Smartpac_DATA!" &amp; SUBSTITUTE(ADDRESS(1,MATCH(CONCATENATE("*Count.AutoSlam.",'Site Setup'!$R$5,".",'Site Setup'!$R$5,"-SLAM",$AO42,AE$38,AE$37),Smartpac_DATA!$2:$2,0),4),"1","")&amp;"7:"&amp;SUBSTITUTE(ADDRESS(1,MATCH(CONCATENATE("*Count.AutoSlam.",'Site Setup'!$R$5,".",'Site Setup'!$R$5,"-SLAM",$AO42,AE$38,AE$37),Smartpac_DATA!$2:$2,0),4),"1","")&amp;"200")),0)</f>
        <v/>
      </c>
      <c r="AF42" s="251">
        <f>_xlfn.IFNA(SUM(INDIRECT("Smartpac_DATA!" &amp; SUBSTITUTE(ADDRESS(1,MATCH(CONCATENATE("*Count.AutoSlam.",'Site Setup'!$R$5,".",'Site Setup'!$R$5,"-SLAM",$AO42,AF$38,AF$37),Smartpac_DATA!$2:$2,0),4),"1","")&amp;"7:"&amp;SUBSTITUTE(ADDRESS(1,MATCH(CONCATENATE("*Count.AutoSlam.",'Site Setup'!$R$5,".",'Site Setup'!$R$5,"-SLAM",$AO42,AF$38,AF$37),Smartpac_DATA!$2:$2,0),4),"1","")&amp;"200")),0)</f>
        <v/>
      </c>
      <c r="AG42" s="251">
        <f>_xlfn.IFNA(SUM(INDIRECT("Smartpac_DATA!" &amp; SUBSTITUTE(ADDRESS(1,MATCH(CONCATENATE("*Count.AutoSlam.",'Site Setup'!$R$5,".",'Site Setup'!$R$5,"-SLAM",$AO42,AG$38,AG$37),Smartpac_DATA!$2:$2,0),4),"1","")&amp;"7:"&amp;SUBSTITUTE(ADDRESS(1,MATCH(CONCATENATE("*Count.AutoSlam.",'Site Setup'!$R$5,".",'Site Setup'!$R$5,"-SLAM",$AO42,AG$38,AG$37),Smartpac_DATA!$2:$2,0),4),"1","")&amp;"200")),0)</f>
        <v/>
      </c>
      <c r="AH42" s="251">
        <f>_xlfn.IFNA(SUM(INDIRECT("Smartpac_DATA!" &amp; SUBSTITUTE(ADDRESS(1,MATCH(CONCATENATE("*Count.AutoSlam.",'Site Setup'!$R$5,".",'Site Setup'!$R$5,"-SLAM",$AO42,AH$38,AH$37),Smartpac_DATA!$2:$2,0),4),"1","")&amp;"7:"&amp;SUBSTITUTE(ADDRESS(1,MATCH(CONCATENATE("*Count.AutoSlam.",'Site Setup'!$R$5,".",'Site Setup'!$R$5,"-SLAM",$AO42,AH$38,AH$37),Smartpac_DATA!$2:$2,0),4),"1","")&amp;"200")),0)</f>
        <v/>
      </c>
      <c r="AI42" s="251">
        <f>_xlfn.IFNA(SUM(INDIRECT("Smartpac_DATA!" &amp; SUBSTITUTE(ADDRESS(1,MATCH(CONCATENATE("*Count.AutoSlam.",'Site Setup'!$R$5,".",'Site Setup'!$R$5,"-SLAM",$AO42,AI$38,AI$37),Smartpac_DATA!$2:$2,0),4),"1","")&amp;"7:"&amp;SUBSTITUTE(ADDRESS(1,MATCH(CONCATENATE("*Count.AutoSlam.",'Site Setup'!$R$5,".",'Site Setup'!$R$5,"-SLAM",$AO42,AI$38,AI$37),Smartpac_DATA!$2:$2,0),4),"1","")&amp;"200")),0)</f>
        <v/>
      </c>
      <c r="AJ42" s="251">
        <f>_xlfn.IFNA(SUM(INDIRECT("Smartpac_DATA!" &amp; SUBSTITUTE(ADDRESS(1,MATCH(CONCATENATE("*Count.AutoSlam.",'Site Setup'!$R$5,".",'Site Setup'!$R$5,"-SLAM",$AO42,AJ$38,AJ$37),Smartpac_DATA!$2:$2,0),4),"1","")&amp;"7:"&amp;SUBSTITUTE(ADDRESS(1,MATCH(CONCATENATE("*Count.AutoSlam.",'Site Setup'!$R$5,".",'Site Setup'!$R$5,"-SLAM",$AO42,AJ$38,AJ$37),Smartpac_DATA!$2:$2,0),4),"1","")&amp;"200")),0)</f>
        <v/>
      </c>
      <c r="AK42" s="251">
        <f>_xlfn.IFNA(SUM(INDIRECT("Smartpac_DATA!" &amp; SUBSTITUTE(ADDRESS(1,MATCH(CONCATENATE("*Count.AutoSlam.",'Site Setup'!$R$5,".",'Site Setup'!$R$5,"-SLAM",$AO42,AK$38,AK$37),Smartpac_DATA!$2:$2,0),4),"1","")&amp;"7:"&amp;SUBSTITUTE(ADDRESS(1,MATCH(CONCATENATE("*Count.AutoSlam.",'Site Setup'!$R$5,".",'Site Setup'!$R$5,"-SLAM",$AO42,AK$38,AK$37),Smartpac_DATA!$2:$2,0),4),"1","")&amp;"200")),0)</f>
        <v/>
      </c>
      <c r="AL42" s="251">
        <f>_xlfn.IFNA(SUM(INDIRECT("Smartpac_DATA!" &amp; SUBSTITUTE(ADDRESS(1,MATCH(CONCATENATE("*Count.AutoSlam.",'Site Setup'!$R$5,".",'Site Setup'!$R$5,"-SLAM",$AO42,AL$38,AL$37),Smartpac_DATA!$2:$2,0),4),"1","")&amp;"7:"&amp;SUBSTITUTE(ADDRESS(1,MATCH(CONCATENATE("*Count.AutoSlam.",'Site Setup'!$R$5,".",'Site Setup'!$R$5,"-SLAM",$AO42,AL$38,AL$37),Smartpac_DATA!$2:$2,0),4),"1","")&amp;"200")),0)</f>
        <v/>
      </c>
      <c r="AM42" s="251">
        <f>_xlfn.IFNA(SUM(INDIRECT("Smartpac_DATA!" &amp; SUBSTITUTE(ADDRESS(1,MATCH(CONCATENATE("*Count.AutoSlam.",'Site Setup'!$R$5,".",'Site Setup'!$G41,".",'Site Setup'!$R$5,"-SLAM",'Site Setup'!$F41,AM$38,AM$37),Smartpac_DATA!$2:$2,0),4),"1","")&amp;"7:"&amp;SUBSTITUTE(ADDRESS(1,MATCH(CONCATENATE("*Count.AutoSlam.",'Site Setup'!$R$5,".",'Site Setup'!$G41,".",'Site Setup'!$R$5,"-SLAM",'Site Setup'!$F41,AM$38,AM$37),Smartpac_DATA!$2:$2,0),4),"1","")&amp;"200")),0)</f>
        <v/>
      </c>
      <c r="AN42" s="251">
        <f>_xlfn.IFNA(SUM(INDIRECT("Smartpac_DATA!" &amp; SUBSTITUTE(ADDRESS(1,MATCH(CONCATENATE("*Count.AutoSlam.",'Site Setup'!$R$5,".",'Site Setup'!$R$5,"-SLAM",$AO42,AN$38,AN$37),Smartpac_DATA!$2:$2,0),4),"1","")&amp;"7:"&amp;SUBSTITUTE(ADDRESS(1,MATCH(CONCATENATE("*Count.AutoSlam.",'Site Setup'!$R$5,".",'Site Setup'!$R$5,"-SLAM",$AO42,AN$38,AN$37),Smartpac_DATA!$2:$2,0),4),"1","")&amp;"200")),0)</f>
        <v/>
      </c>
      <c r="AO42" s="24">
        <f>'Site Setup'!F41</f>
        <v/>
      </c>
      <c r="AP42" s="488" t="n"/>
    </row>
    <row r="43" ht="15.75" customHeight="1" s="644">
      <c r="A43" s="82">
        <f>A16</f>
        <v/>
      </c>
      <c r="B43" s="97">
        <f>_xlfn.IFNA(SUM(INDIRECT("Smartpac_DATA!" &amp; SUBSTITUTE(ADDRESS(1,MATCH(CONCATENATE("*Count.AutoSlam.",'Site Setup'!$R$5,".",'Site Setup'!$G42,".",'Site Setup'!$R$5,"-SLAM",$AO43,".Shipped n"),Smartpac_DATA!$2:$2,0),4),"1","")&amp;"7:"&amp;SUBSTITUTE(ADDRESS(1,MATCH(CONCATENATE("*Count.AutoSlam.",'Site Setup'!$R$5,".",'Site Setup'!$G42,".",'Site Setup'!$R$5,"-SLAM",$AO43,".Shipped n"),Smartpac_DATA!$2:$2,0),4),"1","")&amp;"200")),0)</f>
        <v/>
      </c>
      <c r="C43" s="251">
        <f>_xlfn.IFNA(SUM(INDIRECT("Smartpac_DATA!" &amp; SUBSTITUTE(ADDRESS(1,MATCH(CONCATENATE("*Count.AutoSlam.",'Site Setup'!$R$5,".",'Site Setup'!$R$5,"-SLAM",$AO43,C$38,C$37),Smartpac_DATA!$2:$2,0),4),"1","")&amp;"7:"&amp;SUBSTITUTE(ADDRESS(1,MATCH(CONCATENATE("*Count.AutoSlam.",'Site Setup'!$R$5,".",'Site Setup'!$R$5,"-SLAM",$AO43,C$38,C$37),Smartpac_DATA!$2:$2,0),4),"1","")&amp;"200")),0)</f>
        <v/>
      </c>
      <c r="D43" s="251">
        <f>_xlfn.IFNA(SUM(INDIRECT("Smartpac_DATA!" &amp; SUBSTITUTE(ADDRESS(1,MATCH(CONCATENATE("*Count.AutoSlam.",'Site Setup'!$R$5,".",'Site Setup'!$R$5,"-SLAM",$AO43,D$38,D$37),Smartpac_DATA!$2:$2,0),4),"1","")&amp;"7:"&amp;SUBSTITUTE(ADDRESS(1,MATCH(CONCATENATE("*Count.AutoSlam.",'Site Setup'!$R$5,".",'Site Setup'!$R$5,"-SLAM",$AO43,D$38,D$37),Smartpac_DATA!$2:$2,0),4),"1","")&amp;"200")),0)</f>
        <v/>
      </c>
      <c r="E43" s="251">
        <f>_xlfn.IFNA(SUM(INDIRECT("Smartpac_DATA!" &amp; SUBSTITUTE(ADDRESS(1,MATCH(CONCATENATE("*Count.AutoSlam.",'Site Setup'!$R$5,".",'Site Setup'!$R$5,"-SLAM",$AO43,E$38,E$37),Smartpac_DATA!$2:$2,0),4),"1","")&amp;"7:"&amp;SUBSTITUTE(ADDRESS(1,MATCH(CONCATENATE("*Count.AutoSlam.",'Site Setup'!$R$5,".",'Site Setup'!$R$5,"-SLAM",$AO43,E$38,E$37),Smartpac_DATA!$2:$2,0),4),"1","")&amp;"200")),0)</f>
        <v/>
      </c>
      <c r="F43" s="251">
        <f>_xlfn.IFNA(SUM(INDIRECT("Smartpac_DATA!" &amp; SUBSTITUTE(ADDRESS(1,MATCH(CONCATENATE("*Count.AutoSlam.",'Site Setup'!$R$5,".",'Site Setup'!$R$5,"-SLAM",$AO43,F$38,F$37),Smartpac_DATA!$2:$2,0),4),"1","")&amp;"7:"&amp;SUBSTITUTE(ADDRESS(1,MATCH(CONCATENATE("*Count.AutoSlam.",'Site Setup'!$R$5,".",'Site Setup'!$R$5,"-SLAM",$AO43,F$38,F$37),Smartpac_DATA!$2:$2,0),4),"1","")&amp;"200")),0)</f>
        <v/>
      </c>
      <c r="G43" s="251">
        <f>_xlfn.IFNA(SUM(INDIRECT("Smartpac_DATA!" &amp; SUBSTITUTE(ADDRESS(1,MATCH(CONCATENATE("*Count.AutoSlam.",'Site Setup'!$R$5,".",'Site Setup'!$R$5,"-SLAM",$AO43,G$38,G$37),Smartpac_DATA!$2:$2,0),4),"1","")&amp;"7:"&amp;SUBSTITUTE(ADDRESS(1,MATCH(CONCATENATE("*Count.AutoSlam.",'Site Setup'!$R$5,".",'Site Setup'!$R$5,"-SLAM",$AO43,G$38,G$37),Smartpac_DATA!$2:$2,0),4),"1","")&amp;"200")),0)</f>
        <v/>
      </c>
      <c r="H43" s="251">
        <f>_xlfn.IFNA(SUM(INDIRECT("Smartpac_DATA!" &amp; SUBSTITUTE(ADDRESS(1,MATCH(CONCATENATE("*Count.AutoSlam.",'Site Setup'!$R$5,".",'Site Setup'!$R$5,"-SLAM",$AO43,H$38,H$37),Smartpac_DATA!$2:$2,0),4),"1","")&amp;"7:"&amp;SUBSTITUTE(ADDRESS(1,MATCH(CONCATENATE("*Count.AutoSlam.",'Site Setup'!$R$5,".",'Site Setup'!$R$5,"-SLAM",$AO43,H$38,H$37),Smartpac_DATA!$2:$2,0),4),"1","")&amp;"200")),0)</f>
        <v/>
      </c>
      <c r="I43" s="251">
        <f>_xlfn.IFNA(SUM(INDIRECT("Smartpac_DATA!" &amp; SUBSTITUTE(ADDRESS(1,MATCH(CONCATENATE("*Count.AutoSlam.",'Site Setup'!$R$5,".",'Site Setup'!$R$5,"-SLAM",$AO43,I$38,I$37),Smartpac_DATA!$2:$2,0),4),"1","")&amp;"7:"&amp;SUBSTITUTE(ADDRESS(1,MATCH(CONCATENATE("*Count.AutoSlam.",'Site Setup'!$R$5,".",'Site Setup'!$R$5,"-SLAM",$AO43,I$38,I$37),Smartpac_DATA!$2:$2,0),4),"1","")&amp;"200")),0)</f>
        <v/>
      </c>
      <c r="J43" s="251">
        <f>_xlfn.IFNA(SUM(INDIRECT("Smartpac_DATA!" &amp; SUBSTITUTE(ADDRESS(1,MATCH(CONCATENATE("*Count.AutoSlam.",'Site Setup'!$R$5,".",'Site Setup'!$R$5,"-SLAM",$AO43,J$38,J$37),Smartpac_DATA!$2:$2,0),4),"1","")&amp;"7:"&amp;SUBSTITUTE(ADDRESS(1,MATCH(CONCATENATE("*Count.AutoSlam.",'Site Setup'!$R$5,".",'Site Setup'!$R$5,"-SLAM",$AO43,J$38,J$37),Smartpac_DATA!$2:$2,0),4),"1","")&amp;"200")),0)</f>
        <v/>
      </c>
      <c r="K43" s="251">
        <f>_xlfn.IFNA(SUM(INDIRECT("Smartpac_DATA!" &amp; SUBSTITUTE(ADDRESS(1,MATCH(CONCATENATE("*Count.AutoSlam.",'Site Setup'!$R$5,".",'Site Setup'!$R$5,"-SLAM",$AO43,K$38,K$37),Smartpac_DATA!$2:$2,0),4),"1","")&amp;"7:"&amp;SUBSTITUTE(ADDRESS(1,MATCH(CONCATENATE("*Count.AutoSlam.",'Site Setup'!$R$5,".",'Site Setup'!$R$5,"-SLAM",$AO43,K$38,K$37),Smartpac_DATA!$2:$2,0),4),"1","")&amp;"200")),0)</f>
        <v/>
      </c>
      <c r="L43" s="251">
        <f>_xlfn.IFNA(SUM(INDIRECT("Smartpac_DATA!" &amp; SUBSTITUTE(ADDRESS(1,MATCH(CONCATENATE("*Count.AutoSlam.",'Site Setup'!$R$5,".",'Site Setup'!$R$5,"-SLAM",$AO43,L$38,L$37),Smartpac_DATA!$2:$2,0),4),"1","")&amp;"7:"&amp;SUBSTITUTE(ADDRESS(1,MATCH(CONCATENATE("*Count.AutoSlam.",'Site Setup'!$R$5,".",'Site Setup'!$R$5,"-SLAM",$AO43,L$38,L$37),Smartpac_DATA!$2:$2,0),4),"1","")&amp;"200")),0)</f>
        <v/>
      </c>
      <c r="M43" s="251">
        <f>_xlfn.IFNA(SUM(INDIRECT("Smartpac_DATA!" &amp; SUBSTITUTE(ADDRESS(1,MATCH(CONCATENATE("*Count.AutoSlam.",'Site Setup'!$R$5,".",'Site Setup'!$R$5,"-SLAM",$AO43,M$38,M$37),Smartpac_DATA!$2:$2,0),4),"1","")&amp;"7:"&amp;SUBSTITUTE(ADDRESS(1,MATCH(CONCATENATE("*Count.AutoSlam.",'Site Setup'!$R$5,".",'Site Setup'!$R$5,"-SLAM",$AO43,M$38,M$37),Smartpac_DATA!$2:$2,0),4),"1","")&amp;"200")),0)</f>
        <v/>
      </c>
      <c r="N43" s="251">
        <f>_xlfn.IFNA(SUM(INDIRECT("Smartpac_DATA!" &amp; SUBSTITUTE(ADDRESS(1,MATCH(CONCATENATE("*Count.AutoSlam.",'Site Setup'!$R$5,".",'Site Setup'!$R$5,"-SLAM",$AO43,N$38,N$37),Smartpac_DATA!$2:$2,0),4),"1","")&amp;"7:"&amp;SUBSTITUTE(ADDRESS(1,MATCH(CONCATENATE("*Count.AutoSlam.",'Site Setup'!$R$5,".",'Site Setup'!$R$5,"-SLAM",$AO43,N$38,N$37),Smartpac_DATA!$2:$2,0),4),"1","")&amp;"200")),0)</f>
        <v/>
      </c>
      <c r="O43" s="251">
        <f>_xlfn.IFNA(SUM(INDIRECT("Smartpac_DATA!" &amp; SUBSTITUTE(ADDRESS(1,MATCH(CONCATENATE("*Count.AutoSlam.",'Site Setup'!$R$5,".",'Site Setup'!$R$5,"-SLAM",$AO43,O$38,O$37),Smartpac_DATA!$2:$2,0),4),"1","")&amp;"7:"&amp;SUBSTITUTE(ADDRESS(1,MATCH(CONCATENATE("*Count.AutoSlam.",'Site Setup'!$R$5,".",'Site Setup'!$R$5,"-SLAM",$AO43,O$38,O$37),Smartpac_DATA!$2:$2,0),4),"1","")&amp;"200")),0)</f>
        <v/>
      </c>
      <c r="P43" s="251">
        <f>_xlfn.IFNA(SUM(INDIRECT("Smartpac_DATA!" &amp; SUBSTITUTE(ADDRESS(1,MATCH(CONCATENATE("*Count.AutoSlam.",'Site Setup'!$R$5,".",'Site Setup'!$R$5,"-SLAM",$AO43,P$38,P$37),Smartpac_DATA!$2:$2,0),4),"1","")&amp;"7:"&amp;SUBSTITUTE(ADDRESS(1,MATCH(CONCATENATE("*Count.AutoSlam.",'Site Setup'!$R$5,".",'Site Setup'!$R$5,"-SLAM",$AO43,P$38,P$37),Smartpac_DATA!$2:$2,0),4),"1","")&amp;"200")),0)</f>
        <v/>
      </c>
      <c r="Q43" s="251">
        <f>_xlfn.IFNA(SUM(INDIRECT("Smartpac_DATA!" &amp; SUBSTITUTE(ADDRESS(1,MATCH(CONCATENATE("*Count.AutoSlam.",'Site Setup'!$R$5,".",'Site Setup'!$R$5,"-SLAM",$AO43,Q$38,Q$37),Smartpac_DATA!$2:$2,0),4),"1","")&amp;"7:"&amp;SUBSTITUTE(ADDRESS(1,MATCH(CONCATENATE("*Count.AutoSlam.",'Site Setup'!$R$5,".",'Site Setup'!$R$5,"-SLAM",$AO43,Q$38,Q$37),Smartpac_DATA!$2:$2,0),4),"1","")&amp;"200")),0)</f>
        <v/>
      </c>
      <c r="R43" s="251">
        <f>_xlfn.IFNA(SUM(INDIRECT("Smartpac_DATA!" &amp; SUBSTITUTE(ADDRESS(1,MATCH(CONCATENATE("*Count.AutoSlam.",'Site Setup'!$R$5,".",'Site Setup'!$R$5,"-SLAM",$AO43,R$38,R$37),Smartpac_DATA!$2:$2,0),4),"1","")&amp;"7:"&amp;SUBSTITUTE(ADDRESS(1,MATCH(CONCATENATE("*Count.AutoSlam.",'Site Setup'!$R$5,".",'Site Setup'!$R$5,"-SLAM",$AO43,R$38,R$37),Smartpac_DATA!$2:$2,0),4),"1","")&amp;"200")),0)</f>
        <v/>
      </c>
      <c r="S43" s="251">
        <f>_xlfn.IFNA(SUM(INDIRECT("Smartpac_DATA!" &amp; SUBSTITUTE(ADDRESS(1,MATCH(CONCATENATE("*Count.AutoSlam.",'Site Setup'!$R$5,".",'Site Setup'!$R$5,"-SLAM",$AO43,S$38,S$37),Smartpac_DATA!$2:$2,0),4),"1","")&amp;"7:"&amp;SUBSTITUTE(ADDRESS(1,MATCH(CONCATENATE("*Count.AutoSlam.",'Site Setup'!$R$5,".",'Site Setup'!$R$5,"-SLAM",$AO43,S$38,S$37),Smartpac_DATA!$2:$2,0),4),"1","")&amp;"200")),0)</f>
        <v/>
      </c>
      <c r="T43" s="251">
        <f>_xlfn.IFNA(SUM(INDIRECT("Smartpac_DATA!" &amp; SUBSTITUTE(ADDRESS(1,MATCH(CONCATENATE("*Count.AutoSlam.",'Site Setup'!$R$5,".",'Site Setup'!$R$5,"-SLAM",$AO43,T$38,T$37),Smartpac_DATA!$2:$2,0),4),"1","")&amp;"7:"&amp;SUBSTITUTE(ADDRESS(1,MATCH(CONCATENATE("*Count.AutoSlam.",'Site Setup'!$R$5,".",'Site Setup'!$R$5,"-SLAM",$AO43,T$38,T$37),Smartpac_DATA!$2:$2,0),4),"1","")&amp;"200")),0)</f>
        <v/>
      </c>
      <c r="U43" s="251">
        <f>_xlfn.IFNA(SUM(INDIRECT("Smartpac_DATA!" &amp; SUBSTITUTE(ADDRESS(1,MATCH(CONCATENATE("*Count.AutoSlam.",'Site Setup'!$R$5,".",'Site Setup'!$R$5,"-SLAM",$AO43,U$38,U$37),Smartpac_DATA!$2:$2,0),4),"1","")&amp;"7:"&amp;SUBSTITUTE(ADDRESS(1,MATCH(CONCATENATE("*Count.AutoSlam.",'Site Setup'!$R$5,".",'Site Setup'!$R$5,"-SLAM",$AO43,U$38,U$37),Smartpac_DATA!$2:$2,0),4),"1","")&amp;"200")),0)</f>
        <v/>
      </c>
      <c r="V43" s="251">
        <f>_xlfn.IFNA(SUM(INDIRECT("Smartpac_DATA!" &amp; SUBSTITUTE(ADDRESS(1,MATCH(CONCATENATE("*Count.AutoSlam.",'Site Setup'!$R$5,".",'Site Setup'!$R$5,"-SLAM",$AO43,V$38,V$37),Smartpac_DATA!$2:$2,0),4),"1","")&amp;"7:"&amp;SUBSTITUTE(ADDRESS(1,MATCH(CONCATENATE("*Count.AutoSlam.",'Site Setup'!$R$5,".",'Site Setup'!$R$5,"-SLAM",$AO43,V$38,V$37),Smartpac_DATA!$2:$2,0),4),"1","")&amp;"200")),0)</f>
        <v/>
      </c>
      <c r="W43" s="251">
        <f>_xlfn.IFNA(SUM(INDIRECT("Smartpac_DATA!" &amp; SUBSTITUTE(ADDRESS(1,MATCH(CONCATENATE("*Count.AutoSlam.",'Site Setup'!$R$5,".",'Site Setup'!$R$5,"-SLAM",$AO43,W$38,W$37),Smartpac_DATA!$2:$2,0),4),"1","")&amp;"7:"&amp;SUBSTITUTE(ADDRESS(1,MATCH(CONCATENATE("*Count.AutoSlam.",'Site Setup'!$R$5,".",'Site Setup'!$R$5,"-SLAM",$AO43,W$38,W$37),Smartpac_DATA!$2:$2,0),4),"1","")&amp;"200")),0)</f>
        <v/>
      </c>
      <c r="X43" s="251">
        <f>_xlfn.IFNA(SUM(INDIRECT("Smartpac_DATA!" &amp; SUBSTITUTE(ADDRESS(1,MATCH(CONCATENATE("*Count.AutoSlam.",'Site Setup'!$R$5,".",'Site Setup'!$R$5,"-SLAM",$AO43,X$38,X$37),Smartpac_DATA!$2:$2,0),4),"1","")&amp;"7:"&amp;SUBSTITUTE(ADDRESS(1,MATCH(CONCATENATE("*Count.AutoSlam.",'Site Setup'!$R$5,".",'Site Setup'!$R$5,"-SLAM",$AO43,X$38,X$37),Smartpac_DATA!$2:$2,0),4),"1","")&amp;"200")),0)</f>
        <v/>
      </c>
      <c r="Y43" s="251">
        <f>_xlfn.IFNA(SUM(INDIRECT("Smartpac_DATA!" &amp; SUBSTITUTE(ADDRESS(1,MATCH(CONCATENATE("*Count.AutoSlam.",'Site Setup'!$R$5,".",'Site Setup'!$G42,".",'Site Setup'!$R$5,"-SLAM",'Site Setup'!$F42,Y$38,Y$37),Smartpac_DATA!$2:$2,0),4),"1","")&amp;"7:"&amp;SUBSTITUTE(ADDRESS(1,MATCH(CONCATENATE("*Count.AutoSlam.",'Site Setup'!$R$5,".",'Site Setup'!$G42,".",'Site Setup'!$R$5,"-SLAM",'Site Setup'!$F42,Y$38,Y$37),Smartpac_DATA!$2:$2,0),4),"1","")&amp;"200")),0)</f>
        <v/>
      </c>
      <c r="Z43" s="251">
        <f>_xlfn.IFNA(SUM(INDIRECT("Smartpac_DATA!" &amp; SUBSTITUTE(ADDRESS(1,MATCH(CONCATENATE("*Count.AutoSlam.",'Site Setup'!$R$5,".",'Site Setup'!$R$5,"-SLAM",$AO43,Z$38,Z$37),Smartpac_DATA!$2:$2,0),4),"1","")&amp;"7:"&amp;SUBSTITUTE(ADDRESS(1,MATCH(CONCATENATE("*Count.AutoSlam.",'Site Setup'!$R$5,".",'Site Setup'!$R$5,"-SLAM",$AO43,Z$38,Z$37),Smartpac_DATA!$2:$2,0),4),"1","")&amp;"200")),0)</f>
        <v/>
      </c>
      <c r="AA43" s="251">
        <f>_xlfn.IFNA(SUM(INDIRECT("Smartpac_DATA!" &amp; SUBSTITUTE(ADDRESS(1,MATCH(CONCATENATE("*Count.AutoSlam.",'Site Setup'!$R$5,".",'Site Setup'!$R$5,"-SLAM",$AO43,AA$38,AA$37),Smartpac_DATA!$2:$2,0),4),"1","")&amp;"7:"&amp;SUBSTITUTE(ADDRESS(1,MATCH(CONCATENATE("*Count.AutoSlam.",'Site Setup'!$R$5,".",'Site Setup'!$R$5,"-SLAM",$AO43,AA$38,AA$37),Smartpac_DATA!$2:$2,0),4),"1","")&amp;"200")),0)</f>
        <v/>
      </c>
      <c r="AB43" s="251">
        <f>_xlfn.IFNA(SUM(INDIRECT("Smartpac_DATA!" &amp; SUBSTITUTE(ADDRESS(1,MATCH(CONCATENATE("*Count.AutoSlam.",'Site Setup'!$R$5,".",'Site Setup'!$R$5,"-SLAM",$AO43,AB$38,AB$37),Smartpac_DATA!$2:$2,0),4),"1","")&amp;"7:"&amp;SUBSTITUTE(ADDRESS(1,MATCH(CONCATENATE("*Count.AutoSlam.",'Site Setup'!$R$5,".",'Site Setup'!$R$5,"-SLAM",$AO43,AB$38,AB$37),Smartpac_DATA!$2:$2,0),4),"1","")&amp;"200")),0)</f>
        <v/>
      </c>
      <c r="AC43" s="251">
        <f>_xlfn.IFNA(SUM(INDIRECT("Smartpac_DATA!" &amp; SUBSTITUTE(ADDRESS(1,MATCH(CONCATENATE("*Count.AutoSlam.",'Site Setup'!$R$5,".",'Site Setup'!$R$5,"-SLAM",$AO43,AC$38,AC$37),Smartpac_DATA!$2:$2,0),4),"1","")&amp;"7:"&amp;SUBSTITUTE(ADDRESS(1,MATCH(CONCATENATE("*Count.AutoSlam.",'Site Setup'!$R$5,".",'Site Setup'!$R$5,"-SLAM",$AO43,AC$38,AC$37),Smartpac_DATA!$2:$2,0),4),"1","")&amp;"200")),0)</f>
        <v/>
      </c>
      <c r="AD43" s="251">
        <f>_xlfn.IFNA(SUM(INDIRECT("Smartpac_DATA!" &amp; SUBSTITUTE(ADDRESS(1,MATCH(CONCATENATE("*Count.AutoSlam.",'Site Setup'!$R$5,".",'Site Setup'!$R$5,"-SLAM",$AO43,AD$38,AD$37),Smartpac_DATA!$2:$2,0),4),"1","")&amp;"7:"&amp;SUBSTITUTE(ADDRESS(1,MATCH(CONCATENATE("*Count.AutoSlam.",'Site Setup'!$R$5,".",'Site Setup'!$R$5,"-SLAM",$AO43,AD$38,AD$37),Smartpac_DATA!$2:$2,0),4),"1","")&amp;"200")),0)</f>
        <v/>
      </c>
      <c r="AE43" s="251">
        <f>_xlfn.IFNA(SUM(INDIRECT("Smartpac_DATA!" &amp; SUBSTITUTE(ADDRESS(1,MATCH(CONCATENATE("*Count.AutoSlam.",'Site Setup'!$R$5,".",'Site Setup'!$R$5,"-SLAM",$AO43,AE$38,AE$37),Smartpac_DATA!$2:$2,0),4),"1","")&amp;"7:"&amp;SUBSTITUTE(ADDRESS(1,MATCH(CONCATENATE("*Count.AutoSlam.",'Site Setup'!$R$5,".",'Site Setup'!$R$5,"-SLAM",$AO43,AE$38,AE$37),Smartpac_DATA!$2:$2,0),4),"1","")&amp;"200")),0)</f>
        <v/>
      </c>
      <c r="AF43" s="251">
        <f>_xlfn.IFNA(SUM(INDIRECT("Smartpac_DATA!" &amp; SUBSTITUTE(ADDRESS(1,MATCH(CONCATENATE("*Count.AutoSlam.",'Site Setup'!$R$5,".",'Site Setup'!$R$5,"-SLAM",$AO43,AF$38,AF$37),Smartpac_DATA!$2:$2,0),4),"1","")&amp;"7:"&amp;SUBSTITUTE(ADDRESS(1,MATCH(CONCATENATE("*Count.AutoSlam.",'Site Setup'!$R$5,".",'Site Setup'!$R$5,"-SLAM",$AO43,AF$38,AF$37),Smartpac_DATA!$2:$2,0),4),"1","")&amp;"200")),0)</f>
        <v/>
      </c>
      <c r="AG43" s="251">
        <f>_xlfn.IFNA(SUM(INDIRECT("Smartpac_DATA!" &amp; SUBSTITUTE(ADDRESS(1,MATCH(CONCATENATE("*Count.AutoSlam.",'Site Setup'!$R$5,".",'Site Setup'!$R$5,"-SLAM",$AO43,AG$38,AG$37),Smartpac_DATA!$2:$2,0),4),"1","")&amp;"7:"&amp;SUBSTITUTE(ADDRESS(1,MATCH(CONCATENATE("*Count.AutoSlam.",'Site Setup'!$R$5,".",'Site Setup'!$R$5,"-SLAM",$AO43,AG$38,AG$37),Smartpac_DATA!$2:$2,0),4),"1","")&amp;"200")),0)</f>
        <v/>
      </c>
      <c r="AH43" s="251">
        <f>_xlfn.IFNA(SUM(INDIRECT("Smartpac_DATA!" &amp; SUBSTITUTE(ADDRESS(1,MATCH(CONCATENATE("*Count.AutoSlam.",'Site Setup'!$R$5,".",'Site Setup'!$R$5,"-SLAM",$AO43,AH$38,AH$37),Smartpac_DATA!$2:$2,0),4),"1","")&amp;"7:"&amp;SUBSTITUTE(ADDRESS(1,MATCH(CONCATENATE("*Count.AutoSlam.",'Site Setup'!$R$5,".",'Site Setup'!$R$5,"-SLAM",$AO43,AH$38,AH$37),Smartpac_DATA!$2:$2,0),4),"1","")&amp;"200")),0)</f>
        <v/>
      </c>
      <c r="AI43" s="251">
        <f>_xlfn.IFNA(SUM(INDIRECT("Smartpac_DATA!" &amp; SUBSTITUTE(ADDRESS(1,MATCH(CONCATENATE("*Count.AutoSlam.",'Site Setup'!$R$5,".",'Site Setup'!$R$5,"-SLAM",$AO43,AI$38,AI$37),Smartpac_DATA!$2:$2,0),4),"1","")&amp;"7:"&amp;SUBSTITUTE(ADDRESS(1,MATCH(CONCATENATE("*Count.AutoSlam.",'Site Setup'!$R$5,".",'Site Setup'!$R$5,"-SLAM",$AO43,AI$38,AI$37),Smartpac_DATA!$2:$2,0),4),"1","")&amp;"200")),0)</f>
        <v/>
      </c>
      <c r="AJ43" s="251">
        <f>_xlfn.IFNA(SUM(INDIRECT("Smartpac_DATA!" &amp; SUBSTITUTE(ADDRESS(1,MATCH(CONCATENATE("*Count.AutoSlam.",'Site Setup'!$R$5,".",'Site Setup'!$R$5,"-SLAM",$AO43,AJ$38,AJ$37),Smartpac_DATA!$2:$2,0),4),"1","")&amp;"7:"&amp;SUBSTITUTE(ADDRESS(1,MATCH(CONCATENATE("*Count.AutoSlam.",'Site Setup'!$R$5,".",'Site Setup'!$R$5,"-SLAM",$AO43,AJ$38,AJ$37),Smartpac_DATA!$2:$2,0),4),"1","")&amp;"200")),0)</f>
        <v/>
      </c>
      <c r="AK43" s="251">
        <f>_xlfn.IFNA(SUM(INDIRECT("Smartpac_DATA!" &amp; SUBSTITUTE(ADDRESS(1,MATCH(CONCATENATE("*Count.AutoSlam.",'Site Setup'!$R$5,".",'Site Setup'!$R$5,"-SLAM",$AO43,AK$38,AK$37),Smartpac_DATA!$2:$2,0),4),"1","")&amp;"7:"&amp;SUBSTITUTE(ADDRESS(1,MATCH(CONCATENATE("*Count.AutoSlam.",'Site Setup'!$R$5,".",'Site Setup'!$R$5,"-SLAM",$AO43,AK$38,AK$37),Smartpac_DATA!$2:$2,0),4),"1","")&amp;"200")),0)</f>
        <v/>
      </c>
      <c r="AL43" s="251">
        <f>_xlfn.IFNA(SUM(INDIRECT("Smartpac_DATA!" &amp; SUBSTITUTE(ADDRESS(1,MATCH(CONCATENATE("*Count.AutoSlam.",'Site Setup'!$R$5,".",'Site Setup'!$R$5,"-SLAM",$AO43,AL$38,AL$37),Smartpac_DATA!$2:$2,0),4),"1","")&amp;"7:"&amp;SUBSTITUTE(ADDRESS(1,MATCH(CONCATENATE("*Count.AutoSlam.",'Site Setup'!$R$5,".",'Site Setup'!$R$5,"-SLAM",$AO43,AL$38,AL$37),Smartpac_DATA!$2:$2,0),4),"1","")&amp;"200")),0)</f>
        <v/>
      </c>
      <c r="AM43" s="251">
        <f>_xlfn.IFNA(SUM(INDIRECT("Smartpac_DATA!" &amp; SUBSTITUTE(ADDRESS(1,MATCH(CONCATENATE("*Count.AutoSlam.",'Site Setup'!$R$5,".",'Site Setup'!$G42,".",'Site Setup'!$R$5,"-SLAM",'Site Setup'!$F42,AM$38,AM$37),Smartpac_DATA!$2:$2,0),4),"1","")&amp;"7:"&amp;SUBSTITUTE(ADDRESS(1,MATCH(CONCATENATE("*Count.AutoSlam.",'Site Setup'!$R$5,".",'Site Setup'!$G42,".",'Site Setup'!$R$5,"-SLAM",'Site Setup'!$F42,AM$38,AM$37),Smartpac_DATA!$2:$2,0),4),"1","")&amp;"200")),0)</f>
        <v/>
      </c>
      <c r="AN43" s="251">
        <f>_xlfn.IFNA(SUM(INDIRECT("Smartpac_DATA!" &amp; SUBSTITUTE(ADDRESS(1,MATCH(CONCATENATE("*Count.AutoSlam.",'Site Setup'!$R$5,".",'Site Setup'!$R$5,"-SLAM",$AO43,AN$38,AN$37),Smartpac_DATA!$2:$2,0),4),"1","")&amp;"7:"&amp;SUBSTITUTE(ADDRESS(1,MATCH(CONCATENATE("*Count.AutoSlam.",'Site Setup'!$R$5,".",'Site Setup'!$R$5,"-SLAM",$AO43,AN$38,AN$37),Smartpac_DATA!$2:$2,0),4),"1","")&amp;"200")),0)</f>
        <v/>
      </c>
      <c r="AO43" s="24">
        <f>'Site Setup'!F42</f>
        <v/>
      </c>
      <c r="AP43" s="488" t="n"/>
    </row>
    <row r="44" ht="15.75" customHeight="1" s="644">
      <c r="A44" s="82">
        <f>A17</f>
        <v/>
      </c>
      <c r="B44" s="97">
        <f>_xlfn.IFNA(SUM(INDIRECT("Smartpac_DATA!" &amp; SUBSTITUTE(ADDRESS(1,MATCH(CONCATENATE("*Count.AutoSlam.",'Site Setup'!$R$5,".",'Site Setup'!$G43,".",'Site Setup'!$R$5,"-SLAM",$AO44,".Shipped n"),Smartpac_DATA!$2:$2,0),4),"1","")&amp;"7:"&amp;SUBSTITUTE(ADDRESS(1,MATCH(CONCATENATE("*Count.AutoSlam.",'Site Setup'!$R$5,".",'Site Setup'!$G43,".",'Site Setup'!$R$5,"-SLAM",$AO44,".Shipped n"),Smartpac_DATA!$2:$2,0),4),"1","")&amp;"200")),0)</f>
        <v/>
      </c>
      <c r="C44" s="251">
        <f>_xlfn.IFNA(SUM(INDIRECT("Smartpac_DATA!" &amp; SUBSTITUTE(ADDRESS(1,MATCH(CONCATENATE("*Count.AutoSlam.",'Site Setup'!$R$5,".",'Site Setup'!$R$5,"-SLAM",$AO44,C$38,C$37),Smartpac_DATA!$2:$2,0),4),"1","")&amp;"7:"&amp;SUBSTITUTE(ADDRESS(1,MATCH(CONCATENATE("*Count.AutoSlam.",'Site Setup'!$R$5,".",'Site Setup'!$R$5,"-SLAM",$AO44,C$38,C$37),Smartpac_DATA!$2:$2,0),4),"1","")&amp;"200")),0)</f>
        <v/>
      </c>
      <c r="D44" s="251">
        <f>_xlfn.IFNA(SUM(INDIRECT("Smartpac_DATA!" &amp; SUBSTITUTE(ADDRESS(1,MATCH(CONCATENATE("*Count.AutoSlam.",'Site Setup'!$R$5,".",'Site Setup'!$R$5,"-SLAM",$AO44,D$38,D$37),Smartpac_DATA!$2:$2,0),4),"1","")&amp;"7:"&amp;SUBSTITUTE(ADDRESS(1,MATCH(CONCATENATE("*Count.AutoSlam.",'Site Setup'!$R$5,".",'Site Setup'!$R$5,"-SLAM",$AO44,D$38,D$37),Smartpac_DATA!$2:$2,0),4),"1","")&amp;"200")),0)</f>
        <v/>
      </c>
      <c r="E44" s="251">
        <f>_xlfn.IFNA(SUM(INDIRECT("Smartpac_DATA!" &amp; SUBSTITUTE(ADDRESS(1,MATCH(CONCATENATE("*Count.AutoSlam.",'Site Setup'!$R$5,".",'Site Setup'!$R$5,"-SLAM",$AO44,E$38,E$37),Smartpac_DATA!$2:$2,0),4),"1","")&amp;"7:"&amp;SUBSTITUTE(ADDRESS(1,MATCH(CONCATENATE("*Count.AutoSlam.",'Site Setup'!$R$5,".",'Site Setup'!$R$5,"-SLAM",$AO44,E$38,E$37),Smartpac_DATA!$2:$2,0),4),"1","")&amp;"200")),0)</f>
        <v/>
      </c>
      <c r="F44" s="251">
        <f>_xlfn.IFNA(SUM(INDIRECT("Smartpac_DATA!" &amp; SUBSTITUTE(ADDRESS(1,MATCH(CONCATENATE("*Count.AutoSlam.",'Site Setup'!$R$5,".",'Site Setup'!$R$5,"-SLAM",$AO44,F$38,F$37),Smartpac_DATA!$2:$2,0),4),"1","")&amp;"7:"&amp;SUBSTITUTE(ADDRESS(1,MATCH(CONCATENATE("*Count.AutoSlam.",'Site Setup'!$R$5,".",'Site Setup'!$R$5,"-SLAM",$AO44,F$38,F$37),Smartpac_DATA!$2:$2,0),4),"1","")&amp;"200")),0)</f>
        <v/>
      </c>
      <c r="G44" s="251">
        <f>_xlfn.IFNA(SUM(INDIRECT("Smartpac_DATA!" &amp; SUBSTITUTE(ADDRESS(1,MATCH(CONCATENATE("*Count.AutoSlam.",'Site Setup'!$R$5,".",'Site Setup'!$R$5,"-SLAM",$AO44,G$38,G$37),Smartpac_DATA!$2:$2,0),4),"1","")&amp;"7:"&amp;SUBSTITUTE(ADDRESS(1,MATCH(CONCATENATE("*Count.AutoSlam.",'Site Setup'!$R$5,".",'Site Setup'!$R$5,"-SLAM",$AO44,G$38,G$37),Smartpac_DATA!$2:$2,0),4),"1","")&amp;"200")),0)</f>
        <v/>
      </c>
      <c r="H44" s="251">
        <f>_xlfn.IFNA(SUM(INDIRECT("Smartpac_DATA!" &amp; SUBSTITUTE(ADDRESS(1,MATCH(CONCATENATE("*Count.AutoSlam.",'Site Setup'!$R$5,".",'Site Setup'!$R$5,"-SLAM",$AO44,H$38,H$37),Smartpac_DATA!$2:$2,0),4),"1","")&amp;"7:"&amp;SUBSTITUTE(ADDRESS(1,MATCH(CONCATENATE("*Count.AutoSlam.",'Site Setup'!$R$5,".",'Site Setup'!$R$5,"-SLAM",$AO44,H$38,H$37),Smartpac_DATA!$2:$2,0),4),"1","")&amp;"200")),0)</f>
        <v/>
      </c>
      <c r="I44" s="251">
        <f>_xlfn.IFNA(SUM(INDIRECT("Smartpac_DATA!" &amp; SUBSTITUTE(ADDRESS(1,MATCH(CONCATENATE("*Count.AutoSlam.",'Site Setup'!$R$5,".",'Site Setup'!$R$5,"-SLAM",$AO44,I$38,I$37),Smartpac_DATA!$2:$2,0),4),"1","")&amp;"7:"&amp;SUBSTITUTE(ADDRESS(1,MATCH(CONCATENATE("*Count.AutoSlam.",'Site Setup'!$R$5,".",'Site Setup'!$R$5,"-SLAM",$AO44,I$38,I$37),Smartpac_DATA!$2:$2,0),4),"1","")&amp;"200")),0)</f>
        <v/>
      </c>
      <c r="J44" s="251">
        <f>_xlfn.IFNA(SUM(INDIRECT("Smartpac_DATA!" &amp; SUBSTITUTE(ADDRESS(1,MATCH(CONCATENATE("*Count.AutoSlam.",'Site Setup'!$R$5,".",'Site Setup'!$R$5,"-SLAM",$AO44,J$38,J$37),Smartpac_DATA!$2:$2,0),4),"1","")&amp;"7:"&amp;SUBSTITUTE(ADDRESS(1,MATCH(CONCATENATE("*Count.AutoSlam.",'Site Setup'!$R$5,".",'Site Setup'!$R$5,"-SLAM",$AO44,J$38,J$37),Smartpac_DATA!$2:$2,0),4),"1","")&amp;"200")),0)</f>
        <v/>
      </c>
      <c r="K44" s="251">
        <f>_xlfn.IFNA(SUM(INDIRECT("Smartpac_DATA!" &amp; SUBSTITUTE(ADDRESS(1,MATCH(CONCATENATE("*Count.AutoSlam.",'Site Setup'!$R$5,".",'Site Setup'!$R$5,"-SLAM",$AO44,K$38,K$37),Smartpac_DATA!$2:$2,0),4),"1","")&amp;"7:"&amp;SUBSTITUTE(ADDRESS(1,MATCH(CONCATENATE("*Count.AutoSlam.",'Site Setup'!$R$5,".",'Site Setup'!$R$5,"-SLAM",$AO44,K$38,K$37),Smartpac_DATA!$2:$2,0),4),"1","")&amp;"200")),0)</f>
        <v/>
      </c>
      <c r="L44" s="251">
        <f>_xlfn.IFNA(SUM(INDIRECT("Smartpac_DATA!" &amp; SUBSTITUTE(ADDRESS(1,MATCH(CONCATENATE("*Count.AutoSlam.",'Site Setup'!$R$5,".",'Site Setup'!$R$5,"-SLAM",$AO44,L$38,L$37),Smartpac_DATA!$2:$2,0),4),"1","")&amp;"7:"&amp;SUBSTITUTE(ADDRESS(1,MATCH(CONCATENATE("*Count.AutoSlam.",'Site Setup'!$R$5,".",'Site Setup'!$R$5,"-SLAM",$AO44,L$38,L$37),Smartpac_DATA!$2:$2,0),4),"1","")&amp;"200")),0)</f>
        <v/>
      </c>
      <c r="M44" s="251">
        <f>_xlfn.IFNA(SUM(INDIRECT("Smartpac_DATA!" &amp; SUBSTITUTE(ADDRESS(1,MATCH(CONCATENATE("*Count.AutoSlam.",'Site Setup'!$R$5,".",'Site Setup'!$R$5,"-SLAM",$AO44,M$38,M$37),Smartpac_DATA!$2:$2,0),4),"1","")&amp;"7:"&amp;SUBSTITUTE(ADDRESS(1,MATCH(CONCATENATE("*Count.AutoSlam.",'Site Setup'!$R$5,".",'Site Setup'!$R$5,"-SLAM",$AO44,M$38,M$37),Smartpac_DATA!$2:$2,0),4),"1","")&amp;"200")),0)</f>
        <v/>
      </c>
      <c r="N44" s="251">
        <f>_xlfn.IFNA(SUM(INDIRECT("Smartpac_DATA!" &amp; SUBSTITUTE(ADDRESS(1,MATCH(CONCATENATE("*Count.AutoSlam.",'Site Setup'!$R$5,".",'Site Setup'!$R$5,"-SLAM",$AO44,N$38,N$37),Smartpac_DATA!$2:$2,0),4),"1","")&amp;"7:"&amp;SUBSTITUTE(ADDRESS(1,MATCH(CONCATENATE("*Count.AutoSlam.",'Site Setup'!$R$5,".",'Site Setup'!$R$5,"-SLAM",$AO44,N$38,N$37),Smartpac_DATA!$2:$2,0),4),"1","")&amp;"200")),0)</f>
        <v/>
      </c>
      <c r="O44" s="251">
        <f>_xlfn.IFNA(SUM(INDIRECT("Smartpac_DATA!" &amp; SUBSTITUTE(ADDRESS(1,MATCH(CONCATENATE("*Count.AutoSlam.",'Site Setup'!$R$5,".",'Site Setup'!$R$5,"-SLAM",$AO44,O$38,O$37),Smartpac_DATA!$2:$2,0),4),"1","")&amp;"7:"&amp;SUBSTITUTE(ADDRESS(1,MATCH(CONCATENATE("*Count.AutoSlam.",'Site Setup'!$R$5,".",'Site Setup'!$R$5,"-SLAM",$AO44,O$38,O$37),Smartpac_DATA!$2:$2,0),4),"1","")&amp;"200")),0)</f>
        <v/>
      </c>
      <c r="P44" s="251">
        <f>_xlfn.IFNA(SUM(INDIRECT("Smartpac_DATA!" &amp; SUBSTITUTE(ADDRESS(1,MATCH(CONCATENATE("*Count.AutoSlam.",'Site Setup'!$R$5,".",'Site Setup'!$R$5,"-SLAM",$AO44,P$38,P$37),Smartpac_DATA!$2:$2,0),4),"1","")&amp;"7:"&amp;SUBSTITUTE(ADDRESS(1,MATCH(CONCATENATE("*Count.AutoSlam.",'Site Setup'!$R$5,".",'Site Setup'!$R$5,"-SLAM",$AO44,P$38,P$37),Smartpac_DATA!$2:$2,0),4),"1","")&amp;"200")),0)</f>
        <v/>
      </c>
      <c r="Q44" s="251">
        <f>_xlfn.IFNA(SUM(INDIRECT("Smartpac_DATA!" &amp; SUBSTITUTE(ADDRESS(1,MATCH(CONCATENATE("*Count.AutoSlam.",'Site Setup'!$R$5,".",'Site Setup'!$R$5,"-SLAM",$AO44,Q$38,Q$37),Smartpac_DATA!$2:$2,0),4),"1","")&amp;"7:"&amp;SUBSTITUTE(ADDRESS(1,MATCH(CONCATENATE("*Count.AutoSlam.",'Site Setup'!$R$5,".",'Site Setup'!$R$5,"-SLAM",$AO44,Q$38,Q$37),Smartpac_DATA!$2:$2,0),4),"1","")&amp;"200")),0)</f>
        <v/>
      </c>
      <c r="R44" s="251">
        <f>_xlfn.IFNA(SUM(INDIRECT("Smartpac_DATA!" &amp; SUBSTITUTE(ADDRESS(1,MATCH(CONCATENATE("*Count.AutoSlam.",'Site Setup'!$R$5,".",'Site Setup'!$R$5,"-SLAM",$AO44,R$38,R$37),Smartpac_DATA!$2:$2,0),4),"1","")&amp;"7:"&amp;SUBSTITUTE(ADDRESS(1,MATCH(CONCATENATE("*Count.AutoSlam.",'Site Setup'!$R$5,".",'Site Setup'!$R$5,"-SLAM",$AO44,R$38,R$37),Smartpac_DATA!$2:$2,0),4),"1","")&amp;"200")),0)</f>
        <v/>
      </c>
      <c r="S44" s="251">
        <f>_xlfn.IFNA(SUM(INDIRECT("Smartpac_DATA!" &amp; SUBSTITUTE(ADDRESS(1,MATCH(CONCATENATE("*Count.AutoSlam.",'Site Setup'!$R$5,".",'Site Setup'!$R$5,"-SLAM",$AO44,S$38,S$37),Smartpac_DATA!$2:$2,0),4),"1","")&amp;"7:"&amp;SUBSTITUTE(ADDRESS(1,MATCH(CONCATENATE("*Count.AutoSlam.",'Site Setup'!$R$5,".",'Site Setup'!$R$5,"-SLAM",$AO44,S$38,S$37),Smartpac_DATA!$2:$2,0),4),"1","")&amp;"200")),0)</f>
        <v/>
      </c>
      <c r="T44" s="251">
        <f>_xlfn.IFNA(SUM(INDIRECT("Smartpac_DATA!" &amp; SUBSTITUTE(ADDRESS(1,MATCH(CONCATENATE("*Count.AutoSlam.",'Site Setup'!$R$5,".",'Site Setup'!$R$5,"-SLAM",$AO44,T$38,T$37),Smartpac_DATA!$2:$2,0),4),"1","")&amp;"7:"&amp;SUBSTITUTE(ADDRESS(1,MATCH(CONCATENATE("*Count.AutoSlam.",'Site Setup'!$R$5,".",'Site Setup'!$R$5,"-SLAM",$AO44,T$38,T$37),Smartpac_DATA!$2:$2,0),4),"1","")&amp;"200")),0)</f>
        <v/>
      </c>
      <c r="U44" s="251">
        <f>_xlfn.IFNA(SUM(INDIRECT("Smartpac_DATA!" &amp; SUBSTITUTE(ADDRESS(1,MATCH(CONCATENATE("*Count.AutoSlam.",'Site Setup'!$R$5,".",'Site Setup'!$R$5,"-SLAM",$AO44,U$38,U$37),Smartpac_DATA!$2:$2,0),4),"1","")&amp;"7:"&amp;SUBSTITUTE(ADDRESS(1,MATCH(CONCATENATE("*Count.AutoSlam.",'Site Setup'!$R$5,".",'Site Setup'!$R$5,"-SLAM",$AO44,U$38,U$37),Smartpac_DATA!$2:$2,0),4),"1","")&amp;"200")),0)</f>
        <v/>
      </c>
      <c r="V44" s="251">
        <f>_xlfn.IFNA(SUM(INDIRECT("Smartpac_DATA!" &amp; SUBSTITUTE(ADDRESS(1,MATCH(CONCATENATE("*Count.AutoSlam.",'Site Setup'!$R$5,".",'Site Setup'!$R$5,"-SLAM",$AO44,V$38,V$37),Smartpac_DATA!$2:$2,0),4),"1","")&amp;"7:"&amp;SUBSTITUTE(ADDRESS(1,MATCH(CONCATENATE("*Count.AutoSlam.",'Site Setup'!$R$5,".",'Site Setup'!$R$5,"-SLAM",$AO44,V$38,V$37),Smartpac_DATA!$2:$2,0),4),"1","")&amp;"200")),0)</f>
        <v/>
      </c>
      <c r="W44" s="251">
        <f>_xlfn.IFNA(SUM(INDIRECT("Smartpac_DATA!" &amp; SUBSTITUTE(ADDRESS(1,MATCH(CONCATENATE("*Count.AutoSlam.",'Site Setup'!$R$5,".",'Site Setup'!$R$5,"-SLAM",$AO44,W$38,W$37),Smartpac_DATA!$2:$2,0),4),"1","")&amp;"7:"&amp;SUBSTITUTE(ADDRESS(1,MATCH(CONCATENATE("*Count.AutoSlam.",'Site Setup'!$R$5,".",'Site Setup'!$R$5,"-SLAM",$AO44,W$38,W$37),Smartpac_DATA!$2:$2,0),4),"1","")&amp;"200")),0)</f>
        <v/>
      </c>
      <c r="X44" s="251">
        <f>_xlfn.IFNA(SUM(INDIRECT("Smartpac_DATA!" &amp; SUBSTITUTE(ADDRESS(1,MATCH(CONCATENATE("*Count.AutoSlam.",'Site Setup'!$R$5,".",'Site Setup'!$R$5,"-SLAM",$AO44,X$38,X$37),Smartpac_DATA!$2:$2,0),4),"1","")&amp;"7:"&amp;SUBSTITUTE(ADDRESS(1,MATCH(CONCATENATE("*Count.AutoSlam.",'Site Setup'!$R$5,".",'Site Setup'!$R$5,"-SLAM",$AO44,X$38,X$37),Smartpac_DATA!$2:$2,0),4),"1","")&amp;"200")),0)</f>
        <v/>
      </c>
      <c r="Y44" s="251">
        <f>_xlfn.IFNA(SUM(INDIRECT("Smartpac_DATA!" &amp; SUBSTITUTE(ADDRESS(1,MATCH(CONCATENATE("*Count.AutoSlam.",'Site Setup'!$R$5,".",'Site Setup'!$G43,".",'Site Setup'!$R$5,"-SLAM",'Site Setup'!$F43,Y$38,Y$37),Smartpac_DATA!$2:$2,0),4),"1","")&amp;"7:"&amp;SUBSTITUTE(ADDRESS(1,MATCH(CONCATENATE("*Count.AutoSlam.",'Site Setup'!$R$5,".",'Site Setup'!$G43,".",'Site Setup'!$R$5,"-SLAM",'Site Setup'!$F43,Y$38,Y$37),Smartpac_DATA!$2:$2,0),4),"1","")&amp;"200")),0)</f>
        <v/>
      </c>
      <c r="Z44" s="251">
        <f>_xlfn.IFNA(SUM(INDIRECT("Smartpac_DATA!" &amp; SUBSTITUTE(ADDRESS(1,MATCH(CONCATENATE("*Count.AutoSlam.",'Site Setup'!$R$5,".",'Site Setup'!$R$5,"-SLAM",$AO44,Z$38,Z$37),Smartpac_DATA!$2:$2,0),4),"1","")&amp;"7:"&amp;SUBSTITUTE(ADDRESS(1,MATCH(CONCATENATE("*Count.AutoSlam.",'Site Setup'!$R$5,".",'Site Setup'!$R$5,"-SLAM",$AO44,Z$38,Z$37),Smartpac_DATA!$2:$2,0),4),"1","")&amp;"200")),0)</f>
        <v/>
      </c>
      <c r="AA44" s="251">
        <f>_xlfn.IFNA(SUM(INDIRECT("Smartpac_DATA!" &amp; SUBSTITUTE(ADDRESS(1,MATCH(CONCATENATE("*Count.AutoSlam.",'Site Setup'!$R$5,".",'Site Setup'!$R$5,"-SLAM",$AO44,AA$38,AA$37),Smartpac_DATA!$2:$2,0),4),"1","")&amp;"7:"&amp;SUBSTITUTE(ADDRESS(1,MATCH(CONCATENATE("*Count.AutoSlam.",'Site Setup'!$R$5,".",'Site Setup'!$R$5,"-SLAM",$AO44,AA$38,AA$37),Smartpac_DATA!$2:$2,0),4),"1","")&amp;"200")),0)</f>
        <v/>
      </c>
      <c r="AB44" s="251">
        <f>_xlfn.IFNA(SUM(INDIRECT("Smartpac_DATA!" &amp; SUBSTITUTE(ADDRESS(1,MATCH(CONCATENATE("*Count.AutoSlam.",'Site Setup'!$R$5,".",'Site Setup'!$R$5,"-SLAM",$AO44,AB$38,AB$37),Smartpac_DATA!$2:$2,0),4),"1","")&amp;"7:"&amp;SUBSTITUTE(ADDRESS(1,MATCH(CONCATENATE("*Count.AutoSlam.",'Site Setup'!$R$5,".",'Site Setup'!$R$5,"-SLAM",$AO44,AB$38,AB$37),Smartpac_DATA!$2:$2,0),4),"1","")&amp;"200")),0)</f>
        <v/>
      </c>
      <c r="AC44" s="251">
        <f>_xlfn.IFNA(SUM(INDIRECT("Smartpac_DATA!" &amp; SUBSTITUTE(ADDRESS(1,MATCH(CONCATENATE("*Count.AutoSlam.",'Site Setup'!$R$5,".",'Site Setup'!$R$5,"-SLAM",$AO44,AC$38,AC$37),Smartpac_DATA!$2:$2,0),4),"1","")&amp;"7:"&amp;SUBSTITUTE(ADDRESS(1,MATCH(CONCATENATE("*Count.AutoSlam.",'Site Setup'!$R$5,".",'Site Setup'!$R$5,"-SLAM",$AO44,AC$38,AC$37),Smartpac_DATA!$2:$2,0),4),"1","")&amp;"200")),0)</f>
        <v/>
      </c>
      <c r="AD44" s="251">
        <f>_xlfn.IFNA(SUM(INDIRECT("Smartpac_DATA!" &amp; SUBSTITUTE(ADDRESS(1,MATCH(CONCATENATE("*Count.AutoSlam.",'Site Setup'!$R$5,".",'Site Setup'!$R$5,"-SLAM",$AO44,AD$38,AD$37),Smartpac_DATA!$2:$2,0),4),"1","")&amp;"7:"&amp;SUBSTITUTE(ADDRESS(1,MATCH(CONCATENATE("*Count.AutoSlam.",'Site Setup'!$R$5,".",'Site Setup'!$R$5,"-SLAM",$AO44,AD$38,AD$37),Smartpac_DATA!$2:$2,0),4),"1","")&amp;"200")),0)</f>
        <v/>
      </c>
      <c r="AE44" s="251">
        <f>_xlfn.IFNA(SUM(INDIRECT("Smartpac_DATA!" &amp; SUBSTITUTE(ADDRESS(1,MATCH(CONCATENATE("*Count.AutoSlam.",'Site Setup'!$R$5,".",'Site Setup'!$R$5,"-SLAM",$AO44,AE$38,AE$37),Smartpac_DATA!$2:$2,0),4),"1","")&amp;"7:"&amp;SUBSTITUTE(ADDRESS(1,MATCH(CONCATENATE("*Count.AutoSlam.",'Site Setup'!$R$5,".",'Site Setup'!$R$5,"-SLAM",$AO44,AE$38,AE$37),Smartpac_DATA!$2:$2,0),4),"1","")&amp;"200")),0)</f>
        <v/>
      </c>
      <c r="AF44" s="251">
        <f>_xlfn.IFNA(SUM(INDIRECT("Smartpac_DATA!" &amp; SUBSTITUTE(ADDRESS(1,MATCH(CONCATENATE("*Count.AutoSlam.",'Site Setup'!$R$5,".",'Site Setup'!$R$5,"-SLAM",$AO44,AF$38,AF$37),Smartpac_DATA!$2:$2,0),4),"1","")&amp;"7:"&amp;SUBSTITUTE(ADDRESS(1,MATCH(CONCATENATE("*Count.AutoSlam.",'Site Setup'!$R$5,".",'Site Setup'!$R$5,"-SLAM",$AO44,AF$38,AF$37),Smartpac_DATA!$2:$2,0),4),"1","")&amp;"200")),0)</f>
        <v/>
      </c>
      <c r="AG44" s="251">
        <f>_xlfn.IFNA(SUM(INDIRECT("Smartpac_DATA!" &amp; SUBSTITUTE(ADDRESS(1,MATCH(CONCATENATE("*Count.AutoSlam.",'Site Setup'!$R$5,".",'Site Setup'!$R$5,"-SLAM",$AO44,AG$38,AG$37),Smartpac_DATA!$2:$2,0),4),"1","")&amp;"7:"&amp;SUBSTITUTE(ADDRESS(1,MATCH(CONCATENATE("*Count.AutoSlam.",'Site Setup'!$R$5,".",'Site Setup'!$R$5,"-SLAM",$AO44,AG$38,AG$37),Smartpac_DATA!$2:$2,0),4),"1","")&amp;"200")),0)</f>
        <v/>
      </c>
      <c r="AH44" s="251">
        <f>_xlfn.IFNA(SUM(INDIRECT("Smartpac_DATA!" &amp; SUBSTITUTE(ADDRESS(1,MATCH(CONCATENATE("*Count.AutoSlam.",'Site Setup'!$R$5,".",'Site Setup'!$R$5,"-SLAM",$AO44,AH$38,AH$37),Smartpac_DATA!$2:$2,0),4),"1","")&amp;"7:"&amp;SUBSTITUTE(ADDRESS(1,MATCH(CONCATENATE("*Count.AutoSlam.",'Site Setup'!$R$5,".",'Site Setup'!$R$5,"-SLAM",$AO44,AH$38,AH$37),Smartpac_DATA!$2:$2,0),4),"1","")&amp;"200")),0)</f>
        <v/>
      </c>
      <c r="AI44" s="251">
        <f>_xlfn.IFNA(SUM(INDIRECT("Smartpac_DATA!" &amp; SUBSTITUTE(ADDRESS(1,MATCH(CONCATENATE("*Count.AutoSlam.",'Site Setup'!$R$5,".",'Site Setup'!$R$5,"-SLAM",$AO44,AI$38,AI$37),Smartpac_DATA!$2:$2,0),4),"1","")&amp;"7:"&amp;SUBSTITUTE(ADDRESS(1,MATCH(CONCATENATE("*Count.AutoSlam.",'Site Setup'!$R$5,".",'Site Setup'!$R$5,"-SLAM",$AO44,AI$38,AI$37),Smartpac_DATA!$2:$2,0),4),"1","")&amp;"200")),0)</f>
        <v/>
      </c>
      <c r="AJ44" s="251">
        <f>_xlfn.IFNA(SUM(INDIRECT("Smartpac_DATA!" &amp; SUBSTITUTE(ADDRESS(1,MATCH(CONCATENATE("*Count.AutoSlam.",'Site Setup'!$R$5,".",'Site Setup'!$R$5,"-SLAM",$AO44,AJ$38,AJ$37),Smartpac_DATA!$2:$2,0),4),"1","")&amp;"7:"&amp;SUBSTITUTE(ADDRESS(1,MATCH(CONCATENATE("*Count.AutoSlam.",'Site Setup'!$R$5,".",'Site Setup'!$R$5,"-SLAM",$AO44,AJ$38,AJ$37),Smartpac_DATA!$2:$2,0),4),"1","")&amp;"200")),0)</f>
        <v/>
      </c>
      <c r="AK44" s="251">
        <f>_xlfn.IFNA(SUM(INDIRECT("Smartpac_DATA!" &amp; SUBSTITUTE(ADDRESS(1,MATCH(CONCATENATE("*Count.AutoSlam.",'Site Setup'!$R$5,".",'Site Setup'!$R$5,"-SLAM",$AO44,AK$38,AK$37),Smartpac_DATA!$2:$2,0),4),"1","")&amp;"7:"&amp;SUBSTITUTE(ADDRESS(1,MATCH(CONCATENATE("*Count.AutoSlam.",'Site Setup'!$R$5,".",'Site Setup'!$R$5,"-SLAM",$AO44,AK$38,AK$37),Smartpac_DATA!$2:$2,0),4),"1","")&amp;"200")),0)</f>
        <v/>
      </c>
      <c r="AL44" s="251">
        <f>_xlfn.IFNA(SUM(INDIRECT("Smartpac_DATA!" &amp; SUBSTITUTE(ADDRESS(1,MATCH(CONCATENATE("*Count.AutoSlam.",'Site Setup'!$R$5,".",'Site Setup'!$R$5,"-SLAM",$AO44,AL$38,AL$37),Smartpac_DATA!$2:$2,0),4),"1","")&amp;"7:"&amp;SUBSTITUTE(ADDRESS(1,MATCH(CONCATENATE("*Count.AutoSlam.",'Site Setup'!$R$5,".",'Site Setup'!$R$5,"-SLAM",$AO44,AL$38,AL$37),Smartpac_DATA!$2:$2,0),4),"1","")&amp;"200")),0)</f>
        <v/>
      </c>
      <c r="AM44" s="251">
        <f>_xlfn.IFNA(SUM(INDIRECT("Smartpac_DATA!" &amp; SUBSTITUTE(ADDRESS(1,MATCH(CONCATENATE("*Count.AutoSlam.",'Site Setup'!$R$5,".",'Site Setup'!$G43,".",'Site Setup'!$R$5,"-SLAM",'Site Setup'!$F43,AM$38,AM$37),Smartpac_DATA!$2:$2,0),4),"1","")&amp;"7:"&amp;SUBSTITUTE(ADDRESS(1,MATCH(CONCATENATE("*Count.AutoSlam.",'Site Setup'!$R$5,".",'Site Setup'!$G43,".",'Site Setup'!$R$5,"-SLAM",'Site Setup'!$F43,AM$38,AM$37),Smartpac_DATA!$2:$2,0),4),"1","")&amp;"200")),0)</f>
        <v/>
      </c>
      <c r="AN44" s="251">
        <f>_xlfn.IFNA(SUM(INDIRECT("Smartpac_DATA!" &amp; SUBSTITUTE(ADDRESS(1,MATCH(CONCATENATE("*Count.AutoSlam.",'Site Setup'!$R$5,".",'Site Setup'!$R$5,"-SLAM",$AO44,AN$38,AN$37),Smartpac_DATA!$2:$2,0),4),"1","")&amp;"7:"&amp;SUBSTITUTE(ADDRESS(1,MATCH(CONCATENATE("*Count.AutoSlam.",'Site Setup'!$R$5,".",'Site Setup'!$R$5,"-SLAM",$AO44,AN$38,AN$37),Smartpac_DATA!$2:$2,0),4),"1","")&amp;"200")),0)</f>
        <v/>
      </c>
      <c r="AO44" s="24">
        <f>'Site Setup'!F43</f>
        <v/>
      </c>
      <c r="AP44" s="488" t="n"/>
    </row>
    <row r="45" ht="15.75" customHeight="1" s="644">
      <c r="A45" s="82">
        <f>A18</f>
        <v/>
      </c>
      <c r="B45" s="97">
        <f>_xlfn.IFNA(SUM(INDIRECT("Smartpac_DATA!" &amp; SUBSTITUTE(ADDRESS(1,MATCH(CONCATENATE("*Count.AutoSlam.",'Site Setup'!$R$5,".",'Site Setup'!$G44,".",'Site Setup'!$R$5,"-SLAM",$AO45,".Shipped n"),Smartpac_DATA!$2:$2,0),4),"1","")&amp;"7:"&amp;SUBSTITUTE(ADDRESS(1,MATCH(CONCATENATE("*Count.AutoSlam.",'Site Setup'!$R$5,".",'Site Setup'!$G44,".",'Site Setup'!$R$5,"-SLAM",$AO45,".Shipped n"),Smartpac_DATA!$2:$2,0),4),"1","")&amp;"200")),0)</f>
        <v/>
      </c>
      <c r="C45" s="251">
        <f>_xlfn.IFNA(SUM(INDIRECT("Smartpac_DATA!" &amp; SUBSTITUTE(ADDRESS(1,MATCH(CONCATENATE("*Count.AutoSlam.",'Site Setup'!$R$5,".",'Site Setup'!$R$5,"-SLAM",$AO45,C$38,C$37),Smartpac_DATA!$2:$2,0),4),"1","")&amp;"7:"&amp;SUBSTITUTE(ADDRESS(1,MATCH(CONCATENATE("*Count.AutoSlam.",'Site Setup'!$R$5,".",'Site Setup'!$R$5,"-SLAM",$AO45,C$38,C$37),Smartpac_DATA!$2:$2,0),4),"1","")&amp;"200")),0)</f>
        <v/>
      </c>
      <c r="D45" s="251">
        <f>_xlfn.IFNA(SUM(INDIRECT("Smartpac_DATA!" &amp; SUBSTITUTE(ADDRESS(1,MATCH(CONCATENATE("*Count.AutoSlam.",'Site Setup'!$R$5,".",'Site Setup'!$R$5,"-SLAM",$AO45,D$38,D$37),Smartpac_DATA!$2:$2,0),4),"1","")&amp;"7:"&amp;SUBSTITUTE(ADDRESS(1,MATCH(CONCATENATE("*Count.AutoSlam.",'Site Setup'!$R$5,".",'Site Setup'!$R$5,"-SLAM",$AO45,D$38,D$37),Smartpac_DATA!$2:$2,0),4),"1","")&amp;"200")),0)</f>
        <v/>
      </c>
      <c r="E45" s="251">
        <f>_xlfn.IFNA(SUM(INDIRECT("Smartpac_DATA!" &amp; SUBSTITUTE(ADDRESS(1,MATCH(CONCATENATE("*Count.AutoSlam.",'Site Setup'!$R$5,".",'Site Setup'!$R$5,"-SLAM",$AO45,E$38,E$37),Smartpac_DATA!$2:$2,0),4),"1","")&amp;"7:"&amp;SUBSTITUTE(ADDRESS(1,MATCH(CONCATENATE("*Count.AutoSlam.",'Site Setup'!$R$5,".",'Site Setup'!$R$5,"-SLAM",$AO45,E$38,E$37),Smartpac_DATA!$2:$2,0),4),"1","")&amp;"200")),0)</f>
        <v/>
      </c>
      <c r="F45" s="251">
        <f>_xlfn.IFNA(SUM(INDIRECT("Smartpac_DATA!" &amp; SUBSTITUTE(ADDRESS(1,MATCH(CONCATENATE("*Count.AutoSlam.",'Site Setup'!$R$5,".",'Site Setup'!$R$5,"-SLAM",$AO45,F$38,F$37),Smartpac_DATA!$2:$2,0),4),"1","")&amp;"7:"&amp;SUBSTITUTE(ADDRESS(1,MATCH(CONCATENATE("*Count.AutoSlam.",'Site Setup'!$R$5,".",'Site Setup'!$R$5,"-SLAM",$AO45,F$38,F$37),Smartpac_DATA!$2:$2,0),4),"1","")&amp;"200")),0)</f>
        <v/>
      </c>
      <c r="G45" s="251">
        <f>_xlfn.IFNA(SUM(INDIRECT("Smartpac_DATA!" &amp; SUBSTITUTE(ADDRESS(1,MATCH(CONCATENATE("*Count.AutoSlam.",'Site Setup'!$R$5,".",'Site Setup'!$R$5,"-SLAM",$AO45,G$38,G$37),Smartpac_DATA!$2:$2,0),4),"1","")&amp;"7:"&amp;SUBSTITUTE(ADDRESS(1,MATCH(CONCATENATE("*Count.AutoSlam.",'Site Setup'!$R$5,".",'Site Setup'!$R$5,"-SLAM",$AO45,G$38,G$37),Smartpac_DATA!$2:$2,0),4),"1","")&amp;"200")),0)</f>
        <v/>
      </c>
      <c r="H45" s="251">
        <f>_xlfn.IFNA(SUM(INDIRECT("Smartpac_DATA!" &amp; SUBSTITUTE(ADDRESS(1,MATCH(CONCATENATE("*Count.AutoSlam.",'Site Setup'!$R$5,".",'Site Setup'!$R$5,"-SLAM",$AO45,H$38,H$37),Smartpac_DATA!$2:$2,0),4),"1","")&amp;"7:"&amp;SUBSTITUTE(ADDRESS(1,MATCH(CONCATENATE("*Count.AutoSlam.",'Site Setup'!$R$5,".",'Site Setup'!$R$5,"-SLAM",$AO45,H$38,H$37),Smartpac_DATA!$2:$2,0),4),"1","")&amp;"200")),0)</f>
        <v/>
      </c>
      <c r="I45" s="251">
        <f>_xlfn.IFNA(SUM(INDIRECT("Smartpac_DATA!" &amp; SUBSTITUTE(ADDRESS(1,MATCH(CONCATENATE("*Count.AutoSlam.",'Site Setup'!$R$5,".",'Site Setup'!$R$5,"-SLAM",$AO45,I$38,I$37),Smartpac_DATA!$2:$2,0),4),"1","")&amp;"7:"&amp;SUBSTITUTE(ADDRESS(1,MATCH(CONCATENATE("*Count.AutoSlam.",'Site Setup'!$R$5,".",'Site Setup'!$R$5,"-SLAM",$AO45,I$38,I$37),Smartpac_DATA!$2:$2,0),4),"1","")&amp;"200")),0)</f>
        <v/>
      </c>
      <c r="J45" s="251">
        <f>_xlfn.IFNA(SUM(INDIRECT("Smartpac_DATA!" &amp; SUBSTITUTE(ADDRESS(1,MATCH(CONCATENATE("*Count.AutoSlam.",'Site Setup'!$R$5,".",'Site Setup'!$R$5,"-SLAM",$AO45,J$38,J$37),Smartpac_DATA!$2:$2,0),4),"1","")&amp;"7:"&amp;SUBSTITUTE(ADDRESS(1,MATCH(CONCATENATE("*Count.AutoSlam.",'Site Setup'!$R$5,".",'Site Setup'!$R$5,"-SLAM",$AO45,J$38,J$37),Smartpac_DATA!$2:$2,0),4),"1","")&amp;"200")),0)</f>
        <v/>
      </c>
      <c r="K45" s="251">
        <f>_xlfn.IFNA(SUM(INDIRECT("Smartpac_DATA!" &amp; SUBSTITUTE(ADDRESS(1,MATCH(CONCATENATE("*Count.AutoSlam.",'Site Setup'!$R$5,".",'Site Setup'!$R$5,"-SLAM",$AO45,K$38,K$37),Smartpac_DATA!$2:$2,0),4),"1","")&amp;"7:"&amp;SUBSTITUTE(ADDRESS(1,MATCH(CONCATENATE("*Count.AutoSlam.",'Site Setup'!$R$5,".",'Site Setup'!$R$5,"-SLAM",$AO45,K$38,K$37),Smartpac_DATA!$2:$2,0),4),"1","")&amp;"200")),0)</f>
        <v/>
      </c>
      <c r="L45" s="251">
        <f>_xlfn.IFNA(SUM(INDIRECT("Smartpac_DATA!" &amp; SUBSTITUTE(ADDRESS(1,MATCH(CONCATENATE("*Count.AutoSlam.",'Site Setup'!$R$5,".",'Site Setup'!$R$5,"-SLAM",$AO45,L$38,L$37),Smartpac_DATA!$2:$2,0),4),"1","")&amp;"7:"&amp;SUBSTITUTE(ADDRESS(1,MATCH(CONCATENATE("*Count.AutoSlam.",'Site Setup'!$R$5,".",'Site Setup'!$R$5,"-SLAM",$AO45,L$38,L$37),Smartpac_DATA!$2:$2,0),4),"1","")&amp;"200")),0)</f>
        <v/>
      </c>
      <c r="M45" s="251">
        <f>_xlfn.IFNA(SUM(INDIRECT("Smartpac_DATA!" &amp; SUBSTITUTE(ADDRESS(1,MATCH(CONCATENATE("*Count.AutoSlam.",'Site Setup'!$R$5,".",'Site Setup'!$R$5,"-SLAM",$AO45,M$38,M$37),Smartpac_DATA!$2:$2,0),4),"1","")&amp;"7:"&amp;SUBSTITUTE(ADDRESS(1,MATCH(CONCATENATE("*Count.AutoSlam.",'Site Setup'!$R$5,".",'Site Setup'!$R$5,"-SLAM",$AO45,M$38,M$37),Smartpac_DATA!$2:$2,0),4),"1","")&amp;"200")),0)</f>
        <v/>
      </c>
      <c r="N45" s="251">
        <f>_xlfn.IFNA(SUM(INDIRECT("Smartpac_DATA!" &amp; SUBSTITUTE(ADDRESS(1,MATCH(CONCATENATE("*Count.AutoSlam.",'Site Setup'!$R$5,".",'Site Setup'!$R$5,"-SLAM",$AO45,N$38,N$37),Smartpac_DATA!$2:$2,0),4),"1","")&amp;"7:"&amp;SUBSTITUTE(ADDRESS(1,MATCH(CONCATENATE("*Count.AutoSlam.",'Site Setup'!$R$5,".",'Site Setup'!$R$5,"-SLAM",$AO45,N$38,N$37),Smartpac_DATA!$2:$2,0),4),"1","")&amp;"200")),0)</f>
        <v/>
      </c>
      <c r="O45" s="251">
        <f>_xlfn.IFNA(SUM(INDIRECT("Smartpac_DATA!" &amp; SUBSTITUTE(ADDRESS(1,MATCH(CONCATENATE("*Count.AutoSlam.",'Site Setup'!$R$5,".",'Site Setup'!$R$5,"-SLAM",$AO45,O$38,O$37),Smartpac_DATA!$2:$2,0),4),"1","")&amp;"7:"&amp;SUBSTITUTE(ADDRESS(1,MATCH(CONCATENATE("*Count.AutoSlam.",'Site Setup'!$R$5,".",'Site Setup'!$R$5,"-SLAM",$AO45,O$38,O$37),Smartpac_DATA!$2:$2,0),4),"1","")&amp;"200")),0)</f>
        <v/>
      </c>
      <c r="P45" s="251">
        <f>_xlfn.IFNA(SUM(INDIRECT("Smartpac_DATA!" &amp; SUBSTITUTE(ADDRESS(1,MATCH(CONCATENATE("*Count.AutoSlam.",'Site Setup'!$R$5,".",'Site Setup'!$R$5,"-SLAM",$AO45,P$38,P$37),Smartpac_DATA!$2:$2,0),4),"1","")&amp;"7:"&amp;SUBSTITUTE(ADDRESS(1,MATCH(CONCATENATE("*Count.AutoSlam.",'Site Setup'!$R$5,".",'Site Setup'!$R$5,"-SLAM",$AO45,P$38,P$37),Smartpac_DATA!$2:$2,0),4),"1","")&amp;"200")),0)</f>
        <v/>
      </c>
      <c r="Q45" s="251">
        <f>_xlfn.IFNA(SUM(INDIRECT("Smartpac_DATA!" &amp; SUBSTITUTE(ADDRESS(1,MATCH(CONCATENATE("*Count.AutoSlam.",'Site Setup'!$R$5,".",'Site Setup'!$R$5,"-SLAM",$AO45,Q$38,Q$37),Smartpac_DATA!$2:$2,0),4),"1","")&amp;"7:"&amp;SUBSTITUTE(ADDRESS(1,MATCH(CONCATENATE("*Count.AutoSlam.",'Site Setup'!$R$5,".",'Site Setup'!$R$5,"-SLAM",$AO45,Q$38,Q$37),Smartpac_DATA!$2:$2,0),4),"1","")&amp;"200")),0)</f>
        <v/>
      </c>
      <c r="R45" s="251">
        <f>_xlfn.IFNA(SUM(INDIRECT("Smartpac_DATA!" &amp; SUBSTITUTE(ADDRESS(1,MATCH(CONCATENATE("*Count.AutoSlam.",'Site Setup'!$R$5,".",'Site Setup'!$R$5,"-SLAM",$AO45,R$38,R$37),Smartpac_DATA!$2:$2,0),4),"1","")&amp;"7:"&amp;SUBSTITUTE(ADDRESS(1,MATCH(CONCATENATE("*Count.AutoSlam.",'Site Setup'!$R$5,".",'Site Setup'!$R$5,"-SLAM",$AO45,R$38,R$37),Smartpac_DATA!$2:$2,0),4),"1","")&amp;"200")),0)</f>
        <v/>
      </c>
      <c r="S45" s="251">
        <f>_xlfn.IFNA(SUM(INDIRECT("Smartpac_DATA!" &amp; SUBSTITUTE(ADDRESS(1,MATCH(CONCATENATE("*Count.AutoSlam.",'Site Setup'!$R$5,".",'Site Setup'!$R$5,"-SLAM",$AO45,S$38,S$37),Smartpac_DATA!$2:$2,0),4),"1","")&amp;"7:"&amp;SUBSTITUTE(ADDRESS(1,MATCH(CONCATENATE("*Count.AutoSlam.",'Site Setup'!$R$5,".",'Site Setup'!$R$5,"-SLAM",$AO45,S$38,S$37),Smartpac_DATA!$2:$2,0),4),"1","")&amp;"200")),0)</f>
        <v/>
      </c>
      <c r="T45" s="251">
        <f>_xlfn.IFNA(SUM(INDIRECT("Smartpac_DATA!" &amp; SUBSTITUTE(ADDRESS(1,MATCH(CONCATENATE("*Count.AutoSlam.",'Site Setup'!$R$5,".",'Site Setup'!$R$5,"-SLAM",$AO45,T$38,T$37),Smartpac_DATA!$2:$2,0),4),"1","")&amp;"7:"&amp;SUBSTITUTE(ADDRESS(1,MATCH(CONCATENATE("*Count.AutoSlam.",'Site Setup'!$R$5,".",'Site Setup'!$R$5,"-SLAM",$AO45,T$38,T$37),Smartpac_DATA!$2:$2,0),4),"1","")&amp;"200")),0)</f>
        <v/>
      </c>
      <c r="U45" s="251">
        <f>_xlfn.IFNA(SUM(INDIRECT("Smartpac_DATA!" &amp; SUBSTITUTE(ADDRESS(1,MATCH(CONCATENATE("*Count.AutoSlam.",'Site Setup'!$R$5,".",'Site Setup'!$R$5,"-SLAM",$AO45,U$38,U$37),Smartpac_DATA!$2:$2,0),4),"1","")&amp;"7:"&amp;SUBSTITUTE(ADDRESS(1,MATCH(CONCATENATE("*Count.AutoSlam.",'Site Setup'!$R$5,".",'Site Setup'!$R$5,"-SLAM",$AO45,U$38,U$37),Smartpac_DATA!$2:$2,0),4),"1","")&amp;"200")),0)</f>
        <v/>
      </c>
      <c r="V45" s="251">
        <f>_xlfn.IFNA(SUM(INDIRECT("Smartpac_DATA!" &amp; SUBSTITUTE(ADDRESS(1,MATCH(CONCATENATE("*Count.AutoSlam.",'Site Setup'!$R$5,".",'Site Setup'!$R$5,"-SLAM",$AO45,V$38,V$37),Smartpac_DATA!$2:$2,0),4),"1","")&amp;"7:"&amp;SUBSTITUTE(ADDRESS(1,MATCH(CONCATENATE("*Count.AutoSlam.",'Site Setup'!$R$5,".",'Site Setup'!$R$5,"-SLAM",$AO45,V$38,V$37),Smartpac_DATA!$2:$2,0),4),"1","")&amp;"200")),0)</f>
        <v/>
      </c>
      <c r="W45" s="251">
        <f>_xlfn.IFNA(SUM(INDIRECT("Smartpac_DATA!" &amp; SUBSTITUTE(ADDRESS(1,MATCH(CONCATENATE("*Count.AutoSlam.",'Site Setup'!$R$5,".",'Site Setup'!$R$5,"-SLAM",$AO45,W$38,W$37),Smartpac_DATA!$2:$2,0),4),"1","")&amp;"7:"&amp;SUBSTITUTE(ADDRESS(1,MATCH(CONCATENATE("*Count.AutoSlam.",'Site Setup'!$R$5,".",'Site Setup'!$R$5,"-SLAM",$AO45,W$38,W$37),Smartpac_DATA!$2:$2,0),4),"1","")&amp;"200")),0)</f>
        <v/>
      </c>
      <c r="X45" s="251">
        <f>_xlfn.IFNA(SUM(INDIRECT("Smartpac_DATA!" &amp; SUBSTITUTE(ADDRESS(1,MATCH(CONCATENATE("*Count.AutoSlam.",'Site Setup'!$R$5,".",'Site Setup'!$R$5,"-SLAM",$AO45,X$38,X$37),Smartpac_DATA!$2:$2,0),4),"1","")&amp;"7:"&amp;SUBSTITUTE(ADDRESS(1,MATCH(CONCATENATE("*Count.AutoSlam.",'Site Setup'!$R$5,".",'Site Setup'!$R$5,"-SLAM",$AO45,X$38,X$37),Smartpac_DATA!$2:$2,0),4),"1","")&amp;"200")),0)</f>
        <v/>
      </c>
      <c r="Y45" s="251">
        <f>_xlfn.IFNA(SUM(INDIRECT("Smartpac_DATA!" &amp; SUBSTITUTE(ADDRESS(1,MATCH(CONCATENATE("*Count.AutoSlam.",'Site Setup'!$R$5,".",'Site Setup'!$G44,".",'Site Setup'!$R$5,"-SLAM",'Site Setup'!$F44,Y$38,Y$37),Smartpac_DATA!$2:$2,0),4),"1","")&amp;"7:"&amp;SUBSTITUTE(ADDRESS(1,MATCH(CONCATENATE("*Count.AutoSlam.",'Site Setup'!$R$5,".",'Site Setup'!$G44,".",'Site Setup'!$R$5,"-SLAM",'Site Setup'!$F44,Y$38,Y$37),Smartpac_DATA!$2:$2,0),4),"1","")&amp;"200")),0)</f>
        <v/>
      </c>
      <c r="Z45" s="251">
        <f>_xlfn.IFNA(SUM(INDIRECT("Smartpac_DATA!" &amp; SUBSTITUTE(ADDRESS(1,MATCH(CONCATENATE("*Count.AutoSlam.",'Site Setup'!$R$5,".",'Site Setup'!$R$5,"-SLAM",$AO45,Z$38,Z$37),Smartpac_DATA!$2:$2,0),4),"1","")&amp;"7:"&amp;SUBSTITUTE(ADDRESS(1,MATCH(CONCATENATE("*Count.AutoSlam.",'Site Setup'!$R$5,".",'Site Setup'!$R$5,"-SLAM",$AO45,Z$38,Z$37),Smartpac_DATA!$2:$2,0),4),"1","")&amp;"200")),0)</f>
        <v/>
      </c>
      <c r="AA45" s="251">
        <f>_xlfn.IFNA(SUM(INDIRECT("Smartpac_DATA!" &amp; SUBSTITUTE(ADDRESS(1,MATCH(CONCATENATE("*Count.AutoSlam.",'Site Setup'!$R$5,".",'Site Setup'!$R$5,"-SLAM",$AO45,AA$38,AA$37),Smartpac_DATA!$2:$2,0),4),"1","")&amp;"7:"&amp;SUBSTITUTE(ADDRESS(1,MATCH(CONCATENATE("*Count.AutoSlam.",'Site Setup'!$R$5,".",'Site Setup'!$R$5,"-SLAM",$AO45,AA$38,AA$37),Smartpac_DATA!$2:$2,0),4),"1","")&amp;"200")),0)</f>
        <v/>
      </c>
      <c r="AB45" s="251">
        <f>_xlfn.IFNA(SUM(INDIRECT("Smartpac_DATA!" &amp; SUBSTITUTE(ADDRESS(1,MATCH(CONCATENATE("*Count.AutoSlam.",'Site Setup'!$R$5,".",'Site Setup'!$R$5,"-SLAM",$AO45,AB$38,AB$37),Smartpac_DATA!$2:$2,0),4),"1","")&amp;"7:"&amp;SUBSTITUTE(ADDRESS(1,MATCH(CONCATENATE("*Count.AutoSlam.",'Site Setup'!$R$5,".",'Site Setup'!$R$5,"-SLAM",$AO45,AB$38,AB$37),Smartpac_DATA!$2:$2,0),4),"1","")&amp;"200")),0)</f>
        <v/>
      </c>
      <c r="AC45" s="251">
        <f>_xlfn.IFNA(SUM(INDIRECT("Smartpac_DATA!" &amp; SUBSTITUTE(ADDRESS(1,MATCH(CONCATENATE("*Count.AutoSlam.",'Site Setup'!$R$5,".",'Site Setup'!$R$5,"-SLAM",$AO45,AC$38,AC$37),Smartpac_DATA!$2:$2,0),4),"1","")&amp;"7:"&amp;SUBSTITUTE(ADDRESS(1,MATCH(CONCATENATE("*Count.AutoSlam.",'Site Setup'!$R$5,".",'Site Setup'!$R$5,"-SLAM",$AO45,AC$38,AC$37),Smartpac_DATA!$2:$2,0),4),"1","")&amp;"200")),0)</f>
        <v/>
      </c>
      <c r="AD45" s="251">
        <f>_xlfn.IFNA(SUM(INDIRECT("Smartpac_DATA!" &amp; SUBSTITUTE(ADDRESS(1,MATCH(CONCATENATE("*Count.AutoSlam.",'Site Setup'!$R$5,".",'Site Setup'!$R$5,"-SLAM",$AO45,AD$38,AD$37),Smartpac_DATA!$2:$2,0),4),"1","")&amp;"7:"&amp;SUBSTITUTE(ADDRESS(1,MATCH(CONCATENATE("*Count.AutoSlam.",'Site Setup'!$R$5,".",'Site Setup'!$R$5,"-SLAM",$AO45,AD$38,AD$37),Smartpac_DATA!$2:$2,0),4),"1","")&amp;"200")),0)</f>
        <v/>
      </c>
      <c r="AE45" s="251">
        <f>_xlfn.IFNA(SUM(INDIRECT("Smartpac_DATA!" &amp; SUBSTITUTE(ADDRESS(1,MATCH(CONCATENATE("*Count.AutoSlam.",'Site Setup'!$R$5,".",'Site Setup'!$R$5,"-SLAM",$AO45,AE$38,AE$37),Smartpac_DATA!$2:$2,0),4),"1","")&amp;"7:"&amp;SUBSTITUTE(ADDRESS(1,MATCH(CONCATENATE("*Count.AutoSlam.",'Site Setup'!$R$5,".",'Site Setup'!$R$5,"-SLAM",$AO45,AE$38,AE$37),Smartpac_DATA!$2:$2,0),4),"1","")&amp;"200")),0)</f>
        <v/>
      </c>
      <c r="AF45" s="251">
        <f>_xlfn.IFNA(SUM(INDIRECT("Smartpac_DATA!" &amp; SUBSTITUTE(ADDRESS(1,MATCH(CONCATENATE("*Count.AutoSlam.",'Site Setup'!$R$5,".",'Site Setup'!$R$5,"-SLAM",$AO45,AF$38,AF$37),Smartpac_DATA!$2:$2,0),4),"1","")&amp;"7:"&amp;SUBSTITUTE(ADDRESS(1,MATCH(CONCATENATE("*Count.AutoSlam.",'Site Setup'!$R$5,".",'Site Setup'!$R$5,"-SLAM",$AO45,AF$38,AF$37),Smartpac_DATA!$2:$2,0),4),"1","")&amp;"200")),0)</f>
        <v/>
      </c>
      <c r="AG45" s="251">
        <f>_xlfn.IFNA(SUM(INDIRECT("Smartpac_DATA!" &amp; SUBSTITUTE(ADDRESS(1,MATCH(CONCATENATE("*Count.AutoSlam.",'Site Setup'!$R$5,".",'Site Setup'!$R$5,"-SLAM",$AO45,AG$38,AG$37),Smartpac_DATA!$2:$2,0),4),"1","")&amp;"7:"&amp;SUBSTITUTE(ADDRESS(1,MATCH(CONCATENATE("*Count.AutoSlam.",'Site Setup'!$R$5,".",'Site Setup'!$R$5,"-SLAM",$AO45,AG$38,AG$37),Smartpac_DATA!$2:$2,0),4),"1","")&amp;"200")),0)</f>
        <v/>
      </c>
      <c r="AH45" s="251">
        <f>_xlfn.IFNA(SUM(INDIRECT("Smartpac_DATA!" &amp; SUBSTITUTE(ADDRESS(1,MATCH(CONCATENATE("*Count.AutoSlam.",'Site Setup'!$R$5,".",'Site Setup'!$R$5,"-SLAM",$AO45,AH$38,AH$37),Smartpac_DATA!$2:$2,0),4),"1","")&amp;"7:"&amp;SUBSTITUTE(ADDRESS(1,MATCH(CONCATENATE("*Count.AutoSlam.",'Site Setup'!$R$5,".",'Site Setup'!$R$5,"-SLAM",$AO45,AH$38,AH$37),Smartpac_DATA!$2:$2,0),4),"1","")&amp;"200")),0)</f>
        <v/>
      </c>
      <c r="AI45" s="251">
        <f>_xlfn.IFNA(SUM(INDIRECT("Smartpac_DATA!" &amp; SUBSTITUTE(ADDRESS(1,MATCH(CONCATENATE("*Count.AutoSlam.",'Site Setup'!$R$5,".",'Site Setup'!$R$5,"-SLAM",$AO45,AI$38,AI$37),Smartpac_DATA!$2:$2,0),4),"1","")&amp;"7:"&amp;SUBSTITUTE(ADDRESS(1,MATCH(CONCATENATE("*Count.AutoSlam.",'Site Setup'!$R$5,".",'Site Setup'!$R$5,"-SLAM",$AO45,AI$38,AI$37),Smartpac_DATA!$2:$2,0),4),"1","")&amp;"200")),0)</f>
        <v/>
      </c>
      <c r="AJ45" s="251">
        <f>_xlfn.IFNA(SUM(INDIRECT("Smartpac_DATA!" &amp; SUBSTITUTE(ADDRESS(1,MATCH(CONCATENATE("*Count.AutoSlam.",'Site Setup'!$R$5,".",'Site Setup'!$R$5,"-SLAM",$AO45,AJ$38,AJ$37),Smartpac_DATA!$2:$2,0),4),"1","")&amp;"7:"&amp;SUBSTITUTE(ADDRESS(1,MATCH(CONCATENATE("*Count.AutoSlam.",'Site Setup'!$R$5,".",'Site Setup'!$R$5,"-SLAM",$AO45,AJ$38,AJ$37),Smartpac_DATA!$2:$2,0),4),"1","")&amp;"200")),0)</f>
        <v/>
      </c>
      <c r="AK45" s="251">
        <f>_xlfn.IFNA(SUM(INDIRECT("Smartpac_DATA!" &amp; SUBSTITUTE(ADDRESS(1,MATCH(CONCATENATE("*Count.AutoSlam.",'Site Setup'!$R$5,".",'Site Setup'!$R$5,"-SLAM",$AO45,AK$38,AK$37),Smartpac_DATA!$2:$2,0),4),"1","")&amp;"7:"&amp;SUBSTITUTE(ADDRESS(1,MATCH(CONCATENATE("*Count.AutoSlam.",'Site Setup'!$R$5,".",'Site Setup'!$R$5,"-SLAM",$AO45,AK$38,AK$37),Smartpac_DATA!$2:$2,0),4),"1","")&amp;"200")),0)</f>
        <v/>
      </c>
      <c r="AL45" s="251">
        <f>_xlfn.IFNA(SUM(INDIRECT("Smartpac_DATA!" &amp; SUBSTITUTE(ADDRESS(1,MATCH(CONCATENATE("*Count.AutoSlam.",'Site Setup'!$R$5,".",'Site Setup'!$R$5,"-SLAM",$AO45,AL$38,AL$37),Smartpac_DATA!$2:$2,0),4),"1","")&amp;"7:"&amp;SUBSTITUTE(ADDRESS(1,MATCH(CONCATENATE("*Count.AutoSlam.",'Site Setup'!$R$5,".",'Site Setup'!$R$5,"-SLAM",$AO45,AL$38,AL$37),Smartpac_DATA!$2:$2,0),4),"1","")&amp;"200")),0)</f>
        <v/>
      </c>
      <c r="AM45" s="251">
        <f>_xlfn.IFNA(SUM(INDIRECT("Smartpac_DATA!" &amp; SUBSTITUTE(ADDRESS(1,MATCH(CONCATENATE("*Count.AutoSlam.",'Site Setup'!$R$5,".",'Site Setup'!$G44,".",'Site Setup'!$R$5,"-SLAM",'Site Setup'!$F44,AM$38,AM$37),Smartpac_DATA!$2:$2,0),4),"1","")&amp;"7:"&amp;SUBSTITUTE(ADDRESS(1,MATCH(CONCATENATE("*Count.AutoSlam.",'Site Setup'!$R$5,".",'Site Setup'!$G44,".",'Site Setup'!$R$5,"-SLAM",'Site Setup'!$F44,AM$38,AM$37),Smartpac_DATA!$2:$2,0),4),"1","")&amp;"200")),0)</f>
        <v/>
      </c>
      <c r="AN45" s="251">
        <f>_xlfn.IFNA(SUM(INDIRECT("Smartpac_DATA!" &amp; SUBSTITUTE(ADDRESS(1,MATCH(CONCATENATE("*Count.AutoSlam.",'Site Setup'!$R$5,".",'Site Setup'!$R$5,"-SLAM",$AO45,AN$38,AN$37),Smartpac_DATA!$2:$2,0),4),"1","")&amp;"7:"&amp;SUBSTITUTE(ADDRESS(1,MATCH(CONCATENATE("*Count.AutoSlam.",'Site Setup'!$R$5,".",'Site Setup'!$R$5,"-SLAM",$AO45,AN$38,AN$37),Smartpac_DATA!$2:$2,0),4),"1","")&amp;"200")),0)</f>
        <v/>
      </c>
      <c r="AO45" s="24">
        <f>'Site Setup'!F44</f>
        <v/>
      </c>
      <c r="AP45" s="488" t="n"/>
    </row>
    <row r="46" ht="15.75" customHeight="1" s="644">
      <c r="A46" s="82">
        <f>A19</f>
        <v/>
      </c>
      <c r="B46" s="97">
        <f>_xlfn.IFNA(SUM(INDIRECT("Smartpac_DATA!" &amp; SUBSTITUTE(ADDRESS(1,MATCH(CONCATENATE("*Count.AutoSlam.",'Site Setup'!$R$5,".",'Site Setup'!$G45,".",'Site Setup'!$R$5,"-SLAM",$AO46,".Shipped n"),Smartpac_DATA!$2:$2,0),4),"1","")&amp;"7:"&amp;SUBSTITUTE(ADDRESS(1,MATCH(CONCATENATE("*Count.AutoSlam.",'Site Setup'!$R$5,".",'Site Setup'!$G45,".",'Site Setup'!$R$5,"-SLAM",$AO46,".Shipped n"),Smartpac_DATA!$2:$2,0),4),"1","")&amp;"200")),0)</f>
        <v/>
      </c>
      <c r="C46" s="251">
        <f>_xlfn.IFNA(SUM(INDIRECT("Smartpac_DATA!" &amp; SUBSTITUTE(ADDRESS(1,MATCH(CONCATENATE("*Count.AutoSlam.",'Site Setup'!$R$5,".",'Site Setup'!$R$5,"-SLAM",$AO46,C$38,C$37),Smartpac_DATA!$2:$2,0),4),"1","")&amp;"7:"&amp;SUBSTITUTE(ADDRESS(1,MATCH(CONCATENATE("*Count.AutoSlam.",'Site Setup'!$R$5,".",'Site Setup'!$R$5,"-SLAM",$AO46,C$38,C$37),Smartpac_DATA!$2:$2,0),4),"1","")&amp;"200")),0)</f>
        <v/>
      </c>
      <c r="D46" s="251">
        <f>_xlfn.IFNA(SUM(INDIRECT("Smartpac_DATA!" &amp; SUBSTITUTE(ADDRESS(1,MATCH(CONCATENATE("*Count.AutoSlam.",'Site Setup'!$R$5,".",'Site Setup'!$R$5,"-SLAM",$AO46,D$38,D$37),Smartpac_DATA!$2:$2,0),4),"1","")&amp;"7:"&amp;SUBSTITUTE(ADDRESS(1,MATCH(CONCATENATE("*Count.AutoSlam.",'Site Setup'!$R$5,".",'Site Setup'!$R$5,"-SLAM",$AO46,D$38,D$37),Smartpac_DATA!$2:$2,0),4),"1","")&amp;"200")),0)</f>
        <v/>
      </c>
      <c r="E46" s="251">
        <f>_xlfn.IFNA(SUM(INDIRECT("Smartpac_DATA!" &amp; SUBSTITUTE(ADDRESS(1,MATCH(CONCATENATE("*Count.AutoSlam.",'Site Setup'!$R$5,".",'Site Setup'!$R$5,"-SLAM",$AO46,E$38,E$37),Smartpac_DATA!$2:$2,0),4),"1","")&amp;"7:"&amp;SUBSTITUTE(ADDRESS(1,MATCH(CONCATENATE("*Count.AutoSlam.",'Site Setup'!$R$5,".",'Site Setup'!$R$5,"-SLAM",$AO46,E$38,E$37),Smartpac_DATA!$2:$2,0),4),"1","")&amp;"200")),0)</f>
        <v/>
      </c>
      <c r="F46" s="251">
        <f>_xlfn.IFNA(SUM(INDIRECT("Smartpac_DATA!" &amp; SUBSTITUTE(ADDRESS(1,MATCH(CONCATENATE("*Count.AutoSlam.",'Site Setup'!$R$5,".",'Site Setup'!$R$5,"-SLAM",$AO46,F$38,F$37),Smartpac_DATA!$2:$2,0),4),"1","")&amp;"7:"&amp;SUBSTITUTE(ADDRESS(1,MATCH(CONCATENATE("*Count.AutoSlam.",'Site Setup'!$R$5,".",'Site Setup'!$R$5,"-SLAM",$AO46,F$38,F$37),Smartpac_DATA!$2:$2,0),4),"1","")&amp;"200")),0)</f>
        <v/>
      </c>
      <c r="G46" s="251">
        <f>_xlfn.IFNA(SUM(INDIRECT("Smartpac_DATA!" &amp; SUBSTITUTE(ADDRESS(1,MATCH(CONCATENATE("*Count.AutoSlam.",'Site Setup'!$R$5,".",'Site Setup'!$R$5,"-SLAM",$AO46,G$38,G$37),Smartpac_DATA!$2:$2,0),4),"1","")&amp;"7:"&amp;SUBSTITUTE(ADDRESS(1,MATCH(CONCATENATE("*Count.AutoSlam.",'Site Setup'!$R$5,".",'Site Setup'!$R$5,"-SLAM",$AO46,G$38,G$37),Smartpac_DATA!$2:$2,0),4),"1","")&amp;"200")),0)</f>
        <v/>
      </c>
      <c r="H46" s="251">
        <f>_xlfn.IFNA(SUM(INDIRECT("Smartpac_DATA!" &amp; SUBSTITUTE(ADDRESS(1,MATCH(CONCATENATE("*Count.AutoSlam.",'Site Setup'!$R$5,".",'Site Setup'!$R$5,"-SLAM",$AO46,H$38,H$37),Smartpac_DATA!$2:$2,0),4),"1","")&amp;"7:"&amp;SUBSTITUTE(ADDRESS(1,MATCH(CONCATENATE("*Count.AutoSlam.",'Site Setup'!$R$5,".",'Site Setup'!$R$5,"-SLAM",$AO46,H$38,H$37),Smartpac_DATA!$2:$2,0),4),"1","")&amp;"200")),0)</f>
        <v/>
      </c>
      <c r="I46" s="251">
        <f>_xlfn.IFNA(SUM(INDIRECT("Smartpac_DATA!" &amp; SUBSTITUTE(ADDRESS(1,MATCH(CONCATENATE("*Count.AutoSlam.",'Site Setup'!$R$5,".",'Site Setup'!$R$5,"-SLAM",$AO46,I$38,I$37),Smartpac_DATA!$2:$2,0),4),"1","")&amp;"7:"&amp;SUBSTITUTE(ADDRESS(1,MATCH(CONCATENATE("*Count.AutoSlam.",'Site Setup'!$R$5,".",'Site Setup'!$R$5,"-SLAM",$AO46,I$38,I$37),Smartpac_DATA!$2:$2,0),4),"1","")&amp;"200")),0)</f>
        <v/>
      </c>
      <c r="J46" s="251">
        <f>_xlfn.IFNA(SUM(INDIRECT("Smartpac_DATA!" &amp; SUBSTITUTE(ADDRESS(1,MATCH(CONCATENATE("*Count.AutoSlam.",'Site Setup'!$R$5,".",'Site Setup'!$R$5,"-SLAM",$AO46,J$38,J$37),Smartpac_DATA!$2:$2,0),4),"1","")&amp;"7:"&amp;SUBSTITUTE(ADDRESS(1,MATCH(CONCATENATE("*Count.AutoSlam.",'Site Setup'!$R$5,".",'Site Setup'!$R$5,"-SLAM",$AO46,J$38,J$37),Smartpac_DATA!$2:$2,0),4),"1","")&amp;"200")),0)</f>
        <v/>
      </c>
      <c r="K46" s="251">
        <f>_xlfn.IFNA(SUM(INDIRECT("Smartpac_DATA!" &amp; SUBSTITUTE(ADDRESS(1,MATCH(CONCATENATE("*Count.AutoSlam.",'Site Setup'!$R$5,".",'Site Setup'!$R$5,"-SLAM",$AO46,K$38,K$37),Smartpac_DATA!$2:$2,0),4),"1","")&amp;"7:"&amp;SUBSTITUTE(ADDRESS(1,MATCH(CONCATENATE("*Count.AutoSlam.",'Site Setup'!$R$5,".",'Site Setup'!$R$5,"-SLAM",$AO46,K$38,K$37),Smartpac_DATA!$2:$2,0),4),"1","")&amp;"200")),0)</f>
        <v/>
      </c>
      <c r="L46" s="251">
        <f>_xlfn.IFNA(SUM(INDIRECT("Smartpac_DATA!" &amp; SUBSTITUTE(ADDRESS(1,MATCH(CONCATENATE("*Count.AutoSlam.",'Site Setup'!$R$5,".",'Site Setup'!$R$5,"-SLAM",$AO46,L$38,L$37),Smartpac_DATA!$2:$2,0),4),"1","")&amp;"7:"&amp;SUBSTITUTE(ADDRESS(1,MATCH(CONCATENATE("*Count.AutoSlam.",'Site Setup'!$R$5,".",'Site Setup'!$R$5,"-SLAM",$AO46,L$38,L$37),Smartpac_DATA!$2:$2,0),4),"1","")&amp;"200")),0)</f>
        <v/>
      </c>
      <c r="M46" s="251">
        <f>_xlfn.IFNA(SUM(INDIRECT("Smartpac_DATA!" &amp; SUBSTITUTE(ADDRESS(1,MATCH(CONCATENATE("*Count.AutoSlam.",'Site Setup'!$R$5,".",'Site Setup'!$R$5,"-SLAM",$AO46,M$38,M$37),Smartpac_DATA!$2:$2,0),4),"1","")&amp;"7:"&amp;SUBSTITUTE(ADDRESS(1,MATCH(CONCATENATE("*Count.AutoSlam.",'Site Setup'!$R$5,".",'Site Setup'!$R$5,"-SLAM",$AO46,M$38,M$37),Smartpac_DATA!$2:$2,0),4),"1","")&amp;"200")),0)</f>
        <v/>
      </c>
      <c r="N46" s="251">
        <f>_xlfn.IFNA(SUM(INDIRECT("Smartpac_DATA!" &amp; SUBSTITUTE(ADDRESS(1,MATCH(CONCATENATE("*Count.AutoSlam.",'Site Setup'!$R$5,".",'Site Setup'!$R$5,"-SLAM",$AO46,N$38,N$37),Smartpac_DATA!$2:$2,0),4),"1","")&amp;"7:"&amp;SUBSTITUTE(ADDRESS(1,MATCH(CONCATENATE("*Count.AutoSlam.",'Site Setup'!$R$5,".",'Site Setup'!$R$5,"-SLAM",$AO46,N$38,N$37),Smartpac_DATA!$2:$2,0),4),"1","")&amp;"200")),0)</f>
        <v/>
      </c>
      <c r="O46" s="251">
        <f>_xlfn.IFNA(SUM(INDIRECT("Smartpac_DATA!" &amp; SUBSTITUTE(ADDRESS(1,MATCH(CONCATENATE("*Count.AutoSlam.",'Site Setup'!$R$5,".",'Site Setup'!$R$5,"-SLAM",$AO46,O$38,O$37),Smartpac_DATA!$2:$2,0),4),"1","")&amp;"7:"&amp;SUBSTITUTE(ADDRESS(1,MATCH(CONCATENATE("*Count.AutoSlam.",'Site Setup'!$R$5,".",'Site Setup'!$R$5,"-SLAM",$AO46,O$38,O$37),Smartpac_DATA!$2:$2,0),4),"1","")&amp;"200")),0)</f>
        <v/>
      </c>
      <c r="P46" s="251">
        <f>_xlfn.IFNA(SUM(INDIRECT("Smartpac_DATA!" &amp; SUBSTITUTE(ADDRESS(1,MATCH(CONCATENATE("*Count.AutoSlam.",'Site Setup'!$R$5,".",'Site Setup'!$R$5,"-SLAM",$AO46,P$38,P$37),Smartpac_DATA!$2:$2,0),4),"1","")&amp;"7:"&amp;SUBSTITUTE(ADDRESS(1,MATCH(CONCATENATE("*Count.AutoSlam.",'Site Setup'!$R$5,".",'Site Setup'!$R$5,"-SLAM",$AO46,P$38,P$37),Smartpac_DATA!$2:$2,0),4),"1","")&amp;"200")),0)</f>
        <v/>
      </c>
      <c r="Q46" s="251">
        <f>_xlfn.IFNA(SUM(INDIRECT("Smartpac_DATA!" &amp; SUBSTITUTE(ADDRESS(1,MATCH(CONCATENATE("*Count.AutoSlam.",'Site Setup'!$R$5,".",'Site Setup'!$R$5,"-SLAM",$AO46,Q$38,Q$37),Smartpac_DATA!$2:$2,0),4),"1","")&amp;"7:"&amp;SUBSTITUTE(ADDRESS(1,MATCH(CONCATENATE("*Count.AutoSlam.",'Site Setup'!$R$5,".",'Site Setup'!$R$5,"-SLAM",$AO46,Q$38,Q$37),Smartpac_DATA!$2:$2,0),4),"1","")&amp;"200")),0)</f>
        <v/>
      </c>
      <c r="R46" s="251">
        <f>_xlfn.IFNA(SUM(INDIRECT("Smartpac_DATA!" &amp; SUBSTITUTE(ADDRESS(1,MATCH(CONCATENATE("*Count.AutoSlam.",'Site Setup'!$R$5,".",'Site Setup'!$R$5,"-SLAM",$AO46,R$38,R$37),Smartpac_DATA!$2:$2,0),4),"1","")&amp;"7:"&amp;SUBSTITUTE(ADDRESS(1,MATCH(CONCATENATE("*Count.AutoSlam.",'Site Setup'!$R$5,".",'Site Setup'!$R$5,"-SLAM",$AO46,R$38,R$37),Smartpac_DATA!$2:$2,0),4),"1","")&amp;"200")),0)</f>
        <v/>
      </c>
      <c r="S46" s="251">
        <f>_xlfn.IFNA(SUM(INDIRECT("Smartpac_DATA!" &amp; SUBSTITUTE(ADDRESS(1,MATCH(CONCATENATE("*Count.AutoSlam.",'Site Setup'!$R$5,".",'Site Setup'!$R$5,"-SLAM",$AO46,S$38,S$37),Smartpac_DATA!$2:$2,0),4),"1","")&amp;"7:"&amp;SUBSTITUTE(ADDRESS(1,MATCH(CONCATENATE("*Count.AutoSlam.",'Site Setup'!$R$5,".",'Site Setup'!$R$5,"-SLAM",$AO46,S$38,S$37),Smartpac_DATA!$2:$2,0),4),"1","")&amp;"200")),0)</f>
        <v/>
      </c>
      <c r="T46" s="251">
        <f>_xlfn.IFNA(SUM(INDIRECT("Smartpac_DATA!" &amp; SUBSTITUTE(ADDRESS(1,MATCH(CONCATENATE("*Count.AutoSlam.",'Site Setup'!$R$5,".",'Site Setup'!$R$5,"-SLAM",$AO46,T$38,T$37),Smartpac_DATA!$2:$2,0),4),"1","")&amp;"7:"&amp;SUBSTITUTE(ADDRESS(1,MATCH(CONCATENATE("*Count.AutoSlam.",'Site Setup'!$R$5,".",'Site Setup'!$R$5,"-SLAM",$AO46,T$38,T$37),Smartpac_DATA!$2:$2,0),4),"1","")&amp;"200")),0)</f>
        <v/>
      </c>
      <c r="U46" s="251">
        <f>_xlfn.IFNA(SUM(INDIRECT("Smartpac_DATA!" &amp; SUBSTITUTE(ADDRESS(1,MATCH(CONCATENATE("*Count.AutoSlam.",'Site Setup'!$R$5,".",'Site Setup'!$R$5,"-SLAM",$AO46,U$38,U$37),Smartpac_DATA!$2:$2,0),4),"1","")&amp;"7:"&amp;SUBSTITUTE(ADDRESS(1,MATCH(CONCATENATE("*Count.AutoSlam.",'Site Setup'!$R$5,".",'Site Setup'!$R$5,"-SLAM",$AO46,U$38,U$37),Smartpac_DATA!$2:$2,0),4),"1","")&amp;"200")),0)</f>
        <v/>
      </c>
      <c r="V46" s="251">
        <f>_xlfn.IFNA(SUM(INDIRECT("Smartpac_DATA!" &amp; SUBSTITUTE(ADDRESS(1,MATCH(CONCATENATE("*Count.AutoSlam.",'Site Setup'!$R$5,".",'Site Setup'!$R$5,"-SLAM",$AO46,V$38,V$37),Smartpac_DATA!$2:$2,0),4),"1","")&amp;"7:"&amp;SUBSTITUTE(ADDRESS(1,MATCH(CONCATENATE("*Count.AutoSlam.",'Site Setup'!$R$5,".",'Site Setup'!$R$5,"-SLAM",$AO46,V$38,V$37),Smartpac_DATA!$2:$2,0),4),"1","")&amp;"200")),0)</f>
        <v/>
      </c>
      <c r="W46" s="251">
        <f>_xlfn.IFNA(SUM(INDIRECT("Smartpac_DATA!" &amp; SUBSTITUTE(ADDRESS(1,MATCH(CONCATENATE("*Count.AutoSlam.",'Site Setup'!$R$5,".",'Site Setup'!$R$5,"-SLAM",$AO46,W$38,W$37),Smartpac_DATA!$2:$2,0),4),"1","")&amp;"7:"&amp;SUBSTITUTE(ADDRESS(1,MATCH(CONCATENATE("*Count.AutoSlam.",'Site Setup'!$R$5,".",'Site Setup'!$R$5,"-SLAM",$AO46,W$38,W$37),Smartpac_DATA!$2:$2,0),4),"1","")&amp;"200")),0)</f>
        <v/>
      </c>
      <c r="X46" s="251">
        <f>_xlfn.IFNA(SUM(INDIRECT("Smartpac_DATA!" &amp; SUBSTITUTE(ADDRESS(1,MATCH(CONCATENATE("*Count.AutoSlam.",'Site Setup'!$R$5,".",'Site Setup'!$R$5,"-SLAM",$AO46,X$38,X$37),Smartpac_DATA!$2:$2,0),4),"1","")&amp;"7:"&amp;SUBSTITUTE(ADDRESS(1,MATCH(CONCATENATE("*Count.AutoSlam.",'Site Setup'!$R$5,".",'Site Setup'!$R$5,"-SLAM",$AO46,X$38,X$37),Smartpac_DATA!$2:$2,0),4),"1","")&amp;"200")),0)</f>
        <v/>
      </c>
      <c r="Y46" s="251">
        <f>_xlfn.IFNA(SUM(INDIRECT("Smartpac_DATA!" &amp; SUBSTITUTE(ADDRESS(1,MATCH(CONCATENATE("*Count.AutoSlam.",'Site Setup'!$R$5,".",'Site Setup'!$G45,".",'Site Setup'!$R$5,"-SLAM",'Site Setup'!$F45,Y$38,Y$37),Smartpac_DATA!$2:$2,0),4),"1","")&amp;"7:"&amp;SUBSTITUTE(ADDRESS(1,MATCH(CONCATENATE("*Count.AutoSlam.",'Site Setup'!$R$5,".",'Site Setup'!$G45,".",'Site Setup'!$R$5,"-SLAM",'Site Setup'!$F45,Y$38,Y$37),Smartpac_DATA!$2:$2,0),4),"1","")&amp;"200")),0)</f>
        <v/>
      </c>
      <c r="Z46" s="251">
        <f>_xlfn.IFNA(SUM(INDIRECT("Smartpac_DATA!" &amp; SUBSTITUTE(ADDRESS(1,MATCH(CONCATENATE("*Count.AutoSlam.",'Site Setup'!$R$5,".",'Site Setup'!$R$5,"-SLAM",$AO46,Z$38,Z$37),Smartpac_DATA!$2:$2,0),4),"1","")&amp;"7:"&amp;SUBSTITUTE(ADDRESS(1,MATCH(CONCATENATE("*Count.AutoSlam.",'Site Setup'!$R$5,".",'Site Setup'!$R$5,"-SLAM",$AO46,Z$38,Z$37),Smartpac_DATA!$2:$2,0),4),"1","")&amp;"200")),0)</f>
        <v/>
      </c>
      <c r="AA46" s="251">
        <f>_xlfn.IFNA(SUM(INDIRECT("Smartpac_DATA!" &amp; SUBSTITUTE(ADDRESS(1,MATCH(CONCATENATE("*Count.AutoSlam.",'Site Setup'!$R$5,".",'Site Setup'!$R$5,"-SLAM",$AO46,AA$38,AA$37),Smartpac_DATA!$2:$2,0),4),"1","")&amp;"7:"&amp;SUBSTITUTE(ADDRESS(1,MATCH(CONCATENATE("*Count.AutoSlam.",'Site Setup'!$R$5,".",'Site Setup'!$R$5,"-SLAM",$AO46,AA$38,AA$37),Smartpac_DATA!$2:$2,0),4),"1","")&amp;"200")),0)</f>
        <v/>
      </c>
      <c r="AB46" s="251">
        <f>_xlfn.IFNA(SUM(INDIRECT("Smartpac_DATA!" &amp; SUBSTITUTE(ADDRESS(1,MATCH(CONCATENATE("*Count.AutoSlam.",'Site Setup'!$R$5,".",'Site Setup'!$R$5,"-SLAM",$AO46,AB$38,AB$37),Smartpac_DATA!$2:$2,0),4),"1","")&amp;"7:"&amp;SUBSTITUTE(ADDRESS(1,MATCH(CONCATENATE("*Count.AutoSlam.",'Site Setup'!$R$5,".",'Site Setup'!$R$5,"-SLAM",$AO46,AB$38,AB$37),Smartpac_DATA!$2:$2,0),4),"1","")&amp;"200")),0)</f>
        <v/>
      </c>
      <c r="AC46" s="251">
        <f>_xlfn.IFNA(SUM(INDIRECT("Smartpac_DATA!" &amp; SUBSTITUTE(ADDRESS(1,MATCH(CONCATENATE("*Count.AutoSlam.",'Site Setup'!$R$5,".",'Site Setup'!$R$5,"-SLAM",$AO46,AC$38,AC$37),Smartpac_DATA!$2:$2,0),4),"1","")&amp;"7:"&amp;SUBSTITUTE(ADDRESS(1,MATCH(CONCATENATE("*Count.AutoSlam.",'Site Setup'!$R$5,".",'Site Setup'!$R$5,"-SLAM",$AO46,AC$38,AC$37),Smartpac_DATA!$2:$2,0),4),"1","")&amp;"200")),0)</f>
        <v/>
      </c>
      <c r="AD46" s="251">
        <f>_xlfn.IFNA(SUM(INDIRECT("Smartpac_DATA!" &amp; SUBSTITUTE(ADDRESS(1,MATCH(CONCATENATE("*Count.AutoSlam.",'Site Setup'!$R$5,".",'Site Setup'!$R$5,"-SLAM",$AO46,AD$38,AD$37),Smartpac_DATA!$2:$2,0),4),"1","")&amp;"7:"&amp;SUBSTITUTE(ADDRESS(1,MATCH(CONCATENATE("*Count.AutoSlam.",'Site Setup'!$R$5,".",'Site Setup'!$R$5,"-SLAM",$AO46,AD$38,AD$37),Smartpac_DATA!$2:$2,0),4),"1","")&amp;"200")),0)</f>
        <v/>
      </c>
      <c r="AE46" s="251">
        <f>_xlfn.IFNA(SUM(INDIRECT("Smartpac_DATA!" &amp; SUBSTITUTE(ADDRESS(1,MATCH(CONCATENATE("*Count.AutoSlam.",'Site Setup'!$R$5,".",'Site Setup'!$R$5,"-SLAM",$AO46,AE$38,AE$37),Smartpac_DATA!$2:$2,0),4),"1","")&amp;"7:"&amp;SUBSTITUTE(ADDRESS(1,MATCH(CONCATENATE("*Count.AutoSlam.",'Site Setup'!$R$5,".",'Site Setup'!$R$5,"-SLAM",$AO46,AE$38,AE$37),Smartpac_DATA!$2:$2,0),4),"1","")&amp;"200")),0)</f>
        <v/>
      </c>
      <c r="AF46" s="251">
        <f>_xlfn.IFNA(SUM(INDIRECT("Smartpac_DATA!" &amp; SUBSTITUTE(ADDRESS(1,MATCH(CONCATENATE("*Count.AutoSlam.",'Site Setup'!$R$5,".",'Site Setup'!$R$5,"-SLAM",$AO46,AF$38,AF$37),Smartpac_DATA!$2:$2,0),4),"1","")&amp;"7:"&amp;SUBSTITUTE(ADDRESS(1,MATCH(CONCATENATE("*Count.AutoSlam.",'Site Setup'!$R$5,".",'Site Setup'!$R$5,"-SLAM",$AO46,AF$38,AF$37),Smartpac_DATA!$2:$2,0),4),"1","")&amp;"200")),0)</f>
        <v/>
      </c>
      <c r="AG46" s="251">
        <f>_xlfn.IFNA(SUM(INDIRECT("Smartpac_DATA!" &amp; SUBSTITUTE(ADDRESS(1,MATCH(CONCATENATE("*Count.AutoSlam.",'Site Setup'!$R$5,".",'Site Setup'!$R$5,"-SLAM",$AO46,AG$38,AG$37),Smartpac_DATA!$2:$2,0),4),"1","")&amp;"7:"&amp;SUBSTITUTE(ADDRESS(1,MATCH(CONCATENATE("*Count.AutoSlam.",'Site Setup'!$R$5,".",'Site Setup'!$R$5,"-SLAM",$AO46,AG$38,AG$37),Smartpac_DATA!$2:$2,0),4),"1","")&amp;"200")),0)</f>
        <v/>
      </c>
      <c r="AH46" s="251">
        <f>_xlfn.IFNA(SUM(INDIRECT("Smartpac_DATA!" &amp; SUBSTITUTE(ADDRESS(1,MATCH(CONCATENATE("*Count.AutoSlam.",'Site Setup'!$R$5,".",'Site Setup'!$R$5,"-SLAM",$AO46,AH$38,AH$37),Smartpac_DATA!$2:$2,0),4),"1","")&amp;"7:"&amp;SUBSTITUTE(ADDRESS(1,MATCH(CONCATENATE("*Count.AutoSlam.",'Site Setup'!$R$5,".",'Site Setup'!$R$5,"-SLAM",$AO46,AH$38,AH$37),Smartpac_DATA!$2:$2,0),4),"1","")&amp;"200")),0)</f>
        <v/>
      </c>
      <c r="AI46" s="251">
        <f>_xlfn.IFNA(SUM(INDIRECT("Smartpac_DATA!" &amp; SUBSTITUTE(ADDRESS(1,MATCH(CONCATENATE("*Count.AutoSlam.",'Site Setup'!$R$5,".",'Site Setup'!$R$5,"-SLAM",$AO46,AI$38,AI$37),Smartpac_DATA!$2:$2,0),4),"1","")&amp;"7:"&amp;SUBSTITUTE(ADDRESS(1,MATCH(CONCATENATE("*Count.AutoSlam.",'Site Setup'!$R$5,".",'Site Setup'!$R$5,"-SLAM",$AO46,AI$38,AI$37),Smartpac_DATA!$2:$2,0),4),"1","")&amp;"200")),0)</f>
        <v/>
      </c>
      <c r="AJ46" s="251">
        <f>_xlfn.IFNA(SUM(INDIRECT("Smartpac_DATA!" &amp; SUBSTITUTE(ADDRESS(1,MATCH(CONCATENATE("*Count.AutoSlam.",'Site Setup'!$R$5,".",'Site Setup'!$R$5,"-SLAM",$AO46,AJ$38,AJ$37),Smartpac_DATA!$2:$2,0),4),"1","")&amp;"7:"&amp;SUBSTITUTE(ADDRESS(1,MATCH(CONCATENATE("*Count.AutoSlam.",'Site Setup'!$R$5,".",'Site Setup'!$R$5,"-SLAM",$AO46,AJ$38,AJ$37),Smartpac_DATA!$2:$2,0),4),"1","")&amp;"200")),0)</f>
        <v/>
      </c>
      <c r="AK46" s="251">
        <f>_xlfn.IFNA(SUM(INDIRECT("Smartpac_DATA!" &amp; SUBSTITUTE(ADDRESS(1,MATCH(CONCATENATE("*Count.AutoSlam.",'Site Setup'!$R$5,".",'Site Setup'!$R$5,"-SLAM",$AO46,AK$38,AK$37),Smartpac_DATA!$2:$2,0),4),"1","")&amp;"7:"&amp;SUBSTITUTE(ADDRESS(1,MATCH(CONCATENATE("*Count.AutoSlam.",'Site Setup'!$R$5,".",'Site Setup'!$R$5,"-SLAM",$AO46,AK$38,AK$37),Smartpac_DATA!$2:$2,0),4),"1","")&amp;"200")),0)</f>
        <v/>
      </c>
      <c r="AL46" s="251">
        <f>_xlfn.IFNA(SUM(INDIRECT("Smartpac_DATA!" &amp; SUBSTITUTE(ADDRESS(1,MATCH(CONCATENATE("*Count.AutoSlam.",'Site Setup'!$R$5,".",'Site Setup'!$R$5,"-SLAM",$AO46,AL$38,AL$37),Smartpac_DATA!$2:$2,0),4),"1","")&amp;"7:"&amp;SUBSTITUTE(ADDRESS(1,MATCH(CONCATENATE("*Count.AutoSlam.",'Site Setup'!$R$5,".",'Site Setup'!$R$5,"-SLAM",$AO46,AL$38,AL$37),Smartpac_DATA!$2:$2,0),4),"1","")&amp;"200")),0)</f>
        <v/>
      </c>
      <c r="AM46" s="251">
        <f>_xlfn.IFNA(SUM(INDIRECT("Smartpac_DATA!" &amp; SUBSTITUTE(ADDRESS(1,MATCH(CONCATENATE("*Count.AutoSlam.",'Site Setup'!$R$5,".",'Site Setup'!$G45,".",'Site Setup'!$R$5,"-SLAM",'Site Setup'!$F45,AM$38,AM$37),Smartpac_DATA!$2:$2,0),4),"1","")&amp;"7:"&amp;SUBSTITUTE(ADDRESS(1,MATCH(CONCATENATE("*Count.AutoSlam.",'Site Setup'!$R$5,".",'Site Setup'!$G45,".",'Site Setup'!$R$5,"-SLAM",'Site Setup'!$F45,AM$38,AM$37),Smartpac_DATA!$2:$2,0),4),"1","")&amp;"200")),0)</f>
        <v/>
      </c>
      <c r="AN46" s="251">
        <f>_xlfn.IFNA(SUM(INDIRECT("Smartpac_DATA!" &amp; SUBSTITUTE(ADDRESS(1,MATCH(CONCATENATE("*Count.AutoSlam.",'Site Setup'!$R$5,".",'Site Setup'!$R$5,"-SLAM",$AO46,AN$38,AN$37),Smartpac_DATA!$2:$2,0),4),"1","")&amp;"7:"&amp;SUBSTITUTE(ADDRESS(1,MATCH(CONCATENATE("*Count.AutoSlam.",'Site Setup'!$R$5,".",'Site Setup'!$R$5,"-SLAM",$AO46,AN$38,AN$37),Smartpac_DATA!$2:$2,0),4),"1","")&amp;"200")),0)</f>
        <v/>
      </c>
      <c r="AO46" s="24">
        <f>'Site Setup'!F45</f>
        <v/>
      </c>
      <c r="AP46" s="488" t="n"/>
    </row>
    <row r="47" ht="15.75" customHeight="1" s="644">
      <c r="A47" s="82">
        <f>A20</f>
        <v/>
      </c>
      <c r="B47" s="97">
        <f>_xlfn.IFNA(SUM(INDIRECT("Smartpac_DATA!" &amp; SUBSTITUTE(ADDRESS(1,MATCH(CONCATENATE("*Count.AutoSlam.",'Site Setup'!$R$5,".",'Site Setup'!$G46,".",'Site Setup'!$R$5,"-SLAM",$AO47,".Shipped n"),Smartpac_DATA!$2:$2,0),4),"1","")&amp;"7:"&amp;SUBSTITUTE(ADDRESS(1,MATCH(CONCATENATE("*Count.AutoSlam.",'Site Setup'!$R$5,".",'Site Setup'!$G46,".",'Site Setup'!$R$5,"-SLAM",$AO47,".Shipped n"),Smartpac_DATA!$2:$2,0),4),"1","")&amp;"200")),0)</f>
        <v/>
      </c>
      <c r="C47" s="251">
        <f>_xlfn.IFNA(SUM(INDIRECT("Smartpac_DATA!" &amp; SUBSTITUTE(ADDRESS(1,MATCH(CONCATENATE("*Count.AutoSlam.",'Site Setup'!$R$5,".",'Site Setup'!$R$5,"-SLAM",$AO47,C$38,C$37),Smartpac_DATA!$2:$2,0),4),"1","")&amp;"7:"&amp;SUBSTITUTE(ADDRESS(1,MATCH(CONCATENATE("*Count.AutoSlam.",'Site Setup'!$R$5,".",'Site Setup'!$R$5,"-SLAM",$AO47,C$38,C$37),Smartpac_DATA!$2:$2,0),4),"1","")&amp;"200")),0)</f>
        <v/>
      </c>
      <c r="D47" s="251">
        <f>_xlfn.IFNA(SUM(INDIRECT("Smartpac_DATA!" &amp; SUBSTITUTE(ADDRESS(1,MATCH(CONCATENATE("*Count.AutoSlam.",'Site Setup'!$R$5,".",'Site Setup'!$R$5,"-SLAM",$AO47,D$38,D$37),Smartpac_DATA!$2:$2,0),4),"1","")&amp;"7:"&amp;SUBSTITUTE(ADDRESS(1,MATCH(CONCATENATE("*Count.AutoSlam.",'Site Setup'!$R$5,".",'Site Setup'!$R$5,"-SLAM",$AO47,D$38,D$37),Smartpac_DATA!$2:$2,0),4),"1","")&amp;"200")),0)</f>
        <v/>
      </c>
      <c r="E47" s="251">
        <f>_xlfn.IFNA(SUM(INDIRECT("Smartpac_DATA!" &amp; SUBSTITUTE(ADDRESS(1,MATCH(CONCATENATE("*Count.AutoSlam.",'Site Setup'!$R$5,".",'Site Setup'!$R$5,"-SLAM",$AO47,E$38,E$37),Smartpac_DATA!$2:$2,0),4),"1","")&amp;"7:"&amp;SUBSTITUTE(ADDRESS(1,MATCH(CONCATENATE("*Count.AutoSlam.",'Site Setup'!$R$5,".",'Site Setup'!$R$5,"-SLAM",$AO47,E$38,E$37),Smartpac_DATA!$2:$2,0),4),"1","")&amp;"200")),0)</f>
        <v/>
      </c>
      <c r="F47" s="251">
        <f>_xlfn.IFNA(SUM(INDIRECT("Smartpac_DATA!" &amp; SUBSTITUTE(ADDRESS(1,MATCH(CONCATENATE("*Count.AutoSlam.",'Site Setup'!$R$5,".",'Site Setup'!$R$5,"-SLAM",$AO47,F$38,F$37),Smartpac_DATA!$2:$2,0),4),"1","")&amp;"7:"&amp;SUBSTITUTE(ADDRESS(1,MATCH(CONCATENATE("*Count.AutoSlam.",'Site Setup'!$R$5,".",'Site Setup'!$R$5,"-SLAM",$AO47,F$38,F$37),Smartpac_DATA!$2:$2,0),4),"1","")&amp;"200")),0)</f>
        <v/>
      </c>
      <c r="G47" s="251">
        <f>_xlfn.IFNA(SUM(INDIRECT("Smartpac_DATA!" &amp; SUBSTITUTE(ADDRESS(1,MATCH(CONCATENATE("*Count.AutoSlam.",'Site Setup'!$R$5,".",'Site Setup'!$R$5,"-SLAM",$AO47,G$38,G$37),Smartpac_DATA!$2:$2,0),4),"1","")&amp;"7:"&amp;SUBSTITUTE(ADDRESS(1,MATCH(CONCATENATE("*Count.AutoSlam.",'Site Setup'!$R$5,".",'Site Setup'!$R$5,"-SLAM",$AO47,G$38,G$37),Smartpac_DATA!$2:$2,0),4),"1","")&amp;"200")),0)</f>
        <v/>
      </c>
      <c r="H47" s="251">
        <f>_xlfn.IFNA(SUM(INDIRECT("Smartpac_DATA!" &amp; SUBSTITUTE(ADDRESS(1,MATCH(CONCATENATE("*Count.AutoSlam.",'Site Setup'!$R$5,".",'Site Setup'!$R$5,"-SLAM",$AO47,H$38,H$37),Smartpac_DATA!$2:$2,0),4),"1","")&amp;"7:"&amp;SUBSTITUTE(ADDRESS(1,MATCH(CONCATENATE("*Count.AutoSlam.",'Site Setup'!$R$5,".",'Site Setup'!$R$5,"-SLAM",$AO47,H$38,H$37),Smartpac_DATA!$2:$2,0),4),"1","")&amp;"200")),0)</f>
        <v/>
      </c>
      <c r="I47" s="251">
        <f>_xlfn.IFNA(SUM(INDIRECT("Smartpac_DATA!" &amp; SUBSTITUTE(ADDRESS(1,MATCH(CONCATENATE("*Count.AutoSlam.",'Site Setup'!$R$5,".",'Site Setup'!$R$5,"-SLAM",$AO47,I$38,I$37),Smartpac_DATA!$2:$2,0),4),"1","")&amp;"7:"&amp;SUBSTITUTE(ADDRESS(1,MATCH(CONCATENATE("*Count.AutoSlam.",'Site Setup'!$R$5,".",'Site Setup'!$R$5,"-SLAM",$AO47,I$38,I$37),Smartpac_DATA!$2:$2,0),4),"1","")&amp;"200")),0)</f>
        <v/>
      </c>
      <c r="J47" s="251">
        <f>_xlfn.IFNA(SUM(INDIRECT("Smartpac_DATA!" &amp; SUBSTITUTE(ADDRESS(1,MATCH(CONCATENATE("*Count.AutoSlam.",'Site Setup'!$R$5,".",'Site Setup'!$R$5,"-SLAM",$AO47,J$38,J$37),Smartpac_DATA!$2:$2,0),4),"1","")&amp;"7:"&amp;SUBSTITUTE(ADDRESS(1,MATCH(CONCATENATE("*Count.AutoSlam.",'Site Setup'!$R$5,".",'Site Setup'!$R$5,"-SLAM",$AO47,J$38,J$37),Smartpac_DATA!$2:$2,0),4),"1","")&amp;"200")),0)</f>
        <v/>
      </c>
      <c r="K47" s="251">
        <f>_xlfn.IFNA(SUM(INDIRECT("Smartpac_DATA!" &amp; SUBSTITUTE(ADDRESS(1,MATCH(CONCATENATE("*Count.AutoSlam.",'Site Setup'!$R$5,".",'Site Setup'!$R$5,"-SLAM",$AO47,K$38,K$37),Smartpac_DATA!$2:$2,0),4),"1","")&amp;"7:"&amp;SUBSTITUTE(ADDRESS(1,MATCH(CONCATENATE("*Count.AutoSlam.",'Site Setup'!$R$5,".",'Site Setup'!$R$5,"-SLAM",$AO47,K$38,K$37),Smartpac_DATA!$2:$2,0),4),"1","")&amp;"200")),0)</f>
        <v/>
      </c>
      <c r="L47" s="251">
        <f>_xlfn.IFNA(SUM(INDIRECT("Smartpac_DATA!" &amp; SUBSTITUTE(ADDRESS(1,MATCH(CONCATENATE("*Count.AutoSlam.",'Site Setup'!$R$5,".",'Site Setup'!$R$5,"-SLAM",$AO47,L$38,L$37),Smartpac_DATA!$2:$2,0),4),"1","")&amp;"7:"&amp;SUBSTITUTE(ADDRESS(1,MATCH(CONCATENATE("*Count.AutoSlam.",'Site Setup'!$R$5,".",'Site Setup'!$R$5,"-SLAM",$AO47,L$38,L$37),Smartpac_DATA!$2:$2,0),4),"1","")&amp;"200")),0)</f>
        <v/>
      </c>
      <c r="M47" s="251">
        <f>_xlfn.IFNA(SUM(INDIRECT("Smartpac_DATA!" &amp; SUBSTITUTE(ADDRESS(1,MATCH(CONCATENATE("*Count.AutoSlam.",'Site Setup'!$R$5,".",'Site Setup'!$R$5,"-SLAM",$AO47,M$38,M$37),Smartpac_DATA!$2:$2,0),4),"1","")&amp;"7:"&amp;SUBSTITUTE(ADDRESS(1,MATCH(CONCATENATE("*Count.AutoSlam.",'Site Setup'!$R$5,".",'Site Setup'!$R$5,"-SLAM",$AO47,M$38,M$37),Smartpac_DATA!$2:$2,0),4),"1","")&amp;"200")),0)</f>
        <v/>
      </c>
      <c r="N47" s="251">
        <f>_xlfn.IFNA(SUM(INDIRECT("Smartpac_DATA!" &amp; SUBSTITUTE(ADDRESS(1,MATCH(CONCATENATE("*Count.AutoSlam.",'Site Setup'!$R$5,".",'Site Setup'!$R$5,"-SLAM",$AO47,N$38,N$37),Smartpac_DATA!$2:$2,0),4),"1","")&amp;"7:"&amp;SUBSTITUTE(ADDRESS(1,MATCH(CONCATENATE("*Count.AutoSlam.",'Site Setup'!$R$5,".",'Site Setup'!$R$5,"-SLAM",$AO47,N$38,N$37),Smartpac_DATA!$2:$2,0),4),"1","")&amp;"200")),0)</f>
        <v/>
      </c>
      <c r="O47" s="251">
        <f>_xlfn.IFNA(SUM(INDIRECT("Smartpac_DATA!" &amp; SUBSTITUTE(ADDRESS(1,MATCH(CONCATENATE("*Count.AutoSlam.",'Site Setup'!$R$5,".",'Site Setup'!$R$5,"-SLAM",$AO47,O$38,O$37),Smartpac_DATA!$2:$2,0),4),"1","")&amp;"7:"&amp;SUBSTITUTE(ADDRESS(1,MATCH(CONCATENATE("*Count.AutoSlam.",'Site Setup'!$R$5,".",'Site Setup'!$R$5,"-SLAM",$AO47,O$38,O$37),Smartpac_DATA!$2:$2,0),4),"1","")&amp;"200")),0)</f>
        <v/>
      </c>
      <c r="P47" s="251">
        <f>_xlfn.IFNA(SUM(INDIRECT("Smartpac_DATA!" &amp; SUBSTITUTE(ADDRESS(1,MATCH(CONCATENATE("*Count.AutoSlam.",'Site Setup'!$R$5,".",'Site Setup'!$R$5,"-SLAM",$AO47,P$38,P$37),Smartpac_DATA!$2:$2,0),4),"1","")&amp;"7:"&amp;SUBSTITUTE(ADDRESS(1,MATCH(CONCATENATE("*Count.AutoSlam.",'Site Setup'!$R$5,".",'Site Setup'!$R$5,"-SLAM",$AO47,P$38,P$37),Smartpac_DATA!$2:$2,0),4),"1","")&amp;"200")),0)</f>
        <v/>
      </c>
      <c r="Q47" s="251">
        <f>_xlfn.IFNA(SUM(INDIRECT("Smartpac_DATA!" &amp; SUBSTITUTE(ADDRESS(1,MATCH(CONCATENATE("*Count.AutoSlam.",'Site Setup'!$R$5,".",'Site Setup'!$R$5,"-SLAM",$AO47,Q$38,Q$37),Smartpac_DATA!$2:$2,0),4),"1","")&amp;"7:"&amp;SUBSTITUTE(ADDRESS(1,MATCH(CONCATENATE("*Count.AutoSlam.",'Site Setup'!$R$5,".",'Site Setup'!$R$5,"-SLAM",$AO47,Q$38,Q$37),Smartpac_DATA!$2:$2,0),4),"1","")&amp;"200")),0)</f>
        <v/>
      </c>
      <c r="R47" s="251">
        <f>_xlfn.IFNA(SUM(INDIRECT("Smartpac_DATA!" &amp; SUBSTITUTE(ADDRESS(1,MATCH(CONCATENATE("*Count.AutoSlam.",'Site Setup'!$R$5,".",'Site Setup'!$R$5,"-SLAM",$AO47,R$38,R$37),Smartpac_DATA!$2:$2,0),4),"1","")&amp;"7:"&amp;SUBSTITUTE(ADDRESS(1,MATCH(CONCATENATE("*Count.AutoSlam.",'Site Setup'!$R$5,".",'Site Setup'!$R$5,"-SLAM",$AO47,R$38,R$37),Smartpac_DATA!$2:$2,0),4),"1","")&amp;"200")),0)</f>
        <v/>
      </c>
      <c r="S47" s="251">
        <f>_xlfn.IFNA(SUM(INDIRECT("Smartpac_DATA!" &amp; SUBSTITUTE(ADDRESS(1,MATCH(CONCATENATE("*Count.AutoSlam.",'Site Setup'!$R$5,".",'Site Setup'!$R$5,"-SLAM",$AO47,S$38,S$37),Smartpac_DATA!$2:$2,0),4),"1","")&amp;"7:"&amp;SUBSTITUTE(ADDRESS(1,MATCH(CONCATENATE("*Count.AutoSlam.",'Site Setup'!$R$5,".",'Site Setup'!$R$5,"-SLAM",$AO47,S$38,S$37),Smartpac_DATA!$2:$2,0),4),"1","")&amp;"200")),0)</f>
        <v/>
      </c>
      <c r="T47" s="251">
        <f>_xlfn.IFNA(SUM(INDIRECT("Smartpac_DATA!" &amp; SUBSTITUTE(ADDRESS(1,MATCH(CONCATENATE("*Count.AutoSlam.",'Site Setup'!$R$5,".",'Site Setup'!$R$5,"-SLAM",$AO47,T$38,T$37),Smartpac_DATA!$2:$2,0),4),"1","")&amp;"7:"&amp;SUBSTITUTE(ADDRESS(1,MATCH(CONCATENATE("*Count.AutoSlam.",'Site Setup'!$R$5,".",'Site Setup'!$R$5,"-SLAM",$AO47,T$38,T$37),Smartpac_DATA!$2:$2,0),4),"1","")&amp;"200")),0)</f>
        <v/>
      </c>
      <c r="U47" s="251">
        <f>_xlfn.IFNA(SUM(INDIRECT("Smartpac_DATA!" &amp; SUBSTITUTE(ADDRESS(1,MATCH(CONCATENATE("*Count.AutoSlam.",'Site Setup'!$R$5,".",'Site Setup'!$R$5,"-SLAM",$AO47,U$38,U$37),Smartpac_DATA!$2:$2,0),4),"1","")&amp;"7:"&amp;SUBSTITUTE(ADDRESS(1,MATCH(CONCATENATE("*Count.AutoSlam.",'Site Setup'!$R$5,".",'Site Setup'!$R$5,"-SLAM",$AO47,U$38,U$37),Smartpac_DATA!$2:$2,0),4),"1","")&amp;"200")),0)</f>
        <v/>
      </c>
      <c r="V47" s="251">
        <f>_xlfn.IFNA(SUM(INDIRECT("Smartpac_DATA!" &amp; SUBSTITUTE(ADDRESS(1,MATCH(CONCATENATE("*Count.AutoSlam.",'Site Setup'!$R$5,".",'Site Setup'!$R$5,"-SLAM",$AO47,V$38,V$37),Smartpac_DATA!$2:$2,0),4),"1","")&amp;"7:"&amp;SUBSTITUTE(ADDRESS(1,MATCH(CONCATENATE("*Count.AutoSlam.",'Site Setup'!$R$5,".",'Site Setup'!$R$5,"-SLAM",$AO47,V$38,V$37),Smartpac_DATA!$2:$2,0),4),"1","")&amp;"200")),0)</f>
        <v/>
      </c>
      <c r="W47" s="251">
        <f>_xlfn.IFNA(SUM(INDIRECT("Smartpac_DATA!" &amp; SUBSTITUTE(ADDRESS(1,MATCH(CONCATENATE("*Count.AutoSlam.",'Site Setup'!$R$5,".",'Site Setup'!$R$5,"-SLAM",$AO47,W$38,W$37),Smartpac_DATA!$2:$2,0),4),"1","")&amp;"7:"&amp;SUBSTITUTE(ADDRESS(1,MATCH(CONCATENATE("*Count.AutoSlam.",'Site Setup'!$R$5,".",'Site Setup'!$R$5,"-SLAM",$AO47,W$38,W$37),Smartpac_DATA!$2:$2,0),4),"1","")&amp;"200")),0)</f>
        <v/>
      </c>
      <c r="X47" s="251">
        <f>_xlfn.IFNA(SUM(INDIRECT("Smartpac_DATA!" &amp; SUBSTITUTE(ADDRESS(1,MATCH(CONCATENATE("*Count.AutoSlam.",'Site Setup'!$R$5,".",'Site Setup'!$R$5,"-SLAM",$AO47,X$38,X$37),Smartpac_DATA!$2:$2,0),4),"1","")&amp;"7:"&amp;SUBSTITUTE(ADDRESS(1,MATCH(CONCATENATE("*Count.AutoSlam.",'Site Setup'!$R$5,".",'Site Setup'!$R$5,"-SLAM",$AO47,X$38,X$37),Smartpac_DATA!$2:$2,0),4),"1","")&amp;"200")),0)</f>
        <v/>
      </c>
      <c r="Y47" s="251">
        <f>_xlfn.IFNA(SUM(INDIRECT("Smartpac_DATA!" &amp; SUBSTITUTE(ADDRESS(1,MATCH(CONCATENATE("*Count.AutoSlam.",'Site Setup'!$R$5,".",'Site Setup'!$G46,".",'Site Setup'!$R$5,"-SLAM",'Site Setup'!$F46,Y$38,Y$37),Smartpac_DATA!$2:$2,0),4),"1","")&amp;"7:"&amp;SUBSTITUTE(ADDRESS(1,MATCH(CONCATENATE("*Count.AutoSlam.",'Site Setup'!$R$5,".",'Site Setup'!$G46,".",'Site Setup'!$R$5,"-SLAM",'Site Setup'!$F46,Y$38,Y$37),Smartpac_DATA!$2:$2,0),4),"1","")&amp;"200")),0)</f>
        <v/>
      </c>
      <c r="Z47" s="251">
        <f>_xlfn.IFNA(SUM(INDIRECT("Smartpac_DATA!" &amp; SUBSTITUTE(ADDRESS(1,MATCH(CONCATENATE("*Count.AutoSlam.",'Site Setup'!$R$5,".",'Site Setup'!$R$5,"-SLAM",$AO47,Z$38,Z$37),Smartpac_DATA!$2:$2,0),4),"1","")&amp;"7:"&amp;SUBSTITUTE(ADDRESS(1,MATCH(CONCATENATE("*Count.AutoSlam.",'Site Setup'!$R$5,".",'Site Setup'!$R$5,"-SLAM",$AO47,Z$38,Z$37),Smartpac_DATA!$2:$2,0),4),"1","")&amp;"200")),0)</f>
        <v/>
      </c>
      <c r="AA47" s="251">
        <f>_xlfn.IFNA(SUM(INDIRECT("Smartpac_DATA!" &amp; SUBSTITUTE(ADDRESS(1,MATCH(CONCATENATE("*Count.AutoSlam.",'Site Setup'!$R$5,".",'Site Setup'!$R$5,"-SLAM",$AO47,AA$38,AA$37),Smartpac_DATA!$2:$2,0),4),"1","")&amp;"7:"&amp;SUBSTITUTE(ADDRESS(1,MATCH(CONCATENATE("*Count.AutoSlam.",'Site Setup'!$R$5,".",'Site Setup'!$R$5,"-SLAM",$AO47,AA$38,AA$37),Smartpac_DATA!$2:$2,0),4),"1","")&amp;"200")),0)</f>
        <v/>
      </c>
      <c r="AB47" s="251">
        <f>_xlfn.IFNA(SUM(INDIRECT("Smartpac_DATA!" &amp; SUBSTITUTE(ADDRESS(1,MATCH(CONCATENATE("*Count.AutoSlam.",'Site Setup'!$R$5,".",'Site Setup'!$R$5,"-SLAM",$AO47,AB$38,AB$37),Smartpac_DATA!$2:$2,0),4),"1","")&amp;"7:"&amp;SUBSTITUTE(ADDRESS(1,MATCH(CONCATENATE("*Count.AutoSlam.",'Site Setup'!$R$5,".",'Site Setup'!$R$5,"-SLAM",$AO47,AB$38,AB$37),Smartpac_DATA!$2:$2,0),4),"1","")&amp;"200")),0)</f>
        <v/>
      </c>
      <c r="AC47" s="251">
        <f>_xlfn.IFNA(SUM(INDIRECT("Smartpac_DATA!" &amp; SUBSTITUTE(ADDRESS(1,MATCH(CONCATENATE("*Count.AutoSlam.",'Site Setup'!$R$5,".",'Site Setup'!$R$5,"-SLAM",$AO47,AC$38,AC$37),Smartpac_DATA!$2:$2,0),4),"1","")&amp;"7:"&amp;SUBSTITUTE(ADDRESS(1,MATCH(CONCATENATE("*Count.AutoSlam.",'Site Setup'!$R$5,".",'Site Setup'!$R$5,"-SLAM",$AO47,AC$38,AC$37),Smartpac_DATA!$2:$2,0),4),"1","")&amp;"200")),0)</f>
        <v/>
      </c>
      <c r="AD47" s="251">
        <f>_xlfn.IFNA(SUM(INDIRECT("Smartpac_DATA!" &amp; SUBSTITUTE(ADDRESS(1,MATCH(CONCATENATE("*Count.AutoSlam.",'Site Setup'!$R$5,".",'Site Setup'!$R$5,"-SLAM",$AO47,AD$38,AD$37),Smartpac_DATA!$2:$2,0),4),"1","")&amp;"7:"&amp;SUBSTITUTE(ADDRESS(1,MATCH(CONCATENATE("*Count.AutoSlam.",'Site Setup'!$R$5,".",'Site Setup'!$R$5,"-SLAM",$AO47,AD$38,AD$37),Smartpac_DATA!$2:$2,0),4),"1","")&amp;"200")),0)</f>
        <v/>
      </c>
      <c r="AE47" s="251">
        <f>_xlfn.IFNA(SUM(INDIRECT("Smartpac_DATA!" &amp; SUBSTITUTE(ADDRESS(1,MATCH(CONCATENATE("*Count.AutoSlam.",'Site Setup'!$R$5,".",'Site Setup'!$R$5,"-SLAM",$AO47,AE$38,AE$37),Smartpac_DATA!$2:$2,0),4),"1","")&amp;"7:"&amp;SUBSTITUTE(ADDRESS(1,MATCH(CONCATENATE("*Count.AutoSlam.",'Site Setup'!$R$5,".",'Site Setup'!$R$5,"-SLAM",$AO47,AE$38,AE$37),Smartpac_DATA!$2:$2,0),4),"1","")&amp;"200")),0)</f>
        <v/>
      </c>
      <c r="AF47" s="251">
        <f>_xlfn.IFNA(SUM(INDIRECT("Smartpac_DATA!" &amp; SUBSTITUTE(ADDRESS(1,MATCH(CONCATENATE("*Count.AutoSlam.",'Site Setup'!$R$5,".",'Site Setup'!$R$5,"-SLAM",$AO47,AF$38,AF$37),Smartpac_DATA!$2:$2,0),4),"1","")&amp;"7:"&amp;SUBSTITUTE(ADDRESS(1,MATCH(CONCATENATE("*Count.AutoSlam.",'Site Setup'!$R$5,".",'Site Setup'!$R$5,"-SLAM",$AO47,AF$38,AF$37),Smartpac_DATA!$2:$2,0),4),"1","")&amp;"200")),0)</f>
        <v/>
      </c>
      <c r="AG47" s="251">
        <f>_xlfn.IFNA(SUM(INDIRECT("Smartpac_DATA!" &amp; SUBSTITUTE(ADDRESS(1,MATCH(CONCATENATE("*Count.AutoSlam.",'Site Setup'!$R$5,".",'Site Setup'!$R$5,"-SLAM",$AO47,AG$38,AG$37),Smartpac_DATA!$2:$2,0),4),"1","")&amp;"7:"&amp;SUBSTITUTE(ADDRESS(1,MATCH(CONCATENATE("*Count.AutoSlam.",'Site Setup'!$R$5,".",'Site Setup'!$R$5,"-SLAM",$AO47,AG$38,AG$37),Smartpac_DATA!$2:$2,0),4),"1","")&amp;"200")),0)</f>
        <v/>
      </c>
      <c r="AH47" s="251">
        <f>_xlfn.IFNA(SUM(INDIRECT("Smartpac_DATA!" &amp; SUBSTITUTE(ADDRESS(1,MATCH(CONCATENATE("*Count.AutoSlam.",'Site Setup'!$R$5,".",'Site Setup'!$R$5,"-SLAM",$AO47,AH$38,AH$37),Smartpac_DATA!$2:$2,0),4),"1","")&amp;"7:"&amp;SUBSTITUTE(ADDRESS(1,MATCH(CONCATENATE("*Count.AutoSlam.",'Site Setup'!$R$5,".",'Site Setup'!$R$5,"-SLAM",$AO47,AH$38,AH$37),Smartpac_DATA!$2:$2,0),4),"1","")&amp;"200")),0)</f>
        <v/>
      </c>
      <c r="AI47" s="251">
        <f>_xlfn.IFNA(SUM(INDIRECT("Smartpac_DATA!" &amp; SUBSTITUTE(ADDRESS(1,MATCH(CONCATENATE("*Count.AutoSlam.",'Site Setup'!$R$5,".",'Site Setup'!$R$5,"-SLAM",$AO47,AI$38,AI$37),Smartpac_DATA!$2:$2,0),4),"1","")&amp;"7:"&amp;SUBSTITUTE(ADDRESS(1,MATCH(CONCATENATE("*Count.AutoSlam.",'Site Setup'!$R$5,".",'Site Setup'!$R$5,"-SLAM",$AO47,AI$38,AI$37),Smartpac_DATA!$2:$2,0),4),"1","")&amp;"200")),0)</f>
        <v/>
      </c>
      <c r="AJ47" s="251">
        <f>_xlfn.IFNA(SUM(INDIRECT("Smartpac_DATA!" &amp; SUBSTITUTE(ADDRESS(1,MATCH(CONCATENATE("*Count.AutoSlam.",'Site Setup'!$R$5,".",'Site Setup'!$R$5,"-SLAM",$AO47,AJ$38,AJ$37),Smartpac_DATA!$2:$2,0),4),"1","")&amp;"7:"&amp;SUBSTITUTE(ADDRESS(1,MATCH(CONCATENATE("*Count.AutoSlam.",'Site Setup'!$R$5,".",'Site Setup'!$R$5,"-SLAM",$AO47,AJ$38,AJ$37),Smartpac_DATA!$2:$2,0),4),"1","")&amp;"200")),0)</f>
        <v/>
      </c>
      <c r="AK47" s="251">
        <f>_xlfn.IFNA(SUM(INDIRECT("Smartpac_DATA!" &amp; SUBSTITUTE(ADDRESS(1,MATCH(CONCATENATE("*Count.AutoSlam.",'Site Setup'!$R$5,".",'Site Setup'!$R$5,"-SLAM",$AO47,AK$38,AK$37),Smartpac_DATA!$2:$2,0),4),"1","")&amp;"7:"&amp;SUBSTITUTE(ADDRESS(1,MATCH(CONCATENATE("*Count.AutoSlam.",'Site Setup'!$R$5,".",'Site Setup'!$R$5,"-SLAM",$AO47,AK$38,AK$37),Smartpac_DATA!$2:$2,0),4),"1","")&amp;"200")),0)</f>
        <v/>
      </c>
      <c r="AL47" s="251">
        <f>_xlfn.IFNA(SUM(INDIRECT("Smartpac_DATA!" &amp; SUBSTITUTE(ADDRESS(1,MATCH(CONCATENATE("*Count.AutoSlam.",'Site Setup'!$R$5,".",'Site Setup'!$R$5,"-SLAM",$AO47,AL$38,AL$37),Smartpac_DATA!$2:$2,0),4),"1","")&amp;"7:"&amp;SUBSTITUTE(ADDRESS(1,MATCH(CONCATENATE("*Count.AutoSlam.",'Site Setup'!$R$5,".",'Site Setup'!$R$5,"-SLAM",$AO47,AL$38,AL$37),Smartpac_DATA!$2:$2,0),4),"1","")&amp;"200")),0)</f>
        <v/>
      </c>
      <c r="AM47" s="251">
        <f>_xlfn.IFNA(SUM(INDIRECT("Smartpac_DATA!" &amp; SUBSTITUTE(ADDRESS(1,MATCH(CONCATENATE("*Count.AutoSlam.",'Site Setup'!$R$5,".",'Site Setup'!$G46,".",'Site Setup'!$R$5,"-SLAM",'Site Setup'!$F46,AM$38,AM$37),Smartpac_DATA!$2:$2,0),4),"1","")&amp;"7:"&amp;SUBSTITUTE(ADDRESS(1,MATCH(CONCATENATE("*Count.AutoSlam.",'Site Setup'!$R$5,".",'Site Setup'!$G46,".",'Site Setup'!$R$5,"-SLAM",'Site Setup'!$F46,AM$38,AM$37),Smartpac_DATA!$2:$2,0),4),"1","")&amp;"200")),0)</f>
        <v/>
      </c>
      <c r="AN47" s="251">
        <f>_xlfn.IFNA(SUM(INDIRECT("Smartpac_DATA!" &amp; SUBSTITUTE(ADDRESS(1,MATCH(CONCATENATE("*Count.AutoSlam.",'Site Setup'!$R$5,".",'Site Setup'!$R$5,"-SLAM",$AO47,AN$38,AN$37),Smartpac_DATA!$2:$2,0),4),"1","")&amp;"7:"&amp;SUBSTITUTE(ADDRESS(1,MATCH(CONCATENATE("*Count.AutoSlam.",'Site Setup'!$R$5,".",'Site Setup'!$R$5,"-SLAM",$AO47,AN$38,AN$37),Smartpac_DATA!$2:$2,0),4),"1","")&amp;"200")),0)</f>
        <v/>
      </c>
      <c r="AO47" s="24">
        <f>'Site Setup'!F46</f>
        <v/>
      </c>
      <c r="AP47" s="488" t="n"/>
    </row>
    <row r="48" ht="15.75" customHeight="1" s="644">
      <c r="A48" s="82">
        <f>A21</f>
        <v/>
      </c>
      <c r="B48" s="97">
        <f>_xlfn.IFNA(SUM(INDIRECT("Smartpac_DATA!" &amp; SUBSTITUTE(ADDRESS(1,MATCH(CONCATENATE("*Count.AutoSlam.",'Site Setup'!$R$5,".",'Site Setup'!$G47,".",'Site Setup'!$R$5,"-SLAM",$AO48,".Shipped n"),Smartpac_DATA!$2:$2,0),4),"1","")&amp;"7:"&amp;SUBSTITUTE(ADDRESS(1,MATCH(CONCATENATE("*Count.AutoSlam.",'Site Setup'!$R$5,".",'Site Setup'!$G47,".",'Site Setup'!$R$5,"-SLAM",$AO48,".Shipped n"),Smartpac_DATA!$2:$2,0),4),"1","")&amp;"200")),0)</f>
        <v/>
      </c>
      <c r="C48" s="251">
        <f>_xlfn.IFNA(SUM(INDIRECT("Smartpac_DATA!" &amp; SUBSTITUTE(ADDRESS(1,MATCH(CONCATENATE("*Count.AutoSlam.",'Site Setup'!$R$5,".",'Site Setup'!$R$5,"-SLAM",$AO48,C$38,C$37),Smartpac_DATA!$2:$2,0),4),"1","")&amp;"7:"&amp;SUBSTITUTE(ADDRESS(1,MATCH(CONCATENATE("*Count.AutoSlam.",'Site Setup'!$R$5,".",'Site Setup'!$R$5,"-SLAM",$AO48,C$38,C$37),Smartpac_DATA!$2:$2,0),4),"1","")&amp;"200")),0)</f>
        <v/>
      </c>
      <c r="D48" s="251">
        <f>_xlfn.IFNA(SUM(INDIRECT("Smartpac_DATA!" &amp; SUBSTITUTE(ADDRESS(1,MATCH(CONCATENATE("*Count.AutoSlam.",'Site Setup'!$R$5,".",'Site Setup'!$R$5,"-SLAM",$AO48,D$38,D$37),Smartpac_DATA!$2:$2,0),4),"1","")&amp;"7:"&amp;SUBSTITUTE(ADDRESS(1,MATCH(CONCATENATE("*Count.AutoSlam.",'Site Setup'!$R$5,".",'Site Setup'!$R$5,"-SLAM",$AO48,D$38,D$37),Smartpac_DATA!$2:$2,0),4),"1","")&amp;"200")),0)</f>
        <v/>
      </c>
      <c r="E48" s="251">
        <f>_xlfn.IFNA(SUM(INDIRECT("Smartpac_DATA!" &amp; SUBSTITUTE(ADDRESS(1,MATCH(CONCATENATE("*Count.AutoSlam.",'Site Setup'!$R$5,".",'Site Setup'!$R$5,"-SLAM",$AO48,E$38,E$37),Smartpac_DATA!$2:$2,0),4),"1","")&amp;"7:"&amp;SUBSTITUTE(ADDRESS(1,MATCH(CONCATENATE("*Count.AutoSlam.",'Site Setup'!$R$5,".",'Site Setup'!$R$5,"-SLAM",$AO48,E$38,E$37),Smartpac_DATA!$2:$2,0),4),"1","")&amp;"200")),0)</f>
        <v/>
      </c>
      <c r="F48" s="251">
        <f>_xlfn.IFNA(SUM(INDIRECT("Smartpac_DATA!" &amp; SUBSTITUTE(ADDRESS(1,MATCH(CONCATENATE("*Count.AutoSlam.",'Site Setup'!$R$5,".",'Site Setup'!$R$5,"-SLAM",$AO48,F$38,F$37),Smartpac_DATA!$2:$2,0),4),"1","")&amp;"7:"&amp;SUBSTITUTE(ADDRESS(1,MATCH(CONCATENATE("*Count.AutoSlam.",'Site Setup'!$R$5,".",'Site Setup'!$R$5,"-SLAM",$AO48,F$38,F$37),Smartpac_DATA!$2:$2,0),4),"1","")&amp;"200")),0)</f>
        <v/>
      </c>
      <c r="G48" s="251">
        <f>_xlfn.IFNA(SUM(INDIRECT("Smartpac_DATA!" &amp; SUBSTITUTE(ADDRESS(1,MATCH(CONCATENATE("*Count.AutoSlam.",'Site Setup'!$R$5,".",'Site Setup'!$R$5,"-SLAM",$AO48,G$38,G$37),Smartpac_DATA!$2:$2,0),4),"1","")&amp;"7:"&amp;SUBSTITUTE(ADDRESS(1,MATCH(CONCATENATE("*Count.AutoSlam.",'Site Setup'!$R$5,".",'Site Setup'!$R$5,"-SLAM",$AO48,G$38,G$37),Smartpac_DATA!$2:$2,0),4),"1","")&amp;"200")),0)</f>
        <v/>
      </c>
      <c r="H48" s="251">
        <f>_xlfn.IFNA(SUM(INDIRECT("Smartpac_DATA!" &amp; SUBSTITUTE(ADDRESS(1,MATCH(CONCATENATE("*Count.AutoSlam.",'Site Setup'!$R$5,".",'Site Setup'!$R$5,"-SLAM",$AO48,H$38,H$37),Smartpac_DATA!$2:$2,0),4),"1","")&amp;"7:"&amp;SUBSTITUTE(ADDRESS(1,MATCH(CONCATENATE("*Count.AutoSlam.",'Site Setup'!$R$5,".",'Site Setup'!$R$5,"-SLAM",$AO48,H$38,H$37),Smartpac_DATA!$2:$2,0),4),"1","")&amp;"200")),0)</f>
        <v/>
      </c>
      <c r="I48" s="251">
        <f>_xlfn.IFNA(SUM(INDIRECT("Smartpac_DATA!" &amp; SUBSTITUTE(ADDRESS(1,MATCH(CONCATENATE("*Count.AutoSlam.",'Site Setup'!$R$5,".",'Site Setup'!$R$5,"-SLAM",$AO48,I$38,I$37),Smartpac_DATA!$2:$2,0),4),"1","")&amp;"7:"&amp;SUBSTITUTE(ADDRESS(1,MATCH(CONCATENATE("*Count.AutoSlam.",'Site Setup'!$R$5,".",'Site Setup'!$R$5,"-SLAM",$AO48,I$38,I$37),Smartpac_DATA!$2:$2,0),4),"1","")&amp;"200")),0)</f>
        <v/>
      </c>
      <c r="J48" s="251">
        <f>_xlfn.IFNA(SUM(INDIRECT("Smartpac_DATA!" &amp; SUBSTITUTE(ADDRESS(1,MATCH(CONCATENATE("*Count.AutoSlam.",'Site Setup'!$R$5,".",'Site Setup'!$R$5,"-SLAM",$AO48,J$38,J$37),Smartpac_DATA!$2:$2,0),4),"1","")&amp;"7:"&amp;SUBSTITUTE(ADDRESS(1,MATCH(CONCATENATE("*Count.AutoSlam.",'Site Setup'!$R$5,".",'Site Setup'!$R$5,"-SLAM",$AO48,J$38,J$37),Smartpac_DATA!$2:$2,0),4),"1","")&amp;"200")),0)</f>
        <v/>
      </c>
      <c r="K48" s="251">
        <f>_xlfn.IFNA(SUM(INDIRECT("Smartpac_DATA!" &amp; SUBSTITUTE(ADDRESS(1,MATCH(CONCATENATE("*Count.AutoSlam.",'Site Setup'!$R$5,".",'Site Setup'!$R$5,"-SLAM",$AO48,K$38,K$37),Smartpac_DATA!$2:$2,0),4),"1","")&amp;"7:"&amp;SUBSTITUTE(ADDRESS(1,MATCH(CONCATENATE("*Count.AutoSlam.",'Site Setup'!$R$5,".",'Site Setup'!$R$5,"-SLAM",$AO48,K$38,K$37),Smartpac_DATA!$2:$2,0),4),"1","")&amp;"200")),0)</f>
        <v/>
      </c>
      <c r="L48" s="251">
        <f>_xlfn.IFNA(SUM(INDIRECT("Smartpac_DATA!" &amp; SUBSTITUTE(ADDRESS(1,MATCH(CONCATENATE("*Count.AutoSlam.",'Site Setup'!$R$5,".",'Site Setup'!$R$5,"-SLAM",$AO48,L$38,L$37),Smartpac_DATA!$2:$2,0),4),"1","")&amp;"7:"&amp;SUBSTITUTE(ADDRESS(1,MATCH(CONCATENATE("*Count.AutoSlam.",'Site Setup'!$R$5,".",'Site Setup'!$R$5,"-SLAM",$AO48,L$38,L$37),Smartpac_DATA!$2:$2,0),4),"1","")&amp;"200")),0)</f>
        <v/>
      </c>
      <c r="M48" s="251">
        <f>_xlfn.IFNA(SUM(INDIRECT("Smartpac_DATA!" &amp; SUBSTITUTE(ADDRESS(1,MATCH(CONCATENATE("*Count.AutoSlam.",'Site Setup'!$R$5,".",'Site Setup'!$R$5,"-SLAM",$AO48,M$38,M$37),Smartpac_DATA!$2:$2,0),4),"1","")&amp;"7:"&amp;SUBSTITUTE(ADDRESS(1,MATCH(CONCATENATE("*Count.AutoSlam.",'Site Setup'!$R$5,".",'Site Setup'!$R$5,"-SLAM",$AO48,M$38,M$37),Smartpac_DATA!$2:$2,0),4),"1","")&amp;"200")),0)</f>
        <v/>
      </c>
      <c r="N48" s="251">
        <f>_xlfn.IFNA(SUM(INDIRECT("Smartpac_DATA!" &amp; SUBSTITUTE(ADDRESS(1,MATCH(CONCATENATE("*Count.AutoSlam.",'Site Setup'!$R$5,".",'Site Setup'!$R$5,"-SLAM",$AO48,N$38,N$37),Smartpac_DATA!$2:$2,0),4),"1","")&amp;"7:"&amp;SUBSTITUTE(ADDRESS(1,MATCH(CONCATENATE("*Count.AutoSlam.",'Site Setup'!$R$5,".",'Site Setup'!$R$5,"-SLAM",$AO48,N$38,N$37),Smartpac_DATA!$2:$2,0),4),"1","")&amp;"200")),0)</f>
        <v/>
      </c>
      <c r="O48" s="251">
        <f>_xlfn.IFNA(SUM(INDIRECT("Smartpac_DATA!" &amp; SUBSTITUTE(ADDRESS(1,MATCH(CONCATENATE("*Count.AutoSlam.",'Site Setup'!$R$5,".",'Site Setup'!$R$5,"-SLAM",$AO48,O$38,O$37),Smartpac_DATA!$2:$2,0),4),"1","")&amp;"7:"&amp;SUBSTITUTE(ADDRESS(1,MATCH(CONCATENATE("*Count.AutoSlam.",'Site Setup'!$R$5,".",'Site Setup'!$R$5,"-SLAM",$AO48,O$38,O$37),Smartpac_DATA!$2:$2,0),4),"1","")&amp;"200")),0)</f>
        <v/>
      </c>
      <c r="P48" s="251">
        <f>_xlfn.IFNA(SUM(INDIRECT("Smartpac_DATA!" &amp; SUBSTITUTE(ADDRESS(1,MATCH(CONCATENATE("*Count.AutoSlam.",'Site Setup'!$R$5,".",'Site Setup'!$R$5,"-SLAM",$AO48,P$38,P$37),Smartpac_DATA!$2:$2,0),4),"1","")&amp;"7:"&amp;SUBSTITUTE(ADDRESS(1,MATCH(CONCATENATE("*Count.AutoSlam.",'Site Setup'!$R$5,".",'Site Setup'!$R$5,"-SLAM",$AO48,P$38,P$37),Smartpac_DATA!$2:$2,0),4),"1","")&amp;"200")),0)</f>
        <v/>
      </c>
      <c r="Q48" s="251">
        <f>_xlfn.IFNA(SUM(INDIRECT("Smartpac_DATA!" &amp; SUBSTITUTE(ADDRESS(1,MATCH(CONCATENATE("*Count.AutoSlam.",'Site Setup'!$R$5,".",'Site Setup'!$R$5,"-SLAM",$AO48,Q$38,Q$37),Smartpac_DATA!$2:$2,0),4),"1","")&amp;"7:"&amp;SUBSTITUTE(ADDRESS(1,MATCH(CONCATENATE("*Count.AutoSlam.",'Site Setup'!$R$5,".",'Site Setup'!$R$5,"-SLAM",$AO48,Q$38,Q$37),Smartpac_DATA!$2:$2,0),4),"1","")&amp;"200")),0)</f>
        <v/>
      </c>
      <c r="R48" s="251">
        <f>_xlfn.IFNA(SUM(INDIRECT("Smartpac_DATA!" &amp; SUBSTITUTE(ADDRESS(1,MATCH(CONCATENATE("*Count.AutoSlam.",'Site Setup'!$R$5,".",'Site Setup'!$R$5,"-SLAM",$AO48,R$38,R$37),Smartpac_DATA!$2:$2,0),4),"1","")&amp;"7:"&amp;SUBSTITUTE(ADDRESS(1,MATCH(CONCATENATE("*Count.AutoSlam.",'Site Setup'!$R$5,".",'Site Setup'!$R$5,"-SLAM",$AO48,R$38,R$37),Smartpac_DATA!$2:$2,0),4),"1","")&amp;"200")),0)</f>
        <v/>
      </c>
      <c r="S48" s="251">
        <f>_xlfn.IFNA(SUM(INDIRECT("Smartpac_DATA!" &amp; SUBSTITUTE(ADDRESS(1,MATCH(CONCATENATE("*Count.AutoSlam.",'Site Setup'!$R$5,".",'Site Setup'!$R$5,"-SLAM",$AO48,S$38,S$37),Smartpac_DATA!$2:$2,0),4),"1","")&amp;"7:"&amp;SUBSTITUTE(ADDRESS(1,MATCH(CONCATENATE("*Count.AutoSlam.",'Site Setup'!$R$5,".",'Site Setup'!$R$5,"-SLAM",$AO48,S$38,S$37),Smartpac_DATA!$2:$2,0),4),"1","")&amp;"200")),0)</f>
        <v/>
      </c>
      <c r="T48" s="251">
        <f>_xlfn.IFNA(SUM(INDIRECT("Smartpac_DATA!" &amp; SUBSTITUTE(ADDRESS(1,MATCH(CONCATENATE("*Count.AutoSlam.",'Site Setup'!$R$5,".",'Site Setup'!$R$5,"-SLAM",$AO48,T$38,T$37),Smartpac_DATA!$2:$2,0),4),"1","")&amp;"7:"&amp;SUBSTITUTE(ADDRESS(1,MATCH(CONCATENATE("*Count.AutoSlam.",'Site Setup'!$R$5,".",'Site Setup'!$R$5,"-SLAM",$AO48,T$38,T$37),Smartpac_DATA!$2:$2,0),4),"1","")&amp;"200")),0)</f>
        <v/>
      </c>
      <c r="U48" s="251">
        <f>_xlfn.IFNA(SUM(INDIRECT("Smartpac_DATA!" &amp; SUBSTITUTE(ADDRESS(1,MATCH(CONCATENATE("*Count.AutoSlam.",'Site Setup'!$R$5,".",'Site Setup'!$R$5,"-SLAM",$AO48,U$38,U$37),Smartpac_DATA!$2:$2,0),4),"1","")&amp;"7:"&amp;SUBSTITUTE(ADDRESS(1,MATCH(CONCATENATE("*Count.AutoSlam.",'Site Setup'!$R$5,".",'Site Setup'!$R$5,"-SLAM",$AO48,U$38,U$37),Smartpac_DATA!$2:$2,0),4),"1","")&amp;"200")),0)</f>
        <v/>
      </c>
      <c r="V48" s="251">
        <f>_xlfn.IFNA(SUM(INDIRECT("Smartpac_DATA!" &amp; SUBSTITUTE(ADDRESS(1,MATCH(CONCATENATE("*Count.AutoSlam.",'Site Setup'!$R$5,".",'Site Setup'!$R$5,"-SLAM",$AO48,V$38,V$37),Smartpac_DATA!$2:$2,0),4),"1","")&amp;"7:"&amp;SUBSTITUTE(ADDRESS(1,MATCH(CONCATENATE("*Count.AutoSlam.",'Site Setup'!$R$5,".",'Site Setup'!$R$5,"-SLAM",$AO48,V$38,V$37),Smartpac_DATA!$2:$2,0),4),"1","")&amp;"200")),0)</f>
        <v/>
      </c>
      <c r="W48" s="251">
        <f>_xlfn.IFNA(SUM(INDIRECT("Smartpac_DATA!" &amp; SUBSTITUTE(ADDRESS(1,MATCH(CONCATENATE("*Count.AutoSlam.",'Site Setup'!$R$5,".",'Site Setup'!$R$5,"-SLAM",$AO48,W$38,W$37),Smartpac_DATA!$2:$2,0),4),"1","")&amp;"7:"&amp;SUBSTITUTE(ADDRESS(1,MATCH(CONCATENATE("*Count.AutoSlam.",'Site Setup'!$R$5,".",'Site Setup'!$R$5,"-SLAM",$AO48,W$38,W$37),Smartpac_DATA!$2:$2,0),4),"1","")&amp;"200")),0)</f>
        <v/>
      </c>
      <c r="X48" s="251">
        <f>_xlfn.IFNA(SUM(INDIRECT("Smartpac_DATA!" &amp; SUBSTITUTE(ADDRESS(1,MATCH(CONCATENATE("*Count.AutoSlam.",'Site Setup'!$R$5,".",'Site Setup'!$R$5,"-SLAM",$AO48,X$38,X$37),Smartpac_DATA!$2:$2,0),4),"1","")&amp;"7:"&amp;SUBSTITUTE(ADDRESS(1,MATCH(CONCATENATE("*Count.AutoSlam.",'Site Setup'!$R$5,".",'Site Setup'!$R$5,"-SLAM",$AO48,X$38,X$37),Smartpac_DATA!$2:$2,0),4),"1","")&amp;"200")),0)</f>
        <v/>
      </c>
      <c r="Y48" s="251">
        <f>_xlfn.IFNA(SUM(INDIRECT("Smartpac_DATA!" &amp; SUBSTITUTE(ADDRESS(1,MATCH(CONCATENATE("*Count.AutoSlam.",'Site Setup'!$R$5,".",'Site Setup'!$G47,".",'Site Setup'!$R$5,"-SLAM",'Site Setup'!$F47,Y$38,Y$37),Smartpac_DATA!$2:$2,0),4),"1","")&amp;"7:"&amp;SUBSTITUTE(ADDRESS(1,MATCH(CONCATENATE("*Count.AutoSlam.",'Site Setup'!$R$5,".",'Site Setup'!$G47,".",'Site Setup'!$R$5,"-SLAM",'Site Setup'!$F47,Y$38,Y$37),Smartpac_DATA!$2:$2,0),4),"1","")&amp;"200")),0)</f>
        <v/>
      </c>
      <c r="Z48" s="251">
        <f>_xlfn.IFNA(SUM(INDIRECT("Smartpac_DATA!" &amp; SUBSTITUTE(ADDRESS(1,MATCH(CONCATENATE("*Count.AutoSlam.",'Site Setup'!$R$5,".",'Site Setup'!$R$5,"-SLAM",$AO48,Z$38,Z$37),Smartpac_DATA!$2:$2,0),4),"1","")&amp;"7:"&amp;SUBSTITUTE(ADDRESS(1,MATCH(CONCATENATE("*Count.AutoSlam.",'Site Setup'!$R$5,".",'Site Setup'!$R$5,"-SLAM",$AO48,Z$38,Z$37),Smartpac_DATA!$2:$2,0),4),"1","")&amp;"200")),0)</f>
        <v/>
      </c>
      <c r="AA48" s="251">
        <f>_xlfn.IFNA(SUM(INDIRECT("Smartpac_DATA!" &amp; SUBSTITUTE(ADDRESS(1,MATCH(CONCATENATE("*Count.AutoSlam.",'Site Setup'!$R$5,".",'Site Setup'!$R$5,"-SLAM",$AO48,AA$38,AA$37),Smartpac_DATA!$2:$2,0),4),"1","")&amp;"7:"&amp;SUBSTITUTE(ADDRESS(1,MATCH(CONCATENATE("*Count.AutoSlam.",'Site Setup'!$R$5,".",'Site Setup'!$R$5,"-SLAM",$AO48,AA$38,AA$37),Smartpac_DATA!$2:$2,0),4),"1","")&amp;"200")),0)</f>
        <v/>
      </c>
      <c r="AB48" s="251">
        <f>_xlfn.IFNA(SUM(INDIRECT("Smartpac_DATA!" &amp; SUBSTITUTE(ADDRESS(1,MATCH(CONCATENATE("*Count.AutoSlam.",'Site Setup'!$R$5,".",'Site Setup'!$R$5,"-SLAM",$AO48,AB$38,AB$37),Smartpac_DATA!$2:$2,0),4),"1","")&amp;"7:"&amp;SUBSTITUTE(ADDRESS(1,MATCH(CONCATENATE("*Count.AutoSlam.",'Site Setup'!$R$5,".",'Site Setup'!$R$5,"-SLAM",$AO48,AB$38,AB$37),Smartpac_DATA!$2:$2,0),4),"1","")&amp;"200")),0)</f>
        <v/>
      </c>
      <c r="AC48" s="251">
        <f>_xlfn.IFNA(SUM(INDIRECT("Smartpac_DATA!" &amp; SUBSTITUTE(ADDRESS(1,MATCH(CONCATENATE("*Count.AutoSlam.",'Site Setup'!$R$5,".",'Site Setup'!$R$5,"-SLAM",$AO48,AC$38,AC$37),Smartpac_DATA!$2:$2,0),4),"1","")&amp;"7:"&amp;SUBSTITUTE(ADDRESS(1,MATCH(CONCATENATE("*Count.AutoSlam.",'Site Setup'!$R$5,".",'Site Setup'!$R$5,"-SLAM",$AO48,AC$38,AC$37),Smartpac_DATA!$2:$2,0),4),"1","")&amp;"200")),0)</f>
        <v/>
      </c>
      <c r="AD48" s="251">
        <f>_xlfn.IFNA(SUM(INDIRECT("Smartpac_DATA!" &amp; SUBSTITUTE(ADDRESS(1,MATCH(CONCATENATE("*Count.AutoSlam.",'Site Setup'!$R$5,".",'Site Setup'!$R$5,"-SLAM",$AO48,AD$38,AD$37),Smartpac_DATA!$2:$2,0),4),"1","")&amp;"7:"&amp;SUBSTITUTE(ADDRESS(1,MATCH(CONCATENATE("*Count.AutoSlam.",'Site Setup'!$R$5,".",'Site Setup'!$R$5,"-SLAM",$AO48,AD$38,AD$37),Smartpac_DATA!$2:$2,0),4),"1","")&amp;"200")),0)</f>
        <v/>
      </c>
      <c r="AE48" s="251">
        <f>_xlfn.IFNA(SUM(INDIRECT("Smartpac_DATA!" &amp; SUBSTITUTE(ADDRESS(1,MATCH(CONCATENATE("*Count.AutoSlam.",'Site Setup'!$R$5,".",'Site Setup'!$R$5,"-SLAM",$AO48,AE$38,AE$37),Smartpac_DATA!$2:$2,0),4),"1","")&amp;"7:"&amp;SUBSTITUTE(ADDRESS(1,MATCH(CONCATENATE("*Count.AutoSlam.",'Site Setup'!$R$5,".",'Site Setup'!$R$5,"-SLAM",$AO48,AE$38,AE$37),Smartpac_DATA!$2:$2,0),4),"1","")&amp;"200")),0)</f>
        <v/>
      </c>
      <c r="AF48" s="251">
        <f>_xlfn.IFNA(SUM(INDIRECT("Smartpac_DATA!" &amp; SUBSTITUTE(ADDRESS(1,MATCH(CONCATENATE("*Count.AutoSlam.",'Site Setup'!$R$5,".",'Site Setup'!$R$5,"-SLAM",$AO48,AF$38,AF$37),Smartpac_DATA!$2:$2,0),4),"1","")&amp;"7:"&amp;SUBSTITUTE(ADDRESS(1,MATCH(CONCATENATE("*Count.AutoSlam.",'Site Setup'!$R$5,".",'Site Setup'!$R$5,"-SLAM",$AO48,AF$38,AF$37),Smartpac_DATA!$2:$2,0),4),"1","")&amp;"200")),0)</f>
        <v/>
      </c>
      <c r="AG48" s="251">
        <f>_xlfn.IFNA(SUM(INDIRECT("Smartpac_DATA!" &amp; SUBSTITUTE(ADDRESS(1,MATCH(CONCATENATE("*Count.AutoSlam.",'Site Setup'!$R$5,".",'Site Setup'!$R$5,"-SLAM",$AO48,AG$38,AG$37),Smartpac_DATA!$2:$2,0),4),"1","")&amp;"7:"&amp;SUBSTITUTE(ADDRESS(1,MATCH(CONCATENATE("*Count.AutoSlam.",'Site Setup'!$R$5,".",'Site Setup'!$R$5,"-SLAM",$AO48,AG$38,AG$37),Smartpac_DATA!$2:$2,0),4),"1","")&amp;"200")),0)</f>
        <v/>
      </c>
      <c r="AH48" s="251">
        <f>_xlfn.IFNA(SUM(INDIRECT("Smartpac_DATA!" &amp; SUBSTITUTE(ADDRESS(1,MATCH(CONCATENATE("*Count.AutoSlam.",'Site Setup'!$R$5,".",'Site Setup'!$R$5,"-SLAM",$AO48,AH$38,AH$37),Smartpac_DATA!$2:$2,0),4),"1","")&amp;"7:"&amp;SUBSTITUTE(ADDRESS(1,MATCH(CONCATENATE("*Count.AutoSlam.",'Site Setup'!$R$5,".",'Site Setup'!$R$5,"-SLAM",$AO48,AH$38,AH$37),Smartpac_DATA!$2:$2,0),4),"1","")&amp;"200")),0)</f>
        <v/>
      </c>
      <c r="AI48" s="251">
        <f>_xlfn.IFNA(SUM(INDIRECT("Smartpac_DATA!" &amp; SUBSTITUTE(ADDRESS(1,MATCH(CONCATENATE("*Count.AutoSlam.",'Site Setup'!$R$5,".",'Site Setup'!$R$5,"-SLAM",$AO48,AI$38,AI$37),Smartpac_DATA!$2:$2,0),4),"1","")&amp;"7:"&amp;SUBSTITUTE(ADDRESS(1,MATCH(CONCATENATE("*Count.AutoSlam.",'Site Setup'!$R$5,".",'Site Setup'!$R$5,"-SLAM",$AO48,AI$38,AI$37),Smartpac_DATA!$2:$2,0),4),"1","")&amp;"200")),0)</f>
        <v/>
      </c>
      <c r="AJ48" s="251">
        <f>_xlfn.IFNA(SUM(INDIRECT("Smartpac_DATA!" &amp; SUBSTITUTE(ADDRESS(1,MATCH(CONCATENATE("*Count.AutoSlam.",'Site Setup'!$R$5,".",'Site Setup'!$R$5,"-SLAM",$AO48,AJ$38,AJ$37),Smartpac_DATA!$2:$2,0),4),"1","")&amp;"7:"&amp;SUBSTITUTE(ADDRESS(1,MATCH(CONCATENATE("*Count.AutoSlam.",'Site Setup'!$R$5,".",'Site Setup'!$R$5,"-SLAM",$AO48,AJ$38,AJ$37),Smartpac_DATA!$2:$2,0),4),"1","")&amp;"200")),0)</f>
        <v/>
      </c>
      <c r="AK48" s="251">
        <f>_xlfn.IFNA(SUM(INDIRECT("Smartpac_DATA!" &amp; SUBSTITUTE(ADDRESS(1,MATCH(CONCATENATE("*Count.AutoSlam.",'Site Setup'!$R$5,".",'Site Setup'!$R$5,"-SLAM",$AO48,AK$38,AK$37),Smartpac_DATA!$2:$2,0),4),"1","")&amp;"7:"&amp;SUBSTITUTE(ADDRESS(1,MATCH(CONCATENATE("*Count.AutoSlam.",'Site Setup'!$R$5,".",'Site Setup'!$R$5,"-SLAM",$AO48,AK$38,AK$37),Smartpac_DATA!$2:$2,0),4),"1","")&amp;"200")),0)</f>
        <v/>
      </c>
      <c r="AL48" s="251">
        <f>_xlfn.IFNA(SUM(INDIRECT("Smartpac_DATA!" &amp; SUBSTITUTE(ADDRESS(1,MATCH(CONCATENATE("*Count.AutoSlam.",'Site Setup'!$R$5,".",'Site Setup'!$R$5,"-SLAM",$AO48,AL$38,AL$37),Smartpac_DATA!$2:$2,0),4),"1","")&amp;"7:"&amp;SUBSTITUTE(ADDRESS(1,MATCH(CONCATENATE("*Count.AutoSlam.",'Site Setup'!$R$5,".",'Site Setup'!$R$5,"-SLAM",$AO48,AL$38,AL$37),Smartpac_DATA!$2:$2,0),4),"1","")&amp;"200")),0)</f>
        <v/>
      </c>
      <c r="AM48" s="251">
        <f>_xlfn.IFNA(SUM(INDIRECT("Smartpac_DATA!" &amp; SUBSTITUTE(ADDRESS(1,MATCH(CONCATENATE("*Count.AutoSlam.",'Site Setup'!$R$5,".",'Site Setup'!$G47,".",'Site Setup'!$R$5,"-SLAM",'Site Setup'!$F47,AM$38,AM$37),Smartpac_DATA!$2:$2,0),4),"1","")&amp;"7:"&amp;SUBSTITUTE(ADDRESS(1,MATCH(CONCATENATE("*Count.AutoSlam.",'Site Setup'!$R$5,".",'Site Setup'!$G47,".",'Site Setup'!$R$5,"-SLAM",'Site Setup'!$F47,AM$38,AM$37),Smartpac_DATA!$2:$2,0),4),"1","")&amp;"200")),0)</f>
        <v/>
      </c>
      <c r="AN48" s="251">
        <f>_xlfn.IFNA(SUM(INDIRECT("Smartpac_DATA!" &amp; SUBSTITUTE(ADDRESS(1,MATCH(CONCATENATE("*Count.AutoSlam.",'Site Setup'!$R$5,".",'Site Setup'!$R$5,"-SLAM",$AO48,AN$38,AN$37),Smartpac_DATA!$2:$2,0),4),"1","")&amp;"7:"&amp;SUBSTITUTE(ADDRESS(1,MATCH(CONCATENATE("*Count.AutoSlam.",'Site Setup'!$R$5,".",'Site Setup'!$R$5,"-SLAM",$AO48,AN$38,AN$37),Smartpac_DATA!$2:$2,0),4),"1","")&amp;"200")),0)</f>
        <v/>
      </c>
      <c r="AO48" s="24">
        <f>'Site Setup'!F47</f>
        <v/>
      </c>
      <c r="AP48" s="488" t="n"/>
    </row>
    <row r="49" ht="15.75" customHeight="1" s="644">
      <c r="A49" s="82">
        <f>A22</f>
        <v/>
      </c>
      <c r="B49" s="97">
        <f>_xlfn.IFNA(SUM(INDIRECT("Smartpac_DATA!" &amp; SUBSTITUTE(ADDRESS(1,MATCH(CONCATENATE("*Count.AutoSlam.",'Site Setup'!$R$5,".",'Site Setup'!$G48,".",'Site Setup'!$R$5,"-SLAM",$AO49,".Shipped n"),Smartpac_DATA!$2:$2,0),4),"1","")&amp;"7:"&amp;SUBSTITUTE(ADDRESS(1,MATCH(CONCATENATE("*Count.AutoSlam.",'Site Setup'!$R$5,".",'Site Setup'!$G48,".",'Site Setup'!$R$5,"-SLAM",$AO49,".Shipped n"),Smartpac_DATA!$2:$2,0),4),"1","")&amp;"200")),0)</f>
        <v/>
      </c>
      <c r="C49" s="251">
        <f>_xlfn.IFNA(SUM(INDIRECT("Smartpac_DATA!" &amp; SUBSTITUTE(ADDRESS(1,MATCH(CONCATENATE("*Count.AutoSlam.",'Site Setup'!$R$5,".",'Site Setup'!$R$5,"-SLAM",$AO49,C$38,C$37),Smartpac_DATA!$2:$2,0),4),"1","")&amp;"7:"&amp;SUBSTITUTE(ADDRESS(1,MATCH(CONCATENATE("*Count.AutoSlam.",'Site Setup'!$R$5,".",'Site Setup'!$R$5,"-SLAM",$AO49,C$38,C$37),Smartpac_DATA!$2:$2,0),4),"1","")&amp;"200")),0)</f>
        <v/>
      </c>
      <c r="D49" s="251">
        <f>_xlfn.IFNA(SUM(INDIRECT("Smartpac_DATA!" &amp; SUBSTITUTE(ADDRESS(1,MATCH(CONCATENATE("*Count.AutoSlam.",'Site Setup'!$R$5,".",'Site Setup'!$R$5,"-SLAM",$AO49,D$38,D$37),Smartpac_DATA!$2:$2,0),4),"1","")&amp;"7:"&amp;SUBSTITUTE(ADDRESS(1,MATCH(CONCATENATE("*Count.AutoSlam.",'Site Setup'!$R$5,".",'Site Setup'!$R$5,"-SLAM",$AO49,D$38,D$37),Smartpac_DATA!$2:$2,0),4),"1","")&amp;"200")),0)</f>
        <v/>
      </c>
      <c r="E49" s="251">
        <f>_xlfn.IFNA(SUM(INDIRECT("Smartpac_DATA!" &amp; SUBSTITUTE(ADDRESS(1,MATCH(CONCATENATE("*Count.AutoSlam.",'Site Setup'!$R$5,".",'Site Setup'!$R$5,"-SLAM",$AO49,E$38,E$37),Smartpac_DATA!$2:$2,0),4),"1","")&amp;"7:"&amp;SUBSTITUTE(ADDRESS(1,MATCH(CONCATENATE("*Count.AutoSlam.",'Site Setup'!$R$5,".",'Site Setup'!$R$5,"-SLAM",$AO49,E$38,E$37),Smartpac_DATA!$2:$2,0),4),"1","")&amp;"200")),0)</f>
        <v/>
      </c>
      <c r="F49" s="251">
        <f>_xlfn.IFNA(SUM(INDIRECT("Smartpac_DATA!" &amp; SUBSTITUTE(ADDRESS(1,MATCH(CONCATENATE("*Count.AutoSlam.",'Site Setup'!$R$5,".",'Site Setup'!$R$5,"-SLAM",$AO49,F$38,F$37),Smartpac_DATA!$2:$2,0),4),"1","")&amp;"7:"&amp;SUBSTITUTE(ADDRESS(1,MATCH(CONCATENATE("*Count.AutoSlam.",'Site Setup'!$R$5,".",'Site Setup'!$R$5,"-SLAM",$AO49,F$38,F$37),Smartpac_DATA!$2:$2,0),4),"1","")&amp;"200")),0)</f>
        <v/>
      </c>
      <c r="G49" s="251">
        <f>_xlfn.IFNA(SUM(INDIRECT("Smartpac_DATA!" &amp; SUBSTITUTE(ADDRESS(1,MATCH(CONCATENATE("*Count.AutoSlam.",'Site Setup'!$R$5,".",'Site Setup'!$R$5,"-SLAM",$AO49,G$38,G$37),Smartpac_DATA!$2:$2,0),4),"1","")&amp;"7:"&amp;SUBSTITUTE(ADDRESS(1,MATCH(CONCATENATE("*Count.AutoSlam.",'Site Setup'!$R$5,".",'Site Setup'!$R$5,"-SLAM",$AO49,G$38,G$37),Smartpac_DATA!$2:$2,0),4),"1","")&amp;"200")),0)</f>
        <v/>
      </c>
      <c r="H49" s="251">
        <f>_xlfn.IFNA(SUM(INDIRECT("Smartpac_DATA!" &amp; SUBSTITUTE(ADDRESS(1,MATCH(CONCATENATE("*Count.AutoSlam.",'Site Setup'!$R$5,".",'Site Setup'!$R$5,"-SLAM",$AO49,H$38,H$37),Smartpac_DATA!$2:$2,0),4),"1","")&amp;"7:"&amp;SUBSTITUTE(ADDRESS(1,MATCH(CONCATENATE("*Count.AutoSlam.",'Site Setup'!$R$5,".",'Site Setup'!$R$5,"-SLAM",$AO49,H$38,H$37),Smartpac_DATA!$2:$2,0),4),"1","")&amp;"200")),0)</f>
        <v/>
      </c>
      <c r="I49" s="251">
        <f>_xlfn.IFNA(SUM(INDIRECT("Smartpac_DATA!" &amp; SUBSTITUTE(ADDRESS(1,MATCH(CONCATENATE("*Count.AutoSlam.",'Site Setup'!$R$5,".",'Site Setup'!$R$5,"-SLAM",$AO49,I$38,I$37),Smartpac_DATA!$2:$2,0),4),"1","")&amp;"7:"&amp;SUBSTITUTE(ADDRESS(1,MATCH(CONCATENATE("*Count.AutoSlam.",'Site Setup'!$R$5,".",'Site Setup'!$R$5,"-SLAM",$AO49,I$38,I$37),Smartpac_DATA!$2:$2,0),4),"1","")&amp;"200")),0)</f>
        <v/>
      </c>
      <c r="J49" s="251">
        <f>_xlfn.IFNA(SUM(INDIRECT("Smartpac_DATA!" &amp; SUBSTITUTE(ADDRESS(1,MATCH(CONCATENATE("*Count.AutoSlam.",'Site Setup'!$R$5,".",'Site Setup'!$R$5,"-SLAM",$AO49,J$38,J$37),Smartpac_DATA!$2:$2,0),4),"1","")&amp;"7:"&amp;SUBSTITUTE(ADDRESS(1,MATCH(CONCATENATE("*Count.AutoSlam.",'Site Setup'!$R$5,".",'Site Setup'!$R$5,"-SLAM",$AO49,J$38,J$37),Smartpac_DATA!$2:$2,0),4),"1","")&amp;"200")),0)</f>
        <v/>
      </c>
      <c r="K49" s="251">
        <f>_xlfn.IFNA(SUM(INDIRECT("Smartpac_DATA!" &amp; SUBSTITUTE(ADDRESS(1,MATCH(CONCATENATE("*Count.AutoSlam.",'Site Setup'!$R$5,".",'Site Setup'!$R$5,"-SLAM",$AO49,K$38,K$37),Smartpac_DATA!$2:$2,0),4),"1","")&amp;"7:"&amp;SUBSTITUTE(ADDRESS(1,MATCH(CONCATENATE("*Count.AutoSlam.",'Site Setup'!$R$5,".",'Site Setup'!$R$5,"-SLAM",$AO49,K$38,K$37),Smartpac_DATA!$2:$2,0),4),"1","")&amp;"200")),0)</f>
        <v/>
      </c>
      <c r="L49" s="251">
        <f>_xlfn.IFNA(SUM(INDIRECT("Smartpac_DATA!" &amp; SUBSTITUTE(ADDRESS(1,MATCH(CONCATENATE("*Count.AutoSlam.",'Site Setup'!$R$5,".",'Site Setup'!$R$5,"-SLAM",$AO49,L$38,L$37),Smartpac_DATA!$2:$2,0),4),"1","")&amp;"7:"&amp;SUBSTITUTE(ADDRESS(1,MATCH(CONCATENATE("*Count.AutoSlam.",'Site Setup'!$R$5,".",'Site Setup'!$R$5,"-SLAM",$AO49,L$38,L$37),Smartpac_DATA!$2:$2,0),4),"1","")&amp;"200")),0)</f>
        <v/>
      </c>
      <c r="M49" s="251">
        <f>_xlfn.IFNA(SUM(INDIRECT("Smartpac_DATA!" &amp; SUBSTITUTE(ADDRESS(1,MATCH(CONCATENATE("*Count.AutoSlam.",'Site Setup'!$R$5,".",'Site Setup'!$R$5,"-SLAM",$AO49,M$38,M$37),Smartpac_DATA!$2:$2,0),4),"1","")&amp;"7:"&amp;SUBSTITUTE(ADDRESS(1,MATCH(CONCATENATE("*Count.AutoSlam.",'Site Setup'!$R$5,".",'Site Setup'!$R$5,"-SLAM",$AO49,M$38,M$37),Smartpac_DATA!$2:$2,0),4),"1","")&amp;"200")),0)</f>
        <v/>
      </c>
      <c r="N49" s="251">
        <f>_xlfn.IFNA(SUM(INDIRECT("Smartpac_DATA!" &amp; SUBSTITUTE(ADDRESS(1,MATCH(CONCATENATE("*Count.AutoSlam.",'Site Setup'!$R$5,".",'Site Setup'!$R$5,"-SLAM",$AO49,N$38,N$37),Smartpac_DATA!$2:$2,0),4),"1","")&amp;"7:"&amp;SUBSTITUTE(ADDRESS(1,MATCH(CONCATENATE("*Count.AutoSlam.",'Site Setup'!$R$5,".",'Site Setup'!$R$5,"-SLAM",$AO49,N$38,N$37),Smartpac_DATA!$2:$2,0),4),"1","")&amp;"200")),0)</f>
        <v/>
      </c>
      <c r="O49" s="251">
        <f>_xlfn.IFNA(SUM(INDIRECT("Smartpac_DATA!" &amp; SUBSTITUTE(ADDRESS(1,MATCH(CONCATENATE("*Count.AutoSlam.",'Site Setup'!$R$5,".",'Site Setup'!$R$5,"-SLAM",$AO49,O$38,O$37),Smartpac_DATA!$2:$2,0),4),"1","")&amp;"7:"&amp;SUBSTITUTE(ADDRESS(1,MATCH(CONCATENATE("*Count.AutoSlam.",'Site Setup'!$R$5,".",'Site Setup'!$R$5,"-SLAM",$AO49,O$38,O$37),Smartpac_DATA!$2:$2,0),4),"1","")&amp;"200")),0)</f>
        <v/>
      </c>
      <c r="P49" s="251">
        <f>_xlfn.IFNA(SUM(INDIRECT("Smartpac_DATA!" &amp; SUBSTITUTE(ADDRESS(1,MATCH(CONCATENATE("*Count.AutoSlam.",'Site Setup'!$R$5,".",'Site Setup'!$R$5,"-SLAM",$AO49,P$38,P$37),Smartpac_DATA!$2:$2,0),4),"1","")&amp;"7:"&amp;SUBSTITUTE(ADDRESS(1,MATCH(CONCATENATE("*Count.AutoSlam.",'Site Setup'!$R$5,".",'Site Setup'!$R$5,"-SLAM",$AO49,P$38,P$37),Smartpac_DATA!$2:$2,0),4),"1","")&amp;"200")),0)</f>
        <v/>
      </c>
      <c r="Q49" s="251">
        <f>_xlfn.IFNA(SUM(INDIRECT("Smartpac_DATA!" &amp; SUBSTITUTE(ADDRESS(1,MATCH(CONCATENATE("*Count.AutoSlam.",'Site Setup'!$R$5,".",'Site Setup'!$R$5,"-SLAM",$AO49,Q$38,Q$37),Smartpac_DATA!$2:$2,0),4),"1","")&amp;"7:"&amp;SUBSTITUTE(ADDRESS(1,MATCH(CONCATENATE("*Count.AutoSlam.",'Site Setup'!$R$5,".",'Site Setup'!$R$5,"-SLAM",$AO49,Q$38,Q$37),Smartpac_DATA!$2:$2,0),4),"1","")&amp;"200")),0)</f>
        <v/>
      </c>
      <c r="R49" s="251">
        <f>_xlfn.IFNA(SUM(INDIRECT("Smartpac_DATA!" &amp; SUBSTITUTE(ADDRESS(1,MATCH(CONCATENATE("*Count.AutoSlam.",'Site Setup'!$R$5,".",'Site Setup'!$R$5,"-SLAM",$AO49,R$38,R$37),Smartpac_DATA!$2:$2,0),4),"1","")&amp;"7:"&amp;SUBSTITUTE(ADDRESS(1,MATCH(CONCATENATE("*Count.AutoSlam.",'Site Setup'!$R$5,".",'Site Setup'!$R$5,"-SLAM",$AO49,R$38,R$37),Smartpac_DATA!$2:$2,0),4),"1","")&amp;"200")),0)</f>
        <v/>
      </c>
      <c r="S49" s="251">
        <f>_xlfn.IFNA(SUM(INDIRECT("Smartpac_DATA!" &amp; SUBSTITUTE(ADDRESS(1,MATCH(CONCATENATE("*Count.AutoSlam.",'Site Setup'!$R$5,".",'Site Setup'!$R$5,"-SLAM",$AO49,S$38,S$37),Smartpac_DATA!$2:$2,0),4),"1","")&amp;"7:"&amp;SUBSTITUTE(ADDRESS(1,MATCH(CONCATENATE("*Count.AutoSlam.",'Site Setup'!$R$5,".",'Site Setup'!$R$5,"-SLAM",$AO49,S$38,S$37),Smartpac_DATA!$2:$2,0),4),"1","")&amp;"200")),0)</f>
        <v/>
      </c>
      <c r="T49" s="251">
        <f>_xlfn.IFNA(SUM(INDIRECT("Smartpac_DATA!" &amp; SUBSTITUTE(ADDRESS(1,MATCH(CONCATENATE("*Count.AutoSlam.",'Site Setup'!$R$5,".",'Site Setup'!$R$5,"-SLAM",$AO49,T$38,T$37),Smartpac_DATA!$2:$2,0),4),"1","")&amp;"7:"&amp;SUBSTITUTE(ADDRESS(1,MATCH(CONCATENATE("*Count.AutoSlam.",'Site Setup'!$R$5,".",'Site Setup'!$R$5,"-SLAM",$AO49,T$38,T$37),Smartpac_DATA!$2:$2,0),4),"1","")&amp;"200")),0)</f>
        <v/>
      </c>
      <c r="U49" s="251">
        <f>_xlfn.IFNA(SUM(INDIRECT("Smartpac_DATA!" &amp; SUBSTITUTE(ADDRESS(1,MATCH(CONCATENATE("*Count.AutoSlam.",'Site Setup'!$R$5,".",'Site Setup'!$R$5,"-SLAM",$AO49,U$38,U$37),Smartpac_DATA!$2:$2,0),4),"1","")&amp;"7:"&amp;SUBSTITUTE(ADDRESS(1,MATCH(CONCATENATE("*Count.AutoSlam.",'Site Setup'!$R$5,".",'Site Setup'!$R$5,"-SLAM",$AO49,U$38,U$37),Smartpac_DATA!$2:$2,0),4),"1","")&amp;"200")),0)</f>
        <v/>
      </c>
      <c r="V49" s="251">
        <f>_xlfn.IFNA(SUM(INDIRECT("Smartpac_DATA!" &amp; SUBSTITUTE(ADDRESS(1,MATCH(CONCATENATE("*Count.AutoSlam.",'Site Setup'!$R$5,".",'Site Setup'!$R$5,"-SLAM",$AO49,V$38,V$37),Smartpac_DATA!$2:$2,0),4),"1","")&amp;"7:"&amp;SUBSTITUTE(ADDRESS(1,MATCH(CONCATENATE("*Count.AutoSlam.",'Site Setup'!$R$5,".",'Site Setup'!$R$5,"-SLAM",$AO49,V$38,V$37),Smartpac_DATA!$2:$2,0),4),"1","")&amp;"200")),0)</f>
        <v/>
      </c>
      <c r="W49" s="251">
        <f>_xlfn.IFNA(SUM(INDIRECT("Smartpac_DATA!" &amp; SUBSTITUTE(ADDRESS(1,MATCH(CONCATENATE("*Count.AutoSlam.",'Site Setup'!$R$5,".",'Site Setup'!$R$5,"-SLAM",$AO49,W$38,W$37),Smartpac_DATA!$2:$2,0),4),"1","")&amp;"7:"&amp;SUBSTITUTE(ADDRESS(1,MATCH(CONCATENATE("*Count.AutoSlam.",'Site Setup'!$R$5,".",'Site Setup'!$R$5,"-SLAM",$AO49,W$38,W$37),Smartpac_DATA!$2:$2,0),4),"1","")&amp;"200")),0)</f>
        <v/>
      </c>
      <c r="X49" s="251">
        <f>_xlfn.IFNA(SUM(INDIRECT("Smartpac_DATA!" &amp; SUBSTITUTE(ADDRESS(1,MATCH(CONCATENATE("*Count.AutoSlam.",'Site Setup'!$R$5,".",'Site Setup'!$R$5,"-SLAM",$AO49,X$38,X$37),Smartpac_DATA!$2:$2,0),4),"1","")&amp;"7:"&amp;SUBSTITUTE(ADDRESS(1,MATCH(CONCATENATE("*Count.AutoSlam.",'Site Setup'!$R$5,".",'Site Setup'!$R$5,"-SLAM",$AO49,X$38,X$37),Smartpac_DATA!$2:$2,0),4),"1","")&amp;"200")),0)</f>
        <v/>
      </c>
      <c r="Y49" s="251">
        <f>_xlfn.IFNA(SUM(INDIRECT("Smartpac_DATA!" &amp; SUBSTITUTE(ADDRESS(1,MATCH(CONCATENATE("*Count.AutoSlam.",'Site Setup'!$R$5,".",'Site Setup'!$G48,".",'Site Setup'!$R$5,"-SLAM",'Site Setup'!$F48,Y$38,Y$37),Smartpac_DATA!$2:$2,0),4),"1","")&amp;"7:"&amp;SUBSTITUTE(ADDRESS(1,MATCH(CONCATENATE("*Count.AutoSlam.",'Site Setup'!$R$5,".",'Site Setup'!$G48,".",'Site Setup'!$R$5,"-SLAM",'Site Setup'!$F48,Y$38,Y$37),Smartpac_DATA!$2:$2,0),4),"1","")&amp;"200")),0)</f>
        <v/>
      </c>
      <c r="Z49" s="251">
        <f>_xlfn.IFNA(SUM(INDIRECT("Smartpac_DATA!" &amp; SUBSTITUTE(ADDRESS(1,MATCH(CONCATENATE("*Count.AutoSlam.",'Site Setup'!$R$5,".",'Site Setup'!$R$5,"-SLAM",$AO49,Z$38,Z$37),Smartpac_DATA!$2:$2,0),4),"1","")&amp;"7:"&amp;SUBSTITUTE(ADDRESS(1,MATCH(CONCATENATE("*Count.AutoSlam.",'Site Setup'!$R$5,".",'Site Setup'!$R$5,"-SLAM",$AO49,Z$38,Z$37),Smartpac_DATA!$2:$2,0),4),"1","")&amp;"200")),0)</f>
        <v/>
      </c>
      <c r="AA49" s="251">
        <f>_xlfn.IFNA(SUM(INDIRECT("Smartpac_DATA!" &amp; SUBSTITUTE(ADDRESS(1,MATCH(CONCATENATE("*Count.AutoSlam.",'Site Setup'!$R$5,".",'Site Setup'!$R$5,"-SLAM",$AO49,AA$38,AA$37),Smartpac_DATA!$2:$2,0),4),"1","")&amp;"7:"&amp;SUBSTITUTE(ADDRESS(1,MATCH(CONCATENATE("*Count.AutoSlam.",'Site Setup'!$R$5,".",'Site Setup'!$R$5,"-SLAM",$AO49,AA$38,AA$37),Smartpac_DATA!$2:$2,0),4),"1","")&amp;"200")),0)</f>
        <v/>
      </c>
      <c r="AB49" s="251">
        <f>_xlfn.IFNA(SUM(INDIRECT("Smartpac_DATA!" &amp; SUBSTITUTE(ADDRESS(1,MATCH(CONCATENATE("*Count.AutoSlam.",'Site Setup'!$R$5,".",'Site Setup'!$R$5,"-SLAM",$AO49,AB$38,AB$37),Smartpac_DATA!$2:$2,0),4),"1","")&amp;"7:"&amp;SUBSTITUTE(ADDRESS(1,MATCH(CONCATENATE("*Count.AutoSlam.",'Site Setup'!$R$5,".",'Site Setup'!$R$5,"-SLAM",$AO49,AB$38,AB$37),Smartpac_DATA!$2:$2,0),4),"1","")&amp;"200")),0)</f>
        <v/>
      </c>
      <c r="AC49" s="251">
        <f>_xlfn.IFNA(SUM(INDIRECT("Smartpac_DATA!" &amp; SUBSTITUTE(ADDRESS(1,MATCH(CONCATENATE("*Count.AutoSlam.",'Site Setup'!$R$5,".",'Site Setup'!$R$5,"-SLAM",$AO49,AC$38,AC$37),Smartpac_DATA!$2:$2,0),4),"1","")&amp;"7:"&amp;SUBSTITUTE(ADDRESS(1,MATCH(CONCATENATE("*Count.AutoSlam.",'Site Setup'!$R$5,".",'Site Setup'!$R$5,"-SLAM",$AO49,AC$38,AC$37),Smartpac_DATA!$2:$2,0),4),"1","")&amp;"200")),0)</f>
        <v/>
      </c>
      <c r="AD49" s="251">
        <f>_xlfn.IFNA(SUM(INDIRECT("Smartpac_DATA!" &amp; SUBSTITUTE(ADDRESS(1,MATCH(CONCATENATE("*Count.AutoSlam.",'Site Setup'!$R$5,".",'Site Setup'!$R$5,"-SLAM",$AO49,AD$38,AD$37),Smartpac_DATA!$2:$2,0),4),"1","")&amp;"7:"&amp;SUBSTITUTE(ADDRESS(1,MATCH(CONCATENATE("*Count.AutoSlam.",'Site Setup'!$R$5,".",'Site Setup'!$R$5,"-SLAM",$AO49,AD$38,AD$37),Smartpac_DATA!$2:$2,0),4),"1","")&amp;"200")),0)</f>
        <v/>
      </c>
      <c r="AE49" s="251">
        <f>_xlfn.IFNA(SUM(INDIRECT("Smartpac_DATA!" &amp; SUBSTITUTE(ADDRESS(1,MATCH(CONCATENATE("*Count.AutoSlam.",'Site Setup'!$R$5,".",'Site Setup'!$R$5,"-SLAM",$AO49,AE$38,AE$37),Smartpac_DATA!$2:$2,0),4),"1","")&amp;"7:"&amp;SUBSTITUTE(ADDRESS(1,MATCH(CONCATENATE("*Count.AutoSlam.",'Site Setup'!$R$5,".",'Site Setup'!$R$5,"-SLAM",$AO49,AE$38,AE$37),Smartpac_DATA!$2:$2,0),4),"1","")&amp;"200")),0)</f>
        <v/>
      </c>
      <c r="AF49" s="251">
        <f>_xlfn.IFNA(SUM(INDIRECT("Smartpac_DATA!" &amp; SUBSTITUTE(ADDRESS(1,MATCH(CONCATENATE("*Count.AutoSlam.",'Site Setup'!$R$5,".",'Site Setup'!$R$5,"-SLAM",$AO49,AF$38,AF$37),Smartpac_DATA!$2:$2,0),4),"1","")&amp;"7:"&amp;SUBSTITUTE(ADDRESS(1,MATCH(CONCATENATE("*Count.AutoSlam.",'Site Setup'!$R$5,".",'Site Setup'!$R$5,"-SLAM",$AO49,AF$38,AF$37),Smartpac_DATA!$2:$2,0),4),"1","")&amp;"200")),0)</f>
        <v/>
      </c>
      <c r="AG49" s="251">
        <f>_xlfn.IFNA(SUM(INDIRECT("Smartpac_DATA!" &amp; SUBSTITUTE(ADDRESS(1,MATCH(CONCATENATE("*Count.AutoSlam.",'Site Setup'!$R$5,".",'Site Setup'!$R$5,"-SLAM",$AO49,AG$38,AG$37),Smartpac_DATA!$2:$2,0),4),"1","")&amp;"7:"&amp;SUBSTITUTE(ADDRESS(1,MATCH(CONCATENATE("*Count.AutoSlam.",'Site Setup'!$R$5,".",'Site Setup'!$R$5,"-SLAM",$AO49,AG$38,AG$37),Smartpac_DATA!$2:$2,0),4),"1","")&amp;"200")),0)</f>
        <v/>
      </c>
      <c r="AH49" s="251">
        <f>_xlfn.IFNA(SUM(INDIRECT("Smartpac_DATA!" &amp; SUBSTITUTE(ADDRESS(1,MATCH(CONCATENATE("*Count.AutoSlam.",'Site Setup'!$R$5,".",'Site Setup'!$R$5,"-SLAM",$AO49,AH$38,AH$37),Smartpac_DATA!$2:$2,0),4),"1","")&amp;"7:"&amp;SUBSTITUTE(ADDRESS(1,MATCH(CONCATENATE("*Count.AutoSlam.",'Site Setup'!$R$5,".",'Site Setup'!$R$5,"-SLAM",$AO49,AH$38,AH$37),Smartpac_DATA!$2:$2,0),4),"1","")&amp;"200")),0)</f>
        <v/>
      </c>
      <c r="AI49" s="251">
        <f>_xlfn.IFNA(SUM(INDIRECT("Smartpac_DATA!" &amp; SUBSTITUTE(ADDRESS(1,MATCH(CONCATENATE("*Count.AutoSlam.",'Site Setup'!$R$5,".",'Site Setup'!$R$5,"-SLAM",$AO49,AI$38,AI$37),Smartpac_DATA!$2:$2,0),4),"1","")&amp;"7:"&amp;SUBSTITUTE(ADDRESS(1,MATCH(CONCATENATE("*Count.AutoSlam.",'Site Setup'!$R$5,".",'Site Setup'!$R$5,"-SLAM",$AO49,AI$38,AI$37),Smartpac_DATA!$2:$2,0),4),"1","")&amp;"200")),0)</f>
        <v/>
      </c>
      <c r="AJ49" s="251">
        <f>_xlfn.IFNA(SUM(INDIRECT("Smartpac_DATA!" &amp; SUBSTITUTE(ADDRESS(1,MATCH(CONCATENATE("*Count.AutoSlam.",'Site Setup'!$R$5,".",'Site Setup'!$R$5,"-SLAM",$AO49,AJ$38,AJ$37),Smartpac_DATA!$2:$2,0),4),"1","")&amp;"7:"&amp;SUBSTITUTE(ADDRESS(1,MATCH(CONCATENATE("*Count.AutoSlam.",'Site Setup'!$R$5,".",'Site Setup'!$R$5,"-SLAM",$AO49,AJ$38,AJ$37),Smartpac_DATA!$2:$2,0),4),"1","")&amp;"200")),0)</f>
        <v/>
      </c>
      <c r="AK49" s="251">
        <f>_xlfn.IFNA(SUM(INDIRECT("Smartpac_DATA!" &amp; SUBSTITUTE(ADDRESS(1,MATCH(CONCATENATE("*Count.AutoSlam.",'Site Setup'!$R$5,".",'Site Setup'!$R$5,"-SLAM",$AO49,AK$38,AK$37),Smartpac_DATA!$2:$2,0),4),"1","")&amp;"7:"&amp;SUBSTITUTE(ADDRESS(1,MATCH(CONCATENATE("*Count.AutoSlam.",'Site Setup'!$R$5,".",'Site Setup'!$R$5,"-SLAM",$AO49,AK$38,AK$37),Smartpac_DATA!$2:$2,0),4),"1","")&amp;"200")),0)</f>
        <v/>
      </c>
      <c r="AL49" s="251">
        <f>_xlfn.IFNA(SUM(INDIRECT("Smartpac_DATA!" &amp; SUBSTITUTE(ADDRESS(1,MATCH(CONCATENATE("*Count.AutoSlam.",'Site Setup'!$R$5,".",'Site Setup'!$R$5,"-SLAM",$AO49,AL$38,AL$37),Smartpac_DATA!$2:$2,0),4),"1","")&amp;"7:"&amp;SUBSTITUTE(ADDRESS(1,MATCH(CONCATENATE("*Count.AutoSlam.",'Site Setup'!$R$5,".",'Site Setup'!$R$5,"-SLAM",$AO49,AL$38,AL$37),Smartpac_DATA!$2:$2,0),4),"1","")&amp;"200")),0)</f>
        <v/>
      </c>
      <c r="AM49" s="251">
        <f>_xlfn.IFNA(SUM(INDIRECT("Smartpac_DATA!" &amp; SUBSTITUTE(ADDRESS(1,MATCH(CONCATENATE("*Count.AutoSlam.",'Site Setup'!$R$5,".",'Site Setup'!$G48,".",'Site Setup'!$R$5,"-SLAM",'Site Setup'!$F48,AM$38,AM$37),Smartpac_DATA!$2:$2,0),4),"1","")&amp;"7:"&amp;SUBSTITUTE(ADDRESS(1,MATCH(CONCATENATE("*Count.AutoSlam.",'Site Setup'!$R$5,".",'Site Setup'!$G48,".",'Site Setup'!$R$5,"-SLAM",'Site Setup'!$F48,AM$38,AM$37),Smartpac_DATA!$2:$2,0),4),"1","")&amp;"200")),0)</f>
        <v/>
      </c>
      <c r="AN49" s="251">
        <f>_xlfn.IFNA(SUM(INDIRECT("Smartpac_DATA!" &amp; SUBSTITUTE(ADDRESS(1,MATCH(CONCATENATE("*Count.AutoSlam.",'Site Setup'!$R$5,".",'Site Setup'!$R$5,"-SLAM",$AO49,AN$38,AN$37),Smartpac_DATA!$2:$2,0),4),"1","")&amp;"7:"&amp;SUBSTITUTE(ADDRESS(1,MATCH(CONCATENATE("*Count.AutoSlam.",'Site Setup'!$R$5,".",'Site Setup'!$R$5,"-SLAM",$AO49,AN$38,AN$37),Smartpac_DATA!$2:$2,0),4),"1","")&amp;"200")),0)</f>
        <v/>
      </c>
      <c r="AO49" s="24">
        <f>'Site Setup'!F48</f>
        <v/>
      </c>
      <c r="AP49" s="488" t="n"/>
    </row>
    <row r="50" ht="15.75" customHeight="1" s="644">
      <c r="A50" s="82">
        <f>A23</f>
        <v/>
      </c>
      <c r="B50" s="97">
        <f>_xlfn.IFNA(SUM(INDIRECT("Smartpac_DATA!" &amp; SUBSTITUTE(ADDRESS(1,MATCH(CONCATENATE("*Count.AutoSlam.",'Site Setup'!$R$5,".",'Site Setup'!$G49,".",'Site Setup'!$R$5,"-SLAM",$AO50,".Shipped n"),Smartpac_DATA!$2:$2,0),4),"1","")&amp;"7:"&amp;SUBSTITUTE(ADDRESS(1,MATCH(CONCATENATE("*Count.AutoSlam.",'Site Setup'!$R$5,".",'Site Setup'!$G49,".",'Site Setup'!$R$5,"-SLAM",$AO50,".Shipped n"),Smartpac_DATA!$2:$2,0),4),"1","")&amp;"200")),0)</f>
        <v/>
      </c>
      <c r="C50" s="251">
        <f>_xlfn.IFNA(SUM(INDIRECT("Smartpac_DATA!" &amp; SUBSTITUTE(ADDRESS(1,MATCH(CONCATENATE("*Count.AutoSlam.",'Site Setup'!$R$5,".",'Site Setup'!$R$5,"-SLAM",$AO50,C$38,C$37),Smartpac_DATA!$2:$2,0),4),"1","")&amp;"7:"&amp;SUBSTITUTE(ADDRESS(1,MATCH(CONCATENATE("*Count.AutoSlam.",'Site Setup'!$R$5,".",'Site Setup'!$R$5,"-SLAM",$AO50,C$38,C$37),Smartpac_DATA!$2:$2,0),4),"1","")&amp;"200")),0)</f>
        <v/>
      </c>
      <c r="D50" s="251">
        <f>_xlfn.IFNA(SUM(INDIRECT("Smartpac_DATA!" &amp; SUBSTITUTE(ADDRESS(1,MATCH(CONCATENATE("*Count.AutoSlam.",'Site Setup'!$R$5,".",'Site Setup'!$R$5,"-SLAM",$AO50,D$38,D$37),Smartpac_DATA!$2:$2,0),4),"1","")&amp;"7:"&amp;SUBSTITUTE(ADDRESS(1,MATCH(CONCATENATE("*Count.AutoSlam.",'Site Setup'!$R$5,".",'Site Setup'!$R$5,"-SLAM",$AO50,D$38,D$37),Smartpac_DATA!$2:$2,0),4),"1","")&amp;"200")),0)</f>
        <v/>
      </c>
      <c r="E50" s="251">
        <f>_xlfn.IFNA(SUM(INDIRECT("Smartpac_DATA!" &amp; SUBSTITUTE(ADDRESS(1,MATCH(CONCATENATE("*Count.AutoSlam.",'Site Setup'!$R$5,".",'Site Setup'!$R$5,"-SLAM",$AO50,E$38,E$37),Smartpac_DATA!$2:$2,0),4),"1","")&amp;"7:"&amp;SUBSTITUTE(ADDRESS(1,MATCH(CONCATENATE("*Count.AutoSlam.",'Site Setup'!$R$5,".",'Site Setup'!$R$5,"-SLAM",$AO50,E$38,E$37),Smartpac_DATA!$2:$2,0),4),"1","")&amp;"200")),0)</f>
        <v/>
      </c>
      <c r="F50" s="251">
        <f>_xlfn.IFNA(SUM(INDIRECT("Smartpac_DATA!" &amp; SUBSTITUTE(ADDRESS(1,MATCH(CONCATENATE("*Count.AutoSlam.",'Site Setup'!$R$5,".",'Site Setup'!$R$5,"-SLAM",$AO50,F$38,F$37),Smartpac_DATA!$2:$2,0),4),"1","")&amp;"7:"&amp;SUBSTITUTE(ADDRESS(1,MATCH(CONCATENATE("*Count.AutoSlam.",'Site Setup'!$R$5,".",'Site Setup'!$R$5,"-SLAM",$AO50,F$38,F$37),Smartpac_DATA!$2:$2,0),4),"1","")&amp;"200")),0)</f>
        <v/>
      </c>
      <c r="G50" s="251">
        <f>_xlfn.IFNA(SUM(INDIRECT("Smartpac_DATA!" &amp; SUBSTITUTE(ADDRESS(1,MATCH(CONCATENATE("*Count.AutoSlam.",'Site Setup'!$R$5,".",'Site Setup'!$R$5,"-SLAM",$AO50,G$38,G$37),Smartpac_DATA!$2:$2,0),4),"1","")&amp;"7:"&amp;SUBSTITUTE(ADDRESS(1,MATCH(CONCATENATE("*Count.AutoSlam.",'Site Setup'!$R$5,".",'Site Setup'!$R$5,"-SLAM",$AO50,G$38,G$37),Smartpac_DATA!$2:$2,0),4),"1","")&amp;"200")),0)</f>
        <v/>
      </c>
      <c r="H50" s="251">
        <f>_xlfn.IFNA(SUM(INDIRECT("Smartpac_DATA!" &amp; SUBSTITUTE(ADDRESS(1,MATCH(CONCATENATE("*Count.AutoSlam.",'Site Setup'!$R$5,".",'Site Setup'!$R$5,"-SLAM",$AO50,H$38,H$37),Smartpac_DATA!$2:$2,0),4),"1","")&amp;"7:"&amp;SUBSTITUTE(ADDRESS(1,MATCH(CONCATENATE("*Count.AutoSlam.",'Site Setup'!$R$5,".",'Site Setup'!$R$5,"-SLAM",$AO50,H$38,H$37),Smartpac_DATA!$2:$2,0),4),"1","")&amp;"200")),0)</f>
        <v/>
      </c>
      <c r="I50" s="251">
        <f>_xlfn.IFNA(SUM(INDIRECT("Smartpac_DATA!" &amp; SUBSTITUTE(ADDRESS(1,MATCH(CONCATENATE("*Count.AutoSlam.",'Site Setup'!$R$5,".",'Site Setup'!$R$5,"-SLAM",$AO50,I$38,I$37),Smartpac_DATA!$2:$2,0),4),"1","")&amp;"7:"&amp;SUBSTITUTE(ADDRESS(1,MATCH(CONCATENATE("*Count.AutoSlam.",'Site Setup'!$R$5,".",'Site Setup'!$R$5,"-SLAM",$AO50,I$38,I$37),Smartpac_DATA!$2:$2,0),4),"1","")&amp;"200")),0)</f>
        <v/>
      </c>
      <c r="J50" s="251">
        <f>_xlfn.IFNA(SUM(INDIRECT("Smartpac_DATA!" &amp; SUBSTITUTE(ADDRESS(1,MATCH(CONCATENATE("*Count.AutoSlam.",'Site Setup'!$R$5,".",'Site Setup'!$R$5,"-SLAM",$AO50,J$38,J$37),Smartpac_DATA!$2:$2,0),4),"1","")&amp;"7:"&amp;SUBSTITUTE(ADDRESS(1,MATCH(CONCATENATE("*Count.AutoSlam.",'Site Setup'!$R$5,".",'Site Setup'!$R$5,"-SLAM",$AO50,J$38,J$37),Smartpac_DATA!$2:$2,0),4),"1","")&amp;"200")),0)</f>
        <v/>
      </c>
      <c r="K50" s="251">
        <f>_xlfn.IFNA(SUM(INDIRECT("Smartpac_DATA!" &amp; SUBSTITUTE(ADDRESS(1,MATCH(CONCATENATE("*Count.AutoSlam.",'Site Setup'!$R$5,".",'Site Setup'!$R$5,"-SLAM",$AO50,K$38,K$37),Smartpac_DATA!$2:$2,0),4),"1","")&amp;"7:"&amp;SUBSTITUTE(ADDRESS(1,MATCH(CONCATENATE("*Count.AutoSlam.",'Site Setup'!$R$5,".",'Site Setup'!$R$5,"-SLAM",$AO50,K$38,K$37),Smartpac_DATA!$2:$2,0),4),"1","")&amp;"200")),0)</f>
        <v/>
      </c>
      <c r="L50" s="251">
        <f>_xlfn.IFNA(SUM(INDIRECT("Smartpac_DATA!" &amp; SUBSTITUTE(ADDRESS(1,MATCH(CONCATENATE("*Count.AutoSlam.",'Site Setup'!$R$5,".",'Site Setup'!$R$5,"-SLAM",$AO50,L$38,L$37),Smartpac_DATA!$2:$2,0),4),"1","")&amp;"7:"&amp;SUBSTITUTE(ADDRESS(1,MATCH(CONCATENATE("*Count.AutoSlam.",'Site Setup'!$R$5,".",'Site Setup'!$R$5,"-SLAM",$AO50,L$38,L$37),Smartpac_DATA!$2:$2,0),4),"1","")&amp;"200")),0)</f>
        <v/>
      </c>
      <c r="M50" s="251">
        <f>_xlfn.IFNA(SUM(INDIRECT("Smartpac_DATA!" &amp; SUBSTITUTE(ADDRESS(1,MATCH(CONCATENATE("*Count.AutoSlam.",'Site Setup'!$R$5,".",'Site Setup'!$R$5,"-SLAM",$AO50,M$38,M$37),Smartpac_DATA!$2:$2,0),4),"1","")&amp;"7:"&amp;SUBSTITUTE(ADDRESS(1,MATCH(CONCATENATE("*Count.AutoSlam.",'Site Setup'!$R$5,".",'Site Setup'!$R$5,"-SLAM",$AO50,M$38,M$37),Smartpac_DATA!$2:$2,0),4),"1","")&amp;"200")),0)</f>
        <v/>
      </c>
      <c r="N50" s="251">
        <f>_xlfn.IFNA(SUM(INDIRECT("Smartpac_DATA!" &amp; SUBSTITUTE(ADDRESS(1,MATCH(CONCATENATE("*Count.AutoSlam.",'Site Setup'!$R$5,".",'Site Setup'!$R$5,"-SLAM",$AO50,N$38,N$37),Smartpac_DATA!$2:$2,0),4),"1","")&amp;"7:"&amp;SUBSTITUTE(ADDRESS(1,MATCH(CONCATENATE("*Count.AutoSlam.",'Site Setup'!$R$5,".",'Site Setup'!$R$5,"-SLAM",$AO50,N$38,N$37),Smartpac_DATA!$2:$2,0),4),"1","")&amp;"200")),0)</f>
        <v/>
      </c>
      <c r="O50" s="251">
        <f>_xlfn.IFNA(SUM(INDIRECT("Smartpac_DATA!" &amp; SUBSTITUTE(ADDRESS(1,MATCH(CONCATENATE("*Count.AutoSlam.",'Site Setup'!$R$5,".",'Site Setup'!$R$5,"-SLAM",$AO50,O$38,O$37),Smartpac_DATA!$2:$2,0),4),"1","")&amp;"7:"&amp;SUBSTITUTE(ADDRESS(1,MATCH(CONCATENATE("*Count.AutoSlam.",'Site Setup'!$R$5,".",'Site Setup'!$R$5,"-SLAM",$AO50,O$38,O$37),Smartpac_DATA!$2:$2,0),4),"1","")&amp;"200")),0)</f>
        <v/>
      </c>
      <c r="P50" s="251">
        <f>_xlfn.IFNA(SUM(INDIRECT("Smartpac_DATA!" &amp; SUBSTITUTE(ADDRESS(1,MATCH(CONCATENATE("*Count.AutoSlam.",'Site Setup'!$R$5,".",'Site Setup'!$R$5,"-SLAM",$AO50,P$38,P$37),Smartpac_DATA!$2:$2,0),4),"1","")&amp;"7:"&amp;SUBSTITUTE(ADDRESS(1,MATCH(CONCATENATE("*Count.AutoSlam.",'Site Setup'!$R$5,".",'Site Setup'!$R$5,"-SLAM",$AO50,P$38,P$37),Smartpac_DATA!$2:$2,0),4),"1","")&amp;"200")),0)</f>
        <v/>
      </c>
      <c r="Q50" s="251">
        <f>_xlfn.IFNA(SUM(INDIRECT("Smartpac_DATA!" &amp; SUBSTITUTE(ADDRESS(1,MATCH(CONCATENATE("*Count.AutoSlam.",'Site Setup'!$R$5,".",'Site Setup'!$R$5,"-SLAM",$AO50,Q$38,Q$37),Smartpac_DATA!$2:$2,0),4),"1","")&amp;"7:"&amp;SUBSTITUTE(ADDRESS(1,MATCH(CONCATENATE("*Count.AutoSlam.",'Site Setup'!$R$5,".",'Site Setup'!$R$5,"-SLAM",$AO50,Q$38,Q$37),Smartpac_DATA!$2:$2,0),4),"1","")&amp;"200")),0)</f>
        <v/>
      </c>
      <c r="R50" s="251">
        <f>_xlfn.IFNA(SUM(INDIRECT("Smartpac_DATA!" &amp; SUBSTITUTE(ADDRESS(1,MATCH(CONCATENATE("*Count.AutoSlam.",'Site Setup'!$R$5,".",'Site Setup'!$R$5,"-SLAM",$AO50,R$38,R$37),Smartpac_DATA!$2:$2,0),4),"1","")&amp;"7:"&amp;SUBSTITUTE(ADDRESS(1,MATCH(CONCATENATE("*Count.AutoSlam.",'Site Setup'!$R$5,".",'Site Setup'!$R$5,"-SLAM",$AO50,R$38,R$37),Smartpac_DATA!$2:$2,0),4),"1","")&amp;"200")),0)</f>
        <v/>
      </c>
      <c r="S50" s="251">
        <f>_xlfn.IFNA(SUM(INDIRECT("Smartpac_DATA!" &amp; SUBSTITUTE(ADDRESS(1,MATCH(CONCATENATE("*Count.AutoSlam.",'Site Setup'!$R$5,".",'Site Setup'!$R$5,"-SLAM",$AO50,S$38,S$37),Smartpac_DATA!$2:$2,0),4),"1","")&amp;"7:"&amp;SUBSTITUTE(ADDRESS(1,MATCH(CONCATENATE("*Count.AutoSlam.",'Site Setup'!$R$5,".",'Site Setup'!$R$5,"-SLAM",$AO50,S$38,S$37),Smartpac_DATA!$2:$2,0),4),"1","")&amp;"200")),0)</f>
        <v/>
      </c>
      <c r="T50" s="251">
        <f>_xlfn.IFNA(SUM(INDIRECT("Smartpac_DATA!" &amp; SUBSTITUTE(ADDRESS(1,MATCH(CONCATENATE("*Count.AutoSlam.",'Site Setup'!$R$5,".",'Site Setup'!$R$5,"-SLAM",$AO50,T$38,T$37),Smartpac_DATA!$2:$2,0),4),"1","")&amp;"7:"&amp;SUBSTITUTE(ADDRESS(1,MATCH(CONCATENATE("*Count.AutoSlam.",'Site Setup'!$R$5,".",'Site Setup'!$R$5,"-SLAM",$AO50,T$38,T$37),Smartpac_DATA!$2:$2,0),4),"1","")&amp;"200")),0)</f>
        <v/>
      </c>
      <c r="U50" s="251">
        <f>_xlfn.IFNA(SUM(INDIRECT("Smartpac_DATA!" &amp; SUBSTITUTE(ADDRESS(1,MATCH(CONCATENATE("*Count.AutoSlam.",'Site Setup'!$R$5,".",'Site Setup'!$R$5,"-SLAM",$AO50,U$38,U$37),Smartpac_DATA!$2:$2,0),4),"1","")&amp;"7:"&amp;SUBSTITUTE(ADDRESS(1,MATCH(CONCATENATE("*Count.AutoSlam.",'Site Setup'!$R$5,".",'Site Setup'!$R$5,"-SLAM",$AO50,U$38,U$37),Smartpac_DATA!$2:$2,0),4),"1","")&amp;"200")),0)</f>
        <v/>
      </c>
      <c r="V50" s="251">
        <f>_xlfn.IFNA(SUM(INDIRECT("Smartpac_DATA!" &amp; SUBSTITUTE(ADDRESS(1,MATCH(CONCATENATE("*Count.AutoSlam.",'Site Setup'!$R$5,".",'Site Setup'!$R$5,"-SLAM",$AO50,V$38,V$37),Smartpac_DATA!$2:$2,0),4),"1","")&amp;"7:"&amp;SUBSTITUTE(ADDRESS(1,MATCH(CONCATENATE("*Count.AutoSlam.",'Site Setup'!$R$5,".",'Site Setup'!$R$5,"-SLAM",$AO50,V$38,V$37),Smartpac_DATA!$2:$2,0),4),"1","")&amp;"200")),0)</f>
        <v/>
      </c>
      <c r="W50" s="251">
        <f>_xlfn.IFNA(SUM(INDIRECT("Smartpac_DATA!" &amp; SUBSTITUTE(ADDRESS(1,MATCH(CONCATENATE("*Count.AutoSlam.",'Site Setup'!$R$5,".",'Site Setup'!$R$5,"-SLAM",$AO50,W$38,W$37),Smartpac_DATA!$2:$2,0),4),"1","")&amp;"7:"&amp;SUBSTITUTE(ADDRESS(1,MATCH(CONCATENATE("*Count.AutoSlam.",'Site Setup'!$R$5,".",'Site Setup'!$R$5,"-SLAM",$AO50,W$38,W$37),Smartpac_DATA!$2:$2,0),4),"1","")&amp;"200")),0)</f>
        <v/>
      </c>
      <c r="X50" s="251">
        <f>_xlfn.IFNA(SUM(INDIRECT("Smartpac_DATA!" &amp; SUBSTITUTE(ADDRESS(1,MATCH(CONCATENATE("*Count.AutoSlam.",'Site Setup'!$R$5,".",'Site Setup'!$R$5,"-SLAM",$AO50,X$38,X$37),Smartpac_DATA!$2:$2,0),4),"1","")&amp;"7:"&amp;SUBSTITUTE(ADDRESS(1,MATCH(CONCATENATE("*Count.AutoSlam.",'Site Setup'!$R$5,".",'Site Setup'!$R$5,"-SLAM",$AO50,X$38,X$37),Smartpac_DATA!$2:$2,0),4),"1","")&amp;"200")),0)</f>
        <v/>
      </c>
      <c r="Y50" s="251">
        <f>_xlfn.IFNA(SUM(INDIRECT("Smartpac_DATA!" &amp; SUBSTITUTE(ADDRESS(1,MATCH(CONCATENATE("*Count.AutoSlam.",'Site Setup'!$R$5,".",'Site Setup'!$G49,".",'Site Setup'!$R$5,"-SLAM",'Site Setup'!$F49,Y$38,Y$37),Smartpac_DATA!$2:$2,0),4),"1","")&amp;"7:"&amp;SUBSTITUTE(ADDRESS(1,MATCH(CONCATENATE("*Count.AutoSlam.",'Site Setup'!$R$5,".",'Site Setup'!$G49,".",'Site Setup'!$R$5,"-SLAM",'Site Setup'!$F49,Y$38,Y$37),Smartpac_DATA!$2:$2,0),4),"1","")&amp;"200")),0)</f>
        <v/>
      </c>
      <c r="Z50" s="251">
        <f>_xlfn.IFNA(SUM(INDIRECT("Smartpac_DATA!" &amp; SUBSTITUTE(ADDRESS(1,MATCH(CONCATENATE("*Count.AutoSlam.",'Site Setup'!$R$5,".",'Site Setup'!$R$5,"-SLAM",$AO50,Z$38,Z$37),Smartpac_DATA!$2:$2,0),4),"1","")&amp;"7:"&amp;SUBSTITUTE(ADDRESS(1,MATCH(CONCATENATE("*Count.AutoSlam.",'Site Setup'!$R$5,".",'Site Setup'!$R$5,"-SLAM",$AO50,Z$38,Z$37),Smartpac_DATA!$2:$2,0),4),"1","")&amp;"200")),0)</f>
        <v/>
      </c>
      <c r="AA50" s="251">
        <f>_xlfn.IFNA(SUM(INDIRECT("Smartpac_DATA!" &amp; SUBSTITUTE(ADDRESS(1,MATCH(CONCATENATE("*Count.AutoSlam.",'Site Setup'!$R$5,".",'Site Setup'!$R$5,"-SLAM",$AO50,AA$38,AA$37),Smartpac_DATA!$2:$2,0),4),"1","")&amp;"7:"&amp;SUBSTITUTE(ADDRESS(1,MATCH(CONCATENATE("*Count.AutoSlam.",'Site Setup'!$R$5,".",'Site Setup'!$R$5,"-SLAM",$AO50,AA$38,AA$37),Smartpac_DATA!$2:$2,0),4),"1","")&amp;"200")),0)</f>
        <v/>
      </c>
      <c r="AB50" s="251">
        <f>_xlfn.IFNA(SUM(INDIRECT("Smartpac_DATA!" &amp; SUBSTITUTE(ADDRESS(1,MATCH(CONCATENATE("*Count.AutoSlam.",'Site Setup'!$R$5,".",'Site Setup'!$R$5,"-SLAM",$AO50,AB$38,AB$37),Smartpac_DATA!$2:$2,0),4),"1","")&amp;"7:"&amp;SUBSTITUTE(ADDRESS(1,MATCH(CONCATENATE("*Count.AutoSlam.",'Site Setup'!$R$5,".",'Site Setup'!$R$5,"-SLAM",$AO50,AB$38,AB$37),Smartpac_DATA!$2:$2,0),4),"1","")&amp;"200")),0)</f>
        <v/>
      </c>
      <c r="AC50" s="251">
        <f>_xlfn.IFNA(SUM(INDIRECT("Smartpac_DATA!" &amp; SUBSTITUTE(ADDRESS(1,MATCH(CONCATENATE("*Count.AutoSlam.",'Site Setup'!$R$5,".",'Site Setup'!$R$5,"-SLAM",$AO50,AC$38,AC$37),Smartpac_DATA!$2:$2,0),4),"1","")&amp;"7:"&amp;SUBSTITUTE(ADDRESS(1,MATCH(CONCATENATE("*Count.AutoSlam.",'Site Setup'!$R$5,".",'Site Setup'!$R$5,"-SLAM",$AO50,AC$38,AC$37),Smartpac_DATA!$2:$2,0),4),"1","")&amp;"200")),0)</f>
        <v/>
      </c>
      <c r="AD50" s="251">
        <f>_xlfn.IFNA(SUM(INDIRECT("Smartpac_DATA!" &amp; SUBSTITUTE(ADDRESS(1,MATCH(CONCATENATE("*Count.AutoSlam.",'Site Setup'!$R$5,".",'Site Setup'!$R$5,"-SLAM",$AO50,AD$38,AD$37),Smartpac_DATA!$2:$2,0),4),"1","")&amp;"7:"&amp;SUBSTITUTE(ADDRESS(1,MATCH(CONCATENATE("*Count.AutoSlam.",'Site Setup'!$R$5,".",'Site Setup'!$R$5,"-SLAM",$AO50,AD$38,AD$37),Smartpac_DATA!$2:$2,0),4),"1","")&amp;"200")),0)</f>
        <v/>
      </c>
      <c r="AE50" s="251">
        <f>_xlfn.IFNA(SUM(INDIRECT("Smartpac_DATA!" &amp; SUBSTITUTE(ADDRESS(1,MATCH(CONCATENATE("*Count.AutoSlam.",'Site Setup'!$R$5,".",'Site Setup'!$R$5,"-SLAM",$AO50,AE$38,AE$37),Smartpac_DATA!$2:$2,0),4),"1","")&amp;"7:"&amp;SUBSTITUTE(ADDRESS(1,MATCH(CONCATENATE("*Count.AutoSlam.",'Site Setup'!$R$5,".",'Site Setup'!$R$5,"-SLAM",$AO50,AE$38,AE$37),Smartpac_DATA!$2:$2,0),4),"1","")&amp;"200")),0)</f>
        <v/>
      </c>
      <c r="AF50" s="251">
        <f>_xlfn.IFNA(SUM(INDIRECT("Smartpac_DATA!" &amp; SUBSTITUTE(ADDRESS(1,MATCH(CONCATENATE("*Count.AutoSlam.",'Site Setup'!$R$5,".",'Site Setup'!$R$5,"-SLAM",$AO50,AF$38,AF$37),Smartpac_DATA!$2:$2,0),4),"1","")&amp;"7:"&amp;SUBSTITUTE(ADDRESS(1,MATCH(CONCATENATE("*Count.AutoSlam.",'Site Setup'!$R$5,".",'Site Setup'!$R$5,"-SLAM",$AO50,AF$38,AF$37),Smartpac_DATA!$2:$2,0),4),"1","")&amp;"200")),0)</f>
        <v/>
      </c>
      <c r="AG50" s="251">
        <f>_xlfn.IFNA(SUM(INDIRECT("Smartpac_DATA!" &amp; SUBSTITUTE(ADDRESS(1,MATCH(CONCATENATE("*Count.AutoSlam.",'Site Setup'!$R$5,".",'Site Setup'!$R$5,"-SLAM",$AO50,AG$38,AG$37),Smartpac_DATA!$2:$2,0),4),"1","")&amp;"7:"&amp;SUBSTITUTE(ADDRESS(1,MATCH(CONCATENATE("*Count.AutoSlam.",'Site Setup'!$R$5,".",'Site Setup'!$R$5,"-SLAM",$AO50,AG$38,AG$37),Smartpac_DATA!$2:$2,0),4),"1","")&amp;"200")),0)</f>
        <v/>
      </c>
      <c r="AH50" s="251">
        <f>_xlfn.IFNA(SUM(INDIRECT("Smartpac_DATA!" &amp; SUBSTITUTE(ADDRESS(1,MATCH(CONCATENATE("*Count.AutoSlam.",'Site Setup'!$R$5,".",'Site Setup'!$R$5,"-SLAM",$AO50,AH$38,AH$37),Smartpac_DATA!$2:$2,0),4),"1","")&amp;"7:"&amp;SUBSTITUTE(ADDRESS(1,MATCH(CONCATENATE("*Count.AutoSlam.",'Site Setup'!$R$5,".",'Site Setup'!$R$5,"-SLAM",$AO50,AH$38,AH$37),Smartpac_DATA!$2:$2,0),4),"1","")&amp;"200")),0)</f>
        <v/>
      </c>
      <c r="AI50" s="251">
        <f>_xlfn.IFNA(SUM(INDIRECT("Smartpac_DATA!" &amp; SUBSTITUTE(ADDRESS(1,MATCH(CONCATENATE("*Count.AutoSlam.",'Site Setup'!$R$5,".",'Site Setup'!$R$5,"-SLAM",$AO50,AI$38,AI$37),Smartpac_DATA!$2:$2,0),4),"1","")&amp;"7:"&amp;SUBSTITUTE(ADDRESS(1,MATCH(CONCATENATE("*Count.AutoSlam.",'Site Setup'!$R$5,".",'Site Setup'!$R$5,"-SLAM",$AO50,AI$38,AI$37),Smartpac_DATA!$2:$2,0),4),"1","")&amp;"200")),0)</f>
        <v/>
      </c>
      <c r="AJ50" s="251">
        <f>_xlfn.IFNA(SUM(INDIRECT("Smartpac_DATA!" &amp; SUBSTITUTE(ADDRESS(1,MATCH(CONCATENATE("*Count.AutoSlam.",'Site Setup'!$R$5,".",'Site Setup'!$R$5,"-SLAM",$AO50,AJ$38,AJ$37),Smartpac_DATA!$2:$2,0),4),"1","")&amp;"7:"&amp;SUBSTITUTE(ADDRESS(1,MATCH(CONCATENATE("*Count.AutoSlam.",'Site Setup'!$R$5,".",'Site Setup'!$R$5,"-SLAM",$AO50,AJ$38,AJ$37),Smartpac_DATA!$2:$2,0),4),"1","")&amp;"200")),0)</f>
        <v/>
      </c>
      <c r="AK50" s="251">
        <f>_xlfn.IFNA(SUM(INDIRECT("Smartpac_DATA!" &amp; SUBSTITUTE(ADDRESS(1,MATCH(CONCATENATE("*Count.AutoSlam.",'Site Setup'!$R$5,".",'Site Setup'!$R$5,"-SLAM",$AO50,AK$38,AK$37),Smartpac_DATA!$2:$2,0),4),"1","")&amp;"7:"&amp;SUBSTITUTE(ADDRESS(1,MATCH(CONCATENATE("*Count.AutoSlam.",'Site Setup'!$R$5,".",'Site Setup'!$R$5,"-SLAM",$AO50,AK$38,AK$37),Smartpac_DATA!$2:$2,0),4),"1","")&amp;"200")),0)</f>
        <v/>
      </c>
      <c r="AL50" s="251">
        <f>_xlfn.IFNA(SUM(INDIRECT("Smartpac_DATA!" &amp; SUBSTITUTE(ADDRESS(1,MATCH(CONCATENATE("*Count.AutoSlam.",'Site Setup'!$R$5,".",'Site Setup'!$R$5,"-SLAM",$AO50,AL$38,AL$37),Smartpac_DATA!$2:$2,0),4),"1","")&amp;"7:"&amp;SUBSTITUTE(ADDRESS(1,MATCH(CONCATENATE("*Count.AutoSlam.",'Site Setup'!$R$5,".",'Site Setup'!$R$5,"-SLAM",$AO50,AL$38,AL$37),Smartpac_DATA!$2:$2,0),4),"1","")&amp;"200")),0)</f>
        <v/>
      </c>
      <c r="AM50" s="251">
        <f>_xlfn.IFNA(SUM(INDIRECT("Smartpac_DATA!" &amp; SUBSTITUTE(ADDRESS(1,MATCH(CONCATENATE("*Count.AutoSlam.",'Site Setup'!$R$5,".",'Site Setup'!$G49,".",'Site Setup'!$R$5,"-SLAM",'Site Setup'!$F49,AM$38,AM$37),Smartpac_DATA!$2:$2,0),4),"1","")&amp;"7:"&amp;SUBSTITUTE(ADDRESS(1,MATCH(CONCATENATE("*Count.AutoSlam.",'Site Setup'!$R$5,".",'Site Setup'!$G49,".",'Site Setup'!$R$5,"-SLAM",'Site Setup'!$F49,AM$38,AM$37),Smartpac_DATA!$2:$2,0),4),"1","")&amp;"200")),0)</f>
        <v/>
      </c>
      <c r="AN50" s="251">
        <f>_xlfn.IFNA(SUM(INDIRECT("Smartpac_DATA!" &amp; SUBSTITUTE(ADDRESS(1,MATCH(CONCATENATE("*Count.AutoSlam.",'Site Setup'!$R$5,".",'Site Setup'!$R$5,"-SLAM",$AO50,AN$38,AN$37),Smartpac_DATA!$2:$2,0),4),"1","")&amp;"7:"&amp;SUBSTITUTE(ADDRESS(1,MATCH(CONCATENATE("*Count.AutoSlam.",'Site Setup'!$R$5,".",'Site Setup'!$R$5,"-SLAM",$AO50,AN$38,AN$37),Smartpac_DATA!$2:$2,0),4),"1","")&amp;"200")),0)</f>
        <v/>
      </c>
      <c r="AO50" s="24">
        <f>'Site Setup'!F49</f>
        <v/>
      </c>
      <c r="AP50" s="488" t="n"/>
    </row>
    <row r="51" ht="15.75" customHeight="1" s="644">
      <c r="A51" s="82">
        <f>A24</f>
        <v/>
      </c>
      <c r="B51" s="97">
        <f>_xlfn.IFNA(SUM(INDIRECT("Smartpac_DATA!" &amp; SUBSTITUTE(ADDRESS(1,MATCH(CONCATENATE("*Count.AutoSlam.",'Site Setup'!$R$5,".",'Site Setup'!$G50,".",'Site Setup'!$R$5,"-SLAM",$AO51,".Shipped n"),Smartpac_DATA!$2:$2,0),4),"1","")&amp;"7:"&amp;SUBSTITUTE(ADDRESS(1,MATCH(CONCATENATE("*Count.AutoSlam.",'Site Setup'!$R$5,".",'Site Setup'!$G50,".",'Site Setup'!$R$5,"-SLAM",$AO51,".Shipped n"),Smartpac_DATA!$2:$2,0),4),"1","")&amp;"200")),0)</f>
        <v/>
      </c>
      <c r="C51" s="251">
        <f>_xlfn.IFNA(SUM(INDIRECT("Smartpac_DATA!" &amp; SUBSTITUTE(ADDRESS(1,MATCH(CONCATENATE("*Count.AutoSlam.",'Site Setup'!$R$5,".",'Site Setup'!$R$5,"-SLAM",$AO51,C$38,C$37),Smartpac_DATA!$2:$2,0),4),"1","")&amp;"7:"&amp;SUBSTITUTE(ADDRESS(1,MATCH(CONCATENATE("*Count.AutoSlam.",'Site Setup'!$R$5,".",'Site Setup'!$R$5,"-SLAM",$AO51,C$38,C$37),Smartpac_DATA!$2:$2,0),4),"1","")&amp;"200")),0)</f>
        <v/>
      </c>
      <c r="D51" s="251">
        <f>_xlfn.IFNA(SUM(INDIRECT("Smartpac_DATA!" &amp; SUBSTITUTE(ADDRESS(1,MATCH(CONCATENATE("*Count.AutoSlam.",'Site Setup'!$R$5,".",'Site Setup'!$R$5,"-SLAM",$AO51,D$38,D$37),Smartpac_DATA!$2:$2,0),4),"1","")&amp;"7:"&amp;SUBSTITUTE(ADDRESS(1,MATCH(CONCATENATE("*Count.AutoSlam.",'Site Setup'!$R$5,".",'Site Setup'!$R$5,"-SLAM",$AO51,D$38,D$37),Smartpac_DATA!$2:$2,0),4),"1","")&amp;"200")),0)</f>
        <v/>
      </c>
      <c r="E51" s="251">
        <f>_xlfn.IFNA(SUM(INDIRECT("Smartpac_DATA!" &amp; SUBSTITUTE(ADDRESS(1,MATCH(CONCATENATE("*Count.AutoSlam.",'Site Setup'!$R$5,".",'Site Setup'!$R$5,"-SLAM",$AO51,E$38,E$37),Smartpac_DATA!$2:$2,0),4),"1","")&amp;"7:"&amp;SUBSTITUTE(ADDRESS(1,MATCH(CONCATENATE("*Count.AutoSlam.",'Site Setup'!$R$5,".",'Site Setup'!$R$5,"-SLAM",$AO51,E$38,E$37),Smartpac_DATA!$2:$2,0),4),"1","")&amp;"200")),0)</f>
        <v/>
      </c>
      <c r="F51" s="251">
        <f>_xlfn.IFNA(SUM(INDIRECT("Smartpac_DATA!" &amp; SUBSTITUTE(ADDRESS(1,MATCH(CONCATENATE("*Count.AutoSlam.",'Site Setup'!$R$5,".",'Site Setup'!$R$5,"-SLAM",$AO51,F$38,F$37),Smartpac_DATA!$2:$2,0),4),"1","")&amp;"7:"&amp;SUBSTITUTE(ADDRESS(1,MATCH(CONCATENATE("*Count.AutoSlam.",'Site Setup'!$R$5,".",'Site Setup'!$R$5,"-SLAM",$AO51,F$38,F$37),Smartpac_DATA!$2:$2,0),4),"1","")&amp;"200")),0)</f>
        <v/>
      </c>
      <c r="G51" s="251">
        <f>_xlfn.IFNA(SUM(INDIRECT("Smartpac_DATA!" &amp; SUBSTITUTE(ADDRESS(1,MATCH(CONCATENATE("*Count.AutoSlam.",'Site Setup'!$R$5,".",'Site Setup'!$R$5,"-SLAM",$AO51,G$38,G$37),Smartpac_DATA!$2:$2,0),4),"1","")&amp;"7:"&amp;SUBSTITUTE(ADDRESS(1,MATCH(CONCATENATE("*Count.AutoSlam.",'Site Setup'!$R$5,".",'Site Setup'!$R$5,"-SLAM",$AO51,G$38,G$37),Smartpac_DATA!$2:$2,0),4),"1","")&amp;"200")),0)</f>
        <v/>
      </c>
      <c r="H51" s="251">
        <f>_xlfn.IFNA(SUM(INDIRECT("Smartpac_DATA!" &amp; SUBSTITUTE(ADDRESS(1,MATCH(CONCATENATE("*Count.AutoSlam.",'Site Setup'!$R$5,".",'Site Setup'!$R$5,"-SLAM",$AO51,H$38,H$37),Smartpac_DATA!$2:$2,0),4),"1","")&amp;"7:"&amp;SUBSTITUTE(ADDRESS(1,MATCH(CONCATENATE("*Count.AutoSlam.",'Site Setup'!$R$5,".",'Site Setup'!$R$5,"-SLAM",$AO51,H$38,H$37),Smartpac_DATA!$2:$2,0),4),"1","")&amp;"200")),0)</f>
        <v/>
      </c>
      <c r="I51" s="251">
        <f>_xlfn.IFNA(SUM(INDIRECT("Smartpac_DATA!" &amp; SUBSTITUTE(ADDRESS(1,MATCH(CONCATENATE("*Count.AutoSlam.",'Site Setup'!$R$5,".",'Site Setup'!$R$5,"-SLAM",$AO51,I$38,I$37),Smartpac_DATA!$2:$2,0),4),"1","")&amp;"7:"&amp;SUBSTITUTE(ADDRESS(1,MATCH(CONCATENATE("*Count.AutoSlam.",'Site Setup'!$R$5,".",'Site Setup'!$R$5,"-SLAM",$AO51,I$38,I$37),Smartpac_DATA!$2:$2,0),4),"1","")&amp;"200")),0)</f>
        <v/>
      </c>
      <c r="J51" s="251">
        <f>_xlfn.IFNA(SUM(INDIRECT("Smartpac_DATA!" &amp; SUBSTITUTE(ADDRESS(1,MATCH(CONCATENATE("*Count.AutoSlam.",'Site Setup'!$R$5,".",'Site Setup'!$R$5,"-SLAM",$AO51,J$38,J$37),Smartpac_DATA!$2:$2,0),4),"1","")&amp;"7:"&amp;SUBSTITUTE(ADDRESS(1,MATCH(CONCATENATE("*Count.AutoSlam.",'Site Setup'!$R$5,".",'Site Setup'!$R$5,"-SLAM",$AO51,J$38,J$37),Smartpac_DATA!$2:$2,0),4),"1","")&amp;"200")),0)</f>
        <v/>
      </c>
      <c r="K51" s="251">
        <f>_xlfn.IFNA(SUM(INDIRECT("Smartpac_DATA!" &amp; SUBSTITUTE(ADDRESS(1,MATCH(CONCATENATE("*Count.AutoSlam.",'Site Setup'!$R$5,".",'Site Setup'!$R$5,"-SLAM",$AO51,K$38,K$37),Smartpac_DATA!$2:$2,0),4),"1","")&amp;"7:"&amp;SUBSTITUTE(ADDRESS(1,MATCH(CONCATENATE("*Count.AutoSlam.",'Site Setup'!$R$5,".",'Site Setup'!$R$5,"-SLAM",$AO51,K$38,K$37),Smartpac_DATA!$2:$2,0),4),"1","")&amp;"200")),0)</f>
        <v/>
      </c>
      <c r="L51" s="251">
        <f>_xlfn.IFNA(SUM(INDIRECT("Smartpac_DATA!" &amp; SUBSTITUTE(ADDRESS(1,MATCH(CONCATENATE("*Count.AutoSlam.",'Site Setup'!$R$5,".",'Site Setup'!$R$5,"-SLAM",$AO51,L$38,L$37),Smartpac_DATA!$2:$2,0),4),"1","")&amp;"7:"&amp;SUBSTITUTE(ADDRESS(1,MATCH(CONCATENATE("*Count.AutoSlam.",'Site Setup'!$R$5,".",'Site Setup'!$R$5,"-SLAM",$AO51,L$38,L$37),Smartpac_DATA!$2:$2,0),4),"1","")&amp;"200")),0)</f>
        <v/>
      </c>
      <c r="M51" s="251">
        <f>_xlfn.IFNA(SUM(INDIRECT("Smartpac_DATA!" &amp; SUBSTITUTE(ADDRESS(1,MATCH(CONCATENATE("*Count.AutoSlam.",'Site Setup'!$R$5,".",'Site Setup'!$R$5,"-SLAM",$AO51,M$38,M$37),Smartpac_DATA!$2:$2,0),4),"1","")&amp;"7:"&amp;SUBSTITUTE(ADDRESS(1,MATCH(CONCATENATE("*Count.AutoSlam.",'Site Setup'!$R$5,".",'Site Setup'!$R$5,"-SLAM",$AO51,M$38,M$37),Smartpac_DATA!$2:$2,0),4),"1","")&amp;"200")),0)</f>
        <v/>
      </c>
      <c r="N51" s="251">
        <f>_xlfn.IFNA(SUM(INDIRECT("Smartpac_DATA!" &amp; SUBSTITUTE(ADDRESS(1,MATCH(CONCATENATE("*Count.AutoSlam.",'Site Setup'!$R$5,".",'Site Setup'!$R$5,"-SLAM",$AO51,N$38,N$37),Smartpac_DATA!$2:$2,0),4),"1","")&amp;"7:"&amp;SUBSTITUTE(ADDRESS(1,MATCH(CONCATENATE("*Count.AutoSlam.",'Site Setup'!$R$5,".",'Site Setup'!$R$5,"-SLAM",$AO51,N$38,N$37),Smartpac_DATA!$2:$2,0),4),"1","")&amp;"200")),0)</f>
        <v/>
      </c>
      <c r="O51" s="251">
        <f>_xlfn.IFNA(SUM(INDIRECT("Smartpac_DATA!" &amp; SUBSTITUTE(ADDRESS(1,MATCH(CONCATENATE("*Count.AutoSlam.",'Site Setup'!$R$5,".",'Site Setup'!$R$5,"-SLAM",$AO51,O$38,O$37),Smartpac_DATA!$2:$2,0),4),"1","")&amp;"7:"&amp;SUBSTITUTE(ADDRESS(1,MATCH(CONCATENATE("*Count.AutoSlam.",'Site Setup'!$R$5,".",'Site Setup'!$R$5,"-SLAM",$AO51,O$38,O$37),Smartpac_DATA!$2:$2,0),4),"1","")&amp;"200")),0)</f>
        <v/>
      </c>
      <c r="P51" s="251">
        <f>_xlfn.IFNA(SUM(INDIRECT("Smartpac_DATA!" &amp; SUBSTITUTE(ADDRESS(1,MATCH(CONCATENATE("*Count.AutoSlam.",'Site Setup'!$R$5,".",'Site Setup'!$R$5,"-SLAM",$AO51,P$38,P$37),Smartpac_DATA!$2:$2,0),4),"1","")&amp;"7:"&amp;SUBSTITUTE(ADDRESS(1,MATCH(CONCATENATE("*Count.AutoSlam.",'Site Setup'!$R$5,".",'Site Setup'!$R$5,"-SLAM",$AO51,P$38,P$37),Smartpac_DATA!$2:$2,0),4),"1","")&amp;"200")),0)</f>
        <v/>
      </c>
      <c r="Q51" s="251">
        <f>_xlfn.IFNA(SUM(INDIRECT("Smartpac_DATA!" &amp; SUBSTITUTE(ADDRESS(1,MATCH(CONCATENATE("*Count.AutoSlam.",'Site Setup'!$R$5,".",'Site Setup'!$R$5,"-SLAM",$AO51,Q$38,Q$37),Smartpac_DATA!$2:$2,0),4),"1","")&amp;"7:"&amp;SUBSTITUTE(ADDRESS(1,MATCH(CONCATENATE("*Count.AutoSlam.",'Site Setup'!$R$5,".",'Site Setup'!$R$5,"-SLAM",$AO51,Q$38,Q$37),Smartpac_DATA!$2:$2,0),4),"1","")&amp;"200")),0)</f>
        <v/>
      </c>
      <c r="R51" s="251">
        <f>_xlfn.IFNA(SUM(INDIRECT("Smartpac_DATA!" &amp; SUBSTITUTE(ADDRESS(1,MATCH(CONCATENATE("*Count.AutoSlam.",'Site Setup'!$R$5,".",'Site Setup'!$R$5,"-SLAM",$AO51,R$38,R$37),Smartpac_DATA!$2:$2,0),4),"1","")&amp;"7:"&amp;SUBSTITUTE(ADDRESS(1,MATCH(CONCATENATE("*Count.AutoSlam.",'Site Setup'!$R$5,".",'Site Setup'!$R$5,"-SLAM",$AO51,R$38,R$37),Smartpac_DATA!$2:$2,0),4),"1","")&amp;"200")),0)</f>
        <v/>
      </c>
      <c r="S51" s="251">
        <f>_xlfn.IFNA(SUM(INDIRECT("Smartpac_DATA!" &amp; SUBSTITUTE(ADDRESS(1,MATCH(CONCATENATE("*Count.AutoSlam.",'Site Setup'!$R$5,".",'Site Setup'!$R$5,"-SLAM",$AO51,S$38,S$37),Smartpac_DATA!$2:$2,0),4),"1","")&amp;"7:"&amp;SUBSTITUTE(ADDRESS(1,MATCH(CONCATENATE("*Count.AutoSlam.",'Site Setup'!$R$5,".",'Site Setup'!$R$5,"-SLAM",$AO51,S$38,S$37),Smartpac_DATA!$2:$2,0),4),"1","")&amp;"200")),0)</f>
        <v/>
      </c>
      <c r="T51" s="251">
        <f>_xlfn.IFNA(SUM(INDIRECT("Smartpac_DATA!" &amp; SUBSTITUTE(ADDRESS(1,MATCH(CONCATENATE("*Count.AutoSlam.",'Site Setup'!$R$5,".",'Site Setup'!$R$5,"-SLAM",$AO51,T$38,T$37),Smartpac_DATA!$2:$2,0),4),"1","")&amp;"7:"&amp;SUBSTITUTE(ADDRESS(1,MATCH(CONCATENATE("*Count.AutoSlam.",'Site Setup'!$R$5,".",'Site Setup'!$R$5,"-SLAM",$AO51,T$38,T$37),Smartpac_DATA!$2:$2,0),4),"1","")&amp;"200")),0)</f>
        <v/>
      </c>
      <c r="U51" s="251">
        <f>_xlfn.IFNA(SUM(INDIRECT("Smartpac_DATA!" &amp; SUBSTITUTE(ADDRESS(1,MATCH(CONCATENATE("*Count.AutoSlam.",'Site Setup'!$R$5,".",'Site Setup'!$R$5,"-SLAM",$AO51,U$38,U$37),Smartpac_DATA!$2:$2,0),4),"1","")&amp;"7:"&amp;SUBSTITUTE(ADDRESS(1,MATCH(CONCATENATE("*Count.AutoSlam.",'Site Setup'!$R$5,".",'Site Setup'!$R$5,"-SLAM",$AO51,U$38,U$37),Smartpac_DATA!$2:$2,0),4),"1","")&amp;"200")),0)</f>
        <v/>
      </c>
      <c r="V51" s="251">
        <f>_xlfn.IFNA(SUM(INDIRECT("Smartpac_DATA!" &amp; SUBSTITUTE(ADDRESS(1,MATCH(CONCATENATE("*Count.AutoSlam.",'Site Setup'!$R$5,".",'Site Setup'!$R$5,"-SLAM",$AO51,V$38,V$37),Smartpac_DATA!$2:$2,0),4),"1","")&amp;"7:"&amp;SUBSTITUTE(ADDRESS(1,MATCH(CONCATENATE("*Count.AutoSlam.",'Site Setup'!$R$5,".",'Site Setup'!$R$5,"-SLAM",$AO51,V$38,V$37),Smartpac_DATA!$2:$2,0),4),"1","")&amp;"200")),0)</f>
        <v/>
      </c>
      <c r="W51" s="251">
        <f>_xlfn.IFNA(SUM(INDIRECT("Smartpac_DATA!" &amp; SUBSTITUTE(ADDRESS(1,MATCH(CONCATENATE("*Count.AutoSlam.",'Site Setup'!$R$5,".",'Site Setup'!$R$5,"-SLAM",$AO51,W$38,W$37),Smartpac_DATA!$2:$2,0),4),"1","")&amp;"7:"&amp;SUBSTITUTE(ADDRESS(1,MATCH(CONCATENATE("*Count.AutoSlam.",'Site Setup'!$R$5,".",'Site Setup'!$R$5,"-SLAM",$AO51,W$38,W$37),Smartpac_DATA!$2:$2,0),4),"1","")&amp;"200")),0)</f>
        <v/>
      </c>
      <c r="X51" s="251">
        <f>_xlfn.IFNA(SUM(INDIRECT("Smartpac_DATA!" &amp; SUBSTITUTE(ADDRESS(1,MATCH(CONCATENATE("*Count.AutoSlam.",'Site Setup'!$R$5,".",'Site Setup'!$R$5,"-SLAM",$AO51,X$38,X$37),Smartpac_DATA!$2:$2,0),4),"1","")&amp;"7:"&amp;SUBSTITUTE(ADDRESS(1,MATCH(CONCATENATE("*Count.AutoSlam.",'Site Setup'!$R$5,".",'Site Setup'!$R$5,"-SLAM",$AO51,X$38,X$37),Smartpac_DATA!$2:$2,0),4),"1","")&amp;"200")),0)</f>
        <v/>
      </c>
      <c r="Y51" s="251">
        <f>_xlfn.IFNA(SUM(INDIRECT("Smartpac_DATA!" &amp; SUBSTITUTE(ADDRESS(1,MATCH(CONCATENATE("*Count.AutoSlam.",'Site Setup'!$R$5,".",'Site Setup'!$G50,".",'Site Setup'!$R$5,"-SLAM",'Site Setup'!$F50,Y$38,Y$37),Smartpac_DATA!$2:$2,0),4),"1","")&amp;"7:"&amp;SUBSTITUTE(ADDRESS(1,MATCH(CONCATENATE("*Count.AutoSlam.",'Site Setup'!$R$5,".",'Site Setup'!$G50,".",'Site Setup'!$R$5,"-SLAM",'Site Setup'!$F50,Y$38,Y$37),Smartpac_DATA!$2:$2,0),4),"1","")&amp;"200")),0)</f>
        <v/>
      </c>
      <c r="Z51" s="251">
        <f>_xlfn.IFNA(SUM(INDIRECT("Smartpac_DATA!" &amp; SUBSTITUTE(ADDRESS(1,MATCH(CONCATENATE("*Count.AutoSlam.",'Site Setup'!$R$5,".",'Site Setup'!$R$5,"-SLAM",$AO51,Z$38,Z$37),Smartpac_DATA!$2:$2,0),4),"1","")&amp;"7:"&amp;SUBSTITUTE(ADDRESS(1,MATCH(CONCATENATE("*Count.AutoSlam.",'Site Setup'!$R$5,".",'Site Setup'!$R$5,"-SLAM",$AO51,Z$38,Z$37),Smartpac_DATA!$2:$2,0),4),"1","")&amp;"200")),0)</f>
        <v/>
      </c>
      <c r="AA51" s="251">
        <f>_xlfn.IFNA(SUM(INDIRECT("Smartpac_DATA!" &amp; SUBSTITUTE(ADDRESS(1,MATCH(CONCATENATE("*Count.AutoSlam.",'Site Setup'!$R$5,".",'Site Setup'!$R$5,"-SLAM",$AO51,AA$38,AA$37),Smartpac_DATA!$2:$2,0),4),"1","")&amp;"7:"&amp;SUBSTITUTE(ADDRESS(1,MATCH(CONCATENATE("*Count.AutoSlam.",'Site Setup'!$R$5,".",'Site Setup'!$R$5,"-SLAM",$AO51,AA$38,AA$37),Smartpac_DATA!$2:$2,0),4),"1","")&amp;"200")),0)</f>
        <v/>
      </c>
      <c r="AB51" s="251">
        <f>_xlfn.IFNA(SUM(INDIRECT("Smartpac_DATA!" &amp; SUBSTITUTE(ADDRESS(1,MATCH(CONCATENATE("*Count.AutoSlam.",'Site Setup'!$R$5,".",'Site Setup'!$R$5,"-SLAM",$AO51,AB$38,AB$37),Smartpac_DATA!$2:$2,0),4),"1","")&amp;"7:"&amp;SUBSTITUTE(ADDRESS(1,MATCH(CONCATENATE("*Count.AutoSlam.",'Site Setup'!$R$5,".",'Site Setup'!$R$5,"-SLAM",$AO51,AB$38,AB$37),Smartpac_DATA!$2:$2,0),4),"1","")&amp;"200")),0)</f>
        <v/>
      </c>
      <c r="AC51" s="251">
        <f>_xlfn.IFNA(SUM(INDIRECT("Smartpac_DATA!" &amp; SUBSTITUTE(ADDRESS(1,MATCH(CONCATENATE("*Count.AutoSlam.",'Site Setup'!$R$5,".",'Site Setup'!$R$5,"-SLAM",$AO51,AC$38,AC$37),Smartpac_DATA!$2:$2,0),4),"1","")&amp;"7:"&amp;SUBSTITUTE(ADDRESS(1,MATCH(CONCATENATE("*Count.AutoSlam.",'Site Setup'!$R$5,".",'Site Setup'!$R$5,"-SLAM",$AO51,AC$38,AC$37),Smartpac_DATA!$2:$2,0),4),"1","")&amp;"200")),0)</f>
        <v/>
      </c>
      <c r="AD51" s="251">
        <f>_xlfn.IFNA(SUM(INDIRECT("Smartpac_DATA!" &amp; SUBSTITUTE(ADDRESS(1,MATCH(CONCATENATE("*Count.AutoSlam.",'Site Setup'!$R$5,".",'Site Setup'!$R$5,"-SLAM",$AO51,AD$38,AD$37),Smartpac_DATA!$2:$2,0),4),"1","")&amp;"7:"&amp;SUBSTITUTE(ADDRESS(1,MATCH(CONCATENATE("*Count.AutoSlam.",'Site Setup'!$R$5,".",'Site Setup'!$R$5,"-SLAM",$AO51,AD$38,AD$37),Smartpac_DATA!$2:$2,0),4),"1","")&amp;"200")),0)</f>
        <v/>
      </c>
      <c r="AE51" s="251">
        <f>_xlfn.IFNA(SUM(INDIRECT("Smartpac_DATA!" &amp; SUBSTITUTE(ADDRESS(1,MATCH(CONCATENATE("*Count.AutoSlam.",'Site Setup'!$R$5,".",'Site Setup'!$R$5,"-SLAM",$AO51,AE$38,AE$37),Smartpac_DATA!$2:$2,0),4),"1","")&amp;"7:"&amp;SUBSTITUTE(ADDRESS(1,MATCH(CONCATENATE("*Count.AutoSlam.",'Site Setup'!$R$5,".",'Site Setup'!$R$5,"-SLAM",$AO51,AE$38,AE$37),Smartpac_DATA!$2:$2,0),4),"1","")&amp;"200")),0)</f>
        <v/>
      </c>
      <c r="AF51" s="251">
        <f>_xlfn.IFNA(SUM(INDIRECT("Smartpac_DATA!" &amp; SUBSTITUTE(ADDRESS(1,MATCH(CONCATENATE("*Count.AutoSlam.",'Site Setup'!$R$5,".",'Site Setup'!$R$5,"-SLAM",$AO51,AF$38,AF$37),Smartpac_DATA!$2:$2,0),4),"1","")&amp;"7:"&amp;SUBSTITUTE(ADDRESS(1,MATCH(CONCATENATE("*Count.AutoSlam.",'Site Setup'!$R$5,".",'Site Setup'!$R$5,"-SLAM",$AO51,AF$38,AF$37),Smartpac_DATA!$2:$2,0),4),"1","")&amp;"200")),0)</f>
        <v/>
      </c>
      <c r="AG51" s="251">
        <f>_xlfn.IFNA(SUM(INDIRECT("Smartpac_DATA!" &amp; SUBSTITUTE(ADDRESS(1,MATCH(CONCATENATE("*Count.AutoSlam.",'Site Setup'!$R$5,".",'Site Setup'!$R$5,"-SLAM",$AO51,AG$38,AG$37),Smartpac_DATA!$2:$2,0),4),"1","")&amp;"7:"&amp;SUBSTITUTE(ADDRESS(1,MATCH(CONCATENATE("*Count.AutoSlam.",'Site Setup'!$R$5,".",'Site Setup'!$R$5,"-SLAM",$AO51,AG$38,AG$37),Smartpac_DATA!$2:$2,0),4),"1","")&amp;"200")),0)</f>
        <v/>
      </c>
      <c r="AH51" s="251">
        <f>_xlfn.IFNA(SUM(INDIRECT("Smartpac_DATA!" &amp; SUBSTITUTE(ADDRESS(1,MATCH(CONCATENATE("*Count.AutoSlam.",'Site Setup'!$R$5,".",'Site Setup'!$R$5,"-SLAM",$AO51,AH$38,AH$37),Smartpac_DATA!$2:$2,0),4),"1","")&amp;"7:"&amp;SUBSTITUTE(ADDRESS(1,MATCH(CONCATENATE("*Count.AutoSlam.",'Site Setup'!$R$5,".",'Site Setup'!$R$5,"-SLAM",$AO51,AH$38,AH$37),Smartpac_DATA!$2:$2,0),4),"1","")&amp;"200")),0)</f>
        <v/>
      </c>
      <c r="AI51" s="251">
        <f>_xlfn.IFNA(SUM(INDIRECT("Smartpac_DATA!" &amp; SUBSTITUTE(ADDRESS(1,MATCH(CONCATENATE("*Count.AutoSlam.",'Site Setup'!$R$5,".",'Site Setup'!$R$5,"-SLAM",$AO51,AI$38,AI$37),Smartpac_DATA!$2:$2,0),4),"1","")&amp;"7:"&amp;SUBSTITUTE(ADDRESS(1,MATCH(CONCATENATE("*Count.AutoSlam.",'Site Setup'!$R$5,".",'Site Setup'!$R$5,"-SLAM",$AO51,AI$38,AI$37),Smartpac_DATA!$2:$2,0),4),"1","")&amp;"200")),0)</f>
        <v/>
      </c>
      <c r="AJ51" s="251">
        <f>_xlfn.IFNA(SUM(INDIRECT("Smartpac_DATA!" &amp; SUBSTITUTE(ADDRESS(1,MATCH(CONCATENATE("*Count.AutoSlam.",'Site Setup'!$R$5,".",'Site Setup'!$R$5,"-SLAM",$AO51,AJ$38,AJ$37),Smartpac_DATA!$2:$2,0),4),"1","")&amp;"7:"&amp;SUBSTITUTE(ADDRESS(1,MATCH(CONCATENATE("*Count.AutoSlam.",'Site Setup'!$R$5,".",'Site Setup'!$R$5,"-SLAM",$AO51,AJ$38,AJ$37),Smartpac_DATA!$2:$2,0),4),"1","")&amp;"200")),0)</f>
        <v/>
      </c>
      <c r="AK51" s="251">
        <f>_xlfn.IFNA(SUM(INDIRECT("Smartpac_DATA!" &amp; SUBSTITUTE(ADDRESS(1,MATCH(CONCATENATE("*Count.AutoSlam.",'Site Setup'!$R$5,".",'Site Setup'!$R$5,"-SLAM",$AO51,AK$38,AK$37),Smartpac_DATA!$2:$2,0),4),"1","")&amp;"7:"&amp;SUBSTITUTE(ADDRESS(1,MATCH(CONCATENATE("*Count.AutoSlam.",'Site Setup'!$R$5,".",'Site Setup'!$R$5,"-SLAM",$AO51,AK$38,AK$37),Smartpac_DATA!$2:$2,0),4),"1","")&amp;"200")),0)</f>
        <v/>
      </c>
      <c r="AL51" s="251">
        <f>_xlfn.IFNA(SUM(INDIRECT("Smartpac_DATA!" &amp; SUBSTITUTE(ADDRESS(1,MATCH(CONCATENATE("*Count.AutoSlam.",'Site Setup'!$R$5,".",'Site Setup'!$R$5,"-SLAM",$AO51,AL$38,AL$37),Smartpac_DATA!$2:$2,0),4),"1","")&amp;"7:"&amp;SUBSTITUTE(ADDRESS(1,MATCH(CONCATENATE("*Count.AutoSlam.",'Site Setup'!$R$5,".",'Site Setup'!$R$5,"-SLAM",$AO51,AL$38,AL$37),Smartpac_DATA!$2:$2,0),4),"1","")&amp;"200")),0)</f>
        <v/>
      </c>
      <c r="AM51" s="251">
        <f>_xlfn.IFNA(SUM(INDIRECT("Smartpac_DATA!" &amp; SUBSTITUTE(ADDRESS(1,MATCH(CONCATENATE("*Count.AutoSlam.",'Site Setup'!$R$5,".",'Site Setup'!$G50,".",'Site Setup'!$R$5,"-SLAM",'Site Setup'!$F50,AM$38,AM$37),Smartpac_DATA!$2:$2,0),4),"1","")&amp;"7:"&amp;SUBSTITUTE(ADDRESS(1,MATCH(CONCATENATE("*Count.AutoSlam.",'Site Setup'!$R$5,".",'Site Setup'!$G50,".",'Site Setup'!$R$5,"-SLAM",'Site Setup'!$F50,AM$38,AM$37),Smartpac_DATA!$2:$2,0),4),"1","")&amp;"200")),0)</f>
        <v/>
      </c>
      <c r="AN51" s="251">
        <f>_xlfn.IFNA(SUM(INDIRECT("Smartpac_DATA!" &amp; SUBSTITUTE(ADDRESS(1,MATCH(CONCATENATE("*Count.AutoSlam.",'Site Setup'!$R$5,".",'Site Setup'!$R$5,"-SLAM",$AO51,AN$38,AN$37),Smartpac_DATA!$2:$2,0),4),"1","")&amp;"7:"&amp;SUBSTITUTE(ADDRESS(1,MATCH(CONCATENATE("*Count.AutoSlam.",'Site Setup'!$R$5,".",'Site Setup'!$R$5,"-SLAM",$AO51,AN$38,AN$37),Smartpac_DATA!$2:$2,0),4),"1","")&amp;"200")),0)</f>
        <v/>
      </c>
      <c r="AO51" s="24">
        <f>'Site Setup'!F50</f>
        <v/>
      </c>
      <c r="AP51" s="488" t="n"/>
    </row>
    <row r="52" ht="15.75" customHeight="1" s="644">
      <c r="A52" s="82">
        <f>A25</f>
        <v/>
      </c>
      <c r="B52" s="97">
        <f>_xlfn.IFNA(SUM(INDIRECT("Smartpac_DATA!" &amp; SUBSTITUTE(ADDRESS(1,MATCH(CONCATENATE("*Count.AutoSlam.",'Site Setup'!$R$5,".",'Site Setup'!$G51,".",'Site Setup'!$R$5,"-SLAM",$AO52,".Shipped n"),Smartpac_DATA!$2:$2,0),4),"1","")&amp;"7:"&amp;SUBSTITUTE(ADDRESS(1,MATCH(CONCATENATE("*Count.AutoSlam.",'Site Setup'!$R$5,".",'Site Setup'!$G51,".",'Site Setup'!$R$5,"-SLAM",$AO52,".Shipped n"),Smartpac_DATA!$2:$2,0),4),"1","")&amp;"200")),0)</f>
        <v/>
      </c>
      <c r="C52" s="251">
        <f>_xlfn.IFNA(SUM(INDIRECT("Smartpac_DATA!" &amp; SUBSTITUTE(ADDRESS(1,MATCH(CONCATENATE("*Count.AutoSlam.",'Site Setup'!$R$5,".",'Site Setup'!$R$5,"-SLAM",$AO52,C$38,C$37),Smartpac_DATA!$2:$2,0),4),"1","")&amp;"7:"&amp;SUBSTITUTE(ADDRESS(1,MATCH(CONCATENATE("*Count.AutoSlam.",'Site Setup'!$R$5,".",'Site Setup'!$R$5,"-SLAM",$AO52,C$38,C$37),Smartpac_DATA!$2:$2,0),4),"1","")&amp;"200")),0)</f>
        <v/>
      </c>
      <c r="D52" s="251">
        <f>_xlfn.IFNA(SUM(INDIRECT("Smartpac_DATA!" &amp; SUBSTITUTE(ADDRESS(1,MATCH(CONCATENATE("*Count.AutoSlam.",'Site Setup'!$R$5,".",'Site Setup'!$R$5,"-SLAM",$AO52,D$38,D$37),Smartpac_DATA!$2:$2,0),4),"1","")&amp;"7:"&amp;SUBSTITUTE(ADDRESS(1,MATCH(CONCATENATE("*Count.AutoSlam.",'Site Setup'!$R$5,".",'Site Setup'!$R$5,"-SLAM",$AO52,D$38,D$37),Smartpac_DATA!$2:$2,0),4),"1","")&amp;"200")),0)</f>
        <v/>
      </c>
      <c r="E52" s="251">
        <f>_xlfn.IFNA(SUM(INDIRECT("Smartpac_DATA!" &amp; SUBSTITUTE(ADDRESS(1,MATCH(CONCATENATE("*Count.AutoSlam.",'Site Setup'!$R$5,".",'Site Setup'!$R$5,"-SLAM",$AO52,E$38,E$37),Smartpac_DATA!$2:$2,0),4),"1","")&amp;"7:"&amp;SUBSTITUTE(ADDRESS(1,MATCH(CONCATENATE("*Count.AutoSlam.",'Site Setup'!$R$5,".",'Site Setup'!$R$5,"-SLAM",$AO52,E$38,E$37),Smartpac_DATA!$2:$2,0),4),"1","")&amp;"200")),0)</f>
        <v/>
      </c>
      <c r="F52" s="251">
        <f>_xlfn.IFNA(SUM(INDIRECT("Smartpac_DATA!" &amp; SUBSTITUTE(ADDRESS(1,MATCH(CONCATENATE("*Count.AutoSlam.",'Site Setup'!$R$5,".",'Site Setup'!$R$5,"-SLAM",$AO52,F$38,F$37),Smartpac_DATA!$2:$2,0),4),"1","")&amp;"7:"&amp;SUBSTITUTE(ADDRESS(1,MATCH(CONCATENATE("*Count.AutoSlam.",'Site Setup'!$R$5,".",'Site Setup'!$R$5,"-SLAM",$AO52,F$38,F$37),Smartpac_DATA!$2:$2,0),4),"1","")&amp;"200")),0)</f>
        <v/>
      </c>
      <c r="G52" s="251">
        <f>_xlfn.IFNA(SUM(INDIRECT("Smartpac_DATA!" &amp; SUBSTITUTE(ADDRESS(1,MATCH(CONCATENATE("*Count.AutoSlam.",'Site Setup'!$R$5,".",'Site Setup'!$R$5,"-SLAM",$AO52,G$38,G$37),Smartpac_DATA!$2:$2,0),4),"1","")&amp;"7:"&amp;SUBSTITUTE(ADDRESS(1,MATCH(CONCATENATE("*Count.AutoSlam.",'Site Setup'!$R$5,".",'Site Setup'!$R$5,"-SLAM",$AO52,G$38,G$37),Smartpac_DATA!$2:$2,0),4),"1","")&amp;"200")),0)</f>
        <v/>
      </c>
      <c r="H52" s="251">
        <f>_xlfn.IFNA(SUM(INDIRECT("Smartpac_DATA!" &amp; SUBSTITUTE(ADDRESS(1,MATCH(CONCATENATE("*Count.AutoSlam.",'Site Setup'!$R$5,".",'Site Setup'!$R$5,"-SLAM",$AO52,H$38,H$37),Smartpac_DATA!$2:$2,0),4),"1","")&amp;"7:"&amp;SUBSTITUTE(ADDRESS(1,MATCH(CONCATENATE("*Count.AutoSlam.",'Site Setup'!$R$5,".",'Site Setup'!$R$5,"-SLAM",$AO52,H$38,H$37),Smartpac_DATA!$2:$2,0),4),"1","")&amp;"200")),0)</f>
        <v/>
      </c>
      <c r="I52" s="251">
        <f>_xlfn.IFNA(SUM(INDIRECT("Smartpac_DATA!" &amp; SUBSTITUTE(ADDRESS(1,MATCH(CONCATENATE("*Count.AutoSlam.",'Site Setup'!$R$5,".",'Site Setup'!$R$5,"-SLAM",$AO52,I$38,I$37),Smartpac_DATA!$2:$2,0),4),"1","")&amp;"7:"&amp;SUBSTITUTE(ADDRESS(1,MATCH(CONCATENATE("*Count.AutoSlam.",'Site Setup'!$R$5,".",'Site Setup'!$R$5,"-SLAM",$AO52,I$38,I$37),Smartpac_DATA!$2:$2,0),4),"1","")&amp;"200")),0)</f>
        <v/>
      </c>
      <c r="J52" s="251">
        <f>_xlfn.IFNA(SUM(INDIRECT("Smartpac_DATA!" &amp; SUBSTITUTE(ADDRESS(1,MATCH(CONCATENATE("*Count.AutoSlam.",'Site Setup'!$R$5,".",'Site Setup'!$R$5,"-SLAM",$AO52,J$38,J$37),Smartpac_DATA!$2:$2,0),4),"1","")&amp;"7:"&amp;SUBSTITUTE(ADDRESS(1,MATCH(CONCATENATE("*Count.AutoSlam.",'Site Setup'!$R$5,".",'Site Setup'!$R$5,"-SLAM",$AO52,J$38,J$37),Smartpac_DATA!$2:$2,0),4),"1","")&amp;"200")),0)</f>
        <v/>
      </c>
      <c r="K52" s="251">
        <f>_xlfn.IFNA(SUM(INDIRECT("Smartpac_DATA!" &amp; SUBSTITUTE(ADDRESS(1,MATCH(CONCATENATE("*Count.AutoSlam.",'Site Setup'!$R$5,".",'Site Setup'!$R$5,"-SLAM",$AO52,K$38,K$37),Smartpac_DATA!$2:$2,0),4),"1","")&amp;"7:"&amp;SUBSTITUTE(ADDRESS(1,MATCH(CONCATENATE("*Count.AutoSlam.",'Site Setup'!$R$5,".",'Site Setup'!$R$5,"-SLAM",$AO52,K$38,K$37),Smartpac_DATA!$2:$2,0),4),"1","")&amp;"200")),0)</f>
        <v/>
      </c>
      <c r="L52" s="251">
        <f>_xlfn.IFNA(SUM(INDIRECT("Smartpac_DATA!" &amp; SUBSTITUTE(ADDRESS(1,MATCH(CONCATENATE("*Count.AutoSlam.",'Site Setup'!$R$5,".",'Site Setup'!$R$5,"-SLAM",$AO52,L$38,L$37),Smartpac_DATA!$2:$2,0),4),"1","")&amp;"7:"&amp;SUBSTITUTE(ADDRESS(1,MATCH(CONCATENATE("*Count.AutoSlam.",'Site Setup'!$R$5,".",'Site Setup'!$R$5,"-SLAM",$AO52,L$38,L$37),Smartpac_DATA!$2:$2,0),4),"1","")&amp;"200")),0)</f>
        <v/>
      </c>
      <c r="M52" s="251">
        <f>_xlfn.IFNA(SUM(INDIRECT("Smartpac_DATA!" &amp; SUBSTITUTE(ADDRESS(1,MATCH(CONCATENATE("*Count.AutoSlam.",'Site Setup'!$R$5,".",'Site Setup'!$R$5,"-SLAM",$AO52,M$38,M$37),Smartpac_DATA!$2:$2,0),4),"1","")&amp;"7:"&amp;SUBSTITUTE(ADDRESS(1,MATCH(CONCATENATE("*Count.AutoSlam.",'Site Setup'!$R$5,".",'Site Setup'!$R$5,"-SLAM",$AO52,M$38,M$37),Smartpac_DATA!$2:$2,0),4),"1","")&amp;"200")),0)</f>
        <v/>
      </c>
      <c r="N52" s="251">
        <f>_xlfn.IFNA(SUM(INDIRECT("Smartpac_DATA!" &amp; SUBSTITUTE(ADDRESS(1,MATCH(CONCATENATE("*Count.AutoSlam.",'Site Setup'!$R$5,".",'Site Setup'!$R$5,"-SLAM",$AO52,N$38,N$37),Smartpac_DATA!$2:$2,0),4),"1","")&amp;"7:"&amp;SUBSTITUTE(ADDRESS(1,MATCH(CONCATENATE("*Count.AutoSlam.",'Site Setup'!$R$5,".",'Site Setup'!$R$5,"-SLAM",$AO52,N$38,N$37),Smartpac_DATA!$2:$2,0),4),"1","")&amp;"200")),0)</f>
        <v/>
      </c>
      <c r="O52" s="251">
        <f>_xlfn.IFNA(SUM(INDIRECT("Smartpac_DATA!" &amp; SUBSTITUTE(ADDRESS(1,MATCH(CONCATENATE("*Count.AutoSlam.",'Site Setup'!$R$5,".",'Site Setup'!$R$5,"-SLAM",$AO52,O$38,O$37),Smartpac_DATA!$2:$2,0),4),"1","")&amp;"7:"&amp;SUBSTITUTE(ADDRESS(1,MATCH(CONCATENATE("*Count.AutoSlam.",'Site Setup'!$R$5,".",'Site Setup'!$R$5,"-SLAM",$AO52,O$38,O$37),Smartpac_DATA!$2:$2,0),4),"1","")&amp;"200")),0)</f>
        <v/>
      </c>
      <c r="P52" s="251">
        <f>_xlfn.IFNA(SUM(INDIRECT("Smartpac_DATA!" &amp; SUBSTITUTE(ADDRESS(1,MATCH(CONCATENATE("*Count.AutoSlam.",'Site Setup'!$R$5,".",'Site Setup'!$R$5,"-SLAM",$AO52,P$38,P$37),Smartpac_DATA!$2:$2,0),4),"1","")&amp;"7:"&amp;SUBSTITUTE(ADDRESS(1,MATCH(CONCATENATE("*Count.AutoSlam.",'Site Setup'!$R$5,".",'Site Setup'!$R$5,"-SLAM",$AO52,P$38,P$37),Smartpac_DATA!$2:$2,0),4),"1","")&amp;"200")),0)</f>
        <v/>
      </c>
      <c r="Q52" s="251">
        <f>_xlfn.IFNA(SUM(INDIRECT("Smartpac_DATA!" &amp; SUBSTITUTE(ADDRESS(1,MATCH(CONCATENATE("*Count.AutoSlam.",'Site Setup'!$R$5,".",'Site Setup'!$R$5,"-SLAM",$AO52,Q$38,Q$37),Smartpac_DATA!$2:$2,0),4),"1","")&amp;"7:"&amp;SUBSTITUTE(ADDRESS(1,MATCH(CONCATENATE("*Count.AutoSlam.",'Site Setup'!$R$5,".",'Site Setup'!$R$5,"-SLAM",$AO52,Q$38,Q$37),Smartpac_DATA!$2:$2,0),4),"1","")&amp;"200")),0)</f>
        <v/>
      </c>
      <c r="R52" s="251">
        <f>_xlfn.IFNA(SUM(INDIRECT("Smartpac_DATA!" &amp; SUBSTITUTE(ADDRESS(1,MATCH(CONCATENATE("*Count.AutoSlam.",'Site Setup'!$R$5,".",'Site Setup'!$R$5,"-SLAM",$AO52,R$38,R$37),Smartpac_DATA!$2:$2,0),4),"1","")&amp;"7:"&amp;SUBSTITUTE(ADDRESS(1,MATCH(CONCATENATE("*Count.AutoSlam.",'Site Setup'!$R$5,".",'Site Setup'!$R$5,"-SLAM",$AO52,R$38,R$37),Smartpac_DATA!$2:$2,0),4),"1","")&amp;"200")),0)</f>
        <v/>
      </c>
      <c r="S52" s="251">
        <f>_xlfn.IFNA(SUM(INDIRECT("Smartpac_DATA!" &amp; SUBSTITUTE(ADDRESS(1,MATCH(CONCATENATE("*Count.AutoSlam.",'Site Setup'!$R$5,".",'Site Setup'!$R$5,"-SLAM",$AO52,S$38,S$37),Smartpac_DATA!$2:$2,0),4),"1","")&amp;"7:"&amp;SUBSTITUTE(ADDRESS(1,MATCH(CONCATENATE("*Count.AutoSlam.",'Site Setup'!$R$5,".",'Site Setup'!$R$5,"-SLAM",$AO52,S$38,S$37),Smartpac_DATA!$2:$2,0),4),"1","")&amp;"200")),0)</f>
        <v/>
      </c>
      <c r="T52" s="251">
        <f>_xlfn.IFNA(SUM(INDIRECT("Smartpac_DATA!" &amp; SUBSTITUTE(ADDRESS(1,MATCH(CONCATENATE("*Count.AutoSlam.",'Site Setup'!$R$5,".",'Site Setup'!$R$5,"-SLAM",$AO52,T$38,T$37),Smartpac_DATA!$2:$2,0),4),"1","")&amp;"7:"&amp;SUBSTITUTE(ADDRESS(1,MATCH(CONCATENATE("*Count.AutoSlam.",'Site Setup'!$R$5,".",'Site Setup'!$R$5,"-SLAM",$AO52,T$38,T$37),Smartpac_DATA!$2:$2,0),4),"1","")&amp;"200")),0)</f>
        <v/>
      </c>
      <c r="U52" s="251">
        <f>_xlfn.IFNA(SUM(INDIRECT("Smartpac_DATA!" &amp; SUBSTITUTE(ADDRESS(1,MATCH(CONCATENATE("*Count.AutoSlam.",'Site Setup'!$R$5,".",'Site Setup'!$R$5,"-SLAM",$AO52,U$38,U$37),Smartpac_DATA!$2:$2,0),4),"1","")&amp;"7:"&amp;SUBSTITUTE(ADDRESS(1,MATCH(CONCATENATE("*Count.AutoSlam.",'Site Setup'!$R$5,".",'Site Setup'!$R$5,"-SLAM",$AO52,U$38,U$37),Smartpac_DATA!$2:$2,0),4),"1","")&amp;"200")),0)</f>
        <v/>
      </c>
      <c r="V52" s="251">
        <f>_xlfn.IFNA(SUM(INDIRECT("Smartpac_DATA!" &amp; SUBSTITUTE(ADDRESS(1,MATCH(CONCATENATE("*Count.AutoSlam.",'Site Setup'!$R$5,".",'Site Setup'!$R$5,"-SLAM",$AO52,V$38,V$37),Smartpac_DATA!$2:$2,0),4),"1","")&amp;"7:"&amp;SUBSTITUTE(ADDRESS(1,MATCH(CONCATENATE("*Count.AutoSlam.",'Site Setup'!$R$5,".",'Site Setup'!$R$5,"-SLAM",$AO52,V$38,V$37),Smartpac_DATA!$2:$2,0),4),"1","")&amp;"200")),0)</f>
        <v/>
      </c>
      <c r="W52" s="251">
        <f>_xlfn.IFNA(SUM(INDIRECT("Smartpac_DATA!" &amp; SUBSTITUTE(ADDRESS(1,MATCH(CONCATENATE("*Count.AutoSlam.",'Site Setup'!$R$5,".",'Site Setup'!$R$5,"-SLAM",$AO52,W$38,W$37),Smartpac_DATA!$2:$2,0),4),"1","")&amp;"7:"&amp;SUBSTITUTE(ADDRESS(1,MATCH(CONCATENATE("*Count.AutoSlam.",'Site Setup'!$R$5,".",'Site Setup'!$R$5,"-SLAM",$AO52,W$38,W$37),Smartpac_DATA!$2:$2,0),4),"1","")&amp;"200")),0)</f>
        <v/>
      </c>
      <c r="X52" s="251">
        <f>_xlfn.IFNA(SUM(INDIRECT("Smartpac_DATA!" &amp; SUBSTITUTE(ADDRESS(1,MATCH(CONCATENATE("*Count.AutoSlam.",'Site Setup'!$R$5,".",'Site Setup'!$R$5,"-SLAM",$AO52,X$38,X$37),Smartpac_DATA!$2:$2,0),4),"1","")&amp;"7:"&amp;SUBSTITUTE(ADDRESS(1,MATCH(CONCATENATE("*Count.AutoSlam.",'Site Setup'!$R$5,".",'Site Setup'!$R$5,"-SLAM",$AO52,X$38,X$37),Smartpac_DATA!$2:$2,0),4),"1","")&amp;"200")),0)</f>
        <v/>
      </c>
      <c r="Y52" s="251">
        <f>_xlfn.IFNA(SUM(INDIRECT("Smartpac_DATA!" &amp; SUBSTITUTE(ADDRESS(1,MATCH(CONCATENATE("*Count.AutoSlam.",'Site Setup'!$R$5,".",'Site Setup'!$G51,".",'Site Setup'!$R$5,"-SLAM",'Site Setup'!$F51,Y$38,Y$37),Smartpac_DATA!$2:$2,0),4),"1","")&amp;"7:"&amp;SUBSTITUTE(ADDRESS(1,MATCH(CONCATENATE("*Count.AutoSlam.",'Site Setup'!$R$5,".",'Site Setup'!$G51,".",'Site Setup'!$R$5,"-SLAM",'Site Setup'!$F51,Y$38,Y$37),Smartpac_DATA!$2:$2,0),4),"1","")&amp;"200")),0)</f>
        <v/>
      </c>
      <c r="Z52" s="251">
        <f>_xlfn.IFNA(SUM(INDIRECT("Smartpac_DATA!" &amp; SUBSTITUTE(ADDRESS(1,MATCH(CONCATENATE("*Count.AutoSlam.",'Site Setup'!$R$5,".",'Site Setup'!$R$5,"-SLAM",$AO52,Z$38,Z$37),Smartpac_DATA!$2:$2,0),4),"1","")&amp;"7:"&amp;SUBSTITUTE(ADDRESS(1,MATCH(CONCATENATE("*Count.AutoSlam.",'Site Setup'!$R$5,".",'Site Setup'!$R$5,"-SLAM",$AO52,Z$38,Z$37),Smartpac_DATA!$2:$2,0),4),"1","")&amp;"200")),0)</f>
        <v/>
      </c>
      <c r="AA52" s="251">
        <f>_xlfn.IFNA(SUM(INDIRECT("Smartpac_DATA!" &amp; SUBSTITUTE(ADDRESS(1,MATCH(CONCATENATE("*Count.AutoSlam.",'Site Setup'!$R$5,".",'Site Setup'!$R$5,"-SLAM",$AO52,AA$38,AA$37),Smartpac_DATA!$2:$2,0),4),"1","")&amp;"7:"&amp;SUBSTITUTE(ADDRESS(1,MATCH(CONCATENATE("*Count.AutoSlam.",'Site Setup'!$R$5,".",'Site Setup'!$R$5,"-SLAM",$AO52,AA$38,AA$37),Smartpac_DATA!$2:$2,0),4),"1","")&amp;"200")),0)</f>
        <v/>
      </c>
      <c r="AB52" s="251">
        <f>_xlfn.IFNA(SUM(INDIRECT("Smartpac_DATA!" &amp; SUBSTITUTE(ADDRESS(1,MATCH(CONCATENATE("*Count.AutoSlam.",'Site Setup'!$R$5,".",'Site Setup'!$R$5,"-SLAM",$AO52,AB$38,AB$37),Smartpac_DATA!$2:$2,0),4),"1","")&amp;"7:"&amp;SUBSTITUTE(ADDRESS(1,MATCH(CONCATENATE("*Count.AutoSlam.",'Site Setup'!$R$5,".",'Site Setup'!$R$5,"-SLAM",$AO52,AB$38,AB$37),Smartpac_DATA!$2:$2,0),4),"1","")&amp;"200")),0)</f>
        <v/>
      </c>
      <c r="AC52" s="251">
        <f>_xlfn.IFNA(SUM(INDIRECT("Smartpac_DATA!" &amp; SUBSTITUTE(ADDRESS(1,MATCH(CONCATENATE("*Count.AutoSlam.",'Site Setup'!$R$5,".",'Site Setup'!$R$5,"-SLAM",$AO52,AC$38,AC$37),Smartpac_DATA!$2:$2,0),4),"1","")&amp;"7:"&amp;SUBSTITUTE(ADDRESS(1,MATCH(CONCATENATE("*Count.AutoSlam.",'Site Setup'!$R$5,".",'Site Setup'!$R$5,"-SLAM",$AO52,AC$38,AC$37),Smartpac_DATA!$2:$2,0),4),"1","")&amp;"200")),0)</f>
        <v/>
      </c>
      <c r="AD52" s="251">
        <f>_xlfn.IFNA(SUM(INDIRECT("Smartpac_DATA!" &amp; SUBSTITUTE(ADDRESS(1,MATCH(CONCATENATE("*Count.AutoSlam.",'Site Setup'!$R$5,".",'Site Setup'!$R$5,"-SLAM",$AO52,AD$38,AD$37),Smartpac_DATA!$2:$2,0),4),"1","")&amp;"7:"&amp;SUBSTITUTE(ADDRESS(1,MATCH(CONCATENATE("*Count.AutoSlam.",'Site Setup'!$R$5,".",'Site Setup'!$R$5,"-SLAM",$AO52,AD$38,AD$37),Smartpac_DATA!$2:$2,0),4),"1","")&amp;"200")),0)</f>
        <v/>
      </c>
      <c r="AE52" s="251">
        <f>_xlfn.IFNA(SUM(INDIRECT("Smartpac_DATA!" &amp; SUBSTITUTE(ADDRESS(1,MATCH(CONCATENATE("*Count.AutoSlam.",'Site Setup'!$R$5,".",'Site Setup'!$R$5,"-SLAM",$AO52,AE$38,AE$37),Smartpac_DATA!$2:$2,0),4),"1","")&amp;"7:"&amp;SUBSTITUTE(ADDRESS(1,MATCH(CONCATENATE("*Count.AutoSlam.",'Site Setup'!$R$5,".",'Site Setup'!$R$5,"-SLAM",$AO52,AE$38,AE$37),Smartpac_DATA!$2:$2,0),4),"1","")&amp;"200")),0)</f>
        <v/>
      </c>
      <c r="AF52" s="251">
        <f>_xlfn.IFNA(SUM(INDIRECT("Smartpac_DATA!" &amp; SUBSTITUTE(ADDRESS(1,MATCH(CONCATENATE("*Count.AutoSlam.",'Site Setup'!$R$5,".",'Site Setup'!$R$5,"-SLAM",$AO52,AF$38,AF$37),Smartpac_DATA!$2:$2,0),4),"1","")&amp;"7:"&amp;SUBSTITUTE(ADDRESS(1,MATCH(CONCATENATE("*Count.AutoSlam.",'Site Setup'!$R$5,".",'Site Setup'!$R$5,"-SLAM",$AO52,AF$38,AF$37),Smartpac_DATA!$2:$2,0),4),"1","")&amp;"200")),0)</f>
        <v/>
      </c>
      <c r="AG52" s="251">
        <f>_xlfn.IFNA(SUM(INDIRECT("Smartpac_DATA!" &amp; SUBSTITUTE(ADDRESS(1,MATCH(CONCATENATE("*Count.AutoSlam.",'Site Setup'!$R$5,".",'Site Setup'!$R$5,"-SLAM",$AO52,AG$38,AG$37),Smartpac_DATA!$2:$2,0),4),"1","")&amp;"7:"&amp;SUBSTITUTE(ADDRESS(1,MATCH(CONCATENATE("*Count.AutoSlam.",'Site Setup'!$R$5,".",'Site Setup'!$R$5,"-SLAM",$AO52,AG$38,AG$37),Smartpac_DATA!$2:$2,0),4),"1","")&amp;"200")),0)</f>
        <v/>
      </c>
      <c r="AH52" s="251">
        <f>_xlfn.IFNA(SUM(INDIRECT("Smartpac_DATA!" &amp; SUBSTITUTE(ADDRESS(1,MATCH(CONCATENATE("*Count.AutoSlam.",'Site Setup'!$R$5,".",'Site Setup'!$R$5,"-SLAM",$AO52,AH$38,AH$37),Smartpac_DATA!$2:$2,0),4),"1","")&amp;"7:"&amp;SUBSTITUTE(ADDRESS(1,MATCH(CONCATENATE("*Count.AutoSlam.",'Site Setup'!$R$5,".",'Site Setup'!$R$5,"-SLAM",$AO52,AH$38,AH$37),Smartpac_DATA!$2:$2,0),4),"1","")&amp;"200")),0)</f>
        <v/>
      </c>
      <c r="AI52" s="251">
        <f>_xlfn.IFNA(SUM(INDIRECT("Smartpac_DATA!" &amp; SUBSTITUTE(ADDRESS(1,MATCH(CONCATENATE("*Count.AutoSlam.",'Site Setup'!$R$5,".",'Site Setup'!$R$5,"-SLAM",$AO52,AI$38,AI$37),Smartpac_DATA!$2:$2,0),4),"1","")&amp;"7:"&amp;SUBSTITUTE(ADDRESS(1,MATCH(CONCATENATE("*Count.AutoSlam.",'Site Setup'!$R$5,".",'Site Setup'!$R$5,"-SLAM",$AO52,AI$38,AI$37),Smartpac_DATA!$2:$2,0),4),"1","")&amp;"200")),0)</f>
        <v/>
      </c>
      <c r="AJ52" s="251">
        <f>_xlfn.IFNA(SUM(INDIRECT("Smartpac_DATA!" &amp; SUBSTITUTE(ADDRESS(1,MATCH(CONCATENATE("*Count.AutoSlam.",'Site Setup'!$R$5,".",'Site Setup'!$R$5,"-SLAM",$AO52,AJ$38,AJ$37),Smartpac_DATA!$2:$2,0),4),"1","")&amp;"7:"&amp;SUBSTITUTE(ADDRESS(1,MATCH(CONCATENATE("*Count.AutoSlam.",'Site Setup'!$R$5,".",'Site Setup'!$R$5,"-SLAM",$AO52,AJ$38,AJ$37),Smartpac_DATA!$2:$2,0),4),"1","")&amp;"200")),0)</f>
        <v/>
      </c>
      <c r="AK52" s="251">
        <f>_xlfn.IFNA(SUM(INDIRECT("Smartpac_DATA!" &amp; SUBSTITUTE(ADDRESS(1,MATCH(CONCATENATE("*Count.AutoSlam.",'Site Setup'!$R$5,".",'Site Setup'!$R$5,"-SLAM",$AO52,AK$38,AK$37),Smartpac_DATA!$2:$2,0),4),"1","")&amp;"7:"&amp;SUBSTITUTE(ADDRESS(1,MATCH(CONCATENATE("*Count.AutoSlam.",'Site Setup'!$R$5,".",'Site Setup'!$R$5,"-SLAM",$AO52,AK$38,AK$37),Smartpac_DATA!$2:$2,0),4),"1","")&amp;"200")),0)</f>
        <v/>
      </c>
      <c r="AL52" s="251">
        <f>_xlfn.IFNA(SUM(INDIRECT("Smartpac_DATA!" &amp; SUBSTITUTE(ADDRESS(1,MATCH(CONCATENATE("*Count.AutoSlam.",'Site Setup'!$R$5,".",'Site Setup'!$R$5,"-SLAM",$AO52,AL$38,AL$37),Smartpac_DATA!$2:$2,0),4),"1","")&amp;"7:"&amp;SUBSTITUTE(ADDRESS(1,MATCH(CONCATENATE("*Count.AutoSlam.",'Site Setup'!$R$5,".",'Site Setup'!$R$5,"-SLAM",$AO52,AL$38,AL$37),Smartpac_DATA!$2:$2,0),4),"1","")&amp;"200")),0)</f>
        <v/>
      </c>
      <c r="AM52" s="251">
        <f>_xlfn.IFNA(SUM(INDIRECT("Smartpac_DATA!" &amp; SUBSTITUTE(ADDRESS(1,MATCH(CONCATENATE("*Count.AutoSlam.",'Site Setup'!$R$5,".",'Site Setup'!$G51,".",'Site Setup'!$R$5,"-SLAM",'Site Setup'!$F51,AM$38,AM$37),Smartpac_DATA!$2:$2,0),4),"1","")&amp;"7:"&amp;SUBSTITUTE(ADDRESS(1,MATCH(CONCATENATE("*Count.AutoSlam.",'Site Setup'!$R$5,".",'Site Setup'!$G51,".",'Site Setup'!$R$5,"-SLAM",'Site Setup'!$F51,AM$38,AM$37),Smartpac_DATA!$2:$2,0),4),"1","")&amp;"200")),0)</f>
        <v/>
      </c>
      <c r="AN52" s="251">
        <f>_xlfn.IFNA(SUM(INDIRECT("Smartpac_DATA!" &amp; SUBSTITUTE(ADDRESS(1,MATCH(CONCATENATE("*Count.AutoSlam.",'Site Setup'!$R$5,".",'Site Setup'!$R$5,"-SLAM",$AO52,AN$38,AN$37),Smartpac_DATA!$2:$2,0),4),"1","")&amp;"7:"&amp;SUBSTITUTE(ADDRESS(1,MATCH(CONCATENATE("*Count.AutoSlam.",'Site Setup'!$R$5,".",'Site Setup'!$R$5,"-SLAM",$AO52,AN$38,AN$37),Smartpac_DATA!$2:$2,0),4),"1","")&amp;"200")),0)</f>
        <v/>
      </c>
      <c r="AO52" s="24">
        <f>'Site Setup'!F51</f>
        <v/>
      </c>
      <c r="AP52" s="488" t="n"/>
    </row>
    <row r="53" ht="15.75" customHeight="1" s="644">
      <c r="A53" s="82">
        <f>A26</f>
        <v/>
      </c>
      <c r="B53" s="97">
        <f>_xlfn.IFNA(SUM(INDIRECT("Smartpac_DATA!" &amp; SUBSTITUTE(ADDRESS(1,MATCH(CONCATENATE("*Count.AutoSlam.",'Site Setup'!$R$5,".",'Site Setup'!$G52,".",'Site Setup'!$R$5,"-SLAM",$AO53,".Shipped n"),Smartpac_DATA!$2:$2,0),4),"1","")&amp;"7:"&amp;SUBSTITUTE(ADDRESS(1,MATCH(CONCATENATE("*Count.AutoSlam.",'Site Setup'!$R$5,".",'Site Setup'!$G52,".",'Site Setup'!$R$5,"-SLAM",$AO53,".Shipped n"),Smartpac_DATA!$2:$2,0),4),"1","")&amp;"200")),0)</f>
        <v/>
      </c>
      <c r="C53" s="251">
        <f>_xlfn.IFNA(SUM(INDIRECT("Smartpac_DATA!" &amp; SUBSTITUTE(ADDRESS(1,MATCH(CONCATENATE("*Count.AutoSlam.",'Site Setup'!$R$5,".",'Site Setup'!$R$5,"-SLAM",$AO53,C$38,C$37),Smartpac_DATA!$2:$2,0),4),"1","")&amp;"7:"&amp;SUBSTITUTE(ADDRESS(1,MATCH(CONCATENATE("*Count.AutoSlam.",'Site Setup'!$R$5,".",'Site Setup'!$R$5,"-SLAM",$AO53,C$38,C$37),Smartpac_DATA!$2:$2,0),4),"1","")&amp;"200")),0)</f>
        <v/>
      </c>
      <c r="D53" s="251">
        <f>_xlfn.IFNA(SUM(INDIRECT("Smartpac_DATA!" &amp; SUBSTITUTE(ADDRESS(1,MATCH(CONCATENATE("*Count.AutoSlam.",'Site Setup'!$R$5,".",'Site Setup'!$R$5,"-SLAM",$AO53,D$38,D$37),Smartpac_DATA!$2:$2,0),4),"1","")&amp;"7:"&amp;SUBSTITUTE(ADDRESS(1,MATCH(CONCATENATE("*Count.AutoSlam.",'Site Setup'!$R$5,".",'Site Setup'!$R$5,"-SLAM",$AO53,D$38,D$37),Smartpac_DATA!$2:$2,0),4),"1","")&amp;"200")),0)</f>
        <v/>
      </c>
      <c r="E53" s="251">
        <f>_xlfn.IFNA(SUM(INDIRECT("Smartpac_DATA!" &amp; SUBSTITUTE(ADDRESS(1,MATCH(CONCATENATE("*Count.AutoSlam.",'Site Setup'!$R$5,".",'Site Setup'!$R$5,"-SLAM",$AO53,E$38,E$37),Smartpac_DATA!$2:$2,0),4),"1","")&amp;"7:"&amp;SUBSTITUTE(ADDRESS(1,MATCH(CONCATENATE("*Count.AutoSlam.",'Site Setup'!$R$5,".",'Site Setup'!$R$5,"-SLAM",$AO53,E$38,E$37),Smartpac_DATA!$2:$2,0),4),"1","")&amp;"200")),0)</f>
        <v/>
      </c>
      <c r="F53" s="251">
        <f>_xlfn.IFNA(SUM(INDIRECT("Smartpac_DATA!" &amp; SUBSTITUTE(ADDRESS(1,MATCH(CONCATENATE("*Count.AutoSlam.",'Site Setup'!$R$5,".",'Site Setup'!$R$5,"-SLAM",$AO53,F$38,F$37),Smartpac_DATA!$2:$2,0),4),"1","")&amp;"7:"&amp;SUBSTITUTE(ADDRESS(1,MATCH(CONCATENATE("*Count.AutoSlam.",'Site Setup'!$R$5,".",'Site Setup'!$R$5,"-SLAM",$AO53,F$38,F$37),Smartpac_DATA!$2:$2,0),4),"1","")&amp;"200")),0)</f>
        <v/>
      </c>
      <c r="G53" s="251">
        <f>_xlfn.IFNA(SUM(INDIRECT("Smartpac_DATA!" &amp; SUBSTITUTE(ADDRESS(1,MATCH(CONCATENATE("*Count.AutoSlam.",'Site Setup'!$R$5,".",'Site Setup'!$R$5,"-SLAM",$AO53,G$38,G$37),Smartpac_DATA!$2:$2,0),4),"1","")&amp;"7:"&amp;SUBSTITUTE(ADDRESS(1,MATCH(CONCATENATE("*Count.AutoSlam.",'Site Setup'!$R$5,".",'Site Setup'!$R$5,"-SLAM",$AO53,G$38,G$37),Smartpac_DATA!$2:$2,0),4),"1","")&amp;"200")),0)</f>
        <v/>
      </c>
      <c r="H53" s="251">
        <f>_xlfn.IFNA(SUM(INDIRECT("Smartpac_DATA!" &amp; SUBSTITUTE(ADDRESS(1,MATCH(CONCATENATE("*Count.AutoSlam.",'Site Setup'!$R$5,".",'Site Setup'!$R$5,"-SLAM",$AO53,H$38,H$37),Smartpac_DATA!$2:$2,0),4),"1","")&amp;"7:"&amp;SUBSTITUTE(ADDRESS(1,MATCH(CONCATENATE("*Count.AutoSlam.",'Site Setup'!$R$5,".",'Site Setup'!$R$5,"-SLAM",$AO53,H$38,H$37),Smartpac_DATA!$2:$2,0),4),"1","")&amp;"200")),0)</f>
        <v/>
      </c>
      <c r="I53" s="251">
        <f>_xlfn.IFNA(SUM(INDIRECT("Smartpac_DATA!" &amp; SUBSTITUTE(ADDRESS(1,MATCH(CONCATENATE("*Count.AutoSlam.",'Site Setup'!$R$5,".",'Site Setup'!$R$5,"-SLAM",$AO53,I$38,I$37),Smartpac_DATA!$2:$2,0),4),"1","")&amp;"7:"&amp;SUBSTITUTE(ADDRESS(1,MATCH(CONCATENATE("*Count.AutoSlam.",'Site Setup'!$R$5,".",'Site Setup'!$R$5,"-SLAM",$AO53,I$38,I$37),Smartpac_DATA!$2:$2,0),4),"1","")&amp;"200")),0)</f>
        <v/>
      </c>
      <c r="J53" s="251">
        <f>_xlfn.IFNA(SUM(INDIRECT("Smartpac_DATA!" &amp; SUBSTITUTE(ADDRESS(1,MATCH(CONCATENATE("*Count.AutoSlam.",'Site Setup'!$R$5,".",'Site Setup'!$R$5,"-SLAM",$AO53,J$38,J$37),Smartpac_DATA!$2:$2,0),4),"1","")&amp;"7:"&amp;SUBSTITUTE(ADDRESS(1,MATCH(CONCATENATE("*Count.AutoSlam.",'Site Setup'!$R$5,".",'Site Setup'!$R$5,"-SLAM",$AO53,J$38,J$37),Smartpac_DATA!$2:$2,0),4),"1","")&amp;"200")),0)</f>
        <v/>
      </c>
      <c r="K53" s="251">
        <f>_xlfn.IFNA(SUM(INDIRECT("Smartpac_DATA!" &amp; SUBSTITUTE(ADDRESS(1,MATCH(CONCATENATE("*Count.AutoSlam.",'Site Setup'!$R$5,".",'Site Setup'!$R$5,"-SLAM",$AO53,K$38,K$37),Smartpac_DATA!$2:$2,0),4),"1","")&amp;"7:"&amp;SUBSTITUTE(ADDRESS(1,MATCH(CONCATENATE("*Count.AutoSlam.",'Site Setup'!$R$5,".",'Site Setup'!$R$5,"-SLAM",$AO53,K$38,K$37),Smartpac_DATA!$2:$2,0),4),"1","")&amp;"200")),0)</f>
        <v/>
      </c>
      <c r="L53" s="251">
        <f>_xlfn.IFNA(SUM(INDIRECT("Smartpac_DATA!" &amp; SUBSTITUTE(ADDRESS(1,MATCH(CONCATENATE("*Count.AutoSlam.",'Site Setup'!$R$5,".",'Site Setup'!$R$5,"-SLAM",$AO53,L$38,L$37),Smartpac_DATA!$2:$2,0),4),"1","")&amp;"7:"&amp;SUBSTITUTE(ADDRESS(1,MATCH(CONCATENATE("*Count.AutoSlam.",'Site Setup'!$R$5,".",'Site Setup'!$R$5,"-SLAM",$AO53,L$38,L$37),Smartpac_DATA!$2:$2,0),4),"1","")&amp;"200")),0)</f>
        <v/>
      </c>
      <c r="M53" s="251">
        <f>_xlfn.IFNA(SUM(INDIRECT("Smartpac_DATA!" &amp; SUBSTITUTE(ADDRESS(1,MATCH(CONCATENATE("*Count.AutoSlam.",'Site Setup'!$R$5,".",'Site Setup'!$R$5,"-SLAM",$AO53,M$38,M$37),Smartpac_DATA!$2:$2,0),4),"1","")&amp;"7:"&amp;SUBSTITUTE(ADDRESS(1,MATCH(CONCATENATE("*Count.AutoSlam.",'Site Setup'!$R$5,".",'Site Setup'!$R$5,"-SLAM",$AO53,M$38,M$37),Smartpac_DATA!$2:$2,0),4),"1","")&amp;"200")),0)</f>
        <v/>
      </c>
      <c r="N53" s="251">
        <f>_xlfn.IFNA(SUM(INDIRECT("Smartpac_DATA!" &amp; SUBSTITUTE(ADDRESS(1,MATCH(CONCATENATE("*Count.AutoSlam.",'Site Setup'!$R$5,".",'Site Setup'!$R$5,"-SLAM",$AO53,N$38,N$37),Smartpac_DATA!$2:$2,0),4),"1","")&amp;"7:"&amp;SUBSTITUTE(ADDRESS(1,MATCH(CONCATENATE("*Count.AutoSlam.",'Site Setup'!$R$5,".",'Site Setup'!$R$5,"-SLAM",$AO53,N$38,N$37),Smartpac_DATA!$2:$2,0),4),"1","")&amp;"200")),0)</f>
        <v/>
      </c>
      <c r="O53" s="251">
        <f>_xlfn.IFNA(SUM(INDIRECT("Smartpac_DATA!" &amp; SUBSTITUTE(ADDRESS(1,MATCH(CONCATENATE("*Count.AutoSlam.",'Site Setup'!$R$5,".",'Site Setup'!$R$5,"-SLAM",$AO53,O$38,O$37),Smartpac_DATA!$2:$2,0),4),"1","")&amp;"7:"&amp;SUBSTITUTE(ADDRESS(1,MATCH(CONCATENATE("*Count.AutoSlam.",'Site Setup'!$R$5,".",'Site Setup'!$R$5,"-SLAM",$AO53,O$38,O$37),Smartpac_DATA!$2:$2,0),4),"1","")&amp;"200")),0)</f>
        <v/>
      </c>
      <c r="P53" s="251">
        <f>_xlfn.IFNA(SUM(INDIRECT("Smartpac_DATA!" &amp; SUBSTITUTE(ADDRESS(1,MATCH(CONCATENATE("*Count.AutoSlam.",'Site Setup'!$R$5,".",'Site Setup'!$R$5,"-SLAM",$AO53,P$38,P$37),Smartpac_DATA!$2:$2,0),4),"1","")&amp;"7:"&amp;SUBSTITUTE(ADDRESS(1,MATCH(CONCATENATE("*Count.AutoSlam.",'Site Setup'!$R$5,".",'Site Setup'!$R$5,"-SLAM",$AO53,P$38,P$37),Smartpac_DATA!$2:$2,0),4),"1","")&amp;"200")),0)</f>
        <v/>
      </c>
      <c r="Q53" s="251">
        <f>_xlfn.IFNA(SUM(INDIRECT("Smartpac_DATA!" &amp; SUBSTITUTE(ADDRESS(1,MATCH(CONCATENATE("*Count.AutoSlam.",'Site Setup'!$R$5,".",'Site Setup'!$R$5,"-SLAM",$AO53,Q$38,Q$37),Smartpac_DATA!$2:$2,0),4),"1","")&amp;"7:"&amp;SUBSTITUTE(ADDRESS(1,MATCH(CONCATENATE("*Count.AutoSlam.",'Site Setup'!$R$5,".",'Site Setup'!$R$5,"-SLAM",$AO53,Q$38,Q$37),Smartpac_DATA!$2:$2,0),4),"1","")&amp;"200")),0)</f>
        <v/>
      </c>
      <c r="R53" s="251">
        <f>_xlfn.IFNA(SUM(INDIRECT("Smartpac_DATA!" &amp; SUBSTITUTE(ADDRESS(1,MATCH(CONCATENATE("*Count.AutoSlam.",'Site Setup'!$R$5,".",'Site Setup'!$R$5,"-SLAM",$AO53,R$38,R$37),Smartpac_DATA!$2:$2,0),4),"1","")&amp;"7:"&amp;SUBSTITUTE(ADDRESS(1,MATCH(CONCATENATE("*Count.AutoSlam.",'Site Setup'!$R$5,".",'Site Setup'!$R$5,"-SLAM",$AO53,R$38,R$37),Smartpac_DATA!$2:$2,0),4),"1","")&amp;"200")),0)</f>
        <v/>
      </c>
      <c r="S53" s="251">
        <f>_xlfn.IFNA(SUM(INDIRECT("Smartpac_DATA!" &amp; SUBSTITUTE(ADDRESS(1,MATCH(CONCATENATE("*Count.AutoSlam.",'Site Setup'!$R$5,".",'Site Setup'!$R$5,"-SLAM",$AO53,S$38,S$37),Smartpac_DATA!$2:$2,0),4),"1","")&amp;"7:"&amp;SUBSTITUTE(ADDRESS(1,MATCH(CONCATENATE("*Count.AutoSlam.",'Site Setup'!$R$5,".",'Site Setup'!$R$5,"-SLAM",$AO53,S$38,S$37),Smartpac_DATA!$2:$2,0),4),"1","")&amp;"200")),0)</f>
        <v/>
      </c>
      <c r="T53" s="251">
        <f>_xlfn.IFNA(SUM(INDIRECT("Smartpac_DATA!" &amp; SUBSTITUTE(ADDRESS(1,MATCH(CONCATENATE("*Count.AutoSlam.",'Site Setup'!$R$5,".",'Site Setup'!$R$5,"-SLAM",$AO53,T$38,T$37),Smartpac_DATA!$2:$2,0),4),"1","")&amp;"7:"&amp;SUBSTITUTE(ADDRESS(1,MATCH(CONCATENATE("*Count.AutoSlam.",'Site Setup'!$R$5,".",'Site Setup'!$R$5,"-SLAM",$AO53,T$38,T$37),Smartpac_DATA!$2:$2,0),4),"1","")&amp;"200")),0)</f>
        <v/>
      </c>
      <c r="U53" s="251">
        <f>_xlfn.IFNA(SUM(INDIRECT("Smartpac_DATA!" &amp; SUBSTITUTE(ADDRESS(1,MATCH(CONCATENATE("*Count.AutoSlam.",'Site Setup'!$R$5,".",'Site Setup'!$R$5,"-SLAM",$AO53,U$38,U$37),Smartpac_DATA!$2:$2,0),4),"1","")&amp;"7:"&amp;SUBSTITUTE(ADDRESS(1,MATCH(CONCATENATE("*Count.AutoSlam.",'Site Setup'!$R$5,".",'Site Setup'!$R$5,"-SLAM",$AO53,U$38,U$37),Smartpac_DATA!$2:$2,0),4),"1","")&amp;"200")),0)</f>
        <v/>
      </c>
      <c r="V53" s="251">
        <f>_xlfn.IFNA(SUM(INDIRECT("Smartpac_DATA!" &amp; SUBSTITUTE(ADDRESS(1,MATCH(CONCATENATE("*Count.AutoSlam.",'Site Setup'!$R$5,".",'Site Setup'!$R$5,"-SLAM",$AO53,V$38,V$37),Smartpac_DATA!$2:$2,0),4),"1","")&amp;"7:"&amp;SUBSTITUTE(ADDRESS(1,MATCH(CONCATENATE("*Count.AutoSlam.",'Site Setup'!$R$5,".",'Site Setup'!$R$5,"-SLAM",$AO53,V$38,V$37),Smartpac_DATA!$2:$2,0),4),"1","")&amp;"200")),0)</f>
        <v/>
      </c>
      <c r="W53" s="251">
        <f>_xlfn.IFNA(SUM(INDIRECT("Smartpac_DATA!" &amp; SUBSTITUTE(ADDRESS(1,MATCH(CONCATENATE("*Count.AutoSlam.",'Site Setup'!$R$5,".",'Site Setup'!$R$5,"-SLAM",$AO53,W$38,W$37),Smartpac_DATA!$2:$2,0),4),"1","")&amp;"7:"&amp;SUBSTITUTE(ADDRESS(1,MATCH(CONCATENATE("*Count.AutoSlam.",'Site Setup'!$R$5,".",'Site Setup'!$R$5,"-SLAM",$AO53,W$38,W$37),Smartpac_DATA!$2:$2,0),4),"1","")&amp;"200")),0)</f>
        <v/>
      </c>
      <c r="X53" s="251">
        <f>_xlfn.IFNA(SUM(INDIRECT("Smartpac_DATA!" &amp; SUBSTITUTE(ADDRESS(1,MATCH(CONCATENATE("*Count.AutoSlam.",'Site Setup'!$R$5,".",'Site Setup'!$R$5,"-SLAM",$AO53,X$38,X$37),Smartpac_DATA!$2:$2,0),4),"1","")&amp;"7:"&amp;SUBSTITUTE(ADDRESS(1,MATCH(CONCATENATE("*Count.AutoSlam.",'Site Setup'!$R$5,".",'Site Setup'!$R$5,"-SLAM",$AO53,X$38,X$37),Smartpac_DATA!$2:$2,0),4),"1","")&amp;"200")),0)</f>
        <v/>
      </c>
      <c r="Y53" s="251">
        <f>_xlfn.IFNA(SUM(INDIRECT("Smartpac_DATA!" &amp; SUBSTITUTE(ADDRESS(1,MATCH(CONCATENATE("*Count.AutoSlam.",'Site Setup'!$R$5,".",'Site Setup'!$G52,".",'Site Setup'!$R$5,"-SLAM",'Site Setup'!$F52,Y$38,Y$37),Smartpac_DATA!$2:$2,0),4),"1","")&amp;"7:"&amp;SUBSTITUTE(ADDRESS(1,MATCH(CONCATENATE("*Count.AutoSlam.",'Site Setup'!$R$5,".",'Site Setup'!$G52,".",'Site Setup'!$R$5,"-SLAM",'Site Setup'!$F52,Y$38,Y$37),Smartpac_DATA!$2:$2,0),4),"1","")&amp;"200")),0)</f>
        <v/>
      </c>
      <c r="Z53" s="251">
        <f>_xlfn.IFNA(SUM(INDIRECT("Smartpac_DATA!" &amp; SUBSTITUTE(ADDRESS(1,MATCH(CONCATENATE("*Count.AutoSlam.",'Site Setup'!$R$5,".",'Site Setup'!$R$5,"-SLAM",$AO53,Z$38,Z$37),Smartpac_DATA!$2:$2,0),4),"1","")&amp;"7:"&amp;SUBSTITUTE(ADDRESS(1,MATCH(CONCATENATE("*Count.AutoSlam.",'Site Setup'!$R$5,".",'Site Setup'!$R$5,"-SLAM",$AO53,Z$38,Z$37),Smartpac_DATA!$2:$2,0),4),"1","")&amp;"200")),0)</f>
        <v/>
      </c>
      <c r="AA53" s="251">
        <f>_xlfn.IFNA(SUM(INDIRECT("Smartpac_DATA!" &amp; SUBSTITUTE(ADDRESS(1,MATCH(CONCATENATE("*Count.AutoSlam.",'Site Setup'!$R$5,".",'Site Setup'!$R$5,"-SLAM",$AO53,AA$38,AA$37),Smartpac_DATA!$2:$2,0),4),"1","")&amp;"7:"&amp;SUBSTITUTE(ADDRESS(1,MATCH(CONCATENATE("*Count.AutoSlam.",'Site Setup'!$R$5,".",'Site Setup'!$R$5,"-SLAM",$AO53,AA$38,AA$37),Smartpac_DATA!$2:$2,0),4),"1","")&amp;"200")),0)</f>
        <v/>
      </c>
      <c r="AB53" s="251">
        <f>_xlfn.IFNA(SUM(INDIRECT("Smartpac_DATA!" &amp; SUBSTITUTE(ADDRESS(1,MATCH(CONCATENATE("*Count.AutoSlam.",'Site Setup'!$R$5,".",'Site Setup'!$R$5,"-SLAM",$AO53,AB$38,AB$37),Smartpac_DATA!$2:$2,0),4),"1","")&amp;"7:"&amp;SUBSTITUTE(ADDRESS(1,MATCH(CONCATENATE("*Count.AutoSlam.",'Site Setup'!$R$5,".",'Site Setup'!$R$5,"-SLAM",$AO53,AB$38,AB$37),Smartpac_DATA!$2:$2,0),4),"1","")&amp;"200")),0)</f>
        <v/>
      </c>
      <c r="AC53" s="251">
        <f>_xlfn.IFNA(SUM(INDIRECT("Smartpac_DATA!" &amp; SUBSTITUTE(ADDRESS(1,MATCH(CONCATENATE("*Count.AutoSlam.",'Site Setup'!$R$5,".",'Site Setup'!$R$5,"-SLAM",$AO53,AC$38,AC$37),Smartpac_DATA!$2:$2,0),4),"1","")&amp;"7:"&amp;SUBSTITUTE(ADDRESS(1,MATCH(CONCATENATE("*Count.AutoSlam.",'Site Setup'!$R$5,".",'Site Setup'!$R$5,"-SLAM",$AO53,AC$38,AC$37),Smartpac_DATA!$2:$2,0),4),"1","")&amp;"200")),0)</f>
        <v/>
      </c>
      <c r="AD53" s="251">
        <f>_xlfn.IFNA(SUM(INDIRECT("Smartpac_DATA!" &amp; SUBSTITUTE(ADDRESS(1,MATCH(CONCATENATE("*Count.AutoSlam.",'Site Setup'!$R$5,".",'Site Setup'!$R$5,"-SLAM",$AO53,AD$38,AD$37),Smartpac_DATA!$2:$2,0),4),"1","")&amp;"7:"&amp;SUBSTITUTE(ADDRESS(1,MATCH(CONCATENATE("*Count.AutoSlam.",'Site Setup'!$R$5,".",'Site Setup'!$R$5,"-SLAM",$AO53,AD$38,AD$37),Smartpac_DATA!$2:$2,0),4),"1","")&amp;"200")),0)</f>
        <v/>
      </c>
      <c r="AE53" s="251">
        <f>_xlfn.IFNA(SUM(INDIRECT("Smartpac_DATA!" &amp; SUBSTITUTE(ADDRESS(1,MATCH(CONCATENATE("*Count.AutoSlam.",'Site Setup'!$R$5,".",'Site Setup'!$R$5,"-SLAM",$AO53,AE$38,AE$37),Smartpac_DATA!$2:$2,0),4),"1","")&amp;"7:"&amp;SUBSTITUTE(ADDRESS(1,MATCH(CONCATENATE("*Count.AutoSlam.",'Site Setup'!$R$5,".",'Site Setup'!$R$5,"-SLAM",$AO53,AE$38,AE$37),Smartpac_DATA!$2:$2,0),4),"1","")&amp;"200")),0)</f>
        <v/>
      </c>
      <c r="AF53" s="251">
        <f>_xlfn.IFNA(SUM(INDIRECT("Smartpac_DATA!" &amp; SUBSTITUTE(ADDRESS(1,MATCH(CONCATENATE("*Count.AutoSlam.",'Site Setup'!$R$5,".",'Site Setup'!$R$5,"-SLAM",$AO53,AF$38,AF$37),Smartpac_DATA!$2:$2,0),4),"1","")&amp;"7:"&amp;SUBSTITUTE(ADDRESS(1,MATCH(CONCATENATE("*Count.AutoSlam.",'Site Setup'!$R$5,".",'Site Setup'!$R$5,"-SLAM",$AO53,AF$38,AF$37),Smartpac_DATA!$2:$2,0),4),"1","")&amp;"200")),0)</f>
        <v/>
      </c>
      <c r="AG53" s="251">
        <f>_xlfn.IFNA(SUM(INDIRECT("Smartpac_DATA!" &amp; SUBSTITUTE(ADDRESS(1,MATCH(CONCATENATE("*Count.AutoSlam.",'Site Setup'!$R$5,".",'Site Setup'!$R$5,"-SLAM",$AO53,AG$38,AG$37),Smartpac_DATA!$2:$2,0),4),"1","")&amp;"7:"&amp;SUBSTITUTE(ADDRESS(1,MATCH(CONCATENATE("*Count.AutoSlam.",'Site Setup'!$R$5,".",'Site Setup'!$R$5,"-SLAM",$AO53,AG$38,AG$37),Smartpac_DATA!$2:$2,0),4),"1","")&amp;"200")),0)</f>
        <v/>
      </c>
      <c r="AH53" s="251">
        <f>_xlfn.IFNA(SUM(INDIRECT("Smartpac_DATA!" &amp; SUBSTITUTE(ADDRESS(1,MATCH(CONCATENATE("*Count.AutoSlam.",'Site Setup'!$R$5,".",'Site Setup'!$R$5,"-SLAM",$AO53,AH$38,AH$37),Smartpac_DATA!$2:$2,0),4),"1","")&amp;"7:"&amp;SUBSTITUTE(ADDRESS(1,MATCH(CONCATENATE("*Count.AutoSlam.",'Site Setup'!$R$5,".",'Site Setup'!$R$5,"-SLAM",$AO53,AH$38,AH$37),Smartpac_DATA!$2:$2,0),4),"1","")&amp;"200")),0)</f>
        <v/>
      </c>
      <c r="AI53" s="251">
        <f>_xlfn.IFNA(SUM(INDIRECT("Smartpac_DATA!" &amp; SUBSTITUTE(ADDRESS(1,MATCH(CONCATENATE("*Count.AutoSlam.",'Site Setup'!$R$5,".",'Site Setup'!$R$5,"-SLAM",$AO53,AI$38,AI$37),Smartpac_DATA!$2:$2,0),4),"1","")&amp;"7:"&amp;SUBSTITUTE(ADDRESS(1,MATCH(CONCATENATE("*Count.AutoSlam.",'Site Setup'!$R$5,".",'Site Setup'!$R$5,"-SLAM",$AO53,AI$38,AI$37),Smartpac_DATA!$2:$2,0),4),"1","")&amp;"200")),0)</f>
        <v/>
      </c>
      <c r="AJ53" s="251">
        <f>_xlfn.IFNA(SUM(INDIRECT("Smartpac_DATA!" &amp; SUBSTITUTE(ADDRESS(1,MATCH(CONCATENATE("*Count.AutoSlam.",'Site Setup'!$R$5,".",'Site Setup'!$R$5,"-SLAM",$AO53,AJ$38,AJ$37),Smartpac_DATA!$2:$2,0),4),"1","")&amp;"7:"&amp;SUBSTITUTE(ADDRESS(1,MATCH(CONCATENATE("*Count.AutoSlam.",'Site Setup'!$R$5,".",'Site Setup'!$R$5,"-SLAM",$AO53,AJ$38,AJ$37),Smartpac_DATA!$2:$2,0),4),"1","")&amp;"200")),0)</f>
        <v/>
      </c>
      <c r="AK53" s="251">
        <f>_xlfn.IFNA(SUM(INDIRECT("Smartpac_DATA!" &amp; SUBSTITUTE(ADDRESS(1,MATCH(CONCATENATE("*Count.AutoSlam.",'Site Setup'!$R$5,".",'Site Setup'!$R$5,"-SLAM",$AO53,AK$38,AK$37),Smartpac_DATA!$2:$2,0),4),"1","")&amp;"7:"&amp;SUBSTITUTE(ADDRESS(1,MATCH(CONCATENATE("*Count.AutoSlam.",'Site Setup'!$R$5,".",'Site Setup'!$R$5,"-SLAM",$AO53,AK$38,AK$37),Smartpac_DATA!$2:$2,0),4),"1","")&amp;"200")),0)</f>
        <v/>
      </c>
      <c r="AL53" s="251">
        <f>_xlfn.IFNA(SUM(INDIRECT("Smartpac_DATA!" &amp; SUBSTITUTE(ADDRESS(1,MATCH(CONCATENATE("*Count.AutoSlam.",'Site Setup'!$R$5,".",'Site Setup'!$R$5,"-SLAM",$AO53,AL$38,AL$37),Smartpac_DATA!$2:$2,0),4),"1","")&amp;"7:"&amp;SUBSTITUTE(ADDRESS(1,MATCH(CONCATENATE("*Count.AutoSlam.",'Site Setup'!$R$5,".",'Site Setup'!$R$5,"-SLAM",$AO53,AL$38,AL$37),Smartpac_DATA!$2:$2,0),4),"1","")&amp;"200")),0)</f>
        <v/>
      </c>
      <c r="AM53" s="251">
        <f>_xlfn.IFNA(SUM(INDIRECT("Smartpac_DATA!" &amp; SUBSTITUTE(ADDRESS(1,MATCH(CONCATENATE("*Count.AutoSlam.",'Site Setup'!$R$5,".",'Site Setup'!$G52,".",'Site Setup'!$R$5,"-SLAM",'Site Setup'!$F52,AM$38,AM$37),Smartpac_DATA!$2:$2,0),4),"1","")&amp;"7:"&amp;SUBSTITUTE(ADDRESS(1,MATCH(CONCATENATE("*Count.AutoSlam.",'Site Setup'!$R$5,".",'Site Setup'!$G52,".",'Site Setup'!$R$5,"-SLAM",'Site Setup'!$F52,AM$38,AM$37),Smartpac_DATA!$2:$2,0),4),"1","")&amp;"200")),0)</f>
        <v/>
      </c>
      <c r="AN53" s="251">
        <f>_xlfn.IFNA(SUM(INDIRECT("Smartpac_DATA!" &amp; SUBSTITUTE(ADDRESS(1,MATCH(CONCATENATE("*Count.AutoSlam.",'Site Setup'!$R$5,".",'Site Setup'!$R$5,"-SLAM",$AO53,AN$38,AN$37),Smartpac_DATA!$2:$2,0),4),"1","")&amp;"7:"&amp;SUBSTITUTE(ADDRESS(1,MATCH(CONCATENATE("*Count.AutoSlam.",'Site Setup'!$R$5,".",'Site Setup'!$R$5,"-SLAM",$AO53,AN$38,AN$37),Smartpac_DATA!$2:$2,0),4),"1","")&amp;"200")),0)</f>
        <v/>
      </c>
      <c r="AO53" s="24">
        <f>'Site Setup'!F52</f>
        <v/>
      </c>
      <c r="AP53" s="488" t="n"/>
    </row>
    <row r="54" ht="15.75" customHeight="1" s="644">
      <c r="A54" s="82">
        <f>A27</f>
        <v/>
      </c>
      <c r="B54" s="97">
        <f>_xlfn.IFNA(SUM(INDIRECT("Smartpac_DATA!" &amp; SUBSTITUTE(ADDRESS(1,MATCH(CONCATENATE("*Count.AutoSlam.",'Site Setup'!$R$5,".",'Site Setup'!$G53,".",'Site Setup'!$R$5,"-SLAM",$AO54,".Shipped n"),Smartpac_DATA!$2:$2,0),4),"1","")&amp;"7:"&amp;SUBSTITUTE(ADDRESS(1,MATCH(CONCATENATE("*Count.AutoSlam.",'Site Setup'!$R$5,".",'Site Setup'!$G53,".",'Site Setup'!$R$5,"-SLAM",$AO54,".Shipped n"),Smartpac_DATA!$2:$2,0),4),"1","")&amp;"200")),0)</f>
        <v/>
      </c>
      <c r="C54" s="251">
        <f>_xlfn.IFNA(SUM(INDIRECT("Smartpac_DATA!" &amp; SUBSTITUTE(ADDRESS(1,MATCH(CONCATENATE("*Count.AutoSlam.",'Site Setup'!$R$5,".",'Site Setup'!$R$5,"-SLAM",$AO54,C$38,C$37),Smartpac_DATA!$2:$2,0),4),"1","")&amp;"7:"&amp;SUBSTITUTE(ADDRESS(1,MATCH(CONCATENATE("*Count.AutoSlam.",'Site Setup'!$R$5,".",'Site Setup'!$R$5,"-SLAM",$AO54,C$38,C$37),Smartpac_DATA!$2:$2,0),4),"1","")&amp;"200")),0)</f>
        <v/>
      </c>
      <c r="D54" s="251">
        <f>_xlfn.IFNA(SUM(INDIRECT("Smartpac_DATA!" &amp; SUBSTITUTE(ADDRESS(1,MATCH(CONCATENATE("*Count.AutoSlam.",'Site Setup'!$R$5,".",'Site Setup'!$R$5,"-SLAM",$AO54,D$38,D$37),Smartpac_DATA!$2:$2,0),4),"1","")&amp;"7:"&amp;SUBSTITUTE(ADDRESS(1,MATCH(CONCATENATE("*Count.AutoSlam.",'Site Setup'!$R$5,".",'Site Setup'!$R$5,"-SLAM",$AO54,D$38,D$37),Smartpac_DATA!$2:$2,0),4),"1","")&amp;"200")),0)</f>
        <v/>
      </c>
      <c r="E54" s="251">
        <f>_xlfn.IFNA(SUM(INDIRECT("Smartpac_DATA!" &amp; SUBSTITUTE(ADDRESS(1,MATCH(CONCATENATE("*Count.AutoSlam.",'Site Setup'!$R$5,".",'Site Setup'!$R$5,"-SLAM",$AO54,E$38,E$37),Smartpac_DATA!$2:$2,0),4),"1","")&amp;"7:"&amp;SUBSTITUTE(ADDRESS(1,MATCH(CONCATENATE("*Count.AutoSlam.",'Site Setup'!$R$5,".",'Site Setup'!$R$5,"-SLAM",$AO54,E$38,E$37),Smartpac_DATA!$2:$2,0),4),"1","")&amp;"200")),0)</f>
        <v/>
      </c>
      <c r="F54" s="251">
        <f>_xlfn.IFNA(SUM(INDIRECT("Smartpac_DATA!" &amp; SUBSTITUTE(ADDRESS(1,MATCH(CONCATENATE("*Count.AutoSlam.",'Site Setup'!$R$5,".",'Site Setup'!$R$5,"-SLAM",$AO54,F$38,F$37),Smartpac_DATA!$2:$2,0),4),"1","")&amp;"7:"&amp;SUBSTITUTE(ADDRESS(1,MATCH(CONCATENATE("*Count.AutoSlam.",'Site Setup'!$R$5,".",'Site Setup'!$R$5,"-SLAM",$AO54,F$38,F$37),Smartpac_DATA!$2:$2,0),4),"1","")&amp;"200")),0)</f>
        <v/>
      </c>
      <c r="G54" s="251">
        <f>_xlfn.IFNA(SUM(INDIRECT("Smartpac_DATA!" &amp; SUBSTITUTE(ADDRESS(1,MATCH(CONCATENATE("*Count.AutoSlam.",'Site Setup'!$R$5,".",'Site Setup'!$R$5,"-SLAM",$AO54,G$38,G$37),Smartpac_DATA!$2:$2,0),4),"1","")&amp;"7:"&amp;SUBSTITUTE(ADDRESS(1,MATCH(CONCATENATE("*Count.AutoSlam.",'Site Setup'!$R$5,".",'Site Setup'!$R$5,"-SLAM",$AO54,G$38,G$37),Smartpac_DATA!$2:$2,0),4),"1","")&amp;"200")),0)</f>
        <v/>
      </c>
      <c r="H54" s="251">
        <f>_xlfn.IFNA(SUM(INDIRECT("Smartpac_DATA!" &amp; SUBSTITUTE(ADDRESS(1,MATCH(CONCATENATE("*Count.AutoSlam.",'Site Setup'!$R$5,".",'Site Setup'!$R$5,"-SLAM",$AO54,H$38,H$37),Smartpac_DATA!$2:$2,0),4),"1","")&amp;"7:"&amp;SUBSTITUTE(ADDRESS(1,MATCH(CONCATENATE("*Count.AutoSlam.",'Site Setup'!$R$5,".",'Site Setup'!$R$5,"-SLAM",$AO54,H$38,H$37),Smartpac_DATA!$2:$2,0),4),"1","")&amp;"200")),0)</f>
        <v/>
      </c>
      <c r="I54" s="251">
        <f>_xlfn.IFNA(SUM(INDIRECT("Smartpac_DATA!" &amp; SUBSTITUTE(ADDRESS(1,MATCH(CONCATENATE("*Count.AutoSlam.",'Site Setup'!$R$5,".",'Site Setup'!$R$5,"-SLAM",$AO54,I$38,I$37),Smartpac_DATA!$2:$2,0),4),"1","")&amp;"7:"&amp;SUBSTITUTE(ADDRESS(1,MATCH(CONCATENATE("*Count.AutoSlam.",'Site Setup'!$R$5,".",'Site Setup'!$R$5,"-SLAM",$AO54,I$38,I$37),Smartpac_DATA!$2:$2,0),4),"1","")&amp;"200")),0)</f>
        <v/>
      </c>
      <c r="J54" s="251">
        <f>_xlfn.IFNA(SUM(INDIRECT("Smartpac_DATA!" &amp; SUBSTITUTE(ADDRESS(1,MATCH(CONCATENATE("*Count.AutoSlam.",'Site Setup'!$R$5,".",'Site Setup'!$R$5,"-SLAM",$AO54,J$38,J$37),Smartpac_DATA!$2:$2,0),4),"1","")&amp;"7:"&amp;SUBSTITUTE(ADDRESS(1,MATCH(CONCATENATE("*Count.AutoSlam.",'Site Setup'!$R$5,".",'Site Setup'!$R$5,"-SLAM",$AO54,J$38,J$37),Smartpac_DATA!$2:$2,0),4),"1","")&amp;"200")),0)</f>
        <v/>
      </c>
      <c r="K54" s="251">
        <f>_xlfn.IFNA(SUM(INDIRECT("Smartpac_DATA!" &amp; SUBSTITUTE(ADDRESS(1,MATCH(CONCATENATE("*Count.AutoSlam.",'Site Setup'!$R$5,".",'Site Setup'!$R$5,"-SLAM",$AO54,K$38,K$37),Smartpac_DATA!$2:$2,0),4),"1","")&amp;"7:"&amp;SUBSTITUTE(ADDRESS(1,MATCH(CONCATENATE("*Count.AutoSlam.",'Site Setup'!$R$5,".",'Site Setup'!$R$5,"-SLAM",$AO54,K$38,K$37),Smartpac_DATA!$2:$2,0),4),"1","")&amp;"200")),0)</f>
        <v/>
      </c>
      <c r="L54" s="251">
        <f>_xlfn.IFNA(SUM(INDIRECT("Smartpac_DATA!" &amp; SUBSTITUTE(ADDRESS(1,MATCH(CONCATENATE("*Count.AutoSlam.",'Site Setup'!$R$5,".",'Site Setup'!$R$5,"-SLAM",$AO54,L$38,L$37),Smartpac_DATA!$2:$2,0),4),"1","")&amp;"7:"&amp;SUBSTITUTE(ADDRESS(1,MATCH(CONCATENATE("*Count.AutoSlam.",'Site Setup'!$R$5,".",'Site Setup'!$R$5,"-SLAM",$AO54,L$38,L$37),Smartpac_DATA!$2:$2,0),4),"1","")&amp;"200")),0)</f>
        <v/>
      </c>
      <c r="M54" s="251">
        <f>_xlfn.IFNA(SUM(INDIRECT("Smartpac_DATA!" &amp; SUBSTITUTE(ADDRESS(1,MATCH(CONCATENATE("*Count.AutoSlam.",'Site Setup'!$R$5,".",'Site Setup'!$R$5,"-SLAM",$AO54,M$38,M$37),Smartpac_DATA!$2:$2,0),4),"1","")&amp;"7:"&amp;SUBSTITUTE(ADDRESS(1,MATCH(CONCATENATE("*Count.AutoSlam.",'Site Setup'!$R$5,".",'Site Setup'!$R$5,"-SLAM",$AO54,M$38,M$37),Smartpac_DATA!$2:$2,0),4),"1","")&amp;"200")),0)</f>
        <v/>
      </c>
      <c r="N54" s="251">
        <f>_xlfn.IFNA(SUM(INDIRECT("Smartpac_DATA!" &amp; SUBSTITUTE(ADDRESS(1,MATCH(CONCATENATE("*Count.AutoSlam.",'Site Setup'!$R$5,".",'Site Setup'!$R$5,"-SLAM",$AO54,N$38,N$37),Smartpac_DATA!$2:$2,0),4),"1","")&amp;"7:"&amp;SUBSTITUTE(ADDRESS(1,MATCH(CONCATENATE("*Count.AutoSlam.",'Site Setup'!$R$5,".",'Site Setup'!$R$5,"-SLAM",$AO54,N$38,N$37),Smartpac_DATA!$2:$2,0),4),"1","")&amp;"200")),0)</f>
        <v/>
      </c>
      <c r="O54" s="251">
        <f>_xlfn.IFNA(SUM(INDIRECT("Smartpac_DATA!" &amp; SUBSTITUTE(ADDRESS(1,MATCH(CONCATENATE("*Count.AutoSlam.",'Site Setup'!$R$5,".",'Site Setup'!$R$5,"-SLAM",$AO54,O$38,O$37),Smartpac_DATA!$2:$2,0),4),"1","")&amp;"7:"&amp;SUBSTITUTE(ADDRESS(1,MATCH(CONCATENATE("*Count.AutoSlam.",'Site Setup'!$R$5,".",'Site Setup'!$R$5,"-SLAM",$AO54,O$38,O$37),Smartpac_DATA!$2:$2,0),4),"1","")&amp;"200")),0)</f>
        <v/>
      </c>
      <c r="P54" s="251">
        <f>_xlfn.IFNA(SUM(INDIRECT("Smartpac_DATA!" &amp; SUBSTITUTE(ADDRESS(1,MATCH(CONCATENATE("*Count.AutoSlam.",'Site Setup'!$R$5,".",'Site Setup'!$R$5,"-SLAM",$AO54,P$38,P$37),Smartpac_DATA!$2:$2,0),4),"1","")&amp;"7:"&amp;SUBSTITUTE(ADDRESS(1,MATCH(CONCATENATE("*Count.AutoSlam.",'Site Setup'!$R$5,".",'Site Setup'!$R$5,"-SLAM",$AO54,P$38,P$37),Smartpac_DATA!$2:$2,0),4),"1","")&amp;"200")),0)</f>
        <v/>
      </c>
      <c r="Q54" s="251">
        <f>_xlfn.IFNA(SUM(INDIRECT("Smartpac_DATA!" &amp; SUBSTITUTE(ADDRESS(1,MATCH(CONCATENATE("*Count.AutoSlam.",'Site Setup'!$R$5,".",'Site Setup'!$R$5,"-SLAM",$AO54,Q$38,Q$37),Smartpac_DATA!$2:$2,0),4),"1","")&amp;"7:"&amp;SUBSTITUTE(ADDRESS(1,MATCH(CONCATENATE("*Count.AutoSlam.",'Site Setup'!$R$5,".",'Site Setup'!$R$5,"-SLAM",$AO54,Q$38,Q$37),Smartpac_DATA!$2:$2,0),4),"1","")&amp;"200")),0)</f>
        <v/>
      </c>
      <c r="R54" s="251">
        <f>_xlfn.IFNA(SUM(INDIRECT("Smartpac_DATA!" &amp; SUBSTITUTE(ADDRESS(1,MATCH(CONCATENATE("*Count.AutoSlam.",'Site Setup'!$R$5,".",'Site Setup'!$R$5,"-SLAM",$AO54,R$38,R$37),Smartpac_DATA!$2:$2,0),4),"1","")&amp;"7:"&amp;SUBSTITUTE(ADDRESS(1,MATCH(CONCATENATE("*Count.AutoSlam.",'Site Setup'!$R$5,".",'Site Setup'!$R$5,"-SLAM",$AO54,R$38,R$37),Smartpac_DATA!$2:$2,0),4),"1","")&amp;"200")),0)</f>
        <v/>
      </c>
      <c r="S54" s="251">
        <f>_xlfn.IFNA(SUM(INDIRECT("Smartpac_DATA!" &amp; SUBSTITUTE(ADDRESS(1,MATCH(CONCATENATE("*Count.AutoSlam.",'Site Setup'!$R$5,".",'Site Setup'!$R$5,"-SLAM",$AO54,S$38,S$37),Smartpac_DATA!$2:$2,0),4),"1","")&amp;"7:"&amp;SUBSTITUTE(ADDRESS(1,MATCH(CONCATENATE("*Count.AutoSlam.",'Site Setup'!$R$5,".",'Site Setup'!$R$5,"-SLAM",$AO54,S$38,S$37),Smartpac_DATA!$2:$2,0),4),"1","")&amp;"200")),0)</f>
        <v/>
      </c>
      <c r="T54" s="251">
        <f>_xlfn.IFNA(SUM(INDIRECT("Smartpac_DATA!" &amp; SUBSTITUTE(ADDRESS(1,MATCH(CONCATENATE("*Count.AutoSlam.",'Site Setup'!$R$5,".",'Site Setup'!$R$5,"-SLAM",$AO54,T$38,T$37),Smartpac_DATA!$2:$2,0),4),"1","")&amp;"7:"&amp;SUBSTITUTE(ADDRESS(1,MATCH(CONCATENATE("*Count.AutoSlam.",'Site Setup'!$R$5,".",'Site Setup'!$R$5,"-SLAM",$AO54,T$38,T$37),Smartpac_DATA!$2:$2,0),4),"1","")&amp;"200")),0)</f>
        <v/>
      </c>
      <c r="U54" s="251">
        <f>_xlfn.IFNA(SUM(INDIRECT("Smartpac_DATA!" &amp; SUBSTITUTE(ADDRESS(1,MATCH(CONCATENATE("*Count.AutoSlam.",'Site Setup'!$R$5,".",'Site Setup'!$R$5,"-SLAM",$AO54,U$38,U$37),Smartpac_DATA!$2:$2,0),4),"1","")&amp;"7:"&amp;SUBSTITUTE(ADDRESS(1,MATCH(CONCATENATE("*Count.AutoSlam.",'Site Setup'!$R$5,".",'Site Setup'!$R$5,"-SLAM",$AO54,U$38,U$37),Smartpac_DATA!$2:$2,0),4),"1","")&amp;"200")),0)</f>
        <v/>
      </c>
      <c r="V54" s="251">
        <f>_xlfn.IFNA(SUM(INDIRECT("Smartpac_DATA!" &amp; SUBSTITUTE(ADDRESS(1,MATCH(CONCATENATE("*Count.AutoSlam.",'Site Setup'!$R$5,".",'Site Setup'!$R$5,"-SLAM",$AO54,V$38,V$37),Smartpac_DATA!$2:$2,0),4),"1","")&amp;"7:"&amp;SUBSTITUTE(ADDRESS(1,MATCH(CONCATENATE("*Count.AutoSlam.",'Site Setup'!$R$5,".",'Site Setup'!$R$5,"-SLAM",$AO54,V$38,V$37),Smartpac_DATA!$2:$2,0),4),"1","")&amp;"200")),0)</f>
        <v/>
      </c>
      <c r="W54" s="251">
        <f>_xlfn.IFNA(SUM(INDIRECT("Smartpac_DATA!" &amp; SUBSTITUTE(ADDRESS(1,MATCH(CONCATENATE("*Count.AutoSlam.",'Site Setup'!$R$5,".",'Site Setup'!$R$5,"-SLAM",$AO54,W$38,W$37),Smartpac_DATA!$2:$2,0),4),"1","")&amp;"7:"&amp;SUBSTITUTE(ADDRESS(1,MATCH(CONCATENATE("*Count.AutoSlam.",'Site Setup'!$R$5,".",'Site Setup'!$R$5,"-SLAM",$AO54,W$38,W$37),Smartpac_DATA!$2:$2,0),4),"1","")&amp;"200")),0)</f>
        <v/>
      </c>
      <c r="X54" s="251">
        <f>_xlfn.IFNA(SUM(INDIRECT("Smartpac_DATA!" &amp; SUBSTITUTE(ADDRESS(1,MATCH(CONCATENATE("*Count.AutoSlam.",'Site Setup'!$R$5,".",'Site Setup'!$R$5,"-SLAM",$AO54,X$38,X$37),Smartpac_DATA!$2:$2,0),4),"1","")&amp;"7:"&amp;SUBSTITUTE(ADDRESS(1,MATCH(CONCATENATE("*Count.AutoSlam.",'Site Setup'!$R$5,".",'Site Setup'!$R$5,"-SLAM",$AO54,X$38,X$37),Smartpac_DATA!$2:$2,0),4),"1","")&amp;"200")),0)</f>
        <v/>
      </c>
      <c r="Y54" s="251">
        <f>_xlfn.IFNA(SUM(INDIRECT("Smartpac_DATA!" &amp; SUBSTITUTE(ADDRESS(1,MATCH(CONCATENATE("*Count.AutoSlam.",'Site Setup'!$R$5,".",'Site Setup'!$G53,".",'Site Setup'!$R$5,"-SLAM",'Site Setup'!$F53,Y$38,Y$37),Smartpac_DATA!$2:$2,0),4),"1","")&amp;"7:"&amp;SUBSTITUTE(ADDRESS(1,MATCH(CONCATENATE("*Count.AutoSlam.",'Site Setup'!$R$5,".",'Site Setup'!$G53,".",'Site Setup'!$R$5,"-SLAM",'Site Setup'!$F53,Y$38,Y$37),Smartpac_DATA!$2:$2,0),4),"1","")&amp;"200")),0)</f>
        <v/>
      </c>
      <c r="Z54" s="251">
        <f>_xlfn.IFNA(SUM(INDIRECT("Smartpac_DATA!" &amp; SUBSTITUTE(ADDRESS(1,MATCH(CONCATENATE("*Count.AutoSlam.",'Site Setup'!$R$5,".",'Site Setup'!$R$5,"-SLAM",$AO54,Z$38,Z$37),Smartpac_DATA!$2:$2,0),4),"1","")&amp;"7:"&amp;SUBSTITUTE(ADDRESS(1,MATCH(CONCATENATE("*Count.AutoSlam.",'Site Setup'!$R$5,".",'Site Setup'!$R$5,"-SLAM",$AO54,Z$38,Z$37),Smartpac_DATA!$2:$2,0),4),"1","")&amp;"200")),0)</f>
        <v/>
      </c>
      <c r="AA54" s="251">
        <f>_xlfn.IFNA(SUM(INDIRECT("Smartpac_DATA!" &amp; SUBSTITUTE(ADDRESS(1,MATCH(CONCATENATE("*Count.AutoSlam.",'Site Setup'!$R$5,".",'Site Setup'!$R$5,"-SLAM",$AO54,AA$38,AA$37),Smartpac_DATA!$2:$2,0),4),"1","")&amp;"7:"&amp;SUBSTITUTE(ADDRESS(1,MATCH(CONCATENATE("*Count.AutoSlam.",'Site Setup'!$R$5,".",'Site Setup'!$R$5,"-SLAM",$AO54,AA$38,AA$37),Smartpac_DATA!$2:$2,0),4),"1","")&amp;"200")),0)</f>
        <v/>
      </c>
      <c r="AB54" s="251">
        <f>_xlfn.IFNA(SUM(INDIRECT("Smartpac_DATA!" &amp; SUBSTITUTE(ADDRESS(1,MATCH(CONCATENATE("*Count.AutoSlam.",'Site Setup'!$R$5,".",'Site Setup'!$R$5,"-SLAM",$AO54,AB$38,AB$37),Smartpac_DATA!$2:$2,0),4),"1","")&amp;"7:"&amp;SUBSTITUTE(ADDRESS(1,MATCH(CONCATENATE("*Count.AutoSlam.",'Site Setup'!$R$5,".",'Site Setup'!$R$5,"-SLAM",$AO54,AB$38,AB$37),Smartpac_DATA!$2:$2,0),4),"1","")&amp;"200")),0)</f>
        <v/>
      </c>
      <c r="AC54" s="251">
        <f>_xlfn.IFNA(SUM(INDIRECT("Smartpac_DATA!" &amp; SUBSTITUTE(ADDRESS(1,MATCH(CONCATENATE("*Count.AutoSlam.",'Site Setup'!$R$5,".",'Site Setup'!$R$5,"-SLAM",$AO54,AC$38,AC$37),Smartpac_DATA!$2:$2,0),4),"1","")&amp;"7:"&amp;SUBSTITUTE(ADDRESS(1,MATCH(CONCATENATE("*Count.AutoSlam.",'Site Setup'!$R$5,".",'Site Setup'!$R$5,"-SLAM",$AO54,AC$38,AC$37),Smartpac_DATA!$2:$2,0),4),"1","")&amp;"200")),0)</f>
        <v/>
      </c>
      <c r="AD54" s="251">
        <f>_xlfn.IFNA(SUM(INDIRECT("Smartpac_DATA!" &amp; SUBSTITUTE(ADDRESS(1,MATCH(CONCATENATE("*Count.AutoSlam.",'Site Setup'!$R$5,".",'Site Setup'!$R$5,"-SLAM",$AO54,AD$38,AD$37),Smartpac_DATA!$2:$2,0),4),"1","")&amp;"7:"&amp;SUBSTITUTE(ADDRESS(1,MATCH(CONCATENATE("*Count.AutoSlam.",'Site Setup'!$R$5,".",'Site Setup'!$R$5,"-SLAM",$AO54,AD$38,AD$37),Smartpac_DATA!$2:$2,0),4),"1","")&amp;"200")),0)</f>
        <v/>
      </c>
      <c r="AE54" s="251">
        <f>_xlfn.IFNA(SUM(INDIRECT("Smartpac_DATA!" &amp; SUBSTITUTE(ADDRESS(1,MATCH(CONCATENATE("*Count.AutoSlam.",'Site Setup'!$R$5,".",'Site Setup'!$R$5,"-SLAM",$AO54,AE$38,AE$37),Smartpac_DATA!$2:$2,0),4),"1","")&amp;"7:"&amp;SUBSTITUTE(ADDRESS(1,MATCH(CONCATENATE("*Count.AutoSlam.",'Site Setup'!$R$5,".",'Site Setup'!$R$5,"-SLAM",$AO54,AE$38,AE$37),Smartpac_DATA!$2:$2,0),4),"1","")&amp;"200")),0)</f>
        <v/>
      </c>
      <c r="AF54" s="251">
        <f>_xlfn.IFNA(SUM(INDIRECT("Smartpac_DATA!" &amp; SUBSTITUTE(ADDRESS(1,MATCH(CONCATENATE("*Count.AutoSlam.",'Site Setup'!$R$5,".",'Site Setup'!$R$5,"-SLAM",$AO54,AF$38,AF$37),Smartpac_DATA!$2:$2,0),4),"1","")&amp;"7:"&amp;SUBSTITUTE(ADDRESS(1,MATCH(CONCATENATE("*Count.AutoSlam.",'Site Setup'!$R$5,".",'Site Setup'!$R$5,"-SLAM",$AO54,AF$38,AF$37),Smartpac_DATA!$2:$2,0),4),"1","")&amp;"200")),0)</f>
        <v/>
      </c>
      <c r="AG54" s="251">
        <f>_xlfn.IFNA(SUM(INDIRECT("Smartpac_DATA!" &amp; SUBSTITUTE(ADDRESS(1,MATCH(CONCATENATE("*Count.AutoSlam.",'Site Setup'!$R$5,".",'Site Setup'!$R$5,"-SLAM",$AO54,AG$38,AG$37),Smartpac_DATA!$2:$2,0),4),"1","")&amp;"7:"&amp;SUBSTITUTE(ADDRESS(1,MATCH(CONCATENATE("*Count.AutoSlam.",'Site Setup'!$R$5,".",'Site Setup'!$R$5,"-SLAM",$AO54,AG$38,AG$37),Smartpac_DATA!$2:$2,0),4),"1","")&amp;"200")),0)</f>
        <v/>
      </c>
      <c r="AH54" s="251">
        <f>_xlfn.IFNA(SUM(INDIRECT("Smartpac_DATA!" &amp; SUBSTITUTE(ADDRESS(1,MATCH(CONCATENATE("*Count.AutoSlam.",'Site Setup'!$R$5,".",'Site Setup'!$R$5,"-SLAM",$AO54,AH$38,AH$37),Smartpac_DATA!$2:$2,0),4),"1","")&amp;"7:"&amp;SUBSTITUTE(ADDRESS(1,MATCH(CONCATENATE("*Count.AutoSlam.",'Site Setup'!$R$5,".",'Site Setup'!$R$5,"-SLAM",$AO54,AH$38,AH$37),Smartpac_DATA!$2:$2,0),4),"1","")&amp;"200")),0)</f>
        <v/>
      </c>
      <c r="AI54" s="251">
        <f>_xlfn.IFNA(SUM(INDIRECT("Smartpac_DATA!" &amp; SUBSTITUTE(ADDRESS(1,MATCH(CONCATENATE("*Count.AutoSlam.",'Site Setup'!$R$5,".",'Site Setup'!$R$5,"-SLAM",$AO54,AI$38,AI$37),Smartpac_DATA!$2:$2,0),4),"1","")&amp;"7:"&amp;SUBSTITUTE(ADDRESS(1,MATCH(CONCATENATE("*Count.AutoSlam.",'Site Setup'!$R$5,".",'Site Setup'!$R$5,"-SLAM",$AO54,AI$38,AI$37),Smartpac_DATA!$2:$2,0),4),"1","")&amp;"200")),0)</f>
        <v/>
      </c>
      <c r="AJ54" s="251">
        <f>_xlfn.IFNA(SUM(INDIRECT("Smartpac_DATA!" &amp; SUBSTITUTE(ADDRESS(1,MATCH(CONCATENATE("*Count.AutoSlam.",'Site Setup'!$R$5,".",'Site Setup'!$R$5,"-SLAM",$AO54,AJ$38,AJ$37),Smartpac_DATA!$2:$2,0),4),"1","")&amp;"7:"&amp;SUBSTITUTE(ADDRESS(1,MATCH(CONCATENATE("*Count.AutoSlam.",'Site Setup'!$R$5,".",'Site Setup'!$R$5,"-SLAM",$AO54,AJ$38,AJ$37),Smartpac_DATA!$2:$2,0),4),"1","")&amp;"200")),0)</f>
        <v/>
      </c>
      <c r="AK54" s="251">
        <f>_xlfn.IFNA(SUM(INDIRECT("Smartpac_DATA!" &amp; SUBSTITUTE(ADDRESS(1,MATCH(CONCATENATE("*Count.AutoSlam.",'Site Setup'!$R$5,".",'Site Setup'!$R$5,"-SLAM",$AO54,AK$38,AK$37),Smartpac_DATA!$2:$2,0),4),"1","")&amp;"7:"&amp;SUBSTITUTE(ADDRESS(1,MATCH(CONCATENATE("*Count.AutoSlam.",'Site Setup'!$R$5,".",'Site Setup'!$R$5,"-SLAM",$AO54,AK$38,AK$37),Smartpac_DATA!$2:$2,0),4),"1","")&amp;"200")),0)</f>
        <v/>
      </c>
      <c r="AL54" s="251">
        <f>_xlfn.IFNA(SUM(INDIRECT("Smartpac_DATA!" &amp; SUBSTITUTE(ADDRESS(1,MATCH(CONCATENATE("*Count.AutoSlam.",'Site Setup'!$R$5,".",'Site Setup'!$R$5,"-SLAM",$AO54,AL$38,AL$37),Smartpac_DATA!$2:$2,0),4),"1","")&amp;"7:"&amp;SUBSTITUTE(ADDRESS(1,MATCH(CONCATENATE("*Count.AutoSlam.",'Site Setup'!$R$5,".",'Site Setup'!$R$5,"-SLAM",$AO54,AL$38,AL$37),Smartpac_DATA!$2:$2,0),4),"1","")&amp;"200")),0)</f>
        <v/>
      </c>
      <c r="AM54" s="251">
        <f>_xlfn.IFNA(SUM(INDIRECT("Smartpac_DATA!" &amp; SUBSTITUTE(ADDRESS(1,MATCH(CONCATENATE("*Count.AutoSlam.",'Site Setup'!$R$5,".",'Site Setup'!$G53,".",'Site Setup'!$R$5,"-SLAM",'Site Setup'!$F53,AM$38,AM$37),Smartpac_DATA!$2:$2,0),4),"1","")&amp;"7:"&amp;SUBSTITUTE(ADDRESS(1,MATCH(CONCATENATE("*Count.AutoSlam.",'Site Setup'!$R$5,".",'Site Setup'!$G53,".",'Site Setup'!$R$5,"-SLAM",'Site Setup'!$F53,AM$38,AM$37),Smartpac_DATA!$2:$2,0),4),"1","")&amp;"200")),0)</f>
        <v/>
      </c>
      <c r="AN54" s="251">
        <f>_xlfn.IFNA(SUM(INDIRECT("Smartpac_DATA!" &amp; SUBSTITUTE(ADDRESS(1,MATCH(CONCATENATE("*Count.AutoSlam.",'Site Setup'!$R$5,".",'Site Setup'!$R$5,"-SLAM",$AO54,AN$38,AN$37),Smartpac_DATA!$2:$2,0),4),"1","")&amp;"7:"&amp;SUBSTITUTE(ADDRESS(1,MATCH(CONCATENATE("*Count.AutoSlam.",'Site Setup'!$R$5,".",'Site Setup'!$R$5,"-SLAM",$AO54,AN$38,AN$37),Smartpac_DATA!$2:$2,0),4),"1","")&amp;"200")),0)</f>
        <v/>
      </c>
      <c r="AO54" s="24">
        <f>'Site Setup'!F53</f>
        <v/>
      </c>
      <c r="AP54" s="488" t="n"/>
    </row>
    <row r="55" ht="15.75" customHeight="1" s="644">
      <c r="A55" s="82">
        <f>A28</f>
        <v/>
      </c>
      <c r="B55" s="97">
        <f>_xlfn.IFNA(SUM(INDIRECT("Smartpac_DATA!" &amp; SUBSTITUTE(ADDRESS(1,MATCH(CONCATENATE("*Count.AutoSlam.",'Site Setup'!$R$5,".",'Site Setup'!$G54,".",'Site Setup'!$R$5,"-SLAM",$AO55,".Shipped n"),Smartpac_DATA!$2:$2,0),4),"1","")&amp;"7:"&amp;SUBSTITUTE(ADDRESS(1,MATCH(CONCATENATE("*Count.AutoSlam.",'Site Setup'!$R$5,".",'Site Setup'!$G54,".",'Site Setup'!$R$5,"-SLAM",$AO55,".Shipped n"),Smartpac_DATA!$2:$2,0),4),"1","")&amp;"200")),0)</f>
        <v/>
      </c>
      <c r="C55" s="251">
        <f>_xlfn.IFNA(SUM(INDIRECT("Smartpac_DATA!" &amp; SUBSTITUTE(ADDRESS(1,MATCH(CONCATENATE("*Count.AutoSlam.",'Site Setup'!$R$5,".",'Site Setup'!$R$5,"-SLAM",$AO55,C$38,C$37),Smartpac_DATA!$2:$2,0),4),"1","")&amp;"7:"&amp;SUBSTITUTE(ADDRESS(1,MATCH(CONCATENATE("*Count.AutoSlam.",'Site Setup'!$R$5,".",'Site Setup'!$R$5,"-SLAM",$AO55,C$38,C$37),Smartpac_DATA!$2:$2,0),4),"1","")&amp;"200")),0)</f>
        <v/>
      </c>
      <c r="D55" s="251">
        <f>_xlfn.IFNA(SUM(INDIRECT("Smartpac_DATA!" &amp; SUBSTITUTE(ADDRESS(1,MATCH(CONCATENATE("*Count.AutoSlam.",'Site Setup'!$R$5,".",'Site Setup'!$R$5,"-SLAM",$AO55,D$38,D$37),Smartpac_DATA!$2:$2,0),4),"1","")&amp;"7:"&amp;SUBSTITUTE(ADDRESS(1,MATCH(CONCATENATE("*Count.AutoSlam.",'Site Setup'!$R$5,".",'Site Setup'!$R$5,"-SLAM",$AO55,D$38,D$37),Smartpac_DATA!$2:$2,0),4),"1","")&amp;"200")),0)</f>
        <v/>
      </c>
      <c r="E55" s="251">
        <f>_xlfn.IFNA(SUM(INDIRECT("Smartpac_DATA!" &amp; SUBSTITUTE(ADDRESS(1,MATCH(CONCATENATE("*Count.AutoSlam.",'Site Setup'!$R$5,".",'Site Setup'!$R$5,"-SLAM",$AO55,E$38,E$37),Smartpac_DATA!$2:$2,0),4),"1","")&amp;"7:"&amp;SUBSTITUTE(ADDRESS(1,MATCH(CONCATENATE("*Count.AutoSlam.",'Site Setup'!$R$5,".",'Site Setup'!$R$5,"-SLAM",$AO55,E$38,E$37),Smartpac_DATA!$2:$2,0),4),"1","")&amp;"200")),0)</f>
        <v/>
      </c>
      <c r="F55" s="251">
        <f>_xlfn.IFNA(SUM(INDIRECT("Smartpac_DATA!" &amp; SUBSTITUTE(ADDRESS(1,MATCH(CONCATENATE("*Count.AutoSlam.",'Site Setup'!$R$5,".",'Site Setup'!$R$5,"-SLAM",$AO55,F$38,F$37),Smartpac_DATA!$2:$2,0),4),"1","")&amp;"7:"&amp;SUBSTITUTE(ADDRESS(1,MATCH(CONCATENATE("*Count.AutoSlam.",'Site Setup'!$R$5,".",'Site Setup'!$R$5,"-SLAM",$AO55,F$38,F$37),Smartpac_DATA!$2:$2,0),4),"1","")&amp;"200")),0)</f>
        <v/>
      </c>
      <c r="G55" s="251">
        <f>_xlfn.IFNA(SUM(INDIRECT("Smartpac_DATA!" &amp; SUBSTITUTE(ADDRESS(1,MATCH(CONCATENATE("*Count.AutoSlam.",'Site Setup'!$R$5,".",'Site Setup'!$R$5,"-SLAM",$AO55,G$38,G$37),Smartpac_DATA!$2:$2,0),4),"1","")&amp;"7:"&amp;SUBSTITUTE(ADDRESS(1,MATCH(CONCATENATE("*Count.AutoSlam.",'Site Setup'!$R$5,".",'Site Setup'!$R$5,"-SLAM",$AO55,G$38,G$37),Smartpac_DATA!$2:$2,0),4),"1","")&amp;"200")),0)</f>
        <v/>
      </c>
      <c r="H55" s="251">
        <f>_xlfn.IFNA(SUM(INDIRECT("Smartpac_DATA!" &amp; SUBSTITUTE(ADDRESS(1,MATCH(CONCATENATE("*Count.AutoSlam.",'Site Setup'!$R$5,".",'Site Setup'!$R$5,"-SLAM",$AO55,H$38,H$37),Smartpac_DATA!$2:$2,0),4),"1","")&amp;"7:"&amp;SUBSTITUTE(ADDRESS(1,MATCH(CONCATENATE("*Count.AutoSlam.",'Site Setup'!$R$5,".",'Site Setup'!$R$5,"-SLAM",$AO55,H$38,H$37),Smartpac_DATA!$2:$2,0),4),"1","")&amp;"200")),0)</f>
        <v/>
      </c>
      <c r="I55" s="251">
        <f>_xlfn.IFNA(SUM(INDIRECT("Smartpac_DATA!" &amp; SUBSTITUTE(ADDRESS(1,MATCH(CONCATENATE("*Count.AutoSlam.",'Site Setup'!$R$5,".",'Site Setup'!$R$5,"-SLAM",$AO55,I$38,I$37),Smartpac_DATA!$2:$2,0),4),"1","")&amp;"7:"&amp;SUBSTITUTE(ADDRESS(1,MATCH(CONCATENATE("*Count.AutoSlam.",'Site Setup'!$R$5,".",'Site Setup'!$R$5,"-SLAM",$AO55,I$38,I$37),Smartpac_DATA!$2:$2,0),4),"1","")&amp;"200")),0)</f>
        <v/>
      </c>
      <c r="J55" s="251">
        <f>_xlfn.IFNA(SUM(INDIRECT("Smartpac_DATA!" &amp; SUBSTITUTE(ADDRESS(1,MATCH(CONCATENATE("*Count.AutoSlam.",'Site Setup'!$R$5,".",'Site Setup'!$R$5,"-SLAM",$AO55,J$38,J$37),Smartpac_DATA!$2:$2,0),4),"1","")&amp;"7:"&amp;SUBSTITUTE(ADDRESS(1,MATCH(CONCATENATE("*Count.AutoSlam.",'Site Setup'!$R$5,".",'Site Setup'!$R$5,"-SLAM",$AO55,J$38,J$37),Smartpac_DATA!$2:$2,0),4),"1","")&amp;"200")),0)</f>
        <v/>
      </c>
      <c r="K55" s="251">
        <f>_xlfn.IFNA(SUM(INDIRECT("Smartpac_DATA!" &amp; SUBSTITUTE(ADDRESS(1,MATCH(CONCATENATE("*Count.AutoSlam.",'Site Setup'!$R$5,".",'Site Setup'!$R$5,"-SLAM",$AO55,K$38,K$37),Smartpac_DATA!$2:$2,0),4),"1","")&amp;"7:"&amp;SUBSTITUTE(ADDRESS(1,MATCH(CONCATENATE("*Count.AutoSlam.",'Site Setup'!$R$5,".",'Site Setup'!$R$5,"-SLAM",$AO55,K$38,K$37),Smartpac_DATA!$2:$2,0),4),"1","")&amp;"200")),0)</f>
        <v/>
      </c>
      <c r="L55" s="251">
        <f>_xlfn.IFNA(SUM(INDIRECT("Smartpac_DATA!" &amp; SUBSTITUTE(ADDRESS(1,MATCH(CONCATENATE("*Count.AutoSlam.",'Site Setup'!$R$5,".",'Site Setup'!$R$5,"-SLAM",$AO55,L$38,L$37),Smartpac_DATA!$2:$2,0),4),"1","")&amp;"7:"&amp;SUBSTITUTE(ADDRESS(1,MATCH(CONCATENATE("*Count.AutoSlam.",'Site Setup'!$R$5,".",'Site Setup'!$R$5,"-SLAM",$AO55,L$38,L$37),Smartpac_DATA!$2:$2,0),4),"1","")&amp;"200")),0)</f>
        <v/>
      </c>
      <c r="M55" s="251">
        <f>_xlfn.IFNA(SUM(INDIRECT("Smartpac_DATA!" &amp; SUBSTITUTE(ADDRESS(1,MATCH(CONCATENATE("*Count.AutoSlam.",'Site Setup'!$R$5,".",'Site Setup'!$R$5,"-SLAM",$AO55,M$38,M$37),Smartpac_DATA!$2:$2,0),4),"1","")&amp;"7:"&amp;SUBSTITUTE(ADDRESS(1,MATCH(CONCATENATE("*Count.AutoSlam.",'Site Setup'!$R$5,".",'Site Setup'!$R$5,"-SLAM",$AO55,M$38,M$37),Smartpac_DATA!$2:$2,0),4),"1","")&amp;"200")),0)</f>
        <v/>
      </c>
      <c r="N55" s="251">
        <f>_xlfn.IFNA(SUM(INDIRECT("Smartpac_DATA!" &amp; SUBSTITUTE(ADDRESS(1,MATCH(CONCATENATE("*Count.AutoSlam.",'Site Setup'!$R$5,".",'Site Setup'!$R$5,"-SLAM",$AO55,N$38,N$37),Smartpac_DATA!$2:$2,0),4),"1","")&amp;"7:"&amp;SUBSTITUTE(ADDRESS(1,MATCH(CONCATENATE("*Count.AutoSlam.",'Site Setup'!$R$5,".",'Site Setup'!$R$5,"-SLAM",$AO55,N$38,N$37),Smartpac_DATA!$2:$2,0),4),"1","")&amp;"200")),0)</f>
        <v/>
      </c>
      <c r="O55" s="251">
        <f>_xlfn.IFNA(SUM(INDIRECT("Smartpac_DATA!" &amp; SUBSTITUTE(ADDRESS(1,MATCH(CONCATENATE("*Count.AutoSlam.",'Site Setup'!$R$5,".",'Site Setup'!$R$5,"-SLAM",$AO55,O$38,O$37),Smartpac_DATA!$2:$2,0),4),"1","")&amp;"7:"&amp;SUBSTITUTE(ADDRESS(1,MATCH(CONCATENATE("*Count.AutoSlam.",'Site Setup'!$R$5,".",'Site Setup'!$R$5,"-SLAM",$AO55,O$38,O$37),Smartpac_DATA!$2:$2,0),4),"1","")&amp;"200")),0)</f>
        <v/>
      </c>
      <c r="P55" s="251">
        <f>_xlfn.IFNA(SUM(INDIRECT("Smartpac_DATA!" &amp; SUBSTITUTE(ADDRESS(1,MATCH(CONCATENATE("*Count.AutoSlam.",'Site Setup'!$R$5,".",'Site Setup'!$R$5,"-SLAM",$AO55,P$38,P$37),Smartpac_DATA!$2:$2,0),4),"1","")&amp;"7:"&amp;SUBSTITUTE(ADDRESS(1,MATCH(CONCATENATE("*Count.AutoSlam.",'Site Setup'!$R$5,".",'Site Setup'!$R$5,"-SLAM",$AO55,P$38,P$37),Smartpac_DATA!$2:$2,0),4),"1","")&amp;"200")),0)</f>
        <v/>
      </c>
      <c r="Q55" s="251">
        <f>_xlfn.IFNA(SUM(INDIRECT("Smartpac_DATA!" &amp; SUBSTITUTE(ADDRESS(1,MATCH(CONCATENATE("*Count.AutoSlam.",'Site Setup'!$R$5,".",'Site Setup'!$R$5,"-SLAM",$AO55,Q$38,Q$37),Smartpac_DATA!$2:$2,0),4),"1","")&amp;"7:"&amp;SUBSTITUTE(ADDRESS(1,MATCH(CONCATENATE("*Count.AutoSlam.",'Site Setup'!$R$5,".",'Site Setup'!$R$5,"-SLAM",$AO55,Q$38,Q$37),Smartpac_DATA!$2:$2,0),4),"1","")&amp;"200")),0)</f>
        <v/>
      </c>
      <c r="R55" s="251">
        <f>_xlfn.IFNA(SUM(INDIRECT("Smartpac_DATA!" &amp; SUBSTITUTE(ADDRESS(1,MATCH(CONCATENATE("*Count.AutoSlam.",'Site Setup'!$R$5,".",'Site Setup'!$R$5,"-SLAM",$AO55,R$38,R$37),Smartpac_DATA!$2:$2,0),4),"1","")&amp;"7:"&amp;SUBSTITUTE(ADDRESS(1,MATCH(CONCATENATE("*Count.AutoSlam.",'Site Setup'!$R$5,".",'Site Setup'!$R$5,"-SLAM",$AO55,R$38,R$37),Smartpac_DATA!$2:$2,0),4),"1","")&amp;"200")),0)</f>
        <v/>
      </c>
      <c r="S55" s="251">
        <f>_xlfn.IFNA(SUM(INDIRECT("Smartpac_DATA!" &amp; SUBSTITUTE(ADDRESS(1,MATCH(CONCATENATE("*Count.AutoSlam.",'Site Setup'!$R$5,".",'Site Setup'!$R$5,"-SLAM",$AO55,S$38,S$37),Smartpac_DATA!$2:$2,0),4),"1","")&amp;"7:"&amp;SUBSTITUTE(ADDRESS(1,MATCH(CONCATENATE("*Count.AutoSlam.",'Site Setup'!$R$5,".",'Site Setup'!$R$5,"-SLAM",$AO55,S$38,S$37),Smartpac_DATA!$2:$2,0),4),"1","")&amp;"200")),0)</f>
        <v/>
      </c>
      <c r="T55" s="251">
        <f>_xlfn.IFNA(SUM(INDIRECT("Smartpac_DATA!" &amp; SUBSTITUTE(ADDRESS(1,MATCH(CONCATENATE("*Count.AutoSlam.",'Site Setup'!$R$5,".",'Site Setup'!$R$5,"-SLAM",$AO55,T$38,T$37),Smartpac_DATA!$2:$2,0),4),"1","")&amp;"7:"&amp;SUBSTITUTE(ADDRESS(1,MATCH(CONCATENATE("*Count.AutoSlam.",'Site Setup'!$R$5,".",'Site Setup'!$R$5,"-SLAM",$AO55,T$38,T$37),Smartpac_DATA!$2:$2,0),4),"1","")&amp;"200")),0)</f>
        <v/>
      </c>
      <c r="U55" s="251">
        <f>_xlfn.IFNA(SUM(INDIRECT("Smartpac_DATA!" &amp; SUBSTITUTE(ADDRESS(1,MATCH(CONCATENATE("*Count.AutoSlam.",'Site Setup'!$R$5,".",'Site Setup'!$R$5,"-SLAM",$AO55,U$38,U$37),Smartpac_DATA!$2:$2,0),4),"1","")&amp;"7:"&amp;SUBSTITUTE(ADDRESS(1,MATCH(CONCATENATE("*Count.AutoSlam.",'Site Setup'!$R$5,".",'Site Setup'!$R$5,"-SLAM",$AO55,U$38,U$37),Smartpac_DATA!$2:$2,0),4),"1","")&amp;"200")),0)</f>
        <v/>
      </c>
      <c r="V55" s="251">
        <f>_xlfn.IFNA(SUM(INDIRECT("Smartpac_DATA!" &amp; SUBSTITUTE(ADDRESS(1,MATCH(CONCATENATE("*Count.AutoSlam.",'Site Setup'!$R$5,".",'Site Setup'!$R$5,"-SLAM",$AO55,V$38,V$37),Smartpac_DATA!$2:$2,0),4),"1","")&amp;"7:"&amp;SUBSTITUTE(ADDRESS(1,MATCH(CONCATENATE("*Count.AutoSlam.",'Site Setup'!$R$5,".",'Site Setup'!$R$5,"-SLAM",$AO55,V$38,V$37),Smartpac_DATA!$2:$2,0),4),"1","")&amp;"200")),0)</f>
        <v/>
      </c>
      <c r="W55" s="251">
        <f>_xlfn.IFNA(SUM(INDIRECT("Smartpac_DATA!" &amp; SUBSTITUTE(ADDRESS(1,MATCH(CONCATENATE("*Count.AutoSlam.",'Site Setup'!$R$5,".",'Site Setup'!$R$5,"-SLAM",$AO55,W$38,W$37),Smartpac_DATA!$2:$2,0),4),"1","")&amp;"7:"&amp;SUBSTITUTE(ADDRESS(1,MATCH(CONCATENATE("*Count.AutoSlam.",'Site Setup'!$R$5,".",'Site Setup'!$R$5,"-SLAM",$AO55,W$38,W$37),Smartpac_DATA!$2:$2,0),4),"1","")&amp;"200")),0)</f>
        <v/>
      </c>
      <c r="X55" s="251">
        <f>_xlfn.IFNA(SUM(INDIRECT("Smartpac_DATA!" &amp; SUBSTITUTE(ADDRESS(1,MATCH(CONCATENATE("*Count.AutoSlam.",'Site Setup'!$R$5,".",'Site Setup'!$R$5,"-SLAM",$AO55,X$38,X$37),Smartpac_DATA!$2:$2,0),4),"1","")&amp;"7:"&amp;SUBSTITUTE(ADDRESS(1,MATCH(CONCATENATE("*Count.AutoSlam.",'Site Setup'!$R$5,".",'Site Setup'!$R$5,"-SLAM",$AO55,X$38,X$37),Smartpac_DATA!$2:$2,0),4),"1","")&amp;"200")),0)</f>
        <v/>
      </c>
      <c r="Y55" s="251">
        <f>_xlfn.IFNA(SUM(INDIRECT("Smartpac_DATA!" &amp; SUBSTITUTE(ADDRESS(1,MATCH(CONCATENATE("*Count.AutoSlam.",'Site Setup'!$R$5,".",'Site Setup'!$G54,".",'Site Setup'!$R$5,"-SLAM",'Site Setup'!$F54,Y$38,Y$37),Smartpac_DATA!$2:$2,0),4),"1","")&amp;"7:"&amp;SUBSTITUTE(ADDRESS(1,MATCH(CONCATENATE("*Count.AutoSlam.",'Site Setup'!$R$5,".",'Site Setup'!$G54,".",'Site Setup'!$R$5,"-SLAM",'Site Setup'!$F54,Y$38,Y$37),Smartpac_DATA!$2:$2,0),4),"1","")&amp;"200")),0)</f>
        <v/>
      </c>
      <c r="Z55" s="251">
        <f>_xlfn.IFNA(SUM(INDIRECT("Smartpac_DATA!" &amp; SUBSTITUTE(ADDRESS(1,MATCH(CONCATENATE("*Count.AutoSlam.",'Site Setup'!$R$5,".",'Site Setup'!$R$5,"-SLAM",$AO55,Z$38,Z$37),Smartpac_DATA!$2:$2,0),4),"1","")&amp;"7:"&amp;SUBSTITUTE(ADDRESS(1,MATCH(CONCATENATE("*Count.AutoSlam.",'Site Setup'!$R$5,".",'Site Setup'!$R$5,"-SLAM",$AO55,Z$38,Z$37),Smartpac_DATA!$2:$2,0),4),"1","")&amp;"200")),0)</f>
        <v/>
      </c>
      <c r="AA55" s="251">
        <f>_xlfn.IFNA(SUM(INDIRECT("Smartpac_DATA!" &amp; SUBSTITUTE(ADDRESS(1,MATCH(CONCATENATE("*Count.AutoSlam.",'Site Setup'!$R$5,".",'Site Setup'!$R$5,"-SLAM",$AO55,AA$38,AA$37),Smartpac_DATA!$2:$2,0),4),"1","")&amp;"7:"&amp;SUBSTITUTE(ADDRESS(1,MATCH(CONCATENATE("*Count.AutoSlam.",'Site Setup'!$R$5,".",'Site Setup'!$R$5,"-SLAM",$AO55,AA$38,AA$37),Smartpac_DATA!$2:$2,0),4),"1","")&amp;"200")),0)</f>
        <v/>
      </c>
      <c r="AB55" s="251">
        <f>_xlfn.IFNA(SUM(INDIRECT("Smartpac_DATA!" &amp; SUBSTITUTE(ADDRESS(1,MATCH(CONCATENATE("*Count.AutoSlam.",'Site Setup'!$R$5,".",'Site Setup'!$R$5,"-SLAM",$AO55,AB$38,AB$37),Smartpac_DATA!$2:$2,0),4),"1","")&amp;"7:"&amp;SUBSTITUTE(ADDRESS(1,MATCH(CONCATENATE("*Count.AutoSlam.",'Site Setup'!$R$5,".",'Site Setup'!$R$5,"-SLAM",$AO55,AB$38,AB$37),Smartpac_DATA!$2:$2,0),4),"1","")&amp;"200")),0)</f>
        <v/>
      </c>
      <c r="AC55" s="251">
        <f>_xlfn.IFNA(SUM(INDIRECT("Smartpac_DATA!" &amp; SUBSTITUTE(ADDRESS(1,MATCH(CONCATENATE("*Count.AutoSlam.",'Site Setup'!$R$5,".",'Site Setup'!$R$5,"-SLAM",$AO55,AC$38,AC$37),Smartpac_DATA!$2:$2,0),4),"1","")&amp;"7:"&amp;SUBSTITUTE(ADDRESS(1,MATCH(CONCATENATE("*Count.AutoSlam.",'Site Setup'!$R$5,".",'Site Setup'!$R$5,"-SLAM",$AO55,AC$38,AC$37),Smartpac_DATA!$2:$2,0),4),"1","")&amp;"200")),0)</f>
        <v/>
      </c>
      <c r="AD55" s="251">
        <f>_xlfn.IFNA(SUM(INDIRECT("Smartpac_DATA!" &amp; SUBSTITUTE(ADDRESS(1,MATCH(CONCATENATE("*Count.AutoSlam.",'Site Setup'!$R$5,".",'Site Setup'!$R$5,"-SLAM",$AO55,AD$38,AD$37),Smartpac_DATA!$2:$2,0),4),"1","")&amp;"7:"&amp;SUBSTITUTE(ADDRESS(1,MATCH(CONCATENATE("*Count.AutoSlam.",'Site Setup'!$R$5,".",'Site Setup'!$R$5,"-SLAM",$AO55,AD$38,AD$37),Smartpac_DATA!$2:$2,0),4),"1","")&amp;"200")),0)</f>
        <v/>
      </c>
      <c r="AE55" s="251">
        <f>_xlfn.IFNA(SUM(INDIRECT("Smartpac_DATA!" &amp; SUBSTITUTE(ADDRESS(1,MATCH(CONCATENATE("*Count.AutoSlam.",'Site Setup'!$R$5,".",'Site Setup'!$R$5,"-SLAM",$AO55,AE$38,AE$37),Smartpac_DATA!$2:$2,0),4),"1","")&amp;"7:"&amp;SUBSTITUTE(ADDRESS(1,MATCH(CONCATENATE("*Count.AutoSlam.",'Site Setup'!$R$5,".",'Site Setup'!$R$5,"-SLAM",$AO55,AE$38,AE$37),Smartpac_DATA!$2:$2,0),4),"1","")&amp;"200")),0)</f>
        <v/>
      </c>
      <c r="AF55" s="251">
        <f>_xlfn.IFNA(SUM(INDIRECT("Smartpac_DATA!" &amp; SUBSTITUTE(ADDRESS(1,MATCH(CONCATENATE("*Count.AutoSlam.",'Site Setup'!$R$5,".",'Site Setup'!$R$5,"-SLAM",$AO55,AF$38,AF$37),Smartpac_DATA!$2:$2,0),4),"1","")&amp;"7:"&amp;SUBSTITUTE(ADDRESS(1,MATCH(CONCATENATE("*Count.AutoSlam.",'Site Setup'!$R$5,".",'Site Setup'!$R$5,"-SLAM",$AO55,AF$38,AF$37),Smartpac_DATA!$2:$2,0),4),"1","")&amp;"200")),0)</f>
        <v/>
      </c>
      <c r="AG55" s="251">
        <f>_xlfn.IFNA(SUM(INDIRECT("Smartpac_DATA!" &amp; SUBSTITUTE(ADDRESS(1,MATCH(CONCATENATE("*Count.AutoSlam.",'Site Setup'!$R$5,".",'Site Setup'!$R$5,"-SLAM",$AO55,AG$38,AG$37),Smartpac_DATA!$2:$2,0),4),"1","")&amp;"7:"&amp;SUBSTITUTE(ADDRESS(1,MATCH(CONCATENATE("*Count.AutoSlam.",'Site Setup'!$R$5,".",'Site Setup'!$R$5,"-SLAM",$AO55,AG$38,AG$37),Smartpac_DATA!$2:$2,0),4),"1","")&amp;"200")),0)</f>
        <v/>
      </c>
      <c r="AH55" s="251">
        <f>_xlfn.IFNA(SUM(INDIRECT("Smartpac_DATA!" &amp; SUBSTITUTE(ADDRESS(1,MATCH(CONCATENATE("*Count.AutoSlam.",'Site Setup'!$R$5,".",'Site Setup'!$R$5,"-SLAM",$AO55,AH$38,AH$37),Smartpac_DATA!$2:$2,0),4),"1","")&amp;"7:"&amp;SUBSTITUTE(ADDRESS(1,MATCH(CONCATENATE("*Count.AutoSlam.",'Site Setup'!$R$5,".",'Site Setup'!$R$5,"-SLAM",$AO55,AH$38,AH$37),Smartpac_DATA!$2:$2,0),4),"1","")&amp;"200")),0)</f>
        <v/>
      </c>
      <c r="AI55" s="251">
        <f>_xlfn.IFNA(SUM(INDIRECT("Smartpac_DATA!" &amp; SUBSTITUTE(ADDRESS(1,MATCH(CONCATENATE("*Count.AutoSlam.",'Site Setup'!$R$5,".",'Site Setup'!$R$5,"-SLAM",$AO55,AI$38,AI$37),Smartpac_DATA!$2:$2,0),4),"1","")&amp;"7:"&amp;SUBSTITUTE(ADDRESS(1,MATCH(CONCATENATE("*Count.AutoSlam.",'Site Setup'!$R$5,".",'Site Setup'!$R$5,"-SLAM",$AO55,AI$38,AI$37),Smartpac_DATA!$2:$2,0),4),"1","")&amp;"200")),0)</f>
        <v/>
      </c>
      <c r="AJ55" s="251">
        <f>_xlfn.IFNA(SUM(INDIRECT("Smartpac_DATA!" &amp; SUBSTITUTE(ADDRESS(1,MATCH(CONCATENATE("*Count.AutoSlam.",'Site Setup'!$R$5,".",'Site Setup'!$R$5,"-SLAM",$AO55,AJ$38,AJ$37),Smartpac_DATA!$2:$2,0),4),"1","")&amp;"7:"&amp;SUBSTITUTE(ADDRESS(1,MATCH(CONCATENATE("*Count.AutoSlam.",'Site Setup'!$R$5,".",'Site Setup'!$R$5,"-SLAM",$AO55,AJ$38,AJ$37),Smartpac_DATA!$2:$2,0),4),"1","")&amp;"200")),0)</f>
        <v/>
      </c>
      <c r="AK55" s="251">
        <f>_xlfn.IFNA(SUM(INDIRECT("Smartpac_DATA!" &amp; SUBSTITUTE(ADDRESS(1,MATCH(CONCATENATE("*Count.AutoSlam.",'Site Setup'!$R$5,".",'Site Setup'!$R$5,"-SLAM",$AO55,AK$38,AK$37),Smartpac_DATA!$2:$2,0),4),"1","")&amp;"7:"&amp;SUBSTITUTE(ADDRESS(1,MATCH(CONCATENATE("*Count.AutoSlam.",'Site Setup'!$R$5,".",'Site Setup'!$R$5,"-SLAM",$AO55,AK$38,AK$37),Smartpac_DATA!$2:$2,0),4),"1","")&amp;"200")),0)</f>
        <v/>
      </c>
      <c r="AL55" s="251">
        <f>_xlfn.IFNA(SUM(INDIRECT("Smartpac_DATA!" &amp; SUBSTITUTE(ADDRESS(1,MATCH(CONCATENATE("*Count.AutoSlam.",'Site Setup'!$R$5,".",'Site Setup'!$R$5,"-SLAM",$AO55,AL$38,AL$37),Smartpac_DATA!$2:$2,0),4),"1","")&amp;"7:"&amp;SUBSTITUTE(ADDRESS(1,MATCH(CONCATENATE("*Count.AutoSlam.",'Site Setup'!$R$5,".",'Site Setup'!$R$5,"-SLAM",$AO55,AL$38,AL$37),Smartpac_DATA!$2:$2,0),4),"1","")&amp;"200")),0)</f>
        <v/>
      </c>
      <c r="AM55" s="251">
        <f>_xlfn.IFNA(SUM(INDIRECT("Smartpac_DATA!" &amp; SUBSTITUTE(ADDRESS(1,MATCH(CONCATENATE("*Count.AutoSlam.",'Site Setup'!$R$5,".",'Site Setup'!$G54,".",'Site Setup'!$R$5,"-SLAM",'Site Setup'!$F54,AM$38,AM$37),Smartpac_DATA!$2:$2,0),4),"1","")&amp;"7:"&amp;SUBSTITUTE(ADDRESS(1,MATCH(CONCATENATE("*Count.AutoSlam.",'Site Setup'!$R$5,".",'Site Setup'!$G54,".",'Site Setup'!$R$5,"-SLAM",'Site Setup'!$F54,AM$38,AM$37),Smartpac_DATA!$2:$2,0),4),"1","")&amp;"200")),0)</f>
        <v/>
      </c>
      <c r="AN55" s="251">
        <f>_xlfn.IFNA(SUM(INDIRECT("Smartpac_DATA!" &amp; SUBSTITUTE(ADDRESS(1,MATCH(CONCATENATE("*Count.AutoSlam.",'Site Setup'!$R$5,".",'Site Setup'!$R$5,"-SLAM",$AO55,AN$38,AN$37),Smartpac_DATA!$2:$2,0),4),"1","")&amp;"7:"&amp;SUBSTITUTE(ADDRESS(1,MATCH(CONCATENATE("*Count.AutoSlam.",'Site Setup'!$R$5,".",'Site Setup'!$R$5,"-SLAM",$AO55,AN$38,AN$37),Smartpac_DATA!$2:$2,0),4),"1","")&amp;"200")),0)</f>
        <v/>
      </c>
      <c r="AO55" s="24">
        <f>'Site Setup'!F54</f>
        <v/>
      </c>
      <c r="AP55" s="488" t="n"/>
    </row>
    <row r="56" ht="15.75" customHeight="1" s="644">
      <c r="A56" s="82">
        <f>A29</f>
        <v/>
      </c>
      <c r="B56" s="97">
        <f>_xlfn.IFNA(SUM(INDIRECT("Smartpac_DATA!" &amp; SUBSTITUTE(ADDRESS(1,MATCH(CONCATENATE("*Count.AutoSlam.",'Site Setup'!$R$5,".",'Site Setup'!$G55,".",'Site Setup'!$R$5,"-SLAM",$AO56,".Shipped n"),Smartpac_DATA!$2:$2,0),4),"1","")&amp;"7:"&amp;SUBSTITUTE(ADDRESS(1,MATCH(CONCATENATE("*Count.AutoSlam.",'Site Setup'!$R$5,".",'Site Setup'!$G55,".",'Site Setup'!$R$5,"-SLAM",$AO56,".Shipped n"),Smartpac_DATA!$2:$2,0),4),"1","")&amp;"200")),0)</f>
        <v/>
      </c>
      <c r="C56" s="251">
        <f>_xlfn.IFNA(SUM(INDIRECT("Smartpac_DATA!" &amp; SUBSTITUTE(ADDRESS(1,MATCH(CONCATENATE("*Count.AutoSlam.",'Site Setup'!$R$5,".",'Site Setup'!$R$5,"-SLAM",$AO56,C$38,C$37),Smartpac_DATA!$2:$2,0),4),"1","")&amp;"7:"&amp;SUBSTITUTE(ADDRESS(1,MATCH(CONCATENATE("*Count.AutoSlam.",'Site Setup'!$R$5,".",'Site Setup'!$R$5,"-SLAM",$AO56,C$38,C$37),Smartpac_DATA!$2:$2,0),4),"1","")&amp;"200")),0)</f>
        <v/>
      </c>
      <c r="D56" s="251">
        <f>_xlfn.IFNA(SUM(INDIRECT("Smartpac_DATA!" &amp; SUBSTITUTE(ADDRESS(1,MATCH(CONCATENATE("*Count.AutoSlam.",'Site Setup'!$R$5,".",'Site Setup'!$R$5,"-SLAM",$AO56,D$38,D$37),Smartpac_DATA!$2:$2,0),4),"1","")&amp;"7:"&amp;SUBSTITUTE(ADDRESS(1,MATCH(CONCATENATE("*Count.AutoSlam.",'Site Setup'!$R$5,".",'Site Setup'!$R$5,"-SLAM",$AO56,D$38,D$37),Smartpac_DATA!$2:$2,0),4),"1","")&amp;"200")),0)</f>
        <v/>
      </c>
      <c r="E56" s="251">
        <f>_xlfn.IFNA(SUM(INDIRECT("Smartpac_DATA!" &amp; SUBSTITUTE(ADDRESS(1,MATCH(CONCATENATE("*Count.AutoSlam.",'Site Setup'!$R$5,".",'Site Setup'!$R$5,"-SLAM",$AO56,E$38,E$37),Smartpac_DATA!$2:$2,0),4),"1","")&amp;"7:"&amp;SUBSTITUTE(ADDRESS(1,MATCH(CONCATENATE("*Count.AutoSlam.",'Site Setup'!$R$5,".",'Site Setup'!$R$5,"-SLAM",$AO56,E$38,E$37),Smartpac_DATA!$2:$2,0),4),"1","")&amp;"200")),0)</f>
        <v/>
      </c>
      <c r="F56" s="251">
        <f>_xlfn.IFNA(SUM(INDIRECT("Smartpac_DATA!" &amp; SUBSTITUTE(ADDRESS(1,MATCH(CONCATENATE("*Count.AutoSlam.",'Site Setup'!$R$5,".",'Site Setup'!$R$5,"-SLAM",$AO56,F$38,F$37),Smartpac_DATA!$2:$2,0),4),"1","")&amp;"7:"&amp;SUBSTITUTE(ADDRESS(1,MATCH(CONCATENATE("*Count.AutoSlam.",'Site Setup'!$R$5,".",'Site Setup'!$R$5,"-SLAM",$AO56,F$38,F$37),Smartpac_DATA!$2:$2,0),4),"1","")&amp;"200")),0)</f>
        <v/>
      </c>
      <c r="G56" s="251">
        <f>_xlfn.IFNA(SUM(INDIRECT("Smartpac_DATA!" &amp; SUBSTITUTE(ADDRESS(1,MATCH(CONCATENATE("*Count.AutoSlam.",'Site Setup'!$R$5,".",'Site Setup'!$R$5,"-SLAM",$AO56,G$38,G$37),Smartpac_DATA!$2:$2,0),4),"1","")&amp;"7:"&amp;SUBSTITUTE(ADDRESS(1,MATCH(CONCATENATE("*Count.AutoSlam.",'Site Setup'!$R$5,".",'Site Setup'!$R$5,"-SLAM",$AO56,G$38,G$37),Smartpac_DATA!$2:$2,0),4),"1","")&amp;"200")),0)</f>
        <v/>
      </c>
      <c r="H56" s="251">
        <f>_xlfn.IFNA(SUM(INDIRECT("Smartpac_DATA!" &amp; SUBSTITUTE(ADDRESS(1,MATCH(CONCATENATE("*Count.AutoSlam.",'Site Setup'!$R$5,".",'Site Setup'!$R$5,"-SLAM",$AO56,H$38,H$37),Smartpac_DATA!$2:$2,0),4),"1","")&amp;"7:"&amp;SUBSTITUTE(ADDRESS(1,MATCH(CONCATENATE("*Count.AutoSlam.",'Site Setup'!$R$5,".",'Site Setup'!$R$5,"-SLAM",$AO56,H$38,H$37),Smartpac_DATA!$2:$2,0),4),"1","")&amp;"200")),0)</f>
        <v/>
      </c>
      <c r="I56" s="251">
        <f>_xlfn.IFNA(SUM(INDIRECT("Smartpac_DATA!" &amp; SUBSTITUTE(ADDRESS(1,MATCH(CONCATENATE("*Count.AutoSlam.",'Site Setup'!$R$5,".",'Site Setup'!$R$5,"-SLAM",$AO56,I$38,I$37),Smartpac_DATA!$2:$2,0),4),"1","")&amp;"7:"&amp;SUBSTITUTE(ADDRESS(1,MATCH(CONCATENATE("*Count.AutoSlam.",'Site Setup'!$R$5,".",'Site Setup'!$R$5,"-SLAM",$AO56,I$38,I$37),Smartpac_DATA!$2:$2,0),4),"1","")&amp;"200")),0)</f>
        <v/>
      </c>
      <c r="J56" s="251">
        <f>_xlfn.IFNA(SUM(INDIRECT("Smartpac_DATA!" &amp; SUBSTITUTE(ADDRESS(1,MATCH(CONCATENATE("*Count.AutoSlam.",'Site Setup'!$R$5,".",'Site Setup'!$R$5,"-SLAM",$AO56,J$38,J$37),Smartpac_DATA!$2:$2,0),4),"1","")&amp;"7:"&amp;SUBSTITUTE(ADDRESS(1,MATCH(CONCATENATE("*Count.AutoSlam.",'Site Setup'!$R$5,".",'Site Setup'!$R$5,"-SLAM",$AO56,J$38,J$37),Smartpac_DATA!$2:$2,0),4),"1","")&amp;"200")),0)</f>
        <v/>
      </c>
      <c r="K56" s="251">
        <f>_xlfn.IFNA(SUM(INDIRECT("Smartpac_DATA!" &amp; SUBSTITUTE(ADDRESS(1,MATCH(CONCATENATE("*Count.AutoSlam.",'Site Setup'!$R$5,".",'Site Setup'!$R$5,"-SLAM",$AO56,K$38,K$37),Smartpac_DATA!$2:$2,0),4),"1","")&amp;"7:"&amp;SUBSTITUTE(ADDRESS(1,MATCH(CONCATENATE("*Count.AutoSlam.",'Site Setup'!$R$5,".",'Site Setup'!$R$5,"-SLAM",$AO56,K$38,K$37),Smartpac_DATA!$2:$2,0),4),"1","")&amp;"200")),0)</f>
        <v/>
      </c>
      <c r="L56" s="251">
        <f>_xlfn.IFNA(SUM(INDIRECT("Smartpac_DATA!" &amp; SUBSTITUTE(ADDRESS(1,MATCH(CONCATENATE("*Count.AutoSlam.",'Site Setup'!$R$5,".",'Site Setup'!$R$5,"-SLAM",$AO56,L$38,L$37),Smartpac_DATA!$2:$2,0),4),"1","")&amp;"7:"&amp;SUBSTITUTE(ADDRESS(1,MATCH(CONCATENATE("*Count.AutoSlam.",'Site Setup'!$R$5,".",'Site Setup'!$R$5,"-SLAM",$AO56,L$38,L$37),Smartpac_DATA!$2:$2,0),4),"1","")&amp;"200")),0)</f>
        <v/>
      </c>
      <c r="M56" s="251">
        <f>_xlfn.IFNA(SUM(INDIRECT("Smartpac_DATA!" &amp; SUBSTITUTE(ADDRESS(1,MATCH(CONCATENATE("*Count.AutoSlam.",'Site Setup'!$R$5,".",'Site Setup'!$R$5,"-SLAM",$AO56,M$38,M$37),Smartpac_DATA!$2:$2,0),4),"1","")&amp;"7:"&amp;SUBSTITUTE(ADDRESS(1,MATCH(CONCATENATE("*Count.AutoSlam.",'Site Setup'!$R$5,".",'Site Setup'!$R$5,"-SLAM",$AO56,M$38,M$37),Smartpac_DATA!$2:$2,0),4),"1","")&amp;"200")),0)</f>
        <v/>
      </c>
      <c r="N56" s="251">
        <f>_xlfn.IFNA(SUM(INDIRECT("Smartpac_DATA!" &amp; SUBSTITUTE(ADDRESS(1,MATCH(CONCATENATE("*Count.AutoSlam.",'Site Setup'!$R$5,".",'Site Setup'!$R$5,"-SLAM",$AO56,N$38,N$37),Smartpac_DATA!$2:$2,0),4),"1","")&amp;"7:"&amp;SUBSTITUTE(ADDRESS(1,MATCH(CONCATENATE("*Count.AutoSlam.",'Site Setup'!$R$5,".",'Site Setup'!$R$5,"-SLAM",$AO56,N$38,N$37),Smartpac_DATA!$2:$2,0),4),"1","")&amp;"200")),0)</f>
        <v/>
      </c>
      <c r="O56" s="251">
        <f>_xlfn.IFNA(SUM(INDIRECT("Smartpac_DATA!" &amp; SUBSTITUTE(ADDRESS(1,MATCH(CONCATENATE("*Count.AutoSlam.",'Site Setup'!$R$5,".",'Site Setup'!$R$5,"-SLAM",$AO56,O$38,O$37),Smartpac_DATA!$2:$2,0),4),"1","")&amp;"7:"&amp;SUBSTITUTE(ADDRESS(1,MATCH(CONCATENATE("*Count.AutoSlam.",'Site Setup'!$R$5,".",'Site Setup'!$R$5,"-SLAM",$AO56,O$38,O$37),Smartpac_DATA!$2:$2,0),4),"1","")&amp;"200")),0)</f>
        <v/>
      </c>
      <c r="P56" s="251">
        <f>_xlfn.IFNA(SUM(INDIRECT("Smartpac_DATA!" &amp; SUBSTITUTE(ADDRESS(1,MATCH(CONCATENATE("*Count.AutoSlam.",'Site Setup'!$R$5,".",'Site Setup'!$R$5,"-SLAM",$AO56,P$38,P$37),Smartpac_DATA!$2:$2,0),4),"1","")&amp;"7:"&amp;SUBSTITUTE(ADDRESS(1,MATCH(CONCATENATE("*Count.AutoSlam.",'Site Setup'!$R$5,".",'Site Setup'!$R$5,"-SLAM",$AO56,P$38,P$37),Smartpac_DATA!$2:$2,0),4),"1","")&amp;"200")),0)</f>
        <v/>
      </c>
      <c r="Q56" s="251">
        <f>_xlfn.IFNA(SUM(INDIRECT("Smartpac_DATA!" &amp; SUBSTITUTE(ADDRESS(1,MATCH(CONCATENATE("*Count.AutoSlam.",'Site Setup'!$R$5,".",'Site Setup'!$R$5,"-SLAM",$AO56,Q$38,Q$37),Smartpac_DATA!$2:$2,0),4),"1","")&amp;"7:"&amp;SUBSTITUTE(ADDRESS(1,MATCH(CONCATENATE("*Count.AutoSlam.",'Site Setup'!$R$5,".",'Site Setup'!$R$5,"-SLAM",$AO56,Q$38,Q$37),Smartpac_DATA!$2:$2,0),4),"1","")&amp;"200")),0)</f>
        <v/>
      </c>
      <c r="R56" s="251">
        <f>_xlfn.IFNA(SUM(INDIRECT("Smartpac_DATA!" &amp; SUBSTITUTE(ADDRESS(1,MATCH(CONCATENATE("*Count.AutoSlam.",'Site Setup'!$R$5,".",'Site Setup'!$R$5,"-SLAM",$AO56,R$38,R$37),Smartpac_DATA!$2:$2,0),4),"1","")&amp;"7:"&amp;SUBSTITUTE(ADDRESS(1,MATCH(CONCATENATE("*Count.AutoSlam.",'Site Setup'!$R$5,".",'Site Setup'!$R$5,"-SLAM",$AO56,R$38,R$37),Smartpac_DATA!$2:$2,0),4),"1","")&amp;"200")),0)</f>
        <v/>
      </c>
      <c r="S56" s="251">
        <f>_xlfn.IFNA(SUM(INDIRECT("Smartpac_DATA!" &amp; SUBSTITUTE(ADDRESS(1,MATCH(CONCATENATE("*Count.AutoSlam.",'Site Setup'!$R$5,".",'Site Setup'!$R$5,"-SLAM",$AO56,S$38,S$37),Smartpac_DATA!$2:$2,0),4),"1","")&amp;"7:"&amp;SUBSTITUTE(ADDRESS(1,MATCH(CONCATENATE("*Count.AutoSlam.",'Site Setup'!$R$5,".",'Site Setup'!$R$5,"-SLAM",$AO56,S$38,S$37),Smartpac_DATA!$2:$2,0),4),"1","")&amp;"200")),0)</f>
        <v/>
      </c>
      <c r="T56" s="251">
        <f>_xlfn.IFNA(SUM(INDIRECT("Smartpac_DATA!" &amp; SUBSTITUTE(ADDRESS(1,MATCH(CONCATENATE("*Count.AutoSlam.",'Site Setup'!$R$5,".",'Site Setup'!$R$5,"-SLAM",$AO56,T$38,T$37),Smartpac_DATA!$2:$2,0),4),"1","")&amp;"7:"&amp;SUBSTITUTE(ADDRESS(1,MATCH(CONCATENATE("*Count.AutoSlam.",'Site Setup'!$R$5,".",'Site Setup'!$R$5,"-SLAM",$AO56,T$38,T$37),Smartpac_DATA!$2:$2,0),4),"1","")&amp;"200")),0)</f>
        <v/>
      </c>
      <c r="U56" s="251">
        <f>_xlfn.IFNA(SUM(INDIRECT("Smartpac_DATA!" &amp; SUBSTITUTE(ADDRESS(1,MATCH(CONCATENATE("*Count.AutoSlam.",'Site Setup'!$R$5,".",'Site Setup'!$R$5,"-SLAM",$AO56,U$38,U$37),Smartpac_DATA!$2:$2,0),4),"1","")&amp;"7:"&amp;SUBSTITUTE(ADDRESS(1,MATCH(CONCATENATE("*Count.AutoSlam.",'Site Setup'!$R$5,".",'Site Setup'!$R$5,"-SLAM",$AO56,U$38,U$37),Smartpac_DATA!$2:$2,0),4),"1","")&amp;"200")),0)</f>
        <v/>
      </c>
      <c r="V56" s="251">
        <f>_xlfn.IFNA(SUM(INDIRECT("Smartpac_DATA!" &amp; SUBSTITUTE(ADDRESS(1,MATCH(CONCATENATE("*Count.AutoSlam.",'Site Setup'!$R$5,".",'Site Setup'!$R$5,"-SLAM",$AO56,V$38,V$37),Smartpac_DATA!$2:$2,0),4),"1","")&amp;"7:"&amp;SUBSTITUTE(ADDRESS(1,MATCH(CONCATENATE("*Count.AutoSlam.",'Site Setup'!$R$5,".",'Site Setup'!$R$5,"-SLAM",$AO56,V$38,V$37),Smartpac_DATA!$2:$2,0),4),"1","")&amp;"200")),0)</f>
        <v/>
      </c>
      <c r="W56" s="251">
        <f>_xlfn.IFNA(SUM(INDIRECT("Smartpac_DATA!" &amp; SUBSTITUTE(ADDRESS(1,MATCH(CONCATENATE("*Count.AutoSlam.",'Site Setup'!$R$5,".",'Site Setup'!$R$5,"-SLAM",$AO56,W$38,W$37),Smartpac_DATA!$2:$2,0),4),"1","")&amp;"7:"&amp;SUBSTITUTE(ADDRESS(1,MATCH(CONCATENATE("*Count.AutoSlam.",'Site Setup'!$R$5,".",'Site Setup'!$R$5,"-SLAM",$AO56,W$38,W$37),Smartpac_DATA!$2:$2,0),4),"1","")&amp;"200")),0)</f>
        <v/>
      </c>
      <c r="X56" s="251">
        <f>_xlfn.IFNA(SUM(INDIRECT("Smartpac_DATA!" &amp; SUBSTITUTE(ADDRESS(1,MATCH(CONCATENATE("*Count.AutoSlam.",'Site Setup'!$R$5,".",'Site Setup'!$R$5,"-SLAM",$AO56,X$38,X$37),Smartpac_DATA!$2:$2,0),4),"1","")&amp;"7:"&amp;SUBSTITUTE(ADDRESS(1,MATCH(CONCATENATE("*Count.AutoSlam.",'Site Setup'!$R$5,".",'Site Setup'!$R$5,"-SLAM",$AO56,X$38,X$37),Smartpac_DATA!$2:$2,0),4),"1","")&amp;"200")),0)</f>
        <v/>
      </c>
      <c r="Y56" s="251">
        <f>_xlfn.IFNA(SUM(INDIRECT("Smartpac_DATA!" &amp; SUBSTITUTE(ADDRESS(1,MATCH(CONCATENATE("*Count.AutoSlam.",'Site Setup'!$R$5,".",'Site Setup'!$G55,".",'Site Setup'!$R$5,"-SLAM",'Site Setup'!$F55,Y$38,Y$37),Smartpac_DATA!$2:$2,0),4),"1","")&amp;"7:"&amp;SUBSTITUTE(ADDRESS(1,MATCH(CONCATENATE("*Count.AutoSlam.",'Site Setup'!$R$5,".",'Site Setup'!$G55,".",'Site Setup'!$R$5,"-SLAM",'Site Setup'!$F55,Y$38,Y$37),Smartpac_DATA!$2:$2,0),4),"1","")&amp;"200")),0)</f>
        <v/>
      </c>
      <c r="Z56" s="251">
        <f>_xlfn.IFNA(SUM(INDIRECT("Smartpac_DATA!" &amp; SUBSTITUTE(ADDRESS(1,MATCH(CONCATENATE("*Count.AutoSlam.",'Site Setup'!$R$5,".",'Site Setup'!$R$5,"-SLAM",$AO56,Z$38,Z$37),Smartpac_DATA!$2:$2,0),4),"1","")&amp;"7:"&amp;SUBSTITUTE(ADDRESS(1,MATCH(CONCATENATE("*Count.AutoSlam.",'Site Setup'!$R$5,".",'Site Setup'!$R$5,"-SLAM",$AO56,Z$38,Z$37),Smartpac_DATA!$2:$2,0),4),"1","")&amp;"200")),0)</f>
        <v/>
      </c>
      <c r="AA56" s="251">
        <f>_xlfn.IFNA(SUM(INDIRECT("Smartpac_DATA!" &amp; SUBSTITUTE(ADDRESS(1,MATCH(CONCATENATE("*Count.AutoSlam.",'Site Setup'!$R$5,".",'Site Setup'!$R$5,"-SLAM",$AO56,AA$38,AA$37),Smartpac_DATA!$2:$2,0),4),"1","")&amp;"7:"&amp;SUBSTITUTE(ADDRESS(1,MATCH(CONCATENATE("*Count.AutoSlam.",'Site Setup'!$R$5,".",'Site Setup'!$R$5,"-SLAM",$AO56,AA$38,AA$37),Smartpac_DATA!$2:$2,0),4),"1","")&amp;"200")),0)</f>
        <v/>
      </c>
      <c r="AB56" s="251">
        <f>_xlfn.IFNA(SUM(INDIRECT("Smartpac_DATA!" &amp; SUBSTITUTE(ADDRESS(1,MATCH(CONCATENATE("*Count.AutoSlam.",'Site Setup'!$R$5,".",'Site Setup'!$R$5,"-SLAM",$AO56,AB$38,AB$37),Smartpac_DATA!$2:$2,0),4),"1","")&amp;"7:"&amp;SUBSTITUTE(ADDRESS(1,MATCH(CONCATENATE("*Count.AutoSlam.",'Site Setup'!$R$5,".",'Site Setup'!$R$5,"-SLAM",$AO56,AB$38,AB$37),Smartpac_DATA!$2:$2,0),4),"1","")&amp;"200")),0)</f>
        <v/>
      </c>
      <c r="AC56" s="251">
        <f>_xlfn.IFNA(SUM(INDIRECT("Smartpac_DATA!" &amp; SUBSTITUTE(ADDRESS(1,MATCH(CONCATENATE("*Count.AutoSlam.",'Site Setup'!$R$5,".",'Site Setup'!$R$5,"-SLAM",$AO56,AC$38,AC$37),Smartpac_DATA!$2:$2,0),4),"1","")&amp;"7:"&amp;SUBSTITUTE(ADDRESS(1,MATCH(CONCATENATE("*Count.AutoSlam.",'Site Setup'!$R$5,".",'Site Setup'!$R$5,"-SLAM",$AO56,AC$38,AC$37),Smartpac_DATA!$2:$2,0),4),"1","")&amp;"200")),0)</f>
        <v/>
      </c>
      <c r="AD56" s="251">
        <f>_xlfn.IFNA(SUM(INDIRECT("Smartpac_DATA!" &amp; SUBSTITUTE(ADDRESS(1,MATCH(CONCATENATE("*Count.AutoSlam.",'Site Setup'!$R$5,".",'Site Setup'!$R$5,"-SLAM",$AO56,AD$38,AD$37),Smartpac_DATA!$2:$2,0),4),"1","")&amp;"7:"&amp;SUBSTITUTE(ADDRESS(1,MATCH(CONCATENATE("*Count.AutoSlam.",'Site Setup'!$R$5,".",'Site Setup'!$R$5,"-SLAM",$AO56,AD$38,AD$37),Smartpac_DATA!$2:$2,0),4),"1","")&amp;"200")),0)</f>
        <v/>
      </c>
      <c r="AE56" s="251">
        <f>_xlfn.IFNA(SUM(INDIRECT("Smartpac_DATA!" &amp; SUBSTITUTE(ADDRESS(1,MATCH(CONCATENATE("*Count.AutoSlam.",'Site Setup'!$R$5,".",'Site Setup'!$R$5,"-SLAM",$AO56,AE$38,AE$37),Smartpac_DATA!$2:$2,0),4),"1","")&amp;"7:"&amp;SUBSTITUTE(ADDRESS(1,MATCH(CONCATENATE("*Count.AutoSlam.",'Site Setup'!$R$5,".",'Site Setup'!$R$5,"-SLAM",$AO56,AE$38,AE$37),Smartpac_DATA!$2:$2,0),4),"1","")&amp;"200")),0)</f>
        <v/>
      </c>
      <c r="AF56" s="251">
        <f>_xlfn.IFNA(SUM(INDIRECT("Smartpac_DATA!" &amp; SUBSTITUTE(ADDRESS(1,MATCH(CONCATENATE("*Count.AutoSlam.",'Site Setup'!$R$5,".",'Site Setup'!$R$5,"-SLAM",$AO56,AF$38,AF$37),Smartpac_DATA!$2:$2,0),4),"1","")&amp;"7:"&amp;SUBSTITUTE(ADDRESS(1,MATCH(CONCATENATE("*Count.AutoSlam.",'Site Setup'!$R$5,".",'Site Setup'!$R$5,"-SLAM",$AO56,AF$38,AF$37),Smartpac_DATA!$2:$2,0),4),"1","")&amp;"200")),0)</f>
        <v/>
      </c>
      <c r="AG56" s="251">
        <f>_xlfn.IFNA(SUM(INDIRECT("Smartpac_DATA!" &amp; SUBSTITUTE(ADDRESS(1,MATCH(CONCATENATE("*Count.AutoSlam.",'Site Setup'!$R$5,".",'Site Setup'!$R$5,"-SLAM",$AO56,AG$38,AG$37),Smartpac_DATA!$2:$2,0),4),"1","")&amp;"7:"&amp;SUBSTITUTE(ADDRESS(1,MATCH(CONCATENATE("*Count.AutoSlam.",'Site Setup'!$R$5,".",'Site Setup'!$R$5,"-SLAM",$AO56,AG$38,AG$37),Smartpac_DATA!$2:$2,0),4),"1","")&amp;"200")),0)</f>
        <v/>
      </c>
      <c r="AH56" s="251">
        <f>_xlfn.IFNA(SUM(INDIRECT("Smartpac_DATA!" &amp; SUBSTITUTE(ADDRESS(1,MATCH(CONCATENATE("*Count.AutoSlam.",'Site Setup'!$R$5,".",'Site Setup'!$R$5,"-SLAM",$AO56,AH$38,AH$37),Smartpac_DATA!$2:$2,0),4),"1","")&amp;"7:"&amp;SUBSTITUTE(ADDRESS(1,MATCH(CONCATENATE("*Count.AutoSlam.",'Site Setup'!$R$5,".",'Site Setup'!$R$5,"-SLAM",$AO56,AH$38,AH$37),Smartpac_DATA!$2:$2,0),4),"1","")&amp;"200")),0)</f>
        <v/>
      </c>
      <c r="AI56" s="251">
        <f>_xlfn.IFNA(SUM(INDIRECT("Smartpac_DATA!" &amp; SUBSTITUTE(ADDRESS(1,MATCH(CONCATENATE("*Count.AutoSlam.",'Site Setup'!$R$5,".",'Site Setup'!$R$5,"-SLAM",$AO56,AI$38,AI$37),Smartpac_DATA!$2:$2,0),4),"1","")&amp;"7:"&amp;SUBSTITUTE(ADDRESS(1,MATCH(CONCATENATE("*Count.AutoSlam.",'Site Setup'!$R$5,".",'Site Setup'!$R$5,"-SLAM",$AO56,AI$38,AI$37),Smartpac_DATA!$2:$2,0),4),"1","")&amp;"200")),0)</f>
        <v/>
      </c>
      <c r="AJ56" s="251">
        <f>_xlfn.IFNA(SUM(INDIRECT("Smartpac_DATA!" &amp; SUBSTITUTE(ADDRESS(1,MATCH(CONCATENATE("*Count.AutoSlam.",'Site Setup'!$R$5,".",'Site Setup'!$R$5,"-SLAM",$AO56,AJ$38,AJ$37),Smartpac_DATA!$2:$2,0),4),"1","")&amp;"7:"&amp;SUBSTITUTE(ADDRESS(1,MATCH(CONCATENATE("*Count.AutoSlam.",'Site Setup'!$R$5,".",'Site Setup'!$R$5,"-SLAM",$AO56,AJ$38,AJ$37),Smartpac_DATA!$2:$2,0),4),"1","")&amp;"200")),0)</f>
        <v/>
      </c>
      <c r="AK56" s="251">
        <f>_xlfn.IFNA(SUM(INDIRECT("Smartpac_DATA!" &amp; SUBSTITUTE(ADDRESS(1,MATCH(CONCATENATE("*Count.AutoSlam.",'Site Setup'!$R$5,".",'Site Setup'!$R$5,"-SLAM",$AO56,AK$38,AK$37),Smartpac_DATA!$2:$2,0),4),"1","")&amp;"7:"&amp;SUBSTITUTE(ADDRESS(1,MATCH(CONCATENATE("*Count.AutoSlam.",'Site Setup'!$R$5,".",'Site Setup'!$R$5,"-SLAM",$AO56,AK$38,AK$37),Smartpac_DATA!$2:$2,0),4),"1","")&amp;"200")),0)</f>
        <v/>
      </c>
      <c r="AL56" s="251">
        <f>_xlfn.IFNA(SUM(INDIRECT("Smartpac_DATA!" &amp; SUBSTITUTE(ADDRESS(1,MATCH(CONCATENATE("*Count.AutoSlam.",'Site Setup'!$R$5,".",'Site Setup'!$R$5,"-SLAM",$AO56,AL$38,AL$37),Smartpac_DATA!$2:$2,0),4),"1","")&amp;"7:"&amp;SUBSTITUTE(ADDRESS(1,MATCH(CONCATENATE("*Count.AutoSlam.",'Site Setup'!$R$5,".",'Site Setup'!$R$5,"-SLAM",$AO56,AL$38,AL$37),Smartpac_DATA!$2:$2,0),4),"1","")&amp;"200")),0)</f>
        <v/>
      </c>
      <c r="AM56" s="251">
        <f>_xlfn.IFNA(SUM(INDIRECT("Smartpac_DATA!" &amp; SUBSTITUTE(ADDRESS(1,MATCH(CONCATENATE("*Count.AutoSlam.",'Site Setup'!$R$5,".",'Site Setup'!$G55,".",'Site Setup'!$R$5,"-SLAM",'Site Setup'!$F55,AM$38,AM$37),Smartpac_DATA!$2:$2,0),4),"1","")&amp;"7:"&amp;SUBSTITUTE(ADDRESS(1,MATCH(CONCATENATE("*Count.AutoSlam.",'Site Setup'!$R$5,".",'Site Setup'!$G55,".",'Site Setup'!$R$5,"-SLAM",'Site Setup'!$F55,AM$38,AM$37),Smartpac_DATA!$2:$2,0),4),"1","")&amp;"200")),0)</f>
        <v/>
      </c>
      <c r="AN56" s="251">
        <f>_xlfn.IFNA(SUM(INDIRECT("Smartpac_DATA!" &amp; SUBSTITUTE(ADDRESS(1,MATCH(CONCATENATE("*Count.AutoSlam.",'Site Setup'!$R$5,".",'Site Setup'!$R$5,"-SLAM",$AO56,AN$38,AN$37),Smartpac_DATA!$2:$2,0),4),"1","")&amp;"7:"&amp;SUBSTITUTE(ADDRESS(1,MATCH(CONCATENATE("*Count.AutoSlam.",'Site Setup'!$R$5,".",'Site Setup'!$R$5,"-SLAM",$AO56,AN$38,AN$37),Smartpac_DATA!$2:$2,0),4),"1","")&amp;"200")),0)</f>
        <v/>
      </c>
      <c r="AO56" s="24">
        <f>'Site Setup'!F55</f>
        <v/>
      </c>
      <c r="AP56" s="488" t="n"/>
    </row>
    <row r="57" ht="15.75" customHeight="1" s="644">
      <c r="A57" s="82">
        <f>A30</f>
        <v/>
      </c>
      <c r="B57" s="97">
        <f>_xlfn.IFNA(SUM(INDIRECT("Smartpac_DATA!" &amp; SUBSTITUTE(ADDRESS(1,MATCH(CONCATENATE("*Count.AutoSlam.",'Site Setup'!$R$5,".",'Site Setup'!$G56,".",'Site Setup'!$R$5,"-SLAM",$AO57,".Shipped n"),Smartpac_DATA!$2:$2,0),4),"1","")&amp;"7:"&amp;SUBSTITUTE(ADDRESS(1,MATCH(CONCATENATE("*Count.AutoSlam.",'Site Setup'!$R$5,".",'Site Setup'!$G56,".",'Site Setup'!$R$5,"-SLAM",$AO57,".Shipped n"),Smartpac_DATA!$2:$2,0),4),"1","")&amp;"200")),0)</f>
        <v/>
      </c>
      <c r="C57" s="251">
        <f>_xlfn.IFNA(SUM(INDIRECT("Smartpac_DATA!" &amp; SUBSTITUTE(ADDRESS(1,MATCH(CONCATENATE("*Count.AutoSlam.",'Site Setup'!$R$5,".",'Site Setup'!$R$5,"-SLAM",$AO57,C$38,C$37),Smartpac_DATA!$2:$2,0),4),"1","")&amp;"7:"&amp;SUBSTITUTE(ADDRESS(1,MATCH(CONCATENATE("*Count.AutoSlam.",'Site Setup'!$R$5,".",'Site Setup'!$R$5,"-SLAM",$AO57,C$38,C$37),Smartpac_DATA!$2:$2,0),4),"1","")&amp;"200")),0)</f>
        <v/>
      </c>
      <c r="D57" s="251">
        <f>_xlfn.IFNA(SUM(INDIRECT("Smartpac_DATA!" &amp; SUBSTITUTE(ADDRESS(1,MATCH(CONCATENATE("*Count.AutoSlam.",'Site Setup'!$R$5,".",'Site Setup'!$R$5,"-SLAM",$AO57,D$38,D$37),Smartpac_DATA!$2:$2,0),4),"1","")&amp;"7:"&amp;SUBSTITUTE(ADDRESS(1,MATCH(CONCATENATE("*Count.AutoSlam.",'Site Setup'!$R$5,".",'Site Setup'!$R$5,"-SLAM",$AO57,D$38,D$37),Smartpac_DATA!$2:$2,0),4),"1","")&amp;"200")),0)</f>
        <v/>
      </c>
      <c r="E57" s="251">
        <f>_xlfn.IFNA(SUM(INDIRECT("Smartpac_DATA!" &amp; SUBSTITUTE(ADDRESS(1,MATCH(CONCATENATE("*Count.AutoSlam.",'Site Setup'!$R$5,".",'Site Setup'!$R$5,"-SLAM",$AO57,E$38,E$37),Smartpac_DATA!$2:$2,0),4),"1","")&amp;"7:"&amp;SUBSTITUTE(ADDRESS(1,MATCH(CONCATENATE("*Count.AutoSlam.",'Site Setup'!$R$5,".",'Site Setup'!$R$5,"-SLAM",$AO57,E$38,E$37),Smartpac_DATA!$2:$2,0),4),"1","")&amp;"200")),0)</f>
        <v/>
      </c>
      <c r="F57" s="251">
        <f>_xlfn.IFNA(SUM(INDIRECT("Smartpac_DATA!" &amp; SUBSTITUTE(ADDRESS(1,MATCH(CONCATENATE("*Count.AutoSlam.",'Site Setup'!$R$5,".",'Site Setup'!$R$5,"-SLAM",$AO57,F$38,F$37),Smartpac_DATA!$2:$2,0),4),"1","")&amp;"7:"&amp;SUBSTITUTE(ADDRESS(1,MATCH(CONCATENATE("*Count.AutoSlam.",'Site Setup'!$R$5,".",'Site Setup'!$R$5,"-SLAM",$AO57,F$38,F$37),Smartpac_DATA!$2:$2,0),4),"1","")&amp;"200")),0)</f>
        <v/>
      </c>
      <c r="G57" s="251">
        <f>_xlfn.IFNA(SUM(INDIRECT("Smartpac_DATA!" &amp; SUBSTITUTE(ADDRESS(1,MATCH(CONCATENATE("*Count.AutoSlam.",'Site Setup'!$R$5,".",'Site Setup'!$R$5,"-SLAM",$AO57,G$38,G$37),Smartpac_DATA!$2:$2,0),4),"1","")&amp;"7:"&amp;SUBSTITUTE(ADDRESS(1,MATCH(CONCATENATE("*Count.AutoSlam.",'Site Setup'!$R$5,".",'Site Setup'!$R$5,"-SLAM",$AO57,G$38,G$37),Smartpac_DATA!$2:$2,0),4),"1","")&amp;"200")),0)</f>
        <v/>
      </c>
      <c r="H57" s="251">
        <f>_xlfn.IFNA(SUM(INDIRECT("Smartpac_DATA!" &amp; SUBSTITUTE(ADDRESS(1,MATCH(CONCATENATE("*Count.AutoSlam.",'Site Setup'!$R$5,".",'Site Setup'!$R$5,"-SLAM",$AO57,H$38,H$37),Smartpac_DATA!$2:$2,0),4),"1","")&amp;"7:"&amp;SUBSTITUTE(ADDRESS(1,MATCH(CONCATENATE("*Count.AutoSlam.",'Site Setup'!$R$5,".",'Site Setup'!$R$5,"-SLAM",$AO57,H$38,H$37),Smartpac_DATA!$2:$2,0),4),"1","")&amp;"200")),0)</f>
        <v/>
      </c>
      <c r="I57" s="251">
        <f>_xlfn.IFNA(SUM(INDIRECT("Smartpac_DATA!" &amp; SUBSTITUTE(ADDRESS(1,MATCH(CONCATENATE("*Count.AutoSlam.",'Site Setup'!$R$5,".",'Site Setup'!$R$5,"-SLAM",$AO57,I$38,I$37),Smartpac_DATA!$2:$2,0),4),"1","")&amp;"7:"&amp;SUBSTITUTE(ADDRESS(1,MATCH(CONCATENATE("*Count.AutoSlam.",'Site Setup'!$R$5,".",'Site Setup'!$R$5,"-SLAM",$AO57,I$38,I$37),Smartpac_DATA!$2:$2,0),4),"1","")&amp;"200")),0)</f>
        <v/>
      </c>
      <c r="J57" s="251">
        <f>_xlfn.IFNA(SUM(INDIRECT("Smartpac_DATA!" &amp; SUBSTITUTE(ADDRESS(1,MATCH(CONCATENATE("*Count.AutoSlam.",'Site Setup'!$R$5,".",'Site Setup'!$R$5,"-SLAM",$AO57,J$38,J$37),Smartpac_DATA!$2:$2,0),4),"1","")&amp;"7:"&amp;SUBSTITUTE(ADDRESS(1,MATCH(CONCATENATE("*Count.AutoSlam.",'Site Setup'!$R$5,".",'Site Setup'!$R$5,"-SLAM",$AO57,J$38,J$37),Smartpac_DATA!$2:$2,0),4),"1","")&amp;"200")),0)</f>
        <v/>
      </c>
      <c r="K57" s="251">
        <f>_xlfn.IFNA(SUM(INDIRECT("Smartpac_DATA!" &amp; SUBSTITUTE(ADDRESS(1,MATCH(CONCATENATE("*Count.AutoSlam.",'Site Setup'!$R$5,".",'Site Setup'!$R$5,"-SLAM",$AO57,K$38,K$37),Smartpac_DATA!$2:$2,0),4),"1","")&amp;"7:"&amp;SUBSTITUTE(ADDRESS(1,MATCH(CONCATENATE("*Count.AutoSlam.",'Site Setup'!$R$5,".",'Site Setup'!$R$5,"-SLAM",$AO57,K$38,K$37),Smartpac_DATA!$2:$2,0),4),"1","")&amp;"200")),0)</f>
        <v/>
      </c>
      <c r="L57" s="251">
        <f>_xlfn.IFNA(SUM(INDIRECT("Smartpac_DATA!" &amp; SUBSTITUTE(ADDRESS(1,MATCH(CONCATENATE("*Count.AutoSlam.",'Site Setup'!$R$5,".",'Site Setup'!$R$5,"-SLAM",$AO57,L$38,L$37),Smartpac_DATA!$2:$2,0),4),"1","")&amp;"7:"&amp;SUBSTITUTE(ADDRESS(1,MATCH(CONCATENATE("*Count.AutoSlam.",'Site Setup'!$R$5,".",'Site Setup'!$R$5,"-SLAM",$AO57,L$38,L$37),Smartpac_DATA!$2:$2,0),4),"1","")&amp;"200")),0)</f>
        <v/>
      </c>
      <c r="M57" s="251">
        <f>_xlfn.IFNA(SUM(INDIRECT("Smartpac_DATA!" &amp; SUBSTITUTE(ADDRESS(1,MATCH(CONCATENATE("*Count.AutoSlam.",'Site Setup'!$R$5,".",'Site Setup'!$R$5,"-SLAM",$AO57,M$38,M$37),Smartpac_DATA!$2:$2,0),4),"1","")&amp;"7:"&amp;SUBSTITUTE(ADDRESS(1,MATCH(CONCATENATE("*Count.AutoSlam.",'Site Setup'!$R$5,".",'Site Setup'!$R$5,"-SLAM",$AO57,M$38,M$37),Smartpac_DATA!$2:$2,0),4),"1","")&amp;"200")),0)</f>
        <v/>
      </c>
      <c r="N57" s="251">
        <f>_xlfn.IFNA(SUM(INDIRECT("Smartpac_DATA!" &amp; SUBSTITUTE(ADDRESS(1,MATCH(CONCATENATE("*Count.AutoSlam.",'Site Setup'!$R$5,".",'Site Setup'!$R$5,"-SLAM",$AO57,N$38,N$37),Smartpac_DATA!$2:$2,0),4),"1","")&amp;"7:"&amp;SUBSTITUTE(ADDRESS(1,MATCH(CONCATENATE("*Count.AutoSlam.",'Site Setup'!$R$5,".",'Site Setup'!$R$5,"-SLAM",$AO57,N$38,N$37),Smartpac_DATA!$2:$2,0),4),"1","")&amp;"200")),0)</f>
        <v/>
      </c>
      <c r="O57" s="251">
        <f>_xlfn.IFNA(SUM(INDIRECT("Smartpac_DATA!" &amp; SUBSTITUTE(ADDRESS(1,MATCH(CONCATENATE("*Count.AutoSlam.",'Site Setup'!$R$5,".",'Site Setup'!$R$5,"-SLAM",$AO57,O$38,O$37),Smartpac_DATA!$2:$2,0),4),"1","")&amp;"7:"&amp;SUBSTITUTE(ADDRESS(1,MATCH(CONCATENATE("*Count.AutoSlam.",'Site Setup'!$R$5,".",'Site Setup'!$R$5,"-SLAM",$AO57,O$38,O$37),Smartpac_DATA!$2:$2,0),4),"1","")&amp;"200")),0)</f>
        <v/>
      </c>
      <c r="P57" s="251">
        <f>_xlfn.IFNA(SUM(INDIRECT("Smartpac_DATA!" &amp; SUBSTITUTE(ADDRESS(1,MATCH(CONCATENATE("*Count.AutoSlam.",'Site Setup'!$R$5,".",'Site Setup'!$R$5,"-SLAM",$AO57,P$38,P$37),Smartpac_DATA!$2:$2,0),4),"1","")&amp;"7:"&amp;SUBSTITUTE(ADDRESS(1,MATCH(CONCATENATE("*Count.AutoSlam.",'Site Setup'!$R$5,".",'Site Setup'!$R$5,"-SLAM",$AO57,P$38,P$37),Smartpac_DATA!$2:$2,0),4),"1","")&amp;"200")),0)</f>
        <v/>
      </c>
      <c r="Q57" s="251">
        <f>_xlfn.IFNA(SUM(INDIRECT("Smartpac_DATA!" &amp; SUBSTITUTE(ADDRESS(1,MATCH(CONCATENATE("*Count.AutoSlam.",'Site Setup'!$R$5,".",'Site Setup'!$R$5,"-SLAM",$AO57,Q$38,Q$37),Smartpac_DATA!$2:$2,0),4),"1","")&amp;"7:"&amp;SUBSTITUTE(ADDRESS(1,MATCH(CONCATENATE("*Count.AutoSlam.",'Site Setup'!$R$5,".",'Site Setup'!$R$5,"-SLAM",$AO57,Q$38,Q$37),Smartpac_DATA!$2:$2,0),4),"1","")&amp;"200")),0)</f>
        <v/>
      </c>
      <c r="R57" s="251">
        <f>_xlfn.IFNA(SUM(INDIRECT("Smartpac_DATA!" &amp; SUBSTITUTE(ADDRESS(1,MATCH(CONCATENATE("*Count.AutoSlam.",'Site Setup'!$R$5,".",'Site Setup'!$R$5,"-SLAM",$AO57,R$38,R$37),Smartpac_DATA!$2:$2,0),4),"1","")&amp;"7:"&amp;SUBSTITUTE(ADDRESS(1,MATCH(CONCATENATE("*Count.AutoSlam.",'Site Setup'!$R$5,".",'Site Setup'!$R$5,"-SLAM",$AO57,R$38,R$37),Smartpac_DATA!$2:$2,0),4),"1","")&amp;"200")),0)</f>
        <v/>
      </c>
      <c r="S57" s="251">
        <f>_xlfn.IFNA(SUM(INDIRECT("Smartpac_DATA!" &amp; SUBSTITUTE(ADDRESS(1,MATCH(CONCATENATE("*Count.AutoSlam.",'Site Setup'!$R$5,".",'Site Setup'!$R$5,"-SLAM",$AO57,S$38,S$37),Smartpac_DATA!$2:$2,0),4),"1","")&amp;"7:"&amp;SUBSTITUTE(ADDRESS(1,MATCH(CONCATENATE("*Count.AutoSlam.",'Site Setup'!$R$5,".",'Site Setup'!$R$5,"-SLAM",$AO57,S$38,S$37),Smartpac_DATA!$2:$2,0),4),"1","")&amp;"200")),0)</f>
        <v/>
      </c>
      <c r="T57" s="251">
        <f>_xlfn.IFNA(SUM(INDIRECT("Smartpac_DATA!" &amp; SUBSTITUTE(ADDRESS(1,MATCH(CONCATENATE("*Count.AutoSlam.",'Site Setup'!$R$5,".",'Site Setup'!$R$5,"-SLAM",$AO57,T$38,T$37),Smartpac_DATA!$2:$2,0),4),"1","")&amp;"7:"&amp;SUBSTITUTE(ADDRESS(1,MATCH(CONCATENATE("*Count.AutoSlam.",'Site Setup'!$R$5,".",'Site Setup'!$R$5,"-SLAM",$AO57,T$38,T$37),Smartpac_DATA!$2:$2,0),4),"1","")&amp;"200")),0)</f>
        <v/>
      </c>
      <c r="U57" s="251">
        <f>_xlfn.IFNA(SUM(INDIRECT("Smartpac_DATA!" &amp; SUBSTITUTE(ADDRESS(1,MATCH(CONCATENATE("*Count.AutoSlam.",'Site Setup'!$R$5,".",'Site Setup'!$R$5,"-SLAM",$AO57,U$38,U$37),Smartpac_DATA!$2:$2,0),4),"1","")&amp;"7:"&amp;SUBSTITUTE(ADDRESS(1,MATCH(CONCATENATE("*Count.AutoSlam.",'Site Setup'!$R$5,".",'Site Setup'!$R$5,"-SLAM",$AO57,U$38,U$37),Smartpac_DATA!$2:$2,0),4),"1","")&amp;"200")),0)</f>
        <v/>
      </c>
      <c r="V57" s="251">
        <f>_xlfn.IFNA(SUM(INDIRECT("Smartpac_DATA!" &amp; SUBSTITUTE(ADDRESS(1,MATCH(CONCATENATE("*Count.AutoSlam.",'Site Setup'!$R$5,".",'Site Setup'!$R$5,"-SLAM",$AO57,V$38,V$37),Smartpac_DATA!$2:$2,0),4),"1","")&amp;"7:"&amp;SUBSTITUTE(ADDRESS(1,MATCH(CONCATENATE("*Count.AutoSlam.",'Site Setup'!$R$5,".",'Site Setup'!$R$5,"-SLAM",$AO57,V$38,V$37),Smartpac_DATA!$2:$2,0),4),"1","")&amp;"200")),0)</f>
        <v/>
      </c>
      <c r="W57" s="251">
        <f>_xlfn.IFNA(SUM(INDIRECT("Smartpac_DATA!" &amp; SUBSTITUTE(ADDRESS(1,MATCH(CONCATENATE("*Count.AutoSlam.",'Site Setup'!$R$5,".",'Site Setup'!$R$5,"-SLAM",$AO57,W$38,W$37),Smartpac_DATA!$2:$2,0),4),"1","")&amp;"7:"&amp;SUBSTITUTE(ADDRESS(1,MATCH(CONCATENATE("*Count.AutoSlam.",'Site Setup'!$R$5,".",'Site Setup'!$R$5,"-SLAM",$AO57,W$38,W$37),Smartpac_DATA!$2:$2,0),4),"1","")&amp;"200")),0)</f>
        <v/>
      </c>
      <c r="X57" s="251">
        <f>_xlfn.IFNA(SUM(INDIRECT("Smartpac_DATA!" &amp; SUBSTITUTE(ADDRESS(1,MATCH(CONCATENATE("*Count.AutoSlam.",'Site Setup'!$R$5,".",'Site Setup'!$R$5,"-SLAM",$AO57,X$38,X$37),Smartpac_DATA!$2:$2,0),4),"1","")&amp;"7:"&amp;SUBSTITUTE(ADDRESS(1,MATCH(CONCATENATE("*Count.AutoSlam.",'Site Setup'!$R$5,".",'Site Setup'!$R$5,"-SLAM",$AO57,X$38,X$37),Smartpac_DATA!$2:$2,0),4),"1","")&amp;"200")),0)</f>
        <v/>
      </c>
      <c r="Y57" s="251">
        <f>_xlfn.IFNA(SUM(INDIRECT("Smartpac_DATA!" &amp; SUBSTITUTE(ADDRESS(1,MATCH(CONCATENATE("*Count.AutoSlam.",'Site Setup'!$R$5,".",'Site Setup'!$G56,".",'Site Setup'!$R$5,"-SLAM",'Site Setup'!$F56,Y$38,Y$37),Smartpac_DATA!$2:$2,0),4),"1","")&amp;"7:"&amp;SUBSTITUTE(ADDRESS(1,MATCH(CONCATENATE("*Count.AutoSlam.",'Site Setup'!$R$5,".",'Site Setup'!$G56,".",'Site Setup'!$R$5,"-SLAM",'Site Setup'!$F56,Y$38,Y$37),Smartpac_DATA!$2:$2,0),4),"1","")&amp;"200")),0)</f>
        <v/>
      </c>
      <c r="Z57" s="251">
        <f>_xlfn.IFNA(SUM(INDIRECT("Smartpac_DATA!" &amp; SUBSTITUTE(ADDRESS(1,MATCH(CONCATENATE("*Count.AutoSlam.",'Site Setup'!$R$5,".",'Site Setup'!$R$5,"-SLAM",$AO57,Z$38,Z$37),Smartpac_DATA!$2:$2,0),4),"1","")&amp;"7:"&amp;SUBSTITUTE(ADDRESS(1,MATCH(CONCATENATE("*Count.AutoSlam.",'Site Setup'!$R$5,".",'Site Setup'!$R$5,"-SLAM",$AO57,Z$38,Z$37),Smartpac_DATA!$2:$2,0),4),"1","")&amp;"200")),0)</f>
        <v/>
      </c>
      <c r="AA57" s="251">
        <f>_xlfn.IFNA(SUM(INDIRECT("Smartpac_DATA!" &amp; SUBSTITUTE(ADDRESS(1,MATCH(CONCATENATE("*Count.AutoSlam.",'Site Setup'!$R$5,".",'Site Setup'!$R$5,"-SLAM",$AO57,AA$38,AA$37),Smartpac_DATA!$2:$2,0),4),"1","")&amp;"7:"&amp;SUBSTITUTE(ADDRESS(1,MATCH(CONCATENATE("*Count.AutoSlam.",'Site Setup'!$R$5,".",'Site Setup'!$R$5,"-SLAM",$AO57,AA$38,AA$37),Smartpac_DATA!$2:$2,0),4),"1","")&amp;"200")),0)</f>
        <v/>
      </c>
      <c r="AB57" s="251">
        <f>_xlfn.IFNA(SUM(INDIRECT("Smartpac_DATA!" &amp; SUBSTITUTE(ADDRESS(1,MATCH(CONCATENATE("*Count.AutoSlam.",'Site Setup'!$R$5,".",'Site Setup'!$R$5,"-SLAM",$AO57,AB$38,AB$37),Smartpac_DATA!$2:$2,0),4),"1","")&amp;"7:"&amp;SUBSTITUTE(ADDRESS(1,MATCH(CONCATENATE("*Count.AutoSlam.",'Site Setup'!$R$5,".",'Site Setup'!$R$5,"-SLAM",$AO57,AB$38,AB$37),Smartpac_DATA!$2:$2,0),4),"1","")&amp;"200")),0)</f>
        <v/>
      </c>
      <c r="AC57" s="251">
        <f>_xlfn.IFNA(SUM(INDIRECT("Smartpac_DATA!" &amp; SUBSTITUTE(ADDRESS(1,MATCH(CONCATENATE("*Count.AutoSlam.",'Site Setup'!$R$5,".",'Site Setup'!$R$5,"-SLAM",$AO57,AC$38,AC$37),Smartpac_DATA!$2:$2,0),4),"1","")&amp;"7:"&amp;SUBSTITUTE(ADDRESS(1,MATCH(CONCATENATE("*Count.AutoSlam.",'Site Setup'!$R$5,".",'Site Setup'!$R$5,"-SLAM",$AO57,AC$38,AC$37),Smartpac_DATA!$2:$2,0),4),"1","")&amp;"200")),0)</f>
        <v/>
      </c>
      <c r="AD57" s="251">
        <f>_xlfn.IFNA(SUM(INDIRECT("Smartpac_DATA!" &amp; SUBSTITUTE(ADDRESS(1,MATCH(CONCATENATE("*Count.AutoSlam.",'Site Setup'!$R$5,".",'Site Setup'!$R$5,"-SLAM",$AO57,AD$38,AD$37),Smartpac_DATA!$2:$2,0),4),"1","")&amp;"7:"&amp;SUBSTITUTE(ADDRESS(1,MATCH(CONCATENATE("*Count.AutoSlam.",'Site Setup'!$R$5,".",'Site Setup'!$R$5,"-SLAM",$AO57,AD$38,AD$37),Smartpac_DATA!$2:$2,0),4),"1","")&amp;"200")),0)</f>
        <v/>
      </c>
      <c r="AE57" s="251">
        <f>_xlfn.IFNA(SUM(INDIRECT("Smartpac_DATA!" &amp; SUBSTITUTE(ADDRESS(1,MATCH(CONCATENATE("*Count.AutoSlam.",'Site Setup'!$R$5,".",'Site Setup'!$R$5,"-SLAM",$AO57,AE$38,AE$37),Smartpac_DATA!$2:$2,0),4),"1","")&amp;"7:"&amp;SUBSTITUTE(ADDRESS(1,MATCH(CONCATENATE("*Count.AutoSlam.",'Site Setup'!$R$5,".",'Site Setup'!$R$5,"-SLAM",$AO57,AE$38,AE$37),Smartpac_DATA!$2:$2,0),4),"1","")&amp;"200")),0)</f>
        <v/>
      </c>
      <c r="AF57" s="251">
        <f>_xlfn.IFNA(SUM(INDIRECT("Smartpac_DATA!" &amp; SUBSTITUTE(ADDRESS(1,MATCH(CONCATENATE("*Count.AutoSlam.",'Site Setup'!$R$5,".",'Site Setup'!$R$5,"-SLAM",$AO57,AF$38,AF$37),Smartpac_DATA!$2:$2,0),4),"1","")&amp;"7:"&amp;SUBSTITUTE(ADDRESS(1,MATCH(CONCATENATE("*Count.AutoSlam.",'Site Setup'!$R$5,".",'Site Setup'!$R$5,"-SLAM",$AO57,AF$38,AF$37),Smartpac_DATA!$2:$2,0),4),"1","")&amp;"200")),0)</f>
        <v/>
      </c>
      <c r="AG57" s="251">
        <f>_xlfn.IFNA(SUM(INDIRECT("Smartpac_DATA!" &amp; SUBSTITUTE(ADDRESS(1,MATCH(CONCATENATE("*Count.AutoSlam.",'Site Setup'!$R$5,".",'Site Setup'!$R$5,"-SLAM",$AO57,AG$38,AG$37),Smartpac_DATA!$2:$2,0),4),"1","")&amp;"7:"&amp;SUBSTITUTE(ADDRESS(1,MATCH(CONCATENATE("*Count.AutoSlam.",'Site Setup'!$R$5,".",'Site Setup'!$R$5,"-SLAM",$AO57,AG$38,AG$37),Smartpac_DATA!$2:$2,0),4),"1","")&amp;"200")),0)</f>
        <v/>
      </c>
      <c r="AH57" s="251">
        <f>_xlfn.IFNA(SUM(INDIRECT("Smartpac_DATA!" &amp; SUBSTITUTE(ADDRESS(1,MATCH(CONCATENATE("*Count.AutoSlam.",'Site Setup'!$R$5,".",'Site Setup'!$R$5,"-SLAM",$AO57,AH$38,AH$37),Smartpac_DATA!$2:$2,0),4),"1","")&amp;"7:"&amp;SUBSTITUTE(ADDRESS(1,MATCH(CONCATENATE("*Count.AutoSlam.",'Site Setup'!$R$5,".",'Site Setup'!$R$5,"-SLAM",$AO57,AH$38,AH$37),Smartpac_DATA!$2:$2,0),4),"1","")&amp;"200")),0)</f>
        <v/>
      </c>
      <c r="AI57" s="251">
        <f>_xlfn.IFNA(SUM(INDIRECT("Smartpac_DATA!" &amp; SUBSTITUTE(ADDRESS(1,MATCH(CONCATENATE("*Count.AutoSlam.",'Site Setup'!$R$5,".",'Site Setup'!$R$5,"-SLAM",$AO57,AI$38,AI$37),Smartpac_DATA!$2:$2,0),4),"1","")&amp;"7:"&amp;SUBSTITUTE(ADDRESS(1,MATCH(CONCATENATE("*Count.AutoSlam.",'Site Setup'!$R$5,".",'Site Setup'!$R$5,"-SLAM",$AO57,AI$38,AI$37),Smartpac_DATA!$2:$2,0),4),"1","")&amp;"200")),0)</f>
        <v/>
      </c>
      <c r="AJ57" s="251">
        <f>_xlfn.IFNA(SUM(INDIRECT("Smartpac_DATA!" &amp; SUBSTITUTE(ADDRESS(1,MATCH(CONCATENATE("*Count.AutoSlam.",'Site Setup'!$R$5,".",'Site Setup'!$R$5,"-SLAM",$AO57,AJ$38,AJ$37),Smartpac_DATA!$2:$2,0),4),"1","")&amp;"7:"&amp;SUBSTITUTE(ADDRESS(1,MATCH(CONCATENATE("*Count.AutoSlam.",'Site Setup'!$R$5,".",'Site Setup'!$R$5,"-SLAM",$AO57,AJ$38,AJ$37),Smartpac_DATA!$2:$2,0),4),"1","")&amp;"200")),0)</f>
        <v/>
      </c>
      <c r="AK57" s="251">
        <f>_xlfn.IFNA(SUM(INDIRECT("Smartpac_DATA!" &amp; SUBSTITUTE(ADDRESS(1,MATCH(CONCATENATE("*Count.AutoSlam.",'Site Setup'!$R$5,".",'Site Setup'!$R$5,"-SLAM",$AO57,AK$38,AK$37),Smartpac_DATA!$2:$2,0),4),"1","")&amp;"7:"&amp;SUBSTITUTE(ADDRESS(1,MATCH(CONCATENATE("*Count.AutoSlam.",'Site Setup'!$R$5,".",'Site Setup'!$R$5,"-SLAM",$AO57,AK$38,AK$37),Smartpac_DATA!$2:$2,0),4),"1","")&amp;"200")),0)</f>
        <v/>
      </c>
      <c r="AL57" s="251">
        <f>_xlfn.IFNA(SUM(INDIRECT("Smartpac_DATA!" &amp; SUBSTITUTE(ADDRESS(1,MATCH(CONCATENATE("*Count.AutoSlam.",'Site Setup'!$R$5,".",'Site Setup'!$R$5,"-SLAM",$AO57,AL$38,AL$37),Smartpac_DATA!$2:$2,0),4),"1","")&amp;"7:"&amp;SUBSTITUTE(ADDRESS(1,MATCH(CONCATENATE("*Count.AutoSlam.",'Site Setup'!$R$5,".",'Site Setup'!$R$5,"-SLAM",$AO57,AL$38,AL$37),Smartpac_DATA!$2:$2,0),4),"1","")&amp;"200")),0)</f>
        <v/>
      </c>
      <c r="AM57" s="251">
        <f>_xlfn.IFNA(SUM(INDIRECT("Smartpac_DATA!" &amp; SUBSTITUTE(ADDRESS(1,MATCH(CONCATENATE("*Count.AutoSlam.",'Site Setup'!$R$5,".",'Site Setup'!$G56,".",'Site Setup'!$R$5,"-SLAM",'Site Setup'!$F56,AM$38,AM$37),Smartpac_DATA!$2:$2,0),4),"1","")&amp;"7:"&amp;SUBSTITUTE(ADDRESS(1,MATCH(CONCATENATE("*Count.AutoSlam.",'Site Setup'!$R$5,".",'Site Setup'!$G56,".",'Site Setup'!$R$5,"-SLAM",'Site Setup'!$F56,AM$38,AM$37),Smartpac_DATA!$2:$2,0),4),"1","")&amp;"200")),0)</f>
        <v/>
      </c>
      <c r="AN57" s="251">
        <f>_xlfn.IFNA(SUM(INDIRECT("Smartpac_DATA!" &amp; SUBSTITUTE(ADDRESS(1,MATCH(CONCATENATE("*Count.AutoSlam.",'Site Setup'!$R$5,".",'Site Setup'!$R$5,"-SLAM",$AO57,AN$38,AN$37),Smartpac_DATA!$2:$2,0),4),"1","")&amp;"7:"&amp;SUBSTITUTE(ADDRESS(1,MATCH(CONCATENATE("*Count.AutoSlam.",'Site Setup'!$R$5,".",'Site Setup'!$R$5,"-SLAM",$AO57,AN$38,AN$37),Smartpac_DATA!$2:$2,0),4),"1","")&amp;"200")),0)</f>
        <v/>
      </c>
      <c r="AO57" s="24">
        <f>'Site Setup'!F56</f>
        <v/>
      </c>
      <c r="AP57" s="488" t="n"/>
    </row>
    <row r="58" ht="15.75" customHeight="1" s="644">
      <c r="A58" s="82">
        <f>A31</f>
        <v/>
      </c>
      <c r="B58" s="97">
        <f>_xlfn.IFNA(SUM(INDIRECT("Smartpac_DATA!" &amp; SUBSTITUTE(ADDRESS(1,MATCH(CONCATENATE("*Count.AutoSlam.",'Site Setup'!$R$5,".",'Site Setup'!$G57,".",'Site Setup'!$R$5,"-SLAM",$AO58,".Shipped n"),Smartpac_DATA!$2:$2,0),4),"1","")&amp;"7:"&amp;SUBSTITUTE(ADDRESS(1,MATCH(CONCATENATE("*Count.AutoSlam.",'Site Setup'!$R$5,".",'Site Setup'!$G57,".",'Site Setup'!$R$5,"-SLAM",$AO58,".Shipped n"),Smartpac_DATA!$2:$2,0),4),"1","")&amp;"200")),0)</f>
        <v/>
      </c>
      <c r="C58" s="251">
        <f>_xlfn.IFNA(SUM(INDIRECT("Smartpac_DATA!" &amp; SUBSTITUTE(ADDRESS(1,MATCH(CONCATENATE("*Count.AutoSlam.",'Site Setup'!$R$5,".",'Site Setup'!$R$5,"-SLAM",$AO58,C$38,C$37),Smartpac_DATA!$2:$2,0),4),"1","")&amp;"7:"&amp;SUBSTITUTE(ADDRESS(1,MATCH(CONCATENATE("*Count.AutoSlam.",'Site Setup'!$R$5,".",'Site Setup'!$R$5,"-SLAM",$AO58,C$38,C$37),Smartpac_DATA!$2:$2,0),4),"1","")&amp;"200")),0)</f>
        <v/>
      </c>
      <c r="D58" s="251">
        <f>_xlfn.IFNA(SUM(INDIRECT("Smartpac_DATA!" &amp; SUBSTITUTE(ADDRESS(1,MATCH(CONCATENATE("*Count.AutoSlam.",'Site Setup'!$R$5,".",'Site Setup'!$R$5,"-SLAM",$AO58,D$38,D$37),Smartpac_DATA!$2:$2,0),4),"1","")&amp;"7:"&amp;SUBSTITUTE(ADDRESS(1,MATCH(CONCATENATE("*Count.AutoSlam.",'Site Setup'!$R$5,".",'Site Setup'!$R$5,"-SLAM",$AO58,D$38,D$37),Smartpac_DATA!$2:$2,0),4),"1","")&amp;"200")),0)</f>
        <v/>
      </c>
      <c r="E58" s="251">
        <f>_xlfn.IFNA(SUM(INDIRECT("Smartpac_DATA!" &amp; SUBSTITUTE(ADDRESS(1,MATCH(CONCATENATE("*Count.AutoSlam.",'Site Setup'!$R$5,".",'Site Setup'!$R$5,"-SLAM",$AO58,E$38,E$37),Smartpac_DATA!$2:$2,0),4),"1","")&amp;"7:"&amp;SUBSTITUTE(ADDRESS(1,MATCH(CONCATENATE("*Count.AutoSlam.",'Site Setup'!$R$5,".",'Site Setup'!$R$5,"-SLAM",$AO58,E$38,E$37),Smartpac_DATA!$2:$2,0),4),"1","")&amp;"200")),0)</f>
        <v/>
      </c>
      <c r="F58" s="251">
        <f>_xlfn.IFNA(SUM(INDIRECT("Smartpac_DATA!" &amp; SUBSTITUTE(ADDRESS(1,MATCH(CONCATENATE("*Count.AutoSlam.",'Site Setup'!$R$5,".",'Site Setup'!$R$5,"-SLAM",$AO58,F$38,F$37),Smartpac_DATA!$2:$2,0),4),"1","")&amp;"7:"&amp;SUBSTITUTE(ADDRESS(1,MATCH(CONCATENATE("*Count.AutoSlam.",'Site Setup'!$R$5,".",'Site Setup'!$R$5,"-SLAM",$AO58,F$38,F$37),Smartpac_DATA!$2:$2,0),4),"1","")&amp;"200")),0)</f>
        <v/>
      </c>
      <c r="G58" s="251">
        <f>_xlfn.IFNA(SUM(INDIRECT("Smartpac_DATA!" &amp; SUBSTITUTE(ADDRESS(1,MATCH(CONCATENATE("*Count.AutoSlam.",'Site Setup'!$R$5,".",'Site Setup'!$R$5,"-SLAM",$AO58,G$38,G$37),Smartpac_DATA!$2:$2,0),4),"1","")&amp;"7:"&amp;SUBSTITUTE(ADDRESS(1,MATCH(CONCATENATE("*Count.AutoSlam.",'Site Setup'!$R$5,".",'Site Setup'!$R$5,"-SLAM",$AO58,G$38,G$37),Smartpac_DATA!$2:$2,0),4),"1","")&amp;"200")),0)</f>
        <v/>
      </c>
      <c r="H58" s="251">
        <f>_xlfn.IFNA(SUM(INDIRECT("Smartpac_DATA!" &amp; SUBSTITUTE(ADDRESS(1,MATCH(CONCATENATE("*Count.AutoSlam.",'Site Setup'!$R$5,".",'Site Setup'!$R$5,"-SLAM",$AO58,H$38,H$37),Smartpac_DATA!$2:$2,0),4),"1","")&amp;"7:"&amp;SUBSTITUTE(ADDRESS(1,MATCH(CONCATENATE("*Count.AutoSlam.",'Site Setup'!$R$5,".",'Site Setup'!$R$5,"-SLAM",$AO58,H$38,H$37),Smartpac_DATA!$2:$2,0),4),"1","")&amp;"200")),0)</f>
        <v/>
      </c>
      <c r="I58" s="251">
        <f>_xlfn.IFNA(SUM(INDIRECT("Smartpac_DATA!" &amp; SUBSTITUTE(ADDRESS(1,MATCH(CONCATENATE("*Count.AutoSlam.",'Site Setup'!$R$5,".",'Site Setup'!$R$5,"-SLAM",$AO58,I$38,I$37),Smartpac_DATA!$2:$2,0),4),"1","")&amp;"7:"&amp;SUBSTITUTE(ADDRESS(1,MATCH(CONCATENATE("*Count.AutoSlam.",'Site Setup'!$R$5,".",'Site Setup'!$R$5,"-SLAM",$AO58,I$38,I$37),Smartpac_DATA!$2:$2,0),4),"1","")&amp;"200")),0)</f>
        <v/>
      </c>
      <c r="J58" s="251">
        <f>_xlfn.IFNA(SUM(INDIRECT("Smartpac_DATA!" &amp; SUBSTITUTE(ADDRESS(1,MATCH(CONCATENATE("*Count.AutoSlam.",'Site Setup'!$R$5,".",'Site Setup'!$R$5,"-SLAM",$AO58,J$38,J$37),Smartpac_DATA!$2:$2,0),4),"1","")&amp;"7:"&amp;SUBSTITUTE(ADDRESS(1,MATCH(CONCATENATE("*Count.AutoSlam.",'Site Setup'!$R$5,".",'Site Setup'!$R$5,"-SLAM",$AO58,J$38,J$37),Smartpac_DATA!$2:$2,0),4),"1","")&amp;"200")),0)</f>
        <v/>
      </c>
      <c r="K58" s="251">
        <f>_xlfn.IFNA(SUM(INDIRECT("Smartpac_DATA!" &amp; SUBSTITUTE(ADDRESS(1,MATCH(CONCATENATE("*Count.AutoSlam.",'Site Setup'!$R$5,".",'Site Setup'!$R$5,"-SLAM",$AO58,K$38,K$37),Smartpac_DATA!$2:$2,0),4),"1","")&amp;"7:"&amp;SUBSTITUTE(ADDRESS(1,MATCH(CONCATENATE("*Count.AutoSlam.",'Site Setup'!$R$5,".",'Site Setup'!$R$5,"-SLAM",$AO58,K$38,K$37),Smartpac_DATA!$2:$2,0),4),"1","")&amp;"200")),0)</f>
        <v/>
      </c>
      <c r="L58" s="251">
        <f>_xlfn.IFNA(SUM(INDIRECT("Smartpac_DATA!" &amp; SUBSTITUTE(ADDRESS(1,MATCH(CONCATENATE("*Count.AutoSlam.",'Site Setup'!$R$5,".",'Site Setup'!$R$5,"-SLAM",$AO58,L$38,L$37),Smartpac_DATA!$2:$2,0),4),"1","")&amp;"7:"&amp;SUBSTITUTE(ADDRESS(1,MATCH(CONCATENATE("*Count.AutoSlam.",'Site Setup'!$R$5,".",'Site Setup'!$R$5,"-SLAM",$AO58,L$38,L$37),Smartpac_DATA!$2:$2,0),4),"1","")&amp;"200")),0)</f>
        <v/>
      </c>
      <c r="M58" s="251">
        <f>_xlfn.IFNA(SUM(INDIRECT("Smartpac_DATA!" &amp; SUBSTITUTE(ADDRESS(1,MATCH(CONCATENATE("*Count.AutoSlam.",'Site Setup'!$R$5,".",'Site Setup'!$R$5,"-SLAM",$AO58,M$38,M$37),Smartpac_DATA!$2:$2,0),4),"1","")&amp;"7:"&amp;SUBSTITUTE(ADDRESS(1,MATCH(CONCATENATE("*Count.AutoSlam.",'Site Setup'!$R$5,".",'Site Setup'!$R$5,"-SLAM",$AO58,M$38,M$37),Smartpac_DATA!$2:$2,0),4),"1","")&amp;"200")),0)</f>
        <v/>
      </c>
      <c r="N58" s="251">
        <f>_xlfn.IFNA(SUM(INDIRECT("Smartpac_DATA!" &amp; SUBSTITUTE(ADDRESS(1,MATCH(CONCATENATE("*Count.AutoSlam.",'Site Setup'!$R$5,".",'Site Setup'!$R$5,"-SLAM",$AO58,N$38,N$37),Smartpac_DATA!$2:$2,0),4),"1","")&amp;"7:"&amp;SUBSTITUTE(ADDRESS(1,MATCH(CONCATENATE("*Count.AutoSlam.",'Site Setup'!$R$5,".",'Site Setup'!$R$5,"-SLAM",$AO58,N$38,N$37),Smartpac_DATA!$2:$2,0),4),"1","")&amp;"200")),0)</f>
        <v/>
      </c>
      <c r="O58" s="251">
        <f>_xlfn.IFNA(SUM(INDIRECT("Smartpac_DATA!" &amp; SUBSTITUTE(ADDRESS(1,MATCH(CONCATENATE("*Count.AutoSlam.",'Site Setup'!$R$5,".",'Site Setup'!$R$5,"-SLAM",$AO58,O$38,O$37),Smartpac_DATA!$2:$2,0),4),"1","")&amp;"7:"&amp;SUBSTITUTE(ADDRESS(1,MATCH(CONCATENATE("*Count.AutoSlam.",'Site Setup'!$R$5,".",'Site Setup'!$R$5,"-SLAM",$AO58,O$38,O$37),Smartpac_DATA!$2:$2,0),4),"1","")&amp;"200")),0)</f>
        <v/>
      </c>
      <c r="P58" s="251">
        <f>_xlfn.IFNA(SUM(INDIRECT("Smartpac_DATA!" &amp; SUBSTITUTE(ADDRESS(1,MATCH(CONCATENATE("*Count.AutoSlam.",'Site Setup'!$R$5,".",'Site Setup'!$R$5,"-SLAM",$AO58,P$38,P$37),Smartpac_DATA!$2:$2,0),4),"1","")&amp;"7:"&amp;SUBSTITUTE(ADDRESS(1,MATCH(CONCATENATE("*Count.AutoSlam.",'Site Setup'!$R$5,".",'Site Setup'!$R$5,"-SLAM",$AO58,P$38,P$37),Smartpac_DATA!$2:$2,0),4),"1","")&amp;"200")),0)</f>
        <v/>
      </c>
      <c r="Q58" s="251">
        <f>_xlfn.IFNA(SUM(INDIRECT("Smartpac_DATA!" &amp; SUBSTITUTE(ADDRESS(1,MATCH(CONCATENATE("*Count.AutoSlam.",'Site Setup'!$R$5,".",'Site Setup'!$R$5,"-SLAM",$AO58,Q$38,Q$37),Smartpac_DATA!$2:$2,0),4),"1","")&amp;"7:"&amp;SUBSTITUTE(ADDRESS(1,MATCH(CONCATENATE("*Count.AutoSlam.",'Site Setup'!$R$5,".",'Site Setup'!$R$5,"-SLAM",$AO58,Q$38,Q$37),Smartpac_DATA!$2:$2,0),4),"1","")&amp;"200")),0)</f>
        <v/>
      </c>
      <c r="R58" s="251">
        <f>_xlfn.IFNA(SUM(INDIRECT("Smartpac_DATA!" &amp; SUBSTITUTE(ADDRESS(1,MATCH(CONCATENATE("*Count.AutoSlam.",'Site Setup'!$R$5,".",'Site Setup'!$R$5,"-SLAM",$AO58,R$38,R$37),Smartpac_DATA!$2:$2,0),4),"1","")&amp;"7:"&amp;SUBSTITUTE(ADDRESS(1,MATCH(CONCATENATE("*Count.AutoSlam.",'Site Setup'!$R$5,".",'Site Setup'!$R$5,"-SLAM",$AO58,R$38,R$37),Smartpac_DATA!$2:$2,0),4),"1","")&amp;"200")),0)</f>
        <v/>
      </c>
      <c r="S58" s="251">
        <f>_xlfn.IFNA(SUM(INDIRECT("Smartpac_DATA!" &amp; SUBSTITUTE(ADDRESS(1,MATCH(CONCATENATE("*Count.AutoSlam.",'Site Setup'!$R$5,".",'Site Setup'!$R$5,"-SLAM",$AO58,S$38,S$37),Smartpac_DATA!$2:$2,0),4),"1","")&amp;"7:"&amp;SUBSTITUTE(ADDRESS(1,MATCH(CONCATENATE("*Count.AutoSlam.",'Site Setup'!$R$5,".",'Site Setup'!$R$5,"-SLAM",$AO58,S$38,S$37),Smartpac_DATA!$2:$2,0),4),"1","")&amp;"200")),0)</f>
        <v/>
      </c>
      <c r="T58" s="251">
        <f>_xlfn.IFNA(SUM(INDIRECT("Smartpac_DATA!" &amp; SUBSTITUTE(ADDRESS(1,MATCH(CONCATENATE("*Count.AutoSlam.",'Site Setup'!$R$5,".",'Site Setup'!$R$5,"-SLAM",$AO58,T$38,T$37),Smartpac_DATA!$2:$2,0),4),"1","")&amp;"7:"&amp;SUBSTITUTE(ADDRESS(1,MATCH(CONCATENATE("*Count.AutoSlam.",'Site Setup'!$R$5,".",'Site Setup'!$R$5,"-SLAM",$AO58,T$38,T$37),Smartpac_DATA!$2:$2,0),4),"1","")&amp;"200")),0)</f>
        <v/>
      </c>
      <c r="U58" s="251">
        <f>_xlfn.IFNA(SUM(INDIRECT("Smartpac_DATA!" &amp; SUBSTITUTE(ADDRESS(1,MATCH(CONCATENATE("*Count.AutoSlam.",'Site Setup'!$R$5,".",'Site Setup'!$R$5,"-SLAM",$AO58,U$38,U$37),Smartpac_DATA!$2:$2,0),4),"1","")&amp;"7:"&amp;SUBSTITUTE(ADDRESS(1,MATCH(CONCATENATE("*Count.AutoSlam.",'Site Setup'!$R$5,".",'Site Setup'!$R$5,"-SLAM",$AO58,U$38,U$37),Smartpac_DATA!$2:$2,0),4),"1","")&amp;"200")),0)</f>
        <v/>
      </c>
      <c r="V58" s="251">
        <f>_xlfn.IFNA(SUM(INDIRECT("Smartpac_DATA!" &amp; SUBSTITUTE(ADDRESS(1,MATCH(CONCATENATE("*Count.AutoSlam.",'Site Setup'!$R$5,".",'Site Setup'!$R$5,"-SLAM",$AO58,V$38,V$37),Smartpac_DATA!$2:$2,0),4),"1","")&amp;"7:"&amp;SUBSTITUTE(ADDRESS(1,MATCH(CONCATENATE("*Count.AutoSlam.",'Site Setup'!$R$5,".",'Site Setup'!$R$5,"-SLAM",$AO58,V$38,V$37),Smartpac_DATA!$2:$2,0),4),"1","")&amp;"200")),0)</f>
        <v/>
      </c>
      <c r="W58" s="251">
        <f>_xlfn.IFNA(SUM(INDIRECT("Smartpac_DATA!" &amp; SUBSTITUTE(ADDRESS(1,MATCH(CONCATENATE("*Count.AutoSlam.",'Site Setup'!$R$5,".",'Site Setup'!$R$5,"-SLAM",$AO58,W$38,W$37),Smartpac_DATA!$2:$2,0),4),"1","")&amp;"7:"&amp;SUBSTITUTE(ADDRESS(1,MATCH(CONCATENATE("*Count.AutoSlam.",'Site Setup'!$R$5,".",'Site Setup'!$R$5,"-SLAM",$AO58,W$38,W$37),Smartpac_DATA!$2:$2,0),4),"1","")&amp;"200")),0)</f>
        <v/>
      </c>
      <c r="X58" s="251">
        <f>_xlfn.IFNA(SUM(INDIRECT("Smartpac_DATA!" &amp; SUBSTITUTE(ADDRESS(1,MATCH(CONCATENATE("*Count.AutoSlam.",'Site Setup'!$R$5,".",'Site Setup'!$R$5,"-SLAM",$AO58,X$38,X$37),Smartpac_DATA!$2:$2,0),4),"1","")&amp;"7:"&amp;SUBSTITUTE(ADDRESS(1,MATCH(CONCATENATE("*Count.AutoSlam.",'Site Setup'!$R$5,".",'Site Setup'!$R$5,"-SLAM",$AO58,X$38,X$37),Smartpac_DATA!$2:$2,0),4),"1","")&amp;"200")),0)</f>
        <v/>
      </c>
      <c r="Y58" s="251">
        <f>_xlfn.IFNA(SUM(INDIRECT("Smartpac_DATA!" &amp; SUBSTITUTE(ADDRESS(1,MATCH(CONCATENATE("*Count.AutoSlam.",'Site Setup'!$R$5,".",'Site Setup'!$G57,".",'Site Setup'!$R$5,"-SLAM",'Site Setup'!$F57,Y$38,Y$37),Smartpac_DATA!$2:$2,0),4),"1","")&amp;"7:"&amp;SUBSTITUTE(ADDRESS(1,MATCH(CONCATENATE("*Count.AutoSlam.",'Site Setup'!$R$5,".",'Site Setup'!$G57,".",'Site Setup'!$R$5,"-SLAM",'Site Setup'!$F57,Y$38,Y$37),Smartpac_DATA!$2:$2,0),4),"1","")&amp;"200")),0)</f>
        <v/>
      </c>
      <c r="Z58" s="251">
        <f>_xlfn.IFNA(SUM(INDIRECT("Smartpac_DATA!" &amp; SUBSTITUTE(ADDRESS(1,MATCH(CONCATENATE("*Count.AutoSlam.",'Site Setup'!$R$5,".",'Site Setup'!$R$5,"-SLAM",$AO58,Z$38,Z$37),Smartpac_DATA!$2:$2,0),4),"1","")&amp;"7:"&amp;SUBSTITUTE(ADDRESS(1,MATCH(CONCATENATE("*Count.AutoSlam.",'Site Setup'!$R$5,".",'Site Setup'!$R$5,"-SLAM",$AO58,Z$38,Z$37),Smartpac_DATA!$2:$2,0),4),"1","")&amp;"200")),0)</f>
        <v/>
      </c>
      <c r="AA58" s="251">
        <f>_xlfn.IFNA(SUM(INDIRECT("Smartpac_DATA!" &amp; SUBSTITUTE(ADDRESS(1,MATCH(CONCATENATE("*Count.AutoSlam.",'Site Setup'!$R$5,".",'Site Setup'!$R$5,"-SLAM",$AO58,AA$38,AA$37),Smartpac_DATA!$2:$2,0),4),"1","")&amp;"7:"&amp;SUBSTITUTE(ADDRESS(1,MATCH(CONCATENATE("*Count.AutoSlam.",'Site Setup'!$R$5,".",'Site Setup'!$R$5,"-SLAM",$AO58,AA$38,AA$37),Smartpac_DATA!$2:$2,0),4),"1","")&amp;"200")),0)</f>
        <v/>
      </c>
      <c r="AB58" s="251">
        <f>_xlfn.IFNA(SUM(INDIRECT("Smartpac_DATA!" &amp; SUBSTITUTE(ADDRESS(1,MATCH(CONCATENATE("*Count.AutoSlam.",'Site Setup'!$R$5,".",'Site Setup'!$R$5,"-SLAM",$AO58,AB$38,AB$37),Smartpac_DATA!$2:$2,0),4),"1","")&amp;"7:"&amp;SUBSTITUTE(ADDRESS(1,MATCH(CONCATENATE("*Count.AutoSlam.",'Site Setup'!$R$5,".",'Site Setup'!$R$5,"-SLAM",$AO58,AB$38,AB$37),Smartpac_DATA!$2:$2,0),4),"1","")&amp;"200")),0)</f>
        <v/>
      </c>
      <c r="AC58" s="251">
        <f>_xlfn.IFNA(SUM(INDIRECT("Smartpac_DATA!" &amp; SUBSTITUTE(ADDRESS(1,MATCH(CONCATENATE("*Count.AutoSlam.",'Site Setup'!$R$5,".",'Site Setup'!$R$5,"-SLAM",$AO58,AC$38,AC$37),Smartpac_DATA!$2:$2,0),4),"1","")&amp;"7:"&amp;SUBSTITUTE(ADDRESS(1,MATCH(CONCATENATE("*Count.AutoSlam.",'Site Setup'!$R$5,".",'Site Setup'!$R$5,"-SLAM",$AO58,AC$38,AC$37),Smartpac_DATA!$2:$2,0),4),"1","")&amp;"200")),0)</f>
        <v/>
      </c>
      <c r="AD58" s="251">
        <f>_xlfn.IFNA(SUM(INDIRECT("Smartpac_DATA!" &amp; SUBSTITUTE(ADDRESS(1,MATCH(CONCATENATE("*Count.AutoSlam.",'Site Setup'!$R$5,".",'Site Setup'!$R$5,"-SLAM",$AO58,AD$38,AD$37),Smartpac_DATA!$2:$2,0),4),"1","")&amp;"7:"&amp;SUBSTITUTE(ADDRESS(1,MATCH(CONCATENATE("*Count.AutoSlam.",'Site Setup'!$R$5,".",'Site Setup'!$R$5,"-SLAM",$AO58,AD$38,AD$37),Smartpac_DATA!$2:$2,0),4),"1","")&amp;"200")),0)</f>
        <v/>
      </c>
      <c r="AE58" s="251">
        <f>_xlfn.IFNA(SUM(INDIRECT("Smartpac_DATA!" &amp; SUBSTITUTE(ADDRESS(1,MATCH(CONCATENATE("*Count.AutoSlam.",'Site Setup'!$R$5,".",'Site Setup'!$R$5,"-SLAM",$AO58,AE$38,AE$37),Smartpac_DATA!$2:$2,0),4),"1","")&amp;"7:"&amp;SUBSTITUTE(ADDRESS(1,MATCH(CONCATENATE("*Count.AutoSlam.",'Site Setup'!$R$5,".",'Site Setup'!$R$5,"-SLAM",$AO58,AE$38,AE$37),Smartpac_DATA!$2:$2,0),4),"1","")&amp;"200")),0)</f>
        <v/>
      </c>
      <c r="AF58" s="251">
        <f>_xlfn.IFNA(SUM(INDIRECT("Smartpac_DATA!" &amp; SUBSTITUTE(ADDRESS(1,MATCH(CONCATENATE("*Count.AutoSlam.",'Site Setup'!$R$5,".",'Site Setup'!$R$5,"-SLAM",$AO58,AF$38,AF$37),Smartpac_DATA!$2:$2,0),4),"1","")&amp;"7:"&amp;SUBSTITUTE(ADDRESS(1,MATCH(CONCATENATE("*Count.AutoSlam.",'Site Setup'!$R$5,".",'Site Setup'!$R$5,"-SLAM",$AO58,AF$38,AF$37),Smartpac_DATA!$2:$2,0),4),"1","")&amp;"200")),0)</f>
        <v/>
      </c>
      <c r="AG58" s="251">
        <f>_xlfn.IFNA(SUM(INDIRECT("Smartpac_DATA!" &amp; SUBSTITUTE(ADDRESS(1,MATCH(CONCATENATE("*Count.AutoSlam.",'Site Setup'!$R$5,".",'Site Setup'!$R$5,"-SLAM",$AO58,AG$38,AG$37),Smartpac_DATA!$2:$2,0),4),"1","")&amp;"7:"&amp;SUBSTITUTE(ADDRESS(1,MATCH(CONCATENATE("*Count.AutoSlam.",'Site Setup'!$R$5,".",'Site Setup'!$R$5,"-SLAM",$AO58,AG$38,AG$37),Smartpac_DATA!$2:$2,0),4),"1","")&amp;"200")),0)</f>
        <v/>
      </c>
      <c r="AH58" s="251">
        <f>_xlfn.IFNA(SUM(INDIRECT("Smartpac_DATA!" &amp; SUBSTITUTE(ADDRESS(1,MATCH(CONCATENATE("*Count.AutoSlam.",'Site Setup'!$R$5,".",'Site Setup'!$R$5,"-SLAM",$AO58,AH$38,AH$37),Smartpac_DATA!$2:$2,0),4),"1","")&amp;"7:"&amp;SUBSTITUTE(ADDRESS(1,MATCH(CONCATENATE("*Count.AutoSlam.",'Site Setup'!$R$5,".",'Site Setup'!$R$5,"-SLAM",$AO58,AH$38,AH$37),Smartpac_DATA!$2:$2,0),4),"1","")&amp;"200")),0)</f>
        <v/>
      </c>
      <c r="AI58" s="251">
        <f>_xlfn.IFNA(SUM(INDIRECT("Smartpac_DATA!" &amp; SUBSTITUTE(ADDRESS(1,MATCH(CONCATENATE("*Count.AutoSlam.",'Site Setup'!$R$5,".",'Site Setup'!$R$5,"-SLAM",$AO58,AI$38,AI$37),Smartpac_DATA!$2:$2,0),4),"1","")&amp;"7:"&amp;SUBSTITUTE(ADDRESS(1,MATCH(CONCATENATE("*Count.AutoSlam.",'Site Setup'!$R$5,".",'Site Setup'!$R$5,"-SLAM",$AO58,AI$38,AI$37),Smartpac_DATA!$2:$2,0),4),"1","")&amp;"200")),0)</f>
        <v/>
      </c>
      <c r="AJ58" s="251">
        <f>_xlfn.IFNA(SUM(INDIRECT("Smartpac_DATA!" &amp; SUBSTITUTE(ADDRESS(1,MATCH(CONCATENATE("*Count.AutoSlam.",'Site Setup'!$R$5,".",'Site Setup'!$R$5,"-SLAM",$AO58,AJ$38,AJ$37),Smartpac_DATA!$2:$2,0),4),"1","")&amp;"7:"&amp;SUBSTITUTE(ADDRESS(1,MATCH(CONCATENATE("*Count.AutoSlam.",'Site Setup'!$R$5,".",'Site Setup'!$R$5,"-SLAM",$AO58,AJ$38,AJ$37),Smartpac_DATA!$2:$2,0),4),"1","")&amp;"200")),0)</f>
        <v/>
      </c>
      <c r="AK58" s="251">
        <f>_xlfn.IFNA(SUM(INDIRECT("Smartpac_DATA!" &amp; SUBSTITUTE(ADDRESS(1,MATCH(CONCATENATE("*Count.AutoSlam.",'Site Setup'!$R$5,".",'Site Setup'!$R$5,"-SLAM",$AO58,AK$38,AK$37),Smartpac_DATA!$2:$2,0),4),"1","")&amp;"7:"&amp;SUBSTITUTE(ADDRESS(1,MATCH(CONCATENATE("*Count.AutoSlam.",'Site Setup'!$R$5,".",'Site Setup'!$R$5,"-SLAM",$AO58,AK$38,AK$37),Smartpac_DATA!$2:$2,0),4),"1","")&amp;"200")),0)</f>
        <v/>
      </c>
      <c r="AL58" s="251">
        <f>_xlfn.IFNA(SUM(INDIRECT("Smartpac_DATA!" &amp; SUBSTITUTE(ADDRESS(1,MATCH(CONCATENATE("*Count.AutoSlam.",'Site Setup'!$R$5,".",'Site Setup'!$R$5,"-SLAM",$AO58,AL$38,AL$37),Smartpac_DATA!$2:$2,0),4),"1","")&amp;"7:"&amp;SUBSTITUTE(ADDRESS(1,MATCH(CONCATENATE("*Count.AutoSlam.",'Site Setup'!$R$5,".",'Site Setup'!$R$5,"-SLAM",$AO58,AL$38,AL$37),Smartpac_DATA!$2:$2,0),4),"1","")&amp;"200")),0)</f>
        <v/>
      </c>
      <c r="AM58" s="251">
        <f>_xlfn.IFNA(SUM(INDIRECT("Smartpac_DATA!" &amp; SUBSTITUTE(ADDRESS(1,MATCH(CONCATENATE("*Count.AutoSlam.",'Site Setup'!$R$5,".",'Site Setup'!$G57,".",'Site Setup'!$R$5,"-SLAM",'Site Setup'!$F57,AM$38,AM$37),Smartpac_DATA!$2:$2,0),4),"1","")&amp;"7:"&amp;SUBSTITUTE(ADDRESS(1,MATCH(CONCATENATE("*Count.AutoSlam.",'Site Setup'!$R$5,".",'Site Setup'!$G57,".",'Site Setup'!$R$5,"-SLAM",'Site Setup'!$F57,AM$38,AM$37),Smartpac_DATA!$2:$2,0),4),"1","")&amp;"200")),0)</f>
        <v/>
      </c>
      <c r="AN58" s="251">
        <f>_xlfn.IFNA(SUM(INDIRECT("Smartpac_DATA!" &amp; SUBSTITUTE(ADDRESS(1,MATCH(CONCATENATE("*Count.AutoSlam.",'Site Setup'!$R$5,".",'Site Setup'!$R$5,"-SLAM",$AO58,AN$38,AN$37),Smartpac_DATA!$2:$2,0),4),"1","")&amp;"7:"&amp;SUBSTITUTE(ADDRESS(1,MATCH(CONCATENATE("*Count.AutoSlam.",'Site Setup'!$R$5,".",'Site Setup'!$R$5,"-SLAM",$AO58,AN$38,AN$37),Smartpac_DATA!$2:$2,0),4),"1","")&amp;"200")),0)</f>
        <v/>
      </c>
      <c r="AO58" s="24">
        <f>'Site Setup'!F57</f>
        <v/>
      </c>
      <c r="AP58" s="488" t="n"/>
    </row>
    <row r="59" ht="16.5" customHeight="1" s="644" thickBot="1">
      <c r="A59" s="82">
        <f>A32</f>
        <v/>
      </c>
      <c r="B59" s="97">
        <f>_xlfn.IFNA(SUM(INDIRECT("Smartpac_DATA!" &amp; SUBSTITUTE(ADDRESS(1,MATCH(CONCATENATE("*Count.AutoSlam.",'Site Setup'!$R$5,".",'Site Setup'!$G58,".",'Site Setup'!$R$5,"-SLAM",$AO59,".Shipped n"),Smartpac_DATA!$2:$2,0),4),"1","")&amp;"7:"&amp;SUBSTITUTE(ADDRESS(1,MATCH(CONCATENATE("*Count.AutoSlam.",'Site Setup'!$R$5,".",'Site Setup'!$G58,".",'Site Setup'!$R$5,"-SLAM",$AO59,".Shipped n"),Smartpac_DATA!$2:$2,0),4),"1","")&amp;"200")),0)</f>
        <v/>
      </c>
      <c r="C59" s="251">
        <f>_xlfn.IFNA(SUM(INDIRECT("Smartpac_DATA!" &amp; SUBSTITUTE(ADDRESS(1,MATCH(CONCATENATE("*Count.AutoSlam.",'Site Setup'!$R$5,".",'Site Setup'!$R$5,"-SLAM",$AO59,C$38,C$37),Smartpac_DATA!$2:$2,0),4),"1","")&amp;"7:"&amp;SUBSTITUTE(ADDRESS(1,MATCH(CONCATENATE("*Count.AutoSlam.",'Site Setup'!$R$5,".",'Site Setup'!$R$5,"-SLAM",$AO59,C$38,C$37),Smartpac_DATA!$2:$2,0),4),"1","")&amp;"200")),0)</f>
        <v/>
      </c>
      <c r="D59" s="251">
        <f>_xlfn.IFNA(SUM(INDIRECT("Smartpac_DATA!" &amp; SUBSTITUTE(ADDRESS(1,MATCH(CONCATENATE("*Count.AutoSlam.",'Site Setup'!$R$5,".",'Site Setup'!$R$5,"-SLAM",$AO59,D$38,D$37),Smartpac_DATA!$2:$2,0),4),"1","")&amp;"7:"&amp;SUBSTITUTE(ADDRESS(1,MATCH(CONCATENATE("*Count.AutoSlam.",'Site Setup'!$R$5,".",'Site Setup'!$R$5,"-SLAM",$AO59,D$38,D$37),Smartpac_DATA!$2:$2,0),4),"1","")&amp;"200")),0)</f>
        <v/>
      </c>
      <c r="E59" s="251">
        <f>_xlfn.IFNA(SUM(INDIRECT("Smartpac_DATA!" &amp; SUBSTITUTE(ADDRESS(1,MATCH(CONCATENATE("*Count.AutoSlam.",'Site Setup'!$R$5,".",'Site Setup'!$R$5,"-SLAM",$AO59,E$38,E$37),Smartpac_DATA!$2:$2,0),4),"1","")&amp;"7:"&amp;SUBSTITUTE(ADDRESS(1,MATCH(CONCATENATE("*Count.AutoSlam.",'Site Setup'!$R$5,".",'Site Setup'!$R$5,"-SLAM",$AO59,E$38,E$37),Smartpac_DATA!$2:$2,0),4),"1","")&amp;"200")),0)</f>
        <v/>
      </c>
      <c r="F59" s="251">
        <f>_xlfn.IFNA(SUM(INDIRECT("Smartpac_DATA!" &amp; SUBSTITUTE(ADDRESS(1,MATCH(CONCATENATE("*Count.AutoSlam.",'Site Setup'!$R$5,".",'Site Setup'!$R$5,"-SLAM",$AO59,F$38,F$37),Smartpac_DATA!$2:$2,0),4),"1","")&amp;"7:"&amp;SUBSTITUTE(ADDRESS(1,MATCH(CONCATENATE("*Count.AutoSlam.",'Site Setup'!$R$5,".",'Site Setup'!$R$5,"-SLAM",$AO59,F$38,F$37),Smartpac_DATA!$2:$2,0),4),"1","")&amp;"200")),0)</f>
        <v/>
      </c>
      <c r="G59" s="251">
        <f>_xlfn.IFNA(SUM(INDIRECT("Smartpac_DATA!" &amp; SUBSTITUTE(ADDRESS(1,MATCH(CONCATENATE("*Count.AutoSlam.",'Site Setup'!$R$5,".",'Site Setup'!$R$5,"-SLAM",$AO59,G$38,G$37),Smartpac_DATA!$2:$2,0),4),"1","")&amp;"7:"&amp;SUBSTITUTE(ADDRESS(1,MATCH(CONCATENATE("*Count.AutoSlam.",'Site Setup'!$R$5,".",'Site Setup'!$R$5,"-SLAM",$AO59,G$38,G$37),Smartpac_DATA!$2:$2,0),4),"1","")&amp;"200")),0)</f>
        <v/>
      </c>
      <c r="H59" s="251">
        <f>_xlfn.IFNA(SUM(INDIRECT("Smartpac_DATA!" &amp; SUBSTITUTE(ADDRESS(1,MATCH(CONCATENATE("*Count.AutoSlam.",'Site Setup'!$R$5,".",'Site Setup'!$R$5,"-SLAM",$AO59,H$38,H$37),Smartpac_DATA!$2:$2,0),4),"1","")&amp;"7:"&amp;SUBSTITUTE(ADDRESS(1,MATCH(CONCATENATE("*Count.AutoSlam.",'Site Setup'!$R$5,".",'Site Setup'!$R$5,"-SLAM",$AO59,H$38,H$37),Smartpac_DATA!$2:$2,0),4),"1","")&amp;"200")),0)</f>
        <v/>
      </c>
      <c r="I59" s="251">
        <f>_xlfn.IFNA(SUM(INDIRECT("Smartpac_DATA!" &amp; SUBSTITUTE(ADDRESS(1,MATCH(CONCATENATE("*Count.AutoSlam.",'Site Setup'!$R$5,".",'Site Setup'!$R$5,"-SLAM",$AO59,I$38,I$37),Smartpac_DATA!$2:$2,0),4),"1","")&amp;"7:"&amp;SUBSTITUTE(ADDRESS(1,MATCH(CONCATENATE("*Count.AutoSlam.",'Site Setup'!$R$5,".",'Site Setup'!$R$5,"-SLAM",$AO59,I$38,I$37),Smartpac_DATA!$2:$2,0),4),"1","")&amp;"200")),0)</f>
        <v/>
      </c>
      <c r="J59" s="251">
        <f>_xlfn.IFNA(SUM(INDIRECT("Smartpac_DATA!" &amp; SUBSTITUTE(ADDRESS(1,MATCH(CONCATENATE("*Count.AutoSlam.",'Site Setup'!$R$5,".",'Site Setup'!$R$5,"-SLAM",$AO59,J$38,J$37),Smartpac_DATA!$2:$2,0),4),"1","")&amp;"7:"&amp;SUBSTITUTE(ADDRESS(1,MATCH(CONCATENATE("*Count.AutoSlam.",'Site Setup'!$R$5,".",'Site Setup'!$R$5,"-SLAM",$AO59,J$38,J$37),Smartpac_DATA!$2:$2,0),4),"1","")&amp;"200")),0)</f>
        <v/>
      </c>
      <c r="K59" s="251">
        <f>_xlfn.IFNA(SUM(INDIRECT("Smartpac_DATA!" &amp; SUBSTITUTE(ADDRESS(1,MATCH(CONCATENATE("*Count.AutoSlam.",'Site Setup'!$R$5,".",'Site Setup'!$R$5,"-SLAM",$AO59,K$38,K$37),Smartpac_DATA!$2:$2,0),4),"1","")&amp;"7:"&amp;SUBSTITUTE(ADDRESS(1,MATCH(CONCATENATE("*Count.AutoSlam.",'Site Setup'!$R$5,".",'Site Setup'!$R$5,"-SLAM",$AO59,K$38,K$37),Smartpac_DATA!$2:$2,0),4),"1","")&amp;"200")),0)</f>
        <v/>
      </c>
      <c r="L59" s="251">
        <f>_xlfn.IFNA(SUM(INDIRECT("Smartpac_DATA!" &amp; SUBSTITUTE(ADDRESS(1,MATCH(CONCATENATE("*Count.AutoSlam.",'Site Setup'!$R$5,".",'Site Setup'!$R$5,"-SLAM",$AO59,L$38,L$37),Smartpac_DATA!$2:$2,0),4),"1","")&amp;"7:"&amp;SUBSTITUTE(ADDRESS(1,MATCH(CONCATENATE("*Count.AutoSlam.",'Site Setup'!$R$5,".",'Site Setup'!$R$5,"-SLAM",$AO59,L$38,L$37),Smartpac_DATA!$2:$2,0),4),"1","")&amp;"200")),0)</f>
        <v/>
      </c>
      <c r="M59" s="251">
        <f>_xlfn.IFNA(SUM(INDIRECT("Smartpac_DATA!" &amp; SUBSTITUTE(ADDRESS(1,MATCH(CONCATENATE("*Count.AutoSlam.",'Site Setup'!$R$5,".",'Site Setup'!$R$5,"-SLAM",$AO59,M$38,M$37),Smartpac_DATA!$2:$2,0),4),"1","")&amp;"7:"&amp;SUBSTITUTE(ADDRESS(1,MATCH(CONCATENATE("*Count.AutoSlam.",'Site Setup'!$R$5,".",'Site Setup'!$R$5,"-SLAM",$AO59,M$38,M$37),Smartpac_DATA!$2:$2,0),4),"1","")&amp;"200")),0)</f>
        <v/>
      </c>
      <c r="N59" s="251">
        <f>_xlfn.IFNA(SUM(INDIRECT("Smartpac_DATA!" &amp; SUBSTITUTE(ADDRESS(1,MATCH(CONCATENATE("*Count.AutoSlam.",'Site Setup'!$R$5,".",'Site Setup'!$R$5,"-SLAM",$AO59,N$38,N$37),Smartpac_DATA!$2:$2,0),4),"1","")&amp;"7:"&amp;SUBSTITUTE(ADDRESS(1,MATCH(CONCATENATE("*Count.AutoSlam.",'Site Setup'!$R$5,".",'Site Setup'!$R$5,"-SLAM",$AO59,N$38,N$37),Smartpac_DATA!$2:$2,0),4),"1","")&amp;"200")),0)</f>
        <v/>
      </c>
      <c r="O59" s="251">
        <f>_xlfn.IFNA(SUM(INDIRECT("Smartpac_DATA!" &amp; SUBSTITUTE(ADDRESS(1,MATCH(CONCATENATE("*Count.AutoSlam.",'Site Setup'!$R$5,".",'Site Setup'!$R$5,"-SLAM",$AO59,O$38,O$37),Smartpac_DATA!$2:$2,0),4),"1","")&amp;"7:"&amp;SUBSTITUTE(ADDRESS(1,MATCH(CONCATENATE("*Count.AutoSlam.",'Site Setup'!$R$5,".",'Site Setup'!$R$5,"-SLAM",$AO59,O$38,O$37),Smartpac_DATA!$2:$2,0),4),"1","")&amp;"200")),0)</f>
        <v/>
      </c>
      <c r="P59" s="251">
        <f>_xlfn.IFNA(SUM(INDIRECT("Smartpac_DATA!" &amp; SUBSTITUTE(ADDRESS(1,MATCH(CONCATENATE("*Count.AutoSlam.",'Site Setup'!$R$5,".",'Site Setup'!$R$5,"-SLAM",$AO59,P$38,P$37),Smartpac_DATA!$2:$2,0),4),"1","")&amp;"7:"&amp;SUBSTITUTE(ADDRESS(1,MATCH(CONCATENATE("*Count.AutoSlam.",'Site Setup'!$R$5,".",'Site Setup'!$R$5,"-SLAM",$AO59,P$38,P$37),Smartpac_DATA!$2:$2,0),4),"1","")&amp;"200")),0)</f>
        <v/>
      </c>
      <c r="Q59" s="251">
        <f>_xlfn.IFNA(SUM(INDIRECT("Smartpac_DATA!" &amp; SUBSTITUTE(ADDRESS(1,MATCH(CONCATENATE("*Count.AutoSlam.",'Site Setup'!$R$5,".",'Site Setup'!$R$5,"-SLAM",$AO59,Q$38,Q$37),Smartpac_DATA!$2:$2,0),4),"1","")&amp;"7:"&amp;SUBSTITUTE(ADDRESS(1,MATCH(CONCATENATE("*Count.AutoSlam.",'Site Setup'!$R$5,".",'Site Setup'!$R$5,"-SLAM",$AO59,Q$38,Q$37),Smartpac_DATA!$2:$2,0),4),"1","")&amp;"200")),0)</f>
        <v/>
      </c>
      <c r="R59" s="251">
        <f>_xlfn.IFNA(SUM(INDIRECT("Smartpac_DATA!" &amp; SUBSTITUTE(ADDRESS(1,MATCH(CONCATENATE("*Count.AutoSlam.",'Site Setup'!$R$5,".",'Site Setup'!$R$5,"-SLAM",$AO59,R$38,R$37),Smartpac_DATA!$2:$2,0),4),"1","")&amp;"7:"&amp;SUBSTITUTE(ADDRESS(1,MATCH(CONCATENATE("*Count.AutoSlam.",'Site Setup'!$R$5,".",'Site Setup'!$R$5,"-SLAM",$AO59,R$38,R$37),Smartpac_DATA!$2:$2,0),4),"1","")&amp;"200")),0)</f>
        <v/>
      </c>
      <c r="S59" s="251">
        <f>_xlfn.IFNA(SUM(INDIRECT("Smartpac_DATA!" &amp; SUBSTITUTE(ADDRESS(1,MATCH(CONCATENATE("*Count.AutoSlam.",'Site Setup'!$R$5,".",'Site Setup'!$R$5,"-SLAM",$AO59,S$38,S$37),Smartpac_DATA!$2:$2,0),4),"1","")&amp;"7:"&amp;SUBSTITUTE(ADDRESS(1,MATCH(CONCATENATE("*Count.AutoSlam.",'Site Setup'!$R$5,".",'Site Setup'!$R$5,"-SLAM",$AO59,S$38,S$37),Smartpac_DATA!$2:$2,0),4),"1","")&amp;"200")),0)</f>
        <v/>
      </c>
      <c r="T59" s="251">
        <f>_xlfn.IFNA(SUM(INDIRECT("Smartpac_DATA!" &amp; SUBSTITUTE(ADDRESS(1,MATCH(CONCATENATE("*Count.AutoSlam.",'Site Setup'!$R$5,".",'Site Setup'!$R$5,"-SLAM",$AO59,T$38,T$37),Smartpac_DATA!$2:$2,0),4),"1","")&amp;"7:"&amp;SUBSTITUTE(ADDRESS(1,MATCH(CONCATENATE("*Count.AutoSlam.",'Site Setup'!$R$5,".",'Site Setup'!$R$5,"-SLAM",$AO59,T$38,T$37),Smartpac_DATA!$2:$2,0),4),"1","")&amp;"200")),0)</f>
        <v/>
      </c>
      <c r="U59" s="251">
        <f>_xlfn.IFNA(SUM(INDIRECT("Smartpac_DATA!" &amp; SUBSTITUTE(ADDRESS(1,MATCH(CONCATENATE("*Count.AutoSlam.",'Site Setup'!$R$5,".",'Site Setup'!$R$5,"-SLAM",$AO59,U$38,U$37),Smartpac_DATA!$2:$2,0),4),"1","")&amp;"7:"&amp;SUBSTITUTE(ADDRESS(1,MATCH(CONCATENATE("*Count.AutoSlam.",'Site Setup'!$R$5,".",'Site Setup'!$R$5,"-SLAM",$AO59,U$38,U$37),Smartpac_DATA!$2:$2,0),4),"1","")&amp;"200")),0)</f>
        <v/>
      </c>
      <c r="V59" s="251">
        <f>_xlfn.IFNA(SUM(INDIRECT("Smartpac_DATA!" &amp; SUBSTITUTE(ADDRESS(1,MATCH(CONCATENATE("*Count.AutoSlam.",'Site Setup'!$R$5,".",'Site Setup'!$R$5,"-SLAM",$AO59,V$38,V$37),Smartpac_DATA!$2:$2,0),4),"1","")&amp;"7:"&amp;SUBSTITUTE(ADDRESS(1,MATCH(CONCATENATE("*Count.AutoSlam.",'Site Setup'!$R$5,".",'Site Setup'!$R$5,"-SLAM",$AO59,V$38,V$37),Smartpac_DATA!$2:$2,0),4),"1","")&amp;"200")),0)</f>
        <v/>
      </c>
      <c r="W59" s="251">
        <f>_xlfn.IFNA(SUM(INDIRECT("Smartpac_DATA!" &amp; SUBSTITUTE(ADDRESS(1,MATCH(CONCATENATE("*Count.AutoSlam.",'Site Setup'!$R$5,".",'Site Setup'!$R$5,"-SLAM",$AO59,W$38,W$37),Smartpac_DATA!$2:$2,0),4),"1","")&amp;"7:"&amp;SUBSTITUTE(ADDRESS(1,MATCH(CONCATENATE("*Count.AutoSlam.",'Site Setup'!$R$5,".",'Site Setup'!$R$5,"-SLAM",$AO59,W$38,W$37),Smartpac_DATA!$2:$2,0),4),"1","")&amp;"200")),0)</f>
        <v/>
      </c>
      <c r="X59" s="251">
        <f>_xlfn.IFNA(SUM(INDIRECT("Smartpac_DATA!" &amp; SUBSTITUTE(ADDRESS(1,MATCH(CONCATENATE("*Count.AutoSlam.",'Site Setup'!$R$5,".",'Site Setup'!$R$5,"-SLAM",$AO59,X$38,X$37),Smartpac_DATA!$2:$2,0),4),"1","")&amp;"7:"&amp;SUBSTITUTE(ADDRESS(1,MATCH(CONCATENATE("*Count.AutoSlam.",'Site Setup'!$R$5,".",'Site Setup'!$R$5,"-SLAM",$AO59,X$38,X$37),Smartpac_DATA!$2:$2,0),4),"1","")&amp;"200")),0)</f>
        <v/>
      </c>
      <c r="Y59" s="251">
        <f>_xlfn.IFNA(SUM(INDIRECT("Smartpac_DATA!" &amp; SUBSTITUTE(ADDRESS(1,MATCH(CONCATENATE("*Count.AutoSlam.",'Site Setup'!$R$5,".",'Site Setup'!$G58,".",'Site Setup'!$R$5,"-SLAM",'Site Setup'!$F58,Y$38,Y$37),Smartpac_DATA!$2:$2,0),4),"1","")&amp;"7:"&amp;SUBSTITUTE(ADDRESS(1,MATCH(CONCATENATE("*Count.AutoSlam.",'Site Setup'!$R$5,".",'Site Setup'!$G58,".",'Site Setup'!$R$5,"-SLAM",'Site Setup'!$F58,Y$38,Y$37),Smartpac_DATA!$2:$2,0),4),"1","")&amp;"200")),0)</f>
        <v/>
      </c>
      <c r="Z59" s="251">
        <f>_xlfn.IFNA(SUM(INDIRECT("Smartpac_DATA!" &amp; SUBSTITUTE(ADDRESS(1,MATCH(CONCATENATE("*Count.AutoSlam.",'Site Setup'!$R$5,".",'Site Setup'!$R$5,"-SLAM",$AO59,Z$38,Z$37),Smartpac_DATA!$2:$2,0),4),"1","")&amp;"7:"&amp;SUBSTITUTE(ADDRESS(1,MATCH(CONCATENATE("*Count.AutoSlam.",'Site Setup'!$R$5,".",'Site Setup'!$R$5,"-SLAM",$AO59,Z$38,Z$37),Smartpac_DATA!$2:$2,0),4),"1","")&amp;"200")),0)</f>
        <v/>
      </c>
      <c r="AA59" s="251">
        <f>_xlfn.IFNA(SUM(INDIRECT("Smartpac_DATA!" &amp; SUBSTITUTE(ADDRESS(1,MATCH(CONCATENATE("*Count.AutoSlam.",'Site Setup'!$R$5,".",'Site Setup'!$R$5,"-SLAM",$AO59,AA$38,AA$37),Smartpac_DATA!$2:$2,0),4),"1","")&amp;"7:"&amp;SUBSTITUTE(ADDRESS(1,MATCH(CONCATENATE("*Count.AutoSlam.",'Site Setup'!$R$5,".",'Site Setup'!$R$5,"-SLAM",$AO59,AA$38,AA$37),Smartpac_DATA!$2:$2,0),4),"1","")&amp;"200")),0)</f>
        <v/>
      </c>
      <c r="AB59" s="251">
        <f>_xlfn.IFNA(SUM(INDIRECT("Smartpac_DATA!" &amp; SUBSTITUTE(ADDRESS(1,MATCH(CONCATENATE("*Count.AutoSlam.",'Site Setup'!$R$5,".",'Site Setup'!$R$5,"-SLAM",$AO59,AB$38,AB$37),Smartpac_DATA!$2:$2,0),4),"1","")&amp;"7:"&amp;SUBSTITUTE(ADDRESS(1,MATCH(CONCATENATE("*Count.AutoSlam.",'Site Setup'!$R$5,".",'Site Setup'!$R$5,"-SLAM",$AO59,AB$38,AB$37),Smartpac_DATA!$2:$2,0),4),"1","")&amp;"200")),0)</f>
        <v/>
      </c>
      <c r="AC59" s="251">
        <f>_xlfn.IFNA(SUM(INDIRECT("Smartpac_DATA!" &amp; SUBSTITUTE(ADDRESS(1,MATCH(CONCATENATE("*Count.AutoSlam.",'Site Setup'!$R$5,".",'Site Setup'!$R$5,"-SLAM",$AO59,AC$38,AC$37),Smartpac_DATA!$2:$2,0),4),"1","")&amp;"7:"&amp;SUBSTITUTE(ADDRESS(1,MATCH(CONCATENATE("*Count.AutoSlam.",'Site Setup'!$R$5,".",'Site Setup'!$R$5,"-SLAM",$AO59,AC$38,AC$37),Smartpac_DATA!$2:$2,0),4),"1","")&amp;"200")),0)</f>
        <v/>
      </c>
      <c r="AD59" s="251">
        <f>_xlfn.IFNA(SUM(INDIRECT("Smartpac_DATA!" &amp; SUBSTITUTE(ADDRESS(1,MATCH(CONCATENATE("*Count.AutoSlam.",'Site Setup'!$R$5,".",'Site Setup'!$R$5,"-SLAM",$AO59,AD$38,AD$37),Smartpac_DATA!$2:$2,0),4),"1","")&amp;"7:"&amp;SUBSTITUTE(ADDRESS(1,MATCH(CONCATENATE("*Count.AutoSlam.",'Site Setup'!$R$5,".",'Site Setup'!$R$5,"-SLAM",$AO59,AD$38,AD$37),Smartpac_DATA!$2:$2,0),4),"1","")&amp;"200")),0)</f>
        <v/>
      </c>
      <c r="AE59" s="251">
        <f>_xlfn.IFNA(SUM(INDIRECT("Smartpac_DATA!" &amp; SUBSTITUTE(ADDRESS(1,MATCH(CONCATENATE("*Count.AutoSlam.",'Site Setup'!$R$5,".",'Site Setup'!$R$5,"-SLAM",$AO59,AE$38,AE$37),Smartpac_DATA!$2:$2,0),4),"1","")&amp;"7:"&amp;SUBSTITUTE(ADDRESS(1,MATCH(CONCATENATE("*Count.AutoSlam.",'Site Setup'!$R$5,".",'Site Setup'!$R$5,"-SLAM",$AO59,AE$38,AE$37),Smartpac_DATA!$2:$2,0),4),"1","")&amp;"200")),0)</f>
        <v/>
      </c>
      <c r="AF59" s="251">
        <f>_xlfn.IFNA(SUM(INDIRECT("Smartpac_DATA!" &amp; SUBSTITUTE(ADDRESS(1,MATCH(CONCATENATE("*Count.AutoSlam.",'Site Setup'!$R$5,".",'Site Setup'!$R$5,"-SLAM",$AO59,AF$38,AF$37),Smartpac_DATA!$2:$2,0),4),"1","")&amp;"7:"&amp;SUBSTITUTE(ADDRESS(1,MATCH(CONCATENATE("*Count.AutoSlam.",'Site Setup'!$R$5,".",'Site Setup'!$R$5,"-SLAM",$AO59,AF$38,AF$37),Smartpac_DATA!$2:$2,0),4),"1","")&amp;"200")),0)</f>
        <v/>
      </c>
      <c r="AG59" s="251">
        <f>_xlfn.IFNA(SUM(INDIRECT("Smartpac_DATA!" &amp; SUBSTITUTE(ADDRESS(1,MATCH(CONCATENATE("*Count.AutoSlam.",'Site Setup'!$R$5,".",'Site Setup'!$R$5,"-SLAM",$AO59,AG$38,AG$37),Smartpac_DATA!$2:$2,0),4),"1","")&amp;"7:"&amp;SUBSTITUTE(ADDRESS(1,MATCH(CONCATENATE("*Count.AutoSlam.",'Site Setup'!$R$5,".",'Site Setup'!$R$5,"-SLAM",$AO59,AG$38,AG$37),Smartpac_DATA!$2:$2,0),4),"1","")&amp;"200")),0)</f>
        <v/>
      </c>
      <c r="AH59" s="251">
        <f>_xlfn.IFNA(SUM(INDIRECT("Smartpac_DATA!" &amp; SUBSTITUTE(ADDRESS(1,MATCH(CONCATENATE("*Count.AutoSlam.",'Site Setup'!$R$5,".",'Site Setup'!$R$5,"-SLAM",$AO59,AH$38,AH$37),Smartpac_DATA!$2:$2,0),4),"1","")&amp;"7:"&amp;SUBSTITUTE(ADDRESS(1,MATCH(CONCATENATE("*Count.AutoSlam.",'Site Setup'!$R$5,".",'Site Setup'!$R$5,"-SLAM",$AO59,AH$38,AH$37),Smartpac_DATA!$2:$2,0),4),"1","")&amp;"200")),0)</f>
        <v/>
      </c>
      <c r="AI59" s="251">
        <f>_xlfn.IFNA(SUM(INDIRECT("Smartpac_DATA!" &amp; SUBSTITUTE(ADDRESS(1,MATCH(CONCATENATE("*Count.AutoSlam.",'Site Setup'!$R$5,".",'Site Setup'!$R$5,"-SLAM",$AO59,AI$38,AI$37),Smartpac_DATA!$2:$2,0),4),"1","")&amp;"7:"&amp;SUBSTITUTE(ADDRESS(1,MATCH(CONCATENATE("*Count.AutoSlam.",'Site Setup'!$R$5,".",'Site Setup'!$R$5,"-SLAM",$AO59,AI$38,AI$37),Smartpac_DATA!$2:$2,0),4),"1","")&amp;"200")),0)</f>
        <v/>
      </c>
      <c r="AJ59" s="251">
        <f>_xlfn.IFNA(SUM(INDIRECT("Smartpac_DATA!" &amp; SUBSTITUTE(ADDRESS(1,MATCH(CONCATENATE("*Count.AutoSlam.",'Site Setup'!$R$5,".",'Site Setup'!$R$5,"-SLAM",$AO59,AJ$38,AJ$37),Smartpac_DATA!$2:$2,0),4),"1","")&amp;"7:"&amp;SUBSTITUTE(ADDRESS(1,MATCH(CONCATENATE("*Count.AutoSlam.",'Site Setup'!$R$5,".",'Site Setup'!$R$5,"-SLAM",$AO59,AJ$38,AJ$37),Smartpac_DATA!$2:$2,0),4),"1","")&amp;"200")),0)</f>
        <v/>
      </c>
      <c r="AK59" s="251">
        <f>_xlfn.IFNA(SUM(INDIRECT("Smartpac_DATA!" &amp; SUBSTITUTE(ADDRESS(1,MATCH(CONCATENATE("*Count.AutoSlam.",'Site Setup'!$R$5,".",'Site Setup'!$R$5,"-SLAM",$AO59,AK$38,AK$37),Smartpac_DATA!$2:$2,0),4),"1","")&amp;"7:"&amp;SUBSTITUTE(ADDRESS(1,MATCH(CONCATENATE("*Count.AutoSlam.",'Site Setup'!$R$5,".",'Site Setup'!$R$5,"-SLAM",$AO59,AK$38,AK$37),Smartpac_DATA!$2:$2,0),4),"1","")&amp;"200")),0)</f>
        <v/>
      </c>
      <c r="AL59" s="251">
        <f>_xlfn.IFNA(SUM(INDIRECT("Smartpac_DATA!" &amp; SUBSTITUTE(ADDRESS(1,MATCH(CONCATENATE("*Count.AutoSlam.",'Site Setup'!$R$5,".",'Site Setup'!$R$5,"-SLAM",$AO59,AL$38,AL$37),Smartpac_DATA!$2:$2,0),4),"1","")&amp;"7:"&amp;SUBSTITUTE(ADDRESS(1,MATCH(CONCATENATE("*Count.AutoSlam.",'Site Setup'!$R$5,".",'Site Setup'!$R$5,"-SLAM",$AO59,AL$38,AL$37),Smartpac_DATA!$2:$2,0),4),"1","")&amp;"200")),0)</f>
        <v/>
      </c>
      <c r="AM59" s="251">
        <f>_xlfn.IFNA(SUM(INDIRECT("Smartpac_DATA!" &amp; SUBSTITUTE(ADDRESS(1,MATCH(CONCATENATE("*Count.AutoSlam.",'Site Setup'!$R$5,".",'Site Setup'!$G58,".",'Site Setup'!$R$5,"-SLAM",'Site Setup'!$F58,AM$38,AM$37),Smartpac_DATA!$2:$2,0),4),"1","")&amp;"7:"&amp;SUBSTITUTE(ADDRESS(1,MATCH(CONCATENATE("*Count.AutoSlam.",'Site Setup'!$R$5,".",'Site Setup'!$G58,".",'Site Setup'!$R$5,"-SLAM",'Site Setup'!$F58,AM$38,AM$37),Smartpac_DATA!$2:$2,0),4),"1","")&amp;"200")),0)</f>
        <v/>
      </c>
      <c r="AN59" s="251">
        <f>_xlfn.IFNA(SUM(INDIRECT("Smartpac_DATA!" &amp; SUBSTITUTE(ADDRESS(1,MATCH(CONCATENATE("*Count.AutoSlam.",'Site Setup'!$R$5,".",'Site Setup'!$R$5,"-SLAM",$AO59,AN$38,AN$37),Smartpac_DATA!$2:$2,0),4),"1","")&amp;"7:"&amp;SUBSTITUTE(ADDRESS(1,MATCH(CONCATENATE("*Count.AutoSlam.",'Site Setup'!$R$5,".",'Site Setup'!$R$5,"-SLAM",$AO59,AN$38,AN$37),Smartpac_DATA!$2:$2,0),4),"1","")&amp;"200")),0)</f>
        <v/>
      </c>
      <c r="AO59" s="24">
        <f>'Site Setup'!F58</f>
        <v/>
      </c>
      <c r="AP59" s="488" t="n"/>
    </row>
    <row r="60" ht="16.5" customHeight="1" s="644" thickBot="1">
      <c r="A60" s="103" t="inlineStr">
        <is>
          <t>SUM</t>
        </is>
      </c>
      <c r="B60" s="104">
        <f>SUM(B40:B59)</f>
        <v/>
      </c>
      <c r="C60" s="252">
        <f>SUM(C40:C59)</f>
        <v/>
      </c>
      <c r="D60" s="252">
        <f>SUM(D40:D59)</f>
        <v/>
      </c>
      <c r="E60" s="252">
        <f>SUM(E40:E59)</f>
        <v/>
      </c>
      <c r="F60" s="252">
        <f>SUM(F40:F59)</f>
        <v/>
      </c>
      <c r="G60" s="252">
        <f>SUM(G40:G59)</f>
        <v/>
      </c>
      <c r="H60" s="252">
        <f>SUM(H40:H59)</f>
        <v/>
      </c>
      <c r="I60" s="252">
        <f>SUM(I40:I59)</f>
        <v/>
      </c>
      <c r="J60" s="252">
        <f>SUM(J40:J59)</f>
        <v/>
      </c>
      <c r="K60" s="252">
        <f>SUM(K40:K59)</f>
        <v/>
      </c>
      <c r="L60" s="252">
        <f>SUM(L40:L59)</f>
        <v/>
      </c>
      <c r="M60" s="252">
        <f>SUM(M40:M59)</f>
        <v/>
      </c>
      <c r="N60" s="252">
        <f>SUM(N40:N59)</f>
        <v/>
      </c>
      <c r="O60" s="252">
        <f>SUM(O40:O59)</f>
        <v/>
      </c>
      <c r="P60" s="252">
        <f>SUM(P40:P59)</f>
        <v/>
      </c>
      <c r="Q60" s="252">
        <f>SUM(Q40:Q59)</f>
        <v/>
      </c>
      <c r="R60" s="252">
        <f>SUM(R40:R59)</f>
        <v/>
      </c>
      <c r="S60" s="252">
        <f>SUM(S40:S59)</f>
        <v/>
      </c>
      <c r="T60" s="252">
        <f>SUM(T40:T59)</f>
        <v/>
      </c>
      <c r="U60" s="252">
        <f>SUM(U40:U59)</f>
        <v/>
      </c>
      <c r="V60" s="252">
        <f>SUM(V40:V59)</f>
        <v/>
      </c>
      <c r="W60" s="252">
        <f>SUM(W40:W59)</f>
        <v/>
      </c>
      <c r="X60" s="252">
        <f>SUM(X40:X59)</f>
        <v/>
      </c>
      <c r="Y60" s="252">
        <f>SUM(Y40:Y59)</f>
        <v/>
      </c>
      <c r="Z60" s="252">
        <f>SUM(Z40:Z59)</f>
        <v/>
      </c>
      <c r="AA60" s="252">
        <f>SUM(AA40:AA59)</f>
        <v/>
      </c>
      <c r="AB60" s="252">
        <f>SUM(AB40:AB59)</f>
        <v/>
      </c>
      <c r="AC60" s="252">
        <f>SUM(AC40:AC59)</f>
        <v/>
      </c>
      <c r="AD60" s="252">
        <f>SUM(AD40:AD59)</f>
        <v/>
      </c>
      <c r="AE60" s="252">
        <f>SUM(AE40:AE59)</f>
        <v/>
      </c>
      <c r="AF60" s="252">
        <f>SUM(AF40:AF59)</f>
        <v/>
      </c>
      <c r="AG60" s="252">
        <f>SUM(AG40:AG59)</f>
        <v/>
      </c>
      <c r="AH60" s="252">
        <f>SUM(AH40:AH59)</f>
        <v/>
      </c>
      <c r="AI60" s="252">
        <f>SUM(AI40:AI59)</f>
        <v/>
      </c>
      <c r="AJ60" s="252">
        <f>SUM(AJ40:AJ59)</f>
        <v/>
      </c>
      <c r="AK60" s="252">
        <f>SUM(AK40:AK59)</f>
        <v/>
      </c>
      <c r="AL60" s="252">
        <f>SUM(AL40:AL59)</f>
        <v/>
      </c>
      <c r="AM60" s="252">
        <f>SUM(AM40:AM59)</f>
        <v/>
      </c>
      <c r="AN60" s="252">
        <f>SUM(AN40:AN59)</f>
        <v/>
      </c>
      <c r="AP60" s="488" t="n"/>
    </row>
    <row r="61" ht="15.75" customHeight="1" s="644" thickBot="1">
      <c r="A61" s="178" t="n"/>
      <c r="B61" s="398" t="n"/>
      <c r="C61" s="398" t="n"/>
      <c r="D61" s="398" t="n"/>
      <c r="E61" s="398" t="n"/>
      <c r="F61" s="398" t="n"/>
      <c r="G61" s="398" t="n"/>
      <c r="H61" s="398" t="n"/>
      <c r="I61" s="398" t="n"/>
      <c r="AO61" s="488" t="n"/>
    </row>
    <row r="62" ht="16.5" customHeight="1" s="644" thickBot="1">
      <c r="A62" s="158" t="inlineStr">
        <is>
          <t>% of Total KO</t>
        </is>
      </c>
      <c r="B62" s="580" t="inlineStr">
        <is>
          <t xml:space="preserve">Percentage of EACH Total </t>
        </is>
      </c>
      <c r="C62" s="176" t="n"/>
      <c r="D62" s="583" t="inlineStr">
        <is>
          <t>Highlighting Biggest Influencers Per Column.</t>
        </is>
      </c>
      <c r="E62" s="176" t="n"/>
      <c r="F62" s="176" t="n"/>
      <c r="G62" s="176" t="n"/>
      <c r="H62" s="176" t="n"/>
      <c r="I62" s="176" t="n"/>
      <c r="J62" s="176" t="n"/>
      <c r="K62" s="176" t="n"/>
      <c r="L62" s="176" t="n"/>
      <c r="M62" s="177" t="n"/>
      <c r="AO62" s="488" t="n"/>
    </row>
    <row r="63" ht="16.5" customHeight="1" s="644" thickBot="1">
      <c r="A63" s="503" t="inlineStr">
        <is>
          <t>Name</t>
        </is>
      </c>
      <c r="B63" s="165" t="inlineStr">
        <is>
          <t>Magnitude</t>
        </is>
      </c>
      <c r="C63" s="340">
        <f>C12</f>
        <v/>
      </c>
      <c r="D63" s="287">
        <f>D12</f>
        <v/>
      </c>
      <c r="E63" s="288">
        <f>E12</f>
        <v/>
      </c>
      <c r="F63" s="289">
        <f>F12</f>
        <v/>
      </c>
      <c r="G63" s="290">
        <f>G12</f>
        <v/>
      </c>
      <c r="H63" s="340">
        <f>H12</f>
        <v/>
      </c>
      <c r="I63" s="287">
        <f>I12</f>
        <v/>
      </c>
      <c r="J63" s="288">
        <f>J12</f>
        <v/>
      </c>
      <c r="K63" s="289">
        <f>K12</f>
        <v/>
      </c>
      <c r="L63" s="290">
        <f>L12</f>
        <v/>
      </c>
      <c r="M63" s="340">
        <f>M12</f>
        <v/>
      </c>
      <c r="N63" s="287">
        <f>N12</f>
        <v/>
      </c>
      <c r="O63" s="288">
        <f>O12</f>
        <v/>
      </c>
      <c r="P63" s="289">
        <f>P12</f>
        <v/>
      </c>
      <c r="Q63" s="290">
        <f>Q12</f>
        <v/>
      </c>
      <c r="R63" s="340">
        <f>R12</f>
        <v/>
      </c>
      <c r="S63" s="287">
        <f>S12</f>
        <v/>
      </c>
      <c r="T63" s="288">
        <f>T12</f>
        <v/>
      </c>
      <c r="U63" s="289">
        <f>U12</f>
        <v/>
      </c>
      <c r="V63" s="290">
        <f>V12</f>
        <v/>
      </c>
      <c r="W63" s="340">
        <f>W12</f>
        <v/>
      </c>
      <c r="X63" s="287">
        <f>X12</f>
        <v/>
      </c>
      <c r="Y63" s="288">
        <f>Y12</f>
        <v/>
      </c>
      <c r="Z63" s="289">
        <f>Z12</f>
        <v/>
      </c>
      <c r="AA63" s="290">
        <f>AA12</f>
        <v/>
      </c>
      <c r="AB63" s="340">
        <f>AB12</f>
        <v/>
      </c>
      <c r="AC63" s="287">
        <f>AC12</f>
        <v/>
      </c>
      <c r="AD63" s="288">
        <f>AD12</f>
        <v/>
      </c>
      <c r="AE63" s="289">
        <f>AE12</f>
        <v/>
      </c>
      <c r="AF63" s="290">
        <f>AF12</f>
        <v/>
      </c>
      <c r="AG63" s="340">
        <f>AG12</f>
        <v/>
      </c>
      <c r="AH63" s="287">
        <f>AH12</f>
        <v/>
      </c>
      <c r="AI63" s="288">
        <f>AI12</f>
        <v/>
      </c>
      <c r="AJ63" s="289">
        <f>AJ12</f>
        <v/>
      </c>
      <c r="AK63" s="290">
        <f>AK12</f>
        <v/>
      </c>
      <c r="AL63" s="340">
        <f>AL12</f>
        <v/>
      </c>
      <c r="AM63" s="520">
        <f>AM12</f>
        <v/>
      </c>
      <c r="AN63" s="287">
        <f>AN12</f>
        <v/>
      </c>
    </row>
    <row r="64" ht="15.75" customHeight="1" s="644">
      <c r="A64" s="549">
        <f>A13</f>
        <v/>
      </c>
      <c r="B64" s="238">
        <f>IF($B13&lt;'Site Setup'!$B$11,"",SUM(C64:AN64))</f>
        <v/>
      </c>
      <c r="C64" s="220">
        <f>IF($B13&lt;'Site Setup'!$B$11,"",IFERROR((C40)/C$60,0))</f>
        <v/>
      </c>
      <c r="D64" s="220">
        <f>IF($B13&lt;'Site Setup'!$B$11,"",IFERROR((D40)/D$60,0))</f>
        <v/>
      </c>
      <c r="E64" s="220">
        <f>IF($B13&lt;'Site Setup'!$B$11,"",IFERROR((E40)/E$60,0))</f>
        <v/>
      </c>
      <c r="F64" s="220">
        <f>IF($B13&lt;'Site Setup'!$B$11,"",IFERROR((F40)/F$60,0))</f>
        <v/>
      </c>
      <c r="G64" s="220">
        <f>IF($B13&lt;'Site Setup'!$B$11,"",IFERROR((G40)/G$60,0))</f>
        <v/>
      </c>
      <c r="H64" s="220">
        <f>IF($B13&lt;'Site Setup'!$B$11,"",IFERROR((H40)/H$60,0))</f>
        <v/>
      </c>
      <c r="I64" s="220">
        <f>IF($B13&lt;'Site Setup'!$B$11,"",IFERROR((I40)/I$60,0))</f>
        <v/>
      </c>
      <c r="J64" s="220">
        <f>IF($B13&lt;'Site Setup'!$B$11,"",IFERROR((J40)/J$60,0))</f>
        <v/>
      </c>
      <c r="K64" s="220">
        <f>IF($B13&lt;'Site Setup'!$B$11,"",IFERROR((K40)/K$60,0))</f>
        <v/>
      </c>
      <c r="L64" s="220">
        <f>IF($B13&lt;'Site Setup'!$B$11,"",IFERROR((L40)/L$60,0))</f>
        <v/>
      </c>
      <c r="M64" s="220">
        <f>IF($B13&lt;'Site Setup'!$B$11,"",IFERROR((M40)/M$60,0))</f>
        <v/>
      </c>
      <c r="N64" s="220">
        <f>IF($B13&lt;'Site Setup'!$B$11,"",IFERROR((N40)/N$60,0))</f>
        <v/>
      </c>
      <c r="O64" s="220">
        <f>IF($B13&lt;'Site Setup'!$B$11,"",IFERROR((O40)/O$60,0))</f>
        <v/>
      </c>
      <c r="P64" s="220">
        <f>IF($B13&lt;'Site Setup'!$B$11,"",IFERROR((P40)/P$60,0))</f>
        <v/>
      </c>
      <c r="Q64" s="220">
        <f>IF($B13&lt;'Site Setup'!$B$11,"",IFERROR((Q40)/Q$60,0))</f>
        <v/>
      </c>
      <c r="R64" s="220">
        <f>IF($B13&lt;'Site Setup'!$B$11,"",IFERROR((R40)/R$60,0))</f>
        <v/>
      </c>
      <c r="S64" s="220">
        <f>IF($B13&lt;'Site Setup'!$B$11,"",IFERROR((S40)/S$60,0))</f>
        <v/>
      </c>
      <c r="T64" s="220">
        <f>IF($B13&lt;'Site Setup'!$B$11,"",IFERROR((T40)/T$60,0))</f>
        <v/>
      </c>
      <c r="U64" s="220">
        <f>IF($B13&lt;'Site Setup'!$B$11,"",IFERROR((U40)/U$60,0))</f>
        <v/>
      </c>
      <c r="V64" s="220">
        <f>IF($B13&lt;'Site Setup'!$B$11,"",IFERROR((V40)/V$60,0))</f>
        <v/>
      </c>
      <c r="W64" s="220">
        <f>IF($B13&lt;'Site Setup'!$B$11,"",IFERROR((W40)/W$60,0))</f>
        <v/>
      </c>
      <c r="X64" s="220">
        <f>IF($B13&lt;'Site Setup'!$B$11,"",IFERROR((X40)/X$60,0))</f>
        <v/>
      </c>
      <c r="Y64" s="220">
        <f>IF($B13&lt;'Site Setup'!$B$11,"",IFERROR((Y40)/Y$60,0))</f>
        <v/>
      </c>
      <c r="Z64" s="220">
        <f>IF($B13&lt;'Site Setup'!$B$11,"",IFERROR((Z40)/Z$60,0))</f>
        <v/>
      </c>
      <c r="AA64" s="220">
        <f>IF($B13&lt;'Site Setup'!$B$11,"",IFERROR((AA40)/AA$60,0))</f>
        <v/>
      </c>
      <c r="AB64" s="220">
        <f>IF($B13&lt;'Site Setup'!$B$11,"",IFERROR((AB40)/AB$60,0))</f>
        <v/>
      </c>
      <c r="AC64" s="220">
        <f>IF($B13&lt;'Site Setup'!$B$11,"",IFERROR((AC40)/AC$60,0))</f>
        <v/>
      </c>
      <c r="AD64" s="220">
        <f>IF($B13&lt;'Site Setup'!$B$11,"",IFERROR((AD40)/AD$60,0))</f>
        <v/>
      </c>
      <c r="AE64" s="220">
        <f>IF($B13&lt;'Site Setup'!$B$11,"",IFERROR((AE40)/AE$60,0))</f>
        <v/>
      </c>
      <c r="AF64" s="220">
        <f>IF($B13&lt;'Site Setup'!$B$11,"",IFERROR((AF40)/AF$60,0))</f>
        <v/>
      </c>
      <c r="AG64" s="220">
        <f>IF($B13&lt;'Site Setup'!$B$11,"",IFERROR((AG40)/AG$60,0))</f>
        <v/>
      </c>
      <c r="AH64" s="220">
        <f>IF($B13&lt;'Site Setup'!$B$11,"",IFERROR((AH40)/AH$60,0))</f>
        <v/>
      </c>
      <c r="AI64" s="220">
        <f>IF($B13&lt;'Site Setup'!$B$11,"",IFERROR((AI40)/AI$60,0))</f>
        <v/>
      </c>
      <c r="AJ64" s="220">
        <f>IF($B13&lt;'Site Setup'!$B$11,"",IFERROR((AJ40)/AJ$60,0))</f>
        <v/>
      </c>
      <c r="AK64" s="220">
        <f>IF($B13&lt;'Site Setup'!$B$11,"",IFERROR((AK40)/AK$60,0))</f>
        <v/>
      </c>
      <c r="AL64" s="220">
        <f>IF($B13&lt;'Site Setup'!$B$11,"",IFERROR((AL40)/AL$60,0))</f>
        <v/>
      </c>
      <c r="AM64" s="220">
        <f>IF($B13&lt;'Site Setup'!$B$11,"",IFERROR((AM40)/AM$60,0))</f>
        <v/>
      </c>
      <c r="AN64" s="220">
        <f>IF($B13&lt;'Site Setup'!$B$11,"",IFERROR((AN40)/AN$60,0))</f>
        <v/>
      </c>
    </row>
    <row r="65" ht="15.75" customHeight="1" s="644">
      <c r="A65" s="550">
        <f>A14</f>
        <v/>
      </c>
      <c r="B65" s="239">
        <f>IF($B14&lt;'Site Setup'!$B$11,"",SUM(C65:AN65))</f>
        <v/>
      </c>
      <c r="C65" s="128">
        <f>IF($B14&lt;'Site Setup'!$B$11,"",IFERROR((C41)/C$60,0))</f>
        <v/>
      </c>
      <c r="D65" s="128">
        <f>IF($B14&lt;'Site Setup'!$B$11,"",IFERROR((D41)/D$60,0))</f>
        <v/>
      </c>
      <c r="E65" s="128">
        <f>IF($B14&lt;'Site Setup'!$B$11,"",IFERROR((E41)/E$60,0))</f>
        <v/>
      </c>
      <c r="F65" s="128">
        <f>IF($B14&lt;'Site Setup'!$B$11,"",IFERROR((F41)/F$60,0))</f>
        <v/>
      </c>
      <c r="G65" s="128">
        <f>IF($B14&lt;'Site Setup'!$B$11,"",IFERROR((G41)/G$60,0))</f>
        <v/>
      </c>
      <c r="H65" s="128">
        <f>IF($B14&lt;'Site Setup'!$B$11,"",IFERROR((H41)/H$60,0))</f>
        <v/>
      </c>
      <c r="I65" s="128">
        <f>IF($B14&lt;'Site Setup'!$B$11,"",IFERROR((I41)/I$60,0))</f>
        <v/>
      </c>
      <c r="J65" s="128">
        <f>IF($B14&lt;'Site Setup'!$B$11,"",IFERROR((J41)/J$60,0))</f>
        <v/>
      </c>
      <c r="K65" s="128">
        <f>IF($B14&lt;'Site Setup'!$B$11,"",IFERROR((K41)/K$60,0))</f>
        <v/>
      </c>
      <c r="L65" s="128">
        <f>IF($B14&lt;'Site Setup'!$B$11,"",IFERROR((L41)/L$60,0))</f>
        <v/>
      </c>
      <c r="M65" s="128">
        <f>IF($B14&lt;'Site Setup'!$B$11,"",IFERROR((M41)/M$60,0))</f>
        <v/>
      </c>
      <c r="N65" s="128">
        <f>IF($B14&lt;'Site Setup'!$B$11,"",IFERROR((N41)/N$60,0))</f>
        <v/>
      </c>
      <c r="O65" s="128">
        <f>IF($B14&lt;'Site Setup'!$B$11,"",IFERROR((O41)/O$60,0))</f>
        <v/>
      </c>
      <c r="P65" s="128">
        <f>IF($B14&lt;'Site Setup'!$B$11,"",IFERROR((P41)/P$60,0))</f>
        <v/>
      </c>
      <c r="Q65" s="128">
        <f>IF($B14&lt;'Site Setup'!$B$11,"",IFERROR((Q41)/Q$60,0))</f>
        <v/>
      </c>
      <c r="R65" s="128">
        <f>IF($B14&lt;'Site Setup'!$B$11,"",IFERROR((R41)/R$60,0))</f>
        <v/>
      </c>
      <c r="S65" s="128">
        <f>IF($B14&lt;'Site Setup'!$B$11,"",IFERROR((S41)/S$60,0))</f>
        <v/>
      </c>
      <c r="T65" s="128">
        <f>IF($B14&lt;'Site Setup'!$B$11,"",IFERROR((T41)/T$60,0))</f>
        <v/>
      </c>
      <c r="U65" s="128">
        <f>IF($B14&lt;'Site Setup'!$B$11,"",IFERROR((U41)/U$60,0))</f>
        <v/>
      </c>
      <c r="V65" s="128">
        <f>IF($B14&lt;'Site Setup'!$B$11,"",IFERROR((V41)/V$60,0))</f>
        <v/>
      </c>
      <c r="W65" s="128">
        <f>IF($B14&lt;'Site Setup'!$B$11,"",IFERROR((W41)/W$60,0))</f>
        <v/>
      </c>
      <c r="X65" s="128">
        <f>IF($B14&lt;'Site Setup'!$B$11,"",IFERROR((X41)/X$60,0))</f>
        <v/>
      </c>
      <c r="Y65" s="128">
        <f>IF($B14&lt;'Site Setup'!$B$11,"",IFERROR((Y41)/Y$60,0))</f>
        <v/>
      </c>
      <c r="Z65" s="128">
        <f>IF($B14&lt;'Site Setup'!$B$11,"",IFERROR((Z41)/Z$60,0))</f>
        <v/>
      </c>
      <c r="AA65" s="128">
        <f>IF($B14&lt;'Site Setup'!$B$11,"",IFERROR((AA41)/AA$60,0))</f>
        <v/>
      </c>
      <c r="AB65" s="128">
        <f>IF($B14&lt;'Site Setup'!$B$11,"",IFERROR((AB41)/AB$60,0))</f>
        <v/>
      </c>
      <c r="AC65" s="128">
        <f>IF($B14&lt;'Site Setup'!$B$11,"",IFERROR((AC41)/AC$60,0))</f>
        <v/>
      </c>
      <c r="AD65" s="128">
        <f>IF($B14&lt;'Site Setup'!$B$11,"",IFERROR((AD41)/AD$60,0))</f>
        <v/>
      </c>
      <c r="AE65" s="128">
        <f>IF($B14&lt;'Site Setup'!$B$11,"",IFERROR((AE41)/AE$60,0))</f>
        <v/>
      </c>
      <c r="AF65" s="128">
        <f>IF($B14&lt;'Site Setup'!$B$11,"",IFERROR((AF41)/AF$60,0))</f>
        <v/>
      </c>
      <c r="AG65" s="128">
        <f>IF($B14&lt;'Site Setup'!$B$11,"",IFERROR((AG41)/AG$60,0))</f>
        <v/>
      </c>
      <c r="AH65" s="128">
        <f>IF($B14&lt;'Site Setup'!$B$11,"",IFERROR((AH41)/AH$60,0))</f>
        <v/>
      </c>
      <c r="AI65" s="128">
        <f>IF($B14&lt;'Site Setup'!$B$11,"",IFERROR((AI41)/AI$60,0))</f>
        <v/>
      </c>
      <c r="AJ65" s="128">
        <f>IF($B14&lt;'Site Setup'!$B$11,"",IFERROR((AJ41)/AJ$60,0))</f>
        <v/>
      </c>
      <c r="AK65" s="128">
        <f>IF($B14&lt;'Site Setup'!$B$11,"",IFERROR((AK41)/AK$60,0))</f>
        <v/>
      </c>
      <c r="AL65" s="128">
        <f>IF($B14&lt;'Site Setup'!$B$11,"",IFERROR((AL41)/AL$60,0))</f>
        <v/>
      </c>
      <c r="AM65" s="128">
        <f>IF($B14&lt;'Site Setup'!$B$11,"",IFERROR((AM41)/AM$60,0))</f>
        <v/>
      </c>
      <c r="AN65" s="128">
        <f>IF($B14&lt;'Site Setup'!$B$11,"",IFERROR((AN41)/AN$60,0))</f>
        <v/>
      </c>
    </row>
    <row r="66" ht="15.75" customHeight="1" s="644">
      <c r="A66" s="550">
        <f>A15</f>
        <v/>
      </c>
      <c r="B66" s="239">
        <f>IF($B15&lt;'Site Setup'!$B$11,"",SUM(C66:AN66))</f>
        <v/>
      </c>
      <c r="C66" s="128">
        <f>IF($B15&lt;'Site Setup'!$B$11,"",IFERROR((C42)/C$60,0))</f>
        <v/>
      </c>
      <c r="D66" s="128">
        <f>IF($B15&lt;'Site Setup'!$B$11,"",IFERROR((D42)/D$60,0))</f>
        <v/>
      </c>
      <c r="E66" s="128">
        <f>IF($B15&lt;'Site Setup'!$B$11,"",IFERROR((E42)/E$60,0))</f>
        <v/>
      </c>
      <c r="F66" s="128">
        <f>IF($B15&lt;'Site Setup'!$B$11,"",IFERROR((F42)/F$60,0))</f>
        <v/>
      </c>
      <c r="G66" s="128">
        <f>IF($B15&lt;'Site Setup'!$B$11,"",IFERROR((G42)/G$60,0))</f>
        <v/>
      </c>
      <c r="H66" s="128">
        <f>IF($B15&lt;'Site Setup'!$B$11,"",IFERROR((H42)/H$60,0))</f>
        <v/>
      </c>
      <c r="I66" s="128">
        <f>IF($B15&lt;'Site Setup'!$B$11,"",IFERROR((I42)/I$60,0))</f>
        <v/>
      </c>
      <c r="J66" s="128">
        <f>IF($B15&lt;'Site Setup'!$B$11,"",IFERROR((J42)/J$60,0))</f>
        <v/>
      </c>
      <c r="K66" s="128">
        <f>IF($B15&lt;'Site Setup'!$B$11,"",IFERROR((K42)/K$60,0))</f>
        <v/>
      </c>
      <c r="L66" s="128">
        <f>IF($B15&lt;'Site Setup'!$B$11,"",IFERROR((L42)/L$60,0))</f>
        <v/>
      </c>
      <c r="M66" s="128">
        <f>IF($B15&lt;'Site Setup'!$B$11,"",IFERROR((M42)/M$60,0))</f>
        <v/>
      </c>
      <c r="N66" s="128">
        <f>IF($B15&lt;'Site Setup'!$B$11,"",IFERROR((N42)/N$60,0))</f>
        <v/>
      </c>
      <c r="O66" s="128">
        <f>IF($B15&lt;'Site Setup'!$B$11,"",IFERROR((O42)/O$60,0))</f>
        <v/>
      </c>
      <c r="P66" s="128">
        <f>IF($B15&lt;'Site Setup'!$B$11,"",IFERROR((P42)/P$60,0))</f>
        <v/>
      </c>
      <c r="Q66" s="128">
        <f>IF($B15&lt;'Site Setup'!$B$11,"",IFERROR((Q42)/Q$60,0))</f>
        <v/>
      </c>
      <c r="R66" s="128">
        <f>IF($B15&lt;'Site Setup'!$B$11,"",IFERROR((R42)/R$60,0))</f>
        <v/>
      </c>
      <c r="S66" s="128">
        <f>IF($B15&lt;'Site Setup'!$B$11,"",IFERROR((S42)/S$60,0))</f>
        <v/>
      </c>
      <c r="T66" s="128">
        <f>IF($B15&lt;'Site Setup'!$B$11,"",IFERROR((T42)/T$60,0))</f>
        <v/>
      </c>
      <c r="U66" s="128">
        <f>IF($B15&lt;'Site Setup'!$B$11,"",IFERROR((U42)/U$60,0))</f>
        <v/>
      </c>
      <c r="V66" s="128">
        <f>IF($B15&lt;'Site Setup'!$B$11,"",IFERROR((V42)/V$60,0))</f>
        <v/>
      </c>
      <c r="W66" s="128">
        <f>IF($B15&lt;'Site Setup'!$B$11,"",IFERROR((W42)/W$60,0))</f>
        <v/>
      </c>
      <c r="X66" s="128">
        <f>IF($B15&lt;'Site Setup'!$B$11,"",IFERROR((X42)/X$60,0))</f>
        <v/>
      </c>
      <c r="Y66" s="128">
        <f>IF($B15&lt;'Site Setup'!$B$11,"",IFERROR((Y42)/Y$60,0))</f>
        <v/>
      </c>
      <c r="Z66" s="128">
        <f>IF($B15&lt;'Site Setup'!$B$11,"",IFERROR((Z42)/Z$60,0))</f>
        <v/>
      </c>
      <c r="AA66" s="128">
        <f>IF($B15&lt;'Site Setup'!$B$11,"",IFERROR((AA42)/AA$60,0))</f>
        <v/>
      </c>
      <c r="AB66" s="128">
        <f>IF($B15&lt;'Site Setup'!$B$11,"",IFERROR((AB42)/AB$60,0))</f>
        <v/>
      </c>
      <c r="AC66" s="128">
        <f>IF($B15&lt;'Site Setup'!$B$11,"",IFERROR((AC42)/AC$60,0))</f>
        <v/>
      </c>
      <c r="AD66" s="128">
        <f>IF($B15&lt;'Site Setup'!$B$11,"",IFERROR((AD42)/AD$60,0))</f>
        <v/>
      </c>
      <c r="AE66" s="128">
        <f>IF($B15&lt;'Site Setup'!$B$11,"",IFERROR((AE42)/AE$60,0))</f>
        <v/>
      </c>
      <c r="AF66" s="128">
        <f>IF($B15&lt;'Site Setup'!$B$11,"",IFERROR((AF42)/AF$60,0))</f>
        <v/>
      </c>
      <c r="AG66" s="128">
        <f>IF($B15&lt;'Site Setup'!$B$11,"",IFERROR((AG42)/AG$60,0))</f>
        <v/>
      </c>
      <c r="AH66" s="128">
        <f>IF($B15&lt;'Site Setup'!$B$11,"",IFERROR((AH42)/AH$60,0))</f>
        <v/>
      </c>
      <c r="AI66" s="128">
        <f>IF($B15&lt;'Site Setup'!$B$11,"",IFERROR((AI42)/AI$60,0))</f>
        <v/>
      </c>
      <c r="AJ66" s="128">
        <f>IF($B15&lt;'Site Setup'!$B$11,"",IFERROR((AJ42)/AJ$60,0))</f>
        <v/>
      </c>
      <c r="AK66" s="128">
        <f>IF($B15&lt;'Site Setup'!$B$11,"",IFERROR((AK42)/AK$60,0))</f>
        <v/>
      </c>
      <c r="AL66" s="128">
        <f>IF($B15&lt;'Site Setup'!$B$11,"",IFERROR((AL42)/AL$60,0))</f>
        <v/>
      </c>
      <c r="AM66" s="128">
        <f>IF($B15&lt;'Site Setup'!$B$11,"",IFERROR((AM42)/AM$60,0))</f>
        <v/>
      </c>
      <c r="AN66" s="128">
        <f>IF($B15&lt;'Site Setup'!$B$11,"",IFERROR((AN42)/AN$60,0))</f>
        <v/>
      </c>
    </row>
    <row r="67" ht="15.75" customHeight="1" s="644">
      <c r="A67" s="550">
        <f>A16</f>
        <v/>
      </c>
      <c r="B67" s="239">
        <f>IF($B16&lt;'Site Setup'!$B$11,"",SUM(C67:AN67))</f>
        <v/>
      </c>
      <c r="C67" s="128">
        <f>IF($B16&lt;'Site Setup'!$B$11,"",IFERROR((C43)/C$60,0))</f>
        <v/>
      </c>
      <c r="D67" s="128">
        <f>IF($B16&lt;'Site Setup'!$B$11,"",IFERROR((D43)/D$60,0))</f>
        <v/>
      </c>
      <c r="E67" s="128">
        <f>IF($B16&lt;'Site Setup'!$B$11,"",IFERROR((E43)/E$60,0))</f>
        <v/>
      </c>
      <c r="F67" s="128">
        <f>IF($B16&lt;'Site Setup'!$B$11,"",IFERROR((F43)/F$60,0))</f>
        <v/>
      </c>
      <c r="G67" s="128">
        <f>IF($B16&lt;'Site Setup'!$B$11,"",IFERROR((G43)/G$60,0))</f>
        <v/>
      </c>
      <c r="H67" s="128">
        <f>IF($B16&lt;'Site Setup'!$B$11,"",IFERROR((H43)/H$60,0))</f>
        <v/>
      </c>
      <c r="I67" s="128">
        <f>IF($B16&lt;'Site Setup'!$B$11,"",IFERROR((I43)/I$60,0))</f>
        <v/>
      </c>
      <c r="J67" s="128">
        <f>IF($B16&lt;'Site Setup'!$B$11,"",IFERROR((J43)/J$60,0))</f>
        <v/>
      </c>
      <c r="K67" s="128">
        <f>IF($B16&lt;'Site Setup'!$B$11,"",IFERROR((K43)/K$60,0))</f>
        <v/>
      </c>
      <c r="L67" s="128">
        <f>IF($B16&lt;'Site Setup'!$B$11,"",IFERROR((L43)/L$60,0))</f>
        <v/>
      </c>
      <c r="M67" s="128">
        <f>IF($B16&lt;'Site Setup'!$B$11,"",IFERROR((M43)/M$60,0))</f>
        <v/>
      </c>
      <c r="N67" s="128">
        <f>IF($B16&lt;'Site Setup'!$B$11,"",IFERROR((N43)/N$60,0))</f>
        <v/>
      </c>
      <c r="O67" s="128">
        <f>IF($B16&lt;'Site Setup'!$B$11,"",IFERROR((O43)/O$60,0))</f>
        <v/>
      </c>
      <c r="P67" s="128">
        <f>IF($B16&lt;'Site Setup'!$B$11,"",IFERROR((P43)/P$60,0))</f>
        <v/>
      </c>
      <c r="Q67" s="128">
        <f>IF($B16&lt;'Site Setup'!$B$11,"",IFERROR((Q43)/Q$60,0))</f>
        <v/>
      </c>
      <c r="R67" s="128">
        <f>IF($B16&lt;'Site Setup'!$B$11,"",IFERROR((R43)/R$60,0))</f>
        <v/>
      </c>
      <c r="S67" s="128">
        <f>IF($B16&lt;'Site Setup'!$B$11,"",IFERROR((S43)/S$60,0))</f>
        <v/>
      </c>
      <c r="T67" s="128">
        <f>IF($B16&lt;'Site Setup'!$B$11,"",IFERROR((T43)/T$60,0))</f>
        <v/>
      </c>
      <c r="U67" s="128">
        <f>IF($B16&lt;'Site Setup'!$B$11,"",IFERROR((U43)/U$60,0))</f>
        <v/>
      </c>
      <c r="V67" s="128">
        <f>IF($B16&lt;'Site Setup'!$B$11,"",IFERROR((V43)/V$60,0))</f>
        <v/>
      </c>
      <c r="W67" s="128">
        <f>IF($B16&lt;'Site Setup'!$B$11,"",IFERROR((W43)/W$60,0))</f>
        <v/>
      </c>
      <c r="X67" s="128">
        <f>IF($B16&lt;'Site Setup'!$B$11,"",IFERROR((X43)/X$60,0))</f>
        <v/>
      </c>
      <c r="Y67" s="128">
        <f>IF($B16&lt;'Site Setup'!$B$11,"",IFERROR((Y43)/Y$60,0))</f>
        <v/>
      </c>
      <c r="Z67" s="128">
        <f>IF($B16&lt;'Site Setup'!$B$11,"",IFERROR((Z43)/Z$60,0))</f>
        <v/>
      </c>
      <c r="AA67" s="128">
        <f>IF($B16&lt;'Site Setup'!$B$11,"",IFERROR((AA43)/AA$60,0))</f>
        <v/>
      </c>
      <c r="AB67" s="128">
        <f>IF($B16&lt;'Site Setup'!$B$11,"",IFERROR((AB43)/AB$60,0))</f>
        <v/>
      </c>
      <c r="AC67" s="128">
        <f>IF($B16&lt;'Site Setup'!$B$11,"",IFERROR((AC43)/AC$60,0))</f>
        <v/>
      </c>
      <c r="AD67" s="128">
        <f>IF($B16&lt;'Site Setup'!$B$11,"",IFERROR((AD43)/AD$60,0))</f>
        <v/>
      </c>
      <c r="AE67" s="128">
        <f>IF($B16&lt;'Site Setup'!$B$11,"",IFERROR((AE43)/AE$60,0))</f>
        <v/>
      </c>
      <c r="AF67" s="128">
        <f>IF($B16&lt;'Site Setup'!$B$11,"",IFERROR((AF43)/AF$60,0))</f>
        <v/>
      </c>
      <c r="AG67" s="128">
        <f>IF($B16&lt;'Site Setup'!$B$11,"",IFERROR((AG43)/AG$60,0))</f>
        <v/>
      </c>
      <c r="AH67" s="128">
        <f>IF($B16&lt;'Site Setup'!$B$11,"",IFERROR((AH43)/AH$60,0))</f>
        <v/>
      </c>
      <c r="AI67" s="128">
        <f>IF($B16&lt;'Site Setup'!$B$11,"",IFERROR((AI43)/AI$60,0))</f>
        <v/>
      </c>
      <c r="AJ67" s="128">
        <f>IF($B16&lt;'Site Setup'!$B$11,"",IFERROR((AJ43)/AJ$60,0))</f>
        <v/>
      </c>
      <c r="AK67" s="128">
        <f>IF($B16&lt;'Site Setup'!$B$11,"",IFERROR((AK43)/AK$60,0))</f>
        <v/>
      </c>
      <c r="AL67" s="128">
        <f>IF($B16&lt;'Site Setup'!$B$11,"",IFERROR((AL43)/AL$60,0))</f>
        <v/>
      </c>
      <c r="AM67" s="128">
        <f>IF($B16&lt;'Site Setup'!$B$11,"",IFERROR((AM43)/AM$60,0))</f>
        <v/>
      </c>
      <c r="AN67" s="128">
        <f>IF($B16&lt;'Site Setup'!$B$11,"",IFERROR((AN43)/AN$60,0))</f>
        <v/>
      </c>
    </row>
    <row r="68" ht="15.75" customHeight="1" s="644">
      <c r="A68" s="550">
        <f>A17</f>
        <v/>
      </c>
      <c r="B68" s="239">
        <f>IF($B17&lt;'Site Setup'!$B$11,"",SUM(C68:AN68))</f>
        <v/>
      </c>
      <c r="C68" s="128">
        <f>IF($B17&lt;'Site Setup'!$B$11,"",IFERROR((C44)/C$60,0))</f>
        <v/>
      </c>
      <c r="D68" s="128">
        <f>IF($B17&lt;'Site Setup'!$B$11,"",IFERROR((D44)/D$60,0))</f>
        <v/>
      </c>
      <c r="E68" s="128">
        <f>IF($B17&lt;'Site Setup'!$B$11,"",IFERROR((E44)/E$60,0))</f>
        <v/>
      </c>
      <c r="F68" s="128">
        <f>IF($B17&lt;'Site Setup'!$B$11,"",IFERROR((F44)/F$60,0))</f>
        <v/>
      </c>
      <c r="G68" s="128">
        <f>IF($B17&lt;'Site Setup'!$B$11,"",IFERROR((G44)/G$60,0))</f>
        <v/>
      </c>
      <c r="H68" s="128">
        <f>IF($B17&lt;'Site Setup'!$B$11,"",IFERROR((H44)/H$60,0))</f>
        <v/>
      </c>
      <c r="I68" s="128">
        <f>IF($B17&lt;'Site Setup'!$B$11,"",IFERROR((I44)/I$60,0))</f>
        <v/>
      </c>
      <c r="J68" s="128">
        <f>IF($B17&lt;'Site Setup'!$B$11,"",IFERROR((J44)/J$60,0))</f>
        <v/>
      </c>
      <c r="K68" s="128">
        <f>IF($B17&lt;'Site Setup'!$B$11,"",IFERROR((K44)/K$60,0))</f>
        <v/>
      </c>
      <c r="L68" s="128">
        <f>IF($B17&lt;'Site Setup'!$B$11,"",IFERROR((L44)/L$60,0))</f>
        <v/>
      </c>
      <c r="M68" s="128">
        <f>IF($B17&lt;'Site Setup'!$B$11,"",IFERROR((M44)/M$60,0))</f>
        <v/>
      </c>
      <c r="N68" s="128">
        <f>IF($B17&lt;'Site Setup'!$B$11,"",IFERROR((N44)/N$60,0))</f>
        <v/>
      </c>
      <c r="O68" s="128">
        <f>IF($B17&lt;'Site Setup'!$B$11,"",IFERROR((O44)/O$60,0))</f>
        <v/>
      </c>
      <c r="P68" s="128">
        <f>IF($B17&lt;'Site Setup'!$B$11,"",IFERROR((P44)/P$60,0))</f>
        <v/>
      </c>
      <c r="Q68" s="128">
        <f>IF($B17&lt;'Site Setup'!$B$11,"",IFERROR((Q44)/Q$60,0))</f>
        <v/>
      </c>
      <c r="R68" s="128">
        <f>IF($B17&lt;'Site Setup'!$B$11,"",IFERROR((R44)/R$60,0))</f>
        <v/>
      </c>
      <c r="S68" s="128">
        <f>IF($B17&lt;'Site Setup'!$B$11,"",IFERROR((S44)/S$60,0))</f>
        <v/>
      </c>
      <c r="T68" s="128">
        <f>IF($B17&lt;'Site Setup'!$B$11,"",IFERROR((T44)/T$60,0))</f>
        <v/>
      </c>
      <c r="U68" s="128">
        <f>IF($B17&lt;'Site Setup'!$B$11,"",IFERROR((U44)/U$60,0))</f>
        <v/>
      </c>
      <c r="V68" s="128">
        <f>IF($B17&lt;'Site Setup'!$B$11,"",IFERROR((V44)/V$60,0))</f>
        <v/>
      </c>
      <c r="W68" s="128">
        <f>IF($B17&lt;'Site Setup'!$B$11,"",IFERROR((W44)/W$60,0))</f>
        <v/>
      </c>
      <c r="X68" s="128">
        <f>IF($B17&lt;'Site Setup'!$B$11,"",IFERROR((X44)/X$60,0))</f>
        <v/>
      </c>
      <c r="Y68" s="128">
        <f>IF($B17&lt;'Site Setup'!$B$11,"",IFERROR((Y44)/Y$60,0))</f>
        <v/>
      </c>
      <c r="Z68" s="128">
        <f>IF($B17&lt;'Site Setup'!$B$11,"",IFERROR((Z44)/Z$60,0))</f>
        <v/>
      </c>
      <c r="AA68" s="128">
        <f>IF($B17&lt;'Site Setup'!$B$11,"",IFERROR((AA44)/AA$60,0))</f>
        <v/>
      </c>
      <c r="AB68" s="128">
        <f>IF($B17&lt;'Site Setup'!$B$11,"",IFERROR((AB44)/AB$60,0))</f>
        <v/>
      </c>
      <c r="AC68" s="128">
        <f>IF($B17&lt;'Site Setup'!$B$11,"",IFERROR((AC44)/AC$60,0))</f>
        <v/>
      </c>
      <c r="AD68" s="128">
        <f>IF($B17&lt;'Site Setup'!$B$11,"",IFERROR((AD44)/AD$60,0))</f>
        <v/>
      </c>
      <c r="AE68" s="128">
        <f>IF($B17&lt;'Site Setup'!$B$11,"",IFERROR((AE44)/AE$60,0))</f>
        <v/>
      </c>
      <c r="AF68" s="128">
        <f>IF($B17&lt;'Site Setup'!$B$11,"",IFERROR((AF44)/AF$60,0))</f>
        <v/>
      </c>
      <c r="AG68" s="128">
        <f>IF($B17&lt;'Site Setup'!$B$11,"",IFERROR((AG44)/AG$60,0))</f>
        <v/>
      </c>
      <c r="AH68" s="128">
        <f>IF($B17&lt;'Site Setup'!$B$11,"",IFERROR((AH44)/AH$60,0))</f>
        <v/>
      </c>
      <c r="AI68" s="128">
        <f>IF($B17&lt;'Site Setup'!$B$11,"",IFERROR((AI44)/AI$60,0))</f>
        <v/>
      </c>
      <c r="AJ68" s="128">
        <f>IF($B17&lt;'Site Setup'!$B$11,"",IFERROR((AJ44)/AJ$60,0))</f>
        <v/>
      </c>
      <c r="AK68" s="128">
        <f>IF($B17&lt;'Site Setup'!$B$11,"",IFERROR((AK44)/AK$60,0))</f>
        <v/>
      </c>
      <c r="AL68" s="128">
        <f>IF($B17&lt;'Site Setup'!$B$11,"",IFERROR((AL44)/AL$60,0))</f>
        <v/>
      </c>
      <c r="AM68" s="128">
        <f>IF($B17&lt;'Site Setup'!$B$11,"",IFERROR((AM44)/AM$60,0))</f>
        <v/>
      </c>
      <c r="AN68" s="128">
        <f>IF($B17&lt;'Site Setup'!$B$11,"",IFERROR((AN44)/AN$60,0))</f>
        <v/>
      </c>
    </row>
    <row r="69" ht="15.75" customHeight="1" s="644">
      <c r="A69" s="550">
        <f>A18</f>
        <v/>
      </c>
      <c r="B69" s="239">
        <f>IF($B18&lt;'Site Setup'!$B$11,"",SUM(C69:AN69))</f>
        <v/>
      </c>
      <c r="C69" s="128">
        <f>IF($B18&lt;'Site Setup'!$B$11,"",IFERROR((C45)/C$60,0))</f>
        <v/>
      </c>
      <c r="D69" s="128">
        <f>IF($B18&lt;'Site Setup'!$B$11,"",IFERROR((D45)/D$60,0))</f>
        <v/>
      </c>
      <c r="E69" s="128">
        <f>IF($B18&lt;'Site Setup'!$B$11,"",IFERROR((E45)/E$60,0))</f>
        <v/>
      </c>
      <c r="F69" s="128">
        <f>IF($B18&lt;'Site Setup'!$B$11,"",IFERROR((F45)/F$60,0))</f>
        <v/>
      </c>
      <c r="G69" s="128">
        <f>IF($B18&lt;'Site Setup'!$B$11,"",IFERROR((G45)/G$60,0))</f>
        <v/>
      </c>
      <c r="H69" s="128">
        <f>IF($B18&lt;'Site Setup'!$B$11,"",IFERROR((H45)/H$60,0))</f>
        <v/>
      </c>
      <c r="I69" s="128">
        <f>IF($B18&lt;'Site Setup'!$B$11,"",IFERROR((I45)/I$60,0))</f>
        <v/>
      </c>
      <c r="J69" s="128">
        <f>IF($B18&lt;'Site Setup'!$B$11,"",IFERROR((J45)/J$60,0))</f>
        <v/>
      </c>
      <c r="K69" s="128">
        <f>IF($B18&lt;'Site Setup'!$B$11,"",IFERROR((K45)/K$60,0))</f>
        <v/>
      </c>
      <c r="L69" s="128">
        <f>IF($B18&lt;'Site Setup'!$B$11,"",IFERROR((L45)/L$60,0))</f>
        <v/>
      </c>
      <c r="M69" s="128">
        <f>IF($B18&lt;'Site Setup'!$B$11,"",IFERROR((M45)/M$60,0))</f>
        <v/>
      </c>
      <c r="N69" s="128">
        <f>IF($B18&lt;'Site Setup'!$B$11,"",IFERROR((N45)/N$60,0))</f>
        <v/>
      </c>
      <c r="O69" s="128">
        <f>IF($B18&lt;'Site Setup'!$B$11,"",IFERROR((O45)/O$60,0))</f>
        <v/>
      </c>
      <c r="P69" s="128">
        <f>IF($B18&lt;'Site Setup'!$B$11,"",IFERROR((P45)/P$60,0))</f>
        <v/>
      </c>
      <c r="Q69" s="128">
        <f>IF($B18&lt;'Site Setup'!$B$11,"",IFERROR((Q45)/Q$60,0))</f>
        <v/>
      </c>
      <c r="R69" s="128">
        <f>IF($B18&lt;'Site Setup'!$B$11,"",IFERROR((R45)/R$60,0))</f>
        <v/>
      </c>
      <c r="S69" s="128">
        <f>IF($B18&lt;'Site Setup'!$B$11,"",IFERROR((S45)/S$60,0))</f>
        <v/>
      </c>
      <c r="T69" s="128">
        <f>IF($B18&lt;'Site Setup'!$B$11,"",IFERROR((T45)/T$60,0))</f>
        <v/>
      </c>
      <c r="U69" s="128">
        <f>IF($B18&lt;'Site Setup'!$B$11,"",IFERROR((U45)/U$60,0))</f>
        <v/>
      </c>
      <c r="V69" s="128">
        <f>IF($B18&lt;'Site Setup'!$B$11,"",IFERROR((V45)/V$60,0))</f>
        <v/>
      </c>
      <c r="W69" s="128">
        <f>IF($B18&lt;'Site Setup'!$B$11,"",IFERROR((W45)/W$60,0))</f>
        <v/>
      </c>
      <c r="X69" s="128">
        <f>IF($B18&lt;'Site Setup'!$B$11,"",IFERROR((X45)/X$60,0))</f>
        <v/>
      </c>
      <c r="Y69" s="128">
        <f>IF($B18&lt;'Site Setup'!$B$11,"",IFERROR((Y45)/Y$60,0))</f>
        <v/>
      </c>
      <c r="Z69" s="128">
        <f>IF($B18&lt;'Site Setup'!$B$11,"",IFERROR((Z45)/Z$60,0))</f>
        <v/>
      </c>
      <c r="AA69" s="128">
        <f>IF($B18&lt;'Site Setup'!$B$11,"",IFERROR((AA45)/AA$60,0))</f>
        <v/>
      </c>
      <c r="AB69" s="128">
        <f>IF($B18&lt;'Site Setup'!$B$11,"",IFERROR((AB45)/AB$60,0))</f>
        <v/>
      </c>
      <c r="AC69" s="128">
        <f>IF($B18&lt;'Site Setup'!$B$11,"",IFERROR((AC45)/AC$60,0))</f>
        <v/>
      </c>
      <c r="AD69" s="128">
        <f>IF($B18&lt;'Site Setup'!$B$11,"",IFERROR((AD45)/AD$60,0))</f>
        <v/>
      </c>
      <c r="AE69" s="128">
        <f>IF($B18&lt;'Site Setup'!$B$11,"",IFERROR((AE45)/AE$60,0))</f>
        <v/>
      </c>
      <c r="AF69" s="128">
        <f>IF($B18&lt;'Site Setup'!$B$11,"",IFERROR((AF45)/AF$60,0))</f>
        <v/>
      </c>
      <c r="AG69" s="128">
        <f>IF($B18&lt;'Site Setup'!$B$11,"",IFERROR((AG45)/AG$60,0))</f>
        <v/>
      </c>
      <c r="AH69" s="128">
        <f>IF($B18&lt;'Site Setup'!$B$11,"",IFERROR((AH45)/AH$60,0))</f>
        <v/>
      </c>
      <c r="AI69" s="128">
        <f>IF($B18&lt;'Site Setup'!$B$11,"",IFERROR((AI45)/AI$60,0))</f>
        <v/>
      </c>
      <c r="AJ69" s="128">
        <f>IF($B18&lt;'Site Setup'!$B$11,"",IFERROR((AJ45)/AJ$60,0))</f>
        <v/>
      </c>
      <c r="AK69" s="128">
        <f>IF($B18&lt;'Site Setup'!$B$11,"",IFERROR((AK45)/AK$60,0))</f>
        <v/>
      </c>
      <c r="AL69" s="128">
        <f>IF($B18&lt;'Site Setup'!$B$11,"",IFERROR((AL45)/AL$60,0))</f>
        <v/>
      </c>
      <c r="AM69" s="128">
        <f>IF($B18&lt;'Site Setup'!$B$11,"",IFERROR((AM45)/AM$60,0))</f>
        <v/>
      </c>
      <c r="AN69" s="128">
        <f>IF($B18&lt;'Site Setup'!$B$11,"",IFERROR((AN45)/AN$60,0))</f>
        <v/>
      </c>
    </row>
    <row r="70" ht="15.75" customHeight="1" s="644">
      <c r="A70" s="550">
        <f>A19</f>
        <v/>
      </c>
      <c r="B70" s="239">
        <f>IF($B19&lt;'Site Setup'!$B$11,"",SUM(C70:AN70))</f>
        <v/>
      </c>
      <c r="C70" s="128">
        <f>IF($B19&lt;'Site Setup'!$B$11,"",IFERROR((C46)/C$60,0))</f>
        <v/>
      </c>
      <c r="D70" s="128">
        <f>IF($B19&lt;'Site Setup'!$B$11,"",IFERROR((D46)/D$60,0))</f>
        <v/>
      </c>
      <c r="E70" s="128">
        <f>IF($B19&lt;'Site Setup'!$B$11,"",IFERROR((E46)/E$60,0))</f>
        <v/>
      </c>
      <c r="F70" s="128">
        <f>IF($B19&lt;'Site Setup'!$B$11,"",IFERROR((F46)/F$60,0))</f>
        <v/>
      </c>
      <c r="G70" s="128">
        <f>IF($B19&lt;'Site Setup'!$B$11,"",IFERROR((G46)/G$60,0))</f>
        <v/>
      </c>
      <c r="H70" s="128">
        <f>IF($B19&lt;'Site Setup'!$B$11,"",IFERROR((H46)/H$60,0))</f>
        <v/>
      </c>
      <c r="I70" s="128">
        <f>IF($B19&lt;'Site Setup'!$B$11,"",IFERROR((I46)/I$60,0))</f>
        <v/>
      </c>
      <c r="J70" s="128">
        <f>IF($B19&lt;'Site Setup'!$B$11,"",IFERROR((J46)/J$60,0))</f>
        <v/>
      </c>
      <c r="K70" s="128">
        <f>IF($B19&lt;'Site Setup'!$B$11,"",IFERROR((K46)/K$60,0))</f>
        <v/>
      </c>
      <c r="L70" s="128">
        <f>IF($B19&lt;'Site Setup'!$B$11,"",IFERROR((L46)/L$60,0))</f>
        <v/>
      </c>
      <c r="M70" s="128">
        <f>IF($B19&lt;'Site Setup'!$B$11,"",IFERROR((M46)/M$60,0))</f>
        <v/>
      </c>
      <c r="N70" s="128">
        <f>IF($B19&lt;'Site Setup'!$B$11,"",IFERROR((N46)/N$60,0))</f>
        <v/>
      </c>
      <c r="O70" s="128">
        <f>IF($B19&lt;'Site Setup'!$B$11,"",IFERROR((O46)/O$60,0))</f>
        <v/>
      </c>
      <c r="P70" s="128">
        <f>IF($B19&lt;'Site Setup'!$B$11,"",IFERROR((P46)/P$60,0))</f>
        <v/>
      </c>
      <c r="Q70" s="128">
        <f>IF($B19&lt;'Site Setup'!$B$11,"",IFERROR((Q46)/Q$60,0))</f>
        <v/>
      </c>
      <c r="R70" s="128">
        <f>IF($B19&lt;'Site Setup'!$B$11,"",IFERROR((R46)/R$60,0))</f>
        <v/>
      </c>
      <c r="S70" s="128">
        <f>IF($B19&lt;'Site Setup'!$B$11,"",IFERROR((S46)/S$60,0))</f>
        <v/>
      </c>
      <c r="T70" s="128">
        <f>IF($B19&lt;'Site Setup'!$B$11,"",IFERROR((T46)/T$60,0))</f>
        <v/>
      </c>
      <c r="U70" s="128">
        <f>IF($B19&lt;'Site Setup'!$B$11,"",IFERROR((U46)/U$60,0))</f>
        <v/>
      </c>
      <c r="V70" s="128">
        <f>IF($B19&lt;'Site Setup'!$B$11,"",IFERROR((V46)/V$60,0))</f>
        <v/>
      </c>
      <c r="W70" s="128">
        <f>IF($B19&lt;'Site Setup'!$B$11,"",IFERROR((W46)/W$60,0))</f>
        <v/>
      </c>
      <c r="X70" s="128">
        <f>IF($B19&lt;'Site Setup'!$B$11,"",IFERROR((X46)/X$60,0))</f>
        <v/>
      </c>
      <c r="Y70" s="128">
        <f>IF($B19&lt;'Site Setup'!$B$11,"",IFERROR((Y46)/Y$60,0))</f>
        <v/>
      </c>
      <c r="Z70" s="128">
        <f>IF($B19&lt;'Site Setup'!$B$11,"",IFERROR((Z46)/Z$60,0))</f>
        <v/>
      </c>
      <c r="AA70" s="128">
        <f>IF($B19&lt;'Site Setup'!$B$11,"",IFERROR((AA46)/AA$60,0))</f>
        <v/>
      </c>
      <c r="AB70" s="128">
        <f>IF($B19&lt;'Site Setup'!$B$11,"",IFERROR((AB46)/AB$60,0))</f>
        <v/>
      </c>
      <c r="AC70" s="128">
        <f>IF($B19&lt;'Site Setup'!$B$11,"",IFERROR((AC46)/AC$60,0))</f>
        <v/>
      </c>
      <c r="AD70" s="128">
        <f>IF($B19&lt;'Site Setup'!$B$11,"",IFERROR((AD46)/AD$60,0))</f>
        <v/>
      </c>
      <c r="AE70" s="128">
        <f>IF($B19&lt;'Site Setup'!$B$11,"",IFERROR((AE46)/AE$60,0))</f>
        <v/>
      </c>
      <c r="AF70" s="128">
        <f>IF($B19&lt;'Site Setup'!$B$11,"",IFERROR((AF46)/AF$60,0))</f>
        <v/>
      </c>
      <c r="AG70" s="128">
        <f>IF($B19&lt;'Site Setup'!$B$11,"",IFERROR((AG46)/AG$60,0))</f>
        <v/>
      </c>
      <c r="AH70" s="128">
        <f>IF($B19&lt;'Site Setup'!$B$11,"",IFERROR((AH46)/AH$60,0))</f>
        <v/>
      </c>
      <c r="AI70" s="128">
        <f>IF($B19&lt;'Site Setup'!$B$11,"",IFERROR((AI46)/AI$60,0))</f>
        <v/>
      </c>
      <c r="AJ70" s="128">
        <f>IF($B19&lt;'Site Setup'!$B$11,"",IFERROR((AJ46)/AJ$60,0))</f>
        <v/>
      </c>
      <c r="AK70" s="128">
        <f>IF($B19&lt;'Site Setup'!$B$11,"",IFERROR((AK46)/AK$60,0))</f>
        <v/>
      </c>
      <c r="AL70" s="128">
        <f>IF($B19&lt;'Site Setup'!$B$11,"",IFERROR((AL46)/AL$60,0))</f>
        <v/>
      </c>
      <c r="AM70" s="128">
        <f>IF($B19&lt;'Site Setup'!$B$11,"",IFERROR((AM46)/AM$60,0))</f>
        <v/>
      </c>
      <c r="AN70" s="128">
        <f>IF($B19&lt;'Site Setup'!$B$11,"",IFERROR((AN46)/AN$60,0))</f>
        <v/>
      </c>
    </row>
    <row r="71" ht="15.75" customHeight="1" s="644">
      <c r="A71" s="550">
        <f>A20</f>
        <v/>
      </c>
      <c r="B71" s="239">
        <f>IF($B20&lt;'Site Setup'!$B$11,"",SUM(C71:AN71))</f>
        <v/>
      </c>
      <c r="C71" s="128">
        <f>IF($B20&lt;'Site Setup'!$B$11,"",IFERROR((C47)/C$60,0))</f>
        <v/>
      </c>
      <c r="D71" s="128">
        <f>IF($B20&lt;'Site Setup'!$B$11,"",IFERROR((D47)/D$60,0))</f>
        <v/>
      </c>
      <c r="E71" s="128">
        <f>IF($B20&lt;'Site Setup'!$B$11,"",IFERROR((E47)/E$60,0))</f>
        <v/>
      </c>
      <c r="F71" s="128">
        <f>IF($B20&lt;'Site Setup'!$B$11,"",IFERROR((F47)/F$60,0))</f>
        <v/>
      </c>
      <c r="G71" s="128">
        <f>IF($B20&lt;'Site Setup'!$B$11,"",IFERROR((G47)/G$60,0))</f>
        <v/>
      </c>
      <c r="H71" s="128">
        <f>IF($B20&lt;'Site Setup'!$B$11,"",IFERROR((H47)/H$60,0))</f>
        <v/>
      </c>
      <c r="I71" s="128">
        <f>IF($B20&lt;'Site Setup'!$B$11,"",IFERROR((I47)/I$60,0))</f>
        <v/>
      </c>
      <c r="J71" s="128">
        <f>IF($B20&lt;'Site Setup'!$B$11,"",IFERROR((J47)/J$60,0))</f>
        <v/>
      </c>
      <c r="K71" s="128">
        <f>IF($B20&lt;'Site Setup'!$B$11,"",IFERROR((K47)/K$60,0))</f>
        <v/>
      </c>
      <c r="L71" s="128">
        <f>IF($B20&lt;'Site Setup'!$B$11,"",IFERROR((L47)/L$60,0))</f>
        <v/>
      </c>
      <c r="M71" s="128">
        <f>IF($B20&lt;'Site Setup'!$B$11,"",IFERROR((M47)/M$60,0))</f>
        <v/>
      </c>
      <c r="N71" s="128">
        <f>IF($B20&lt;'Site Setup'!$B$11,"",IFERROR((N47)/N$60,0))</f>
        <v/>
      </c>
      <c r="O71" s="128">
        <f>IF($B20&lt;'Site Setup'!$B$11,"",IFERROR((O47)/O$60,0))</f>
        <v/>
      </c>
      <c r="P71" s="128">
        <f>IF($B20&lt;'Site Setup'!$B$11,"",IFERROR((P47)/P$60,0))</f>
        <v/>
      </c>
      <c r="Q71" s="128">
        <f>IF($B20&lt;'Site Setup'!$B$11,"",IFERROR((Q47)/Q$60,0))</f>
        <v/>
      </c>
      <c r="R71" s="128">
        <f>IF($B20&lt;'Site Setup'!$B$11,"",IFERROR((R47)/R$60,0))</f>
        <v/>
      </c>
      <c r="S71" s="128">
        <f>IF($B20&lt;'Site Setup'!$B$11,"",IFERROR((S47)/S$60,0))</f>
        <v/>
      </c>
      <c r="T71" s="128">
        <f>IF($B20&lt;'Site Setup'!$B$11,"",IFERROR((T47)/T$60,0))</f>
        <v/>
      </c>
      <c r="U71" s="128">
        <f>IF($B20&lt;'Site Setup'!$B$11,"",IFERROR((U47)/U$60,0))</f>
        <v/>
      </c>
      <c r="V71" s="128">
        <f>IF($B20&lt;'Site Setup'!$B$11,"",IFERROR((V47)/V$60,0))</f>
        <v/>
      </c>
      <c r="W71" s="128">
        <f>IF($B20&lt;'Site Setup'!$B$11,"",IFERROR((W47)/W$60,0))</f>
        <v/>
      </c>
      <c r="X71" s="128">
        <f>IF($B20&lt;'Site Setup'!$B$11,"",IFERROR((X47)/X$60,0))</f>
        <v/>
      </c>
      <c r="Y71" s="128">
        <f>IF($B20&lt;'Site Setup'!$B$11,"",IFERROR((Y47)/Y$60,0))</f>
        <v/>
      </c>
      <c r="Z71" s="128">
        <f>IF($B20&lt;'Site Setup'!$B$11,"",IFERROR((Z47)/Z$60,0))</f>
        <v/>
      </c>
      <c r="AA71" s="128">
        <f>IF($B20&lt;'Site Setup'!$B$11,"",IFERROR((AA47)/AA$60,0))</f>
        <v/>
      </c>
      <c r="AB71" s="128">
        <f>IF($B20&lt;'Site Setup'!$B$11,"",IFERROR((AB47)/AB$60,0))</f>
        <v/>
      </c>
      <c r="AC71" s="128">
        <f>IF($B20&lt;'Site Setup'!$B$11,"",IFERROR((AC47)/AC$60,0))</f>
        <v/>
      </c>
      <c r="AD71" s="128">
        <f>IF($B20&lt;'Site Setup'!$B$11,"",IFERROR((AD47)/AD$60,0))</f>
        <v/>
      </c>
      <c r="AE71" s="128">
        <f>IF($B20&lt;'Site Setup'!$B$11,"",IFERROR((AE47)/AE$60,0))</f>
        <v/>
      </c>
      <c r="AF71" s="128">
        <f>IF($B20&lt;'Site Setup'!$B$11,"",IFERROR((AF47)/AF$60,0))</f>
        <v/>
      </c>
      <c r="AG71" s="128">
        <f>IF($B20&lt;'Site Setup'!$B$11,"",IFERROR((AG47)/AG$60,0))</f>
        <v/>
      </c>
      <c r="AH71" s="128">
        <f>IF($B20&lt;'Site Setup'!$B$11,"",IFERROR((AH47)/AH$60,0))</f>
        <v/>
      </c>
      <c r="AI71" s="128">
        <f>IF($B20&lt;'Site Setup'!$B$11,"",IFERROR((AI47)/AI$60,0))</f>
        <v/>
      </c>
      <c r="AJ71" s="128">
        <f>IF($B20&lt;'Site Setup'!$B$11,"",IFERROR((AJ47)/AJ$60,0))</f>
        <v/>
      </c>
      <c r="AK71" s="128">
        <f>IF($B20&lt;'Site Setup'!$B$11,"",IFERROR((AK47)/AK$60,0))</f>
        <v/>
      </c>
      <c r="AL71" s="128">
        <f>IF($B20&lt;'Site Setup'!$B$11,"",IFERROR((AL47)/AL$60,0))</f>
        <v/>
      </c>
      <c r="AM71" s="128">
        <f>IF($B20&lt;'Site Setup'!$B$11,"",IFERROR((AM47)/AM$60,0))</f>
        <v/>
      </c>
      <c r="AN71" s="128">
        <f>IF($B20&lt;'Site Setup'!$B$11,"",IFERROR((AN47)/AN$60,0))</f>
        <v/>
      </c>
    </row>
    <row r="72" ht="15.75" customHeight="1" s="644">
      <c r="A72" s="550">
        <f>A21</f>
        <v/>
      </c>
      <c r="B72" s="239">
        <f>IF($B21&lt;'Site Setup'!$B$11,"",SUM(C72:AN72))</f>
        <v/>
      </c>
      <c r="C72" s="128">
        <f>IF($B21&lt;'Site Setup'!$B$11,"",IFERROR((C48)/C$60,0))</f>
        <v/>
      </c>
      <c r="D72" s="128">
        <f>IF($B21&lt;'Site Setup'!$B$11,"",IFERROR((D48)/D$60,0))</f>
        <v/>
      </c>
      <c r="E72" s="128">
        <f>IF($B21&lt;'Site Setup'!$B$11,"",IFERROR((E48)/E$60,0))</f>
        <v/>
      </c>
      <c r="F72" s="128">
        <f>IF($B21&lt;'Site Setup'!$B$11,"",IFERROR((F48)/F$60,0))</f>
        <v/>
      </c>
      <c r="G72" s="128">
        <f>IF($B21&lt;'Site Setup'!$B$11,"",IFERROR((G48)/G$60,0))</f>
        <v/>
      </c>
      <c r="H72" s="128">
        <f>IF($B21&lt;'Site Setup'!$B$11,"",IFERROR((H48)/H$60,0))</f>
        <v/>
      </c>
      <c r="I72" s="128">
        <f>IF($B21&lt;'Site Setup'!$B$11,"",IFERROR((I48)/I$60,0))</f>
        <v/>
      </c>
      <c r="J72" s="128">
        <f>IF($B21&lt;'Site Setup'!$B$11,"",IFERROR((J48)/J$60,0))</f>
        <v/>
      </c>
      <c r="K72" s="128">
        <f>IF($B21&lt;'Site Setup'!$B$11,"",IFERROR((K48)/K$60,0))</f>
        <v/>
      </c>
      <c r="L72" s="128">
        <f>IF($B21&lt;'Site Setup'!$B$11,"",IFERROR((L48)/L$60,0))</f>
        <v/>
      </c>
      <c r="M72" s="128">
        <f>IF($B21&lt;'Site Setup'!$B$11,"",IFERROR((M48)/M$60,0))</f>
        <v/>
      </c>
      <c r="N72" s="128">
        <f>IF($B21&lt;'Site Setup'!$B$11,"",IFERROR((N48)/N$60,0))</f>
        <v/>
      </c>
      <c r="O72" s="128">
        <f>IF($B21&lt;'Site Setup'!$B$11,"",IFERROR((O48)/O$60,0))</f>
        <v/>
      </c>
      <c r="P72" s="128">
        <f>IF($B21&lt;'Site Setup'!$B$11,"",IFERROR((P48)/P$60,0))</f>
        <v/>
      </c>
      <c r="Q72" s="128">
        <f>IF($B21&lt;'Site Setup'!$B$11,"",IFERROR((Q48)/Q$60,0))</f>
        <v/>
      </c>
      <c r="R72" s="128">
        <f>IF($B21&lt;'Site Setup'!$B$11,"",IFERROR((R48)/R$60,0))</f>
        <v/>
      </c>
      <c r="S72" s="128">
        <f>IF($B21&lt;'Site Setup'!$B$11,"",IFERROR((S48)/S$60,0))</f>
        <v/>
      </c>
      <c r="T72" s="128">
        <f>IF($B21&lt;'Site Setup'!$B$11,"",IFERROR((T48)/T$60,0))</f>
        <v/>
      </c>
      <c r="U72" s="128">
        <f>IF($B21&lt;'Site Setup'!$B$11,"",IFERROR((U48)/U$60,0))</f>
        <v/>
      </c>
      <c r="V72" s="128">
        <f>IF($B21&lt;'Site Setup'!$B$11,"",IFERROR((V48)/V$60,0))</f>
        <v/>
      </c>
      <c r="W72" s="128">
        <f>IF($B21&lt;'Site Setup'!$B$11,"",IFERROR((W48)/W$60,0))</f>
        <v/>
      </c>
      <c r="X72" s="128">
        <f>IF($B21&lt;'Site Setup'!$B$11,"",IFERROR((X48)/X$60,0))</f>
        <v/>
      </c>
      <c r="Y72" s="128">
        <f>IF($B21&lt;'Site Setup'!$B$11,"",IFERROR((Y48)/Y$60,0))</f>
        <v/>
      </c>
      <c r="Z72" s="128">
        <f>IF($B21&lt;'Site Setup'!$B$11,"",IFERROR((Z48)/Z$60,0))</f>
        <v/>
      </c>
      <c r="AA72" s="128">
        <f>IF($B21&lt;'Site Setup'!$B$11,"",IFERROR((AA48)/AA$60,0))</f>
        <v/>
      </c>
      <c r="AB72" s="128">
        <f>IF($B21&lt;'Site Setup'!$B$11,"",IFERROR((AB48)/AB$60,0))</f>
        <v/>
      </c>
      <c r="AC72" s="128">
        <f>IF($B21&lt;'Site Setup'!$B$11,"",IFERROR((AC48)/AC$60,0))</f>
        <v/>
      </c>
      <c r="AD72" s="128">
        <f>IF($B21&lt;'Site Setup'!$B$11,"",IFERROR((AD48)/AD$60,0))</f>
        <v/>
      </c>
      <c r="AE72" s="128">
        <f>IF($B21&lt;'Site Setup'!$B$11,"",IFERROR((AE48)/AE$60,0))</f>
        <v/>
      </c>
      <c r="AF72" s="128">
        <f>IF($B21&lt;'Site Setup'!$B$11,"",IFERROR((AF48)/AF$60,0))</f>
        <v/>
      </c>
      <c r="AG72" s="128">
        <f>IF($B21&lt;'Site Setup'!$B$11,"",IFERROR((AG48)/AG$60,0))</f>
        <v/>
      </c>
      <c r="AH72" s="128">
        <f>IF($B21&lt;'Site Setup'!$B$11,"",IFERROR((AH48)/AH$60,0))</f>
        <v/>
      </c>
      <c r="AI72" s="128">
        <f>IF($B21&lt;'Site Setup'!$B$11,"",IFERROR((AI48)/AI$60,0))</f>
        <v/>
      </c>
      <c r="AJ72" s="128">
        <f>IF($B21&lt;'Site Setup'!$B$11,"",IFERROR((AJ48)/AJ$60,0))</f>
        <v/>
      </c>
      <c r="AK72" s="128">
        <f>IF($B21&lt;'Site Setup'!$B$11,"",IFERROR((AK48)/AK$60,0))</f>
        <v/>
      </c>
      <c r="AL72" s="128">
        <f>IF($B21&lt;'Site Setup'!$B$11,"",IFERROR((AL48)/AL$60,0))</f>
        <v/>
      </c>
      <c r="AM72" s="128">
        <f>IF($B21&lt;'Site Setup'!$B$11,"",IFERROR((AM48)/AM$60,0))</f>
        <v/>
      </c>
      <c r="AN72" s="128">
        <f>IF($B21&lt;'Site Setup'!$B$11,"",IFERROR((AN48)/AN$60,0))</f>
        <v/>
      </c>
    </row>
    <row r="73" ht="15.75" customHeight="1" s="644">
      <c r="A73" s="550">
        <f>A22</f>
        <v/>
      </c>
      <c r="B73" s="239">
        <f>IF($B22&lt;'Site Setup'!$B$11,"",SUM(C73:AN73))</f>
        <v/>
      </c>
      <c r="C73" s="128">
        <f>IF($B22&lt;'Site Setup'!$B$11,"",IFERROR((C49)/C$60,0))</f>
        <v/>
      </c>
      <c r="D73" s="128">
        <f>IF($B22&lt;'Site Setup'!$B$11,"",IFERROR((D49)/D$60,0))</f>
        <v/>
      </c>
      <c r="E73" s="128">
        <f>IF($B22&lt;'Site Setup'!$B$11,"",IFERROR((E49)/E$60,0))</f>
        <v/>
      </c>
      <c r="F73" s="128">
        <f>IF($B22&lt;'Site Setup'!$B$11,"",IFERROR((F49)/F$60,0))</f>
        <v/>
      </c>
      <c r="G73" s="128">
        <f>IF($B22&lt;'Site Setup'!$B$11,"",IFERROR((G49)/G$60,0))</f>
        <v/>
      </c>
      <c r="H73" s="128">
        <f>IF($B22&lt;'Site Setup'!$B$11,"",IFERROR((H49)/H$60,0))</f>
        <v/>
      </c>
      <c r="I73" s="128">
        <f>IF($B22&lt;'Site Setup'!$B$11,"",IFERROR((I49)/I$60,0))</f>
        <v/>
      </c>
      <c r="J73" s="128">
        <f>IF($B22&lt;'Site Setup'!$B$11,"",IFERROR((J49)/J$60,0))</f>
        <v/>
      </c>
      <c r="K73" s="128">
        <f>IF($B22&lt;'Site Setup'!$B$11,"",IFERROR((K49)/K$60,0))</f>
        <v/>
      </c>
      <c r="L73" s="128">
        <f>IF($B22&lt;'Site Setup'!$B$11,"",IFERROR((L49)/L$60,0))</f>
        <v/>
      </c>
      <c r="M73" s="128">
        <f>IF($B22&lt;'Site Setup'!$B$11,"",IFERROR((M49)/M$60,0))</f>
        <v/>
      </c>
      <c r="N73" s="128">
        <f>IF($B22&lt;'Site Setup'!$B$11,"",IFERROR((N49)/N$60,0))</f>
        <v/>
      </c>
      <c r="O73" s="128">
        <f>IF($B22&lt;'Site Setup'!$B$11,"",IFERROR((O49)/O$60,0))</f>
        <v/>
      </c>
      <c r="P73" s="128">
        <f>IF($B22&lt;'Site Setup'!$B$11,"",IFERROR((P49)/P$60,0))</f>
        <v/>
      </c>
      <c r="Q73" s="128">
        <f>IF($B22&lt;'Site Setup'!$B$11,"",IFERROR((Q49)/Q$60,0))</f>
        <v/>
      </c>
      <c r="R73" s="128">
        <f>IF($B22&lt;'Site Setup'!$B$11,"",IFERROR((R49)/R$60,0))</f>
        <v/>
      </c>
      <c r="S73" s="128">
        <f>IF($B22&lt;'Site Setup'!$B$11,"",IFERROR((S49)/S$60,0))</f>
        <v/>
      </c>
      <c r="T73" s="128">
        <f>IF($B22&lt;'Site Setup'!$B$11,"",IFERROR((T49)/T$60,0))</f>
        <v/>
      </c>
      <c r="U73" s="128">
        <f>IF($B22&lt;'Site Setup'!$B$11,"",IFERROR((U49)/U$60,0))</f>
        <v/>
      </c>
      <c r="V73" s="128">
        <f>IF($B22&lt;'Site Setup'!$B$11,"",IFERROR((V49)/V$60,0))</f>
        <v/>
      </c>
      <c r="W73" s="128">
        <f>IF($B22&lt;'Site Setup'!$B$11,"",IFERROR((W49)/W$60,0))</f>
        <v/>
      </c>
      <c r="X73" s="128">
        <f>IF($B22&lt;'Site Setup'!$B$11,"",IFERROR((X49)/X$60,0))</f>
        <v/>
      </c>
      <c r="Y73" s="128">
        <f>IF($B22&lt;'Site Setup'!$B$11,"",IFERROR((Y49)/Y$60,0))</f>
        <v/>
      </c>
      <c r="Z73" s="128">
        <f>IF($B22&lt;'Site Setup'!$B$11,"",IFERROR((Z49)/Z$60,0))</f>
        <v/>
      </c>
      <c r="AA73" s="128">
        <f>IF($B22&lt;'Site Setup'!$B$11,"",IFERROR((AA49)/AA$60,0))</f>
        <v/>
      </c>
      <c r="AB73" s="128">
        <f>IF($B22&lt;'Site Setup'!$B$11,"",IFERROR((AB49)/AB$60,0))</f>
        <v/>
      </c>
      <c r="AC73" s="128">
        <f>IF($B22&lt;'Site Setup'!$B$11,"",IFERROR((AC49)/AC$60,0))</f>
        <v/>
      </c>
      <c r="AD73" s="128">
        <f>IF($B22&lt;'Site Setup'!$B$11,"",IFERROR((AD49)/AD$60,0))</f>
        <v/>
      </c>
      <c r="AE73" s="128">
        <f>IF($B22&lt;'Site Setup'!$B$11,"",IFERROR((AE49)/AE$60,0))</f>
        <v/>
      </c>
      <c r="AF73" s="128">
        <f>IF($B22&lt;'Site Setup'!$B$11,"",IFERROR((AF49)/AF$60,0))</f>
        <v/>
      </c>
      <c r="AG73" s="128">
        <f>IF($B22&lt;'Site Setup'!$B$11,"",IFERROR((AG49)/AG$60,0))</f>
        <v/>
      </c>
      <c r="AH73" s="128">
        <f>IF($B22&lt;'Site Setup'!$B$11,"",IFERROR((AH49)/AH$60,0))</f>
        <v/>
      </c>
      <c r="AI73" s="128">
        <f>IF($B22&lt;'Site Setup'!$B$11,"",IFERROR((AI49)/AI$60,0))</f>
        <v/>
      </c>
      <c r="AJ73" s="128">
        <f>IF($B22&lt;'Site Setup'!$B$11,"",IFERROR((AJ49)/AJ$60,0))</f>
        <v/>
      </c>
      <c r="AK73" s="128">
        <f>IF($B22&lt;'Site Setup'!$B$11,"",IFERROR((AK49)/AK$60,0))</f>
        <v/>
      </c>
      <c r="AL73" s="128">
        <f>IF($B22&lt;'Site Setup'!$B$11,"",IFERROR((AL49)/AL$60,0))</f>
        <v/>
      </c>
      <c r="AM73" s="128">
        <f>IF($B22&lt;'Site Setup'!$B$11,"",IFERROR((AM49)/AM$60,0))</f>
        <v/>
      </c>
      <c r="AN73" s="128">
        <f>IF($B22&lt;'Site Setup'!$B$11,"",IFERROR((AN49)/AN$60,0))</f>
        <v/>
      </c>
    </row>
    <row r="74" ht="15.75" customHeight="1" s="644">
      <c r="A74" s="551">
        <f>A23</f>
        <v/>
      </c>
      <c r="B74" s="239">
        <f>IF($B23&lt;'Site Setup'!$B$11,"",SUM(C74:AN74))</f>
        <v/>
      </c>
      <c r="C74" s="128">
        <f>IF($B23&lt;'Site Setup'!$B$11,"",IFERROR((C50)/C$60,0))</f>
        <v/>
      </c>
      <c r="D74" s="128">
        <f>IF($B23&lt;'Site Setup'!$B$11,"",IFERROR((D50)/D$60,0))</f>
        <v/>
      </c>
      <c r="E74" s="128">
        <f>IF($B23&lt;'Site Setup'!$B$11,"",IFERROR((E50)/E$60,0))</f>
        <v/>
      </c>
      <c r="F74" s="128">
        <f>IF($B23&lt;'Site Setup'!$B$11,"",IFERROR((F50)/F$60,0))</f>
        <v/>
      </c>
      <c r="G74" s="128">
        <f>IF($B23&lt;'Site Setup'!$B$11,"",IFERROR((G50)/G$60,0))</f>
        <v/>
      </c>
      <c r="H74" s="128">
        <f>IF($B23&lt;'Site Setup'!$B$11,"",IFERROR((H50)/H$60,0))</f>
        <v/>
      </c>
      <c r="I74" s="128">
        <f>IF($B23&lt;'Site Setup'!$B$11,"",IFERROR((I50)/I$60,0))</f>
        <v/>
      </c>
      <c r="J74" s="128">
        <f>IF($B23&lt;'Site Setup'!$B$11,"",IFERROR((J50)/J$60,0))</f>
        <v/>
      </c>
      <c r="K74" s="128">
        <f>IF($B23&lt;'Site Setup'!$B$11,"",IFERROR((K50)/K$60,0))</f>
        <v/>
      </c>
      <c r="L74" s="128">
        <f>IF($B23&lt;'Site Setup'!$B$11,"",IFERROR((L50)/L$60,0))</f>
        <v/>
      </c>
      <c r="M74" s="128">
        <f>IF($B23&lt;'Site Setup'!$B$11,"",IFERROR((M50)/M$60,0))</f>
        <v/>
      </c>
      <c r="N74" s="128">
        <f>IF($B23&lt;'Site Setup'!$B$11,"",IFERROR((N50)/N$60,0))</f>
        <v/>
      </c>
      <c r="O74" s="128">
        <f>IF($B23&lt;'Site Setup'!$B$11,"",IFERROR((O50)/O$60,0))</f>
        <v/>
      </c>
      <c r="P74" s="128">
        <f>IF($B23&lt;'Site Setup'!$B$11,"",IFERROR((P50)/P$60,0))</f>
        <v/>
      </c>
      <c r="Q74" s="128">
        <f>IF($B23&lt;'Site Setup'!$B$11,"",IFERROR((Q50)/Q$60,0))</f>
        <v/>
      </c>
      <c r="R74" s="128">
        <f>IF($B23&lt;'Site Setup'!$B$11,"",IFERROR((R50)/R$60,0))</f>
        <v/>
      </c>
      <c r="S74" s="128">
        <f>IF($B23&lt;'Site Setup'!$B$11,"",IFERROR((S50)/S$60,0))</f>
        <v/>
      </c>
      <c r="T74" s="128">
        <f>IF($B23&lt;'Site Setup'!$B$11,"",IFERROR((T50)/T$60,0))</f>
        <v/>
      </c>
      <c r="U74" s="128">
        <f>IF($B23&lt;'Site Setup'!$B$11,"",IFERROR((U50)/U$60,0))</f>
        <v/>
      </c>
      <c r="V74" s="128">
        <f>IF($B23&lt;'Site Setup'!$B$11,"",IFERROR((V50)/V$60,0))</f>
        <v/>
      </c>
      <c r="W74" s="128">
        <f>IF($B23&lt;'Site Setup'!$B$11,"",IFERROR((W50)/W$60,0))</f>
        <v/>
      </c>
      <c r="X74" s="128">
        <f>IF($B23&lt;'Site Setup'!$B$11,"",IFERROR((X50)/X$60,0))</f>
        <v/>
      </c>
      <c r="Y74" s="128">
        <f>IF($B23&lt;'Site Setup'!$B$11,"",IFERROR((Y50)/Y$60,0))</f>
        <v/>
      </c>
      <c r="Z74" s="128">
        <f>IF($B23&lt;'Site Setup'!$B$11,"",IFERROR((Z50)/Z$60,0))</f>
        <v/>
      </c>
      <c r="AA74" s="128">
        <f>IF($B23&lt;'Site Setup'!$B$11,"",IFERROR((AA50)/AA$60,0))</f>
        <v/>
      </c>
      <c r="AB74" s="128">
        <f>IF($B23&lt;'Site Setup'!$B$11,"",IFERROR((AB50)/AB$60,0))</f>
        <v/>
      </c>
      <c r="AC74" s="128">
        <f>IF($B23&lt;'Site Setup'!$B$11,"",IFERROR((AC50)/AC$60,0))</f>
        <v/>
      </c>
      <c r="AD74" s="128">
        <f>IF($B23&lt;'Site Setup'!$B$11,"",IFERROR((AD50)/AD$60,0))</f>
        <v/>
      </c>
      <c r="AE74" s="128">
        <f>IF($B23&lt;'Site Setup'!$B$11,"",IFERROR((AE50)/AE$60,0))</f>
        <v/>
      </c>
      <c r="AF74" s="128">
        <f>IF($B23&lt;'Site Setup'!$B$11,"",IFERROR((AF50)/AF$60,0))</f>
        <v/>
      </c>
      <c r="AG74" s="128">
        <f>IF($B23&lt;'Site Setup'!$B$11,"",IFERROR((AG50)/AG$60,0))</f>
        <v/>
      </c>
      <c r="AH74" s="128">
        <f>IF($B23&lt;'Site Setup'!$B$11,"",IFERROR((AH50)/AH$60,0))</f>
        <v/>
      </c>
      <c r="AI74" s="128">
        <f>IF($B23&lt;'Site Setup'!$B$11,"",IFERROR((AI50)/AI$60,0))</f>
        <v/>
      </c>
      <c r="AJ74" s="128">
        <f>IF($B23&lt;'Site Setup'!$B$11,"",IFERROR((AJ50)/AJ$60,0))</f>
        <v/>
      </c>
      <c r="AK74" s="128">
        <f>IF($B23&lt;'Site Setup'!$B$11,"",IFERROR((AK50)/AK$60,0))</f>
        <v/>
      </c>
      <c r="AL74" s="128">
        <f>IF($B23&lt;'Site Setup'!$B$11,"",IFERROR((AL50)/AL$60,0))</f>
        <v/>
      </c>
      <c r="AM74" s="128">
        <f>IF($B23&lt;'Site Setup'!$B$11,"",IFERROR((AM50)/AM$60,0))</f>
        <v/>
      </c>
      <c r="AN74" s="128">
        <f>IF($B23&lt;'Site Setup'!$B$11,"",IFERROR((AN50)/AN$60,0))</f>
        <v/>
      </c>
    </row>
    <row r="75" ht="15.75" customHeight="1" s="644">
      <c r="A75" s="551">
        <f>A24</f>
        <v/>
      </c>
      <c r="B75" s="239">
        <f>IF($B24&lt;'Site Setup'!$B$11,"",SUM(C75:AN75))</f>
        <v/>
      </c>
      <c r="C75" s="128">
        <f>IF($B24&lt;'Site Setup'!$B$11,"",IFERROR((C51)/C$60,0))</f>
        <v/>
      </c>
      <c r="D75" s="128">
        <f>IF($B24&lt;'Site Setup'!$B$11,"",IFERROR((D51)/D$60,0))</f>
        <v/>
      </c>
      <c r="E75" s="128">
        <f>IF($B24&lt;'Site Setup'!$B$11,"",IFERROR((E51)/E$60,0))</f>
        <v/>
      </c>
      <c r="F75" s="128">
        <f>IF($B24&lt;'Site Setup'!$B$11,"",IFERROR((F51)/F$60,0))</f>
        <v/>
      </c>
      <c r="G75" s="128">
        <f>IF($B24&lt;'Site Setup'!$B$11,"",IFERROR((G51)/G$60,0))</f>
        <v/>
      </c>
      <c r="H75" s="128">
        <f>IF($B24&lt;'Site Setup'!$B$11,"",IFERROR((H51)/H$60,0))</f>
        <v/>
      </c>
      <c r="I75" s="128">
        <f>IF($B24&lt;'Site Setup'!$B$11,"",IFERROR((I51)/I$60,0))</f>
        <v/>
      </c>
      <c r="J75" s="128">
        <f>IF($B24&lt;'Site Setup'!$B$11,"",IFERROR((J51)/J$60,0))</f>
        <v/>
      </c>
      <c r="K75" s="128">
        <f>IF($B24&lt;'Site Setup'!$B$11,"",IFERROR((K51)/K$60,0))</f>
        <v/>
      </c>
      <c r="L75" s="128">
        <f>IF($B24&lt;'Site Setup'!$B$11,"",IFERROR((L51)/L$60,0))</f>
        <v/>
      </c>
      <c r="M75" s="128">
        <f>IF($B24&lt;'Site Setup'!$B$11,"",IFERROR((M51)/M$60,0))</f>
        <v/>
      </c>
      <c r="N75" s="128">
        <f>IF($B24&lt;'Site Setup'!$B$11,"",IFERROR((N51)/N$60,0))</f>
        <v/>
      </c>
      <c r="O75" s="128">
        <f>IF($B24&lt;'Site Setup'!$B$11,"",IFERROR((O51)/O$60,0))</f>
        <v/>
      </c>
      <c r="P75" s="128">
        <f>IF($B24&lt;'Site Setup'!$B$11,"",IFERROR((P51)/P$60,0))</f>
        <v/>
      </c>
      <c r="Q75" s="128">
        <f>IF($B24&lt;'Site Setup'!$B$11,"",IFERROR((Q51)/Q$60,0))</f>
        <v/>
      </c>
      <c r="R75" s="128">
        <f>IF($B24&lt;'Site Setup'!$B$11,"",IFERROR((R51)/R$60,0))</f>
        <v/>
      </c>
      <c r="S75" s="128">
        <f>IF($B24&lt;'Site Setup'!$B$11,"",IFERROR((S51)/S$60,0))</f>
        <v/>
      </c>
      <c r="T75" s="128">
        <f>IF($B24&lt;'Site Setup'!$B$11,"",IFERROR((T51)/T$60,0))</f>
        <v/>
      </c>
      <c r="U75" s="128">
        <f>IF($B24&lt;'Site Setup'!$B$11,"",IFERROR((U51)/U$60,0))</f>
        <v/>
      </c>
      <c r="V75" s="128">
        <f>IF($B24&lt;'Site Setup'!$B$11,"",IFERROR((V51)/V$60,0))</f>
        <v/>
      </c>
      <c r="W75" s="128">
        <f>IF($B24&lt;'Site Setup'!$B$11,"",IFERROR((W51)/W$60,0))</f>
        <v/>
      </c>
      <c r="X75" s="128">
        <f>IF($B24&lt;'Site Setup'!$B$11,"",IFERROR((X51)/X$60,0))</f>
        <v/>
      </c>
      <c r="Y75" s="128">
        <f>IF($B24&lt;'Site Setup'!$B$11,"",IFERROR((Y51)/Y$60,0))</f>
        <v/>
      </c>
      <c r="Z75" s="128">
        <f>IF($B24&lt;'Site Setup'!$B$11,"",IFERROR((Z51)/Z$60,0))</f>
        <v/>
      </c>
      <c r="AA75" s="128">
        <f>IF($B24&lt;'Site Setup'!$B$11,"",IFERROR((AA51)/AA$60,0))</f>
        <v/>
      </c>
      <c r="AB75" s="128">
        <f>IF($B24&lt;'Site Setup'!$B$11,"",IFERROR((AB51)/AB$60,0))</f>
        <v/>
      </c>
      <c r="AC75" s="128">
        <f>IF($B24&lt;'Site Setup'!$B$11,"",IFERROR((AC51)/AC$60,0))</f>
        <v/>
      </c>
      <c r="AD75" s="128">
        <f>IF($B24&lt;'Site Setup'!$B$11,"",IFERROR((AD51)/AD$60,0))</f>
        <v/>
      </c>
      <c r="AE75" s="128">
        <f>IF($B24&lt;'Site Setup'!$B$11,"",IFERROR((AE51)/AE$60,0))</f>
        <v/>
      </c>
      <c r="AF75" s="128">
        <f>IF($B24&lt;'Site Setup'!$B$11,"",IFERROR((AF51)/AF$60,0))</f>
        <v/>
      </c>
      <c r="AG75" s="128">
        <f>IF($B24&lt;'Site Setup'!$B$11,"",IFERROR((AG51)/AG$60,0))</f>
        <v/>
      </c>
      <c r="AH75" s="128">
        <f>IF($B24&lt;'Site Setup'!$B$11,"",IFERROR((AH51)/AH$60,0))</f>
        <v/>
      </c>
      <c r="AI75" s="128">
        <f>IF($B24&lt;'Site Setup'!$B$11,"",IFERROR((AI51)/AI$60,0))</f>
        <v/>
      </c>
      <c r="AJ75" s="128">
        <f>IF($B24&lt;'Site Setup'!$B$11,"",IFERROR((AJ51)/AJ$60,0))</f>
        <v/>
      </c>
      <c r="AK75" s="128">
        <f>IF($B24&lt;'Site Setup'!$B$11,"",IFERROR((AK51)/AK$60,0))</f>
        <v/>
      </c>
      <c r="AL75" s="128">
        <f>IF($B24&lt;'Site Setup'!$B$11,"",IFERROR((AL51)/AL$60,0))</f>
        <v/>
      </c>
      <c r="AM75" s="128">
        <f>IF($B24&lt;'Site Setup'!$B$11,"",IFERROR((AM51)/AM$60,0))</f>
        <v/>
      </c>
      <c r="AN75" s="128">
        <f>IF($B24&lt;'Site Setup'!$B$11,"",IFERROR((AN51)/AN$60,0))</f>
        <v/>
      </c>
    </row>
    <row r="76" ht="15.75" customHeight="1" s="644">
      <c r="A76" s="551">
        <f>A25</f>
        <v/>
      </c>
      <c r="B76" s="239">
        <f>IF($B25&lt;'Site Setup'!$B$11,"",SUM(C76:AN76))</f>
        <v/>
      </c>
      <c r="C76" s="128">
        <f>IF($B25&lt;'Site Setup'!$B$11,"",IFERROR((C52)/C$60,0))</f>
        <v/>
      </c>
      <c r="D76" s="128">
        <f>IF($B25&lt;'Site Setup'!$B$11,"",IFERROR((D52)/D$60,0))</f>
        <v/>
      </c>
      <c r="E76" s="128">
        <f>IF($B25&lt;'Site Setup'!$B$11,"",IFERROR((E52)/E$60,0))</f>
        <v/>
      </c>
      <c r="F76" s="128">
        <f>IF($B25&lt;'Site Setup'!$B$11,"",IFERROR((F52)/F$60,0))</f>
        <v/>
      </c>
      <c r="G76" s="128">
        <f>IF($B25&lt;'Site Setup'!$B$11,"",IFERROR((G52)/G$60,0))</f>
        <v/>
      </c>
      <c r="H76" s="128">
        <f>IF($B25&lt;'Site Setup'!$B$11,"",IFERROR((H52)/H$60,0))</f>
        <v/>
      </c>
      <c r="I76" s="128">
        <f>IF($B25&lt;'Site Setup'!$B$11,"",IFERROR((I52)/I$60,0))</f>
        <v/>
      </c>
      <c r="J76" s="128">
        <f>IF($B25&lt;'Site Setup'!$B$11,"",IFERROR((J52)/J$60,0))</f>
        <v/>
      </c>
      <c r="K76" s="128">
        <f>IF($B25&lt;'Site Setup'!$B$11,"",IFERROR((K52)/K$60,0))</f>
        <v/>
      </c>
      <c r="L76" s="128">
        <f>IF($B25&lt;'Site Setup'!$B$11,"",IFERROR((L52)/L$60,0))</f>
        <v/>
      </c>
      <c r="M76" s="128">
        <f>IF($B25&lt;'Site Setup'!$B$11,"",IFERROR((M52)/M$60,0))</f>
        <v/>
      </c>
      <c r="N76" s="128">
        <f>IF($B25&lt;'Site Setup'!$B$11,"",IFERROR((N52)/N$60,0))</f>
        <v/>
      </c>
      <c r="O76" s="128">
        <f>IF($B25&lt;'Site Setup'!$B$11,"",IFERROR((O52)/O$60,0))</f>
        <v/>
      </c>
      <c r="P76" s="128">
        <f>IF($B25&lt;'Site Setup'!$B$11,"",IFERROR((P52)/P$60,0))</f>
        <v/>
      </c>
      <c r="Q76" s="128">
        <f>IF($B25&lt;'Site Setup'!$B$11,"",IFERROR((Q52)/Q$60,0))</f>
        <v/>
      </c>
      <c r="R76" s="128">
        <f>IF($B25&lt;'Site Setup'!$B$11,"",IFERROR((R52)/R$60,0))</f>
        <v/>
      </c>
      <c r="S76" s="128">
        <f>IF($B25&lt;'Site Setup'!$B$11,"",IFERROR((S52)/S$60,0))</f>
        <v/>
      </c>
      <c r="T76" s="128">
        <f>IF($B25&lt;'Site Setup'!$B$11,"",IFERROR((T52)/T$60,0))</f>
        <v/>
      </c>
      <c r="U76" s="128">
        <f>IF($B25&lt;'Site Setup'!$B$11,"",IFERROR((U52)/U$60,0))</f>
        <v/>
      </c>
      <c r="V76" s="128">
        <f>IF($B25&lt;'Site Setup'!$B$11,"",IFERROR((V52)/V$60,0))</f>
        <v/>
      </c>
      <c r="W76" s="128">
        <f>IF($B25&lt;'Site Setup'!$B$11,"",IFERROR((W52)/W$60,0))</f>
        <v/>
      </c>
      <c r="X76" s="128">
        <f>IF($B25&lt;'Site Setup'!$B$11,"",IFERROR((X52)/X$60,0))</f>
        <v/>
      </c>
      <c r="Y76" s="128">
        <f>IF($B25&lt;'Site Setup'!$B$11,"",IFERROR((Y52)/Y$60,0))</f>
        <v/>
      </c>
      <c r="Z76" s="128">
        <f>IF($B25&lt;'Site Setup'!$B$11,"",IFERROR((Z52)/Z$60,0))</f>
        <v/>
      </c>
      <c r="AA76" s="128">
        <f>IF($B25&lt;'Site Setup'!$B$11,"",IFERROR((AA52)/AA$60,0))</f>
        <v/>
      </c>
      <c r="AB76" s="128">
        <f>IF($B25&lt;'Site Setup'!$B$11,"",IFERROR((AB52)/AB$60,0))</f>
        <v/>
      </c>
      <c r="AC76" s="128">
        <f>IF($B25&lt;'Site Setup'!$B$11,"",IFERROR((AC52)/AC$60,0))</f>
        <v/>
      </c>
      <c r="AD76" s="128">
        <f>IF($B25&lt;'Site Setup'!$B$11,"",IFERROR((AD52)/AD$60,0))</f>
        <v/>
      </c>
      <c r="AE76" s="128">
        <f>IF($B25&lt;'Site Setup'!$B$11,"",IFERROR((AE52)/AE$60,0))</f>
        <v/>
      </c>
      <c r="AF76" s="128">
        <f>IF($B25&lt;'Site Setup'!$B$11,"",IFERROR((AF52)/AF$60,0))</f>
        <v/>
      </c>
      <c r="AG76" s="128">
        <f>IF($B25&lt;'Site Setup'!$B$11,"",IFERROR((AG52)/AG$60,0))</f>
        <v/>
      </c>
      <c r="AH76" s="128">
        <f>IF($B25&lt;'Site Setup'!$B$11,"",IFERROR((AH52)/AH$60,0))</f>
        <v/>
      </c>
      <c r="AI76" s="128">
        <f>IF($B25&lt;'Site Setup'!$B$11,"",IFERROR((AI52)/AI$60,0))</f>
        <v/>
      </c>
      <c r="AJ76" s="128">
        <f>IF($B25&lt;'Site Setup'!$B$11,"",IFERROR((AJ52)/AJ$60,0))</f>
        <v/>
      </c>
      <c r="AK76" s="128">
        <f>IF($B25&lt;'Site Setup'!$B$11,"",IFERROR((AK52)/AK$60,0))</f>
        <v/>
      </c>
      <c r="AL76" s="128">
        <f>IF($B25&lt;'Site Setup'!$B$11,"",IFERROR((AL52)/AL$60,0))</f>
        <v/>
      </c>
      <c r="AM76" s="128">
        <f>IF($B25&lt;'Site Setup'!$B$11,"",IFERROR((AM52)/AM$60,0))</f>
        <v/>
      </c>
      <c r="AN76" s="128">
        <f>IF($B25&lt;'Site Setup'!$B$11,"",IFERROR((AN52)/AN$60,0))</f>
        <v/>
      </c>
    </row>
    <row r="77" ht="15.75" customHeight="1" s="644">
      <c r="A77" s="551">
        <f>A26</f>
        <v/>
      </c>
      <c r="B77" s="239">
        <f>IF($B26&lt;'Site Setup'!$B$11,"",SUM(C77:AN77))</f>
        <v/>
      </c>
      <c r="C77" s="128">
        <f>IF($B26&lt;'Site Setup'!$B$11,"",IFERROR((C53)/C$60,0))</f>
        <v/>
      </c>
      <c r="D77" s="128">
        <f>IF($B26&lt;'Site Setup'!$B$11,"",IFERROR((D53)/D$60,0))</f>
        <v/>
      </c>
      <c r="E77" s="128">
        <f>IF($B26&lt;'Site Setup'!$B$11,"",IFERROR((E53)/E$60,0))</f>
        <v/>
      </c>
      <c r="F77" s="128">
        <f>IF($B26&lt;'Site Setup'!$B$11,"",IFERROR((F53)/F$60,0))</f>
        <v/>
      </c>
      <c r="G77" s="128">
        <f>IF($B26&lt;'Site Setup'!$B$11,"",IFERROR((G53)/G$60,0))</f>
        <v/>
      </c>
      <c r="H77" s="128">
        <f>IF($B26&lt;'Site Setup'!$B$11,"",IFERROR((H53)/H$60,0))</f>
        <v/>
      </c>
      <c r="I77" s="128">
        <f>IF($B26&lt;'Site Setup'!$B$11,"",IFERROR((I53)/I$60,0))</f>
        <v/>
      </c>
      <c r="J77" s="128">
        <f>IF($B26&lt;'Site Setup'!$B$11,"",IFERROR((J53)/J$60,0))</f>
        <v/>
      </c>
      <c r="K77" s="128">
        <f>IF($B26&lt;'Site Setup'!$B$11,"",IFERROR((K53)/K$60,0))</f>
        <v/>
      </c>
      <c r="L77" s="128">
        <f>IF($B26&lt;'Site Setup'!$B$11,"",IFERROR((L53)/L$60,0))</f>
        <v/>
      </c>
      <c r="M77" s="128">
        <f>IF($B26&lt;'Site Setup'!$B$11,"",IFERROR((M53)/M$60,0))</f>
        <v/>
      </c>
      <c r="N77" s="128">
        <f>IF($B26&lt;'Site Setup'!$B$11,"",IFERROR((N53)/N$60,0))</f>
        <v/>
      </c>
      <c r="O77" s="128">
        <f>IF($B26&lt;'Site Setup'!$B$11,"",IFERROR((O53)/O$60,0))</f>
        <v/>
      </c>
      <c r="P77" s="128">
        <f>IF($B26&lt;'Site Setup'!$B$11,"",IFERROR((P53)/P$60,0))</f>
        <v/>
      </c>
      <c r="Q77" s="128">
        <f>IF($B26&lt;'Site Setup'!$B$11,"",IFERROR((Q53)/Q$60,0))</f>
        <v/>
      </c>
      <c r="R77" s="128">
        <f>IF($B26&lt;'Site Setup'!$B$11,"",IFERROR((R53)/R$60,0))</f>
        <v/>
      </c>
      <c r="S77" s="128">
        <f>IF($B26&lt;'Site Setup'!$B$11,"",IFERROR((S53)/S$60,0))</f>
        <v/>
      </c>
      <c r="T77" s="128">
        <f>IF($B26&lt;'Site Setup'!$B$11,"",IFERROR((T53)/T$60,0))</f>
        <v/>
      </c>
      <c r="U77" s="128">
        <f>IF($B26&lt;'Site Setup'!$B$11,"",IFERROR((U53)/U$60,0))</f>
        <v/>
      </c>
      <c r="V77" s="128">
        <f>IF($B26&lt;'Site Setup'!$B$11,"",IFERROR((V53)/V$60,0))</f>
        <v/>
      </c>
      <c r="W77" s="128">
        <f>IF($B26&lt;'Site Setup'!$B$11,"",IFERROR((W53)/W$60,0))</f>
        <v/>
      </c>
      <c r="X77" s="128">
        <f>IF($B26&lt;'Site Setup'!$B$11,"",IFERROR((X53)/X$60,0))</f>
        <v/>
      </c>
      <c r="Y77" s="128">
        <f>IF($B26&lt;'Site Setup'!$B$11,"",IFERROR((Y53)/Y$60,0))</f>
        <v/>
      </c>
      <c r="Z77" s="128">
        <f>IF($B26&lt;'Site Setup'!$B$11,"",IFERROR((Z53)/Z$60,0))</f>
        <v/>
      </c>
      <c r="AA77" s="128">
        <f>IF($B26&lt;'Site Setup'!$B$11,"",IFERROR((AA53)/AA$60,0))</f>
        <v/>
      </c>
      <c r="AB77" s="128">
        <f>IF($B26&lt;'Site Setup'!$B$11,"",IFERROR((AB53)/AB$60,0))</f>
        <v/>
      </c>
      <c r="AC77" s="128">
        <f>IF($B26&lt;'Site Setup'!$B$11,"",IFERROR((AC53)/AC$60,0))</f>
        <v/>
      </c>
      <c r="AD77" s="128">
        <f>IF($B26&lt;'Site Setup'!$B$11,"",IFERROR((AD53)/AD$60,0))</f>
        <v/>
      </c>
      <c r="AE77" s="128">
        <f>IF($B26&lt;'Site Setup'!$B$11,"",IFERROR((AE53)/AE$60,0))</f>
        <v/>
      </c>
      <c r="AF77" s="128">
        <f>IF($B26&lt;'Site Setup'!$B$11,"",IFERROR((AF53)/AF$60,0))</f>
        <v/>
      </c>
      <c r="AG77" s="128">
        <f>IF($B26&lt;'Site Setup'!$B$11,"",IFERROR((AG53)/AG$60,0))</f>
        <v/>
      </c>
      <c r="AH77" s="128">
        <f>IF($B26&lt;'Site Setup'!$B$11,"",IFERROR((AH53)/AH$60,0))</f>
        <v/>
      </c>
      <c r="AI77" s="128">
        <f>IF($B26&lt;'Site Setup'!$B$11,"",IFERROR((AI53)/AI$60,0))</f>
        <v/>
      </c>
      <c r="AJ77" s="128">
        <f>IF($B26&lt;'Site Setup'!$B$11,"",IFERROR((AJ53)/AJ$60,0))</f>
        <v/>
      </c>
      <c r="AK77" s="128">
        <f>IF($B26&lt;'Site Setup'!$B$11,"",IFERROR((AK53)/AK$60,0))</f>
        <v/>
      </c>
      <c r="AL77" s="128">
        <f>IF($B26&lt;'Site Setup'!$B$11,"",IFERROR((AL53)/AL$60,0))</f>
        <v/>
      </c>
      <c r="AM77" s="128">
        <f>IF($B26&lt;'Site Setup'!$B$11,"",IFERROR((AM53)/AM$60,0))</f>
        <v/>
      </c>
      <c r="AN77" s="128">
        <f>IF($B26&lt;'Site Setup'!$B$11,"",IFERROR((AN53)/AN$60,0))</f>
        <v/>
      </c>
    </row>
    <row r="78" ht="15.75" customHeight="1" s="644">
      <c r="A78" s="551">
        <f>A27</f>
        <v/>
      </c>
      <c r="B78" s="239">
        <f>IF($B27&lt;'Site Setup'!$B$11,"",SUM(C78:AN78))</f>
        <v/>
      </c>
      <c r="C78" s="128">
        <f>IF($B27&lt;'Site Setup'!$B$11,"",IFERROR((C54)/C$60,0))</f>
        <v/>
      </c>
      <c r="D78" s="128">
        <f>IF($B27&lt;'Site Setup'!$B$11,"",IFERROR((D54)/D$60,0))</f>
        <v/>
      </c>
      <c r="E78" s="128">
        <f>IF($B27&lt;'Site Setup'!$B$11,"",IFERROR((E54)/E$60,0))</f>
        <v/>
      </c>
      <c r="F78" s="128">
        <f>IF($B27&lt;'Site Setup'!$B$11,"",IFERROR((F54)/F$60,0))</f>
        <v/>
      </c>
      <c r="G78" s="128">
        <f>IF($B27&lt;'Site Setup'!$B$11,"",IFERROR((G54)/G$60,0))</f>
        <v/>
      </c>
      <c r="H78" s="128">
        <f>IF($B27&lt;'Site Setup'!$B$11,"",IFERROR((H54)/H$60,0))</f>
        <v/>
      </c>
      <c r="I78" s="128">
        <f>IF($B27&lt;'Site Setup'!$B$11,"",IFERROR((I54)/I$60,0))</f>
        <v/>
      </c>
      <c r="J78" s="128">
        <f>IF($B27&lt;'Site Setup'!$B$11,"",IFERROR((J54)/J$60,0))</f>
        <v/>
      </c>
      <c r="K78" s="128">
        <f>IF($B27&lt;'Site Setup'!$B$11,"",IFERROR((K54)/K$60,0))</f>
        <v/>
      </c>
      <c r="L78" s="128">
        <f>IF($B27&lt;'Site Setup'!$B$11,"",IFERROR((L54)/L$60,0))</f>
        <v/>
      </c>
      <c r="M78" s="128">
        <f>IF($B27&lt;'Site Setup'!$B$11,"",IFERROR((M54)/M$60,0))</f>
        <v/>
      </c>
      <c r="N78" s="128">
        <f>IF($B27&lt;'Site Setup'!$B$11,"",IFERROR((N54)/N$60,0))</f>
        <v/>
      </c>
      <c r="O78" s="128">
        <f>IF($B27&lt;'Site Setup'!$B$11,"",IFERROR((O54)/O$60,0))</f>
        <v/>
      </c>
      <c r="P78" s="128">
        <f>IF($B27&lt;'Site Setup'!$B$11,"",IFERROR((P54)/P$60,0))</f>
        <v/>
      </c>
      <c r="Q78" s="128">
        <f>IF($B27&lt;'Site Setup'!$B$11,"",IFERROR((Q54)/Q$60,0))</f>
        <v/>
      </c>
      <c r="R78" s="128">
        <f>IF($B27&lt;'Site Setup'!$B$11,"",IFERROR((R54)/R$60,0))</f>
        <v/>
      </c>
      <c r="S78" s="128">
        <f>IF($B27&lt;'Site Setup'!$B$11,"",IFERROR((S54)/S$60,0))</f>
        <v/>
      </c>
      <c r="T78" s="128">
        <f>IF($B27&lt;'Site Setup'!$B$11,"",IFERROR((T54)/T$60,0))</f>
        <v/>
      </c>
      <c r="U78" s="128">
        <f>IF($B27&lt;'Site Setup'!$B$11,"",IFERROR((U54)/U$60,0))</f>
        <v/>
      </c>
      <c r="V78" s="128">
        <f>IF($B27&lt;'Site Setup'!$B$11,"",IFERROR((V54)/V$60,0))</f>
        <v/>
      </c>
      <c r="W78" s="128">
        <f>IF($B27&lt;'Site Setup'!$B$11,"",IFERROR((W54)/W$60,0))</f>
        <v/>
      </c>
      <c r="X78" s="128">
        <f>IF($B27&lt;'Site Setup'!$B$11,"",IFERROR((X54)/X$60,0))</f>
        <v/>
      </c>
      <c r="Y78" s="128">
        <f>IF($B27&lt;'Site Setup'!$B$11,"",IFERROR((Y54)/Y$60,0))</f>
        <v/>
      </c>
      <c r="Z78" s="128">
        <f>IF($B27&lt;'Site Setup'!$B$11,"",IFERROR((Z54)/Z$60,0))</f>
        <v/>
      </c>
      <c r="AA78" s="128">
        <f>IF($B27&lt;'Site Setup'!$B$11,"",IFERROR((AA54)/AA$60,0))</f>
        <v/>
      </c>
      <c r="AB78" s="128">
        <f>IF($B27&lt;'Site Setup'!$B$11,"",IFERROR((AB54)/AB$60,0))</f>
        <v/>
      </c>
      <c r="AC78" s="128">
        <f>IF($B27&lt;'Site Setup'!$B$11,"",IFERROR((AC54)/AC$60,0))</f>
        <v/>
      </c>
      <c r="AD78" s="128">
        <f>IF($B27&lt;'Site Setup'!$B$11,"",IFERROR((AD54)/AD$60,0))</f>
        <v/>
      </c>
      <c r="AE78" s="128">
        <f>IF($B27&lt;'Site Setup'!$B$11,"",IFERROR((AE54)/AE$60,0))</f>
        <v/>
      </c>
      <c r="AF78" s="128">
        <f>IF($B27&lt;'Site Setup'!$B$11,"",IFERROR((AF54)/AF$60,0))</f>
        <v/>
      </c>
      <c r="AG78" s="128">
        <f>IF($B27&lt;'Site Setup'!$B$11,"",IFERROR((AG54)/AG$60,0))</f>
        <v/>
      </c>
      <c r="AH78" s="128">
        <f>IF($B27&lt;'Site Setup'!$B$11,"",IFERROR((AH54)/AH$60,0))</f>
        <v/>
      </c>
      <c r="AI78" s="128">
        <f>IF($B27&lt;'Site Setup'!$B$11,"",IFERROR((AI54)/AI$60,0))</f>
        <v/>
      </c>
      <c r="AJ78" s="128">
        <f>IF($B27&lt;'Site Setup'!$B$11,"",IFERROR((AJ54)/AJ$60,0))</f>
        <v/>
      </c>
      <c r="AK78" s="128">
        <f>IF($B27&lt;'Site Setup'!$B$11,"",IFERROR((AK54)/AK$60,0))</f>
        <v/>
      </c>
      <c r="AL78" s="128">
        <f>IF($B27&lt;'Site Setup'!$B$11,"",IFERROR((AL54)/AL$60,0))</f>
        <v/>
      </c>
      <c r="AM78" s="128">
        <f>IF($B27&lt;'Site Setup'!$B$11,"",IFERROR((AM54)/AM$60,0))</f>
        <v/>
      </c>
      <c r="AN78" s="128">
        <f>IF($B27&lt;'Site Setup'!$B$11,"",IFERROR((AN54)/AN$60,0))</f>
        <v/>
      </c>
    </row>
    <row r="79" ht="15.75" customHeight="1" s="644">
      <c r="A79" s="551">
        <f>A28</f>
        <v/>
      </c>
      <c r="B79" s="239">
        <f>IF($B28&lt;'Site Setup'!$B$11,"",SUM(C79:AN79))</f>
        <v/>
      </c>
      <c r="C79" s="128">
        <f>IF($B28&lt;'Site Setup'!$B$11,"",IFERROR((C55)/C$60,0))</f>
        <v/>
      </c>
      <c r="D79" s="128">
        <f>IF($B28&lt;'Site Setup'!$B$11,"",IFERROR((D55)/D$60,0))</f>
        <v/>
      </c>
      <c r="E79" s="128">
        <f>IF($B28&lt;'Site Setup'!$B$11,"",IFERROR((E55)/E$60,0))</f>
        <v/>
      </c>
      <c r="F79" s="128">
        <f>IF($B28&lt;'Site Setup'!$B$11,"",IFERROR((F55)/F$60,0))</f>
        <v/>
      </c>
      <c r="G79" s="128">
        <f>IF($B28&lt;'Site Setup'!$B$11,"",IFERROR((G55)/G$60,0))</f>
        <v/>
      </c>
      <c r="H79" s="128">
        <f>IF($B28&lt;'Site Setup'!$B$11,"",IFERROR((H55)/H$60,0))</f>
        <v/>
      </c>
      <c r="I79" s="128">
        <f>IF($B28&lt;'Site Setup'!$B$11,"",IFERROR((I55)/I$60,0))</f>
        <v/>
      </c>
      <c r="J79" s="128">
        <f>IF($B28&lt;'Site Setup'!$B$11,"",IFERROR((J55)/J$60,0))</f>
        <v/>
      </c>
      <c r="K79" s="128">
        <f>IF($B28&lt;'Site Setup'!$B$11,"",IFERROR((K55)/K$60,0))</f>
        <v/>
      </c>
      <c r="L79" s="128">
        <f>IF($B28&lt;'Site Setup'!$B$11,"",IFERROR((L55)/L$60,0))</f>
        <v/>
      </c>
      <c r="M79" s="128">
        <f>IF($B28&lt;'Site Setup'!$B$11,"",IFERROR((M55)/M$60,0))</f>
        <v/>
      </c>
      <c r="N79" s="128">
        <f>IF($B28&lt;'Site Setup'!$B$11,"",IFERROR((N55)/N$60,0))</f>
        <v/>
      </c>
      <c r="O79" s="128">
        <f>IF($B28&lt;'Site Setup'!$B$11,"",IFERROR((O55)/O$60,0))</f>
        <v/>
      </c>
      <c r="P79" s="128">
        <f>IF($B28&lt;'Site Setup'!$B$11,"",IFERROR((P55)/P$60,0))</f>
        <v/>
      </c>
      <c r="Q79" s="128">
        <f>IF($B28&lt;'Site Setup'!$B$11,"",IFERROR((Q55)/Q$60,0))</f>
        <v/>
      </c>
      <c r="R79" s="128">
        <f>IF($B28&lt;'Site Setup'!$B$11,"",IFERROR((R55)/R$60,0))</f>
        <v/>
      </c>
      <c r="S79" s="128">
        <f>IF($B28&lt;'Site Setup'!$B$11,"",IFERROR((S55)/S$60,0))</f>
        <v/>
      </c>
      <c r="T79" s="128">
        <f>IF($B28&lt;'Site Setup'!$B$11,"",IFERROR((T55)/T$60,0))</f>
        <v/>
      </c>
      <c r="U79" s="128">
        <f>IF($B28&lt;'Site Setup'!$B$11,"",IFERROR((U55)/U$60,0))</f>
        <v/>
      </c>
      <c r="V79" s="128">
        <f>IF($B28&lt;'Site Setup'!$B$11,"",IFERROR((V55)/V$60,0))</f>
        <v/>
      </c>
      <c r="W79" s="128">
        <f>IF($B28&lt;'Site Setup'!$B$11,"",IFERROR((W55)/W$60,0))</f>
        <v/>
      </c>
      <c r="X79" s="128">
        <f>IF($B28&lt;'Site Setup'!$B$11,"",IFERROR((X55)/X$60,0))</f>
        <v/>
      </c>
      <c r="Y79" s="128">
        <f>IF($B28&lt;'Site Setup'!$B$11,"",IFERROR((Y55)/Y$60,0))</f>
        <v/>
      </c>
      <c r="Z79" s="128">
        <f>IF($B28&lt;'Site Setup'!$B$11,"",IFERROR((Z55)/Z$60,0))</f>
        <v/>
      </c>
      <c r="AA79" s="128">
        <f>IF($B28&lt;'Site Setup'!$B$11,"",IFERROR((AA55)/AA$60,0))</f>
        <v/>
      </c>
      <c r="AB79" s="128">
        <f>IF($B28&lt;'Site Setup'!$B$11,"",IFERROR((AB55)/AB$60,0))</f>
        <v/>
      </c>
      <c r="AC79" s="128">
        <f>IF($B28&lt;'Site Setup'!$B$11,"",IFERROR((AC55)/AC$60,0))</f>
        <v/>
      </c>
      <c r="AD79" s="128">
        <f>IF($B28&lt;'Site Setup'!$B$11,"",IFERROR((AD55)/AD$60,0))</f>
        <v/>
      </c>
      <c r="AE79" s="128">
        <f>IF($B28&lt;'Site Setup'!$B$11,"",IFERROR((AE55)/AE$60,0))</f>
        <v/>
      </c>
      <c r="AF79" s="128">
        <f>IF($B28&lt;'Site Setup'!$B$11,"",IFERROR((AF55)/AF$60,0))</f>
        <v/>
      </c>
      <c r="AG79" s="128">
        <f>IF($B28&lt;'Site Setup'!$B$11,"",IFERROR((AG55)/AG$60,0))</f>
        <v/>
      </c>
      <c r="AH79" s="128">
        <f>IF($B28&lt;'Site Setup'!$B$11,"",IFERROR((AH55)/AH$60,0))</f>
        <v/>
      </c>
      <c r="AI79" s="128">
        <f>IF($B28&lt;'Site Setup'!$B$11,"",IFERROR((AI55)/AI$60,0))</f>
        <v/>
      </c>
      <c r="AJ79" s="128">
        <f>IF($B28&lt;'Site Setup'!$B$11,"",IFERROR((AJ55)/AJ$60,0))</f>
        <v/>
      </c>
      <c r="AK79" s="128">
        <f>IF($B28&lt;'Site Setup'!$B$11,"",IFERROR((AK55)/AK$60,0))</f>
        <v/>
      </c>
      <c r="AL79" s="128">
        <f>IF($B28&lt;'Site Setup'!$B$11,"",IFERROR((AL55)/AL$60,0))</f>
        <v/>
      </c>
      <c r="AM79" s="128">
        <f>IF($B28&lt;'Site Setup'!$B$11,"",IFERROR((AM55)/AM$60,0))</f>
        <v/>
      </c>
      <c r="AN79" s="128">
        <f>IF($B28&lt;'Site Setup'!$B$11,"",IFERROR((AN55)/AN$60,0))</f>
        <v/>
      </c>
    </row>
    <row r="80" ht="15.75" customHeight="1" s="644">
      <c r="A80" s="551">
        <f>A29</f>
        <v/>
      </c>
      <c r="B80" s="239">
        <f>IF($B29&lt;'Site Setup'!$B$11,"",SUM(C80:AN80))</f>
        <v/>
      </c>
      <c r="C80" s="128">
        <f>IF($B29&lt;'Site Setup'!$B$11,"",IFERROR((C56)/C$60,0))</f>
        <v/>
      </c>
      <c r="D80" s="128">
        <f>IF($B29&lt;'Site Setup'!$B$11,"",IFERROR((D56)/D$60,0))</f>
        <v/>
      </c>
      <c r="E80" s="128">
        <f>IF($B29&lt;'Site Setup'!$B$11,"",IFERROR((E56)/E$60,0))</f>
        <v/>
      </c>
      <c r="F80" s="128">
        <f>IF($B29&lt;'Site Setup'!$B$11,"",IFERROR((F56)/F$60,0))</f>
        <v/>
      </c>
      <c r="G80" s="128">
        <f>IF($B29&lt;'Site Setup'!$B$11,"",IFERROR((G56)/G$60,0))</f>
        <v/>
      </c>
      <c r="H80" s="128">
        <f>IF($B29&lt;'Site Setup'!$B$11,"",IFERROR((H56)/H$60,0))</f>
        <v/>
      </c>
      <c r="I80" s="128">
        <f>IF($B29&lt;'Site Setup'!$B$11,"",IFERROR((I56)/I$60,0))</f>
        <v/>
      </c>
      <c r="J80" s="128">
        <f>IF($B29&lt;'Site Setup'!$B$11,"",IFERROR((J56)/J$60,0))</f>
        <v/>
      </c>
      <c r="K80" s="128">
        <f>IF($B29&lt;'Site Setup'!$B$11,"",IFERROR((K56)/K$60,0))</f>
        <v/>
      </c>
      <c r="L80" s="128">
        <f>IF($B29&lt;'Site Setup'!$B$11,"",IFERROR((L56)/L$60,0))</f>
        <v/>
      </c>
      <c r="M80" s="128">
        <f>IF($B29&lt;'Site Setup'!$B$11,"",IFERROR((M56)/M$60,0))</f>
        <v/>
      </c>
      <c r="N80" s="128">
        <f>IF($B29&lt;'Site Setup'!$B$11,"",IFERROR((N56)/N$60,0))</f>
        <v/>
      </c>
      <c r="O80" s="128">
        <f>IF($B29&lt;'Site Setup'!$B$11,"",IFERROR((O56)/O$60,0))</f>
        <v/>
      </c>
      <c r="P80" s="128">
        <f>IF($B29&lt;'Site Setup'!$B$11,"",IFERROR((P56)/P$60,0))</f>
        <v/>
      </c>
      <c r="Q80" s="128">
        <f>IF($B29&lt;'Site Setup'!$B$11,"",IFERROR((Q56)/Q$60,0))</f>
        <v/>
      </c>
      <c r="R80" s="128">
        <f>IF($B29&lt;'Site Setup'!$B$11,"",IFERROR((R56)/R$60,0))</f>
        <v/>
      </c>
      <c r="S80" s="128">
        <f>IF($B29&lt;'Site Setup'!$B$11,"",IFERROR((S56)/S$60,0))</f>
        <v/>
      </c>
      <c r="T80" s="128">
        <f>IF($B29&lt;'Site Setup'!$B$11,"",IFERROR((T56)/T$60,0))</f>
        <v/>
      </c>
      <c r="U80" s="128">
        <f>IF($B29&lt;'Site Setup'!$B$11,"",IFERROR((U56)/U$60,0))</f>
        <v/>
      </c>
      <c r="V80" s="128">
        <f>IF($B29&lt;'Site Setup'!$B$11,"",IFERROR((V56)/V$60,0))</f>
        <v/>
      </c>
      <c r="W80" s="128">
        <f>IF($B29&lt;'Site Setup'!$B$11,"",IFERROR((W56)/W$60,0))</f>
        <v/>
      </c>
      <c r="X80" s="128">
        <f>IF($B29&lt;'Site Setup'!$B$11,"",IFERROR((X56)/X$60,0))</f>
        <v/>
      </c>
      <c r="Y80" s="128">
        <f>IF($B29&lt;'Site Setup'!$B$11,"",IFERROR((Y56)/Y$60,0))</f>
        <v/>
      </c>
      <c r="Z80" s="128">
        <f>IF($B29&lt;'Site Setup'!$B$11,"",IFERROR((Z56)/Z$60,0))</f>
        <v/>
      </c>
      <c r="AA80" s="128">
        <f>IF($B29&lt;'Site Setup'!$B$11,"",IFERROR((AA56)/AA$60,0))</f>
        <v/>
      </c>
      <c r="AB80" s="128">
        <f>IF($B29&lt;'Site Setup'!$B$11,"",IFERROR((AB56)/AB$60,0))</f>
        <v/>
      </c>
      <c r="AC80" s="128">
        <f>IF($B29&lt;'Site Setup'!$B$11,"",IFERROR((AC56)/AC$60,0))</f>
        <v/>
      </c>
      <c r="AD80" s="128">
        <f>IF($B29&lt;'Site Setup'!$B$11,"",IFERROR((AD56)/AD$60,0))</f>
        <v/>
      </c>
      <c r="AE80" s="128">
        <f>IF($B29&lt;'Site Setup'!$B$11,"",IFERROR((AE56)/AE$60,0))</f>
        <v/>
      </c>
      <c r="AF80" s="128">
        <f>IF($B29&lt;'Site Setup'!$B$11,"",IFERROR((AF56)/AF$60,0))</f>
        <v/>
      </c>
      <c r="AG80" s="128">
        <f>IF($B29&lt;'Site Setup'!$B$11,"",IFERROR((AG56)/AG$60,0))</f>
        <v/>
      </c>
      <c r="AH80" s="128">
        <f>IF($B29&lt;'Site Setup'!$B$11,"",IFERROR((AH56)/AH$60,0))</f>
        <v/>
      </c>
      <c r="AI80" s="128">
        <f>IF($B29&lt;'Site Setup'!$B$11,"",IFERROR((AI56)/AI$60,0))</f>
        <v/>
      </c>
      <c r="AJ80" s="128">
        <f>IF($B29&lt;'Site Setup'!$B$11,"",IFERROR((AJ56)/AJ$60,0))</f>
        <v/>
      </c>
      <c r="AK80" s="128">
        <f>IF($B29&lt;'Site Setup'!$B$11,"",IFERROR((AK56)/AK$60,0))</f>
        <v/>
      </c>
      <c r="AL80" s="128">
        <f>IF($B29&lt;'Site Setup'!$B$11,"",IFERROR((AL56)/AL$60,0))</f>
        <v/>
      </c>
      <c r="AM80" s="128">
        <f>IF($B29&lt;'Site Setup'!$B$11,"",IFERROR((AM56)/AM$60,0))</f>
        <v/>
      </c>
      <c r="AN80" s="128">
        <f>IF($B29&lt;'Site Setup'!$B$11,"",IFERROR((AN56)/AN$60,0))</f>
        <v/>
      </c>
    </row>
    <row r="81" ht="15.75" customHeight="1" s="644">
      <c r="A81" s="551">
        <f>A30</f>
        <v/>
      </c>
      <c r="B81" s="239">
        <f>IF($B30&lt;'Site Setup'!$B$11,"",SUM(C81:AN81))</f>
        <v/>
      </c>
      <c r="C81" s="128">
        <f>IF($B30&lt;'Site Setup'!$B$11,"",IFERROR((C57)/C$60,0))</f>
        <v/>
      </c>
      <c r="D81" s="128">
        <f>IF($B30&lt;'Site Setup'!$B$11,"",IFERROR((D57)/D$60,0))</f>
        <v/>
      </c>
      <c r="E81" s="128">
        <f>IF($B30&lt;'Site Setup'!$B$11,"",IFERROR((E57)/E$60,0))</f>
        <v/>
      </c>
      <c r="F81" s="128">
        <f>IF($B30&lt;'Site Setup'!$B$11,"",IFERROR((F57)/F$60,0))</f>
        <v/>
      </c>
      <c r="G81" s="128">
        <f>IF($B30&lt;'Site Setup'!$B$11,"",IFERROR((G57)/G$60,0))</f>
        <v/>
      </c>
      <c r="H81" s="128">
        <f>IF($B30&lt;'Site Setup'!$B$11,"",IFERROR((H57)/H$60,0))</f>
        <v/>
      </c>
      <c r="I81" s="128">
        <f>IF($B30&lt;'Site Setup'!$B$11,"",IFERROR((I57)/I$60,0))</f>
        <v/>
      </c>
      <c r="J81" s="128">
        <f>IF($B30&lt;'Site Setup'!$B$11,"",IFERROR((J57)/J$60,0))</f>
        <v/>
      </c>
      <c r="K81" s="128">
        <f>IF($B30&lt;'Site Setup'!$B$11,"",IFERROR((K57)/K$60,0))</f>
        <v/>
      </c>
      <c r="L81" s="128">
        <f>IF($B30&lt;'Site Setup'!$B$11,"",IFERROR((L57)/L$60,0))</f>
        <v/>
      </c>
      <c r="M81" s="128">
        <f>IF($B30&lt;'Site Setup'!$B$11,"",IFERROR((M57)/M$60,0))</f>
        <v/>
      </c>
      <c r="N81" s="128">
        <f>IF($B30&lt;'Site Setup'!$B$11,"",IFERROR((N57)/N$60,0))</f>
        <v/>
      </c>
      <c r="O81" s="128">
        <f>IF($B30&lt;'Site Setup'!$B$11,"",IFERROR((O57)/O$60,0))</f>
        <v/>
      </c>
      <c r="P81" s="128">
        <f>IF($B30&lt;'Site Setup'!$B$11,"",IFERROR((P57)/P$60,0))</f>
        <v/>
      </c>
      <c r="Q81" s="128">
        <f>IF($B30&lt;'Site Setup'!$B$11,"",IFERROR((Q57)/Q$60,0))</f>
        <v/>
      </c>
      <c r="R81" s="128">
        <f>IF($B30&lt;'Site Setup'!$B$11,"",IFERROR((R57)/R$60,0))</f>
        <v/>
      </c>
      <c r="S81" s="128">
        <f>IF($B30&lt;'Site Setup'!$B$11,"",IFERROR((S57)/S$60,0))</f>
        <v/>
      </c>
      <c r="T81" s="128">
        <f>IF($B30&lt;'Site Setup'!$B$11,"",IFERROR((T57)/T$60,0))</f>
        <v/>
      </c>
      <c r="U81" s="128">
        <f>IF($B30&lt;'Site Setup'!$B$11,"",IFERROR((U57)/U$60,0))</f>
        <v/>
      </c>
      <c r="V81" s="128">
        <f>IF($B30&lt;'Site Setup'!$B$11,"",IFERROR((V57)/V$60,0))</f>
        <v/>
      </c>
      <c r="W81" s="128">
        <f>IF($B30&lt;'Site Setup'!$B$11,"",IFERROR((W57)/W$60,0))</f>
        <v/>
      </c>
      <c r="X81" s="128">
        <f>IF($B30&lt;'Site Setup'!$B$11,"",IFERROR((X57)/X$60,0))</f>
        <v/>
      </c>
      <c r="Y81" s="128">
        <f>IF($B30&lt;'Site Setup'!$B$11,"",IFERROR((Y57)/Y$60,0))</f>
        <v/>
      </c>
      <c r="Z81" s="128">
        <f>IF($B30&lt;'Site Setup'!$B$11,"",IFERROR((Z57)/Z$60,0))</f>
        <v/>
      </c>
      <c r="AA81" s="128">
        <f>IF($B30&lt;'Site Setup'!$B$11,"",IFERROR((AA57)/AA$60,0))</f>
        <v/>
      </c>
      <c r="AB81" s="128">
        <f>IF($B30&lt;'Site Setup'!$B$11,"",IFERROR((AB57)/AB$60,0))</f>
        <v/>
      </c>
      <c r="AC81" s="128">
        <f>IF($B30&lt;'Site Setup'!$B$11,"",IFERROR((AC57)/AC$60,0))</f>
        <v/>
      </c>
      <c r="AD81" s="128">
        <f>IF($B30&lt;'Site Setup'!$B$11,"",IFERROR((AD57)/AD$60,0))</f>
        <v/>
      </c>
      <c r="AE81" s="128">
        <f>IF($B30&lt;'Site Setup'!$B$11,"",IFERROR((AE57)/AE$60,0))</f>
        <v/>
      </c>
      <c r="AF81" s="128">
        <f>IF($B30&lt;'Site Setup'!$B$11,"",IFERROR((AF57)/AF$60,0))</f>
        <v/>
      </c>
      <c r="AG81" s="128">
        <f>IF($B30&lt;'Site Setup'!$B$11,"",IFERROR((AG57)/AG$60,0))</f>
        <v/>
      </c>
      <c r="AH81" s="128">
        <f>IF($B30&lt;'Site Setup'!$B$11,"",IFERROR((AH57)/AH$60,0))</f>
        <v/>
      </c>
      <c r="AI81" s="128">
        <f>IF($B30&lt;'Site Setup'!$B$11,"",IFERROR((AI57)/AI$60,0))</f>
        <v/>
      </c>
      <c r="AJ81" s="128">
        <f>IF($B30&lt;'Site Setup'!$B$11,"",IFERROR((AJ57)/AJ$60,0))</f>
        <v/>
      </c>
      <c r="AK81" s="128">
        <f>IF($B30&lt;'Site Setup'!$B$11,"",IFERROR((AK57)/AK$60,0))</f>
        <v/>
      </c>
      <c r="AL81" s="128">
        <f>IF($B30&lt;'Site Setup'!$B$11,"",IFERROR((AL57)/AL$60,0))</f>
        <v/>
      </c>
      <c r="AM81" s="128">
        <f>IF($B30&lt;'Site Setup'!$B$11,"",IFERROR((AM57)/AM$60,0))</f>
        <v/>
      </c>
      <c r="AN81" s="128">
        <f>IF($B30&lt;'Site Setup'!$B$11,"",IFERROR((AN57)/AN$60,0))</f>
        <v/>
      </c>
    </row>
    <row r="82" ht="15.75" customHeight="1" s="644">
      <c r="A82" s="551">
        <f>A31</f>
        <v/>
      </c>
      <c r="B82" s="239">
        <f>IF($B31&lt;'Site Setup'!$B$11,"",SUM(C82:AN82))</f>
        <v/>
      </c>
      <c r="C82" s="128">
        <f>IF($B31&lt;'Site Setup'!$B$11,"",IFERROR((C58)/C$60,0))</f>
        <v/>
      </c>
      <c r="D82" s="128">
        <f>IF($B31&lt;'Site Setup'!$B$11,"",IFERROR((D58)/D$60,0))</f>
        <v/>
      </c>
      <c r="E82" s="128">
        <f>IF($B31&lt;'Site Setup'!$B$11,"",IFERROR((E58)/E$60,0))</f>
        <v/>
      </c>
      <c r="F82" s="128">
        <f>IF($B31&lt;'Site Setup'!$B$11,"",IFERROR((F58)/F$60,0))</f>
        <v/>
      </c>
      <c r="G82" s="128">
        <f>IF($B31&lt;'Site Setup'!$B$11,"",IFERROR((G58)/G$60,0))</f>
        <v/>
      </c>
      <c r="H82" s="128">
        <f>IF($B31&lt;'Site Setup'!$B$11,"",IFERROR((H58)/H$60,0))</f>
        <v/>
      </c>
      <c r="I82" s="128">
        <f>IF($B31&lt;'Site Setup'!$B$11,"",IFERROR((I58)/I$60,0))</f>
        <v/>
      </c>
      <c r="J82" s="128">
        <f>IF($B31&lt;'Site Setup'!$B$11,"",IFERROR((J58)/J$60,0))</f>
        <v/>
      </c>
      <c r="K82" s="128">
        <f>IF($B31&lt;'Site Setup'!$B$11,"",IFERROR((K58)/K$60,0))</f>
        <v/>
      </c>
      <c r="L82" s="128">
        <f>IF($B31&lt;'Site Setup'!$B$11,"",IFERROR((L58)/L$60,0))</f>
        <v/>
      </c>
      <c r="M82" s="128">
        <f>IF($B31&lt;'Site Setup'!$B$11,"",IFERROR((M58)/M$60,0))</f>
        <v/>
      </c>
      <c r="N82" s="128">
        <f>IF($B31&lt;'Site Setup'!$B$11,"",IFERROR((N58)/N$60,0))</f>
        <v/>
      </c>
      <c r="O82" s="128">
        <f>IF($B31&lt;'Site Setup'!$B$11,"",IFERROR((O58)/O$60,0))</f>
        <v/>
      </c>
      <c r="P82" s="128">
        <f>IF($B31&lt;'Site Setup'!$B$11,"",IFERROR((P58)/P$60,0))</f>
        <v/>
      </c>
      <c r="Q82" s="128">
        <f>IF($B31&lt;'Site Setup'!$B$11,"",IFERROR((Q58)/Q$60,0))</f>
        <v/>
      </c>
      <c r="R82" s="128">
        <f>IF($B31&lt;'Site Setup'!$B$11,"",IFERROR((R58)/R$60,0))</f>
        <v/>
      </c>
      <c r="S82" s="128">
        <f>IF($B31&lt;'Site Setup'!$B$11,"",IFERROR((S58)/S$60,0))</f>
        <v/>
      </c>
      <c r="T82" s="128">
        <f>IF($B31&lt;'Site Setup'!$B$11,"",IFERROR((T58)/T$60,0))</f>
        <v/>
      </c>
      <c r="U82" s="128">
        <f>IF($B31&lt;'Site Setup'!$B$11,"",IFERROR((U58)/U$60,0))</f>
        <v/>
      </c>
      <c r="V82" s="128">
        <f>IF($B31&lt;'Site Setup'!$B$11,"",IFERROR((V58)/V$60,0))</f>
        <v/>
      </c>
      <c r="W82" s="128">
        <f>IF($B31&lt;'Site Setup'!$B$11,"",IFERROR((W58)/W$60,0))</f>
        <v/>
      </c>
      <c r="X82" s="128">
        <f>IF($B31&lt;'Site Setup'!$B$11,"",IFERROR((X58)/X$60,0))</f>
        <v/>
      </c>
      <c r="Y82" s="128">
        <f>IF($B31&lt;'Site Setup'!$B$11,"",IFERROR((Y58)/Y$60,0))</f>
        <v/>
      </c>
      <c r="Z82" s="128">
        <f>IF($B31&lt;'Site Setup'!$B$11,"",IFERROR((Z58)/Z$60,0))</f>
        <v/>
      </c>
      <c r="AA82" s="128">
        <f>IF($B31&lt;'Site Setup'!$B$11,"",IFERROR((AA58)/AA$60,0))</f>
        <v/>
      </c>
      <c r="AB82" s="128">
        <f>IF($B31&lt;'Site Setup'!$B$11,"",IFERROR((AB58)/AB$60,0))</f>
        <v/>
      </c>
      <c r="AC82" s="128">
        <f>IF($B31&lt;'Site Setup'!$B$11,"",IFERROR((AC58)/AC$60,0))</f>
        <v/>
      </c>
      <c r="AD82" s="128">
        <f>IF($B31&lt;'Site Setup'!$B$11,"",IFERROR((AD58)/AD$60,0))</f>
        <v/>
      </c>
      <c r="AE82" s="128">
        <f>IF($B31&lt;'Site Setup'!$B$11,"",IFERROR((AE58)/AE$60,0))</f>
        <v/>
      </c>
      <c r="AF82" s="128">
        <f>IF($B31&lt;'Site Setup'!$B$11,"",IFERROR((AF58)/AF$60,0))</f>
        <v/>
      </c>
      <c r="AG82" s="128">
        <f>IF($B31&lt;'Site Setup'!$B$11,"",IFERROR((AG58)/AG$60,0))</f>
        <v/>
      </c>
      <c r="AH82" s="128">
        <f>IF($B31&lt;'Site Setup'!$B$11,"",IFERROR((AH58)/AH$60,0))</f>
        <v/>
      </c>
      <c r="AI82" s="128">
        <f>IF($B31&lt;'Site Setup'!$B$11,"",IFERROR((AI58)/AI$60,0))</f>
        <v/>
      </c>
      <c r="AJ82" s="128">
        <f>IF($B31&lt;'Site Setup'!$B$11,"",IFERROR((AJ58)/AJ$60,0))</f>
        <v/>
      </c>
      <c r="AK82" s="128">
        <f>IF($B31&lt;'Site Setup'!$B$11,"",IFERROR((AK58)/AK$60,0))</f>
        <v/>
      </c>
      <c r="AL82" s="128">
        <f>IF($B31&lt;'Site Setup'!$B$11,"",IFERROR((AL58)/AL$60,0))</f>
        <v/>
      </c>
      <c r="AM82" s="128">
        <f>IF($B31&lt;'Site Setup'!$B$11,"",IFERROR((AM58)/AM$60,0))</f>
        <v/>
      </c>
      <c r="AN82" s="128">
        <f>IF($B31&lt;'Site Setup'!$B$11,"",IFERROR((AN58)/AN$60,0))</f>
        <v/>
      </c>
    </row>
    <row r="83" ht="16.5" customHeight="1" s="644" thickBot="1">
      <c r="A83" s="552">
        <f>A32</f>
        <v/>
      </c>
      <c r="B83" s="240">
        <f>IF($B32&lt;'Site Setup'!$B$11,"",SUM(C83:AN83))</f>
        <v/>
      </c>
      <c r="C83" s="129">
        <f>IF($B32&lt;'Site Setup'!$B$11,"",IFERROR((C59)/C$60,0))</f>
        <v/>
      </c>
      <c r="D83" s="129">
        <f>IF($B32&lt;'Site Setup'!$B$11,"",IFERROR((D59)/D$60,0))</f>
        <v/>
      </c>
      <c r="E83" s="129">
        <f>IF($B32&lt;'Site Setup'!$B$11,"",IFERROR((E59)/E$60,0))</f>
        <v/>
      </c>
      <c r="F83" s="129">
        <f>IF($B32&lt;'Site Setup'!$B$11,"",IFERROR((F59)/F$60,0))</f>
        <v/>
      </c>
      <c r="G83" s="129">
        <f>IF($B32&lt;'Site Setup'!$B$11,"",IFERROR((G59)/G$60,0))</f>
        <v/>
      </c>
      <c r="H83" s="129">
        <f>IF($B32&lt;'Site Setup'!$B$11,"",IFERROR((H59)/H$60,0))</f>
        <v/>
      </c>
      <c r="I83" s="129">
        <f>IF($B32&lt;'Site Setup'!$B$11,"",IFERROR((I59)/I$60,0))</f>
        <v/>
      </c>
      <c r="J83" s="129">
        <f>IF($B32&lt;'Site Setup'!$B$11,"",IFERROR((J59)/J$60,0))</f>
        <v/>
      </c>
      <c r="K83" s="129">
        <f>IF($B32&lt;'Site Setup'!$B$11,"",IFERROR((K59)/K$60,0))</f>
        <v/>
      </c>
      <c r="L83" s="129">
        <f>IF($B32&lt;'Site Setup'!$B$11,"",IFERROR((L59)/L$60,0))</f>
        <v/>
      </c>
      <c r="M83" s="129">
        <f>IF($B32&lt;'Site Setup'!$B$11,"",IFERROR((M59)/M$60,0))</f>
        <v/>
      </c>
      <c r="N83" s="129">
        <f>IF($B32&lt;'Site Setup'!$B$11,"",IFERROR((N59)/N$60,0))</f>
        <v/>
      </c>
      <c r="O83" s="129">
        <f>IF($B32&lt;'Site Setup'!$B$11,"",IFERROR((O59)/O$60,0))</f>
        <v/>
      </c>
      <c r="P83" s="129">
        <f>IF($B32&lt;'Site Setup'!$B$11,"",IFERROR((P59)/P$60,0))</f>
        <v/>
      </c>
      <c r="Q83" s="129">
        <f>IF($B32&lt;'Site Setup'!$B$11,"",IFERROR((Q59)/Q$60,0))</f>
        <v/>
      </c>
      <c r="R83" s="129">
        <f>IF($B32&lt;'Site Setup'!$B$11,"",IFERROR((R59)/R$60,0))</f>
        <v/>
      </c>
      <c r="S83" s="129">
        <f>IF($B32&lt;'Site Setup'!$B$11,"",IFERROR((S59)/S$60,0))</f>
        <v/>
      </c>
      <c r="T83" s="129">
        <f>IF($B32&lt;'Site Setup'!$B$11,"",IFERROR((T59)/T$60,0))</f>
        <v/>
      </c>
      <c r="U83" s="129">
        <f>IF($B32&lt;'Site Setup'!$B$11,"",IFERROR((U59)/U$60,0))</f>
        <v/>
      </c>
      <c r="V83" s="129">
        <f>IF($B32&lt;'Site Setup'!$B$11,"",IFERROR((V59)/V$60,0))</f>
        <v/>
      </c>
      <c r="W83" s="129">
        <f>IF($B32&lt;'Site Setup'!$B$11,"",IFERROR((W59)/W$60,0))</f>
        <v/>
      </c>
      <c r="X83" s="129">
        <f>IF($B32&lt;'Site Setup'!$B$11,"",IFERROR((X59)/X$60,0))</f>
        <v/>
      </c>
      <c r="Y83" s="129">
        <f>IF($B32&lt;'Site Setup'!$B$11,"",IFERROR((Y59)/Y$60,0))</f>
        <v/>
      </c>
      <c r="Z83" s="129">
        <f>IF($B32&lt;'Site Setup'!$B$11,"",IFERROR((Z59)/Z$60,0))</f>
        <v/>
      </c>
      <c r="AA83" s="129">
        <f>IF($B32&lt;'Site Setup'!$B$11,"",IFERROR((AA59)/AA$60,0))</f>
        <v/>
      </c>
      <c r="AB83" s="129">
        <f>IF($B32&lt;'Site Setup'!$B$11,"",IFERROR((AB59)/AB$60,0))</f>
        <v/>
      </c>
      <c r="AC83" s="129">
        <f>IF($B32&lt;'Site Setup'!$B$11,"",IFERROR((AC59)/AC$60,0))</f>
        <v/>
      </c>
      <c r="AD83" s="129">
        <f>IF($B32&lt;'Site Setup'!$B$11,"",IFERROR((AD59)/AD$60,0))</f>
        <v/>
      </c>
      <c r="AE83" s="129">
        <f>IF($B32&lt;'Site Setup'!$B$11,"",IFERROR((AE59)/AE$60,0))</f>
        <v/>
      </c>
      <c r="AF83" s="129">
        <f>IF($B32&lt;'Site Setup'!$B$11,"",IFERROR((AF59)/AF$60,0))</f>
        <v/>
      </c>
      <c r="AG83" s="129">
        <f>IF($B32&lt;'Site Setup'!$B$11,"",IFERROR((AG59)/AG$60,0))</f>
        <v/>
      </c>
      <c r="AH83" s="129">
        <f>IF($B32&lt;'Site Setup'!$B$11,"",IFERROR((AH59)/AH$60,0))</f>
        <v/>
      </c>
      <c r="AI83" s="129">
        <f>IF($B32&lt;'Site Setup'!$B$11,"",IFERROR((AI59)/AI$60,0))</f>
        <v/>
      </c>
      <c r="AJ83" s="129">
        <f>IF($B32&lt;'Site Setup'!$B$11,"",IFERROR((AJ59)/AJ$60,0))</f>
        <v/>
      </c>
      <c r="AK83" s="129">
        <f>IF($B32&lt;'Site Setup'!$B$11,"",IFERROR((AK59)/AK$60,0))</f>
        <v/>
      </c>
      <c r="AL83" s="129">
        <f>IF($B32&lt;'Site Setup'!$B$11,"",IFERROR((AL59)/AL$60,0))</f>
        <v/>
      </c>
      <c r="AM83" s="129">
        <f>IF($B32&lt;'Site Setup'!$B$11,"",IFERROR((AM59)/AM$60,0))</f>
        <v/>
      </c>
      <c r="AN83" s="129">
        <f>IF($B32&lt;'Site Setup'!$B$11,"",IFERROR((AN59)/AN$60,0))</f>
        <v/>
      </c>
    </row>
    <row r="84">
      <c r="A84" s="500" t="n"/>
      <c r="B84" s="417" t="n"/>
      <c r="C84" s="417" t="n"/>
      <c r="D84" s="417" t="n"/>
      <c r="E84" s="417" t="n"/>
      <c r="F84" s="417" t="n"/>
      <c r="G84" s="417" t="n"/>
      <c r="H84" s="417" t="n"/>
      <c r="I84" s="417" t="n"/>
      <c r="J84" s="488" t="n"/>
      <c r="K84" s="488" t="n"/>
      <c r="L84" s="488" t="n"/>
      <c r="M84" s="488" t="n"/>
      <c r="N84" s="488" t="n"/>
      <c r="O84" s="488" t="n"/>
      <c r="P84" s="488" t="n"/>
      <c r="Q84" s="488" t="n"/>
      <c r="R84" s="488" t="n"/>
      <c r="S84" s="488" t="n"/>
      <c r="T84" s="488" t="n"/>
      <c r="U84" s="488" t="n"/>
      <c r="V84" s="488" t="n"/>
      <c r="W84" s="488" t="n"/>
      <c r="X84" s="488" t="n"/>
      <c r="Y84" s="488" t="n"/>
      <c r="Z84" s="488" t="n"/>
      <c r="AA84" s="488" t="n"/>
      <c r="AB84" s="488" t="n"/>
      <c r="AC84" s="488" t="n"/>
      <c r="AD84" s="488" t="n"/>
      <c r="AE84" s="488" t="n"/>
      <c r="AF84" s="488" t="n"/>
      <c r="AG84" s="488" t="n"/>
      <c r="AH84" s="488" t="n"/>
      <c r="AI84" s="488" t="n"/>
      <c r="AJ84" s="488" t="n"/>
      <c r="AK84" s="488" t="n"/>
      <c r="AL84" s="488" t="n"/>
      <c r="AM84" s="488" t="n"/>
      <c r="AN84" s="488" t="n"/>
      <c r="AO84" s="488" t="n"/>
    </row>
    <row r="85" ht="15" customHeight="1" s="644">
      <c r="A85" s="488" t="n"/>
      <c r="B85" s="488" t="n"/>
      <c r="C85" s="488" t="n"/>
      <c r="D85" s="488" t="n"/>
      <c r="E85" s="488" t="n"/>
      <c r="F85" s="488" t="n"/>
      <c r="G85" s="488" t="n"/>
      <c r="H85" s="488" t="n"/>
      <c r="I85" s="488" t="n"/>
      <c r="J85" s="488" t="n"/>
      <c r="K85" s="488" t="n"/>
      <c r="L85" s="488" t="n"/>
      <c r="M85" s="488" t="n"/>
      <c r="N85" s="488" t="n"/>
      <c r="O85" s="488" t="n"/>
      <c r="P85" s="488" t="n"/>
      <c r="Q85" s="488" t="n"/>
      <c r="R85" s="488" t="n"/>
      <c r="S85" s="488" t="n"/>
      <c r="T85" s="488" t="n"/>
      <c r="U85" s="488" t="n"/>
      <c r="V85" s="488" t="n"/>
      <c r="W85" s="488" t="n"/>
      <c r="X85" s="488" t="n"/>
      <c r="Y85" s="488" t="n"/>
      <c r="Z85" s="488" t="n"/>
      <c r="AA85" s="488" t="n"/>
      <c r="AB85" s="488" t="n"/>
      <c r="AC85" s="488" t="n"/>
      <c r="AD85" s="488" t="n"/>
      <c r="AE85" s="488" t="n"/>
      <c r="AF85" s="488" t="n"/>
      <c r="AG85" s="488" t="n"/>
      <c r="AH85" s="488" t="n"/>
      <c r="AI85" s="488" t="n"/>
      <c r="AJ85" s="488" t="n"/>
      <c r="AK85" s="488" t="n"/>
      <c r="AL85" s="488" t="n"/>
      <c r="AM85" s="488" t="n"/>
      <c r="AN85" s="488" t="n"/>
      <c r="AO85" s="488" t="n"/>
    </row>
    <row r="86" ht="15" customHeight="1" s="644"/>
    <row r="87" ht="15.75" customHeight="1" s="644"/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0" saltValue="RbdA4+20caWNZzLQP+YNNw==" formatRows="0" sort="1" spinCount="100000" hashValue="Ej2Eh3Kmzg4+iGs0syI1GozJObv089EXhh12PXMegSm6l9jtEhgK3Fc2H7UuJcEW2veuKaMISouueCtiyTBo0g=="/>
  <mergeCells count="19">
    <mergeCell ref="D1:F1"/>
    <mergeCell ref="G1:H1"/>
    <mergeCell ref="O1:P1"/>
    <mergeCell ref="D2:F2"/>
    <mergeCell ref="G2:H2"/>
    <mergeCell ref="O2:P2"/>
    <mergeCell ref="B62:C62"/>
    <mergeCell ref="D62:F62"/>
    <mergeCell ref="O3:P3"/>
    <mergeCell ref="J4:K4"/>
    <mergeCell ref="O4:P4"/>
    <mergeCell ref="J5:K5"/>
    <mergeCell ref="O5:P5"/>
    <mergeCell ref="J6:K6"/>
    <mergeCell ref="O6:P6"/>
    <mergeCell ref="J7:K7"/>
    <mergeCell ref="I8:K8"/>
    <mergeCell ref="I9:K9"/>
    <mergeCell ref="C36:F36"/>
  </mergeCells>
  <conditionalFormatting sqref="C12:E12 G12 AL37:AL39 AN37:AN39 AL63 AN63 AL12:AN12">
    <cfRule type="colorScale" priority="841">
      <colorScale>
        <cfvo type="formula" val="ROW()"/>
        <cfvo type="formula" val="ROW()"/>
        <color rgb="FFFF7128"/>
        <color rgb="FFFFEF9C"/>
      </colorScale>
    </cfRule>
  </conditionalFormatting>
  <conditionalFormatting sqref="B64:B83">
    <cfRule type="colorScale" priority="840">
      <colorScale>
        <cfvo type="min"/>
        <cfvo type="max"/>
        <color rgb="FFFFD653"/>
        <color rgb="FFFF4141"/>
      </colorScale>
    </cfRule>
  </conditionalFormatting>
  <conditionalFormatting sqref="F12">
    <cfRule type="colorScale" priority="838">
      <colorScale>
        <cfvo type="formula" val="ROW()"/>
        <cfvo type="formula" val="ROW()"/>
        <color rgb="FFFF7128"/>
        <color rgb="FFFFEF9C"/>
      </colorScale>
    </cfRule>
  </conditionalFormatting>
  <conditionalFormatting sqref="C33">
    <cfRule type="cellIs" priority="791" operator="equal" dxfId="16">
      <formula>0</formula>
    </cfRule>
    <cfRule type="cellIs" priority="792" operator="greaterThanOrEqual" dxfId="34">
      <formula>D$11+D$10+D$10</formula>
    </cfRule>
    <cfRule type="cellIs" priority="793" operator="greaterThanOrEqual" dxfId="33">
      <formula>D$11+D$10</formula>
    </cfRule>
  </conditionalFormatting>
  <conditionalFormatting sqref="N13:N32">
    <cfRule type="cellIs" priority="785" operator="equal" dxfId="16" stopIfTrue="1">
      <formula>0</formula>
    </cfRule>
    <cfRule type="aboveAverage" priority="786" dxfId="34" stdDev="2"/>
    <cfRule type="aboveAverage" priority="787" dxfId="33" stdDev="1"/>
  </conditionalFormatting>
  <conditionalFormatting sqref="N33 AN33">
    <cfRule type="cellIs" priority="761" operator="equal" dxfId="16">
      <formula>0</formula>
    </cfRule>
    <cfRule type="cellIs" priority="762" operator="greaterThanOrEqual" dxfId="34">
      <formula>N$11+N$10+N$10</formula>
    </cfRule>
    <cfRule type="cellIs" priority="763" operator="greaterThanOrEqual" dxfId="33">
      <formula>N$11+N$10</formula>
    </cfRule>
  </conditionalFormatting>
  <conditionalFormatting sqref="O13:O32">
    <cfRule type="cellIs" priority="747" operator="equal" dxfId="16" stopIfTrue="1">
      <formula>0</formula>
    </cfRule>
    <cfRule type="aboveAverage" priority="748" dxfId="34" stdDev="2"/>
    <cfRule type="aboveAverage" priority="749" dxfId="33" stdDev="1"/>
  </conditionalFormatting>
  <conditionalFormatting sqref="P13:P32">
    <cfRule type="cellIs" priority="741" operator="equal" dxfId="16" stopIfTrue="1">
      <formula>0</formula>
    </cfRule>
    <cfRule type="aboveAverage" priority="742" dxfId="34" stdDev="2"/>
    <cfRule type="aboveAverage" priority="743" dxfId="33" stdDev="1"/>
  </conditionalFormatting>
  <conditionalFormatting sqref="Q13:Q32">
    <cfRule type="cellIs" priority="735" operator="equal" dxfId="16" stopIfTrue="1">
      <formula>0</formula>
    </cfRule>
    <cfRule type="aboveAverage" priority="736" dxfId="34" stdDev="2"/>
    <cfRule type="aboveAverage" priority="737" dxfId="33" stdDev="1"/>
  </conditionalFormatting>
  <conditionalFormatting sqref="R13:R32">
    <cfRule type="cellIs" priority="729" operator="equal" dxfId="16" stopIfTrue="1">
      <formula>0</formula>
    </cfRule>
    <cfRule type="aboveAverage" priority="730" dxfId="34" stdDev="2"/>
    <cfRule type="aboveAverage" priority="731" dxfId="33" stdDev="1"/>
  </conditionalFormatting>
  <conditionalFormatting sqref="S13:S32">
    <cfRule type="cellIs" priority="723" operator="equal" dxfId="16" stopIfTrue="1">
      <formula>0</formula>
    </cfRule>
    <cfRule type="aboveAverage" priority="724" dxfId="34" stdDev="2"/>
    <cfRule type="aboveAverage" priority="725" dxfId="33" stdDev="1"/>
  </conditionalFormatting>
  <conditionalFormatting sqref="T13:T32">
    <cfRule type="cellIs" priority="717" operator="equal" dxfId="16" stopIfTrue="1">
      <formula>0</formula>
    </cfRule>
    <cfRule type="aboveAverage" priority="718" dxfId="34" stdDev="2"/>
    <cfRule type="aboveAverage" priority="719" dxfId="33" stdDev="1"/>
  </conditionalFormatting>
  <conditionalFormatting sqref="U13:U32">
    <cfRule type="cellIs" priority="711" operator="equal" dxfId="16" stopIfTrue="1">
      <formula>0</formula>
    </cfRule>
    <cfRule type="aboveAverage" priority="712" dxfId="34" stdDev="2"/>
    <cfRule type="aboveAverage" priority="713" dxfId="33" stdDev="1"/>
  </conditionalFormatting>
  <conditionalFormatting sqref="V13:V32">
    <cfRule type="cellIs" priority="705" operator="equal" dxfId="16" stopIfTrue="1">
      <formula>0</formula>
    </cfRule>
    <cfRule type="aboveAverage" priority="706" dxfId="34" stdDev="2"/>
    <cfRule type="aboveAverage" priority="707" dxfId="33" stdDev="1"/>
  </conditionalFormatting>
  <conditionalFormatting sqref="W13:W32">
    <cfRule type="cellIs" priority="699" operator="equal" dxfId="16" stopIfTrue="1">
      <formula>0</formula>
    </cfRule>
    <cfRule type="aboveAverage" priority="700" dxfId="34" stdDev="2"/>
    <cfRule type="aboveAverage" priority="701" dxfId="33" stdDev="1"/>
  </conditionalFormatting>
  <conditionalFormatting sqref="X13:X32">
    <cfRule type="cellIs" priority="693" operator="equal" dxfId="16" stopIfTrue="1">
      <formula>0</formula>
    </cfRule>
    <cfRule type="aboveAverage" priority="694" dxfId="34" stdDev="2"/>
    <cfRule type="aboveAverage" priority="695" dxfId="33" stdDev="1"/>
  </conditionalFormatting>
  <conditionalFormatting sqref="Y13:Y32">
    <cfRule type="cellIs" priority="687" operator="equal" dxfId="16" stopIfTrue="1">
      <formula>0</formula>
    </cfRule>
    <cfRule type="aboveAverage" priority="688" dxfId="34" stdDev="2"/>
    <cfRule type="aboveAverage" priority="689" dxfId="33" stdDev="1"/>
  </conditionalFormatting>
  <conditionalFormatting sqref="Z13:Z32">
    <cfRule type="cellIs" priority="681" operator="equal" dxfId="16" stopIfTrue="1">
      <formula>0</formula>
    </cfRule>
    <cfRule type="aboveAverage" priority="682" dxfId="34" stdDev="2"/>
    <cfRule type="aboveAverage" priority="683" dxfId="33" stdDev="1"/>
  </conditionalFormatting>
  <conditionalFormatting sqref="AA13:AA32">
    <cfRule type="cellIs" priority="675" operator="equal" dxfId="16" stopIfTrue="1">
      <formula>0</formula>
    </cfRule>
    <cfRule type="aboveAverage" priority="676" dxfId="34" stdDev="2"/>
    <cfRule type="aboveAverage" priority="677" dxfId="33" stdDev="1"/>
  </conditionalFormatting>
  <conditionalFormatting sqref="AB13:AB32">
    <cfRule type="cellIs" priority="669" operator="equal" dxfId="16" stopIfTrue="1">
      <formula>0</formula>
    </cfRule>
    <cfRule type="aboveAverage" priority="670" dxfId="34" stdDev="2"/>
    <cfRule type="aboveAverage" priority="671" dxfId="33" stdDev="1"/>
  </conditionalFormatting>
  <conditionalFormatting sqref="AC13:AC32">
    <cfRule type="cellIs" priority="663" operator="equal" dxfId="16" stopIfTrue="1">
      <formula>0</formula>
    </cfRule>
    <cfRule type="aboveAverage" priority="664" dxfId="34" stdDev="2"/>
    <cfRule type="aboveAverage" priority="665" dxfId="33" stdDev="1"/>
  </conditionalFormatting>
  <conditionalFormatting sqref="AD13:AD32">
    <cfRule type="cellIs" priority="657" operator="equal" dxfId="16" stopIfTrue="1">
      <formula>0</formula>
    </cfRule>
    <cfRule type="aboveAverage" priority="658" dxfId="34" stdDev="2"/>
    <cfRule type="aboveAverage" priority="659" dxfId="33" stdDev="1"/>
  </conditionalFormatting>
  <conditionalFormatting sqref="AE13:AE32">
    <cfRule type="cellIs" priority="651" operator="equal" dxfId="16" stopIfTrue="1">
      <formula>0</formula>
    </cfRule>
    <cfRule type="aboveAverage" priority="652" dxfId="34" stdDev="2"/>
    <cfRule type="aboveAverage" priority="653" dxfId="33" stdDev="1"/>
  </conditionalFormatting>
  <conditionalFormatting sqref="AF13:AF32">
    <cfRule type="cellIs" priority="645" operator="equal" dxfId="16" stopIfTrue="1">
      <formula>0</formula>
    </cfRule>
    <cfRule type="aboveAverage" priority="646" dxfId="34" stdDev="2"/>
    <cfRule type="aboveAverage" priority="647" dxfId="33" stdDev="1"/>
  </conditionalFormatting>
  <conditionalFormatting sqref="AG13:AG32">
    <cfRule type="cellIs" priority="639" operator="equal" dxfId="16" stopIfTrue="1">
      <formula>0</formula>
    </cfRule>
    <cfRule type="aboveAverage" priority="640" dxfId="34" stdDev="2"/>
    <cfRule type="aboveAverage" priority="641" dxfId="33" stdDev="1"/>
  </conditionalFormatting>
  <conditionalFormatting sqref="AH13:AH32">
    <cfRule type="cellIs" priority="633" operator="equal" dxfId="16" stopIfTrue="1">
      <formula>0</formula>
    </cfRule>
    <cfRule type="aboveAverage" priority="634" dxfId="34" stdDev="2"/>
    <cfRule type="aboveAverage" priority="635" dxfId="33" stdDev="1"/>
  </conditionalFormatting>
  <conditionalFormatting sqref="AI13:AI32">
    <cfRule type="cellIs" priority="627" operator="equal" dxfId="16" stopIfTrue="1">
      <formula>0</formula>
    </cfRule>
    <cfRule type="aboveAverage" priority="628" dxfId="34" stdDev="2"/>
    <cfRule type="aboveAverage" priority="629" dxfId="33" stdDev="1"/>
  </conditionalFormatting>
  <conditionalFormatting sqref="AJ13:AJ32">
    <cfRule type="cellIs" priority="621" operator="equal" dxfId="16" stopIfTrue="1">
      <formula>0</formula>
    </cfRule>
    <cfRule type="aboveAverage" priority="622" dxfId="34" stdDev="2"/>
    <cfRule type="aboveAverage" priority="623" dxfId="33" stdDev="1"/>
  </conditionalFormatting>
  <conditionalFormatting sqref="AK13:AK32">
    <cfRule type="cellIs" priority="615" operator="equal" dxfId="16" stopIfTrue="1">
      <formula>0</formula>
    </cfRule>
    <cfRule type="aboveAverage" priority="616" dxfId="34" stdDev="2"/>
    <cfRule type="aboveAverage" priority="617" dxfId="33" stdDev="1"/>
  </conditionalFormatting>
  <conditionalFormatting sqref="AL13:AL32">
    <cfRule type="cellIs" priority="609" operator="equal" dxfId="16" stopIfTrue="1">
      <formula>0</formula>
    </cfRule>
    <cfRule type="aboveAverage" priority="610" dxfId="34" stdDev="2"/>
    <cfRule type="aboveAverage" priority="611" dxfId="33" stdDev="1"/>
  </conditionalFormatting>
  <conditionalFormatting sqref="AN13:AN32">
    <cfRule type="cellIs" priority="603" operator="equal" dxfId="16" stopIfTrue="1">
      <formula>0</formula>
    </cfRule>
    <cfRule type="aboveAverage" priority="604" dxfId="34" stdDev="2"/>
    <cfRule type="aboveAverage" priority="605" dxfId="33" stdDev="1"/>
  </conditionalFormatting>
  <conditionalFormatting sqref="O33">
    <cfRule type="cellIs" priority="591" operator="equal" dxfId="16">
      <formula>0</formula>
    </cfRule>
    <cfRule type="cellIs" priority="592" operator="greaterThanOrEqual" dxfId="34">
      <formula>O$11+O$10+O$10</formula>
    </cfRule>
    <cfRule type="cellIs" priority="593" operator="greaterThanOrEqual" dxfId="33">
      <formula>O$11+O$10</formula>
    </cfRule>
  </conditionalFormatting>
  <conditionalFormatting sqref="P33">
    <cfRule type="cellIs" priority="585" operator="equal" dxfId="16">
      <formula>0</formula>
    </cfRule>
    <cfRule type="cellIs" priority="586" operator="greaterThanOrEqual" dxfId="34">
      <formula>P$11+P$10+P$10</formula>
    </cfRule>
    <cfRule type="cellIs" priority="587" operator="greaterThanOrEqual" dxfId="33">
      <formula>P$11+P$10</formula>
    </cfRule>
  </conditionalFormatting>
  <conditionalFormatting sqref="Q33">
    <cfRule type="cellIs" priority="579" operator="equal" dxfId="16">
      <formula>0</formula>
    </cfRule>
    <cfRule type="cellIs" priority="580" operator="greaterThanOrEqual" dxfId="34">
      <formula>Q$11+Q$10+Q$10</formula>
    </cfRule>
    <cfRule type="cellIs" priority="581" operator="greaterThanOrEqual" dxfId="33">
      <formula>Q$11+Q$10</formula>
    </cfRule>
  </conditionalFormatting>
  <conditionalFormatting sqref="R33">
    <cfRule type="cellIs" priority="573" operator="equal" dxfId="16">
      <formula>0</formula>
    </cfRule>
    <cfRule type="cellIs" priority="574" operator="greaterThanOrEqual" dxfId="34">
      <formula>R$11+R$10+R$10</formula>
    </cfRule>
    <cfRule type="cellIs" priority="575" operator="greaterThanOrEqual" dxfId="33">
      <formula>R$11+R$10</formula>
    </cfRule>
  </conditionalFormatting>
  <conditionalFormatting sqref="S33">
    <cfRule type="cellIs" priority="567" operator="equal" dxfId="16">
      <formula>0</formula>
    </cfRule>
    <cfRule type="cellIs" priority="568" operator="greaterThanOrEqual" dxfId="34">
      <formula>S$11+S$10+S$10</formula>
    </cfRule>
    <cfRule type="cellIs" priority="569" operator="greaterThanOrEqual" dxfId="33">
      <formula>S$11+S$10</formula>
    </cfRule>
  </conditionalFormatting>
  <conditionalFormatting sqref="T33">
    <cfRule type="cellIs" priority="561" operator="equal" dxfId="16">
      <formula>0</formula>
    </cfRule>
    <cfRule type="cellIs" priority="562" operator="greaterThanOrEqual" dxfId="34">
      <formula>T$11+T$10+T$10</formula>
    </cfRule>
    <cfRule type="cellIs" priority="563" operator="greaterThanOrEqual" dxfId="33">
      <formula>T$11+T$10</formula>
    </cfRule>
  </conditionalFormatting>
  <conditionalFormatting sqref="U33">
    <cfRule type="cellIs" priority="555" operator="equal" dxfId="16">
      <formula>0</formula>
    </cfRule>
    <cfRule type="cellIs" priority="556" operator="greaterThanOrEqual" dxfId="34">
      <formula>U$11+U$10+U$10</formula>
    </cfRule>
    <cfRule type="cellIs" priority="557" operator="greaterThanOrEqual" dxfId="33">
      <formula>U$11+U$10</formula>
    </cfRule>
  </conditionalFormatting>
  <conditionalFormatting sqref="V33">
    <cfRule type="cellIs" priority="549" operator="equal" dxfId="16">
      <formula>0</formula>
    </cfRule>
    <cfRule type="cellIs" priority="550" operator="greaterThanOrEqual" dxfId="34">
      <formula>V$11+V$10+V$10</formula>
    </cfRule>
    <cfRule type="cellIs" priority="551" operator="greaterThanOrEqual" dxfId="33">
      <formula>V$11+V$10</formula>
    </cfRule>
  </conditionalFormatting>
  <conditionalFormatting sqref="W33">
    <cfRule type="cellIs" priority="543" operator="equal" dxfId="16">
      <formula>0</formula>
    </cfRule>
    <cfRule type="cellIs" priority="544" operator="greaterThanOrEqual" dxfId="34">
      <formula>W$11+W$10+W$10</formula>
    </cfRule>
    <cfRule type="cellIs" priority="545" operator="greaterThanOrEqual" dxfId="33">
      <formula>W$11+W$10</formula>
    </cfRule>
  </conditionalFormatting>
  <conditionalFormatting sqref="X33">
    <cfRule type="cellIs" priority="537" operator="equal" dxfId="16">
      <formula>0</formula>
    </cfRule>
    <cfRule type="cellIs" priority="538" operator="greaterThanOrEqual" dxfId="34">
      <formula>X$11+X$10+X$10</formula>
    </cfRule>
    <cfRule type="cellIs" priority="539" operator="greaterThanOrEqual" dxfId="33">
      <formula>X$11+X$10</formula>
    </cfRule>
  </conditionalFormatting>
  <conditionalFormatting sqref="Y33">
    <cfRule type="cellIs" priority="531" operator="equal" dxfId="16">
      <formula>0</formula>
    </cfRule>
    <cfRule type="cellIs" priority="532" operator="greaterThanOrEqual" dxfId="34">
      <formula>Y$11+Y$10+Y$10</formula>
    </cfRule>
    <cfRule type="cellIs" priority="533" operator="greaterThanOrEqual" dxfId="33">
      <formula>Y$11+Y$10</formula>
    </cfRule>
  </conditionalFormatting>
  <conditionalFormatting sqref="Z33">
    <cfRule type="cellIs" priority="525" operator="equal" dxfId="16">
      <formula>0</formula>
    </cfRule>
    <cfRule type="cellIs" priority="526" operator="greaterThanOrEqual" dxfId="34">
      <formula>Z$11+Z$10+Z$10</formula>
    </cfRule>
    <cfRule type="cellIs" priority="527" operator="greaterThanOrEqual" dxfId="33">
      <formula>Z$11+Z$10</formula>
    </cfRule>
  </conditionalFormatting>
  <conditionalFormatting sqref="AA33">
    <cfRule type="cellIs" priority="519" operator="equal" dxfId="16">
      <formula>0</formula>
    </cfRule>
    <cfRule type="cellIs" priority="520" operator="greaterThanOrEqual" dxfId="34">
      <formula>AA$11+AA$10+AA$10</formula>
    </cfRule>
    <cfRule type="cellIs" priority="521" operator="greaterThanOrEqual" dxfId="33">
      <formula>AA$11+AA$10</formula>
    </cfRule>
  </conditionalFormatting>
  <conditionalFormatting sqref="AB33">
    <cfRule type="cellIs" priority="513" operator="equal" dxfId="16">
      <formula>0</formula>
    </cfRule>
    <cfRule type="cellIs" priority="514" operator="greaterThanOrEqual" dxfId="34">
      <formula>AB$11+AB$10+AB$10</formula>
    </cfRule>
    <cfRule type="cellIs" priority="515" operator="greaterThanOrEqual" dxfId="33">
      <formula>AB$11+AB$10</formula>
    </cfRule>
  </conditionalFormatting>
  <conditionalFormatting sqref="AC33">
    <cfRule type="cellIs" priority="507" operator="equal" dxfId="16">
      <formula>0</formula>
    </cfRule>
    <cfRule type="cellIs" priority="508" operator="greaterThanOrEqual" dxfId="34">
      <formula>AC$11+AC$10+AC$10</formula>
    </cfRule>
    <cfRule type="cellIs" priority="509" operator="greaterThanOrEqual" dxfId="33">
      <formula>AC$11+AC$10</formula>
    </cfRule>
  </conditionalFormatting>
  <conditionalFormatting sqref="AD33">
    <cfRule type="cellIs" priority="501" operator="equal" dxfId="16">
      <formula>0</formula>
    </cfRule>
    <cfRule type="cellIs" priority="502" operator="greaterThanOrEqual" dxfId="34">
      <formula>AD$11+AD$10+AD$10</formula>
    </cfRule>
    <cfRule type="cellIs" priority="503" operator="greaterThanOrEqual" dxfId="33">
      <formula>AD$11+AD$10</formula>
    </cfRule>
  </conditionalFormatting>
  <conditionalFormatting sqref="AE33">
    <cfRule type="cellIs" priority="495" operator="equal" dxfId="16">
      <formula>0</formula>
    </cfRule>
    <cfRule type="cellIs" priority="496" operator="greaterThanOrEqual" dxfId="34">
      <formula>AE$11+AE$10+AE$10</formula>
    </cfRule>
    <cfRule type="cellIs" priority="497" operator="greaterThanOrEqual" dxfId="33">
      <formula>AE$11+AE$10</formula>
    </cfRule>
  </conditionalFormatting>
  <conditionalFormatting sqref="AF33">
    <cfRule type="cellIs" priority="489" operator="equal" dxfId="16">
      <formula>0</formula>
    </cfRule>
    <cfRule type="cellIs" priority="490" operator="greaterThanOrEqual" dxfId="34">
      <formula>AF$11+AF$10+AF$10</formula>
    </cfRule>
    <cfRule type="cellIs" priority="491" operator="greaterThanOrEqual" dxfId="33">
      <formula>AF$11+AF$10</formula>
    </cfRule>
  </conditionalFormatting>
  <conditionalFormatting sqref="AG33">
    <cfRule type="cellIs" priority="483" operator="equal" dxfId="16">
      <formula>0</formula>
    </cfRule>
    <cfRule type="cellIs" priority="484" operator="greaterThanOrEqual" dxfId="34">
      <formula>AG$11+AG$10+AG$10</formula>
    </cfRule>
    <cfRule type="cellIs" priority="485" operator="greaterThanOrEqual" dxfId="33">
      <formula>AG$11+AG$10</formula>
    </cfRule>
  </conditionalFormatting>
  <conditionalFormatting sqref="AH33">
    <cfRule type="cellIs" priority="477" operator="equal" dxfId="16">
      <formula>0</formula>
    </cfRule>
    <cfRule type="cellIs" priority="478" operator="greaterThanOrEqual" dxfId="34">
      <formula>AH$11+AH$10+AH$10</formula>
    </cfRule>
    <cfRule type="cellIs" priority="479" operator="greaterThanOrEqual" dxfId="33">
      <formula>AH$11+AH$10</formula>
    </cfRule>
  </conditionalFormatting>
  <conditionalFormatting sqref="AI33">
    <cfRule type="cellIs" priority="471" operator="equal" dxfId="16">
      <formula>0</formula>
    </cfRule>
    <cfRule type="cellIs" priority="472" operator="greaterThanOrEqual" dxfId="34">
      <formula>AI$11+AI$10+AI$10</formula>
    </cfRule>
    <cfRule type="cellIs" priority="473" operator="greaterThanOrEqual" dxfId="33">
      <formula>AI$11+AI$10</formula>
    </cfRule>
  </conditionalFormatting>
  <conditionalFormatting sqref="AJ33">
    <cfRule type="cellIs" priority="465" operator="equal" dxfId="16">
      <formula>0</formula>
    </cfRule>
    <cfRule type="cellIs" priority="466" operator="greaterThanOrEqual" dxfId="34">
      <formula>AJ$11+AJ$10+AJ$10</formula>
    </cfRule>
    <cfRule type="cellIs" priority="467" operator="greaterThanOrEqual" dxfId="33">
      <formula>AJ$11+AJ$10</formula>
    </cfRule>
  </conditionalFormatting>
  <conditionalFormatting sqref="AK33">
    <cfRule type="cellIs" priority="459" operator="equal" dxfId="16">
      <formula>0</formula>
    </cfRule>
    <cfRule type="cellIs" priority="460" operator="greaterThanOrEqual" dxfId="34">
      <formula>AK$11+AK$10+AK$10</formula>
    </cfRule>
    <cfRule type="cellIs" priority="461" operator="greaterThanOrEqual" dxfId="33">
      <formula>AK$11+AK$10</formula>
    </cfRule>
  </conditionalFormatting>
  <conditionalFormatting sqref="AL33">
    <cfRule type="cellIs" priority="453" operator="equal" dxfId="16">
      <formula>0</formula>
    </cfRule>
    <cfRule type="cellIs" priority="454" operator="greaterThanOrEqual" dxfId="34">
      <formula>AL$11+AL$10+AL$10</formula>
    </cfRule>
    <cfRule type="cellIs" priority="455" operator="greaterThanOrEqual" dxfId="33">
      <formula>AL$11+AL$10</formula>
    </cfRule>
  </conditionalFormatting>
  <conditionalFormatting sqref="C13:C32">
    <cfRule type="cellIs" priority="435" operator="equal" dxfId="16" stopIfTrue="1">
      <formula>0</formula>
    </cfRule>
    <cfRule type="aboveAverage" priority="436" dxfId="34" stdDev="2"/>
    <cfRule type="aboveAverage" priority="437" dxfId="33" stdDev="1"/>
  </conditionalFormatting>
  <conditionalFormatting sqref="D13:D32">
    <cfRule type="cellIs" priority="432" operator="equal" dxfId="16" stopIfTrue="1">
      <formula>0</formula>
    </cfRule>
    <cfRule type="aboveAverage" priority="433" dxfId="34" stdDev="2"/>
    <cfRule type="aboveAverage" priority="434" dxfId="33" stdDev="1"/>
  </conditionalFormatting>
  <conditionalFormatting sqref="E13:E32">
    <cfRule type="cellIs" priority="429" operator="equal" dxfId="16" stopIfTrue="1">
      <formula>0</formula>
    </cfRule>
    <cfRule type="aboveAverage" priority="430" dxfId="34" stdDev="2"/>
    <cfRule type="aboveAverage" priority="431" dxfId="33" stdDev="1"/>
  </conditionalFormatting>
  <conditionalFormatting sqref="F13:F32">
    <cfRule type="cellIs" priority="426" operator="equal" dxfId="16" stopIfTrue="1">
      <formula>0</formula>
    </cfRule>
    <cfRule type="aboveAverage" priority="427" dxfId="34" stdDev="2"/>
    <cfRule type="aboveAverage" priority="428" dxfId="33" stdDev="1"/>
  </conditionalFormatting>
  <conditionalFormatting sqref="G13:G32">
    <cfRule type="cellIs" priority="423" operator="equal" dxfId="16" stopIfTrue="1">
      <formula>0</formula>
    </cfRule>
    <cfRule type="aboveAverage" priority="424" dxfId="34" stdDev="2"/>
    <cfRule type="aboveAverage" priority="425" dxfId="33" stdDev="1"/>
  </conditionalFormatting>
  <conditionalFormatting sqref="H13:H32">
    <cfRule type="cellIs" priority="420" operator="equal" dxfId="16" stopIfTrue="1">
      <formula>0</formula>
    </cfRule>
    <cfRule type="aboveAverage" priority="421" dxfId="34" stdDev="2"/>
    <cfRule type="aboveAverage" priority="422" dxfId="33" stdDev="1"/>
  </conditionalFormatting>
  <conditionalFormatting sqref="I13:I32">
    <cfRule type="cellIs" priority="417" operator="equal" dxfId="16" stopIfTrue="1">
      <formula>0</formula>
    </cfRule>
    <cfRule type="aboveAverage" priority="418" dxfId="34" stdDev="2"/>
    <cfRule type="aboveAverage" priority="419" dxfId="33" stdDev="1"/>
  </conditionalFormatting>
  <conditionalFormatting sqref="J13:J32">
    <cfRule type="cellIs" priority="414" operator="equal" dxfId="16" stopIfTrue="1">
      <formula>0</formula>
    </cfRule>
    <cfRule type="aboveAverage" priority="415" dxfId="34" stdDev="2"/>
    <cfRule type="aboveAverage" priority="416" dxfId="33" stdDev="1"/>
  </conditionalFormatting>
  <conditionalFormatting sqref="K13:K32">
    <cfRule type="cellIs" priority="411" operator="equal" dxfId="16" stopIfTrue="1">
      <formula>0</formula>
    </cfRule>
    <cfRule type="aboveAverage" priority="412" dxfId="34" stdDev="2"/>
    <cfRule type="aboveAverage" priority="413" dxfId="33" stdDev="1"/>
  </conditionalFormatting>
  <conditionalFormatting sqref="L13:L32">
    <cfRule type="cellIs" priority="408" operator="equal" dxfId="16" stopIfTrue="1">
      <formula>0</formula>
    </cfRule>
    <cfRule type="aboveAverage" priority="409" dxfId="34" stdDev="2"/>
    <cfRule type="aboveAverage" priority="410" dxfId="33" stdDev="1"/>
  </conditionalFormatting>
  <conditionalFormatting sqref="M13:M32">
    <cfRule type="cellIs" priority="405" operator="equal" dxfId="16" stopIfTrue="1">
      <formula>0</formula>
    </cfRule>
    <cfRule type="aboveAverage" priority="406" dxfId="34" stdDev="2"/>
    <cfRule type="aboveAverage" priority="407" dxfId="33" stdDev="1"/>
  </conditionalFormatting>
  <conditionalFormatting sqref="D33">
    <cfRule type="cellIs" priority="399" operator="equal" dxfId="16">
      <formula>0</formula>
    </cfRule>
    <cfRule type="cellIs" priority="400" operator="greaterThanOrEqual" dxfId="34">
      <formula>D$11+D$10+D$10</formula>
    </cfRule>
    <cfRule type="cellIs" priority="401" operator="greaterThanOrEqual" dxfId="33">
      <formula>D$11+D$10</formula>
    </cfRule>
  </conditionalFormatting>
  <conditionalFormatting sqref="E33">
    <cfRule type="cellIs" priority="396" operator="equal" dxfId="16">
      <formula>0</formula>
    </cfRule>
    <cfRule type="cellIs" priority="397" operator="greaterThanOrEqual" dxfId="34">
      <formula>E$11+E$10+E$10</formula>
    </cfRule>
    <cfRule type="cellIs" priority="398" operator="greaterThanOrEqual" dxfId="33">
      <formula>E$11+E$10</formula>
    </cfRule>
  </conditionalFormatting>
  <conditionalFormatting sqref="F33">
    <cfRule type="cellIs" priority="393" operator="equal" dxfId="16">
      <formula>0</formula>
    </cfRule>
    <cfRule type="cellIs" priority="394" operator="greaterThanOrEqual" dxfId="34">
      <formula>F$11+F$10+F$10</formula>
    </cfRule>
    <cfRule type="cellIs" priority="395" operator="greaterThanOrEqual" dxfId="33">
      <formula>F$11+F$10</formula>
    </cfRule>
  </conditionalFormatting>
  <conditionalFormatting sqref="G33">
    <cfRule type="cellIs" priority="390" operator="equal" dxfId="16">
      <formula>0</formula>
    </cfRule>
    <cfRule type="cellIs" priority="391" operator="greaterThanOrEqual" dxfId="34">
      <formula>G$11+G$10+G$10</formula>
    </cfRule>
    <cfRule type="cellIs" priority="392" operator="greaterThanOrEqual" dxfId="33">
      <formula>G$11+G$10</formula>
    </cfRule>
  </conditionalFormatting>
  <conditionalFormatting sqref="H33">
    <cfRule type="cellIs" priority="387" operator="equal" dxfId="16">
      <formula>0</formula>
    </cfRule>
    <cfRule type="cellIs" priority="388" operator="greaterThanOrEqual" dxfId="34">
      <formula>H$11+H$10+H$10</formula>
    </cfRule>
    <cfRule type="cellIs" priority="389" operator="greaterThanOrEqual" dxfId="33">
      <formula>H$11+H$10</formula>
    </cfRule>
  </conditionalFormatting>
  <conditionalFormatting sqref="I33">
    <cfRule type="cellIs" priority="384" operator="equal" dxfId="16">
      <formula>0</formula>
    </cfRule>
    <cfRule type="cellIs" priority="385" operator="greaterThanOrEqual" dxfId="34">
      <formula>I$11+I$10+I$10</formula>
    </cfRule>
    <cfRule type="cellIs" priority="386" operator="greaterThanOrEqual" dxfId="33">
      <formula>I$11+I$10</formula>
    </cfRule>
  </conditionalFormatting>
  <conditionalFormatting sqref="J33">
    <cfRule type="cellIs" priority="381" operator="equal" dxfId="16">
      <formula>0</formula>
    </cfRule>
    <cfRule type="cellIs" priority="382" operator="greaterThanOrEqual" dxfId="34">
      <formula>J$11+J$10+J$10</formula>
    </cfRule>
    <cfRule type="cellIs" priority="383" operator="greaterThanOrEqual" dxfId="33">
      <formula>J$11+J$10</formula>
    </cfRule>
  </conditionalFormatting>
  <conditionalFormatting sqref="K33">
    <cfRule type="cellIs" priority="378" operator="equal" dxfId="16">
      <formula>0</formula>
    </cfRule>
    <cfRule type="cellIs" priority="379" operator="greaterThanOrEqual" dxfId="34">
      <formula>K$11+K$10+K$10</formula>
    </cfRule>
    <cfRule type="cellIs" priority="380" operator="greaterThanOrEqual" dxfId="33">
      <formula>K$11+K$10</formula>
    </cfRule>
  </conditionalFormatting>
  <conditionalFormatting sqref="L33">
    <cfRule type="cellIs" priority="375" operator="equal" dxfId="16">
      <formula>0</formula>
    </cfRule>
    <cfRule type="cellIs" priority="376" operator="greaterThanOrEqual" dxfId="34">
      <formula>L$11+L$10+L$10</formula>
    </cfRule>
    <cfRule type="cellIs" priority="377" operator="greaterThanOrEqual" dxfId="33">
      <formula>L$11+L$10</formula>
    </cfRule>
  </conditionalFormatting>
  <conditionalFormatting sqref="M33">
    <cfRule type="cellIs" priority="372" operator="equal" dxfId="16">
      <formula>0</formula>
    </cfRule>
    <cfRule type="cellIs" priority="373" operator="greaterThanOrEqual" dxfId="34">
      <formula>M$11+M$10+M$10</formula>
    </cfRule>
    <cfRule type="cellIs" priority="374" operator="greaterThanOrEqual" dxfId="33">
      <formula>M$11+M$10</formula>
    </cfRule>
  </conditionalFormatting>
  <conditionalFormatting sqref="AN74:AN83">
    <cfRule type="cellIs" priority="370" operator="equal" dxfId="31" stopIfTrue="1">
      <formula>0</formula>
    </cfRule>
    <cfRule type="colorScale" priority="3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2:J12 L12">
    <cfRule type="colorScale" priority="295">
      <colorScale>
        <cfvo type="formula" val="ROW()"/>
        <cfvo type="formula" val="ROW()"/>
        <color rgb="FFFF7128"/>
        <color rgb="FFFFEF9C"/>
      </colorScale>
    </cfRule>
  </conditionalFormatting>
  <conditionalFormatting sqref="K12">
    <cfRule type="colorScale" priority="294">
      <colorScale>
        <cfvo type="formula" val="ROW()"/>
        <cfvo type="formula" val="ROW()"/>
        <color rgb="FFFF7128"/>
        <color rgb="FFFFEF9C"/>
      </colorScale>
    </cfRule>
  </conditionalFormatting>
  <conditionalFormatting sqref="M12:O12 Q12">
    <cfRule type="colorScale" priority="293">
      <colorScale>
        <cfvo type="formula" val="ROW()"/>
        <cfvo type="formula" val="ROW()"/>
        <color rgb="FFFF7128"/>
        <color rgb="FFFFEF9C"/>
      </colorScale>
    </cfRule>
  </conditionalFormatting>
  <conditionalFormatting sqref="P12">
    <cfRule type="colorScale" priority="292">
      <colorScale>
        <cfvo type="formula" val="ROW()"/>
        <cfvo type="formula" val="ROW()"/>
        <color rgb="FFFF7128"/>
        <color rgb="FFFFEF9C"/>
      </colorScale>
    </cfRule>
  </conditionalFormatting>
  <conditionalFormatting sqref="R12:T12 V12">
    <cfRule type="colorScale" priority="291">
      <colorScale>
        <cfvo type="formula" val="ROW()"/>
        <cfvo type="formula" val="ROW()"/>
        <color rgb="FFFF7128"/>
        <color rgb="FFFFEF9C"/>
      </colorScale>
    </cfRule>
  </conditionalFormatting>
  <conditionalFormatting sqref="U12">
    <cfRule type="colorScale" priority="290">
      <colorScale>
        <cfvo type="formula" val="ROW()"/>
        <cfvo type="formula" val="ROW()"/>
        <color rgb="FFFF7128"/>
        <color rgb="FFFFEF9C"/>
      </colorScale>
    </cfRule>
  </conditionalFormatting>
  <conditionalFormatting sqref="AG12:AI12 AK12">
    <cfRule type="colorScale" priority="283">
      <colorScale>
        <cfvo type="formula" val="ROW()"/>
        <cfvo type="formula" val="ROW()"/>
        <color rgb="FFFF7128"/>
        <color rgb="FFFFEF9C"/>
      </colorScale>
    </cfRule>
  </conditionalFormatting>
  <conditionalFormatting sqref="AO12">
    <cfRule type="colorScale" priority="280">
      <colorScale>
        <cfvo type="formula" val="ROW()"/>
        <cfvo type="formula" val="ROW()"/>
        <color rgb="FFFF7128"/>
        <color rgb="FFFFEF9C"/>
      </colorScale>
    </cfRule>
  </conditionalFormatting>
  <conditionalFormatting sqref="W12:Y12 AA12">
    <cfRule type="colorScale" priority="287">
      <colorScale>
        <cfvo type="formula" val="ROW()"/>
        <cfvo type="formula" val="ROW()"/>
        <color rgb="FFFF7128"/>
        <color rgb="FFFFEF9C"/>
      </colorScale>
    </cfRule>
  </conditionalFormatting>
  <conditionalFormatting sqref="Z12">
    <cfRule type="colorScale" priority="286">
      <colorScale>
        <cfvo type="formula" val="ROW()"/>
        <cfvo type="formula" val="ROW()"/>
        <color rgb="FFFF7128"/>
        <color rgb="FFFFEF9C"/>
      </colorScale>
    </cfRule>
  </conditionalFormatting>
  <conditionalFormatting sqref="AB12:AD12 AF12">
    <cfRule type="colorScale" priority="285">
      <colorScale>
        <cfvo type="formula" val="ROW()"/>
        <cfvo type="formula" val="ROW()"/>
        <color rgb="FFFF7128"/>
        <color rgb="FFFFEF9C"/>
      </colorScale>
    </cfRule>
  </conditionalFormatting>
  <conditionalFormatting sqref="AE12">
    <cfRule type="colorScale" priority="284">
      <colorScale>
        <cfvo type="formula" val="ROW()"/>
        <cfvo type="formula" val="ROW()"/>
        <color rgb="FFFF7128"/>
        <color rgb="FFFFEF9C"/>
      </colorScale>
    </cfRule>
  </conditionalFormatting>
  <conditionalFormatting sqref="AJ12">
    <cfRule type="colorScale" priority="282">
      <colorScale>
        <cfvo type="formula" val="ROW()"/>
        <cfvo type="formula" val="ROW()"/>
        <color rgb="FFFF7128"/>
        <color rgb="FFFFEF9C"/>
      </colorScale>
    </cfRule>
  </conditionalFormatting>
  <conditionalFormatting sqref="C37:E37 G37">
    <cfRule type="colorScale" priority="279">
      <colorScale>
        <cfvo type="formula" val="ROW()"/>
        <cfvo type="formula" val="ROW()"/>
        <color rgb="FFFF7128"/>
        <color rgb="FFFFEF9C"/>
      </colorScale>
    </cfRule>
  </conditionalFormatting>
  <conditionalFormatting sqref="F37">
    <cfRule type="colorScale" priority="278">
      <colorScale>
        <cfvo type="formula" val="ROW()"/>
        <cfvo type="formula" val="ROW()"/>
        <color rgb="FFFF7128"/>
        <color rgb="FFFFEF9C"/>
      </colorScale>
    </cfRule>
  </conditionalFormatting>
  <conditionalFormatting sqref="H37:J37 L37">
    <cfRule type="colorScale" priority="277">
      <colorScale>
        <cfvo type="formula" val="ROW()"/>
        <cfvo type="formula" val="ROW()"/>
        <color rgb="FFFF7128"/>
        <color rgb="FFFFEF9C"/>
      </colorScale>
    </cfRule>
  </conditionalFormatting>
  <conditionalFormatting sqref="K37">
    <cfRule type="colorScale" priority="276">
      <colorScale>
        <cfvo type="formula" val="ROW()"/>
        <cfvo type="formula" val="ROW()"/>
        <color rgb="FFFF7128"/>
        <color rgb="FFFFEF9C"/>
      </colorScale>
    </cfRule>
  </conditionalFormatting>
  <conditionalFormatting sqref="M37:O37 Q37">
    <cfRule type="colorScale" priority="275">
      <colorScale>
        <cfvo type="formula" val="ROW()"/>
        <cfvo type="formula" val="ROW()"/>
        <color rgb="FFFF7128"/>
        <color rgb="FFFFEF9C"/>
      </colorScale>
    </cfRule>
  </conditionalFormatting>
  <conditionalFormatting sqref="P37">
    <cfRule type="colorScale" priority="274">
      <colorScale>
        <cfvo type="formula" val="ROW()"/>
        <cfvo type="formula" val="ROW()"/>
        <color rgb="FFFF7128"/>
        <color rgb="FFFFEF9C"/>
      </colorScale>
    </cfRule>
  </conditionalFormatting>
  <conditionalFormatting sqref="R37:T37 V37">
    <cfRule type="colorScale" priority="273">
      <colorScale>
        <cfvo type="formula" val="ROW()"/>
        <cfvo type="formula" val="ROW()"/>
        <color rgb="FFFF7128"/>
        <color rgb="FFFFEF9C"/>
      </colorScale>
    </cfRule>
  </conditionalFormatting>
  <conditionalFormatting sqref="U37">
    <cfRule type="colorScale" priority="272">
      <colorScale>
        <cfvo type="formula" val="ROW()"/>
        <cfvo type="formula" val="ROW()"/>
        <color rgb="FFFF7128"/>
        <color rgb="FFFFEF9C"/>
      </colorScale>
    </cfRule>
  </conditionalFormatting>
  <conditionalFormatting sqref="AG37:AI37 AK37">
    <cfRule type="colorScale" priority="267">
      <colorScale>
        <cfvo type="formula" val="ROW()"/>
        <cfvo type="formula" val="ROW()"/>
        <color rgb="FFFF7128"/>
        <color rgb="FFFFEF9C"/>
      </colorScale>
    </cfRule>
  </conditionalFormatting>
  <conditionalFormatting sqref="W37:Y37 AA37">
    <cfRule type="colorScale" priority="271">
      <colorScale>
        <cfvo type="formula" val="ROW()"/>
        <cfvo type="formula" val="ROW()"/>
        <color rgb="FFFF7128"/>
        <color rgb="FFFFEF9C"/>
      </colorScale>
    </cfRule>
  </conditionalFormatting>
  <conditionalFormatting sqref="Z37">
    <cfRule type="colorScale" priority="270">
      <colorScale>
        <cfvo type="formula" val="ROW()"/>
        <cfvo type="formula" val="ROW()"/>
        <color rgb="FFFF7128"/>
        <color rgb="FFFFEF9C"/>
      </colorScale>
    </cfRule>
  </conditionalFormatting>
  <conditionalFormatting sqref="AB37:AD37 AF37">
    <cfRule type="colorScale" priority="269">
      <colorScale>
        <cfvo type="formula" val="ROW()"/>
        <cfvo type="formula" val="ROW()"/>
        <color rgb="FFFF7128"/>
        <color rgb="FFFFEF9C"/>
      </colorScale>
    </cfRule>
  </conditionalFormatting>
  <conditionalFormatting sqref="AE37">
    <cfRule type="colorScale" priority="268">
      <colorScale>
        <cfvo type="formula" val="ROW()"/>
        <cfvo type="formula" val="ROW()"/>
        <color rgb="FFFF7128"/>
        <color rgb="FFFFEF9C"/>
      </colorScale>
    </cfRule>
  </conditionalFormatting>
  <conditionalFormatting sqref="AJ37">
    <cfRule type="colorScale" priority="266">
      <colorScale>
        <cfvo type="formula" val="ROW()"/>
        <cfvo type="formula" val="ROW()"/>
        <color rgb="FFFF7128"/>
        <color rgb="FFFFEF9C"/>
      </colorScale>
    </cfRule>
  </conditionalFormatting>
  <conditionalFormatting sqref="C38:E38 G38">
    <cfRule type="colorScale" priority="263">
      <colorScale>
        <cfvo type="formula" val="ROW()"/>
        <cfvo type="formula" val="ROW()"/>
        <color rgb="FFFF7128"/>
        <color rgb="FFFFEF9C"/>
      </colorScale>
    </cfRule>
  </conditionalFormatting>
  <conditionalFormatting sqref="F38">
    <cfRule type="colorScale" priority="262">
      <colorScale>
        <cfvo type="formula" val="ROW()"/>
        <cfvo type="formula" val="ROW()"/>
        <color rgb="FFFF7128"/>
        <color rgb="FFFFEF9C"/>
      </colorScale>
    </cfRule>
  </conditionalFormatting>
  <conditionalFormatting sqref="H38:J38 L38">
    <cfRule type="colorScale" priority="261">
      <colorScale>
        <cfvo type="formula" val="ROW()"/>
        <cfvo type="formula" val="ROW()"/>
        <color rgb="FFFF7128"/>
        <color rgb="FFFFEF9C"/>
      </colorScale>
    </cfRule>
  </conditionalFormatting>
  <conditionalFormatting sqref="K38">
    <cfRule type="colorScale" priority="260">
      <colorScale>
        <cfvo type="formula" val="ROW()"/>
        <cfvo type="formula" val="ROW()"/>
        <color rgb="FFFF7128"/>
        <color rgb="FFFFEF9C"/>
      </colorScale>
    </cfRule>
  </conditionalFormatting>
  <conditionalFormatting sqref="M38:O38 Q38">
    <cfRule type="colorScale" priority="259">
      <colorScale>
        <cfvo type="formula" val="ROW()"/>
        <cfvo type="formula" val="ROW()"/>
        <color rgb="FFFF7128"/>
        <color rgb="FFFFEF9C"/>
      </colorScale>
    </cfRule>
  </conditionalFormatting>
  <conditionalFormatting sqref="P38">
    <cfRule type="colorScale" priority="258">
      <colorScale>
        <cfvo type="formula" val="ROW()"/>
        <cfvo type="formula" val="ROW()"/>
        <color rgb="FFFF7128"/>
        <color rgb="FFFFEF9C"/>
      </colorScale>
    </cfRule>
  </conditionalFormatting>
  <conditionalFormatting sqref="R38:T38 V38">
    <cfRule type="colorScale" priority="257">
      <colorScale>
        <cfvo type="formula" val="ROW()"/>
        <cfvo type="formula" val="ROW()"/>
        <color rgb="FFFF7128"/>
        <color rgb="FFFFEF9C"/>
      </colorScale>
    </cfRule>
  </conditionalFormatting>
  <conditionalFormatting sqref="U38">
    <cfRule type="colorScale" priority="256">
      <colorScale>
        <cfvo type="formula" val="ROW()"/>
        <cfvo type="formula" val="ROW()"/>
        <color rgb="FFFF7128"/>
        <color rgb="FFFFEF9C"/>
      </colorScale>
    </cfRule>
  </conditionalFormatting>
  <conditionalFormatting sqref="AG38:AI38 AK38">
    <cfRule type="colorScale" priority="251">
      <colorScale>
        <cfvo type="formula" val="ROW()"/>
        <cfvo type="formula" val="ROW()"/>
        <color rgb="FFFF7128"/>
        <color rgb="FFFFEF9C"/>
      </colorScale>
    </cfRule>
  </conditionalFormatting>
  <conditionalFormatting sqref="W38:Y38 AA38">
    <cfRule type="colorScale" priority="255">
      <colorScale>
        <cfvo type="formula" val="ROW()"/>
        <cfvo type="formula" val="ROW()"/>
        <color rgb="FFFF7128"/>
        <color rgb="FFFFEF9C"/>
      </colorScale>
    </cfRule>
  </conditionalFormatting>
  <conditionalFormatting sqref="Z38">
    <cfRule type="colorScale" priority="254">
      <colorScale>
        <cfvo type="formula" val="ROW()"/>
        <cfvo type="formula" val="ROW()"/>
        <color rgb="FFFF7128"/>
        <color rgb="FFFFEF9C"/>
      </colorScale>
    </cfRule>
  </conditionalFormatting>
  <conditionalFormatting sqref="AB38:AD38 AF38">
    <cfRule type="colorScale" priority="253">
      <colorScale>
        <cfvo type="formula" val="ROW()"/>
        <cfvo type="formula" val="ROW()"/>
        <color rgb="FFFF7128"/>
        <color rgb="FFFFEF9C"/>
      </colorScale>
    </cfRule>
  </conditionalFormatting>
  <conditionalFormatting sqref="AE38">
    <cfRule type="colorScale" priority="252">
      <colorScale>
        <cfvo type="formula" val="ROW()"/>
        <cfvo type="formula" val="ROW()"/>
        <color rgb="FFFF7128"/>
        <color rgb="FFFFEF9C"/>
      </colorScale>
    </cfRule>
  </conditionalFormatting>
  <conditionalFormatting sqref="AJ38">
    <cfRule type="colorScale" priority="250">
      <colorScale>
        <cfvo type="formula" val="ROW()"/>
        <cfvo type="formula" val="ROW()"/>
        <color rgb="FFFF7128"/>
        <color rgb="FFFFEF9C"/>
      </colorScale>
    </cfRule>
  </conditionalFormatting>
  <conditionalFormatting sqref="C39:E39 G39">
    <cfRule type="colorScale" priority="247">
      <colorScale>
        <cfvo type="formula" val="ROW()"/>
        <cfvo type="formula" val="ROW()"/>
        <color rgb="FFFF7128"/>
        <color rgb="FFFFEF9C"/>
      </colorScale>
    </cfRule>
  </conditionalFormatting>
  <conditionalFormatting sqref="F39">
    <cfRule type="colorScale" priority="246">
      <colorScale>
        <cfvo type="formula" val="ROW()"/>
        <cfvo type="formula" val="ROW()"/>
        <color rgb="FFFF7128"/>
        <color rgb="FFFFEF9C"/>
      </colorScale>
    </cfRule>
  </conditionalFormatting>
  <conditionalFormatting sqref="H39:J39 L39">
    <cfRule type="colorScale" priority="245">
      <colorScale>
        <cfvo type="formula" val="ROW()"/>
        <cfvo type="formula" val="ROW()"/>
        <color rgb="FFFF7128"/>
        <color rgb="FFFFEF9C"/>
      </colorScale>
    </cfRule>
  </conditionalFormatting>
  <conditionalFormatting sqref="K39">
    <cfRule type="colorScale" priority="244">
      <colorScale>
        <cfvo type="formula" val="ROW()"/>
        <cfvo type="formula" val="ROW()"/>
        <color rgb="FFFF7128"/>
        <color rgb="FFFFEF9C"/>
      </colorScale>
    </cfRule>
  </conditionalFormatting>
  <conditionalFormatting sqref="M39:O39 Q39">
    <cfRule type="colorScale" priority="243">
      <colorScale>
        <cfvo type="formula" val="ROW()"/>
        <cfvo type="formula" val="ROW()"/>
        <color rgb="FFFF7128"/>
        <color rgb="FFFFEF9C"/>
      </colorScale>
    </cfRule>
  </conditionalFormatting>
  <conditionalFormatting sqref="P39">
    <cfRule type="colorScale" priority="242">
      <colorScale>
        <cfvo type="formula" val="ROW()"/>
        <cfvo type="formula" val="ROW()"/>
        <color rgb="FFFF7128"/>
        <color rgb="FFFFEF9C"/>
      </colorScale>
    </cfRule>
  </conditionalFormatting>
  <conditionalFormatting sqref="R39:T39 V39">
    <cfRule type="colorScale" priority="241">
      <colorScale>
        <cfvo type="formula" val="ROW()"/>
        <cfvo type="formula" val="ROW()"/>
        <color rgb="FFFF7128"/>
        <color rgb="FFFFEF9C"/>
      </colorScale>
    </cfRule>
  </conditionalFormatting>
  <conditionalFormatting sqref="U39">
    <cfRule type="colorScale" priority="240">
      <colorScale>
        <cfvo type="formula" val="ROW()"/>
        <cfvo type="formula" val="ROW()"/>
        <color rgb="FFFF7128"/>
        <color rgb="FFFFEF9C"/>
      </colorScale>
    </cfRule>
  </conditionalFormatting>
  <conditionalFormatting sqref="AG39:AI39 AK39">
    <cfRule type="colorScale" priority="235">
      <colorScale>
        <cfvo type="formula" val="ROW()"/>
        <cfvo type="formula" val="ROW()"/>
        <color rgb="FFFF7128"/>
        <color rgb="FFFFEF9C"/>
      </colorScale>
    </cfRule>
  </conditionalFormatting>
  <conditionalFormatting sqref="W39:Y39 AA39">
    <cfRule type="colorScale" priority="239">
      <colorScale>
        <cfvo type="formula" val="ROW()"/>
        <cfvo type="formula" val="ROW()"/>
        <color rgb="FFFF7128"/>
        <color rgb="FFFFEF9C"/>
      </colorScale>
    </cfRule>
  </conditionalFormatting>
  <conditionalFormatting sqref="Z39">
    <cfRule type="colorScale" priority="238">
      <colorScale>
        <cfvo type="formula" val="ROW()"/>
        <cfvo type="formula" val="ROW()"/>
        <color rgb="FFFF7128"/>
        <color rgb="FFFFEF9C"/>
      </colorScale>
    </cfRule>
  </conditionalFormatting>
  <conditionalFormatting sqref="AB39:AD39 AF39">
    <cfRule type="colorScale" priority="237">
      <colorScale>
        <cfvo type="formula" val="ROW()"/>
        <cfvo type="formula" val="ROW()"/>
        <color rgb="FFFF7128"/>
        <color rgb="FFFFEF9C"/>
      </colorScale>
    </cfRule>
  </conditionalFormatting>
  <conditionalFormatting sqref="AE39">
    <cfRule type="colorScale" priority="236">
      <colorScale>
        <cfvo type="formula" val="ROW()"/>
        <cfvo type="formula" val="ROW()"/>
        <color rgb="FFFF7128"/>
        <color rgb="FFFFEF9C"/>
      </colorScale>
    </cfRule>
  </conditionalFormatting>
  <conditionalFormatting sqref="AJ39">
    <cfRule type="colorScale" priority="234">
      <colorScale>
        <cfvo type="formula" val="ROW()"/>
        <cfvo type="formula" val="ROW()"/>
        <color rgb="FFFF7128"/>
        <color rgb="FFFFEF9C"/>
      </colorScale>
    </cfRule>
  </conditionalFormatting>
  <conditionalFormatting sqref="C63:E63 G63">
    <cfRule type="colorScale" priority="215">
      <colorScale>
        <cfvo type="formula" val="ROW()"/>
        <cfvo type="formula" val="ROW()"/>
        <color rgb="FFFF7128"/>
        <color rgb="FFFFEF9C"/>
      </colorScale>
    </cfRule>
  </conditionalFormatting>
  <conditionalFormatting sqref="F63">
    <cfRule type="colorScale" priority="214">
      <colorScale>
        <cfvo type="formula" val="ROW()"/>
        <cfvo type="formula" val="ROW()"/>
        <color rgb="FFFF7128"/>
        <color rgb="FFFFEF9C"/>
      </colorScale>
    </cfRule>
  </conditionalFormatting>
  <conditionalFormatting sqref="H63:J63 L63">
    <cfRule type="colorScale" priority="213">
      <colorScale>
        <cfvo type="formula" val="ROW()"/>
        <cfvo type="formula" val="ROW()"/>
        <color rgb="FFFF7128"/>
        <color rgb="FFFFEF9C"/>
      </colorScale>
    </cfRule>
  </conditionalFormatting>
  <conditionalFormatting sqref="K63">
    <cfRule type="colorScale" priority="212">
      <colorScale>
        <cfvo type="formula" val="ROW()"/>
        <cfvo type="formula" val="ROW()"/>
        <color rgb="FFFF7128"/>
        <color rgb="FFFFEF9C"/>
      </colorScale>
    </cfRule>
  </conditionalFormatting>
  <conditionalFormatting sqref="M63:O63 Q63">
    <cfRule type="colorScale" priority="211">
      <colorScale>
        <cfvo type="formula" val="ROW()"/>
        <cfvo type="formula" val="ROW()"/>
        <color rgb="FFFF7128"/>
        <color rgb="FFFFEF9C"/>
      </colorScale>
    </cfRule>
  </conditionalFormatting>
  <conditionalFormatting sqref="P63">
    <cfRule type="colorScale" priority="210">
      <colorScale>
        <cfvo type="formula" val="ROW()"/>
        <cfvo type="formula" val="ROW()"/>
        <color rgb="FFFF7128"/>
        <color rgb="FFFFEF9C"/>
      </colorScale>
    </cfRule>
  </conditionalFormatting>
  <conditionalFormatting sqref="R63:T63 V63">
    <cfRule type="colorScale" priority="209">
      <colorScale>
        <cfvo type="formula" val="ROW()"/>
        <cfvo type="formula" val="ROW()"/>
        <color rgb="FFFF7128"/>
        <color rgb="FFFFEF9C"/>
      </colorScale>
    </cfRule>
  </conditionalFormatting>
  <conditionalFormatting sqref="U63">
    <cfRule type="colorScale" priority="208">
      <colorScale>
        <cfvo type="formula" val="ROW()"/>
        <cfvo type="formula" val="ROW()"/>
        <color rgb="FFFF7128"/>
        <color rgb="FFFFEF9C"/>
      </colorScale>
    </cfRule>
  </conditionalFormatting>
  <conditionalFormatting sqref="AG63:AI63 AK63">
    <cfRule type="colorScale" priority="203">
      <colorScale>
        <cfvo type="formula" val="ROW()"/>
        <cfvo type="formula" val="ROW()"/>
        <color rgb="FFFF7128"/>
        <color rgb="FFFFEF9C"/>
      </colorScale>
    </cfRule>
  </conditionalFormatting>
  <conditionalFormatting sqref="W63:Y63 AA63">
    <cfRule type="colorScale" priority="207">
      <colorScale>
        <cfvo type="formula" val="ROW()"/>
        <cfvo type="formula" val="ROW()"/>
        <color rgb="FFFF7128"/>
        <color rgb="FFFFEF9C"/>
      </colorScale>
    </cfRule>
  </conditionalFormatting>
  <conditionalFormatting sqref="Z63">
    <cfRule type="colorScale" priority="206">
      <colorScale>
        <cfvo type="formula" val="ROW()"/>
        <cfvo type="formula" val="ROW()"/>
        <color rgb="FFFF7128"/>
        <color rgb="FFFFEF9C"/>
      </colorScale>
    </cfRule>
  </conditionalFormatting>
  <conditionalFormatting sqref="AB63:AD63 AF63">
    <cfRule type="colorScale" priority="205">
      <colorScale>
        <cfvo type="formula" val="ROW()"/>
        <cfvo type="formula" val="ROW()"/>
        <color rgb="FFFF7128"/>
        <color rgb="FFFFEF9C"/>
      </colorScale>
    </cfRule>
  </conditionalFormatting>
  <conditionalFormatting sqref="AE63">
    <cfRule type="colorScale" priority="204">
      <colorScale>
        <cfvo type="formula" val="ROW()"/>
        <cfvo type="formula" val="ROW()"/>
        <color rgb="FFFF7128"/>
        <color rgb="FFFFEF9C"/>
      </colorScale>
    </cfRule>
  </conditionalFormatting>
  <conditionalFormatting sqref="AJ63">
    <cfRule type="colorScale" priority="202">
      <colorScale>
        <cfvo type="formula" val="ROW()"/>
        <cfvo type="formula" val="ROW()"/>
        <color rgb="FFFF7128"/>
        <color rgb="FFFFEF9C"/>
      </colorScale>
    </cfRule>
  </conditionalFormatting>
  <conditionalFormatting sqref="AN64:AN83">
    <cfRule type="cellIs" priority="334" operator="equal" dxfId="31" stopIfTrue="1">
      <formula>0</formula>
    </cfRule>
    <cfRule type="colorScale" priority="3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74:AL83">
    <cfRule type="cellIs" priority="164" operator="equal" dxfId="31" stopIfTrue="1">
      <formula>0</formula>
    </cfRule>
    <cfRule type="colorScale" priority="1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L64:AL83">
    <cfRule type="cellIs" priority="162" operator="equal" dxfId="31" stopIfTrue="1">
      <formula>0</formula>
    </cfRule>
    <cfRule type="colorScale" priority="1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74:AK83">
    <cfRule type="cellIs" priority="160" operator="equal" dxfId="31" stopIfTrue="1">
      <formula>0</formula>
    </cfRule>
    <cfRule type="colorScale" priority="1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K64:AK83">
    <cfRule type="cellIs" priority="158" operator="equal" dxfId="31" stopIfTrue="1">
      <formula>0</formula>
    </cfRule>
    <cfRule type="colorScale" priority="1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74:AJ83">
    <cfRule type="cellIs" priority="156" operator="equal" dxfId="31" stopIfTrue="1">
      <formula>0</formula>
    </cfRule>
    <cfRule type="colorScale" priority="1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J64:AJ83">
    <cfRule type="cellIs" priority="154" operator="equal" dxfId="31" stopIfTrue="1">
      <formula>0</formula>
    </cfRule>
    <cfRule type="colorScale" priority="1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74:AI83">
    <cfRule type="cellIs" priority="152" operator="equal" dxfId="31" stopIfTrue="1">
      <formula>0</formula>
    </cfRule>
    <cfRule type="colorScale" priority="1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64:AI83">
    <cfRule type="cellIs" priority="150" operator="equal" dxfId="31" stopIfTrue="1">
      <formula>0</formula>
    </cfRule>
    <cfRule type="colorScale" priority="1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74:AH83">
    <cfRule type="cellIs" priority="148" operator="equal" dxfId="31" stopIfTrue="1">
      <formula>0</formula>
    </cfRule>
    <cfRule type="colorScale" priority="1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64:AH83">
    <cfRule type="cellIs" priority="146" operator="equal" dxfId="31" stopIfTrue="1">
      <formula>0</formula>
    </cfRule>
    <cfRule type="colorScale" priority="1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74:AG83">
    <cfRule type="cellIs" priority="144" operator="equal" dxfId="31" stopIfTrue="1">
      <formula>0</formula>
    </cfRule>
    <cfRule type="colorScale" priority="1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64:AG83">
    <cfRule type="cellIs" priority="142" operator="equal" dxfId="31" stopIfTrue="1">
      <formula>0</formula>
    </cfRule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74:AF83">
    <cfRule type="cellIs" priority="140" operator="equal" dxfId="31" stopIfTrue="1">
      <formula>0</formula>
    </cfRule>
    <cfRule type="colorScale" priority="1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64:AF83">
    <cfRule type="cellIs" priority="138" operator="equal" dxfId="31" stopIfTrue="1">
      <formula>0</formula>
    </cfRule>
    <cfRule type="colorScale" priority="1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74:AE83">
    <cfRule type="cellIs" priority="136" operator="equal" dxfId="31" stopIfTrue="1">
      <formula>0</formula>
    </cfRule>
    <cfRule type="colorScale" priority="1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64:AE83">
    <cfRule type="cellIs" priority="134" operator="equal" dxfId="31" stopIfTrue="1">
      <formula>0</formula>
    </cfRule>
    <cfRule type="colorScale" priority="1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74:AD83">
    <cfRule type="cellIs" priority="132" operator="equal" dxfId="31" stopIfTrue="1">
      <formula>0</formula>
    </cfRule>
    <cfRule type="colorScale" priority="1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D64:AD83">
    <cfRule type="cellIs" priority="130" operator="equal" dxfId="31" stopIfTrue="1">
      <formula>0</formula>
    </cfRule>
    <cfRule type="colorScale" priority="1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74:AC83">
    <cfRule type="cellIs" priority="128" operator="equal" dxfId="31" stopIfTrue="1">
      <formula>0</formula>
    </cfRule>
    <cfRule type="colorScale" priority="1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C64:AC83">
    <cfRule type="cellIs" priority="126" operator="equal" dxfId="31" stopIfTrue="1">
      <formula>0</formula>
    </cfRule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74:AB83">
    <cfRule type="cellIs" priority="124" operator="equal" dxfId="31" stopIfTrue="1">
      <formula>0</formula>
    </cfRule>
    <cfRule type="colorScale" priority="1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64:AB83">
    <cfRule type="cellIs" priority="122" operator="equal" dxfId="31" stopIfTrue="1">
      <formula>0</formula>
    </cfRule>
    <cfRule type="colorScale" priority="1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74:AA83">
    <cfRule type="cellIs" priority="120" operator="equal" dxfId="31" stopIfTrue="1">
      <formula>0</formula>
    </cfRule>
    <cfRule type="colorScale" priority="1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A64:AA83">
    <cfRule type="cellIs" priority="118" operator="equal" dxfId="31" stopIfTrue="1">
      <formula>0</formula>
    </cfRule>
    <cfRule type="colorScale" priority="11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74:Z83">
    <cfRule type="cellIs" priority="116" operator="equal" dxfId="31" stopIfTrue="1">
      <formula>0</formula>
    </cfRule>
    <cfRule type="colorScale" priority="11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Z64:Z83">
    <cfRule type="cellIs" priority="114" operator="equal" dxfId="31" stopIfTrue="1">
      <formula>0</formula>
    </cfRule>
    <cfRule type="colorScale" priority="1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74:Y83">
    <cfRule type="cellIs" priority="112" operator="equal" dxfId="31" stopIfTrue="1">
      <formula>0</formula>
    </cfRule>
    <cfRule type="colorScale" priority="11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Y64:Y83">
    <cfRule type="cellIs" priority="110" operator="equal" dxfId="31" stopIfTrue="1">
      <formula>0</formula>
    </cfRule>
    <cfRule type="colorScale" priority="1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74:X83">
    <cfRule type="cellIs" priority="108" operator="equal" dxfId="31" stopIfTrue="1">
      <formula>0</formula>
    </cfRule>
    <cfRule type="colorScale" priority="10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X64:X83">
    <cfRule type="cellIs" priority="106" operator="equal" dxfId="31" stopIfTrue="1">
      <formula>0</formula>
    </cfRule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74:W83">
    <cfRule type="cellIs" priority="104" operator="equal" dxfId="31" stopIfTrue="1">
      <formula>0</formula>
    </cfRule>
    <cfRule type="colorScale" priority="10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W64:W83">
    <cfRule type="cellIs" priority="102" operator="equal" dxfId="31" stopIfTrue="1">
      <formula>0</formula>
    </cfRule>
    <cfRule type="colorScale" priority="10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74:V83">
    <cfRule type="cellIs" priority="100" operator="equal" dxfId="31" stopIfTrue="1">
      <formula>0</formula>
    </cfRule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V64:V83">
    <cfRule type="cellIs" priority="98" operator="equal" dxfId="31" stopIfTrue="1">
      <formula>0</formula>
    </cfRule>
    <cfRule type="colorScale" priority="9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74:U83">
    <cfRule type="cellIs" priority="96" operator="equal" dxfId="31" stopIfTrue="1">
      <formula>0</formula>
    </cfRule>
    <cfRule type="colorScale" priority="9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U64:U83">
    <cfRule type="cellIs" priority="94" operator="equal" dxfId="31" stopIfTrue="1">
      <formula>0</formula>
    </cfRule>
    <cfRule type="colorScale" priority="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74:T83">
    <cfRule type="cellIs" priority="92" operator="equal" dxfId="31" stopIfTrue="1">
      <formula>0</formula>
    </cfRule>
    <cfRule type="colorScale" priority="9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T64:T83">
    <cfRule type="cellIs" priority="90" operator="equal" dxfId="31" stopIfTrue="1">
      <formula>0</formula>
    </cfRule>
    <cfRule type="colorScale" priority="9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74:S83">
    <cfRule type="cellIs" priority="88" operator="equal" dxfId="31" stopIfTrue="1">
      <formula>0</formula>
    </cfRule>
    <cfRule type="colorScale" priority="8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S64:S83">
    <cfRule type="cellIs" priority="86" operator="equal" dxfId="31" stopIfTrue="1">
      <formula>0</formula>
    </cfRule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74:R83">
    <cfRule type="cellIs" priority="84" operator="equal" dxfId="31" stopIfTrue="1">
      <formula>0</formula>
    </cfRule>
    <cfRule type="colorScale" priority="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64:R83">
    <cfRule type="cellIs" priority="82" operator="equal" dxfId="31" stopIfTrue="1">
      <formula>0</formula>
    </cfRule>
    <cfRule type="colorScale" priority="8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74:Q83">
    <cfRule type="cellIs" priority="80" operator="equal" dxfId="31" stopIfTrue="1">
      <formula>0</formula>
    </cfRule>
    <cfRule type="colorScale" priority="8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64:Q83">
    <cfRule type="cellIs" priority="78" operator="equal" dxfId="31" stopIfTrue="1">
      <formula>0</formula>
    </cfRule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74:P83">
    <cfRule type="cellIs" priority="76" operator="equal" dxfId="31" stopIfTrue="1">
      <formula>0</formula>
    </cfRule>
    <cfRule type="colorScale" priority="7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64:P83">
    <cfRule type="cellIs" priority="74" operator="equal" dxfId="31" stopIfTrue="1">
      <formula>0</formula>
    </cfRule>
    <cfRule type="colorScale" priority="7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74:O83">
    <cfRule type="cellIs" priority="72" operator="equal" dxfId="31" stopIfTrue="1">
      <formula>0</formula>
    </cfRule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O64:O83">
    <cfRule type="cellIs" priority="70" operator="equal" dxfId="31" stopIfTrue="1">
      <formula>0</formula>
    </cfRule>
    <cfRule type="colorScale" priority="7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74:N83">
    <cfRule type="cellIs" priority="68" operator="equal" dxfId="31" stopIfTrue="1">
      <formula>0</formula>
    </cfRule>
    <cfRule type="colorScale" priority="6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4:N83">
    <cfRule type="cellIs" priority="66" operator="equal" dxfId="31" stopIfTrue="1">
      <formula>0</formula>
    </cfRule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74:M83">
    <cfRule type="cellIs" priority="64" operator="equal" dxfId="31" stopIfTrue="1">
      <formula>0</formula>
    </cfRule>
    <cfRule type="colorScale" priority="6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M64:M83">
    <cfRule type="cellIs" priority="62" operator="equal" dxfId="31" stopIfTrue="1">
      <formula>0</formula>
    </cfRule>
    <cfRule type="colorScale" priority="6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74:L83">
    <cfRule type="cellIs" priority="60" operator="equal" dxfId="31" stopIfTrue="1">
      <formula>0</formula>
    </cfRule>
    <cfRule type="colorScale" priority="6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64:L83">
    <cfRule type="cellIs" priority="58" operator="equal" dxfId="31" stopIfTrue="1">
      <formula>0</formula>
    </cfRule>
    <cfRule type="colorScale" priority="5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74:K83">
    <cfRule type="cellIs" priority="56" operator="equal" dxfId="31" stopIfTrue="1">
      <formula>0</formula>
    </cfRule>
    <cfRule type="colorScale" priority="5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K64:K83">
    <cfRule type="cellIs" priority="54" operator="equal" dxfId="31" stopIfTrue="1">
      <formula>0</formula>
    </cfRule>
    <cfRule type="colorScale" priority="5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74:J83">
    <cfRule type="cellIs" priority="52" operator="equal" dxfId="31" stopIfTrue="1">
      <formula>0</formula>
    </cfRule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64:J83">
    <cfRule type="cellIs" priority="50" operator="equal" dxfId="31" stopIfTrue="1">
      <formula>0</formula>
    </cfRule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74:I83">
    <cfRule type="cellIs" priority="48" operator="equal" dxfId="31" stopIfTrue="1">
      <formula>0</formula>
    </cfRule>
    <cfRule type="colorScale" priority="4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I64:I83">
    <cfRule type="cellIs" priority="46" operator="equal" dxfId="31" stopIfTrue="1">
      <formula>0</formula>
    </cfRule>
    <cfRule type="colorScale" priority="4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74:H83">
    <cfRule type="cellIs" priority="44" operator="equal" dxfId="31" stopIfTrue="1">
      <formula>0</formula>
    </cfRule>
    <cfRule type="colorScale" priority="4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64:H83">
    <cfRule type="cellIs" priority="42" operator="equal" dxfId="31" stopIfTrue="1">
      <formula>0</formula>
    </cfRule>
    <cfRule type="colorScale" priority="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74:G83">
    <cfRule type="cellIs" priority="40" operator="equal" dxfId="31" stopIfTrue="1">
      <formula>0</formula>
    </cfRule>
    <cfRule type="colorScale" priority="4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64:G83">
    <cfRule type="cellIs" priority="38" operator="equal" dxfId="31" stopIfTrue="1">
      <formula>0</formula>
    </cfRule>
    <cfRule type="colorScale" priority="3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74:F83">
    <cfRule type="cellIs" priority="36" operator="equal" dxfId="31" stopIfTrue="1">
      <formula>0</formula>
    </cfRule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64:F83">
    <cfRule type="cellIs" priority="34" operator="equal" dxfId="31" stopIfTrue="1">
      <formula>0</formula>
    </cfRule>
    <cfRule type="colorScale" priority="3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74:E83">
    <cfRule type="cellIs" priority="32" operator="equal" dxfId="31" stopIfTrue="1">
      <formula>0</formula>
    </cfRule>
    <cfRule type="colorScale" priority="3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64:E83">
    <cfRule type="cellIs" priority="30" operator="equal" dxfId="31" stopIfTrue="1">
      <formula>0</formula>
    </cfRule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74:D83">
    <cfRule type="cellIs" priority="28" operator="equal" dxfId="31" stopIfTrue="1">
      <formula>0</formula>
    </cfRule>
    <cfRule type="colorScale" priority="2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64:D83">
    <cfRule type="cellIs" priority="26" operator="equal" dxfId="31" stopIfTrue="1">
      <formula>0</formula>
    </cfRule>
    <cfRule type="colorScale" priority="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74:C83">
    <cfRule type="cellIs" priority="24" operator="equal" dxfId="31" stopIfTrue="1">
      <formula>0</formula>
    </cfRule>
    <cfRule type="colorScale" priority="2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4:C83">
    <cfRule type="cellIs" priority="22" operator="equal" dxfId="31" stopIfTrue="1">
      <formula>0</formula>
    </cfRule>
    <cfRule type="colorScale" priority="2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37">
    <cfRule type="colorScale" priority="20">
      <colorScale>
        <cfvo type="formula" val="ROW()"/>
        <cfvo type="formula" val="ROW()"/>
        <color rgb="FFFF7128"/>
        <color rgb="FFFFEF9C"/>
      </colorScale>
    </cfRule>
  </conditionalFormatting>
  <conditionalFormatting sqref="AM38">
    <cfRule type="colorScale" priority="19">
      <colorScale>
        <cfvo type="formula" val="ROW()"/>
        <cfvo type="formula" val="ROW()"/>
        <color rgb="FFFF7128"/>
        <color rgb="FFFFEF9C"/>
      </colorScale>
    </cfRule>
  </conditionalFormatting>
  <conditionalFormatting sqref="AM39">
    <cfRule type="colorScale" priority="18">
      <colorScale>
        <cfvo type="formula" val="ROW()"/>
        <cfvo type="formula" val="ROW()"/>
        <color rgb="FFFF7128"/>
        <color rgb="FFFFEF9C"/>
      </colorScale>
    </cfRule>
  </conditionalFormatting>
  <conditionalFormatting sqref="AM13:AM32">
    <cfRule type="cellIs" priority="12" operator="equal" dxfId="16" stopIfTrue="1">
      <formula>0</formula>
    </cfRule>
    <cfRule type="aboveAverage" priority="13" dxfId="34" stdDev="2"/>
    <cfRule type="aboveAverage" priority="14" dxfId="33" stdDev="1"/>
  </conditionalFormatting>
  <conditionalFormatting sqref="AM33">
    <cfRule type="cellIs" priority="6" operator="equal" dxfId="16">
      <formula>0</formula>
    </cfRule>
    <cfRule type="cellIs" priority="7" operator="greaterThanOrEqual" dxfId="34">
      <formula>AM$11+AM$10+AM$10</formula>
    </cfRule>
    <cfRule type="cellIs" priority="8" operator="greaterThanOrEqual" dxfId="33">
      <formula>AM$11+AM$10</formula>
    </cfRule>
  </conditionalFormatting>
  <conditionalFormatting sqref="AM63">
    <cfRule type="colorScale" priority="5">
      <colorScale>
        <cfvo type="formula" val="ROW()"/>
        <cfvo type="formula" val="ROW()"/>
        <color rgb="FFFF7128"/>
        <color rgb="FFFFEF9C"/>
      </colorScale>
    </cfRule>
  </conditionalFormatting>
  <conditionalFormatting sqref="AM74:AM83">
    <cfRule type="cellIs" priority="3" operator="equal" dxfId="31" stopIfTrue="1">
      <formula>0</formula>
    </cfRule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M64:AM83">
    <cfRule type="cellIs" priority="1" operator="equal" dxfId="31" stopIfTrue="1">
      <formula>0</formula>
    </cfRule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D2" r:id="rId1"/>
  </hyperlinks>
  <pageMargins left="0.7" right="0.7" top="0.75" bottom="0.75" header="0.3" footer="0.3"/>
  <pageSetup orientation="landscape"/>
</worksheet>
</file>

<file path=xl/worksheets/sheet6.xml><?xml version="1.0" encoding="utf-8"?>
<worksheet xmlns="http://schemas.openxmlformats.org/spreadsheetml/2006/main">
  <sheetPr>
    <tabColor theme="7" tint="-0.249977111117893"/>
    <outlinePr summaryBelow="1" summaryRight="1"/>
    <pageSetUpPr/>
  </sheetPr>
  <dimension ref="A1:TA13"/>
  <sheetViews>
    <sheetView workbookViewId="0">
      <selection activeCell="A1" sqref="A1:XFD1048576"/>
    </sheetView>
  </sheetViews>
  <sheetFormatPr baseColWidth="8" defaultRowHeight="15"/>
  <cols>
    <col width="9.140625" customWidth="1" style="644" min="1" max="16384"/>
  </cols>
  <sheetData>
    <row r="1">
      <c r="A1" t="inlineStr">
        <is>
          <t>Id</t>
        </is>
      </c>
      <c r="B1" t="inlineStr">
        <is>
          <t>SchemaName=Service,Client=ALL,DataSet=Prod,Host=ALL,HostGroup=ALL,Instance=NONE,Marketplace=GEG1,MethodName=ALL,Metric=Count.AutoSlam.GEG1.801.GEG1-SLAM801.Kickout.Controller.BadLabelScan.17,MetricClass=NONE,ServiceName=FCAutoSlamClientService,Stat=sum,Period=OneDay</t>
        </is>
      </c>
      <c r="C1" t="inlineStr">
        <is>
          <t>SchemaName=Service,Client=ALL,DataSet=Prod,Host=ALL,HostGroup=ALL,Instance=NONE,Marketplace=GEG1,MethodName=ALL,Metric=Count.AutoSlam.GEG1.801.GEG1-SLAM801.Kickout.Controller.Collision,MetricClass=NONE,ServiceName=FCAutoSlamClientService,Stat=sum,Period=OneDay</t>
        </is>
      </c>
      <c r="D1" t="inlineStr">
        <is>
          <t>SchemaName=Service,Client=ALL,DataSet=Prod,Host=ALL,HostGroup=ALL,Instance=NONE,Marketplace=GEG1,MethodName=ALL,Metric=Count.AutoSlam.GEG1.802.GEG1-SLAM802.Kickout.Controller.BadLabelScan.17,MetricClass=NONE,ServiceName=FCAutoSlamClientService,Stat=sum,Period=OneDay</t>
        </is>
      </c>
      <c r="E1" t="inlineStr">
        <is>
          <t>SchemaName=Service,Client=ALL,DataSet=Prod,Host=ALL,HostGroup=ALL,Instance=NONE,Marketplace=GEG1,MethodName=ALL,Metric=Count.AutoSlam.GEG1.802.GEG1-SLAM802.Kickout.Controller.Collision,MetricClass=NONE,ServiceName=FCAutoSlamClientService,Stat=sum,Period=OneDay</t>
        </is>
      </c>
      <c r="F1" t="inlineStr">
        <is>
          <t>SchemaName=Service,Client=ALL,DataSet=Prod,Host=ALL,HostGroup=ALL,Instance=NONE,Marketplace=GEG1,MethodName=ALL,Metric=Count.AutoSlam.GEG1.803.GEG1-SLAM803.Kickout.Controller.BadLabelScan.17,MetricClass=NONE,ServiceName=FCAutoSlamClientService,Stat=sum,Period=OneDay</t>
        </is>
      </c>
      <c r="G1" t="inlineStr">
        <is>
          <t>SchemaName=Service,Client=ALL,DataSet=Prod,Host=ALL,HostGroup=ALL,Instance=NONE,Marketplace=GEG1,MethodName=ALL,Metric=Count.AutoSlam.GEG1.803.GEG1-SLAM803.Kickout.Controller.Collision,MetricClass=NONE,ServiceName=FCAutoSlamClientService,Stat=sum,Period=OneDay</t>
        </is>
      </c>
      <c r="H1" t="inlineStr">
        <is>
          <t>SchemaName=Service,Client=ALL,DataSet=Prod,Host=ALL,HostGroup=ALL,Instance=NONE,Marketplace=GEG1,MethodName=ALL,Metric=Count.AutoSlam.GEG1.804.GEG1-SLAM804.Kickout.Controller.BadLabelScan.17,MetricClass=NONE,ServiceName=FCAutoSlamClientService,Stat=sum,Period=OneDay</t>
        </is>
      </c>
      <c r="I1" t="inlineStr">
        <is>
          <t>SchemaName=Service,Client=ALL,DataSet=Prod,Host=ALL,HostGroup=ALL,Instance=NONE,Marketplace=GEG1,MethodName=ALL,Metric=Count.AutoSlam.GEG1.804.GEG1-SLAM804.Kickout.Controller.Collision,MetricClass=NONE,ServiceName=FCAutoSlamClientService,Stat=sum,Period=OneDay</t>
        </is>
      </c>
      <c r="J1" t="inlineStr">
        <is>
          <t>SchemaName=Service,Client=ALL,DataSet=Prod,Host=ALL,HostGroup=ALL,Instance=NONE,Marketplace=GEG1,MethodName=ALL,Metric=Count.AutoSlam.GEG1.805.GEG1-SLAM805.Kickout.Controller.BadLabelScan.17,MetricClass=NONE,ServiceName=FCAutoSlamClientService,Stat=sum,Period=OneDay</t>
        </is>
      </c>
      <c r="K1" t="inlineStr">
        <is>
          <t>SchemaName=Service,Client=ALL,DataSet=Prod,Host=ALL,HostGroup=ALL,Instance=NONE,Marketplace=GEG1,MethodName=ALL,Metric=Count.AutoSlam.GEG1.805.GEG1-SLAM805.Kickout.Controller.Collision,MetricClass=NONE,ServiceName=FCAutoSlamClientService,Stat=sum,Period=OneDay</t>
        </is>
      </c>
      <c r="L1" t="inlineStr">
        <is>
          <t>SchemaName=Service,Client=ALL,DataSet=Prod,Host=ALL,HostGroup=ALL,Instance=NONE,Marketplace=GEG1,MethodName=ALL,Metric=Count.AutoSlam.GEG1.806.GEG1-SLAM806.Kickout.Controller.BadLabelScan.17,MetricClass=NONE,ServiceName=FCAutoSlamClientService,Stat=sum,Period=OneDay</t>
        </is>
      </c>
      <c r="M1" t="inlineStr">
        <is>
          <t>SchemaName=Service,Client=ALL,DataSet=Prod,Host=ALL,HostGroup=ALL,Instance=NONE,Marketplace=GEG1,MethodName=ALL,Metric=Count.AutoSlam.GEG1.806.GEG1-SLAM806.Kickout.Controller.Collision,MetricClass=NONE,ServiceName=FCAutoSlamClientService,Stat=sum,Period=OneDay</t>
        </is>
      </c>
      <c r="N1" t="inlineStr">
        <is>
          <t>SchemaName=Service,Client=ALL,DataSet=Prod,Host=ALL,HostGroup=ALL,Instance=NONE,Marketplace=GEG1,MethodName=ALL,Metric=Count.AutoSlam.GEG1.807.GEG1-SLAM807.Kickout.Controller.BadLabelScan.17,MetricClass=NONE,ServiceName=FCAutoSlamClientService,Stat=sum,Period=OneDay</t>
        </is>
      </c>
      <c r="O1" t="inlineStr">
        <is>
          <t>SchemaName=Service,Client=ALL,DataSet=Prod,Host=ALL,HostGroup=ALL,Instance=NONE,Marketplace=GEG1,MethodName=ALL,Metric=Count.AutoSlam.GEG1.807.GEG1-SLAM807.Kickout.Controller.Collision,MetricClass=NONE,ServiceName=FCAutoSlamClientService,Stat=sum,Period=OneDay</t>
        </is>
      </c>
      <c r="P1" t="inlineStr">
        <is>
          <t>SchemaName=Service,Client=ALL,DataSet=Prod,Host=ALL,HostGroup=ALL,Instance=NONE,Marketplace=GEG1,MethodName=ALL,Metric=Count.AutoSlam.GEG1.808.GEG1-SLAM808.Kickout.Controller.BadLabelScan.17,MetricClass=NONE,ServiceName=FCAutoSlamClientService,Stat=sum,Period=OneDay</t>
        </is>
      </c>
      <c r="Q1" t="inlineStr">
        <is>
          <t>SchemaName=Service,Client=ALL,DataSet=Prod,Host=ALL,HostGroup=ALL,Instance=NONE,Marketplace=GEG1,MethodName=ALL,Metric=Count.AutoSlam.GEG1.808.GEG1-SLAM808.Kickout.Controller.Collision,MetricClass=NONE,ServiceName=FCAutoSlamClientService,Stat=sum,Period=OneDay</t>
        </is>
      </c>
      <c r="R1" t="inlineStr">
        <is>
          <t>SchemaName=Service,Client=ALL,DataSet=Prod,Host=ALL,HostGroup=ALL,Instance=NONE,Marketplace=GEG1,MethodName=ALL,Metric=Count.AutoSlam.GEG1.809.GEG1-SLAM809.Kickout.Controller.BadLabelScan.17,MetricClass=NONE,ServiceName=FCAutoSlamClientService,Stat=sum,Period=OneDay</t>
        </is>
      </c>
      <c r="S1" t="inlineStr">
        <is>
          <t>SchemaName=Service,Client=ALL,DataSet=Prod,Host=ALL,HostGroup=ALL,Instance=NONE,Marketplace=GEG1,MethodName=ALL,Metric=Count.AutoSlam.GEG1.809.GEG1-SLAM809.Kickout.Controller.Collision,MetricClass=NONE,ServiceName=FCAutoSlamClientService,Stat=sum,Period=OneDay</t>
        </is>
      </c>
      <c r="T1" t="inlineStr">
        <is>
          <t>SchemaName=Service,Client=ALL,DataSet=Prod,Host=ALL,HostGroup=ALL,Instance=NONE,Marketplace=GEG1,MethodName=ALL,Metric=Count.AutoSlam.GEG1.810.GEG1-SLAM810.Kickout.Controller.BadLabelScan.17,MetricClass=NONE,ServiceName=FCAutoSlamClientService,Stat=sum,Period=OneDay</t>
        </is>
      </c>
      <c r="U1" t="inlineStr">
        <is>
          <t>SchemaName=Service,Client=ALL,DataSet=Prod,Host=ALL,HostGroup=ALL,Instance=NONE,Marketplace=GEG1,MethodName=ALL,Metric=Count.AutoSlam.GEG1.810.GEG1-SLAM810.Kickout.Controller.Collision,MetricClass=NONE,ServiceName=FCAutoSlamClientService,Stat=sum,Period=OneDay</t>
        </is>
      </c>
      <c r="V1" t="inlineStr">
        <is>
          <t>SchemaName=Service,Client=ALL,DataSet=Prod,Host=ALL,HostGroup=ALL,Instance=NONE,Marketplace=GEG1,MethodName=ALL,Metric=Count.AutoSlam.GEG1.811.GEG1-SLAM811.Kickout.Controller.BadLabelScan.17,MetricClass=NONE,ServiceName=FCAutoSlamClientService,Stat=sum,Period=OneDay</t>
        </is>
      </c>
      <c r="W1" t="inlineStr">
        <is>
          <t>SchemaName=Service,Client=ALL,DataSet=Prod,Host=ALL,HostGroup=ALL,Instance=NONE,Marketplace=GEG1,MethodName=ALL,Metric=Count.AutoSlam.GEG1.811.GEG1-SLAM811.Kickout.Controller.Collision,MetricClass=NONE,ServiceName=FCAutoSlamClientService,Stat=sum,Period=OneDay</t>
        </is>
      </c>
      <c r="X1" t="inlineStr">
        <is>
          <t>SchemaName=Service,Client=ALL,DataSet=Prod,Host=ALL,HostGroup=ALL,Instance=NONE,Marketplace=GEG1,MethodName=ALL,Metric=Count.AutoSlam.GEG1.812.GEG1-SLAM812.Kickout.Controller.BadLabelScan.17,MetricClass=NONE,ServiceName=FCAutoSlamClientService,Stat=sum,Period=OneDay</t>
        </is>
      </c>
      <c r="Y1" t="inlineStr">
        <is>
          <t>SchemaName=Service,Client=ALL,DataSet=Prod,Host=ALL,HostGroup=ALL,Instance=NONE,Marketplace=GEG1,MethodName=ALL,Metric=Count.AutoSlam.GEG1.812.GEG1-SLAM812.Kickout.Controller.Collision,MetricClass=NONE,ServiceName=FCAutoSlamClientService,Stat=sum,Period=OneDay</t>
        </is>
      </c>
      <c r="Z1" t="inlineStr">
        <is>
          <t>SchemaName=Service,Client=ALL,DataSet=Prod,Host=ALL,HostGroup=ALL,Instance=NONE,Marketplace=GEG1,MethodName=ALL,Metric=Count.AutoSlam.GEG1.GEG1-SLAM801.Log.Alarm.CRITICAL.CM01_BackSideExitConveyorE-StopPressed.59,MetricClass=NONE,ServiceName=FCAutoSlamClientService,Stat=sum,Period=OneDay</t>
        </is>
      </c>
      <c r="AA1" t="inlineStr">
        <is>
          <t>SchemaName=Service,Client=ALL,DataSet=Prod,Host=ALL,HostGroup=ALL,Instance=NONE,Marketplace=GEG1,MethodName=ALL,Metric=Count.AutoSlam.GEG1.GEG1-SLAM801.Log.Alarm.CRITICAL.CM01_BackSideFilmRollE-StopPressed.58,MetricClass=NONE,ServiceName=FCAutoSlamClientService,Stat=sum,Period=OneDay</t>
        </is>
      </c>
      <c r="AB1" t="inlineStr">
        <is>
          <t>SchemaName=Service,Client=ALL,DataSet=Prod,Host=ALL,HostGroup=ALL,Instance=NONE,Marketplace=GEG1,MethodName=ALL,Metric=Count.AutoSlam.GEG1.GEG1-SLAM801.Log.Alarm.CRITICAL.CM01_FrontSideExitConveyorE-StopPressed.61,MetricClass=NONE,ServiceName=FCAutoSlamClientService,Stat=sum,Period=OneDay</t>
        </is>
      </c>
      <c r="AC1" t="inlineStr">
        <is>
          <t>SchemaName=Service,Client=ALL,DataSet=Prod,Host=ALL,HostGroup=ALL,Instance=NONE,Marketplace=GEG1,MethodName=ALL,Metric=Count.AutoSlam.GEG1.GEG1-SLAM801.Log.Alarm.CRITICAL.CM01_FrontSideHMICabinetE-StopPressed.57,MetricClass=NONE,ServiceName=FCAutoSlamClientService,Stat=sum,Period=OneDay</t>
        </is>
      </c>
      <c r="AD1" t="inlineStr">
        <is>
          <t>SchemaName=Service,Client=ALL,DataSet=Prod,Host=ALL,HostGroup=ALL,Instance=NONE,Marketplace=GEG1,MethodName=ALL,Metric=Count.AutoSlam.GEG1.GEG1-SLAM801.Log.Alarm.CRITICAL.CM01_FrontSideJawAccessDoorOpen.60,MetricClass=NONE,ServiceName=FCAutoSlamClientService,Stat=sum,Period=OneDay</t>
        </is>
      </c>
      <c r="AE1" t="inlineStr">
        <is>
          <t>SchemaName=Service,Client=ALL,DataSet=Prod,Host=ALL,HostGroup=ALL,Instance=NONE,Marketplace=GEG1,MethodName=ALL,Metric=Count.AutoSlam.GEG1.GEG1-SLAM801.Log.Alarm.HIGH.CM01_Grip_Servo_Axis_Fault.36,MetricClass=NONE,ServiceName=FCAutoSlamClientService,Stat=sum,Period=OneDay</t>
        </is>
      </c>
      <c r="AF1" t="inlineStr">
        <is>
          <t>SchemaName=Service,Client=ALL,DataSet=Prod,Host=ALL,HostGroup=ALL,Instance=NONE,Marketplace=GEG1,MethodName=ALL,Metric=Count.AutoSlam.GEG1.GEG1-SLAM801.Log.Alarm.HIGH.CM01_GripperServoOvertravelLower.39,MetricClass=NONE,ServiceName=FCAutoSlamClientService,Stat=sum,Period=OneDay</t>
        </is>
      </c>
      <c r="AG1" t="inlineStr">
        <is>
          <t>SchemaName=Service,Client=ALL,DataSet=Prod,Host=ALL,HostGroup=ALL,Instance=NONE,Marketplace=GEG1,MethodName=ALL,Metric=Count.AutoSlam.GEG1.GEG1-SLAM801.Log.Alarm.HIGH.CM01_JawSafetySensorFault_OperatorSide_.46,MetricClass=NONE,ServiceName=FCAutoSlamClientService,Stat=sum,Period=OneDay</t>
        </is>
      </c>
      <c r="AH1" t="inlineStr">
        <is>
          <t>SchemaName=Service,Client=ALL,DataSet=Prod,Host=ALL,HostGroup=ALL,Instance=NONE,Marketplace=GEG1,MethodName=ALL,Metric=Count.AutoSlam.GEG1.GEG1-SLAM801.Log.Alarm.HIGH.CM01_KickoutConveyorMotorFault.16,MetricClass=NONE,ServiceName=FCAutoSlamClientService,Stat=sum,Period=OneDay</t>
        </is>
      </c>
      <c r="AI1" t="inlineStr">
        <is>
          <t>SchemaName=Service,Client=ALL,DataSet=Prod,Host=ALL,HostGroup=ALL,Instance=NONE,Marketplace=GEG1,MethodName=ALL,Metric=Count.AutoSlam.GEG1.GEG1-SLAM801.Log.Alarm.HIGH.CM01_Nip_Servo_Axis_Fault.40,MetricClass=NONE,ServiceName=FCAutoSlamClientService,Stat=sum,Period=OneDay</t>
        </is>
      </c>
      <c r="AJ1" t="inlineStr">
        <is>
          <t>SchemaName=Service,Client=ALL,DataSet=Prod,Host=ALL,HostGroup=ALL,Instance=NONE,Marketplace=GEG1,MethodName=ALL,Metric=Count.AutoSlam.GEG1.GEG1-SLAM801.Log.Alarm.HIGH.CM01_NipFaultCycletoolongorServoNotReady.4,MetricClass=NONE,ServiceName=FCAutoSlamClientService,Stat=sum,Period=OneDay</t>
        </is>
      </c>
      <c r="AK1" t="inlineStr">
        <is>
          <t>SchemaName=Service,Client=ALL,DataSet=Prod,Host=ALL,HostGroup=ALL,Instance=NONE,Marketplace=GEG1,MethodName=ALL,Metric=Count.AutoSlam.GEG1.GEG1-SLAM801.Log.Alarm.HIGH.CM01_TakeawayConveyorMotorFault.15,MetricClass=NONE,ServiceName=FCAutoSlamClientService,Stat=sum,Period=OneDay</t>
        </is>
      </c>
      <c r="AL1" t="inlineStr">
        <is>
          <t>SchemaName=Service,Client=ALL,DataSet=Prod,Host=ALL,HostGroup=ALL,Instance=NONE,Marketplace=GEG1,MethodName=ALL,Metric=Count.AutoSlam.GEG1.GEG1-SLAM801.Log.Alarm.LOW.CM01_VerifyCameraNotReady.26,MetricClass=NONE,ServiceName=FCAutoSlamClientService,Stat=sum,Period=OneDay</t>
        </is>
      </c>
      <c r="AM1" t="inlineStr">
        <is>
          <t>SchemaName=Service,Client=ALL,DataSet=Prod,Host=ALL,HostGroup=ALL,Instance=NONE,Marketplace=GEG1,MethodName=ALL,Metric=Count.AutoSlam.GEG1.GEG1-SLAM801.Log.Alarm.WARNING.CM01_ASINScanreceiptmaybeslow.122,MetricClass=NONE,ServiceName=FCAutoSlamClientService,Stat=sum,Period=OneDay</t>
        </is>
      </c>
      <c r="AN1" t="inlineStr">
        <is>
          <t>SchemaName=Service,Client=ALL,DataSet=Prod,Host=ALL,HostGroup=ALL,Instance=NONE,Marketplace=GEG1,MethodName=ALL,Metric=Count.AutoSlam.GEG1.GEG1-SLAM801.Log.Alarm.WARNING.CM01_ASINToteSupplyConveyorEmpty.71,MetricClass=NONE,ServiceName=FCAutoSlamClientService,Stat=sum,Period=OneDay</t>
        </is>
      </c>
      <c r="AO1" t="inlineStr">
        <is>
          <t>SchemaName=Service,Client=ALL,DataSet=Prod,Host=ALL,HostGroup=ALL,Instance=NONE,Marketplace=GEG1,MethodName=ALL,Metric=Count.AutoSlam.GEG1.GEG1-SLAM801.Log.Alarm.WARNING.CM01_BagFilmLow-MachineStartInhibited.70,MetricClass=NONE,ServiceName=FCAutoSlamClientService,Stat=sum,Period=OneDay</t>
        </is>
      </c>
      <c r="AP1" t="inlineStr">
        <is>
          <t>SchemaName=Service,Client=ALL,DataSet=Prod,Host=ALL,HostGroup=ALL,Instance=NONE,Marketplace=GEG1,MethodName=ALL,Metric=Count.AutoSlam.GEG1.GEG1-SLAM801.Log.Alarm.WARNING.CM01_BagFilmLow.69,MetricClass=NONE,ServiceName=FCAutoSlamClientService,Stat=sum,Period=OneDay</t>
        </is>
      </c>
      <c r="AQ1" t="inlineStr">
        <is>
          <t>SchemaName=Service,Client=ALL,DataSet=Prod,Host=ALL,HostGroup=ALL,Instance=NONE,Marketplace=GEG1,MethodName=ALL,Metric=Count.AutoSlam.GEG1.GEG1-SLAM801.Log.Alarm.WARNING.CM01_CycleStopActive.65,MetricClass=NONE,ServiceName=FCAutoSlamClientService,Stat=sum,Period=OneDay</t>
        </is>
      </c>
      <c r="AR1" t="inlineStr">
        <is>
          <t>SchemaName=Service,Client=ALL,DataSet=Prod,Host=ALL,HostGroup=ALL,Instance=NONE,Marketplace=GEG1,MethodName=ALL,Metric=Count.AutoSlam.GEG1.GEG1-SLAM801.Log.Alarm.WARNING.CM01_EventServiceDisconnected.118,MetricClass=NONE,ServiceName=FCAutoSlamClientService,Stat=sum,Period=OneDay</t>
        </is>
      </c>
      <c r="AS1" t="inlineStr">
        <is>
          <t>SchemaName=Service,Client=ALL,DataSet=Prod,Host=ALL,HostGroup=ALL,Instance=NONE,Marketplace=GEG1,MethodName=ALL,Metric=Count.AutoSlam.GEG1.GEG1-SLAM801.Log.Alarm.WARNING.CM01_FailedtoTampError.82,MetricClass=NONE,ServiceName=FCAutoSlamClientService,Stat=sum,Period=OneDay</t>
        </is>
      </c>
      <c r="AT1" t="inlineStr">
        <is>
          <t>SchemaName=Service,Client=ALL,DataSet=Prod,Host=ALL,HostGroup=ALL,Instance=NONE,Marketplace=GEG1,MethodName=ALL,Metric=Count.AutoSlam.GEG1.GEG1-SLAM801.Log.Alarm.WARNING.CM01_FailuretoReadRejectToteBarcode.73,MetricClass=NONE,ServiceName=FCAutoSlamClientService,Stat=sum,Period=OneDay</t>
        </is>
      </c>
      <c r="AU1" t="inlineStr">
        <is>
          <t>SchemaName=Service,Client=ALL,DataSet=Prod,Host=ALL,HostGroup=ALL,Instance=NONE,Marketplace=GEG1,MethodName=ALL,Metric=Count.AutoSlam.GEG1.GEG1-SLAM801.Log.Alarm.WARNING.CM01_FLUSHREQUIRED_Dry/EmptyCyclethemachine_.95,MetricClass=NONE,ServiceName=FCAutoSlamClientService,Stat=sum,Period=OneDay</t>
        </is>
      </c>
      <c r="AV1" t="inlineStr">
        <is>
          <t>SchemaName=Service,Client=ALL,DataSet=Prod,Host=ALL,HostGroup=ALL,Instance=NONE,Marketplace=GEG1,MethodName=ALL,Metric=Count.AutoSlam.GEG1.GEG1-SLAM801.Log.Alarm.WARNING.CM01_KickoutConveyorJam.91,MetricClass=NONE,ServiceName=FCAutoSlamClientService,Stat=sum,Period=OneDay</t>
        </is>
      </c>
      <c r="AW1" t="inlineStr">
        <is>
          <t>SchemaName=Service,Client=ALL,DataSet=Prod,Host=ALL,HostGroup=ALL,Instance=NONE,Marketplace=GEG1,MethodName=ALL,Metric=Count.AutoSlam.GEG1.GEG1-SLAM801.Log.Alarm.WARNING.CM01_LabelPrinterLabelStockLow-StopMachine.76,MetricClass=NONE,ServiceName=FCAutoSlamClientService,Stat=sum,Period=OneDay</t>
        </is>
      </c>
      <c r="AX1" t="inlineStr">
        <is>
          <t>SchemaName=Service,Client=ALL,DataSet=Prod,Host=ALL,HostGroup=ALL,Instance=NONE,Marketplace=GEG1,MethodName=ALL,Metric=Count.AutoSlam.GEG1.GEG1-SLAM801.Log.Alarm.WARNING.CM01_LabelPrinterLabelStockLow.75,MetricClass=NONE,ServiceName=FCAutoSlamClientService,Stat=sum,Period=OneDay</t>
        </is>
      </c>
      <c r="AY1" t="inlineStr">
        <is>
          <t>SchemaName=Service,Client=ALL,DataSet=Prod,Host=ALL,HostGroup=ALL,Instance=NONE,Marketplace=GEG1,MethodName=ALL,Metric=Count.AutoSlam.GEG1.GEG1-SLAM801.Log.Alarm.WARNING.CM01_LabelVerifySlow.108,MetricClass=NONE,ServiceName=FCAutoSlamClientService,Stat=sum,Period=OneDay</t>
        </is>
      </c>
      <c r="AZ1" t="inlineStr">
        <is>
          <t>SchemaName=Service,Client=ALL,DataSet=Prod,Host=ALL,HostGroup=ALL,Instance=NONE,Marketplace=GEG1,MethodName=ALL,Metric=Count.AutoSlam.GEG1.GEG1-SLAM801.Log.Alarm.WARNING.CM01_LightCurtainInterrupted.64,MetricClass=NONE,ServiceName=FCAutoSlamClientService,Stat=sum,Period=OneDay</t>
        </is>
      </c>
      <c r="BA1" t="inlineStr">
        <is>
          <t>SchemaName=Service,Client=ALL,DataSet=Prod,Host=ALL,HostGroup=ALL,Instance=NONE,Marketplace=GEG1,MethodName=ALL,Metric=Count.AutoSlam.GEG1.GEG1-SLAM801.Log.Alarm.WARNING.CM01_MachineStarved-NoASINtotesonconveyororslide.72,MetricClass=NONE,ServiceName=FCAutoSlamClientService,Stat=sum,Period=OneDay</t>
        </is>
      </c>
      <c r="BB1" t="inlineStr">
        <is>
          <t>SchemaName=Service,Client=ALL,DataSet=Prod,Host=ALL,HostGroup=ALL,Instance=NONE,Marketplace=GEG1,MethodName=ALL,Metric=Count.AutoSlam.GEG1.GEG1-SLAM801.Log.Alarm.WARNING.CM01_PackServiceDisconnected.116,MetricClass=NONE,ServiceName=FCAutoSlamClientService,Stat=sum,Period=OneDay</t>
        </is>
      </c>
      <c r="BC1" t="inlineStr">
        <is>
          <t>SchemaName=Service,Client=ALL,DataSet=Prod,Host=ALL,HostGroup=ALL,Instance=NONE,Marketplace=GEG1,MethodName=ALL,Metric=Count.AutoSlam.GEG1.GEG1-SLAM801.Log.Alarm.WARNING.CM01_PrinterFailedtoPrint.80,MetricClass=NONE,ServiceName=FCAutoSlamClientService,Stat=sum,Period=OneDay</t>
        </is>
      </c>
      <c r="BD1" t="inlineStr">
        <is>
          <t>SchemaName=Service,Client=ALL,DataSet=Prod,Host=ALL,HostGroup=ALL,Instance=NONE,Marketplace=GEG1,MethodName=ALL,Metric=Count.AutoSlam.GEG1.GEG1-SLAM801.Log.Alarm.WARNING.CM01_SealerBarTemperatureTooLow.68,MetricClass=NONE,ServiceName=FCAutoSlamClientService,Stat=sum,Period=OneDay</t>
        </is>
      </c>
      <c r="BE1" t="inlineStr">
        <is>
          <t>SchemaName=Service,Client=ALL,DataSet=Prod,Host=ALL,HostGroup=ALL,Instance=NONE,Marketplace=GEG1,MethodName=ALL,Metric=Count.AutoSlam.GEG1.GEG1-SLAM801.Log.Alarm.WARNING.CM01_SealingJawCutterFailedtoAdvance.112,MetricClass=NONE,ServiceName=FCAutoSlamClientService,Stat=sum,Period=OneDay</t>
        </is>
      </c>
      <c r="BF1" t="inlineStr">
        <is>
          <t>SchemaName=Service,Client=ALL,DataSet=Prod,Host=ALL,HostGroup=ALL,Instance=NONE,Marketplace=GEG1,MethodName=ALL,Metric=Count.AutoSlam.GEG1.GEG1-SLAM801.Log.Alarm.WARNING.CM01_SLAMServiceDisconnected.117,MetricClass=NONE,ServiceName=FCAutoSlamClientService,Stat=sum,Period=OneDay</t>
        </is>
      </c>
      <c r="BG1" t="inlineStr">
        <is>
          <t>SchemaName=Service,Client=ALL,DataSet=Prod,Host=ALL,HostGroup=ALL,Instance=NONE,Marketplace=GEG1,MethodName=ALL,Metric=Count.AutoSlam.GEG1.GEG1-SLAM801.Log.Alarm.WARNING.CM01_TakeawayConveyorJam.90,MetricClass=NONE,ServiceName=FCAutoSlamClientService,Stat=sum,Period=OneDay</t>
        </is>
      </c>
      <c r="BH1" t="inlineStr">
        <is>
          <t>SchemaName=Service,Client=ALL,DataSet=Prod,Host=ALL,HostGroup=ALL,Instance=NONE,Marketplace=GEG1,MethodName=ALL,Metric=Count.AutoSlam.GEG1.GEG1-SLAM801.Log.Alarm.WARNING.CM01_TampHeadVacuumError.81,MetricClass=NONE,ServiceName=FCAutoSlamClientService,Stat=sum,Period=OneDay</t>
        </is>
      </c>
      <c r="BI1" t="inlineStr">
        <is>
          <t>SchemaName=Service,Client=ALL,DataSet=Prod,Host=ALL,HostGroup=ALL,Instance=NONE,Marketplace=GEG1,MethodName=ALL,Metric=Count.AutoSlam.GEG1.GEG1-SLAM801.Log.Alarm.WARNING.CM01_TampPausedbyLightCurtainInterrupt.79,MetricClass=NONE,ServiceName=FCAutoSlamClientService,Stat=sum,Period=OneDay</t>
        </is>
      </c>
      <c r="BJ1" t="inlineStr">
        <is>
          <t>SchemaName=Service,Client=ALL,DataSet=Prod,Host=ALL,HostGroup=ALL,Instance=NONE,Marketplace=GEG1,MethodName=ALL,Metric=Count.AutoSlam.GEG1.GEG1-SLAM801.Log.Alarm.WARNING.CM01_WMSLabelRequestResponseSlow.121,MetricClass=NONE,ServiceName=FCAutoSlamClientService,Stat=sum,Period=OneDay</t>
        </is>
      </c>
      <c r="BK1" t="inlineStr">
        <is>
          <t>SchemaName=Service,Client=ALL,DataSet=Prod,Host=ALL,HostGroup=ALL,Instance=NONE,Marketplace=GEG1,MethodName=ALL,Metric=Count.AutoSlam.GEG1.GEG1-SLAM801.Log.Alarm.WARNING.CM01_WMSScaleInductACKResponseSlow.120,MetricClass=NONE,ServiceName=FCAutoSlamClientService,Stat=sum,Period=OneDay</t>
        </is>
      </c>
      <c r="BL1" t="inlineStr">
        <is>
          <t>SchemaName=Service,Client=ALL,DataSet=Prod,Host=ALL,HostGroup=ALL,Instance=NONE,Marketplace=GEG1,MethodName=ALL,Metric=Count.AutoSlam.GEG1.GEG1-SLAM802.Log.Alarm.CRITICAL.CM01_BackSideExitConveyorE-StopPressed.59,MetricClass=NONE,ServiceName=FCAutoSlamClientService,Stat=sum,Period=OneDay</t>
        </is>
      </c>
      <c r="BM1" t="inlineStr">
        <is>
          <t>SchemaName=Service,Client=ALL,DataSet=Prod,Host=ALL,HostGroup=ALL,Instance=NONE,Marketplace=GEG1,MethodName=ALL,Metric=Count.AutoSlam.GEG1.GEG1-SLAM802.Log.Alarm.CRITICAL.CM01_BackSideFilmRollE-StopPressed.58,MetricClass=NONE,ServiceName=FCAutoSlamClientService,Stat=sum,Period=OneDay</t>
        </is>
      </c>
      <c r="BN1" t="inlineStr">
        <is>
          <t>SchemaName=Service,Client=ALL,DataSet=Prod,Host=ALL,HostGroup=ALL,Instance=NONE,Marketplace=GEG1,MethodName=ALL,Metric=Count.AutoSlam.GEG1.GEG1-SLAM802.Log.Alarm.CRITICAL.CM01_FrontSideExitConveyorE-StopPressed.61,MetricClass=NONE,ServiceName=FCAutoSlamClientService,Stat=sum,Period=OneDay</t>
        </is>
      </c>
      <c r="BO1" t="inlineStr">
        <is>
          <t>SchemaName=Service,Client=ALL,DataSet=Prod,Host=ALL,HostGroup=ALL,Instance=NONE,Marketplace=GEG1,MethodName=ALL,Metric=Count.AutoSlam.GEG1.GEG1-SLAM802.Log.Alarm.CRITICAL.CM01_FrontSideHMICabinetE-StopPressed.57,MetricClass=NONE,ServiceName=FCAutoSlamClientService,Stat=sum,Period=OneDay</t>
        </is>
      </c>
      <c r="BP1" t="inlineStr">
        <is>
          <t>SchemaName=Service,Client=ALL,DataSet=Prod,Host=ALL,HostGroup=ALL,Instance=NONE,Marketplace=GEG1,MethodName=ALL,Metric=Count.AutoSlam.GEG1.GEG1-SLAM802.Log.Alarm.CRITICAL.CM01_FrontSideJawAccessDoorOpen.60,MetricClass=NONE,ServiceName=FCAutoSlamClientService,Stat=sum,Period=OneDay</t>
        </is>
      </c>
      <c r="BQ1" t="inlineStr">
        <is>
          <t>SchemaName=Service,Client=ALL,DataSet=Prod,Host=ALL,HostGroup=ALL,Instance=NONE,Marketplace=GEG1,MethodName=ALL,Metric=Count.AutoSlam.GEG1.GEG1-SLAM802.Log.Alarm.CRITICAL.CM01_GripperServoOvertravelUpper.38,MetricClass=NONE,ServiceName=FCAutoSlamClientService,Stat=sum,Period=OneDay</t>
        </is>
      </c>
      <c r="BR1" t="inlineStr">
        <is>
          <t>SchemaName=Service,Client=ALL,DataSet=Prod,Host=ALL,HostGroup=ALL,Instance=NONE,Marketplace=GEG1,MethodName=ALL,Metric=Count.AutoSlam.GEG1.GEG1-SLAM802.Log.Alarm.HIGH.CM01_Grip_Servo_Axis_Fault.36,MetricClass=NONE,ServiceName=FCAutoSlamClientService,Stat=sum,Period=OneDay</t>
        </is>
      </c>
      <c r="BS1" t="inlineStr">
        <is>
          <t>SchemaName=Service,Client=ALL,DataSet=Prod,Host=ALL,HostGroup=ALL,Instance=NONE,Marketplace=GEG1,MethodName=ALL,Metric=Count.AutoSlam.GEG1.GEG1-SLAM802.Log.Alarm.HIGH.CM01_GripperServoOvertravelLower.39,MetricClass=NONE,ServiceName=FCAutoSlamClientService,Stat=sum,Period=OneDay</t>
        </is>
      </c>
      <c r="BT1" t="inlineStr">
        <is>
          <t>SchemaName=Service,Client=ALL,DataSet=Prod,Host=ALL,HostGroup=ALL,Instance=NONE,Marketplace=GEG1,MethodName=ALL,Metric=Count.AutoSlam.GEG1.GEG1-SLAM802.Log.Alarm.HIGH.CM01_GripperServoPositionFault.3,MetricClass=NONE,ServiceName=FCAutoSlamClientService,Stat=sum,Period=OneDay</t>
        </is>
      </c>
      <c r="BU1" t="inlineStr">
        <is>
          <t>SchemaName=Service,Client=ALL,DataSet=Prod,Host=ALL,HostGroup=ALL,Instance=NONE,Marketplace=GEG1,MethodName=ALL,Metric=Count.AutoSlam.GEG1.GEG1-SLAM802.Log.Alarm.HIGH.CM01_JawSafetysensorFault_BagRollSide_.47,MetricClass=NONE,ServiceName=FCAutoSlamClientService,Stat=sum,Period=OneDay</t>
        </is>
      </c>
      <c r="BV1" t="inlineStr">
        <is>
          <t>SchemaName=Service,Client=ALL,DataSet=Prod,Host=ALL,HostGroup=ALL,Instance=NONE,Marketplace=GEG1,MethodName=ALL,Metric=Count.AutoSlam.GEG1.GEG1-SLAM802.Log.Alarm.HIGH.CM01_KickoutConveyorMotorFault.16,MetricClass=NONE,ServiceName=FCAutoSlamClientService,Stat=sum,Period=OneDay</t>
        </is>
      </c>
      <c r="BW1" t="inlineStr">
        <is>
          <t>SchemaName=Service,Client=ALL,DataSet=Prod,Host=ALL,HostGroup=ALL,Instance=NONE,Marketplace=GEG1,MethodName=ALL,Metric=Count.AutoSlam.GEG1.GEG1-SLAM802.Log.Alarm.HIGH.CM01_Nip_Servo_Axis_Fault.40,MetricClass=NONE,ServiceName=FCAutoSlamClientService,Stat=sum,Period=OneDay</t>
        </is>
      </c>
      <c r="BX1" t="inlineStr">
        <is>
          <t>SchemaName=Service,Client=ALL,DataSet=Prod,Host=ALL,HostGroup=ALL,Instance=NONE,Marketplace=GEG1,MethodName=ALL,Metric=Count.AutoSlam.GEG1.GEG1-SLAM802.Log.Alarm.HIGH.CM01_NipFaultCycletoolongorServoNotReady.4,MetricClass=NONE,ServiceName=FCAutoSlamClientService,Stat=sum,Period=OneDay</t>
        </is>
      </c>
      <c r="BY1" t="inlineStr">
        <is>
          <t>SchemaName=Service,Client=ALL,DataSet=Prod,Host=ALL,HostGroup=ALL,Instance=NONE,Marketplace=GEG1,MethodName=ALL,Metric=Count.AutoSlam.GEG1.GEG1-SLAM802.Log.Alarm.HIGH.CM01_TakeawayConveyorMotorFault.15,MetricClass=NONE,ServiceName=FCAutoSlamClientService,Stat=sum,Period=OneDay</t>
        </is>
      </c>
      <c r="BZ1" t="inlineStr">
        <is>
          <t>SchemaName=Service,Client=ALL,DataSet=Prod,Host=ALL,HostGroup=ALL,Instance=NONE,Marketplace=GEG1,MethodName=ALL,Metric=Count.AutoSlam.GEG1.GEG1-SLAM802.Log.Alarm.LOW.CM01_ToteBarcodeReaderOffline.19,MetricClass=NONE,ServiceName=FCAutoSlamClientService,Stat=sum,Period=OneDay</t>
        </is>
      </c>
      <c r="CA1" t="inlineStr">
        <is>
          <t>SchemaName=Service,Client=ALL,DataSet=Prod,Host=ALL,HostGroup=ALL,Instance=NONE,Marketplace=GEG1,MethodName=ALL,Metric=Count.AutoSlam.GEG1.GEG1-SLAM802.Log.Alarm.LOW.CM01_VerifyCameraNotReady.26,MetricClass=NONE,ServiceName=FCAutoSlamClientService,Stat=sum,Period=OneDay</t>
        </is>
      </c>
      <c r="CB1" t="inlineStr">
        <is>
          <t>SchemaName=Service,Client=ALL,DataSet=Prod,Host=ALL,HostGroup=ALL,Instance=NONE,Marketplace=GEG1,MethodName=ALL,Metric=Count.AutoSlam.GEG1.GEG1-SLAM802.Log.Alarm.WARNING.CM01_ASINScanreceiptmaybeslow.122,MetricClass=NONE,ServiceName=FCAutoSlamClientService,Stat=sum,Period=OneDay</t>
        </is>
      </c>
      <c r="CC1" t="inlineStr">
        <is>
          <t>SchemaName=Service,Client=ALL,DataSet=Prod,Host=ALL,HostGroup=ALL,Instance=NONE,Marketplace=GEG1,MethodName=ALL,Metric=Count.AutoSlam.GEG1.GEG1-SLAM802.Log.Alarm.WARNING.CM01_ASINToteSupplyConveyorEmpty.71,MetricClass=NONE,ServiceName=FCAutoSlamClientService,Stat=sum,Period=OneDay</t>
        </is>
      </c>
      <c r="CD1" t="inlineStr">
        <is>
          <t>SchemaName=Service,Client=ALL,DataSet=Prod,Host=ALL,HostGroup=ALL,Instance=NONE,Marketplace=GEG1,MethodName=ALL,Metric=Count.AutoSlam.GEG1.GEG1-SLAM802.Log.Alarm.WARNING.CM01_BagFilmLow-MachineStartInhibited.70,MetricClass=NONE,ServiceName=FCAutoSlamClientService,Stat=sum,Period=OneDay</t>
        </is>
      </c>
      <c r="CE1" t="inlineStr">
        <is>
          <t>SchemaName=Service,Client=ALL,DataSet=Prod,Host=ALL,HostGroup=ALL,Instance=NONE,Marketplace=GEG1,MethodName=ALL,Metric=Count.AutoSlam.GEG1.GEG1-SLAM802.Log.Alarm.WARNING.CM01_BagFilmLow.69,MetricClass=NONE,ServiceName=FCAutoSlamClientService,Stat=sum,Period=OneDay</t>
        </is>
      </c>
      <c r="CF1" t="inlineStr">
        <is>
          <t>SchemaName=Service,Client=ALL,DataSet=Prod,Host=ALL,HostGroup=ALL,Instance=NONE,Marketplace=GEG1,MethodName=ALL,Metric=Count.AutoSlam.GEG1.GEG1-SLAM802.Log.Alarm.WARNING.CM01_CycleStopActive.65,MetricClass=NONE,ServiceName=FCAutoSlamClientService,Stat=sum,Period=OneDay</t>
        </is>
      </c>
      <c r="CG1" t="inlineStr">
        <is>
          <t>SchemaName=Service,Client=ALL,DataSet=Prod,Host=ALL,HostGroup=ALL,Instance=NONE,Marketplace=GEG1,MethodName=ALL,Metric=Count.AutoSlam.GEG1.GEG1-SLAM802.Log.Alarm.WARNING.CM01_DownstreamConveyorStopped.92,MetricClass=NONE,ServiceName=FCAutoSlamClientService,Stat=sum,Period=OneDay</t>
        </is>
      </c>
      <c r="CH1" t="inlineStr">
        <is>
          <t>SchemaName=Service,Client=ALL,DataSet=Prod,Host=ALL,HostGroup=ALL,Instance=NONE,Marketplace=GEG1,MethodName=ALL,Metric=Count.AutoSlam.GEG1.GEG1-SLAM802.Log.Alarm.WARNING.CM01_EventServiceDisconnected.118,MetricClass=NONE,ServiceName=FCAutoSlamClientService,Stat=sum,Period=OneDay</t>
        </is>
      </c>
      <c r="CI1" t="inlineStr">
        <is>
          <t>SchemaName=Service,Client=ALL,DataSet=Prod,Host=ALL,HostGroup=ALL,Instance=NONE,Marketplace=GEG1,MethodName=ALL,Metric=Count.AutoSlam.GEG1.GEG1-SLAM802.Log.Alarm.WARNING.CM01_FailedtoTampError.82,MetricClass=NONE,ServiceName=FCAutoSlamClientService,Stat=sum,Period=OneDay</t>
        </is>
      </c>
      <c r="CJ1" t="inlineStr">
        <is>
          <t>SchemaName=Service,Client=ALL,DataSet=Prod,Host=ALL,HostGroup=ALL,Instance=NONE,Marketplace=GEG1,MethodName=ALL,Metric=Count.AutoSlam.GEG1.GEG1-SLAM802.Log.Alarm.WARNING.CM01_FailuretoReadRejectToteBarcode.73,MetricClass=NONE,ServiceName=FCAutoSlamClientService,Stat=sum,Period=OneDay</t>
        </is>
      </c>
      <c r="CK1" t="inlineStr">
        <is>
          <t>SchemaName=Service,Client=ALL,DataSet=Prod,Host=ALL,HostGroup=ALL,Instance=NONE,Marketplace=GEG1,MethodName=ALL,Metric=Count.AutoSlam.GEG1.GEG1-SLAM802.Log.Alarm.WARNING.CM01_FLUSHREQUIRED_Dry/EmptyCyclethemachine_.95,MetricClass=NONE,ServiceName=FCAutoSlamClientService,Stat=sum,Period=OneDay</t>
        </is>
      </c>
      <c r="CL1" t="inlineStr">
        <is>
          <t>SchemaName=Service,Client=ALL,DataSet=Prod,Host=ALL,HostGroup=ALL,Instance=NONE,Marketplace=GEG1,MethodName=ALL,Metric=Count.AutoSlam.GEG1.GEG1-SLAM802.Log.Alarm.WARNING.CM01_KickoutConveyorJam.91,MetricClass=NONE,ServiceName=FCAutoSlamClientService,Stat=sum,Period=OneDay</t>
        </is>
      </c>
      <c r="CM1" t="inlineStr">
        <is>
          <t>SchemaName=Service,Client=ALL,DataSet=Prod,Host=ALL,HostGroup=ALL,Instance=NONE,Marketplace=GEG1,MethodName=ALL,Metric=Count.AutoSlam.GEG1.GEG1-SLAM802.Log.Alarm.WARNING.CM01_LabelApplicatorTampHeadSlow.106,MetricClass=NONE,ServiceName=FCAutoSlamClientService,Stat=sum,Period=OneDay</t>
        </is>
      </c>
      <c r="CN1" t="inlineStr">
        <is>
          <t>SchemaName=Service,Client=ALL,DataSet=Prod,Host=ALL,HostGroup=ALL,Instance=NONE,Marketplace=GEG1,MethodName=ALL,Metric=Count.AutoSlam.GEG1.GEG1-SLAM802.Log.Alarm.WARNING.CM01_LabelPrinterLabelStockLow.75,MetricClass=NONE,ServiceName=FCAutoSlamClientService,Stat=sum,Period=OneDay</t>
        </is>
      </c>
      <c r="CO1" t="inlineStr">
        <is>
          <t>SchemaName=Service,Client=ALL,DataSet=Prod,Host=ALL,HostGroup=ALL,Instance=NONE,Marketplace=GEG1,MethodName=ALL,Metric=Count.AutoSlam.GEG1.GEG1-SLAM802.Log.Alarm.WARNING.CM01_LabelVerifySlow.108,MetricClass=NONE,ServiceName=FCAutoSlamClientService,Stat=sum,Period=OneDay</t>
        </is>
      </c>
      <c r="CP1" t="inlineStr">
        <is>
          <t>SchemaName=Service,Client=ALL,DataSet=Prod,Host=ALL,HostGroup=ALL,Instance=NONE,Marketplace=GEG1,MethodName=ALL,Metric=Count.AutoSlam.GEG1.GEG1-SLAM802.Log.Alarm.WARNING.CM01_LightCurtainInterrupted.64,MetricClass=NONE,ServiceName=FCAutoSlamClientService,Stat=sum,Period=OneDay</t>
        </is>
      </c>
      <c r="CQ1" t="inlineStr">
        <is>
          <t>SchemaName=Service,Client=ALL,DataSet=Prod,Host=ALL,HostGroup=ALL,Instance=NONE,Marketplace=GEG1,MethodName=ALL,Metric=Count.AutoSlam.GEG1.GEG1-SLAM802.Log.Alarm.WARNING.CM01_MachineStarved-NoASINtotesonconveyororslide.72,MetricClass=NONE,ServiceName=FCAutoSlamClientService,Stat=sum,Period=OneDay</t>
        </is>
      </c>
      <c r="CR1" t="inlineStr">
        <is>
          <t>SchemaName=Service,Client=ALL,DataSet=Prod,Host=ALL,HostGroup=ALL,Instance=NONE,Marketplace=GEG1,MethodName=ALL,Metric=Count.AutoSlam.GEG1.GEG1-SLAM802.Log.Alarm.WARNING.CM01_NTPServiceDisconnected.119,MetricClass=NONE,ServiceName=FCAutoSlamClientService,Stat=sum,Period=OneDay</t>
        </is>
      </c>
      <c r="CS1" t="inlineStr">
        <is>
          <t>SchemaName=Service,Client=ALL,DataSet=Prod,Host=ALL,HostGroup=ALL,Instance=NONE,Marketplace=GEG1,MethodName=ALL,Metric=Count.AutoSlam.GEG1.GEG1-SLAM802.Log.Alarm.WARNING.CM01_PackServiceDisconnected.116,MetricClass=NONE,ServiceName=FCAutoSlamClientService,Stat=sum,Period=OneDay</t>
        </is>
      </c>
      <c r="CT1" t="inlineStr">
        <is>
          <t>SchemaName=Service,Client=ALL,DataSet=Prod,Host=ALL,HostGroup=ALL,Instance=NONE,Marketplace=GEG1,MethodName=ALL,Metric=Count.AutoSlam.GEG1.GEG1-SLAM802.Log.Alarm.WARNING.CM01_PrinterFailedtoPrint.80,MetricClass=NONE,ServiceName=FCAutoSlamClientService,Stat=sum,Period=OneDay</t>
        </is>
      </c>
      <c r="CU1" t="inlineStr">
        <is>
          <t>SchemaName=Service,Client=ALL,DataSet=Prod,Host=ALL,HostGroup=ALL,Instance=NONE,Marketplace=GEG1,MethodName=ALL,Metric=Count.AutoSlam.GEG1.GEG1-SLAM802.Log.Alarm.WARNING.CM01_SealerBarTemperatureTooLow.68,MetricClass=NONE,ServiceName=FCAutoSlamClientService,Stat=sum,Period=OneDay</t>
        </is>
      </c>
      <c r="CV1" t="inlineStr">
        <is>
          <t>SchemaName=Service,Client=ALL,DataSet=Prod,Host=ALL,HostGroup=ALL,Instance=NONE,Marketplace=GEG1,MethodName=ALL,Metric=Count.AutoSlam.GEG1.GEG1-SLAM802.Log.Alarm.WARNING.CM01_SealingJawCutterFailedtoAdvance.112,MetricClass=NONE,ServiceName=FCAutoSlamClientService,Stat=sum,Period=OneDay</t>
        </is>
      </c>
      <c r="CW1" t="inlineStr">
        <is>
          <t>SchemaName=Service,Client=ALL,DataSet=Prod,Host=ALL,HostGroup=ALL,Instance=NONE,Marketplace=GEG1,MethodName=ALL,Metric=Count.AutoSlam.GEG1.GEG1-SLAM802.Log.Alarm.WARNING.CM01_SLAMServiceDisconnected.117,MetricClass=NONE,ServiceName=FCAutoSlamClientService,Stat=sum,Period=OneDay</t>
        </is>
      </c>
      <c r="CX1" t="inlineStr">
        <is>
          <t>SchemaName=Service,Client=ALL,DataSet=Prod,Host=ALL,HostGroup=ALL,Instance=NONE,Marketplace=GEG1,MethodName=ALL,Metric=Count.AutoSlam.GEG1.GEG1-SLAM802.Log.Alarm.WARNING.CM01_TakeawayConveyorJam.90,MetricClass=NONE,ServiceName=FCAutoSlamClientService,Stat=sum,Period=OneDay</t>
        </is>
      </c>
      <c r="CY1" t="inlineStr">
        <is>
          <t>SchemaName=Service,Client=ALL,DataSet=Prod,Host=ALL,HostGroup=ALL,Instance=NONE,Marketplace=GEG1,MethodName=ALL,Metric=Count.AutoSlam.GEG1.GEG1-SLAM802.Log.Alarm.WARNING.CM01_TampHeadVacuumError.81,MetricClass=NONE,ServiceName=FCAutoSlamClientService,Stat=sum,Period=OneDay</t>
        </is>
      </c>
      <c r="CZ1" t="inlineStr">
        <is>
          <t>SchemaName=Service,Client=ALL,DataSet=Prod,Host=ALL,HostGroup=ALL,Instance=NONE,Marketplace=GEG1,MethodName=ALL,Metric=Count.AutoSlam.GEG1.GEG1-SLAM802.Log.Alarm.WARNING.CM01_WMSLabelRequestResponseSlow.121,MetricClass=NONE,ServiceName=FCAutoSlamClientService,Stat=sum,Period=OneDay</t>
        </is>
      </c>
      <c r="DA1" t="inlineStr">
        <is>
          <t>SchemaName=Service,Client=ALL,DataSet=Prod,Host=ALL,HostGroup=ALL,Instance=NONE,Marketplace=GEG1,MethodName=ALL,Metric=Count.AutoSlam.GEG1.GEG1-SLAM802.Log.Alarm.WARNING.CM01_WMSScaleInductACKResponseSlow.120,MetricClass=NONE,ServiceName=FCAutoSlamClientService,Stat=sum,Period=OneDay</t>
        </is>
      </c>
      <c r="DB1" t="inlineStr">
        <is>
          <t>SchemaName=Service,Client=ALL,DataSet=Prod,Host=ALL,HostGroup=ALL,Instance=NONE,Marketplace=GEG1,MethodName=ALL,Metric=Count.AutoSlam.GEG1.GEG1-SLAM803.Log.Alarm.CRITICAL.CM01_BackSideExitConveyorE-StopPressed.59,MetricClass=NONE,ServiceName=FCAutoSlamClientService,Stat=sum,Period=OneDay</t>
        </is>
      </c>
      <c r="DC1" t="inlineStr">
        <is>
          <t>SchemaName=Service,Client=ALL,DataSet=Prod,Host=ALL,HostGroup=ALL,Instance=NONE,Marketplace=GEG1,MethodName=ALL,Metric=Count.AutoSlam.GEG1.GEG1-SLAM803.Log.Alarm.CRITICAL.CM01_BackSideFilmRollE-StopPressed.58,MetricClass=NONE,ServiceName=FCAutoSlamClientService,Stat=sum,Period=OneDay</t>
        </is>
      </c>
      <c r="DD1" t="inlineStr">
        <is>
          <t>SchemaName=Service,Client=ALL,DataSet=Prod,Host=ALL,HostGroup=ALL,Instance=NONE,Marketplace=GEG1,MethodName=ALL,Metric=Count.AutoSlam.GEG1.GEG1-SLAM803.Log.Alarm.CRITICAL.CM01_FrontSideExitConveyorE-StopPressed.61,MetricClass=NONE,ServiceName=FCAutoSlamClientService,Stat=sum,Period=OneDay</t>
        </is>
      </c>
      <c r="DE1" t="inlineStr">
        <is>
          <t>SchemaName=Service,Client=ALL,DataSet=Prod,Host=ALL,HostGroup=ALL,Instance=NONE,Marketplace=GEG1,MethodName=ALL,Metric=Count.AutoSlam.GEG1.GEG1-SLAM803.Log.Alarm.CRITICAL.CM01_FrontSideHMICabinetE-StopPressed.57,MetricClass=NONE,ServiceName=FCAutoSlamClientService,Stat=sum,Period=OneDay</t>
        </is>
      </c>
      <c r="DF1" t="inlineStr">
        <is>
          <t>SchemaName=Service,Client=ALL,DataSet=Prod,Host=ALL,HostGroup=ALL,Instance=NONE,Marketplace=GEG1,MethodName=ALL,Metric=Count.AutoSlam.GEG1.GEG1-SLAM803.Log.Alarm.CRITICAL.CM01_FrontSideJawAccessDoorOpen.60,MetricClass=NONE,ServiceName=FCAutoSlamClientService,Stat=sum,Period=OneDay</t>
        </is>
      </c>
      <c r="DG1" t="inlineStr">
        <is>
          <t>SchemaName=Service,Client=ALL,DataSet=Prod,Host=ALL,HostGroup=ALL,Instance=NONE,Marketplace=GEG1,MethodName=ALL,Metric=Count.AutoSlam.GEG1.GEG1-SLAM803.Log.Alarm.HIGH.CM01_Grip_Servo_Axis_Fault.36,MetricClass=NONE,ServiceName=FCAutoSlamClientService,Stat=sum,Period=OneDay</t>
        </is>
      </c>
      <c r="DH1" t="inlineStr">
        <is>
          <t>SchemaName=Service,Client=ALL,DataSet=Prod,Host=ALL,HostGroup=ALL,Instance=NONE,Marketplace=GEG1,MethodName=ALL,Metric=Count.AutoSlam.GEG1.GEG1-SLAM803.Log.Alarm.HIGH.CM01_GripperServoOvertravelLower.39,MetricClass=NONE,ServiceName=FCAutoSlamClientService,Stat=sum,Period=OneDay</t>
        </is>
      </c>
      <c r="DI1" t="inlineStr">
        <is>
          <t>SchemaName=Service,Client=ALL,DataSet=Prod,Host=ALL,HostGroup=ALL,Instance=NONE,Marketplace=GEG1,MethodName=ALL,Metric=Count.AutoSlam.GEG1.GEG1-SLAM803.Log.Alarm.HIGH.CM01_JawClosedError.45,MetricClass=NONE,ServiceName=FCAutoSlamClientService,Stat=sum,Period=OneDay</t>
        </is>
      </c>
      <c r="DJ1" t="inlineStr">
        <is>
          <t>SchemaName=Service,Client=ALL,DataSet=Prod,Host=ALL,HostGroup=ALL,Instance=NONE,Marketplace=GEG1,MethodName=ALL,Metric=Count.AutoSlam.GEG1.GEG1-SLAM803.Log.Alarm.HIGH.CM01_JawSafetySensorFault_OperatorSide_.46,MetricClass=NONE,ServiceName=FCAutoSlamClientService,Stat=sum,Period=OneDay</t>
        </is>
      </c>
      <c r="DK1" t="inlineStr">
        <is>
          <t>SchemaName=Service,Client=ALL,DataSet=Prod,Host=ALL,HostGroup=ALL,Instance=NONE,Marketplace=GEG1,MethodName=ALL,Metric=Count.AutoSlam.GEG1.GEG1-SLAM803.Log.Alarm.HIGH.CM01_KickoutConveyorMotorFault.16,MetricClass=NONE,ServiceName=FCAutoSlamClientService,Stat=sum,Period=OneDay</t>
        </is>
      </c>
      <c r="DL1" t="inlineStr">
        <is>
          <t>SchemaName=Service,Client=ALL,DataSet=Prod,Host=ALL,HostGroup=ALL,Instance=NONE,Marketplace=GEG1,MethodName=ALL,Metric=Count.AutoSlam.GEG1.GEG1-SLAM803.Log.Alarm.HIGH.CM01_Nip_Servo_Axis_Fault.40,MetricClass=NONE,ServiceName=FCAutoSlamClientService,Stat=sum,Period=OneDay</t>
        </is>
      </c>
      <c r="DM1" t="inlineStr">
        <is>
          <t>SchemaName=Service,Client=ALL,DataSet=Prod,Host=ALL,HostGroup=ALL,Instance=NONE,Marketplace=GEG1,MethodName=ALL,Metric=Count.AutoSlam.GEG1.GEG1-SLAM803.Log.Alarm.HIGH.CM01_NipFaultCycletoolongorServoNotReady.4,MetricClass=NONE,ServiceName=FCAutoSlamClientService,Stat=sum,Period=OneDay</t>
        </is>
      </c>
      <c r="DN1" t="inlineStr">
        <is>
          <t>SchemaName=Service,Client=ALL,DataSet=Prod,Host=ALL,HostGroup=ALL,Instance=NONE,Marketplace=GEG1,MethodName=ALL,Metric=Count.AutoSlam.GEG1.GEG1-SLAM803.Log.Alarm.HIGH.CM01_TakeawayConveyorMotorFault.15,MetricClass=NONE,ServiceName=FCAutoSlamClientService,Stat=sum,Period=OneDay</t>
        </is>
      </c>
      <c r="DO1" t="inlineStr">
        <is>
          <t>SchemaName=Service,Client=ALL,DataSet=Prod,Host=ALL,HostGroup=ALL,Instance=NONE,Marketplace=GEG1,MethodName=ALL,Metric=Count.AutoSlam.GEG1.GEG1-SLAM803.Log.Alarm.LOW.CM01_VerifyCameraNotReady.26,MetricClass=NONE,ServiceName=FCAutoSlamClientService,Stat=sum,Period=OneDay</t>
        </is>
      </c>
      <c r="DP1" t="inlineStr">
        <is>
          <t>SchemaName=Service,Client=ALL,DataSet=Prod,Host=ALL,HostGroup=ALL,Instance=NONE,Marketplace=GEG1,MethodName=ALL,Metric=Count.AutoSlam.GEG1.GEG1-SLAM803.Log.Alarm.WARNING.CM01_ASINScanreceiptmaybeslow.122,MetricClass=NONE,ServiceName=FCAutoSlamClientService,Stat=sum,Period=OneDay</t>
        </is>
      </c>
      <c r="DQ1" t="inlineStr">
        <is>
          <t>SchemaName=Service,Client=ALL,DataSet=Prod,Host=ALL,HostGroup=ALL,Instance=NONE,Marketplace=GEG1,MethodName=ALL,Metric=Count.AutoSlam.GEG1.GEG1-SLAM803.Log.Alarm.WARNING.CM01_ASINToteSupplyConveyorEmpty.71,MetricClass=NONE,ServiceName=FCAutoSlamClientService,Stat=sum,Period=OneDay</t>
        </is>
      </c>
      <c r="DR1" t="inlineStr">
        <is>
          <t>SchemaName=Service,Client=ALL,DataSet=Prod,Host=ALL,HostGroup=ALL,Instance=NONE,Marketplace=GEG1,MethodName=ALL,Metric=Count.AutoSlam.GEG1.GEG1-SLAM803.Log.Alarm.WARNING.CM01_BagFilmLow-MachineStartInhibited.70,MetricClass=NONE,ServiceName=FCAutoSlamClientService,Stat=sum,Period=OneDay</t>
        </is>
      </c>
      <c r="DS1" t="inlineStr">
        <is>
          <t>SchemaName=Service,Client=ALL,DataSet=Prod,Host=ALL,HostGroup=ALL,Instance=NONE,Marketplace=GEG1,MethodName=ALL,Metric=Count.AutoSlam.GEG1.GEG1-SLAM803.Log.Alarm.WARNING.CM01_BagFilmLow.69,MetricClass=NONE,ServiceName=FCAutoSlamClientService,Stat=sum,Period=OneDay</t>
        </is>
      </c>
      <c r="DT1" t="inlineStr">
        <is>
          <t>SchemaName=Service,Client=ALL,DataSet=Prod,Host=ALL,HostGroup=ALL,Instance=NONE,Marketplace=GEG1,MethodName=ALL,Metric=Count.AutoSlam.GEG1.GEG1-SLAM803.Log.Alarm.WARNING.CM01_CycleStopActive.65,MetricClass=NONE,ServiceName=FCAutoSlamClientService,Stat=sum,Period=OneDay</t>
        </is>
      </c>
      <c r="DU1" t="inlineStr">
        <is>
          <t>SchemaName=Service,Client=ALL,DataSet=Prod,Host=ALL,HostGroup=ALL,Instance=NONE,Marketplace=GEG1,MethodName=ALL,Metric=Count.AutoSlam.GEG1.GEG1-SLAM803.Log.Alarm.WARNING.CM01_DownstreamConveyorStopped.92,MetricClass=NONE,ServiceName=FCAutoSlamClientService,Stat=sum,Period=OneDay</t>
        </is>
      </c>
      <c r="DV1" t="inlineStr">
        <is>
          <t>SchemaName=Service,Client=ALL,DataSet=Prod,Host=ALL,HostGroup=ALL,Instance=NONE,Marketplace=GEG1,MethodName=ALL,Metric=Count.AutoSlam.GEG1.GEG1-SLAM803.Log.Alarm.WARNING.CM01_EventServiceDisconnected.118,MetricClass=NONE,ServiceName=FCAutoSlamClientService,Stat=sum,Period=OneDay</t>
        </is>
      </c>
      <c r="DW1" t="inlineStr">
        <is>
          <t>SchemaName=Service,Client=ALL,DataSet=Prod,Host=ALL,HostGroup=ALL,Instance=NONE,Marketplace=GEG1,MethodName=ALL,Metric=Count.AutoSlam.GEG1.GEG1-SLAM803.Log.Alarm.WARNING.CM01_FailedtoTampError.82,MetricClass=NONE,ServiceName=FCAutoSlamClientService,Stat=sum,Period=OneDay</t>
        </is>
      </c>
      <c r="DX1" t="inlineStr">
        <is>
          <t>SchemaName=Service,Client=ALL,DataSet=Prod,Host=ALL,HostGroup=ALL,Instance=NONE,Marketplace=GEG1,MethodName=ALL,Metric=Count.AutoSlam.GEG1.GEG1-SLAM803.Log.Alarm.WARNING.CM01_FailuretoReadRejectToteBarcode.73,MetricClass=NONE,ServiceName=FCAutoSlamClientService,Stat=sum,Period=OneDay</t>
        </is>
      </c>
      <c r="DY1" t="inlineStr">
        <is>
          <t>SchemaName=Service,Client=ALL,DataSet=Prod,Host=ALL,HostGroup=ALL,Instance=NONE,Marketplace=GEG1,MethodName=ALL,Metric=Count.AutoSlam.GEG1.GEG1-SLAM803.Log.Alarm.WARNING.CM01_FLUSHREQUIRED_Dry/EmptyCyclethemachine_.95,MetricClass=NONE,ServiceName=FCAutoSlamClientService,Stat=sum,Period=OneDay</t>
        </is>
      </c>
      <c r="DZ1" t="inlineStr">
        <is>
          <t>SchemaName=Service,Client=ALL,DataSet=Prod,Host=ALL,HostGroup=ALL,Instance=NONE,Marketplace=GEG1,MethodName=ALL,Metric=Count.AutoSlam.GEG1.GEG1-SLAM803.Log.Alarm.WARNING.CM01_KickoutConveyorJam.91,MetricClass=NONE,ServiceName=FCAutoSlamClientService,Stat=sum,Period=OneDay</t>
        </is>
      </c>
      <c r="EA1" t="inlineStr">
        <is>
          <t>SchemaName=Service,Client=ALL,DataSet=Prod,Host=ALL,HostGroup=ALL,Instance=NONE,Marketplace=GEG1,MethodName=ALL,Metric=Count.AutoSlam.GEG1.GEG1-SLAM803.Log.Alarm.WARNING.CM01_LabelApplicatorTampHeadSlow.106,MetricClass=NONE,ServiceName=FCAutoSlamClientService,Stat=sum,Period=OneDay</t>
        </is>
      </c>
      <c r="EB1" t="inlineStr">
        <is>
          <t>SchemaName=Service,Client=ALL,DataSet=Prod,Host=ALL,HostGroup=ALL,Instance=NONE,Marketplace=GEG1,MethodName=ALL,Metric=Count.AutoSlam.GEG1.GEG1-SLAM803.Log.Alarm.WARNING.CM01_LabelPrinterLabelStockLow-StopMachine.76,MetricClass=NONE,ServiceName=FCAutoSlamClientService,Stat=sum,Period=OneDay</t>
        </is>
      </c>
      <c r="EC1" t="inlineStr">
        <is>
          <t>SchemaName=Service,Client=ALL,DataSet=Prod,Host=ALL,HostGroup=ALL,Instance=NONE,Marketplace=GEG1,MethodName=ALL,Metric=Count.AutoSlam.GEG1.GEG1-SLAM803.Log.Alarm.WARNING.CM01_LabelPrinterLabelStockLow.75,MetricClass=NONE,ServiceName=FCAutoSlamClientService,Stat=sum,Period=OneDay</t>
        </is>
      </c>
      <c r="ED1" t="inlineStr">
        <is>
          <t>SchemaName=Service,Client=ALL,DataSet=Prod,Host=ALL,HostGroup=ALL,Instance=NONE,Marketplace=GEG1,MethodName=ALL,Metric=Count.AutoSlam.GEG1.GEG1-SLAM803.Log.Alarm.WARNING.CM01_LabelVerifySlow.108,MetricClass=NONE,ServiceName=FCAutoSlamClientService,Stat=sum,Period=OneDay</t>
        </is>
      </c>
      <c r="EE1" t="inlineStr">
        <is>
          <t>SchemaName=Service,Client=ALL,DataSet=Prod,Host=ALL,HostGroup=ALL,Instance=NONE,Marketplace=GEG1,MethodName=ALL,Metric=Count.AutoSlam.GEG1.GEG1-SLAM803.Log.Alarm.WARNING.CM01_LightCurtainInterrupted.64,MetricClass=NONE,ServiceName=FCAutoSlamClientService,Stat=sum,Period=OneDay</t>
        </is>
      </c>
      <c r="EF1" t="inlineStr">
        <is>
          <t>SchemaName=Service,Client=ALL,DataSet=Prod,Host=ALL,HostGroup=ALL,Instance=NONE,Marketplace=GEG1,MethodName=ALL,Metric=Count.AutoSlam.GEG1.GEG1-SLAM803.Log.Alarm.WARNING.CM01_MachineStarved-NoASINtotesonconveyororslide.72,MetricClass=NONE,ServiceName=FCAutoSlamClientService,Stat=sum,Period=OneDay</t>
        </is>
      </c>
      <c r="EG1" t="inlineStr">
        <is>
          <t>SchemaName=Service,Client=ALL,DataSet=Prod,Host=ALL,HostGroup=ALL,Instance=NONE,Marketplace=GEG1,MethodName=ALL,Metric=Count.AutoSlam.GEG1.GEG1-SLAM803.Log.Alarm.WARNING.CM01_PackServiceDisconnected.116,MetricClass=NONE,ServiceName=FCAutoSlamClientService,Stat=sum,Period=OneDay</t>
        </is>
      </c>
      <c r="EH1" t="inlineStr">
        <is>
          <t>SchemaName=Service,Client=ALL,DataSet=Prod,Host=ALL,HostGroup=ALL,Instance=NONE,Marketplace=GEG1,MethodName=ALL,Metric=Count.AutoSlam.GEG1.GEG1-SLAM803.Log.Alarm.WARNING.CM01_PrinterFailedtoPrint.80,MetricClass=NONE,ServiceName=FCAutoSlamClientService,Stat=sum,Period=OneDay</t>
        </is>
      </c>
      <c r="EI1" t="inlineStr">
        <is>
          <t>SchemaName=Service,Client=ALL,DataSet=Prod,Host=ALL,HostGroup=ALL,Instance=NONE,Marketplace=GEG1,MethodName=ALL,Metric=Count.AutoSlam.GEG1.GEG1-SLAM803.Log.Alarm.WARNING.CM01_SealerBarTemperatureTooLow.68,MetricClass=NONE,ServiceName=FCAutoSlamClientService,Stat=sum,Period=OneDay</t>
        </is>
      </c>
      <c r="EJ1" t="inlineStr">
        <is>
          <t>SchemaName=Service,Client=ALL,DataSet=Prod,Host=ALL,HostGroup=ALL,Instance=NONE,Marketplace=GEG1,MethodName=ALL,Metric=Count.AutoSlam.GEG1.GEG1-SLAM803.Log.Alarm.WARNING.CM01_SealingJawCutterFailedtoAdvance.112,MetricClass=NONE,ServiceName=FCAutoSlamClientService,Stat=sum,Period=OneDay</t>
        </is>
      </c>
      <c r="EK1" t="inlineStr">
        <is>
          <t>SchemaName=Service,Client=ALL,DataSet=Prod,Host=ALL,HostGroup=ALL,Instance=NONE,Marketplace=GEG1,MethodName=ALL,Metric=Count.AutoSlam.GEG1.GEG1-SLAM803.Log.Alarm.WARNING.CM01_SLAMServiceDisconnected.117,MetricClass=NONE,ServiceName=FCAutoSlamClientService,Stat=sum,Period=OneDay</t>
        </is>
      </c>
      <c r="EL1" t="inlineStr">
        <is>
          <t>SchemaName=Service,Client=ALL,DataSet=Prod,Host=ALL,HostGroup=ALL,Instance=NONE,Marketplace=GEG1,MethodName=ALL,Metric=Count.AutoSlam.GEG1.GEG1-SLAM803.Log.Alarm.WARNING.CM01_TakeawayConveyorJam.90,MetricClass=NONE,ServiceName=FCAutoSlamClientService,Stat=sum,Period=OneDay</t>
        </is>
      </c>
      <c r="EM1" t="inlineStr">
        <is>
          <t>SchemaName=Service,Client=ALL,DataSet=Prod,Host=ALL,HostGroup=ALL,Instance=NONE,Marketplace=GEG1,MethodName=ALL,Metric=Count.AutoSlam.GEG1.GEG1-SLAM803.Log.Alarm.WARNING.CM01_TampHeadVacuumError.81,MetricClass=NONE,ServiceName=FCAutoSlamClientService,Stat=sum,Period=OneDay</t>
        </is>
      </c>
      <c r="EN1" t="inlineStr">
        <is>
          <t>SchemaName=Service,Client=ALL,DataSet=Prod,Host=ALL,HostGroup=ALL,Instance=NONE,Marketplace=GEG1,MethodName=ALL,Metric=Count.AutoSlam.GEG1.GEG1-SLAM803.Log.Alarm.WARNING.CM01_WMSLabelRequestResponseSlow.121,MetricClass=NONE,ServiceName=FCAutoSlamClientService,Stat=sum,Period=OneDay</t>
        </is>
      </c>
      <c r="EO1" t="inlineStr">
        <is>
          <t>SchemaName=Service,Client=ALL,DataSet=Prod,Host=ALL,HostGroup=ALL,Instance=NONE,Marketplace=GEG1,MethodName=ALL,Metric=Count.AutoSlam.GEG1.GEG1-SLAM803.Log.Alarm.WARNING.CM01_WMSScaleInductACKResponseSlow.120,MetricClass=NONE,ServiceName=FCAutoSlamClientService,Stat=sum,Period=OneDay</t>
        </is>
      </c>
      <c r="EP1" t="inlineStr">
        <is>
          <t>SchemaName=Service,Client=ALL,DataSet=Prod,Host=ALL,HostGroup=ALL,Instance=NONE,Marketplace=GEG1,MethodName=ALL,Metric=Count.AutoSlam.GEG1.GEG1-SLAM804.Log.Alarm.CRITICAL.CM01_BackSideExitConveyorE-StopPressed.59,MetricClass=NONE,ServiceName=FCAutoSlamClientService,Stat=sum,Period=OneDay</t>
        </is>
      </c>
      <c r="EQ1" t="inlineStr">
        <is>
          <t>SchemaName=Service,Client=ALL,DataSet=Prod,Host=ALL,HostGroup=ALL,Instance=NONE,Marketplace=GEG1,MethodName=ALL,Metric=Count.AutoSlam.GEG1.GEG1-SLAM804.Log.Alarm.CRITICAL.CM01_BackSideFilmRollE-StopPressed.58,MetricClass=NONE,ServiceName=FCAutoSlamClientService,Stat=sum,Period=OneDay</t>
        </is>
      </c>
      <c r="ER1" t="inlineStr">
        <is>
          <t>SchemaName=Service,Client=ALL,DataSet=Prod,Host=ALL,HostGroup=ALL,Instance=NONE,Marketplace=GEG1,MethodName=ALL,Metric=Count.AutoSlam.GEG1.GEG1-SLAM804.Log.Alarm.CRITICAL.CM01_FrontSideExitConveyorE-StopPressed.61,MetricClass=NONE,ServiceName=FCAutoSlamClientService,Stat=sum,Period=OneDay</t>
        </is>
      </c>
      <c r="ES1" t="inlineStr">
        <is>
          <t>SchemaName=Service,Client=ALL,DataSet=Prod,Host=ALL,HostGroup=ALL,Instance=NONE,Marketplace=GEG1,MethodName=ALL,Metric=Count.AutoSlam.GEG1.GEG1-SLAM804.Log.Alarm.CRITICAL.CM01_FrontSideHMICabinetE-StopPressed.57,MetricClass=NONE,ServiceName=FCAutoSlamClientService,Stat=sum,Period=OneDay</t>
        </is>
      </c>
      <c r="ET1" t="inlineStr">
        <is>
          <t>SchemaName=Service,Client=ALL,DataSet=Prod,Host=ALL,HostGroup=ALL,Instance=NONE,Marketplace=GEG1,MethodName=ALL,Metric=Count.AutoSlam.GEG1.GEG1-SLAM804.Log.Alarm.CRITICAL.CM01_FrontSideJawAccessDoorOpen.60,MetricClass=NONE,ServiceName=FCAutoSlamClientService,Stat=sum,Period=OneDay</t>
        </is>
      </c>
      <c r="EU1" t="inlineStr">
        <is>
          <t>SchemaName=Service,Client=ALL,DataSet=Prod,Host=ALL,HostGroup=ALL,Instance=NONE,Marketplace=GEG1,MethodName=ALL,Metric=Count.AutoSlam.GEG1.GEG1-SLAM804.Log.Alarm.HIGH.CM01_Grip_Servo_Axis_Fault.36,MetricClass=NONE,ServiceName=FCAutoSlamClientService,Stat=sum,Period=OneDay</t>
        </is>
      </c>
      <c r="EV1" t="inlineStr">
        <is>
          <t>SchemaName=Service,Client=ALL,DataSet=Prod,Host=ALL,HostGroup=ALL,Instance=NONE,Marketplace=GEG1,MethodName=ALL,Metric=Count.AutoSlam.GEG1.GEG1-SLAM804.Log.Alarm.HIGH.CM01_GripperServoOvertravelLower.39,MetricClass=NONE,ServiceName=FCAutoSlamClientService,Stat=sum,Period=OneDay</t>
        </is>
      </c>
      <c r="EW1" t="inlineStr">
        <is>
          <t>SchemaName=Service,Client=ALL,DataSet=Prod,Host=ALL,HostGroup=ALL,Instance=NONE,Marketplace=GEG1,MethodName=ALL,Metric=Count.AutoSlam.GEG1.GEG1-SLAM804.Log.Alarm.HIGH.CM01_JawSafetysensorFault_BagRollSide_.47,MetricClass=NONE,ServiceName=FCAutoSlamClientService,Stat=sum,Period=OneDay</t>
        </is>
      </c>
      <c r="EX1" t="inlineStr">
        <is>
          <t>SchemaName=Service,Client=ALL,DataSet=Prod,Host=ALL,HostGroup=ALL,Instance=NONE,Marketplace=GEG1,MethodName=ALL,Metric=Count.AutoSlam.GEG1.GEG1-SLAM804.Log.Alarm.HIGH.CM01_JawSafetySensorFault_OperatorSide_.46,MetricClass=NONE,ServiceName=FCAutoSlamClientService,Stat=sum,Period=OneDay</t>
        </is>
      </c>
      <c r="EY1" t="inlineStr">
        <is>
          <t>SchemaName=Service,Client=ALL,DataSet=Prod,Host=ALL,HostGroup=ALL,Instance=NONE,Marketplace=GEG1,MethodName=ALL,Metric=Count.AutoSlam.GEG1.GEG1-SLAM804.Log.Alarm.HIGH.CM01_KickoutConveyorMotorFault.16,MetricClass=NONE,ServiceName=FCAutoSlamClientService,Stat=sum,Period=OneDay</t>
        </is>
      </c>
      <c r="EZ1" t="inlineStr">
        <is>
          <t>SchemaName=Service,Client=ALL,DataSet=Prod,Host=ALL,HostGroup=ALL,Instance=NONE,Marketplace=GEG1,MethodName=ALL,Metric=Count.AutoSlam.GEG1.GEG1-SLAM804.Log.Alarm.HIGH.CM01_Nip_Servo_Axis_Fault.40,MetricClass=NONE,ServiceName=FCAutoSlamClientService,Stat=sum,Period=OneDay</t>
        </is>
      </c>
      <c r="FA1" t="inlineStr">
        <is>
          <t>SchemaName=Service,Client=ALL,DataSet=Prod,Host=ALL,HostGroup=ALL,Instance=NONE,Marketplace=GEG1,MethodName=ALL,Metric=Count.AutoSlam.GEG1.GEG1-SLAM804.Log.Alarm.HIGH.CM01_NipFaultCycletoolongorServoNotReady.4,MetricClass=NONE,ServiceName=FCAutoSlamClientService,Stat=sum,Period=OneDay</t>
        </is>
      </c>
      <c r="FB1" t="inlineStr">
        <is>
          <t>SchemaName=Service,Client=ALL,DataSet=Prod,Host=ALL,HostGroup=ALL,Instance=NONE,Marketplace=GEG1,MethodName=ALL,Metric=Count.AutoSlam.GEG1.GEG1-SLAM804.Log.Alarm.HIGH.CM01_TakeawayConveyorMotorFault.15,MetricClass=NONE,ServiceName=FCAutoSlamClientService,Stat=sum,Period=OneDay</t>
        </is>
      </c>
      <c r="FC1" t="inlineStr">
        <is>
          <t>SchemaName=Service,Client=ALL,DataSet=Prod,Host=ALL,HostGroup=ALL,Instance=NONE,Marketplace=GEG1,MethodName=ALL,Metric=Count.AutoSlam.GEG1.GEG1-SLAM804.Log.Alarm.LOW.CM01_VerifyCameraNotReady.26,MetricClass=NONE,ServiceName=FCAutoSlamClientService,Stat=sum,Period=OneDay</t>
        </is>
      </c>
      <c r="FD1" t="inlineStr">
        <is>
          <t>SchemaName=Service,Client=ALL,DataSet=Prod,Host=ALL,HostGroup=ALL,Instance=NONE,Marketplace=GEG1,MethodName=ALL,Metric=Count.AutoSlam.GEG1.GEG1-SLAM804.Log.Alarm.WARNING.CM01_ASINScanreceiptmaybeslow.122,MetricClass=NONE,ServiceName=FCAutoSlamClientService,Stat=sum,Period=OneDay</t>
        </is>
      </c>
      <c r="FE1" t="inlineStr">
        <is>
          <t>SchemaName=Service,Client=ALL,DataSet=Prod,Host=ALL,HostGroup=ALL,Instance=NONE,Marketplace=GEG1,MethodName=ALL,Metric=Count.AutoSlam.GEG1.GEG1-SLAM804.Log.Alarm.WARNING.CM01_ASINToteSupplyConveyorEmpty.71,MetricClass=NONE,ServiceName=FCAutoSlamClientService,Stat=sum,Period=OneDay</t>
        </is>
      </c>
      <c r="FF1" t="inlineStr">
        <is>
          <t>SchemaName=Service,Client=ALL,DataSet=Prod,Host=ALL,HostGroup=ALL,Instance=NONE,Marketplace=GEG1,MethodName=ALL,Metric=Count.AutoSlam.GEG1.GEG1-SLAM804.Log.Alarm.WARNING.CM01_BagFilmLow-MachineStartInhibited.70,MetricClass=NONE,ServiceName=FCAutoSlamClientService,Stat=sum,Period=OneDay</t>
        </is>
      </c>
      <c r="FG1" t="inlineStr">
        <is>
          <t>SchemaName=Service,Client=ALL,DataSet=Prod,Host=ALL,HostGroup=ALL,Instance=NONE,Marketplace=GEG1,MethodName=ALL,Metric=Count.AutoSlam.GEG1.GEG1-SLAM804.Log.Alarm.WARNING.CM01_BagFilmLow.69,MetricClass=NONE,ServiceName=FCAutoSlamClientService,Stat=sum,Period=OneDay</t>
        </is>
      </c>
      <c r="FH1" t="inlineStr">
        <is>
          <t>SchemaName=Service,Client=ALL,DataSet=Prod,Host=ALL,HostGroup=ALL,Instance=NONE,Marketplace=GEG1,MethodName=ALL,Metric=Count.AutoSlam.GEG1.GEG1-SLAM804.Log.Alarm.WARNING.CM01_CycleStopActive.65,MetricClass=NONE,ServiceName=FCAutoSlamClientService,Stat=sum,Period=OneDay</t>
        </is>
      </c>
      <c r="FI1" t="inlineStr">
        <is>
          <t>SchemaName=Service,Client=ALL,DataSet=Prod,Host=ALL,HostGroup=ALL,Instance=NONE,Marketplace=GEG1,MethodName=ALL,Metric=Count.AutoSlam.GEG1.GEG1-SLAM804.Log.Alarm.WARNING.CM01_DownstreamConveyorStopped.92,MetricClass=NONE,ServiceName=FCAutoSlamClientService,Stat=sum,Period=OneDay</t>
        </is>
      </c>
      <c r="FJ1" t="inlineStr">
        <is>
          <t>SchemaName=Service,Client=ALL,DataSet=Prod,Host=ALL,HostGroup=ALL,Instance=NONE,Marketplace=GEG1,MethodName=ALL,Metric=Count.AutoSlam.GEG1.GEG1-SLAM804.Log.Alarm.WARNING.CM01_EventServiceDisconnected.118,MetricClass=NONE,ServiceName=FCAutoSlamClientService,Stat=sum,Period=OneDay</t>
        </is>
      </c>
      <c r="FK1" t="inlineStr">
        <is>
          <t>SchemaName=Service,Client=ALL,DataSet=Prod,Host=ALL,HostGroup=ALL,Instance=NONE,Marketplace=GEG1,MethodName=ALL,Metric=Count.AutoSlam.GEG1.GEG1-SLAM804.Log.Alarm.WARNING.CM01_FailedtoTampError.82,MetricClass=NONE,ServiceName=FCAutoSlamClientService,Stat=sum,Period=OneDay</t>
        </is>
      </c>
      <c r="FL1" t="inlineStr">
        <is>
          <t>SchemaName=Service,Client=ALL,DataSet=Prod,Host=ALL,HostGroup=ALL,Instance=NONE,Marketplace=GEG1,MethodName=ALL,Metric=Count.AutoSlam.GEG1.GEG1-SLAM804.Log.Alarm.WARNING.CM01_FailuretoReadRejectToteBarcode.73,MetricClass=NONE,ServiceName=FCAutoSlamClientService,Stat=sum,Period=OneDay</t>
        </is>
      </c>
      <c r="FM1" t="inlineStr">
        <is>
          <t>SchemaName=Service,Client=ALL,DataSet=Prod,Host=ALL,HostGroup=ALL,Instance=NONE,Marketplace=GEG1,MethodName=ALL,Metric=Count.AutoSlam.GEG1.GEG1-SLAM804.Log.Alarm.WARNING.CM01_FLUSHREQUIRED_Dry/EmptyCyclethemachine_.95,MetricClass=NONE,ServiceName=FCAutoSlamClientService,Stat=sum,Period=OneDay</t>
        </is>
      </c>
      <c r="FN1" t="inlineStr">
        <is>
          <t>SchemaName=Service,Client=ALL,DataSet=Prod,Host=ALL,HostGroup=ALL,Instance=NONE,Marketplace=GEG1,MethodName=ALL,Metric=Count.AutoSlam.GEG1.GEG1-SLAM804.Log.Alarm.WARNING.CM01_KickoutConveyorJam.91,MetricClass=NONE,ServiceName=FCAutoSlamClientService,Stat=sum,Period=OneDay</t>
        </is>
      </c>
      <c r="FO1" t="inlineStr">
        <is>
          <t>SchemaName=Service,Client=ALL,DataSet=Prod,Host=ALL,HostGroup=ALL,Instance=NONE,Marketplace=GEG1,MethodName=ALL,Metric=Count.AutoSlam.GEG1.GEG1-SLAM804.Log.Alarm.WARNING.CM01_LabelPrinterLabelStockLow.75,MetricClass=NONE,ServiceName=FCAutoSlamClientService,Stat=sum,Period=OneDay</t>
        </is>
      </c>
      <c r="FP1" t="inlineStr">
        <is>
          <t>SchemaName=Service,Client=ALL,DataSet=Prod,Host=ALL,HostGroup=ALL,Instance=NONE,Marketplace=GEG1,MethodName=ALL,Metric=Count.AutoSlam.GEG1.GEG1-SLAM804.Log.Alarm.WARNING.CM01_LabelVerifySlow.108,MetricClass=NONE,ServiceName=FCAutoSlamClientService,Stat=sum,Period=OneDay</t>
        </is>
      </c>
      <c r="FQ1" t="inlineStr">
        <is>
          <t>SchemaName=Service,Client=ALL,DataSet=Prod,Host=ALL,HostGroup=ALL,Instance=NONE,Marketplace=GEG1,MethodName=ALL,Metric=Count.AutoSlam.GEG1.GEG1-SLAM804.Log.Alarm.WARNING.CM01_LightCurtainInterrupted.64,MetricClass=NONE,ServiceName=FCAutoSlamClientService,Stat=sum,Period=OneDay</t>
        </is>
      </c>
      <c r="FR1" t="inlineStr">
        <is>
          <t>SchemaName=Service,Client=ALL,DataSet=Prod,Host=ALL,HostGroup=ALL,Instance=NONE,Marketplace=GEG1,MethodName=ALL,Metric=Count.AutoSlam.GEG1.GEG1-SLAM804.Log.Alarm.WARNING.CM01_MachineStarved-NoASINtotesonconveyororslide.72,MetricClass=NONE,ServiceName=FCAutoSlamClientService,Stat=sum,Period=OneDay</t>
        </is>
      </c>
      <c r="FS1" t="inlineStr">
        <is>
          <t>SchemaName=Service,Client=ALL,DataSet=Prod,Host=ALL,HostGroup=ALL,Instance=NONE,Marketplace=GEG1,MethodName=ALL,Metric=Count.AutoSlam.GEG1.GEG1-SLAM804.Log.Alarm.WARNING.CM01_PackServiceDisconnected.116,MetricClass=NONE,ServiceName=FCAutoSlamClientService,Stat=sum,Period=OneDay</t>
        </is>
      </c>
      <c r="FT1" t="inlineStr">
        <is>
          <t>SchemaName=Service,Client=ALL,DataSet=Prod,Host=ALL,HostGroup=ALL,Instance=NONE,Marketplace=GEG1,MethodName=ALL,Metric=Count.AutoSlam.GEG1.GEG1-SLAM804.Log.Alarm.WARNING.CM01_PrinterFailedtoPrint.80,MetricClass=NONE,ServiceName=FCAutoSlamClientService,Stat=sum,Period=OneDay</t>
        </is>
      </c>
      <c r="FU1" t="inlineStr">
        <is>
          <t>SchemaName=Service,Client=ALL,DataSet=Prod,Host=ALL,HostGroup=ALL,Instance=NONE,Marketplace=GEG1,MethodName=ALL,Metric=Count.AutoSlam.GEG1.GEG1-SLAM804.Log.Alarm.WARNING.CM01_SealerBarTemperatureTooLow.68,MetricClass=NONE,ServiceName=FCAutoSlamClientService,Stat=sum,Period=OneDay</t>
        </is>
      </c>
      <c r="FV1" t="inlineStr">
        <is>
          <t>SchemaName=Service,Client=ALL,DataSet=Prod,Host=ALL,HostGroup=ALL,Instance=NONE,Marketplace=GEG1,MethodName=ALL,Metric=Count.AutoSlam.GEG1.GEG1-SLAM804.Log.Alarm.WARNING.CM01_SealingJawCutterFailedtoAdvance.112,MetricClass=NONE,ServiceName=FCAutoSlamClientService,Stat=sum,Period=OneDay</t>
        </is>
      </c>
      <c r="FW1" t="inlineStr">
        <is>
          <t>SchemaName=Service,Client=ALL,DataSet=Prod,Host=ALL,HostGroup=ALL,Instance=NONE,Marketplace=GEG1,MethodName=ALL,Metric=Count.AutoSlam.GEG1.GEG1-SLAM804.Log.Alarm.WARNING.CM01_SLAMServiceDisconnected.117,MetricClass=NONE,ServiceName=FCAutoSlamClientService,Stat=sum,Period=OneDay</t>
        </is>
      </c>
      <c r="FX1" t="inlineStr">
        <is>
          <t>SchemaName=Service,Client=ALL,DataSet=Prod,Host=ALL,HostGroup=ALL,Instance=NONE,Marketplace=GEG1,MethodName=ALL,Metric=Count.AutoSlam.GEG1.GEG1-SLAM804.Log.Alarm.WARNING.CM01_TakeawayConveyorJam.90,MetricClass=NONE,ServiceName=FCAutoSlamClientService,Stat=sum,Period=OneDay</t>
        </is>
      </c>
      <c r="FY1" t="inlineStr">
        <is>
          <t>SchemaName=Service,Client=ALL,DataSet=Prod,Host=ALL,HostGroup=ALL,Instance=NONE,Marketplace=GEG1,MethodName=ALL,Metric=Count.AutoSlam.GEG1.GEG1-SLAM804.Log.Alarm.WARNING.CM01_TampHeadVacuumError.81,MetricClass=NONE,ServiceName=FCAutoSlamClientService,Stat=sum,Period=OneDay</t>
        </is>
      </c>
      <c r="FZ1" t="inlineStr">
        <is>
          <t>SchemaName=Service,Client=ALL,DataSet=Prod,Host=ALL,HostGroup=ALL,Instance=NONE,Marketplace=GEG1,MethodName=ALL,Metric=Count.AutoSlam.GEG1.GEG1-SLAM804.Log.Alarm.WARNING.CM01_WMSLabelRequestResponseSlow.121,MetricClass=NONE,ServiceName=FCAutoSlamClientService,Stat=sum,Period=OneDay</t>
        </is>
      </c>
      <c r="GA1" t="inlineStr">
        <is>
          <t>SchemaName=Service,Client=ALL,DataSet=Prod,Host=ALL,HostGroup=ALL,Instance=NONE,Marketplace=GEG1,MethodName=ALL,Metric=Count.AutoSlam.GEG1.GEG1-SLAM804.Log.Alarm.WARNING.CM01_WMSScaleInductACKResponseSlow.120,MetricClass=NONE,ServiceName=FCAutoSlamClientService,Stat=sum,Period=OneDay</t>
        </is>
      </c>
      <c r="GB1" t="inlineStr">
        <is>
          <t>SchemaName=Service,Client=ALL,DataSet=Prod,Host=ALL,HostGroup=ALL,Instance=NONE,Marketplace=GEG1,MethodName=ALL,Metric=Count.AutoSlam.GEG1.GEG1-SLAM805.Log.Alarm.CRITICAL.CM01_BackSideExitConveyorE-StopPressed.59,MetricClass=NONE,ServiceName=FCAutoSlamClientService,Stat=sum,Period=OneDay</t>
        </is>
      </c>
      <c r="GC1" t="inlineStr">
        <is>
          <t>SchemaName=Service,Client=ALL,DataSet=Prod,Host=ALL,HostGroup=ALL,Instance=NONE,Marketplace=GEG1,MethodName=ALL,Metric=Count.AutoSlam.GEG1.GEG1-SLAM805.Log.Alarm.CRITICAL.CM01_BackSideFilmRollE-StopPressed.58,MetricClass=NONE,ServiceName=FCAutoSlamClientService,Stat=sum,Period=OneDay</t>
        </is>
      </c>
      <c r="GD1" t="inlineStr">
        <is>
          <t>SchemaName=Service,Client=ALL,DataSet=Prod,Host=ALL,HostGroup=ALL,Instance=NONE,Marketplace=GEG1,MethodName=ALL,Metric=Count.AutoSlam.GEG1.GEG1-SLAM805.Log.Alarm.CRITICAL.CM01_FrontSideExitConveyorE-StopPressed.61,MetricClass=NONE,ServiceName=FCAutoSlamClientService,Stat=sum,Period=OneDay</t>
        </is>
      </c>
      <c r="GE1" t="inlineStr">
        <is>
          <t>SchemaName=Service,Client=ALL,DataSet=Prod,Host=ALL,HostGroup=ALL,Instance=NONE,Marketplace=GEG1,MethodName=ALL,Metric=Count.AutoSlam.GEG1.GEG1-SLAM805.Log.Alarm.CRITICAL.CM01_FrontSideHMICabinetE-StopPressed.57,MetricClass=NONE,ServiceName=FCAutoSlamClientService,Stat=sum,Period=OneDay</t>
        </is>
      </c>
      <c r="GF1" t="inlineStr">
        <is>
          <t>SchemaName=Service,Client=ALL,DataSet=Prod,Host=ALL,HostGroup=ALL,Instance=NONE,Marketplace=GEG1,MethodName=ALL,Metric=Count.AutoSlam.GEG1.GEG1-SLAM805.Log.Alarm.CRITICAL.CM01_FrontSideJawAccessDoorOpen.60,MetricClass=NONE,ServiceName=FCAutoSlamClientService,Stat=sum,Period=OneDay</t>
        </is>
      </c>
      <c r="GG1" t="inlineStr">
        <is>
          <t>SchemaName=Service,Client=ALL,DataSet=Prod,Host=ALL,HostGroup=ALL,Instance=NONE,Marketplace=GEG1,MethodName=ALL,Metric=Count.AutoSlam.GEG1.GEG1-SLAM805.Log.Alarm.HIGH.CM01_Grip_Servo_Axis_Fault.36,MetricClass=NONE,ServiceName=FCAutoSlamClientService,Stat=sum,Period=OneDay</t>
        </is>
      </c>
      <c r="GH1" t="inlineStr">
        <is>
          <t>SchemaName=Service,Client=ALL,DataSet=Prod,Host=ALL,HostGroup=ALL,Instance=NONE,Marketplace=GEG1,MethodName=ALL,Metric=Count.AutoSlam.GEG1.GEG1-SLAM805.Log.Alarm.HIGH.CM01_GripperServoOvertravelLower.39,MetricClass=NONE,ServiceName=FCAutoSlamClientService,Stat=sum,Period=OneDay</t>
        </is>
      </c>
      <c r="GI1" t="inlineStr">
        <is>
          <t>SchemaName=Service,Client=ALL,DataSet=Prod,Host=ALL,HostGroup=ALL,Instance=NONE,Marketplace=GEG1,MethodName=ALL,Metric=Count.AutoSlam.GEG1.GEG1-SLAM805.Log.Alarm.HIGH.CM01_GripperServoPositionFault.3,MetricClass=NONE,ServiceName=FCAutoSlamClientService,Stat=sum,Period=OneDay</t>
        </is>
      </c>
      <c r="GJ1" t="inlineStr">
        <is>
          <t>SchemaName=Service,Client=ALL,DataSet=Prod,Host=ALL,HostGroup=ALL,Instance=NONE,Marketplace=GEG1,MethodName=ALL,Metric=Count.AutoSlam.GEG1.GEG1-SLAM805.Log.Alarm.HIGH.CM01_JawClosedError.45,MetricClass=NONE,ServiceName=FCAutoSlamClientService,Stat=sum,Period=OneDay</t>
        </is>
      </c>
      <c r="GK1" t="inlineStr">
        <is>
          <t>SchemaName=Service,Client=ALL,DataSet=Prod,Host=ALL,HostGroup=ALL,Instance=NONE,Marketplace=GEG1,MethodName=ALL,Metric=Count.AutoSlam.GEG1.GEG1-SLAM805.Log.Alarm.HIGH.CM01_JawSafetySensorFault_OperatorSide_.46,MetricClass=NONE,ServiceName=FCAutoSlamClientService,Stat=sum,Period=OneDay</t>
        </is>
      </c>
      <c r="GL1" t="inlineStr">
        <is>
          <t>SchemaName=Service,Client=ALL,DataSet=Prod,Host=ALL,HostGroup=ALL,Instance=NONE,Marketplace=GEG1,MethodName=ALL,Metric=Count.AutoSlam.GEG1.GEG1-SLAM805.Log.Alarm.HIGH.CM01_KickoutConveyorMotorFault.16,MetricClass=NONE,ServiceName=FCAutoSlamClientService,Stat=sum,Period=OneDay</t>
        </is>
      </c>
      <c r="GM1" t="inlineStr">
        <is>
          <t>SchemaName=Service,Client=ALL,DataSet=Prod,Host=ALL,HostGroup=ALL,Instance=NONE,Marketplace=GEG1,MethodName=ALL,Metric=Count.AutoSlam.GEG1.GEG1-SLAM805.Log.Alarm.HIGH.CM01_Nip_Servo_Axis_Fault.40,MetricClass=NONE,ServiceName=FCAutoSlamClientService,Stat=sum,Period=OneDay</t>
        </is>
      </c>
      <c r="GN1" t="inlineStr">
        <is>
          <t>SchemaName=Service,Client=ALL,DataSet=Prod,Host=ALL,HostGroup=ALL,Instance=NONE,Marketplace=GEG1,MethodName=ALL,Metric=Count.AutoSlam.GEG1.GEG1-SLAM805.Log.Alarm.HIGH.CM01_NipFaultCycletoolongorServoNotReady.4,MetricClass=NONE,ServiceName=FCAutoSlamClientService,Stat=sum,Period=OneDay</t>
        </is>
      </c>
      <c r="GO1" t="inlineStr">
        <is>
          <t>SchemaName=Service,Client=ALL,DataSet=Prod,Host=ALL,HostGroup=ALL,Instance=NONE,Marketplace=GEG1,MethodName=ALL,Metric=Count.AutoSlam.GEG1.GEG1-SLAM805.Log.Alarm.HIGH.CM01_TakeawayConveyorMotorFault.15,MetricClass=NONE,ServiceName=FCAutoSlamClientService,Stat=sum,Period=OneDay</t>
        </is>
      </c>
      <c r="GP1" t="inlineStr">
        <is>
          <t>SchemaName=Service,Client=ALL,DataSet=Prod,Host=ALL,HostGroup=ALL,Instance=NONE,Marketplace=GEG1,MethodName=ALL,Metric=Count.AutoSlam.GEG1.GEG1-SLAM805.Log.Alarm.LOW.CM01_VerifyCameraNotReady.26,MetricClass=NONE,ServiceName=FCAutoSlamClientService,Stat=sum,Period=OneDay</t>
        </is>
      </c>
      <c r="GQ1" t="inlineStr">
        <is>
          <t>SchemaName=Service,Client=ALL,DataSet=Prod,Host=ALL,HostGroup=ALL,Instance=NONE,Marketplace=GEG1,MethodName=ALL,Metric=Count.AutoSlam.GEG1.GEG1-SLAM805.Log.Alarm.WARNING.CM01_ASINScanreceiptmaybeslow.122,MetricClass=NONE,ServiceName=FCAutoSlamClientService,Stat=sum,Period=OneDay</t>
        </is>
      </c>
      <c r="GR1" t="inlineStr">
        <is>
          <t>SchemaName=Service,Client=ALL,DataSet=Prod,Host=ALL,HostGroup=ALL,Instance=NONE,Marketplace=GEG1,MethodName=ALL,Metric=Count.AutoSlam.GEG1.GEG1-SLAM805.Log.Alarm.WARNING.CM01_ASINToteSupplyConveyorEmpty.71,MetricClass=NONE,ServiceName=FCAutoSlamClientService,Stat=sum,Period=OneDay</t>
        </is>
      </c>
      <c r="GS1" t="inlineStr">
        <is>
          <t>SchemaName=Service,Client=ALL,DataSet=Prod,Host=ALL,HostGroup=ALL,Instance=NONE,Marketplace=GEG1,MethodName=ALL,Metric=Count.AutoSlam.GEG1.GEG1-SLAM805.Log.Alarm.WARNING.CM01_BagFilmLow-MachineStartInhibited.70,MetricClass=NONE,ServiceName=FCAutoSlamClientService,Stat=sum,Period=OneDay</t>
        </is>
      </c>
      <c r="GT1" t="inlineStr">
        <is>
          <t>SchemaName=Service,Client=ALL,DataSet=Prod,Host=ALL,HostGroup=ALL,Instance=NONE,Marketplace=GEG1,MethodName=ALL,Metric=Count.AutoSlam.GEG1.GEG1-SLAM805.Log.Alarm.WARNING.CM01_BagFilmLow.69,MetricClass=NONE,ServiceName=FCAutoSlamClientService,Stat=sum,Period=OneDay</t>
        </is>
      </c>
      <c r="GU1" t="inlineStr">
        <is>
          <t>SchemaName=Service,Client=ALL,DataSet=Prod,Host=ALL,HostGroup=ALL,Instance=NONE,Marketplace=GEG1,MethodName=ALL,Metric=Count.AutoSlam.GEG1.GEG1-SLAM805.Log.Alarm.WARNING.CM01_CycleStopActive.65,MetricClass=NONE,ServiceName=FCAutoSlamClientService,Stat=sum,Period=OneDay</t>
        </is>
      </c>
      <c r="GV1" t="inlineStr">
        <is>
          <t>SchemaName=Service,Client=ALL,DataSet=Prod,Host=ALL,HostGroup=ALL,Instance=NONE,Marketplace=GEG1,MethodName=ALL,Metric=Count.AutoSlam.GEG1.GEG1-SLAM805.Log.Alarm.WARNING.CM01_DownstreamConveyorStopped.92,MetricClass=NONE,ServiceName=FCAutoSlamClientService,Stat=sum,Period=OneDay</t>
        </is>
      </c>
      <c r="GW1" t="inlineStr">
        <is>
          <t>SchemaName=Service,Client=ALL,DataSet=Prod,Host=ALL,HostGroup=ALL,Instance=NONE,Marketplace=GEG1,MethodName=ALL,Metric=Count.AutoSlam.GEG1.GEG1-SLAM805.Log.Alarm.WARNING.CM01_EventServiceDisconnected.118,MetricClass=NONE,ServiceName=FCAutoSlamClientService,Stat=sum,Period=OneDay</t>
        </is>
      </c>
      <c r="GX1" t="inlineStr">
        <is>
          <t>SchemaName=Service,Client=ALL,DataSet=Prod,Host=ALL,HostGroup=ALL,Instance=NONE,Marketplace=GEG1,MethodName=ALL,Metric=Count.AutoSlam.GEG1.GEG1-SLAM805.Log.Alarm.WARNING.CM01_FailedtoTampError.82,MetricClass=NONE,ServiceName=FCAutoSlamClientService,Stat=sum,Period=OneDay</t>
        </is>
      </c>
      <c r="GY1" t="inlineStr">
        <is>
          <t>SchemaName=Service,Client=ALL,DataSet=Prod,Host=ALL,HostGroup=ALL,Instance=NONE,Marketplace=GEG1,MethodName=ALL,Metric=Count.AutoSlam.GEG1.GEG1-SLAM805.Log.Alarm.WARNING.CM01_FailuretoReadRejectToteBarcode.73,MetricClass=NONE,ServiceName=FCAutoSlamClientService,Stat=sum,Period=OneDay</t>
        </is>
      </c>
      <c r="GZ1" t="inlineStr">
        <is>
          <t>SchemaName=Service,Client=ALL,DataSet=Prod,Host=ALL,HostGroup=ALL,Instance=NONE,Marketplace=GEG1,MethodName=ALL,Metric=Count.AutoSlam.GEG1.GEG1-SLAM805.Log.Alarm.WARNING.CM01_FLUSHREQUIRED_Dry/EmptyCyclethemachine_.95,MetricClass=NONE,ServiceName=FCAutoSlamClientService,Stat=sum,Period=OneDay</t>
        </is>
      </c>
      <c r="HA1" t="inlineStr">
        <is>
          <t>SchemaName=Service,Client=ALL,DataSet=Prod,Host=ALL,HostGroup=ALL,Instance=NONE,Marketplace=GEG1,MethodName=ALL,Metric=Count.AutoSlam.GEG1.GEG1-SLAM805.Log.Alarm.WARNING.CM01_KickoutConveyorJam.91,MetricClass=NONE,ServiceName=FCAutoSlamClientService,Stat=sum,Period=OneDay</t>
        </is>
      </c>
      <c r="HB1" t="inlineStr">
        <is>
          <t>SchemaName=Service,Client=ALL,DataSet=Prod,Host=ALL,HostGroup=ALL,Instance=NONE,Marketplace=GEG1,MethodName=ALL,Metric=Count.AutoSlam.GEG1.GEG1-SLAM805.Log.Alarm.WARNING.CM01_LabelApplicatorTampHeadSlow.106,MetricClass=NONE,ServiceName=FCAutoSlamClientService,Stat=sum,Period=OneDay</t>
        </is>
      </c>
      <c r="HC1" t="inlineStr">
        <is>
          <t>SchemaName=Service,Client=ALL,DataSet=Prod,Host=ALL,HostGroup=ALL,Instance=NONE,Marketplace=GEG1,MethodName=ALL,Metric=Count.AutoSlam.GEG1.GEG1-SLAM805.Log.Alarm.WARNING.CM01_LabelPrinterLabelStockLow.75,MetricClass=NONE,ServiceName=FCAutoSlamClientService,Stat=sum,Period=OneDay</t>
        </is>
      </c>
      <c r="HD1" t="inlineStr">
        <is>
          <t>SchemaName=Service,Client=ALL,DataSet=Prod,Host=ALL,HostGroup=ALL,Instance=NONE,Marketplace=GEG1,MethodName=ALL,Metric=Count.AutoSlam.GEG1.GEG1-SLAM805.Log.Alarm.WARNING.CM01_LabelVerifySlow.108,MetricClass=NONE,ServiceName=FCAutoSlamClientService,Stat=sum,Period=OneDay</t>
        </is>
      </c>
      <c r="HE1" t="inlineStr">
        <is>
          <t>SchemaName=Service,Client=ALL,DataSet=Prod,Host=ALL,HostGroup=ALL,Instance=NONE,Marketplace=GEG1,MethodName=ALL,Metric=Count.AutoSlam.GEG1.GEG1-SLAM805.Log.Alarm.WARNING.CM01_LightCurtainInterrupted.64,MetricClass=NONE,ServiceName=FCAutoSlamClientService,Stat=sum,Period=OneDay</t>
        </is>
      </c>
      <c r="HF1" t="inlineStr">
        <is>
          <t>SchemaName=Service,Client=ALL,DataSet=Prod,Host=ALL,HostGroup=ALL,Instance=NONE,Marketplace=GEG1,MethodName=ALL,Metric=Count.AutoSlam.GEG1.GEG1-SLAM805.Log.Alarm.WARNING.CM01_MachineStarved-NoASINtotesonconveyororslide.72,MetricClass=NONE,ServiceName=FCAutoSlamClientService,Stat=sum,Period=OneDay</t>
        </is>
      </c>
      <c r="HG1" t="inlineStr">
        <is>
          <t>SchemaName=Service,Client=ALL,DataSet=Prod,Host=ALL,HostGroup=ALL,Instance=NONE,Marketplace=GEG1,MethodName=ALL,Metric=Count.AutoSlam.GEG1.GEG1-SLAM805.Log.Alarm.WARNING.CM01_NTPServiceDisconnected.119,MetricClass=NONE,ServiceName=FCAutoSlamClientService,Stat=sum,Period=OneDay</t>
        </is>
      </c>
      <c r="HH1" t="inlineStr">
        <is>
          <t>SchemaName=Service,Client=ALL,DataSet=Prod,Host=ALL,HostGroup=ALL,Instance=NONE,Marketplace=GEG1,MethodName=ALL,Metric=Count.AutoSlam.GEG1.GEG1-SLAM805.Log.Alarm.WARNING.CM01_PackServiceDisconnected.116,MetricClass=NONE,ServiceName=FCAutoSlamClientService,Stat=sum,Period=OneDay</t>
        </is>
      </c>
      <c r="HI1" t="inlineStr">
        <is>
          <t>SchemaName=Service,Client=ALL,DataSet=Prod,Host=ALL,HostGroup=ALL,Instance=NONE,Marketplace=GEG1,MethodName=ALL,Metric=Count.AutoSlam.GEG1.GEG1-SLAM805.Log.Alarm.WARNING.CM01_PrinterFailedtoPrint.80,MetricClass=NONE,ServiceName=FCAutoSlamClientService,Stat=sum,Period=OneDay</t>
        </is>
      </c>
      <c r="HJ1" t="inlineStr">
        <is>
          <t>SchemaName=Service,Client=ALL,DataSet=Prod,Host=ALL,HostGroup=ALL,Instance=NONE,Marketplace=GEG1,MethodName=ALL,Metric=Count.AutoSlam.GEG1.GEG1-SLAM805.Log.Alarm.WARNING.CM01_SealerBarTemperatureTooLow.68,MetricClass=NONE,ServiceName=FCAutoSlamClientService,Stat=sum,Period=OneDay</t>
        </is>
      </c>
      <c r="HK1" t="inlineStr">
        <is>
          <t>SchemaName=Service,Client=ALL,DataSet=Prod,Host=ALL,HostGroup=ALL,Instance=NONE,Marketplace=GEG1,MethodName=ALL,Metric=Count.AutoSlam.GEG1.GEG1-SLAM805.Log.Alarm.WARNING.CM01_SealingJawCutterFailedtoAdvance.112,MetricClass=NONE,ServiceName=FCAutoSlamClientService,Stat=sum,Period=OneDay</t>
        </is>
      </c>
      <c r="HL1" t="inlineStr">
        <is>
          <t>SchemaName=Service,Client=ALL,DataSet=Prod,Host=ALL,HostGroup=ALL,Instance=NONE,Marketplace=GEG1,MethodName=ALL,Metric=Count.AutoSlam.GEG1.GEG1-SLAM805.Log.Alarm.WARNING.CM01_SLAMServiceDisconnected.117,MetricClass=NONE,ServiceName=FCAutoSlamClientService,Stat=sum,Period=OneDay</t>
        </is>
      </c>
      <c r="HM1" t="inlineStr">
        <is>
          <t>SchemaName=Service,Client=ALL,DataSet=Prod,Host=ALL,HostGroup=ALL,Instance=NONE,Marketplace=GEG1,MethodName=ALL,Metric=Count.AutoSlam.GEG1.GEG1-SLAM805.Log.Alarm.WARNING.CM01_TakeawayConveyorJam.90,MetricClass=NONE,ServiceName=FCAutoSlamClientService,Stat=sum,Period=OneDay</t>
        </is>
      </c>
      <c r="HN1" t="inlineStr">
        <is>
          <t>SchemaName=Service,Client=ALL,DataSet=Prod,Host=ALL,HostGroup=ALL,Instance=NONE,Marketplace=GEG1,MethodName=ALL,Metric=Count.AutoSlam.GEG1.GEG1-SLAM805.Log.Alarm.WARNING.CM01_TampHeadVacuumError.81,MetricClass=NONE,ServiceName=FCAutoSlamClientService,Stat=sum,Period=OneDay</t>
        </is>
      </c>
      <c r="HO1" t="inlineStr">
        <is>
          <t>SchemaName=Service,Client=ALL,DataSet=Prod,Host=ALL,HostGroup=ALL,Instance=NONE,Marketplace=GEG1,MethodName=ALL,Metric=Count.AutoSlam.GEG1.GEG1-SLAM805.Log.Alarm.WARNING.CM01_WMSLabelRequestResponseSlow.121,MetricClass=NONE,ServiceName=FCAutoSlamClientService,Stat=sum,Period=OneDay</t>
        </is>
      </c>
      <c r="HP1" t="inlineStr">
        <is>
          <t>SchemaName=Service,Client=ALL,DataSet=Prod,Host=ALL,HostGroup=ALL,Instance=NONE,Marketplace=GEG1,MethodName=ALL,Metric=Count.AutoSlam.GEG1.GEG1-SLAM805.Log.Alarm.WARNING.CM01_WMSScaleInductACKResponseSlow.120,MetricClass=NONE,ServiceName=FCAutoSlamClientService,Stat=sum,Period=OneDay</t>
        </is>
      </c>
      <c r="HQ1" t="inlineStr">
        <is>
          <t>SchemaName=Service,Client=ALL,DataSet=Prod,Host=ALL,HostGroup=ALL,Instance=NONE,Marketplace=GEG1,MethodName=ALL,Metric=Count.AutoSlam.GEG1.GEG1-SLAM806.Log.Alarm.CRITICAL.CM01_BackSideExitConveyorE-StopPressed.59,MetricClass=NONE,ServiceName=FCAutoSlamClientService,Stat=sum,Period=OneDay</t>
        </is>
      </c>
      <c r="HR1" t="inlineStr">
        <is>
          <t>SchemaName=Service,Client=ALL,DataSet=Prod,Host=ALL,HostGroup=ALL,Instance=NONE,Marketplace=GEG1,MethodName=ALL,Metric=Count.AutoSlam.GEG1.GEG1-SLAM806.Log.Alarm.CRITICAL.CM01_BackSideFilmRollE-StopPressed.58,MetricClass=NONE,ServiceName=FCAutoSlamClientService,Stat=sum,Period=OneDay</t>
        </is>
      </c>
      <c r="HS1" t="inlineStr">
        <is>
          <t>SchemaName=Service,Client=ALL,DataSet=Prod,Host=ALL,HostGroup=ALL,Instance=NONE,Marketplace=GEG1,MethodName=ALL,Metric=Count.AutoSlam.GEG1.GEG1-SLAM806.Log.Alarm.CRITICAL.CM01_FrontSideExitConveyorE-StopPressed.61,MetricClass=NONE,ServiceName=FCAutoSlamClientService,Stat=sum,Period=OneDay</t>
        </is>
      </c>
      <c r="HT1" t="inlineStr">
        <is>
          <t>SchemaName=Service,Client=ALL,DataSet=Prod,Host=ALL,HostGroup=ALL,Instance=NONE,Marketplace=GEG1,MethodName=ALL,Metric=Count.AutoSlam.GEG1.GEG1-SLAM806.Log.Alarm.CRITICAL.CM01_FrontSideHMICabinetE-StopPressed.57,MetricClass=NONE,ServiceName=FCAutoSlamClientService,Stat=sum,Period=OneDay</t>
        </is>
      </c>
      <c r="HU1" t="inlineStr">
        <is>
          <t>SchemaName=Service,Client=ALL,DataSet=Prod,Host=ALL,HostGroup=ALL,Instance=NONE,Marketplace=GEG1,MethodName=ALL,Metric=Count.AutoSlam.GEG1.GEG1-SLAM806.Log.Alarm.CRITICAL.CM01_FrontSideJawAccessDoorOpen.60,MetricClass=NONE,ServiceName=FCAutoSlamClientService,Stat=sum,Period=OneDay</t>
        </is>
      </c>
      <c r="HV1" t="inlineStr">
        <is>
          <t>SchemaName=Service,Client=ALL,DataSet=Prod,Host=ALL,HostGroup=ALL,Instance=NONE,Marketplace=GEG1,MethodName=ALL,Metric=Count.AutoSlam.GEG1.GEG1-SLAM806.Log.Alarm.HIGH.CM01_Grip_Servo_Axis_Fault.36,MetricClass=NONE,ServiceName=FCAutoSlamClientService,Stat=sum,Period=OneDay</t>
        </is>
      </c>
      <c r="HW1" t="inlineStr">
        <is>
          <t>SchemaName=Service,Client=ALL,DataSet=Prod,Host=ALL,HostGroup=ALL,Instance=NONE,Marketplace=GEG1,MethodName=ALL,Metric=Count.AutoSlam.GEG1.GEG1-SLAM806.Log.Alarm.HIGH.CM01_GripperServoOvertravelLower.39,MetricClass=NONE,ServiceName=FCAutoSlamClientService,Stat=sum,Period=OneDay</t>
        </is>
      </c>
      <c r="HX1" t="inlineStr">
        <is>
          <t>SchemaName=Service,Client=ALL,DataSet=Prod,Host=ALL,HostGroup=ALL,Instance=NONE,Marketplace=GEG1,MethodName=ALL,Metric=Count.AutoSlam.GEG1.GEG1-SLAM806.Log.Alarm.HIGH.CM01_JawClosedError.45,MetricClass=NONE,ServiceName=FCAutoSlamClientService,Stat=sum,Period=OneDay</t>
        </is>
      </c>
      <c r="HY1" t="inlineStr">
        <is>
          <t>SchemaName=Service,Client=ALL,DataSet=Prod,Host=ALL,HostGroup=ALL,Instance=NONE,Marketplace=GEG1,MethodName=ALL,Metric=Count.AutoSlam.GEG1.GEG1-SLAM806.Log.Alarm.HIGH.CM01_JawSafetysensorFault_BagRollSide_.47,MetricClass=NONE,ServiceName=FCAutoSlamClientService,Stat=sum,Period=OneDay</t>
        </is>
      </c>
      <c r="HZ1" t="inlineStr">
        <is>
          <t>SchemaName=Service,Client=ALL,DataSet=Prod,Host=ALL,HostGroup=ALL,Instance=NONE,Marketplace=GEG1,MethodName=ALL,Metric=Count.AutoSlam.GEG1.GEG1-SLAM806.Log.Alarm.HIGH.CM01_KickoutConveyorMotorFault.16,MetricClass=NONE,ServiceName=FCAutoSlamClientService,Stat=sum,Period=OneDay</t>
        </is>
      </c>
      <c r="IA1" t="inlineStr">
        <is>
          <t>SchemaName=Service,Client=ALL,DataSet=Prod,Host=ALL,HostGroup=ALL,Instance=NONE,Marketplace=GEG1,MethodName=ALL,Metric=Count.AutoSlam.GEG1.GEG1-SLAM806.Log.Alarm.HIGH.CM01_Nip_Servo_Axis_Fault.40,MetricClass=NONE,ServiceName=FCAutoSlamClientService,Stat=sum,Period=OneDay</t>
        </is>
      </c>
      <c r="IB1" t="inlineStr">
        <is>
          <t>SchemaName=Service,Client=ALL,DataSet=Prod,Host=ALL,HostGroup=ALL,Instance=NONE,Marketplace=GEG1,MethodName=ALL,Metric=Count.AutoSlam.GEG1.GEG1-SLAM806.Log.Alarm.HIGH.CM01_NipFaultCycletoolongorServoNotReady.4,MetricClass=NONE,ServiceName=FCAutoSlamClientService,Stat=sum,Period=OneDay</t>
        </is>
      </c>
      <c r="IC1" t="inlineStr">
        <is>
          <t>SchemaName=Service,Client=ALL,DataSet=Prod,Host=ALL,HostGroup=ALL,Instance=NONE,Marketplace=GEG1,MethodName=ALL,Metric=Count.AutoSlam.GEG1.GEG1-SLAM806.Log.Alarm.HIGH.CM01_TakeawayConveyorMotorFault.15,MetricClass=NONE,ServiceName=FCAutoSlamClientService,Stat=sum,Period=OneDay</t>
        </is>
      </c>
      <c r="ID1" t="inlineStr">
        <is>
          <t>SchemaName=Service,Client=ALL,DataSet=Prod,Host=ALL,HostGroup=ALL,Instance=NONE,Marketplace=GEG1,MethodName=ALL,Metric=Count.AutoSlam.GEG1.GEG1-SLAM806.Log.Alarm.LOW.CM01_VerifyCameraNotReady.26,MetricClass=NONE,ServiceName=FCAutoSlamClientService,Stat=sum,Period=OneDay</t>
        </is>
      </c>
      <c r="IE1" t="inlineStr">
        <is>
          <t>SchemaName=Service,Client=ALL,DataSet=Prod,Host=ALL,HostGroup=ALL,Instance=NONE,Marketplace=GEG1,MethodName=ALL,Metric=Count.AutoSlam.GEG1.GEG1-SLAM806.Log.Alarm.WARNING.CM01_ASINScanreceiptmaybeslow.122,MetricClass=NONE,ServiceName=FCAutoSlamClientService,Stat=sum,Period=OneDay</t>
        </is>
      </c>
      <c r="IF1" t="inlineStr">
        <is>
          <t>SchemaName=Service,Client=ALL,DataSet=Prod,Host=ALL,HostGroup=ALL,Instance=NONE,Marketplace=GEG1,MethodName=ALL,Metric=Count.AutoSlam.GEG1.GEG1-SLAM806.Log.Alarm.WARNING.CM01_ASINToteSupplyConveyorEmpty.71,MetricClass=NONE,ServiceName=FCAutoSlamClientService,Stat=sum,Period=OneDay</t>
        </is>
      </c>
      <c r="IG1" t="inlineStr">
        <is>
          <t>SchemaName=Service,Client=ALL,DataSet=Prod,Host=ALL,HostGroup=ALL,Instance=NONE,Marketplace=GEG1,MethodName=ALL,Metric=Count.AutoSlam.GEG1.GEG1-SLAM806.Log.Alarm.WARNING.CM01_BagFilmLow-MachineStartInhibited.70,MetricClass=NONE,ServiceName=FCAutoSlamClientService,Stat=sum,Period=OneDay</t>
        </is>
      </c>
      <c r="IH1" t="inlineStr">
        <is>
          <t>SchemaName=Service,Client=ALL,DataSet=Prod,Host=ALL,HostGroup=ALL,Instance=NONE,Marketplace=GEG1,MethodName=ALL,Metric=Count.AutoSlam.GEG1.GEG1-SLAM806.Log.Alarm.WARNING.CM01_BagFilmLow.69,MetricClass=NONE,ServiceName=FCAutoSlamClientService,Stat=sum,Period=OneDay</t>
        </is>
      </c>
      <c r="II1" t="inlineStr">
        <is>
          <t>SchemaName=Service,Client=ALL,DataSet=Prod,Host=ALL,HostGroup=ALL,Instance=NONE,Marketplace=GEG1,MethodName=ALL,Metric=Count.AutoSlam.GEG1.GEG1-SLAM806.Log.Alarm.WARNING.CM01_CycleStopActive.65,MetricClass=NONE,ServiceName=FCAutoSlamClientService,Stat=sum,Period=OneDay</t>
        </is>
      </c>
      <c r="IJ1" t="inlineStr">
        <is>
          <t>SchemaName=Service,Client=ALL,DataSet=Prod,Host=ALL,HostGroup=ALL,Instance=NONE,Marketplace=GEG1,MethodName=ALL,Metric=Count.AutoSlam.GEG1.GEG1-SLAM806.Log.Alarm.WARNING.CM01_DownstreamConveyorStopped.92,MetricClass=NONE,ServiceName=FCAutoSlamClientService,Stat=sum,Period=OneDay</t>
        </is>
      </c>
      <c r="IK1" t="inlineStr">
        <is>
          <t>SchemaName=Service,Client=ALL,DataSet=Prod,Host=ALL,HostGroup=ALL,Instance=NONE,Marketplace=GEG1,MethodName=ALL,Metric=Count.AutoSlam.GEG1.GEG1-SLAM806.Log.Alarm.WARNING.CM01_EventServiceDisconnected.118,MetricClass=NONE,ServiceName=FCAutoSlamClientService,Stat=sum,Period=OneDay</t>
        </is>
      </c>
      <c r="IL1" t="inlineStr">
        <is>
          <t>SchemaName=Service,Client=ALL,DataSet=Prod,Host=ALL,HostGroup=ALL,Instance=NONE,Marketplace=GEG1,MethodName=ALL,Metric=Count.AutoSlam.GEG1.GEG1-SLAM806.Log.Alarm.WARNING.CM01_FailedtoTampError.82,MetricClass=NONE,ServiceName=FCAutoSlamClientService,Stat=sum,Period=OneDay</t>
        </is>
      </c>
      <c r="IM1" t="inlineStr">
        <is>
          <t>SchemaName=Service,Client=ALL,DataSet=Prod,Host=ALL,HostGroup=ALL,Instance=NONE,Marketplace=GEG1,MethodName=ALL,Metric=Count.AutoSlam.GEG1.GEG1-SLAM806.Log.Alarm.WARNING.CM01_FailuretoReadRejectToteBarcode.73,MetricClass=NONE,ServiceName=FCAutoSlamClientService,Stat=sum,Period=OneDay</t>
        </is>
      </c>
      <c r="IN1" t="inlineStr">
        <is>
          <t>SchemaName=Service,Client=ALL,DataSet=Prod,Host=ALL,HostGroup=ALL,Instance=NONE,Marketplace=GEG1,MethodName=ALL,Metric=Count.AutoSlam.GEG1.GEG1-SLAM806.Log.Alarm.WARNING.CM01_FLUSHREQUIRED_Dry/EmptyCyclethemachine_.95,MetricClass=NONE,ServiceName=FCAutoSlamClientService,Stat=sum,Period=OneDay</t>
        </is>
      </c>
      <c r="IO1" t="inlineStr">
        <is>
          <t>SchemaName=Service,Client=ALL,DataSet=Prod,Host=ALL,HostGroup=ALL,Instance=NONE,Marketplace=GEG1,MethodName=ALL,Metric=Count.AutoSlam.GEG1.GEG1-SLAM806.Log.Alarm.WARNING.CM01_KickoutConveyorJam.91,MetricClass=NONE,ServiceName=FCAutoSlamClientService,Stat=sum,Period=OneDay</t>
        </is>
      </c>
      <c r="IP1" t="inlineStr">
        <is>
          <t>SchemaName=Service,Client=ALL,DataSet=Prod,Host=ALL,HostGroup=ALL,Instance=NONE,Marketplace=GEG1,MethodName=ALL,Metric=Count.AutoSlam.GEG1.GEG1-SLAM806.Log.Alarm.WARNING.CM01_LabelApplicatorTampHeadSlow.106,MetricClass=NONE,ServiceName=FCAutoSlamClientService,Stat=sum,Period=OneDay</t>
        </is>
      </c>
      <c r="IQ1" t="inlineStr">
        <is>
          <t>SchemaName=Service,Client=ALL,DataSet=Prod,Host=ALL,HostGroup=ALL,Instance=NONE,Marketplace=GEG1,MethodName=ALL,Metric=Count.AutoSlam.GEG1.GEG1-SLAM806.Log.Alarm.WARNING.CM01_LabelPrinterLabelStockLow-StopMachine.76,MetricClass=NONE,ServiceName=FCAutoSlamClientService,Stat=sum,Period=OneDay</t>
        </is>
      </c>
      <c r="IR1" t="inlineStr">
        <is>
          <t>SchemaName=Service,Client=ALL,DataSet=Prod,Host=ALL,HostGroup=ALL,Instance=NONE,Marketplace=GEG1,MethodName=ALL,Metric=Count.AutoSlam.GEG1.GEG1-SLAM806.Log.Alarm.WARNING.CM01_LabelPrinterLabelStockLow.75,MetricClass=NONE,ServiceName=FCAutoSlamClientService,Stat=sum,Period=OneDay</t>
        </is>
      </c>
      <c r="IS1" t="inlineStr">
        <is>
          <t>SchemaName=Service,Client=ALL,DataSet=Prod,Host=ALL,HostGroup=ALL,Instance=NONE,Marketplace=GEG1,MethodName=ALL,Metric=Count.AutoSlam.GEG1.GEG1-SLAM806.Log.Alarm.WARNING.CM01_LabelVerifySlow.108,MetricClass=NONE,ServiceName=FCAutoSlamClientService,Stat=sum,Period=OneDay</t>
        </is>
      </c>
      <c r="IT1" t="inlineStr">
        <is>
          <t>SchemaName=Service,Client=ALL,DataSet=Prod,Host=ALL,HostGroup=ALL,Instance=NONE,Marketplace=GEG1,MethodName=ALL,Metric=Count.AutoSlam.GEG1.GEG1-SLAM806.Log.Alarm.WARNING.CM01_LightCurtainInterrupted.64,MetricClass=NONE,ServiceName=FCAutoSlamClientService,Stat=sum,Period=OneDay</t>
        </is>
      </c>
      <c r="IU1" t="inlineStr">
        <is>
          <t>SchemaName=Service,Client=ALL,DataSet=Prod,Host=ALL,HostGroup=ALL,Instance=NONE,Marketplace=GEG1,MethodName=ALL,Metric=Count.AutoSlam.GEG1.GEG1-SLAM806.Log.Alarm.WARNING.CM01_MachineStarved-NoASINtotesonconveyororslide.72,MetricClass=NONE,ServiceName=FCAutoSlamClientService,Stat=sum,Period=OneDay</t>
        </is>
      </c>
      <c r="IV1" t="inlineStr">
        <is>
          <t>SchemaName=Service,Client=ALL,DataSet=Prod,Host=ALL,HostGroup=ALL,Instance=NONE,Marketplace=GEG1,MethodName=ALL,Metric=Count.AutoSlam.GEG1.GEG1-SLAM806.Log.Alarm.WARNING.CM01_PackServiceDisconnected.116,MetricClass=NONE,ServiceName=FCAutoSlamClientService,Stat=sum,Period=OneDay</t>
        </is>
      </c>
      <c r="IW1" t="inlineStr">
        <is>
          <t>SchemaName=Service,Client=ALL,DataSet=Prod,Host=ALL,HostGroup=ALL,Instance=NONE,Marketplace=GEG1,MethodName=ALL,Metric=Count.AutoSlam.GEG1.GEG1-SLAM806.Log.Alarm.WARNING.CM01_PrinterFailedtoPrint.80,MetricClass=NONE,ServiceName=FCAutoSlamClientService,Stat=sum,Period=OneDay</t>
        </is>
      </c>
      <c r="IX1" t="inlineStr">
        <is>
          <t>SchemaName=Service,Client=ALL,DataSet=Prod,Host=ALL,HostGroup=ALL,Instance=NONE,Marketplace=GEG1,MethodName=ALL,Metric=Count.AutoSlam.GEG1.GEG1-SLAM806.Log.Alarm.WARNING.CM01_SealerBarTemperatureTooLow.68,MetricClass=NONE,ServiceName=FCAutoSlamClientService,Stat=sum,Period=OneDay</t>
        </is>
      </c>
      <c r="IY1" t="inlineStr">
        <is>
          <t>SchemaName=Service,Client=ALL,DataSet=Prod,Host=ALL,HostGroup=ALL,Instance=NONE,Marketplace=GEG1,MethodName=ALL,Metric=Count.AutoSlam.GEG1.GEG1-SLAM806.Log.Alarm.WARNING.CM01_SealingJawCutterFailedtoAdvance.112,MetricClass=NONE,ServiceName=FCAutoSlamClientService,Stat=sum,Period=OneDay</t>
        </is>
      </c>
      <c r="IZ1" t="inlineStr">
        <is>
          <t>SchemaName=Service,Client=ALL,DataSet=Prod,Host=ALL,HostGroup=ALL,Instance=NONE,Marketplace=GEG1,MethodName=ALL,Metric=Count.AutoSlam.GEG1.GEG1-SLAM806.Log.Alarm.WARNING.CM01_SLAMServiceDisconnected.117,MetricClass=NONE,ServiceName=FCAutoSlamClientService,Stat=sum,Period=OneDay</t>
        </is>
      </c>
      <c r="JA1" t="inlineStr">
        <is>
          <t>SchemaName=Service,Client=ALL,DataSet=Prod,Host=ALL,HostGroup=ALL,Instance=NONE,Marketplace=GEG1,MethodName=ALL,Metric=Count.AutoSlam.GEG1.GEG1-SLAM806.Log.Alarm.WARNING.CM01_TakeawayConveyorJam.90,MetricClass=NONE,ServiceName=FCAutoSlamClientService,Stat=sum,Period=OneDay</t>
        </is>
      </c>
      <c r="JB1" t="inlineStr">
        <is>
          <t>SchemaName=Service,Client=ALL,DataSet=Prod,Host=ALL,HostGroup=ALL,Instance=NONE,Marketplace=GEG1,MethodName=ALL,Metric=Count.AutoSlam.GEG1.GEG1-SLAM806.Log.Alarm.WARNING.CM01_TampHeadVacuumError.81,MetricClass=NONE,ServiceName=FCAutoSlamClientService,Stat=sum,Period=OneDay</t>
        </is>
      </c>
      <c r="JC1" t="inlineStr">
        <is>
          <t>SchemaName=Service,Client=ALL,DataSet=Prod,Host=ALL,HostGroup=ALL,Instance=NONE,Marketplace=GEG1,MethodName=ALL,Metric=Count.AutoSlam.GEG1.GEG1-SLAM806.Log.Alarm.WARNING.CM01_WMSLabelRequestResponseSlow.121,MetricClass=NONE,ServiceName=FCAutoSlamClientService,Stat=sum,Period=OneDay</t>
        </is>
      </c>
      <c r="JD1" t="inlineStr">
        <is>
          <t>SchemaName=Service,Client=ALL,DataSet=Prod,Host=ALL,HostGroup=ALL,Instance=NONE,Marketplace=GEG1,MethodName=ALL,Metric=Count.AutoSlam.GEG1.GEG1-SLAM806.Log.Alarm.WARNING.CM01_WMSScaleInductACKResponseSlow.120,MetricClass=NONE,ServiceName=FCAutoSlamClientService,Stat=sum,Period=OneDay</t>
        </is>
      </c>
      <c r="JE1" t="inlineStr">
        <is>
          <t>SchemaName=Service,Client=ALL,DataSet=Prod,Host=ALL,HostGroup=ALL,Instance=NONE,Marketplace=GEG1,MethodName=ALL,Metric=Count.AutoSlam.GEG1.GEG1-SLAM807.Log.Alarm.CRITICAL.CM01_BackSideExitConveyorE-StopPressed.59,MetricClass=NONE,ServiceName=FCAutoSlamClientService,Stat=sum,Period=OneDay</t>
        </is>
      </c>
      <c r="JF1" t="inlineStr">
        <is>
          <t>SchemaName=Service,Client=ALL,DataSet=Prod,Host=ALL,HostGroup=ALL,Instance=NONE,Marketplace=GEG1,MethodName=ALL,Metric=Count.AutoSlam.GEG1.GEG1-SLAM807.Log.Alarm.CRITICAL.CM01_FrontSideJawAccessDoorOpen.60,MetricClass=NONE,ServiceName=FCAutoSlamClientService,Stat=sum,Period=OneDay</t>
        </is>
      </c>
      <c r="JG1" t="inlineStr">
        <is>
          <t>SchemaName=Service,Client=ALL,DataSet=Prod,Host=ALL,HostGroup=ALL,Instance=NONE,Marketplace=GEG1,MethodName=ALL,Metric=Count.AutoSlam.GEG1.GEG1-SLAM807.Log.Alarm.HIGH.CM01_Grip_Servo_Axis_Fault.36,MetricClass=NONE,ServiceName=FCAutoSlamClientService,Stat=sum,Period=OneDay</t>
        </is>
      </c>
      <c r="JH1" t="inlineStr">
        <is>
          <t>SchemaName=Service,Client=ALL,DataSet=Prod,Host=ALL,HostGroup=ALL,Instance=NONE,Marketplace=GEG1,MethodName=ALL,Metric=Count.AutoSlam.GEG1.GEG1-SLAM807.Log.Alarm.HIGH.CM01_GripperServoPositionFault.3,MetricClass=NONE,ServiceName=FCAutoSlamClientService,Stat=sum,Period=OneDay</t>
        </is>
      </c>
      <c r="JI1" t="inlineStr">
        <is>
          <t>SchemaName=Service,Client=ALL,DataSet=Prod,Host=ALL,HostGroup=ALL,Instance=NONE,Marketplace=GEG1,MethodName=ALL,Metric=Count.AutoSlam.GEG1.GEG1-SLAM807.Log.Alarm.HIGH.CM01_JawSafetySensorFault_OperatorSide_.46,MetricClass=NONE,ServiceName=FCAutoSlamClientService,Stat=sum,Period=OneDay</t>
        </is>
      </c>
      <c r="JJ1" t="inlineStr">
        <is>
          <t>SchemaName=Service,Client=ALL,DataSet=Prod,Host=ALL,HostGroup=ALL,Instance=NONE,Marketplace=GEG1,MethodName=ALL,Metric=Count.AutoSlam.GEG1.GEG1-SLAM807.Log.Alarm.HIGH.CM01_KickoutConveyorMotorFault.16,MetricClass=NONE,ServiceName=FCAutoSlamClientService,Stat=sum,Period=OneDay</t>
        </is>
      </c>
      <c r="JK1" t="inlineStr">
        <is>
          <t>SchemaName=Service,Client=ALL,DataSet=Prod,Host=ALL,HostGroup=ALL,Instance=NONE,Marketplace=GEG1,MethodName=ALL,Metric=Count.AutoSlam.GEG1.GEG1-SLAM807.Log.Alarm.HIGH.CM01_Nip_Servo_Axis_Fault.40,MetricClass=NONE,ServiceName=FCAutoSlamClientService,Stat=sum,Period=OneDay</t>
        </is>
      </c>
      <c r="JL1" t="inlineStr">
        <is>
          <t>SchemaName=Service,Client=ALL,DataSet=Prod,Host=ALL,HostGroup=ALL,Instance=NONE,Marketplace=GEG1,MethodName=ALL,Metric=Count.AutoSlam.GEG1.GEG1-SLAM807.Log.Alarm.HIGH.CM01_NipFaultCycletoolongorServoNotReady.4,MetricClass=NONE,ServiceName=FCAutoSlamClientService,Stat=sum,Period=OneDay</t>
        </is>
      </c>
      <c r="JM1" t="inlineStr">
        <is>
          <t>SchemaName=Service,Client=ALL,DataSet=Prod,Host=ALL,HostGroup=ALL,Instance=NONE,Marketplace=GEG1,MethodName=ALL,Metric=Count.AutoSlam.GEG1.GEG1-SLAM807.Log.Alarm.HIGH.CM01_TakeawayConveyorMotorFault.15,MetricClass=NONE,ServiceName=FCAutoSlamClientService,Stat=sum,Period=OneDay</t>
        </is>
      </c>
      <c r="JN1" t="inlineStr">
        <is>
          <t>SchemaName=Service,Client=ALL,DataSet=Prod,Host=ALL,HostGroup=ALL,Instance=NONE,Marketplace=GEG1,MethodName=ALL,Metric=Count.AutoSlam.GEG1.GEG1-SLAM807.Log.Alarm.LOW.CM01_VerifyCameraNotReady.26,MetricClass=NONE,ServiceName=FCAutoSlamClientService,Stat=sum,Period=OneDay</t>
        </is>
      </c>
      <c r="JO1" t="inlineStr">
        <is>
          <t>SchemaName=Service,Client=ALL,DataSet=Prod,Host=ALL,HostGroup=ALL,Instance=NONE,Marketplace=GEG1,MethodName=ALL,Metric=Count.AutoSlam.GEG1.GEG1-SLAM807.Log.Alarm.WARNING.CM01_ASINScanreceiptmaybeslow.122,MetricClass=NONE,ServiceName=FCAutoSlamClientService,Stat=sum,Period=OneDay</t>
        </is>
      </c>
      <c r="JP1" t="inlineStr">
        <is>
          <t>SchemaName=Service,Client=ALL,DataSet=Prod,Host=ALL,HostGroup=ALL,Instance=NONE,Marketplace=GEG1,MethodName=ALL,Metric=Count.AutoSlam.GEG1.GEG1-SLAM807.Log.Alarm.WARNING.CM01_ASINToteSupplyConveyorEmpty.71,MetricClass=NONE,ServiceName=FCAutoSlamClientService,Stat=sum,Period=OneDay</t>
        </is>
      </c>
      <c r="JQ1" t="inlineStr">
        <is>
          <t>SchemaName=Service,Client=ALL,DataSet=Prod,Host=ALL,HostGroup=ALL,Instance=NONE,Marketplace=GEG1,MethodName=ALL,Metric=Count.AutoSlam.GEG1.GEG1-SLAM807.Log.Alarm.WARNING.CM01_BagFilmLow-MachineStartInhibited.70,MetricClass=NONE,ServiceName=FCAutoSlamClientService,Stat=sum,Period=OneDay</t>
        </is>
      </c>
      <c r="JR1" t="inlineStr">
        <is>
          <t>SchemaName=Service,Client=ALL,DataSet=Prod,Host=ALL,HostGroup=ALL,Instance=NONE,Marketplace=GEG1,MethodName=ALL,Metric=Count.AutoSlam.GEG1.GEG1-SLAM807.Log.Alarm.WARNING.CM01_BagFilmLow.69,MetricClass=NONE,ServiceName=FCAutoSlamClientService,Stat=sum,Period=OneDay</t>
        </is>
      </c>
      <c r="JS1" t="inlineStr">
        <is>
          <t>SchemaName=Service,Client=ALL,DataSet=Prod,Host=ALL,HostGroup=ALL,Instance=NONE,Marketplace=GEG1,MethodName=ALL,Metric=Count.AutoSlam.GEG1.GEG1-SLAM807.Log.Alarm.WARNING.CM01_CycleStopActive.65,MetricClass=NONE,ServiceName=FCAutoSlamClientService,Stat=sum,Period=OneDay</t>
        </is>
      </c>
      <c r="JT1" t="inlineStr">
        <is>
          <t>SchemaName=Service,Client=ALL,DataSet=Prod,Host=ALL,HostGroup=ALL,Instance=NONE,Marketplace=GEG1,MethodName=ALL,Metric=Count.AutoSlam.GEG1.GEG1-SLAM807.Log.Alarm.WARNING.CM01_DownstreamConveyorStopped.92,MetricClass=NONE,ServiceName=FCAutoSlamClientService,Stat=sum,Period=OneDay</t>
        </is>
      </c>
      <c r="JU1" t="inlineStr">
        <is>
          <t>SchemaName=Service,Client=ALL,DataSet=Prod,Host=ALL,HostGroup=ALL,Instance=NONE,Marketplace=GEG1,MethodName=ALL,Metric=Count.AutoSlam.GEG1.GEG1-SLAM807.Log.Alarm.WARNING.CM01_EventServiceDisconnected.118,MetricClass=NONE,ServiceName=FCAutoSlamClientService,Stat=sum,Period=OneDay</t>
        </is>
      </c>
      <c r="JV1" t="inlineStr">
        <is>
          <t>SchemaName=Service,Client=ALL,DataSet=Prod,Host=ALL,HostGroup=ALL,Instance=NONE,Marketplace=GEG1,MethodName=ALL,Metric=Count.AutoSlam.GEG1.GEG1-SLAM807.Log.Alarm.WARNING.CM01_FailedtoTampError.82,MetricClass=NONE,ServiceName=FCAutoSlamClientService,Stat=sum,Period=OneDay</t>
        </is>
      </c>
      <c r="JW1" t="inlineStr">
        <is>
          <t>SchemaName=Service,Client=ALL,DataSet=Prod,Host=ALL,HostGroup=ALL,Instance=NONE,Marketplace=GEG1,MethodName=ALL,Metric=Count.AutoSlam.GEG1.GEG1-SLAM807.Log.Alarm.WARNING.CM01_FailuretoReadRejectToteBarcode.73,MetricClass=NONE,ServiceName=FCAutoSlamClientService,Stat=sum,Period=OneDay</t>
        </is>
      </c>
      <c r="JX1" t="inlineStr">
        <is>
          <t>SchemaName=Service,Client=ALL,DataSet=Prod,Host=ALL,HostGroup=ALL,Instance=NONE,Marketplace=GEG1,MethodName=ALL,Metric=Count.AutoSlam.GEG1.GEG1-SLAM807.Log.Alarm.WARNING.CM01_FLUSHREQUIRED_Dry/EmptyCyclethemachine_.95,MetricClass=NONE,ServiceName=FCAutoSlamClientService,Stat=sum,Period=OneDay</t>
        </is>
      </c>
      <c r="JY1" t="inlineStr">
        <is>
          <t>SchemaName=Service,Client=ALL,DataSet=Prod,Host=ALL,HostGroup=ALL,Instance=NONE,Marketplace=GEG1,MethodName=ALL,Metric=Count.AutoSlam.GEG1.GEG1-SLAM807.Log.Alarm.WARNING.CM01_KickoutConveyorJam.91,MetricClass=NONE,ServiceName=FCAutoSlamClientService,Stat=sum,Period=OneDay</t>
        </is>
      </c>
      <c r="JZ1" t="inlineStr">
        <is>
          <t>SchemaName=Service,Client=ALL,DataSet=Prod,Host=ALL,HostGroup=ALL,Instance=NONE,Marketplace=GEG1,MethodName=ALL,Metric=Count.AutoSlam.GEG1.GEG1-SLAM807.Log.Alarm.WARNING.CM01_LabelApplicatorTampHeadSlow.106,MetricClass=NONE,ServiceName=FCAutoSlamClientService,Stat=sum,Period=OneDay</t>
        </is>
      </c>
      <c r="KA1" t="inlineStr">
        <is>
          <t>SchemaName=Service,Client=ALL,DataSet=Prod,Host=ALL,HostGroup=ALL,Instance=NONE,Marketplace=GEG1,MethodName=ALL,Metric=Count.AutoSlam.GEG1.GEG1-SLAM807.Log.Alarm.WARNING.CM01_LabelPrinterLabelStockLow-StopMachine.76,MetricClass=NONE,ServiceName=FCAutoSlamClientService,Stat=sum,Period=OneDay</t>
        </is>
      </c>
      <c r="KB1" t="inlineStr">
        <is>
          <t>SchemaName=Service,Client=ALL,DataSet=Prod,Host=ALL,HostGroup=ALL,Instance=NONE,Marketplace=GEG1,MethodName=ALL,Metric=Count.AutoSlam.GEG1.GEG1-SLAM807.Log.Alarm.WARNING.CM01_LabelPrinterLabelStockLow.75,MetricClass=NONE,ServiceName=FCAutoSlamClientService,Stat=sum,Period=OneDay</t>
        </is>
      </c>
      <c r="KC1" t="inlineStr">
        <is>
          <t>SchemaName=Service,Client=ALL,DataSet=Prod,Host=ALL,HostGroup=ALL,Instance=NONE,Marketplace=GEG1,MethodName=ALL,Metric=Count.AutoSlam.GEG1.GEG1-SLAM807.Log.Alarm.WARNING.CM01_LabelVerifySlow.108,MetricClass=NONE,ServiceName=FCAutoSlamClientService,Stat=sum,Period=OneDay</t>
        </is>
      </c>
      <c r="KD1" t="inlineStr">
        <is>
          <t>SchemaName=Service,Client=ALL,DataSet=Prod,Host=ALL,HostGroup=ALL,Instance=NONE,Marketplace=GEG1,MethodName=ALL,Metric=Count.AutoSlam.GEG1.GEG1-SLAM807.Log.Alarm.WARNING.CM01_LightCurtainInterrupted.64,MetricClass=NONE,ServiceName=FCAutoSlamClientService,Stat=sum,Period=OneDay</t>
        </is>
      </c>
      <c r="KE1" t="inlineStr">
        <is>
          <t>SchemaName=Service,Client=ALL,DataSet=Prod,Host=ALL,HostGroup=ALL,Instance=NONE,Marketplace=GEG1,MethodName=ALL,Metric=Count.AutoSlam.GEG1.GEG1-SLAM807.Log.Alarm.WARNING.CM01_MachineStarved-NoASINtotesonconveyororslide.72,MetricClass=NONE,ServiceName=FCAutoSlamClientService,Stat=sum,Period=OneDay</t>
        </is>
      </c>
      <c r="KF1" t="inlineStr">
        <is>
          <t>SchemaName=Service,Client=ALL,DataSet=Prod,Host=ALL,HostGroup=ALL,Instance=NONE,Marketplace=GEG1,MethodName=ALL,Metric=Count.AutoSlam.GEG1.GEG1-SLAM807.Log.Alarm.WARNING.CM01_PackServiceDisconnected.116,MetricClass=NONE,ServiceName=FCAutoSlamClientService,Stat=sum,Period=OneDay</t>
        </is>
      </c>
      <c r="KG1" t="inlineStr">
        <is>
          <t>SchemaName=Service,Client=ALL,DataSet=Prod,Host=ALL,HostGroup=ALL,Instance=NONE,Marketplace=GEG1,MethodName=ALL,Metric=Count.AutoSlam.GEG1.GEG1-SLAM807.Log.Alarm.WARNING.CM01_PrinterFailedtoPrint.80,MetricClass=NONE,ServiceName=FCAutoSlamClientService,Stat=sum,Period=OneDay</t>
        </is>
      </c>
      <c r="KH1" t="inlineStr">
        <is>
          <t>SchemaName=Service,Client=ALL,DataSet=Prod,Host=ALL,HostGroup=ALL,Instance=NONE,Marketplace=GEG1,MethodName=ALL,Metric=Count.AutoSlam.GEG1.GEG1-SLAM807.Log.Alarm.WARNING.CM01_SealerBarTemperatureTooLow.68,MetricClass=NONE,ServiceName=FCAutoSlamClientService,Stat=sum,Period=OneDay</t>
        </is>
      </c>
      <c r="KI1" t="inlineStr">
        <is>
          <t>SchemaName=Service,Client=ALL,DataSet=Prod,Host=ALL,HostGroup=ALL,Instance=NONE,Marketplace=GEG1,MethodName=ALL,Metric=Count.AutoSlam.GEG1.GEG1-SLAM807.Log.Alarm.WARNING.CM01_SealingJawCutterFailedtoAdvance.112,MetricClass=NONE,ServiceName=FCAutoSlamClientService,Stat=sum,Period=OneDay</t>
        </is>
      </c>
      <c r="KJ1" t="inlineStr">
        <is>
          <t>SchemaName=Service,Client=ALL,DataSet=Prod,Host=ALL,HostGroup=ALL,Instance=NONE,Marketplace=GEG1,MethodName=ALL,Metric=Count.AutoSlam.GEG1.GEG1-SLAM807.Log.Alarm.WARNING.CM01_SLAMServiceDisconnected.117,MetricClass=NONE,ServiceName=FCAutoSlamClientService,Stat=sum,Period=OneDay</t>
        </is>
      </c>
      <c r="KK1" t="inlineStr">
        <is>
          <t>SchemaName=Service,Client=ALL,DataSet=Prod,Host=ALL,HostGroup=ALL,Instance=NONE,Marketplace=GEG1,MethodName=ALL,Metric=Count.AutoSlam.GEG1.GEG1-SLAM807.Log.Alarm.WARNING.CM01_TakeawayConveyorJam.90,MetricClass=NONE,ServiceName=FCAutoSlamClientService,Stat=sum,Period=OneDay</t>
        </is>
      </c>
      <c r="KL1" t="inlineStr">
        <is>
          <t>SchemaName=Service,Client=ALL,DataSet=Prod,Host=ALL,HostGroup=ALL,Instance=NONE,Marketplace=GEG1,MethodName=ALL,Metric=Count.AutoSlam.GEG1.GEG1-SLAM807.Log.Alarm.WARNING.CM01_TampHeadVacuumError.81,MetricClass=NONE,ServiceName=FCAutoSlamClientService,Stat=sum,Period=OneDay</t>
        </is>
      </c>
      <c r="KM1" t="inlineStr">
        <is>
          <t>SchemaName=Service,Client=ALL,DataSet=Prod,Host=ALL,HostGroup=ALL,Instance=NONE,Marketplace=GEG1,MethodName=ALL,Metric=Count.AutoSlam.GEG1.GEG1-SLAM807.Log.Alarm.WARNING.CM01_WMSLabelRequestResponseSlow.121,MetricClass=NONE,ServiceName=FCAutoSlamClientService,Stat=sum,Period=OneDay</t>
        </is>
      </c>
      <c r="KN1" t="inlineStr">
        <is>
          <t>SchemaName=Service,Client=ALL,DataSet=Prod,Host=ALL,HostGroup=ALL,Instance=NONE,Marketplace=GEG1,MethodName=ALL,Metric=Count.AutoSlam.GEG1.GEG1-SLAM807.Log.Alarm.WARNING.CM01_WMSScaleInductACKResponseSlow.120,MetricClass=NONE,ServiceName=FCAutoSlamClientService,Stat=sum,Period=OneDay</t>
        </is>
      </c>
      <c r="KO1" t="inlineStr">
        <is>
          <t>SchemaName=Service,Client=ALL,DataSet=Prod,Host=ALL,HostGroup=ALL,Instance=NONE,Marketplace=GEG1,MethodName=ALL,Metric=Count.AutoSlam.GEG1.GEG1-SLAM808.Log.Alarm.CRITICAL.CM01_BackSideExitConveyorE-StopPressed.59,MetricClass=NONE,ServiceName=FCAutoSlamClientService,Stat=sum,Period=OneDay</t>
        </is>
      </c>
      <c r="KP1" t="inlineStr">
        <is>
          <t>SchemaName=Service,Client=ALL,DataSet=Prod,Host=ALL,HostGroup=ALL,Instance=NONE,Marketplace=GEG1,MethodName=ALL,Metric=Count.AutoSlam.GEG1.GEG1-SLAM808.Log.Alarm.CRITICAL.CM01_BackSideFilmRollE-StopPressed.58,MetricClass=NONE,ServiceName=FCAutoSlamClientService,Stat=sum,Period=OneDay</t>
        </is>
      </c>
      <c r="KQ1" t="inlineStr">
        <is>
          <t>SchemaName=Service,Client=ALL,DataSet=Prod,Host=ALL,HostGroup=ALL,Instance=NONE,Marketplace=GEG1,MethodName=ALL,Metric=Count.AutoSlam.GEG1.GEG1-SLAM808.Log.Alarm.CRITICAL.CM01_FrontSideExitConveyorE-StopPressed.61,MetricClass=NONE,ServiceName=FCAutoSlamClientService,Stat=sum,Period=OneDay</t>
        </is>
      </c>
      <c r="KR1" t="inlineStr">
        <is>
          <t>SchemaName=Service,Client=ALL,DataSet=Prod,Host=ALL,HostGroup=ALL,Instance=NONE,Marketplace=GEG1,MethodName=ALL,Metric=Count.AutoSlam.GEG1.GEG1-SLAM808.Log.Alarm.CRITICAL.CM01_FrontSideHMICabinetE-StopPressed.57,MetricClass=NONE,ServiceName=FCAutoSlamClientService,Stat=sum,Period=OneDay</t>
        </is>
      </c>
      <c r="KS1" t="inlineStr">
        <is>
          <t>SchemaName=Service,Client=ALL,DataSet=Prod,Host=ALL,HostGroup=ALL,Instance=NONE,Marketplace=GEG1,MethodName=ALL,Metric=Count.AutoSlam.GEG1.GEG1-SLAM808.Log.Alarm.CRITICAL.CM01_FrontSideJawAccessDoorOpen.60,MetricClass=NONE,ServiceName=FCAutoSlamClientService,Stat=sum,Period=OneDay</t>
        </is>
      </c>
      <c r="KT1" t="inlineStr">
        <is>
          <t>SchemaName=Service,Client=ALL,DataSet=Prod,Host=ALL,HostGroup=ALL,Instance=NONE,Marketplace=GEG1,MethodName=ALL,Metric=Count.AutoSlam.GEG1.GEG1-SLAM808.Log.Alarm.HIGH.CM01_GripperServoOvertravelLower.39,MetricClass=NONE,ServiceName=FCAutoSlamClientService,Stat=sum,Period=OneDay</t>
        </is>
      </c>
      <c r="KU1" t="inlineStr">
        <is>
          <t>SchemaName=Service,Client=ALL,DataSet=Prod,Host=ALL,HostGroup=ALL,Instance=NONE,Marketplace=GEG1,MethodName=ALL,Metric=Count.AutoSlam.GEG1.GEG1-SLAM808.Log.Alarm.HIGH.CM01_GripperServoPositionFault.3,MetricClass=NONE,ServiceName=FCAutoSlamClientService,Stat=sum,Period=OneDay</t>
        </is>
      </c>
      <c r="KV1" t="inlineStr">
        <is>
          <t>SchemaName=Service,Client=ALL,DataSet=Prod,Host=ALL,HostGroup=ALL,Instance=NONE,Marketplace=GEG1,MethodName=ALL,Metric=Count.AutoSlam.GEG1.GEG1-SLAM808.Log.Alarm.HIGH.CM01_JawClosedError.45,MetricClass=NONE,ServiceName=FCAutoSlamClientService,Stat=sum,Period=OneDay</t>
        </is>
      </c>
      <c r="KW1" t="inlineStr">
        <is>
          <t>SchemaName=Service,Client=ALL,DataSet=Prod,Host=ALL,HostGroup=ALL,Instance=NONE,Marketplace=GEG1,MethodName=ALL,Metric=Count.AutoSlam.GEG1.GEG1-SLAM808.Log.Alarm.HIGH.CM01_JawSafetySensorFault_OperatorSide_.46,MetricClass=NONE,ServiceName=FCAutoSlamClientService,Stat=sum,Period=OneDay</t>
        </is>
      </c>
      <c r="KX1" t="inlineStr">
        <is>
          <t>SchemaName=Service,Client=ALL,DataSet=Prod,Host=ALL,HostGroup=ALL,Instance=NONE,Marketplace=GEG1,MethodName=ALL,Metric=Count.AutoSlam.GEG1.GEG1-SLAM808.Log.Alarm.HIGH.CM01_KickoutConveyorMotorFault.16,MetricClass=NONE,ServiceName=FCAutoSlamClientService,Stat=sum,Period=OneDay</t>
        </is>
      </c>
      <c r="KY1" t="inlineStr">
        <is>
          <t>SchemaName=Service,Client=ALL,DataSet=Prod,Host=ALL,HostGroup=ALL,Instance=NONE,Marketplace=GEG1,MethodName=ALL,Metric=Count.AutoSlam.GEG1.GEG1-SLAM808.Log.Alarm.HIGH.CM01_NipFaultCycletoolongorServoNotReady.4,MetricClass=NONE,ServiceName=FCAutoSlamClientService,Stat=sum,Period=OneDay</t>
        </is>
      </c>
      <c r="KZ1" t="inlineStr">
        <is>
          <t>SchemaName=Service,Client=ALL,DataSet=Prod,Host=ALL,HostGroup=ALL,Instance=NONE,Marketplace=GEG1,MethodName=ALL,Metric=Count.AutoSlam.GEG1.GEG1-SLAM808.Log.Alarm.HIGH.CM01_TakeawayConveyorMotorFault.15,MetricClass=NONE,ServiceName=FCAutoSlamClientService,Stat=sum,Period=OneDay</t>
        </is>
      </c>
      <c r="LA1" t="inlineStr">
        <is>
          <t>SchemaName=Service,Client=ALL,DataSet=Prod,Host=ALL,HostGroup=ALL,Instance=NONE,Marketplace=GEG1,MethodName=ALL,Metric=Count.AutoSlam.GEG1.GEG1-SLAM808.Log.Alarm.LOW.CM01_VerifyCameraNotReady.26,MetricClass=NONE,ServiceName=FCAutoSlamClientService,Stat=sum,Period=OneDay</t>
        </is>
      </c>
      <c r="LB1" t="inlineStr">
        <is>
          <t>SchemaName=Service,Client=ALL,DataSet=Prod,Host=ALL,HostGroup=ALL,Instance=NONE,Marketplace=GEG1,MethodName=ALL,Metric=Count.AutoSlam.GEG1.GEG1-SLAM808.Log.Alarm.WARNING.CM01_ASINScanreceiptmaybeslow.122,MetricClass=NONE,ServiceName=FCAutoSlamClientService,Stat=sum,Period=OneDay</t>
        </is>
      </c>
      <c r="LC1" t="inlineStr">
        <is>
          <t>SchemaName=Service,Client=ALL,DataSet=Prod,Host=ALL,HostGroup=ALL,Instance=NONE,Marketplace=GEG1,MethodName=ALL,Metric=Count.AutoSlam.GEG1.GEG1-SLAM808.Log.Alarm.WARNING.CM01_ASINToteSupplyConveyorEmpty.71,MetricClass=NONE,ServiceName=FCAutoSlamClientService,Stat=sum,Period=OneDay</t>
        </is>
      </c>
      <c r="LD1" t="inlineStr">
        <is>
          <t>SchemaName=Service,Client=ALL,DataSet=Prod,Host=ALL,HostGroup=ALL,Instance=NONE,Marketplace=GEG1,MethodName=ALL,Metric=Count.AutoSlam.GEG1.GEG1-SLAM808.Log.Alarm.WARNING.CM01_BagFilmLow-MachineStartInhibited.70,MetricClass=NONE,ServiceName=FCAutoSlamClientService,Stat=sum,Period=OneDay</t>
        </is>
      </c>
      <c r="LE1" t="inlineStr">
        <is>
          <t>SchemaName=Service,Client=ALL,DataSet=Prod,Host=ALL,HostGroup=ALL,Instance=NONE,Marketplace=GEG1,MethodName=ALL,Metric=Count.AutoSlam.GEG1.GEG1-SLAM808.Log.Alarm.WARNING.CM01_BagFilmLow.69,MetricClass=NONE,ServiceName=FCAutoSlamClientService,Stat=sum,Period=OneDay</t>
        </is>
      </c>
      <c r="LF1" t="inlineStr">
        <is>
          <t>SchemaName=Service,Client=ALL,DataSet=Prod,Host=ALL,HostGroup=ALL,Instance=NONE,Marketplace=GEG1,MethodName=ALL,Metric=Count.AutoSlam.GEG1.GEG1-SLAM808.Log.Alarm.WARNING.CM01_CycleStopActive.65,MetricClass=NONE,ServiceName=FCAutoSlamClientService,Stat=sum,Period=OneDay</t>
        </is>
      </c>
      <c r="LG1" t="inlineStr">
        <is>
          <t>SchemaName=Service,Client=ALL,DataSet=Prod,Host=ALL,HostGroup=ALL,Instance=NONE,Marketplace=GEG1,MethodName=ALL,Metric=Count.AutoSlam.GEG1.GEG1-SLAM808.Log.Alarm.WARNING.CM01_EventServiceDisconnected.118,MetricClass=NONE,ServiceName=FCAutoSlamClientService,Stat=sum,Period=OneDay</t>
        </is>
      </c>
      <c r="LH1" t="inlineStr">
        <is>
          <t>SchemaName=Service,Client=ALL,DataSet=Prod,Host=ALL,HostGroup=ALL,Instance=NONE,Marketplace=GEG1,MethodName=ALL,Metric=Count.AutoSlam.GEG1.GEG1-SLAM808.Log.Alarm.WARNING.CM01_FailedtoTampError.82,MetricClass=NONE,ServiceName=FCAutoSlamClientService,Stat=sum,Period=OneDay</t>
        </is>
      </c>
      <c r="LI1" t="inlineStr">
        <is>
          <t>SchemaName=Service,Client=ALL,DataSet=Prod,Host=ALL,HostGroup=ALL,Instance=NONE,Marketplace=GEG1,MethodName=ALL,Metric=Count.AutoSlam.GEG1.GEG1-SLAM808.Log.Alarm.WARNING.CM01_FailuretoReadRejectToteBarcode.73,MetricClass=NONE,ServiceName=FCAutoSlamClientService,Stat=sum,Period=OneDay</t>
        </is>
      </c>
      <c r="LJ1" t="inlineStr">
        <is>
          <t>SchemaName=Service,Client=ALL,DataSet=Prod,Host=ALL,HostGroup=ALL,Instance=NONE,Marketplace=GEG1,MethodName=ALL,Metric=Count.AutoSlam.GEG1.GEG1-SLAM808.Log.Alarm.WARNING.CM01_FLUSHREQUIRED_Dry/EmptyCyclethemachine_.95,MetricClass=NONE,ServiceName=FCAutoSlamClientService,Stat=sum,Period=OneDay</t>
        </is>
      </c>
      <c r="LK1" t="inlineStr">
        <is>
          <t>SchemaName=Service,Client=ALL,DataSet=Prod,Host=ALL,HostGroup=ALL,Instance=NONE,Marketplace=GEG1,MethodName=ALL,Metric=Count.AutoSlam.GEG1.GEG1-SLAM808.Log.Alarm.WARNING.CM01_KickoutConveyorJam.91,MetricClass=NONE,ServiceName=FCAutoSlamClientService,Stat=sum,Period=OneDay</t>
        </is>
      </c>
      <c r="LL1" t="inlineStr">
        <is>
          <t>SchemaName=Service,Client=ALL,DataSet=Prod,Host=ALL,HostGroup=ALL,Instance=NONE,Marketplace=GEG1,MethodName=ALL,Metric=Count.AutoSlam.GEG1.GEG1-SLAM808.Log.Alarm.WARNING.CM01_LabelApplicatorTampHeadSlow.106,MetricClass=NONE,ServiceName=FCAutoSlamClientService,Stat=sum,Period=OneDay</t>
        </is>
      </c>
      <c r="LM1" t="inlineStr">
        <is>
          <t>SchemaName=Service,Client=ALL,DataSet=Prod,Host=ALL,HostGroup=ALL,Instance=NONE,Marketplace=GEG1,MethodName=ALL,Metric=Count.AutoSlam.GEG1.GEG1-SLAM808.Log.Alarm.WARNING.CM01_LabelPrinterLabelStockLow-StopMachine.76,MetricClass=NONE,ServiceName=FCAutoSlamClientService,Stat=sum,Period=OneDay</t>
        </is>
      </c>
      <c r="LN1" t="inlineStr">
        <is>
          <t>SchemaName=Service,Client=ALL,DataSet=Prod,Host=ALL,HostGroup=ALL,Instance=NONE,Marketplace=GEG1,MethodName=ALL,Metric=Count.AutoSlam.GEG1.GEG1-SLAM808.Log.Alarm.WARNING.CM01_LabelPrinterLabelStockLow.75,MetricClass=NONE,ServiceName=FCAutoSlamClientService,Stat=sum,Period=OneDay</t>
        </is>
      </c>
      <c r="LO1" t="inlineStr">
        <is>
          <t>SchemaName=Service,Client=ALL,DataSet=Prod,Host=ALL,HostGroup=ALL,Instance=NONE,Marketplace=GEG1,MethodName=ALL,Metric=Count.AutoSlam.GEG1.GEG1-SLAM808.Log.Alarm.WARNING.CM01_LabelVerifySlow.108,MetricClass=NONE,ServiceName=FCAutoSlamClientService,Stat=sum,Period=OneDay</t>
        </is>
      </c>
      <c r="LP1" t="inlineStr">
        <is>
          <t>SchemaName=Service,Client=ALL,DataSet=Prod,Host=ALL,HostGroup=ALL,Instance=NONE,Marketplace=GEG1,MethodName=ALL,Metric=Count.AutoSlam.GEG1.GEG1-SLAM808.Log.Alarm.WARNING.CM01_LightCurtainInterrupted.64,MetricClass=NONE,ServiceName=FCAutoSlamClientService,Stat=sum,Period=OneDay</t>
        </is>
      </c>
      <c r="LQ1" t="inlineStr">
        <is>
          <t>SchemaName=Service,Client=ALL,DataSet=Prod,Host=ALL,HostGroup=ALL,Instance=NONE,Marketplace=GEG1,MethodName=ALL,Metric=Count.AutoSlam.GEG1.GEG1-SLAM808.Log.Alarm.WARNING.CM01_MachineStarved-NoASINtotesonconveyororslide.72,MetricClass=NONE,ServiceName=FCAutoSlamClientService,Stat=sum,Period=OneDay</t>
        </is>
      </c>
      <c r="LR1" t="inlineStr">
        <is>
          <t>SchemaName=Service,Client=ALL,DataSet=Prod,Host=ALL,HostGroup=ALL,Instance=NONE,Marketplace=GEG1,MethodName=ALL,Metric=Count.AutoSlam.GEG1.GEG1-SLAM808.Log.Alarm.WARNING.CM01_NTPServiceDisconnected.119,MetricClass=NONE,ServiceName=FCAutoSlamClientService,Stat=sum,Period=OneDay</t>
        </is>
      </c>
      <c r="LS1" t="inlineStr">
        <is>
          <t>SchemaName=Service,Client=ALL,DataSet=Prod,Host=ALL,HostGroup=ALL,Instance=NONE,Marketplace=GEG1,MethodName=ALL,Metric=Count.AutoSlam.GEG1.GEG1-SLAM808.Log.Alarm.WARNING.CM01_PackServiceDisconnected.116,MetricClass=NONE,ServiceName=FCAutoSlamClientService,Stat=sum,Period=OneDay</t>
        </is>
      </c>
      <c r="LT1" t="inlineStr">
        <is>
          <t>SchemaName=Service,Client=ALL,DataSet=Prod,Host=ALL,HostGroup=ALL,Instance=NONE,Marketplace=GEG1,MethodName=ALL,Metric=Count.AutoSlam.GEG1.GEG1-SLAM808.Log.Alarm.WARNING.CM01_PrinterFailedtoPrint.80,MetricClass=NONE,ServiceName=FCAutoSlamClientService,Stat=sum,Period=OneDay</t>
        </is>
      </c>
      <c r="LU1" t="inlineStr">
        <is>
          <t>SchemaName=Service,Client=ALL,DataSet=Prod,Host=ALL,HostGroup=ALL,Instance=NONE,Marketplace=GEG1,MethodName=ALL,Metric=Count.AutoSlam.GEG1.GEG1-SLAM808.Log.Alarm.WARNING.CM01_SealerBarTemperatureTooLow.68,MetricClass=NONE,ServiceName=FCAutoSlamClientService,Stat=sum,Period=OneDay</t>
        </is>
      </c>
      <c r="LV1" t="inlineStr">
        <is>
          <t>SchemaName=Service,Client=ALL,DataSet=Prod,Host=ALL,HostGroup=ALL,Instance=NONE,Marketplace=GEG1,MethodName=ALL,Metric=Count.AutoSlam.GEG1.GEG1-SLAM808.Log.Alarm.WARNING.CM01_SealingJawCutterFailedtoAdvance.112,MetricClass=NONE,ServiceName=FCAutoSlamClientService,Stat=sum,Period=OneDay</t>
        </is>
      </c>
      <c r="LW1" t="inlineStr">
        <is>
          <t>SchemaName=Service,Client=ALL,DataSet=Prod,Host=ALL,HostGroup=ALL,Instance=NONE,Marketplace=GEG1,MethodName=ALL,Metric=Count.AutoSlam.GEG1.GEG1-SLAM808.Log.Alarm.WARNING.CM01_SLAMServiceDisconnected.117,MetricClass=NONE,ServiceName=FCAutoSlamClientService,Stat=sum,Period=OneDay</t>
        </is>
      </c>
      <c r="LX1" t="inlineStr">
        <is>
          <t>SchemaName=Service,Client=ALL,DataSet=Prod,Host=ALL,HostGroup=ALL,Instance=NONE,Marketplace=GEG1,MethodName=ALL,Metric=Count.AutoSlam.GEG1.GEG1-SLAM808.Log.Alarm.WARNING.CM01_TakeawayConveyorJam.90,MetricClass=NONE,ServiceName=FCAutoSlamClientService,Stat=sum,Period=OneDay</t>
        </is>
      </c>
      <c r="LY1" t="inlineStr">
        <is>
          <t>SchemaName=Service,Client=ALL,DataSet=Prod,Host=ALL,HostGroup=ALL,Instance=NONE,Marketplace=GEG1,MethodName=ALL,Metric=Count.AutoSlam.GEG1.GEG1-SLAM808.Log.Alarm.WARNING.CM01_TampHeadVacuumError.81,MetricClass=NONE,ServiceName=FCAutoSlamClientService,Stat=sum,Period=OneDay</t>
        </is>
      </c>
      <c r="LZ1" t="inlineStr">
        <is>
          <t>SchemaName=Service,Client=ALL,DataSet=Prod,Host=ALL,HostGroup=ALL,Instance=NONE,Marketplace=GEG1,MethodName=ALL,Metric=Count.AutoSlam.GEG1.GEG1-SLAM808.Log.Alarm.WARNING.CM01_WMSLabelRequestResponseSlow.121,MetricClass=NONE,ServiceName=FCAutoSlamClientService,Stat=sum,Period=OneDay</t>
        </is>
      </c>
      <c r="MA1" t="inlineStr">
        <is>
          <t>SchemaName=Service,Client=ALL,DataSet=Prod,Host=ALL,HostGroup=ALL,Instance=NONE,Marketplace=GEG1,MethodName=ALL,Metric=Count.AutoSlam.GEG1.GEG1-SLAM808.Log.Alarm.WARNING.CM01_WMSScaleInductACKResponseSlow.120,MetricClass=NONE,ServiceName=FCAutoSlamClientService,Stat=sum,Period=OneDay</t>
        </is>
      </c>
      <c r="MB1" t="inlineStr">
        <is>
          <t>SchemaName=Service,Client=ALL,DataSet=Prod,Host=ALL,HostGroup=ALL,Instance=NONE,Marketplace=GEG1,MethodName=ALL,Metric=Count.AutoSlam.GEG1.GEG1-SLAM809.Log.Alarm.CRITICAL.CM01_BackSideExitConveyorE-StopPressed.59,MetricClass=NONE,ServiceName=FCAutoSlamClientService,Stat=sum,Period=OneDay</t>
        </is>
      </c>
      <c r="MC1" t="inlineStr">
        <is>
          <t>SchemaName=Service,Client=ALL,DataSet=Prod,Host=ALL,HostGroup=ALL,Instance=NONE,Marketplace=GEG1,MethodName=ALL,Metric=Count.AutoSlam.GEG1.GEG1-SLAM809.Log.Alarm.CRITICAL.CM01_FrontSideHMICabinetE-StopPressed.57,MetricClass=NONE,ServiceName=FCAutoSlamClientService,Stat=sum,Period=OneDay</t>
        </is>
      </c>
      <c r="MD1" t="inlineStr">
        <is>
          <t>SchemaName=Service,Client=ALL,DataSet=Prod,Host=ALL,HostGroup=ALL,Instance=NONE,Marketplace=GEG1,MethodName=ALL,Metric=Count.AutoSlam.GEG1.GEG1-SLAM809.Log.Alarm.CRITICAL.CM01_FrontSideJawAccessDoorOpen.60,MetricClass=NONE,ServiceName=FCAutoSlamClientService,Stat=sum,Period=OneDay</t>
        </is>
      </c>
      <c r="ME1" t="inlineStr">
        <is>
          <t>SchemaName=Service,Client=ALL,DataSet=Prod,Host=ALL,HostGroup=ALL,Instance=NONE,Marketplace=GEG1,MethodName=ALL,Metric=Count.AutoSlam.GEG1.GEG1-SLAM809.Log.Alarm.HIGH.CM01_Grip_Servo_Axis_Fault.36,MetricClass=NONE,ServiceName=FCAutoSlamClientService,Stat=sum,Period=OneDay</t>
        </is>
      </c>
      <c r="MF1" t="inlineStr">
        <is>
          <t>SchemaName=Service,Client=ALL,DataSet=Prod,Host=ALL,HostGroup=ALL,Instance=NONE,Marketplace=GEG1,MethodName=ALL,Metric=Count.AutoSlam.GEG1.GEG1-SLAM809.Log.Alarm.HIGH.CM01_GripperServoOvertravelLower.39,MetricClass=NONE,ServiceName=FCAutoSlamClientService,Stat=sum,Period=OneDay</t>
        </is>
      </c>
      <c r="MG1" t="inlineStr">
        <is>
          <t>SchemaName=Service,Client=ALL,DataSet=Prod,Host=ALL,HostGroup=ALL,Instance=NONE,Marketplace=GEG1,MethodName=ALL,Metric=Count.AutoSlam.GEG1.GEG1-SLAM809.Log.Alarm.HIGH.CM01_GripperServoPositionFault.3,MetricClass=NONE,ServiceName=FCAutoSlamClientService,Stat=sum,Period=OneDay</t>
        </is>
      </c>
      <c r="MH1" t="inlineStr">
        <is>
          <t>SchemaName=Service,Client=ALL,DataSet=Prod,Host=ALL,HostGroup=ALL,Instance=NONE,Marketplace=GEG1,MethodName=ALL,Metric=Count.AutoSlam.GEG1.GEG1-SLAM809.Log.Alarm.HIGH.CM01_JawClosedError.45,MetricClass=NONE,ServiceName=FCAutoSlamClientService,Stat=sum,Period=OneDay</t>
        </is>
      </c>
      <c r="MI1" t="inlineStr">
        <is>
          <t>SchemaName=Service,Client=ALL,DataSet=Prod,Host=ALL,HostGroup=ALL,Instance=NONE,Marketplace=GEG1,MethodName=ALL,Metric=Count.AutoSlam.GEG1.GEG1-SLAM809.Log.Alarm.HIGH.CM01_JawSafetysensorFault_BagRollSide_.47,MetricClass=NONE,ServiceName=FCAutoSlamClientService,Stat=sum,Period=OneDay</t>
        </is>
      </c>
      <c r="MJ1" t="inlineStr">
        <is>
          <t>SchemaName=Service,Client=ALL,DataSet=Prod,Host=ALL,HostGroup=ALL,Instance=NONE,Marketplace=GEG1,MethodName=ALL,Metric=Count.AutoSlam.GEG1.GEG1-SLAM809.Log.Alarm.HIGH.CM01_KickoutConveyorMotorFault.16,MetricClass=NONE,ServiceName=FCAutoSlamClientService,Stat=sum,Period=OneDay</t>
        </is>
      </c>
      <c r="MK1" t="inlineStr">
        <is>
          <t>SchemaName=Service,Client=ALL,DataSet=Prod,Host=ALL,HostGroup=ALL,Instance=NONE,Marketplace=GEG1,MethodName=ALL,Metric=Count.AutoSlam.GEG1.GEG1-SLAM809.Log.Alarm.HIGH.CM01_Nip_Servo_Axis_Fault.40,MetricClass=NONE,ServiceName=FCAutoSlamClientService,Stat=sum,Period=OneDay</t>
        </is>
      </c>
      <c r="ML1" t="inlineStr">
        <is>
          <t>SchemaName=Service,Client=ALL,DataSet=Prod,Host=ALL,HostGroup=ALL,Instance=NONE,Marketplace=GEG1,MethodName=ALL,Metric=Count.AutoSlam.GEG1.GEG1-SLAM809.Log.Alarm.HIGH.CM01_NipFaultCycletoolongorServoNotReady.4,MetricClass=NONE,ServiceName=FCAutoSlamClientService,Stat=sum,Period=OneDay</t>
        </is>
      </c>
      <c r="MM1" t="inlineStr">
        <is>
          <t>SchemaName=Service,Client=ALL,DataSet=Prod,Host=ALL,HostGroup=ALL,Instance=NONE,Marketplace=GEG1,MethodName=ALL,Metric=Count.AutoSlam.GEG1.GEG1-SLAM809.Log.Alarm.HIGH.CM01_TakeawayConveyorMotorFault.15,MetricClass=NONE,ServiceName=FCAutoSlamClientService,Stat=sum,Period=OneDay</t>
        </is>
      </c>
      <c r="MN1" t="inlineStr">
        <is>
          <t>SchemaName=Service,Client=ALL,DataSet=Prod,Host=ALL,HostGroup=ALL,Instance=NONE,Marketplace=GEG1,MethodName=ALL,Metric=Count.AutoSlam.GEG1.GEG1-SLAM809.Log.Alarm.LOW.CM01_ToteBarcodeReaderOffline.19,MetricClass=NONE,ServiceName=FCAutoSlamClientService,Stat=sum,Period=OneDay</t>
        </is>
      </c>
      <c r="MO1" t="inlineStr">
        <is>
          <t>SchemaName=Service,Client=ALL,DataSet=Prod,Host=ALL,HostGroup=ALL,Instance=NONE,Marketplace=GEG1,MethodName=ALL,Metric=Count.AutoSlam.GEG1.GEG1-SLAM809.Log.Alarm.LOW.CM01_VerifyCameraNotReady.26,MetricClass=NONE,ServiceName=FCAutoSlamClientService,Stat=sum,Period=OneDay</t>
        </is>
      </c>
      <c r="MP1" t="inlineStr">
        <is>
          <t>SchemaName=Service,Client=ALL,DataSet=Prod,Host=ALL,HostGroup=ALL,Instance=NONE,Marketplace=GEG1,MethodName=ALL,Metric=Count.AutoSlam.GEG1.GEG1-SLAM809.Log.Alarm.WARNING.CM01_ASINScanreceiptmaybeslow.122,MetricClass=NONE,ServiceName=FCAutoSlamClientService,Stat=sum,Period=OneDay</t>
        </is>
      </c>
      <c r="MQ1" t="inlineStr">
        <is>
          <t>SchemaName=Service,Client=ALL,DataSet=Prod,Host=ALL,HostGroup=ALL,Instance=NONE,Marketplace=GEG1,MethodName=ALL,Metric=Count.AutoSlam.GEG1.GEG1-SLAM809.Log.Alarm.WARNING.CM01_ASINToteSupplyConveyorEmpty.71,MetricClass=NONE,ServiceName=FCAutoSlamClientService,Stat=sum,Period=OneDay</t>
        </is>
      </c>
      <c r="MR1" t="inlineStr">
        <is>
          <t>SchemaName=Service,Client=ALL,DataSet=Prod,Host=ALL,HostGroup=ALL,Instance=NONE,Marketplace=GEG1,MethodName=ALL,Metric=Count.AutoSlam.GEG1.GEG1-SLAM809.Log.Alarm.WARNING.CM01_BagFilmLow-MachineStartInhibited.70,MetricClass=NONE,ServiceName=FCAutoSlamClientService,Stat=sum,Period=OneDay</t>
        </is>
      </c>
      <c r="MS1" t="inlineStr">
        <is>
          <t>SchemaName=Service,Client=ALL,DataSet=Prod,Host=ALL,HostGroup=ALL,Instance=NONE,Marketplace=GEG1,MethodName=ALL,Metric=Count.AutoSlam.GEG1.GEG1-SLAM809.Log.Alarm.WARNING.CM01_BagFilmLow.69,MetricClass=NONE,ServiceName=FCAutoSlamClientService,Stat=sum,Period=OneDay</t>
        </is>
      </c>
      <c r="MT1" t="inlineStr">
        <is>
          <t>SchemaName=Service,Client=ALL,DataSet=Prod,Host=ALL,HostGroup=ALL,Instance=NONE,Marketplace=GEG1,MethodName=ALL,Metric=Count.AutoSlam.GEG1.GEG1-SLAM809.Log.Alarm.WARNING.CM01_CycleStopActive.65,MetricClass=NONE,ServiceName=FCAutoSlamClientService,Stat=sum,Period=OneDay</t>
        </is>
      </c>
      <c r="MU1" t="inlineStr">
        <is>
          <t>SchemaName=Service,Client=ALL,DataSet=Prod,Host=ALL,HostGroup=ALL,Instance=NONE,Marketplace=GEG1,MethodName=ALL,Metric=Count.AutoSlam.GEG1.GEG1-SLAM809.Log.Alarm.WARNING.CM01_EventServiceDisconnected.118,MetricClass=NONE,ServiceName=FCAutoSlamClientService,Stat=sum,Period=OneDay</t>
        </is>
      </c>
      <c r="MV1" t="inlineStr">
        <is>
          <t>SchemaName=Service,Client=ALL,DataSet=Prod,Host=ALL,HostGroup=ALL,Instance=NONE,Marketplace=GEG1,MethodName=ALL,Metric=Count.AutoSlam.GEG1.GEG1-SLAM809.Log.Alarm.WARNING.CM01_FailedtoTampError.82,MetricClass=NONE,ServiceName=FCAutoSlamClientService,Stat=sum,Period=OneDay</t>
        </is>
      </c>
      <c r="MW1" t="inlineStr">
        <is>
          <t>SchemaName=Service,Client=ALL,DataSet=Prod,Host=ALL,HostGroup=ALL,Instance=NONE,Marketplace=GEG1,MethodName=ALL,Metric=Count.AutoSlam.GEG1.GEG1-SLAM809.Log.Alarm.WARNING.CM01_FailuretoReadRejectToteBarcode.73,MetricClass=NONE,ServiceName=FCAutoSlamClientService,Stat=sum,Period=OneDay</t>
        </is>
      </c>
      <c r="MX1" t="inlineStr">
        <is>
          <t>SchemaName=Service,Client=ALL,DataSet=Prod,Host=ALL,HostGroup=ALL,Instance=NONE,Marketplace=GEG1,MethodName=ALL,Metric=Count.AutoSlam.GEG1.GEG1-SLAM809.Log.Alarm.WARNING.CM01_FLUSHREQUIRED_Dry/EmptyCyclethemachine_.95,MetricClass=NONE,ServiceName=FCAutoSlamClientService,Stat=sum,Period=OneDay</t>
        </is>
      </c>
      <c r="MY1" t="inlineStr">
        <is>
          <t>SchemaName=Service,Client=ALL,DataSet=Prod,Host=ALL,HostGroup=ALL,Instance=NONE,Marketplace=GEG1,MethodName=ALL,Metric=Count.AutoSlam.GEG1.GEG1-SLAM809.Log.Alarm.WARNING.CM01_KickoutConveyorJam.91,MetricClass=NONE,ServiceName=FCAutoSlamClientService,Stat=sum,Period=OneDay</t>
        </is>
      </c>
      <c r="MZ1" t="inlineStr">
        <is>
          <t>SchemaName=Service,Client=ALL,DataSet=Prod,Host=ALL,HostGroup=ALL,Instance=NONE,Marketplace=GEG1,MethodName=ALL,Metric=Count.AutoSlam.GEG1.GEG1-SLAM809.Log.Alarm.WARNING.CM01_LabelPrinterLabelStockLow-StopMachine.76,MetricClass=NONE,ServiceName=FCAutoSlamClientService,Stat=sum,Period=OneDay</t>
        </is>
      </c>
      <c r="NA1" t="inlineStr">
        <is>
          <t>SchemaName=Service,Client=ALL,DataSet=Prod,Host=ALL,HostGroup=ALL,Instance=NONE,Marketplace=GEG1,MethodName=ALL,Metric=Count.AutoSlam.GEG1.GEG1-SLAM809.Log.Alarm.WARNING.CM01_LabelPrinterLabelStockLow.75,MetricClass=NONE,ServiceName=FCAutoSlamClientService,Stat=sum,Period=OneDay</t>
        </is>
      </c>
      <c r="NB1" t="inlineStr">
        <is>
          <t>SchemaName=Service,Client=ALL,DataSet=Prod,Host=ALL,HostGroup=ALL,Instance=NONE,Marketplace=GEG1,MethodName=ALL,Metric=Count.AutoSlam.GEG1.GEG1-SLAM809.Log.Alarm.WARNING.CM01_LabelVerifySlow.108,MetricClass=NONE,ServiceName=FCAutoSlamClientService,Stat=sum,Period=OneDay</t>
        </is>
      </c>
      <c r="NC1" t="inlineStr">
        <is>
          <t>SchemaName=Service,Client=ALL,DataSet=Prod,Host=ALL,HostGroup=ALL,Instance=NONE,Marketplace=GEG1,MethodName=ALL,Metric=Count.AutoSlam.GEG1.GEG1-SLAM809.Log.Alarm.WARNING.CM01_LightCurtainInterrupted.64,MetricClass=NONE,ServiceName=FCAutoSlamClientService,Stat=sum,Period=OneDay</t>
        </is>
      </c>
      <c r="ND1" t="inlineStr">
        <is>
          <t>SchemaName=Service,Client=ALL,DataSet=Prod,Host=ALL,HostGroup=ALL,Instance=NONE,Marketplace=GEG1,MethodName=ALL,Metric=Count.AutoSlam.GEG1.GEG1-SLAM809.Log.Alarm.WARNING.CM01_MachineStarved-NoASINtotesonconveyororslide.72,MetricClass=NONE,ServiceName=FCAutoSlamClientService,Stat=sum,Period=OneDay</t>
        </is>
      </c>
      <c r="NE1" t="inlineStr">
        <is>
          <t>SchemaName=Service,Client=ALL,DataSet=Prod,Host=ALL,HostGroup=ALL,Instance=NONE,Marketplace=GEG1,MethodName=ALL,Metric=Count.AutoSlam.GEG1.GEG1-SLAM809.Log.Alarm.WARNING.CM01_NTPServiceDisconnected.119,MetricClass=NONE,ServiceName=FCAutoSlamClientService,Stat=sum,Period=OneDay</t>
        </is>
      </c>
      <c r="NF1" t="inlineStr">
        <is>
          <t>SchemaName=Service,Client=ALL,DataSet=Prod,Host=ALL,HostGroup=ALL,Instance=NONE,Marketplace=GEG1,MethodName=ALL,Metric=Count.AutoSlam.GEG1.GEG1-SLAM809.Log.Alarm.WARNING.CM01_PackServiceDisconnected.116,MetricClass=NONE,ServiceName=FCAutoSlamClientService,Stat=sum,Period=OneDay</t>
        </is>
      </c>
      <c r="NG1" t="inlineStr">
        <is>
          <t>SchemaName=Service,Client=ALL,DataSet=Prod,Host=ALL,HostGroup=ALL,Instance=NONE,Marketplace=GEG1,MethodName=ALL,Metric=Count.AutoSlam.GEG1.GEG1-SLAM809.Log.Alarm.WARNING.CM01_PrinterFailedtoPrint.80,MetricClass=NONE,ServiceName=FCAutoSlamClientService,Stat=sum,Period=OneDay</t>
        </is>
      </c>
      <c r="NH1" t="inlineStr">
        <is>
          <t>SchemaName=Service,Client=ALL,DataSet=Prod,Host=ALL,HostGroup=ALL,Instance=NONE,Marketplace=GEG1,MethodName=ALL,Metric=Count.AutoSlam.GEG1.GEG1-SLAM809.Log.Alarm.WARNING.CM01_SealerBarTemperatureTooLow.68,MetricClass=NONE,ServiceName=FCAutoSlamClientService,Stat=sum,Period=OneDay</t>
        </is>
      </c>
      <c r="NI1" t="inlineStr">
        <is>
          <t>SchemaName=Service,Client=ALL,DataSet=Prod,Host=ALL,HostGroup=ALL,Instance=NONE,Marketplace=GEG1,MethodName=ALL,Metric=Count.AutoSlam.GEG1.GEG1-SLAM809.Log.Alarm.WARNING.CM01_SealingJawCutterFailedtoAdvance.112,MetricClass=NONE,ServiceName=FCAutoSlamClientService,Stat=sum,Period=OneDay</t>
        </is>
      </c>
      <c r="NJ1" t="inlineStr">
        <is>
          <t>SchemaName=Service,Client=ALL,DataSet=Prod,Host=ALL,HostGroup=ALL,Instance=NONE,Marketplace=GEG1,MethodName=ALL,Metric=Count.AutoSlam.GEG1.GEG1-SLAM809.Log.Alarm.WARNING.CM01_SLAMServiceDisconnected.117,MetricClass=NONE,ServiceName=FCAutoSlamClientService,Stat=sum,Period=OneDay</t>
        </is>
      </c>
      <c r="NK1" t="inlineStr">
        <is>
          <t>SchemaName=Service,Client=ALL,DataSet=Prod,Host=ALL,HostGroup=ALL,Instance=NONE,Marketplace=GEG1,MethodName=ALL,Metric=Count.AutoSlam.GEG1.GEG1-SLAM809.Log.Alarm.WARNING.CM01_TakeawayConveyorJam.90,MetricClass=NONE,ServiceName=FCAutoSlamClientService,Stat=sum,Period=OneDay</t>
        </is>
      </c>
      <c r="NL1" t="inlineStr">
        <is>
          <t>SchemaName=Service,Client=ALL,DataSet=Prod,Host=ALL,HostGroup=ALL,Instance=NONE,Marketplace=GEG1,MethodName=ALL,Metric=Count.AutoSlam.GEG1.GEG1-SLAM809.Log.Alarm.WARNING.CM01_TampHeadVacuumError.81,MetricClass=NONE,ServiceName=FCAutoSlamClientService,Stat=sum,Period=OneDay</t>
        </is>
      </c>
      <c r="NM1" t="inlineStr">
        <is>
          <t>SchemaName=Service,Client=ALL,DataSet=Prod,Host=ALL,HostGroup=ALL,Instance=NONE,Marketplace=GEG1,MethodName=ALL,Metric=Count.AutoSlam.GEG1.GEG1-SLAM809.Log.Alarm.WARNING.CM01_WMSLabelRequestResponseSlow.121,MetricClass=NONE,ServiceName=FCAutoSlamClientService,Stat=sum,Period=OneDay</t>
        </is>
      </c>
      <c r="NN1" t="inlineStr">
        <is>
          <t>SchemaName=Service,Client=ALL,DataSet=Prod,Host=ALL,HostGroup=ALL,Instance=NONE,Marketplace=GEG1,MethodName=ALL,Metric=Count.AutoSlam.GEG1.GEG1-SLAM809.Log.Alarm.WARNING.CM01_WMSScaleInductACKResponseSlow.120,MetricClass=NONE,ServiceName=FCAutoSlamClientService,Stat=sum,Period=OneDay</t>
        </is>
      </c>
      <c r="NO1" t="inlineStr">
        <is>
          <t>SchemaName=Service,Client=ALL,DataSet=Prod,Host=ALL,HostGroup=ALL,Instance=NONE,Marketplace=GEG1,MethodName=ALL,Metric=Count.AutoSlam.GEG1.GEG1-SLAM810.Log.Alarm.CRITICAL.CM01_BackSideExitConveyorE-StopPressed.59,MetricClass=NONE,ServiceName=FCAutoSlamClientService,Stat=sum,Period=OneDay</t>
        </is>
      </c>
      <c r="NP1" t="inlineStr">
        <is>
          <t>SchemaName=Service,Client=ALL,DataSet=Prod,Host=ALL,HostGroup=ALL,Instance=NONE,Marketplace=GEG1,MethodName=ALL,Metric=Count.AutoSlam.GEG1.GEG1-SLAM810.Log.Alarm.CRITICAL.CM01_FrontSideHMICabinetE-StopPressed.57,MetricClass=NONE,ServiceName=FCAutoSlamClientService,Stat=sum,Period=OneDay</t>
        </is>
      </c>
      <c r="NQ1" t="inlineStr">
        <is>
          <t>SchemaName=Service,Client=ALL,DataSet=Prod,Host=ALL,HostGroup=ALL,Instance=NONE,Marketplace=GEG1,MethodName=ALL,Metric=Count.AutoSlam.GEG1.GEG1-SLAM810.Log.Alarm.CRITICAL.CM01_FrontSideJawAccessDoorOpen.60,MetricClass=NONE,ServiceName=FCAutoSlamClientService,Stat=sum,Period=OneDay</t>
        </is>
      </c>
      <c r="NR1" t="inlineStr">
        <is>
          <t>SchemaName=Service,Client=ALL,DataSet=Prod,Host=ALL,HostGroup=ALL,Instance=NONE,Marketplace=GEG1,MethodName=ALL,Metric=Count.AutoSlam.GEG1.GEG1-SLAM810.Log.Alarm.CRITICAL.CM01_GripperServoOvertravelUpper.38,MetricClass=NONE,ServiceName=FCAutoSlamClientService,Stat=sum,Period=OneDay</t>
        </is>
      </c>
      <c r="NS1" t="inlineStr">
        <is>
          <t>SchemaName=Service,Client=ALL,DataSet=Prod,Host=ALL,HostGroup=ALL,Instance=NONE,Marketplace=GEG1,MethodName=ALL,Metric=Count.AutoSlam.GEG1.GEG1-SLAM810.Log.Alarm.HIGH.CM01_Grip_Servo_Axis_Fault.36,MetricClass=NONE,ServiceName=FCAutoSlamClientService,Stat=sum,Period=OneDay</t>
        </is>
      </c>
      <c r="NT1" t="inlineStr">
        <is>
          <t>SchemaName=Service,Client=ALL,DataSet=Prod,Host=ALL,HostGroup=ALL,Instance=NONE,Marketplace=GEG1,MethodName=ALL,Metric=Count.AutoSlam.GEG1.GEG1-SLAM810.Log.Alarm.HIGH.CM01_GripperServoOvertravelLower.39,MetricClass=NONE,ServiceName=FCAutoSlamClientService,Stat=sum,Period=OneDay</t>
        </is>
      </c>
      <c r="NU1" t="inlineStr">
        <is>
          <t>SchemaName=Service,Client=ALL,DataSet=Prod,Host=ALL,HostGroup=ALL,Instance=NONE,Marketplace=GEG1,MethodName=ALL,Metric=Count.AutoSlam.GEG1.GEG1-SLAM810.Log.Alarm.HIGH.CM01_GripperServoPositionFault.3,MetricClass=NONE,ServiceName=FCAutoSlamClientService,Stat=sum,Period=OneDay</t>
        </is>
      </c>
      <c r="NV1" t="inlineStr">
        <is>
          <t>SchemaName=Service,Client=ALL,DataSet=Prod,Host=ALL,HostGroup=ALL,Instance=NONE,Marketplace=GEG1,MethodName=ALL,Metric=Count.AutoSlam.GEG1.GEG1-SLAM810.Log.Alarm.HIGH.CM01_JawSafetySensorFault_OperatorSide_.46,MetricClass=NONE,ServiceName=FCAutoSlamClientService,Stat=sum,Period=OneDay</t>
        </is>
      </c>
      <c r="NW1" t="inlineStr">
        <is>
          <t>SchemaName=Service,Client=ALL,DataSet=Prod,Host=ALL,HostGroup=ALL,Instance=NONE,Marketplace=GEG1,MethodName=ALL,Metric=Count.AutoSlam.GEG1.GEG1-SLAM810.Log.Alarm.HIGH.CM01_KickoutConveyorMotorFault.16,MetricClass=NONE,ServiceName=FCAutoSlamClientService,Stat=sum,Period=OneDay</t>
        </is>
      </c>
      <c r="NX1" t="inlineStr">
        <is>
          <t>SchemaName=Service,Client=ALL,DataSet=Prod,Host=ALL,HostGroup=ALL,Instance=NONE,Marketplace=GEG1,MethodName=ALL,Metric=Count.AutoSlam.GEG1.GEG1-SLAM810.Log.Alarm.HIGH.CM01_Nip_Servo_Axis_Fault.40,MetricClass=NONE,ServiceName=FCAutoSlamClientService,Stat=sum,Period=OneDay</t>
        </is>
      </c>
      <c r="NY1" t="inlineStr">
        <is>
          <t>SchemaName=Service,Client=ALL,DataSet=Prod,Host=ALL,HostGroup=ALL,Instance=NONE,Marketplace=GEG1,MethodName=ALL,Metric=Count.AutoSlam.GEG1.GEG1-SLAM810.Log.Alarm.HIGH.CM01_NipFaultCycletoolongorServoNotReady.4,MetricClass=NONE,ServiceName=FCAutoSlamClientService,Stat=sum,Period=OneDay</t>
        </is>
      </c>
      <c r="NZ1" t="inlineStr">
        <is>
          <t>SchemaName=Service,Client=ALL,DataSet=Prod,Host=ALL,HostGroup=ALL,Instance=NONE,Marketplace=GEG1,MethodName=ALL,Metric=Count.AutoSlam.GEG1.GEG1-SLAM810.Log.Alarm.HIGH.CM01_TakeawayConveyorMotorFault.15,MetricClass=NONE,ServiceName=FCAutoSlamClientService,Stat=sum,Period=OneDay</t>
        </is>
      </c>
      <c r="OA1" t="inlineStr">
        <is>
          <t>SchemaName=Service,Client=ALL,DataSet=Prod,Host=ALL,HostGroup=ALL,Instance=NONE,Marketplace=GEG1,MethodName=ALL,Metric=Count.AutoSlam.GEG1.GEG1-SLAM810.Log.Alarm.LOW.CM01_VerifyCameraNotReady.26,MetricClass=NONE,ServiceName=FCAutoSlamClientService,Stat=sum,Period=OneDay</t>
        </is>
      </c>
      <c r="OB1" t="inlineStr">
        <is>
          <t>SchemaName=Service,Client=ALL,DataSet=Prod,Host=ALL,HostGroup=ALL,Instance=NONE,Marketplace=GEG1,MethodName=ALL,Metric=Count.AutoSlam.GEG1.GEG1-SLAM810.Log.Alarm.WARNING.CM01_ASINScanreceiptmaybeslow.122,MetricClass=NONE,ServiceName=FCAutoSlamClientService,Stat=sum,Period=OneDay</t>
        </is>
      </c>
      <c r="OC1" t="inlineStr">
        <is>
          <t>SchemaName=Service,Client=ALL,DataSet=Prod,Host=ALL,HostGroup=ALL,Instance=NONE,Marketplace=GEG1,MethodName=ALL,Metric=Count.AutoSlam.GEG1.GEG1-SLAM810.Log.Alarm.WARNING.CM01_ASINToteSupplyConveyorEmpty.71,MetricClass=NONE,ServiceName=FCAutoSlamClientService,Stat=sum,Period=OneDay</t>
        </is>
      </c>
      <c r="OD1" t="inlineStr">
        <is>
          <t>SchemaName=Service,Client=ALL,DataSet=Prod,Host=ALL,HostGroup=ALL,Instance=NONE,Marketplace=GEG1,MethodName=ALL,Metric=Count.AutoSlam.GEG1.GEG1-SLAM810.Log.Alarm.WARNING.CM01_BagFilmLow-MachineStartInhibited.70,MetricClass=NONE,ServiceName=FCAutoSlamClientService,Stat=sum,Period=OneDay</t>
        </is>
      </c>
      <c r="OE1" t="inlineStr">
        <is>
          <t>SchemaName=Service,Client=ALL,DataSet=Prod,Host=ALL,HostGroup=ALL,Instance=NONE,Marketplace=GEG1,MethodName=ALL,Metric=Count.AutoSlam.GEG1.GEG1-SLAM810.Log.Alarm.WARNING.CM01_BagFilmLow.69,MetricClass=NONE,ServiceName=FCAutoSlamClientService,Stat=sum,Period=OneDay</t>
        </is>
      </c>
      <c r="OF1" t="inlineStr">
        <is>
          <t>SchemaName=Service,Client=ALL,DataSet=Prod,Host=ALL,HostGroup=ALL,Instance=NONE,Marketplace=GEG1,MethodName=ALL,Metric=Count.AutoSlam.GEG1.GEG1-SLAM810.Log.Alarm.WARNING.CM01_CycleStopActive.65,MetricClass=NONE,ServiceName=FCAutoSlamClientService,Stat=sum,Period=OneDay</t>
        </is>
      </c>
      <c r="OG1" t="inlineStr">
        <is>
          <t>SchemaName=Service,Client=ALL,DataSet=Prod,Host=ALL,HostGroup=ALL,Instance=NONE,Marketplace=GEG1,MethodName=ALL,Metric=Count.AutoSlam.GEG1.GEG1-SLAM810.Log.Alarm.WARNING.CM01_DownstreamConveyorStopped.92,MetricClass=NONE,ServiceName=FCAutoSlamClientService,Stat=sum,Period=OneDay</t>
        </is>
      </c>
      <c r="OH1" t="inlineStr">
        <is>
          <t>SchemaName=Service,Client=ALL,DataSet=Prod,Host=ALL,HostGroup=ALL,Instance=NONE,Marketplace=GEG1,MethodName=ALL,Metric=Count.AutoSlam.GEG1.GEG1-SLAM810.Log.Alarm.WARNING.CM01_EventServiceDisconnected.118,MetricClass=NONE,ServiceName=FCAutoSlamClientService,Stat=sum,Period=OneDay</t>
        </is>
      </c>
      <c r="OI1" t="inlineStr">
        <is>
          <t>SchemaName=Service,Client=ALL,DataSet=Prod,Host=ALL,HostGroup=ALL,Instance=NONE,Marketplace=GEG1,MethodName=ALL,Metric=Count.AutoSlam.GEG1.GEG1-SLAM810.Log.Alarm.WARNING.CM01_FailedtoTampError.82,MetricClass=NONE,ServiceName=FCAutoSlamClientService,Stat=sum,Period=OneDay</t>
        </is>
      </c>
      <c r="OJ1" t="inlineStr">
        <is>
          <t>SchemaName=Service,Client=ALL,DataSet=Prod,Host=ALL,HostGroup=ALL,Instance=NONE,Marketplace=GEG1,MethodName=ALL,Metric=Count.AutoSlam.GEG1.GEG1-SLAM810.Log.Alarm.WARNING.CM01_FailuretoReadRejectToteBarcode.73,MetricClass=NONE,ServiceName=FCAutoSlamClientService,Stat=sum,Period=OneDay</t>
        </is>
      </c>
      <c r="OK1" t="inlineStr">
        <is>
          <t>SchemaName=Service,Client=ALL,DataSet=Prod,Host=ALL,HostGroup=ALL,Instance=NONE,Marketplace=GEG1,MethodName=ALL,Metric=Count.AutoSlam.GEG1.GEG1-SLAM810.Log.Alarm.WARNING.CM01_FLUSHREQUIRED_Dry/EmptyCyclethemachine_.95,MetricClass=NONE,ServiceName=FCAutoSlamClientService,Stat=sum,Period=OneDay</t>
        </is>
      </c>
      <c r="OL1" t="inlineStr">
        <is>
          <t>SchemaName=Service,Client=ALL,DataSet=Prod,Host=ALL,HostGroup=ALL,Instance=NONE,Marketplace=GEG1,MethodName=ALL,Metric=Count.AutoSlam.GEG1.GEG1-SLAM810.Log.Alarm.WARNING.CM01_KickoutConveyorJam.91,MetricClass=NONE,ServiceName=FCAutoSlamClientService,Stat=sum,Period=OneDay</t>
        </is>
      </c>
      <c r="OM1" t="inlineStr">
        <is>
          <t>SchemaName=Service,Client=ALL,DataSet=Prod,Host=ALL,HostGroup=ALL,Instance=NONE,Marketplace=GEG1,MethodName=ALL,Metric=Count.AutoSlam.GEG1.GEG1-SLAM810.Log.Alarm.WARNING.CM01_LabelApplicatorTampHeadSlow.106,MetricClass=NONE,ServiceName=FCAutoSlamClientService,Stat=sum,Period=OneDay</t>
        </is>
      </c>
      <c r="ON1" t="inlineStr">
        <is>
          <t>SchemaName=Service,Client=ALL,DataSet=Prod,Host=ALL,HostGroup=ALL,Instance=NONE,Marketplace=GEG1,MethodName=ALL,Metric=Count.AutoSlam.GEG1.GEG1-SLAM810.Log.Alarm.WARNING.CM01_LabelPrinterLabelStockLow.75,MetricClass=NONE,ServiceName=FCAutoSlamClientService,Stat=sum,Period=OneDay</t>
        </is>
      </c>
      <c r="OO1" t="inlineStr">
        <is>
          <t>SchemaName=Service,Client=ALL,DataSet=Prod,Host=ALL,HostGroup=ALL,Instance=NONE,Marketplace=GEG1,MethodName=ALL,Metric=Count.AutoSlam.GEG1.GEG1-SLAM810.Log.Alarm.WARNING.CM01_LabelVerifySlow.108,MetricClass=NONE,ServiceName=FCAutoSlamClientService,Stat=sum,Period=OneDay</t>
        </is>
      </c>
      <c r="OP1" t="inlineStr">
        <is>
          <t>SchemaName=Service,Client=ALL,DataSet=Prod,Host=ALL,HostGroup=ALL,Instance=NONE,Marketplace=GEG1,MethodName=ALL,Metric=Count.AutoSlam.GEG1.GEG1-SLAM810.Log.Alarm.WARNING.CM01_LightCurtainInterrupted.64,MetricClass=NONE,ServiceName=FCAutoSlamClientService,Stat=sum,Period=OneDay</t>
        </is>
      </c>
      <c r="OQ1" t="inlineStr">
        <is>
          <t>SchemaName=Service,Client=ALL,DataSet=Prod,Host=ALL,HostGroup=ALL,Instance=NONE,Marketplace=GEG1,MethodName=ALL,Metric=Count.AutoSlam.GEG1.GEG1-SLAM810.Log.Alarm.WARNING.CM01_MachineStarved-NoASINtotesonconveyororslide.72,MetricClass=NONE,ServiceName=FCAutoSlamClientService,Stat=sum,Period=OneDay</t>
        </is>
      </c>
      <c r="OR1" t="inlineStr">
        <is>
          <t>SchemaName=Service,Client=ALL,DataSet=Prod,Host=ALL,HostGroup=ALL,Instance=NONE,Marketplace=GEG1,MethodName=ALL,Metric=Count.AutoSlam.GEG1.GEG1-SLAM810.Log.Alarm.WARNING.CM01_NTPServiceDisconnected.119,MetricClass=NONE,ServiceName=FCAutoSlamClientService,Stat=sum,Period=OneDay</t>
        </is>
      </c>
      <c r="OS1" t="inlineStr">
        <is>
          <t>SchemaName=Service,Client=ALL,DataSet=Prod,Host=ALL,HostGroup=ALL,Instance=NONE,Marketplace=GEG1,MethodName=ALL,Metric=Count.AutoSlam.GEG1.GEG1-SLAM810.Log.Alarm.WARNING.CM01_PackServiceDisconnected.116,MetricClass=NONE,ServiceName=FCAutoSlamClientService,Stat=sum,Period=OneDay</t>
        </is>
      </c>
      <c r="OT1" t="inlineStr">
        <is>
          <t>SchemaName=Service,Client=ALL,DataSet=Prod,Host=ALL,HostGroup=ALL,Instance=NONE,Marketplace=GEG1,MethodName=ALL,Metric=Count.AutoSlam.GEG1.GEG1-SLAM810.Log.Alarm.WARNING.CM01_PrinterFailedtoPrint.80,MetricClass=NONE,ServiceName=FCAutoSlamClientService,Stat=sum,Period=OneDay</t>
        </is>
      </c>
      <c r="OU1" t="inlineStr">
        <is>
          <t>SchemaName=Service,Client=ALL,DataSet=Prod,Host=ALL,HostGroup=ALL,Instance=NONE,Marketplace=GEG1,MethodName=ALL,Metric=Count.AutoSlam.GEG1.GEG1-SLAM810.Log.Alarm.WARNING.CM01_SealerBarTemperatureTooLow.68,MetricClass=NONE,ServiceName=FCAutoSlamClientService,Stat=sum,Period=OneDay</t>
        </is>
      </c>
      <c r="OV1" t="inlineStr">
        <is>
          <t>SchemaName=Service,Client=ALL,DataSet=Prod,Host=ALL,HostGroup=ALL,Instance=NONE,Marketplace=GEG1,MethodName=ALL,Metric=Count.AutoSlam.GEG1.GEG1-SLAM810.Log.Alarm.WARNING.CM01_SealingJawCutterFailedtoAdvance.112,MetricClass=NONE,ServiceName=FCAutoSlamClientService,Stat=sum,Period=OneDay</t>
        </is>
      </c>
      <c r="OW1" t="inlineStr">
        <is>
          <t>SchemaName=Service,Client=ALL,DataSet=Prod,Host=ALL,HostGroup=ALL,Instance=NONE,Marketplace=GEG1,MethodName=ALL,Metric=Count.AutoSlam.GEG1.GEG1-SLAM810.Log.Alarm.WARNING.CM01_SLAMServiceDisconnected.117,MetricClass=NONE,ServiceName=FCAutoSlamClientService,Stat=sum,Period=OneDay</t>
        </is>
      </c>
      <c r="OX1" t="inlineStr">
        <is>
          <t>SchemaName=Service,Client=ALL,DataSet=Prod,Host=ALL,HostGroup=ALL,Instance=NONE,Marketplace=GEG1,MethodName=ALL,Metric=Count.AutoSlam.GEG1.GEG1-SLAM810.Log.Alarm.WARNING.CM01_TakeawayConveyorJam.90,MetricClass=NONE,ServiceName=FCAutoSlamClientService,Stat=sum,Period=OneDay</t>
        </is>
      </c>
      <c r="OY1" t="inlineStr">
        <is>
          <t>SchemaName=Service,Client=ALL,DataSet=Prod,Host=ALL,HostGroup=ALL,Instance=NONE,Marketplace=GEG1,MethodName=ALL,Metric=Count.AutoSlam.GEG1.GEG1-SLAM810.Log.Alarm.WARNING.CM01_TampHeadVacuumError.81,MetricClass=NONE,ServiceName=FCAutoSlamClientService,Stat=sum,Period=OneDay</t>
        </is>
      </c>
      <c r="OZ1" t="inlineStr">
        <is>
          <t>SchemaName=Service,Client=ALL,DataSet=Prod,Host=ALL,HostGroup=ALL,Instance=NONE,Marketplace=GEG1,MethodName=ALL,Metric=Count.AutoSlam.GEG1.GEG1-SLAM810.Log.Alarm.WARNING.CM01_WMSLabelRequestResponseSlow.121,MetricClass=NONE,ServiceName=FCAutoSlamClientService,Stat=sum,Period=OneDay</t>
        </is>
      </c>
      <c r="PA1" t="inlineStr">
        <is>
          <t>SchemaName=Service,Client=ALL,DataSet=Prod,Host=ALL,HostGroup=ALL,Instance=NONE,Marketplace=GEG1,MethodName=ALL,Metric=Count.AutoSlam.GEG1.GEG1-SLAM810.Log.Alarm.WARNING.CM01_WMSScaleInductACKResponseSlow.120,MetricClass=NONE,ServiceName=FCAutoSlamClientService,Stat=sum,Period=OneDay</t>
        </is>
      </c>
      <c r="PB1" t="inlineStr">
        <is>
          <t>SchemaName=Service,Client=ALL,DataSet=Prod,Host=ALL,HostGroup=ALL,Instance=NONE,Marketplace=GEG1,MethodName=ALL,Metric=Count.AutoSlam.GEG1.GEG1-SLAM811.Log.Alarm.CRITICAL.CM01_FrontSideHMICabinetE-StopPressed.57,MetricClass=NONE,ServiceName=FCAutoSlamClientService,Stat=sum,Period=OneDay</t>
        </is>
      </c>
      <c r="PC1" t="inlineStr">
        <is>
          <t>SchemaName=Service,Client=ALL,DataSet=Prod,Host=ALL,HostGroup=ALL,Instance=NONE,Marketplace=GEG1,MethodName=ALL,Metric=Count.AutoSlam.GEG1.GEG1-SLAM811.Log.Alarm.CRITICAL.CM01_FrontSideJawAccessDoorOpen.60,MetricClass=NONE,ServiceName=FCAutoSlamClientService,Stat=sum,Period=OneDay</t>
        </is>
      </c>
      <c r="PD1" t="inlineStr">
        <is>
          <t>SchemaName=Service,Client=ALL,DataSet=Prod,Host=ALL,HostGroup=ALL,Instance=NONE,Marketplace=GEG1,MethodName=ALL,Metric=Count.AutoSlam.GEG1.GEG1-SLAM811.Log.Alarm.HIGH.CM01_Grip_Servo_Axis_Fault.36,MetricClass=NONE,ServiceName=FCAutoSlamClientService,Stat=sum,Period=OneDay</t>
        </is>
      </c>
      <c r="PE1" t="inlineStr">
        <is>
          <t>SchemaName=Service,Client=ALL,DataSet=Prod,Host=ALL,HostGroup=ALL,Instance=NONE,Marketplace=GEG1,MethodName=ALL,Metric=Count.AutoSlam.GEG1.GEG1-SLAM811.Log.Alarm.HIGH.CM01_GripperServoOvertravelLower.39,MetricClass=NONE,ServiceName=FCAutoSlamClientService,Stat=sum,Period=OneDay</t>
        </is>
      </c>
      <c r="PF1" t="inlineStr">
        <is>
          <t>SchemaName=Service,Client=ALL,DataSet=Prod,Host=ALL,HostGroup=ALL,Instance=NONE,Marketplace=GEG1,MethodName=ALL,Metric=Count.AutoSlam.GEG1.GEG1-SLAM811.Log.Alarm.HIGH.CM01_GripperServoPositionFault.3,MetricClass=NONE,ServiceName=FCAutoSlamClientService,Stat=sum,Period=OneDay</t>
        </is>
      </c>
      <c r="PG1" t="inlineStr">
        <is>
          <t>SchemaName=Service,Client=ALL,DataSet=Prod,Host=ALL,HostGroup=ALL,Instance=NONE,Marketplace=GEG1,MethodName=ALL,Metric=Count.AutoSlam.GEG1.GEG1-SLAM811.Log.Alarm.HIGH.CM01_JawSafetysensorFault_BagRollSide_.47,MetricClass=NONE,ServiceName=FCAutoSlamClientService,Stat=sum,Period=OneDay</t>
        </is>
      </c>
      <c r="PH1" t="inlineStr">
        <is>
          <t>SchemaName=Service,Client=ALL,DataSet=Prod,Host=ALL,HostGroup=ALL,Instance=NONE,Marketplace=GEG1,MethodName=ALL,Metric=Count.AutoSlam.GEG1.GEG1-SLAM811.Log.Alarm.HIGH.CM01_KickoutConveyorMotorFault.16,MetricClass=NONE,ServiceName=FCAutoSlamClientService,Stat=sum,Period=OneDay</t>
        </is>
      </c>
      <c r="PI1" t="inlineStr">
        <is>
          <t>SchemaName=Service,Client=ALL,DataSet=Prod,Host=ALL,HostGroup=ALL,Instance=NONE,Marketplace=GEG1,MethodName=ALL,Metric=Count.AutoSlam.GEG1.GEG1-SLAM811.Log.Alarm.HIGH.CM01_Nip_Servo_Axis_Fault.40,MetricClass=NONE,ServiceName=FCAutoSlamClientService,Stat=sum,Period=OneDay</t>
        </is>
      </c>
      <c r="PJ1" t="inlineStr">
        <is>
          <t>SchemaName=Service,Client=ALL,DataSet=Prod,Host=ALL,HostGroup=ALL,Instance=NONE,Marketplace=GEG1,MethodName=ALL,Metric=Count.AutoSlam.GEG1.GEG1-SLAM811.Log.Alarm.HIGH.CM01_NipFaultCycletoolongorServoNotReady.4,MetricClass=NONE,ServiceName=FCAutoSlamClientService,Stat=sum,Period=OneDay</t>
        </is>
      </c>
      <c r="PK1" t="inlineStr">
        <is>
          <t>SchemaName=Service,Client=ALL,DataSet=Prod,Host=ALL,HostGroup=ALL,Instance=NONE,Marketplace=GEG1,MethodName=ALL,Metric=Count.AutoSlam.GEG1.GEG1-SLAM811.Log.Alarm.HIGH.CM01_TakeawayConveyorMotorFault.15,MetricClass=NONE,ServiceName=FCAutoSlamClientService,Stat=sum,Period=OneDay</t>
        </is>
      </c>
      <c r="PL1" t="inlineStr">
        <is>
          <t>SchemaName=Service,Client=ALL,DataSet=Prod,Host=ALL,HostGroup=ALL,Instance=NONE,Marketplace=GEG1,MethodName=ALL,Metric=Count.AutoSlam.GEG1.GEG1-SLAM811.Log.Alarm.LOW.CM01_VerifyCameraNotReady.26,MetricClass=NONE,ServiceName=FCAutoSlamClientService,Stat=sum,Period=OneDay</t>
        </is>
      </c>
      <c r="PM1" t="inlineStr">
        <is>
          <t>SchemaName=Service,Client=ALL,DataSet=Prod,Host=ALL,HostGroup=ALL,Instance=NONE,Marketplace=GEG1,MethodName=ALL,Metric=Count.AutoSlam.GEG1.GEG1-SLAM811.Log.Alarm.WARNING.CM01_ASINScanreceiptmaybeslow.122,MetricClass=NONE,ServiceName=FCAutoSlamClientService,Stat=sum,Period=OneDay</t>
        </is>
      </c>
      <c r="PN1" t="inlineStr">
        <is>
          <t>SchemaName=Service,Client=ALL,DataSet=Prod,Host=ALL,HostGroup=ALL,Instance=NONE,Marketplace=GEG1,MethodName=ALL,Metric=Count.AutoSlam.GEG1.GEG1-SLAM811.Log.Alarm.WARNING.CM01_ASINToteSupplyConveyorEmpty.71,MetricClass=NONE,ServiceName=FCAutoSlamClientService,Stat=sum,Period=OneDay</t>
        </is>
      </c>
      <c r="PO1" t="inlineStr">
        <is>
          <t>SchemaName=Service,Client=ALL,DataSet=Prod,Host=ALL,HostGroup=ALL,Instance=NONE,Marketplace=GEG1,MethodName=ALL,Metric=Count.AutoSlam.GEG1.GEG1-SLAM811.Log.Alarm.WARNING.CM01_BagFilmLow-MachineStartInhibited.70,MetricClass=NONE,ServiceName=FCAutoSlamClientService,Stat=sum,Period=OneDay</t>
        </is>
      </c>
      <c r="PP1" t="inlineStr">
        <is>
          <t>SchemaName=Service,Client=ALL,DataSet=Prod,Host=ALL,HostGroup=ALL,Instance=NONE,Marketplace=GEG1,MethodName=ALL,Metric=Count.AutoSlam.GEG1.GEG1-SLAM811.Log.Alarm.WARNING.CM01_BagFilmLow.69,MetricClass=NONE,ServiceName=FCAutoSlamClientService,Stat=sum,Period=OneDay</t>
        </is>
      </c>
      <c r="PQ1" t="inlineStr">
        <is>
          <t>SchemaName=Service,Client=ALL,DataSet=Prod,Host=ALL,HostGroup=ALL,Instance=NONE,Marketplace=GEG1,MethodName=ALL,Metric=Count.AutoSlam.GEG1.GEG1-SLAM811.Log.Alarm.WARNING.CM01_CycleStopActive.65,MetricClass=NONE,ServiceName=FCAutoSlamClientService,Stat=sum,Period=OneDay</t>
        </is>
      </c>
      <c r="PR1" t="inlineStr">
        <is>
          <t>SchemaName=Service,Client=ALL,DataSet=Prod,Host=ALL,HostGroup=ALL,Instance=NONE,Marketplace=GEG1,MethodName=ALL,Metric=Count.AutoSlam.GEG1.GEG1-SLAM811.Log.Alarm.WARNING.CM01_DownstreamConveyorStopped.92,MetricClass=NONE,ServiceName=FCAutoSlamClientService,Stat=sum,Period=OneDay</t>
        </is>
      </c>
      <c r="PS1" t="inlineStr">
        <is>
          <t>SchemaName=Service,Client=ALL,DataSet=Prod,Host=ALL,HostGroup=ALL,Instance=NONE,Marketplace=GEG1,MethodName=ALL,Metric=Count.AutoSlam.GEG1.GEG1-SLAM811.Log.Alarm.WARNING.CM01_EventServiceDisconnected.118,MetricClass=NONE,ServiceName=FCAutoSlamClientService,Stat=sum,Period=OneDay</t>
        </is>
      </c>
      <c r="PT1" t="inlineStr">
        <is>
          <t>SchemaName=Service,Client=ALL,DataSet=Prod,Host=ALL,HostGroup=ALL,Instance=NONE,Marketplace=GEG1,MethodName=ALL,Metric=Count.AutoSlam.GEG1.GEG1-SLAM811.Log.Alarm.WARNING.CM01_FailedtoTampError.82,MetricClass=NONE,ServiceName=FCAutoSlamClientService,Stat=sum,Period=OneDay</t>
        </is>
      </c>
      <c r="PU1" t="inlineStr">
        <is>
          <t>SchemaName=Service,Client=ALL,DataSet=Prod,Host=ALL,HostGroup=ALL,Instance=NONE,Marketplace=GEG1,MethodName=ALL,Metric=Count.AutoSlam.GEG1.GEG1-SLAM811.Log.Alarm.WARNING.CM01_FailuretoReadRejectToteBarcode.73,MetricClass=NONE,ServiceName=FCAutoSlamClientService,Stat=sum,Period=OneDay</t>
        </is>
      </c>
      <c r="PV1" t="inlineStr">
        <is>
          <t>SchemaName=Service,Client=ALL,DataSet=Prod,Host=ALL,HostGroup=ALL,Instance=NONE,Marketplace=GEG1,MethodName=ALL,Metric=Count.AutoSlam.GEG1.GEG1-SLAM811.Log.Alarm.WARNING.CM01_FLUSHREQUIRED_Dry/EmptyCyclethemachine_.95,MetricClass=NONE,ServiceName=FCAutoSlamClientService,Stat=sum,Period=OneDay</t>
        </is>
      </c>
      <c r="PW1" t="inlineStr">
        <is>
          <t>SchemaName=Service,Client=ALL,DataSet=Prod,Host=ALL,HostGroup=ALL,Instance=NONE,Marketplace=GEG1,MethodName=ALL,Metric=Count.AutoSlam.GEG1.GEG1-SLAM811.Log.Alarm.WARNING.CM01_KickoutConveyorJam.91,MetricClass=NONE,ServiceName=FCAutoSlamClientService,Stat=sum,Period=OneDay</t>
        </is>
      </c>
      <c r="PX1" t="inlineStr">
        <is>
          <t>SchemaName=Service,Client=ALL,DataSet=Prod,Host=ALL,HostGroup=ALL,Instance=NONE,Marketplace=GEG1,MethodName=ALL,Metric=Count.AutoSlam.GEG1.GEG1-SLAM811.Log.Alarm.WARNING.CM01_LabelPrinterLabelStockLow-StopMachine.76,MetricClass=NONE,ServiceName=FCAutoSlamClientService,Stat=sum,Period=OneDay</t>
        </is>
      </c>
      <c r="PY1" t="inlineStr">
        <is>
          <t>SchemaName=Service,Client=ALL,DataSet=Prod,Host=ALL,HostGroup=ALL,Instance=NONE,Marketplace=GEG1,MethodName=ALL,Metric=Count.AutoSlam.GEG1.GEG1-SLAM811.Log.Alarm.WARNING.CM01_LabelPrinterLabelStockLow.75,MetricClass=NONE,ServiceName=FCAutoSlamClientService,Stat=sum,Period=OneDay</t>
        </is>
      </c>
      <c r="PZ1" t="inlineStr">
        <is>
          <t>SchemaName=Service,Client=ALL,DataSet=Prod,Host=ALL,HostGroup=ALL,Instance=NONE,Marketplace=GEG1,MethodName=ALL,Metric=Count.AutoSlam.GEG1.GEG1-SLAM811.Log.Alarm.WARNING.CM01_LabelVerifySlow.108,MetricClass=NONE,ServiceName=FCAutoSlamClientService,Stat=sum,Period=OneDay</t>
        </is>
      </c>
      <c r="QA1" t="inlineStr">
        <is>
          <t>SchemaName=Service,Client=ALL,DataSet=Prod,Host=ALL,HostGroup=ALL,Instance=NONE,Marketplace=GEG1,MethodName=ALL,Metric=Count.AutoSlam.GEG1.GEG1-SLAM811.Log.Alarm.WARNING.CM01_LightCurtainInterrupted.64,MetricClass=NONE,ServiceName=FCAutoSlamClientService,Stat=sum,Period=OneDay</t>
        </is>
      </c>
      <c r="QB1" t="inlineStr">
        <is>
          <t>SchemaName=Service,Client=ALL,DataSet=Prod,Host=ALL,HostGroup=ALL,Instance=NONE,Marketplace=GEG1,MethodName=ALL,Metric=Count.AutoSlam.GEG1.GEG1-SLAM811.Log.Alarm.WARNING.CM01_MachineStarved-NoASINtotesonconveyororslide.72,MetricClass=NONE,ServiceName=FCAutoSlamClientService,Stat=sum,Period=OneDay</t>
        </is>
      </c>
      <c r="QC1" t="inlineStr">
        <is>
          <t>SchemaName=Service,Client=ALL,DataSet=Prod,Host=ALL,HostGroup=ALL,Instance=NONE,Marketplace=GEG1,MethodName=ALL,Metric=Count.AutoSlam.GEG1.GEG1-SLAM811.Log.Alarm.WARNING.CM01_PackServiceDisconnected.116,MetricClass=NONE,ServiceName=FCAutoSlamClientService,Stat=sum,Period=OneDay</t>
        </is>
      </c>
      <c r="QD1" t="inlineStr">
        <is>
          <t>SchemaName=Service,Client=ALL,DataSet=Prod,Host=ALL,HostGroup=ALL,Instance=NONE,Marketplace=GEG1,MethodName=ALL,Metric=Count.AutoSlam.GEG1.GEG1-SLAM811.Log.Alarm.WARNING.CM01_PrinterFailedtoPrint.80,MetricClass=NONE,ServiceName=FCAutoSlamClientService,Stat=sum,Period=OneDay</t>
        </is>
      </c>
      <c r="QE1" t="inlineStr">
        <is>
          <t>SchemaName=Service,Client=ALL,DataSet=Prod,Host=ALL,HostGroup=ALL,Instance=NONE,Marketplace=GEG1,MethodName=ALL,Metric=Count.AutoSlam.GEG1.GEG1-SLAM811.Log.Alarm.WARNING.CM01_SealerBarTemperatureTooLow.68,MetricClass=NONE,ServiceName=FCAutoSlamClientService,Stat=sum,Period=OneDay</t>
        </is>
      </c>
      <c r="QF1" t="inlineStr">
        <is>
          <t>SchemaName=Service,Client=ALL,DataSet=Prod,Host=ALL,HostGroup=ALL,Instance=NONE,Marketplace=GEG1,MethodName=ALL,Metric=Count.AutoSlam.GEG1.GEG1-SLAM811.Log.Alarm.WARNING.CM01_SealingJawCutterFailedtoAdvance.112,MetricClass=NONE,ServiceName=FCAutoSlamClientService,Stat=sum,Period=OneDay</t>
        </is>
      </c>
      <c r="QG1" t="inlineStr">
        <is>
          <t>SchemaName=Service,Client=ALL,DataSet=Prod,Host=ALL,HostGroup=ALL,Instance=NONE,Marketplace=GEG1,MethodName=ALL,Metric=Count.AutoSlam.GEG1.GEG1-SLAM811.Log.Alarm.WARNING.CM01_SLAMServiceDisconnected.117,MetricClass=NONE,ServiceName=FCAutoSlamClientService,Stat=sum,Period=OneDay</t>
        </is>
      </c>
      <c r="QH1" t="inlineStr">
        <is>
          <t>SchemaName=Service,Client=ALL,DataSet=Prod,Host=ALL,HostGroup=ALL,Instance=NONE,Marketplace=GEG1,MethodName=ALL,Metric=Count.AutoSlam.GEG1.GEG1-SLAM811.Log.Alarm.WARNING.CM01_TakeawayConveyorJam.90,MetricClass=NONE,ServiceName=FCAutoSlamClientService,Stat=sum,Period=OneDay</t>
        </is>
      </c>
      <c r="QI1" t="inlineStr">
        <is>
          <t>SchemaName=Service,Client=ALL,DataSet=Prod,Host=ALL,HostGroup=ALL,Instance=NONE,Marketplace=GEG1,MethodName=ALL,Metric=Count.AutoSlam.GEG1.GEG1-SLAM811.Log.Alarm.WARNING.CM01_TampHeadVacuumError.81,MetricClass=NONE,ServiceName=FCAutoSlamClientService,Stat=sum,Period=OneDay</t>
        </is>
      </c>
      <c r="QJ1" t="inlineStr">
        <is>
          <t>SchemaName=Service,Client=ALL,DataSet=Prod,Host=ALL,HostGroup=ALL,Instance=NONE,Marketplace=GEG1,MethodName=ALL,Metric=Count.AutoSlam.GEG1.GEG1-SLAM811.Log.Alarm.WARNING.CM01_WMSLabelRequestResponseSlow.121,MetricClass=NONE,ServiceName=FCAutoSlamClientService,Stat=sum,Period=OneDay</t>
        </is>
      </c>
      <c r="QK1" t="inlineStr">
        <is>
          <t>SchemaName=Service,Client=ALL,DataSet=Prod,Host=ALL,HostGroup=ALL,Instance=NONE,Marketplace=GEG1,MethodName=ALL,Metric=Count.AutoSlam.GEG1.GEG1-SLAM811.Log.Alarm.WARNING.CM01_WMSScaleInductACKResponseSlow.120,MetricClass=NONE,ServiceName=FCAutoSlamClientService,Stat=sum,Period=OneDay</t>
        </is>
      </c>
      <c r="QL1" t="inlineStr">
        <is>
          <t>SchemaName=Service,Client=ALL,DataSet=Prod,Host=ALL,HostGroup=ALL,Instance=NONE,Marketplace=GEG1,MethodName=ALL,Metric=Count.AutoSlam.GEG1.GEG1-SLAM812.Log.Alarm.CRITICAL.CM01_BackSideFilmRollE-StopPressed.58,MetricClass=NONE,ServiceName=FCAutoSlamClientService,Stat=sum,Period=OneDay</t>
        </is>
      </c>
      <c r="QM1" t="inlineStr">
        <is>
          <t>SchemaName=Service,Client=ALL,DataSet=Prod,Host=ALL,HostGroup=ALL,Instance=NONE,Marketplace=GEG1,MethodName=ALL,Metric=Count.AutoSlam.GEG1.GEG1-SLAM812.Log.Alarm.CRITICAL.CM01_FrontSideExitConveyorE-StopPressed.61,MetricClass=NONE,ServiceName=FCAutoSlamClientService,Stat=sum,Period=OneDay</t>
        </is>
      </c>
      <c r="QN1" t="inlineStr">
        <is>
          <t>SchemaName=Service,Client=ALL,DataSet=Prod,Host=ALL,HostGroup=ALL,Instance=NONE,Marketplace=GEG1,MethodName=ALL,Metric=Count.AutoSlam.GEG1.GEG1-SLAM812.Log.Alarm.CRITICAL.CM01_FrontSideHMICabinetE-StopPressed.57,MetricClass=NONE,ServiceName=FCAutoSlamClientService,Stat=sum,Period=OneDay</t>
        </is>
      </c>
      <c r="QO1" t="inlineStr">
        <is>
          <t>SchemaName=Service,Client=ALL,DataSet=Prod,Host=ALL,HostGroup=ALL,Instance=NONE,Marketplace=GEG1,MethodName=ALL,Metric=Count.AutoSlam.GEG1.GEG1-SLAM812.Log.Alarm.CRITICAL.CM01_FrontSideJawAccessDoorOpen.60,MetricClass=NONE,ServiceName=FCAutoSlamClientService,Stat=sum,Period=OneDay</t>
        </is>
      </c>
      <c r="QP1" t="inlineStr">
        <is>
          <t>SchemaName=Service,Client=ALL,DataSet=Prod,Host=ALL,HostGroup=ALL,Instance=NONE,Marketplace=GEG1,MethodName=ALL,Metric=Count.AutoSlam.GEG1.GEG1-SLAM812.Log.Alarm.HIGH.CM01_Grip_Servo_Axis_Fault.36,MetricClass=NONE,ServiceName=FCAutoSlamClientService,Stat=sum,Period=OneDay</t>
        </is>
      </c>
      <c r="QQ1" t="inlineStr">
        <is>
          <t>SchemaName=Service,Client=ALL,DataSet=Prod,Host=ALL,HostGroup=ALL,Instance=NONE,Marketplace=GEG1,MethodName=ALL,Metric=Count.AutoSlam.GEG1.GEG1-SLAM812.Log.Alarm.HIGH.CM01_GripperServoOvertravelLower.39,MetricClass=NONE,ServiceName=FCAutoSlamClientService,Stat=sum,Period=OneDay</t>
        </is>
      </c>
      <c r="QR1" t="inlineStr">
        <is>
          <t>SchemaName=Service,Client=ALL,DataSet=Prod,Host=ALL,HostGroup=ALL,Instance=NONE,Marketplace=GEG1,MethodName=ALL,Metric=Count.AutoSlam.GEG1.GEG1-SLAM812.Log.Alarm.HIGH.CM01_JawClosedError.45,MetricClass=NONE,ServiceName=FCAutoSlamClientService,Stat=sum,Period=OneDay</t>
        </is>
      </c>
      <c r="QS1" t="inlineStr">
        <is>
          <t>SchemaName=Service,Client=ALL,DataSet=Prod,Host=ALL,HostGroup=ALL,Instance=NONE,Marketplace=GEG1,MethodName=ALL,Metric=Count.AutoSlam.GEG1.GEG1-SLAM812.Log.Alarm.HIGH.CM01_KickoutConveyorMotorFault.16,MetricClass=NONE,ServiceName=FCAutoSlamClientService,Stat=sum,Period=OneDay</t>
        </is>
      </c>
      <c r="QT1" t="inlineStr">
        <is>
          <t>SchemaName=Service,Client=ALL,DataSet=Prod,Host=ALL,HostGroup=ALL,Instance=NONE,Marketplace=GEG1,MethodName=ALL,Metric=Count.AutoSlam.GEG1.GEG1-SLAM812.Log.Alarm.HIGH.CM01_Nip_Servo_Axis_Fault.40,MetricClass=NONE,ServiceName=FCAutoSlamClientService,Stat=sum,Period=OneDay</t>
        </is>
      </c>
      <c r="QU1" t="inlineStr">
        <is>
          <t>SchemaName=Service,Client=ALL,DataSet=Prod,Host=ALL,HostGroup=ALL,Instance=NONE,Marketplace=GEG1,MethodName=ALL,Metric=Count.AutoSlam.GEG1.GEG1-SLAM812.Log.Alarm.HIGH.CM01_NipFaultCycletoolongorServoNotReady.4,MetricClass=NONE,ServiceName=FCAutoSlamClientService,Stat=sum,Period=OneDay</t>
        </is>
      </c>
      <c r="QV1" t="inlineStr">
        <is>
          <t>SchemaName=Service,Client=ALL,DataSet=Prod,Host=ALL,HostGroup=ALL,Instance=NONE,Marketplace=GEG1,MethodName=ALL,Metric=Count.AutoSlam.GEG1.GEG1-SLAM812.Log.Alarm.HIGH.CM01_TakeawayConveyorMotorFault.15,MetricClass=NONE,ServiceName=FCAutoSlamClientService,Stat=sum,Period=OneDay</t>
        </is>
      </c>
      <c r="QW1" t="inlineStr">
        <is>
          <t>SchemaName=Service,Client=ALL,DataSet=Prod,Host=ALL,HostGroup=ALL,Instance=NONE,Marketplace=GEG1,MethodName=ALL,Metric=Count.AutoSlam.GEG1.GEG1-SLAM812.Log.Alarm.LOW.CM01_VerifyCameraNotReady.26,MetricClass=NONE,ServiceName=FCAutoSlamClientService,Stat=sum,Period=OneDay</t>
        </is>
      </c>
      <c r="QX1" t="inlineStr">
        <is>
          <t>SchemaName=Service,Client=ALL,DataSet=Prod,Host=ALL,HostGroup=ALL,Instance=NONE,Marketplace=GEG1,MethodName=ALL,Metric=Count.AutoSlam.GEG1.GEG1-SLAM812.Log.Alarm.WARNING.CM01_ASINScanreceiptmaybeslow.122,MetricClass=NONE,ServiceName=FCAutoSlamClientService,Stat=sum,Period=OneDay</t>
        </is>
      </c>
      <c r="QY1" t="inlineStr">
        <is>
          <t>SchemaName=Service,Client=ALL,DataSet=Prod,Host=ALL,HostGroup=ALL,Instance=NONE,Marketplace=GEG1,MethodName=ALL,Metric=Count.AutoSlam.GEG1.GEG1-SLAM812.Log.Alarm.WARNING.CM01_ASINToteSupplyConveyorEmpty.71,MetricClass=NONE,ServiceName=FCAutoSlamClientService,Stat=sum,Period=OneDay</t>
        </is>
      </c>
      <c r="QZ1" t="inlineStr">
        <is>
          <t>SchemaName=Service,Client=ALL,DataSet=Prod,Host=ALL,HostGroup=ALL,Instance=NONE,Marketplace=GEG1,MethodName=ALL,Metric=Count.AutoSlam.GEG1.GEG1-SLAM812.Log.Alarm.WARNING.CM01_BagFilmLow-MachineStartInhibited.70,MetricClass=NONE,ServiceName=FCAutoSlamClientService,Stat=sum,Period=OneDay</t>
        </is>
      </c>
      <c r="RA1" t="inlineStr">
        <is>
          <t>SchemaName=Service,Client=ALL,DataSet=Prod,Host=ALL,HostGroup=ALL,Instance=NONE,Marketplace=GEG1,MethodName=ALL,Metric=Count.AutoSlam.GEG1.GEG1-SLAM812.Log.Alarm.WARNING.CM01_BagFilmLow.69,MetricClass=NONE,ServiceName=FCAutoSlamClientService,Stat=sum,Period=OneDay</t>
        </is>
      </c>
      <c r="RB1" t="inlineStr">
        <is>
          <t>SchemaName=Service,Client=ALL,DataSet=Prod,Host=ALL,HostGroup=ALL,Instance=NONE,Marketplace=GEG1,MethodName=ALL,Metric=Count.AutoSlam.GEG1.GEG1-SLAM812.Log.Alarm.WARNING.CM01_CycleStopActive.65,MetricClass=NONE,ServiceName=FCAutoSlamClientService,Stat=sum,Period=OneDay</t>
        </is>
      </c>
      <c r="RC1" t="inlineStr">
        <is>
          <t>SchemaName=Service,Client=ALL,DataSet=Prod,Host=ALL,HostGroup=ALL,Instance=NONE,Marketplace=GEG1,MethodName=ALL,Metric=Count.AutoSlam.GEG1.GEG1-SLAM812.Log.Alarm.WARNING.CM01_DownstreamConveyorStopped.92,MetricClass=NONE,ServiceName=FCAutoSlamClientService,Stat=sum,Period=OneDay</t>
        </is>
      </c>
      <c r="RD1" t="inlineStr">
        <is>
          <t>SchemaName=Service,Client=ALL,DataSet=Prod,Host=ALL,HostGroup=ALL,Instance=NONE,Marketplace=GEG1,MethodName=ALL,Metric=Count.AutoSlam.GEG1.GEG1-SLAM812.Log.Alarm.WARNING.CM01_EventServiceDisconnected.118,MetricClass=NONE,ServiceName=FCAutoSlamClientService,Stat=sum,Period=OneDay</t>
        </is>
      </c>
      <c r="RE1" t="inlineStr">
        <is>
          <t>SchemaName=Service,Client=ALL,DataSet=Prod,Host=ALL,HostGroup=ALL,Instance=NONE,Marketplace=GEG1,MethodName=ALL,Metric=Count.AutoSlam.GEG1.GEG1-SLAM812.Log.Alarm.WARNING.CM01_FailedtoTampError.82,MetricClass=NONE,ServiceName=FCAutoSlamClientService,Stat=sum,Period=OneDay</t>
        </is>
      </c>
      <c r="RF1" t="inlineStr">
        <is>
          <t>SchemaName=Service,Client=ALL,DataSet=Prod,Host=ALL,HostGroup=ALL,Instance=NONE,Marketplace=GEG1,MethodName=ALL,Metric=Count.AutoSlam.GEG1.GEG1-SLAM812.Log.Alarm.WARNING.CM01_FailuretoReadRejectToteBarcode.73,MetricClass=NONE,ServiceName=FCAutoSlamClientService,Stat=sum,Period=OneDay</t>
        </is>
      </c>
      <c r="RG1" t="inlineStr">
        <is>
          <t>SchemaName=Service,Client=ALL,DataSet=Prod,Host=ALL,HostGroup=ALL,Instance=NONE,Marketplace=GEG1,MethodName=ALL,Metric=Count.AutoSlam.GEG1.GEG1-SLAM812.Log.Alarm.WARNING.CM01_FLUSHREQUIRED_Dry/EmptyCyclethemachine_.95,MetricClass=NONE,ServiceName=FCAutoSlamClientService,Stat=sum,Period=OneDay</t>
        </is>
      </c>
      <c r="RH1" t="inlineStr">
        <is>
          <t>SchemaName=Service,Client=ALL,DataSet=Prod,Host=ALL,HostGroup=ALL,Instance=NONE,Marketplace=GEG1,MethodName=ALL,Metric=Count.AutoSlam.GEG1.GEG1-SLAM812.Log.Alarm.WARNING.CM01_KickoutConveyorJam.91,MetricClass=NONE,ServiceName=FCAutoSlamClientService,Stat=sum,Period=OneDay</t>
        </is>
      </c>
      <c r="RI1" t="inlineStr">
        <is>
          <t>SchemaName=Service,Client=ALL,DataSet=Prod,Host=ALL,HostGroup=ALL,Instance=NONE,Marketplace=GEG1,MethodName=ALL,Metric=Count.AutoSlam.GEG1.GEG1-SLAM812.Log.Alarm.WARNING.CM01_LabelApplicatorTampHeadSlow.106,MetricClass=NONE,ServiceName=FCAutoSlamClientService,Stat=sum,Period=OneDay</t>
        </is>
      </c>
      <c r="RJ1" t="inlineStr">
        <is>
          <t>SchemaName=Service,Client=ALL,DataSet=Prod,Host=ALL,HostGroup=ALL,Instance=NONE,Marketplace=GEG1,MethodName=ALL,Metric=Count.AutoSlam.GEG1.GEG1-SLAM812.Log.Alarm.WARNING.CM01_LabelPrinterLabelStockLow-StopMachine.76,MetricClass=NONE,ServiceName=FCAutoSlamClientService,Stat=sum,Period=OneDay</t>
        </is>
      </c>
      <c r="RK1" t="inlineStr">
        <is>
          <t>SchemaName=Service,Client=ALL,DataSet=Prod,Host=ALL,HostGroup=ALL,Instance=NONE,Marketplace=GEG1,MethodName=ALL,Metric=Count.AutoSlam.GEG1.GEG1-SLAM812.Log.Alarm.WARNING.CM01_LabelPrinterLabelStockLow.75,MetricClass=NONE,ServiceName=FCAutoSlamClientService,Stat=sum,Period=OneDay</t>
        </is>
      </c>
      <c r="RL1" t="inlineStr">
        <is>
          <t>SchemaName=Service,Client=ALL,DataSet=Prod,Host=ALL,HostGroup=ALL,Instance=NONE,Marketplace=GEG1,MethodName=ALL,Metric=Count.AutoSlam.GEG1.GEG1-SLAM812.Log.Alarm.WARNING.CM01_LabelVerifySlow.108,MetricClass=NONE,ServiceName=FCAutoSlamClientService,Stat=sum,Period=OneDay</t>
        </is>
      </c>
      <c r="RM1" t="inlineStr">
        <is>
          <t>SchemaName=Service,Client=ALL,DataSet=Prod,Host=ALL,HostGroup=ALL,Instance=NONE,Marketplace=GEG1,MethodName=ALL,Metric=Count.AutoSlam.GEG1.GEG1-SLAM812.Log.Alarm.WARNING.CM01_LightCurtainInterrupted.64,MetricClass=NONE,ServiceName=FCAutoSlamClientService,Stat=sum,Period=OneDay</t>
        </is>
      </c>
      <c r="RN1" t="inlineStr">
        <is>
          <t>SchemaName=Service,Client=ALL,DataSet=Prod,Host=ALL,HostGroup=ALL,Instance=NONE,Marketplace=GEG1,MethodName=ALL,Metric=Count.AutoSlam.GEG1.GEG1-SLAM812.Log.Alarm.WARNING.CM01_MachineStarved-NoASINtotesonconveyororslide.72,MetricClass=NONE,ServiceName=FCAutoSlamClientService,Stat=sum,Period=OneDay</t>
        </is>
      </c>
      <c r="RO1" t="inlineStr">
        <is>
          <t>SchemaName=Service,Client=ALL,DataSet=Prod,Host=ALL,HostGroup=ALL,Instance=NONE,Marketplace=GEG1,MethodName=ALL,Metric=Count.AutoSlam.GEG1.GEG1-SLAM812.Log.Alarm.WARNING.CM01_PackServiceDisconnected.116,MetricClass=NONE,ServiceName=FCAutoSlamClientService,Stat=sum,Period=OneDay</t>
        </is>
      </c>
      <c r="RP1" t="inlineStr">
        <is>
          <t>SchemaName=Service,Client=ALL,DataSet=Prod,Host=ALL,HostGroup=ALL,Instance=NONE,Marketplace=GEG1,MethodName=ALL,Metric=Count.AutoSlam.GEG1.GEG1-SLAM812.Log.Alarm.WARNING.CM01_PrinterFailedtoPrint.80,MetricClass=NONE,ServiceName=FCAutoSlamClientService,Stat=sum,Period=OneDay</t>
        </is>
      </c>
      <c r="RQ1" t="inlineStr">
        <is>
          <t>SchemaName=Service,Client=ALL,DataSet=Prod,Host=ALL,HostGroup=ALL,Instance=NONE,Marketplace=GEG1,MethodName=ALL,Metric=Count.AutoSlam.GEG1.GEG1-SLAM812.Log.Alarm.WARNING.CM01_SealerBarTemperatureTooLow.68,MetricClass=NONE,ServiceName=FCAutoSlamClientService,Stat=sum,Period=OneDay</t>
        </is>
      </c>
      <c r="RR1" t="inlineStr">
        <is>
          <t>SchemaName=Service,Client=ALL,DataSet=Prod,Host=ALL,HostGroup=ALL,Instance=NONE,Marketplace=GEG1,MethodName=ALL,Metric=Count.AutoSlam.GEG1.GEG1-SLAM812.Log.Alarm.WARNING.CM01_SealingJawCutterFailedtoAdvance.112,MetricClass=NONE,ServiceName=FCAutoSlamClientService,Stat=sum,Period=OneDay</t>
        </is>
      </c>
      <c r="RS1" t="inlineStr">
        <is>
          <t>SchemaName=Service,Client=ALL,DataSet=Prod,Host=ALL,HostGroup=ALL,Instance=NONE,Marketplace=GEG1,MethodName=ALL,Metric=Count.AutoSlam.GEG1.GEG1-SLAM812.Log.Alarm.WARNING.CM01_SLAMServiceDisconnected.117,MetricClass=NONE,ServiceName=FCAutoSlamClientService,Stat=sum,Period=OneDay</t>
        </is>
      </c>
      <c r="RT1" t="inlineStr">
        <is>
          <t>SchemaName=Service,Client=ALL,DataSet=Prod,Host=ALL,HostGroup=ALL,Instance=NONE,Marketplace=GEG1,MethodName=ALL,Metric=Count.AutoSlam.GEG1.GEG1-SLAM812.Log.Alarm.WARNING.CM01_TakeawayConveyorJam.90,MetricClass=NONE,ServiceName=FCAutoSlamClientService,Stat=sum,Period=OneDay</t>
        </is>
      </c>
      <c r="RU1" t="inlineStr">
        <is>
          <t>SchemaName=Service,Client=ALL,DataSet=Prod,Host=ALL,HostGroup=ALL,Instance=NONE,Marketplace=GEG1,MethodName=ALL,Metric=Count.AutoSlam.GEG1.GEG1-SLAM812.Log.Alarm.WARNING.CM01_TampHeadVacuumError.81,MetricClass=NONE,ServiceName=FCAutoSlamClientService,Stat=sum,Period=OneDay</t>
        </is>
      </c>
      <c r="RV1" t="inlineStr">
        <is>
          <t>SchemaName=Service,Client=ALL,DataSet=Prod,Host=ALL,HostGroup=ALL,Instance=NONE,Marketplace=GEG1,MethodName=ALL,Metric=Count.AutoSlam.GEG1.GEG1-SLAM812.Log.Alarm.WARNING.CM01_WMSLabelRequestResponseSlow.121,MetricClass=NONE,ServiceName=FCAutoSlamClientService,Stat=sum,Period=OneDay</t>
        </is>
      </c>
      <c r="RW1" t="inlineStr">
        <is>
          <t>SchemaName=Service,Client=ALL,DataSet=Prod,Host=ALL,HostGroup=ALL,Instance=NONE,Marketplace=GEG1,MethodName=ALL,Metric=Count.AutoSlam.GEG1.GEG1-SLAM812.Log.Alarm.WARNING.CM01_WMSScaleInductACKResponseSlow.120,MetricClass=NONE,ServiceName=FCAutoSlamClientService,Stat=sum,Period=OneDay</t>
        </is>
      </c>
      <c r="RX1" t="inlineStr">
        <is>
          <t>SchemaName=Service,Client=ALL,DataSet=Prod,Host=ALL,HostGroup=ALL,Instance=NONE,Marketplace=GEG1,MethodName=processPackageVerified,Metric=Count.AutoSlam.GEG1.10.GEG1-SLAM2101.Shipped,MetricClass=NONE,ServiceName=FCAutoSlamClientService,Stat=n,Period=OneDay</t>
        </is>
      </c>
      <c r="RY1" t="inlineStr">
        <is>
          <t>SchemaName=Service,Client=ALL,DataSet=Prod,Host=ALL,HostGroup=ALL,Instance=NONE,Marketplace=GEG1,MethodName=processPackageVerified,Metric=Count.AutoSlam.GEG1.10.GEG1-SLAM2102.Shipped,MetricClass=NONE,ServiceName=FCAutoSlamClientService,Stat=n,Period=OneDay</t>
        </is>
      </c>
      <c r="RZ1" t="inlineStr">
        <is>
          <t>SchemaName=Service,Client=ALL,DataSet=Prod,Host=ALL,HostGroup=ALL,Instance=NONE,Marketplace=GEG1,MethodName=processPackageVerified,Metric=Count.AutoSlam.GEG1.2.GEG1-SLAM1021.Shipped,MetricClass=NONE,ServiceName=FCAutoSlamClientService,Stat=n,Period=OneDay</t>
        </is>
      </c>
      <c r="SA1" t="inlineStr">
        <is>
          <t>SchemaName=Service,Client=ALL,DataSet=Prod,Host=ALL,HostGroup=ALL,Instance=NONE,Marketplace=GEG1,MethodName=processPackageVerified,Metric=Count.AutoSlam.GEG1.2.GEG1-SLAM1022.Shipped,MetricClass=NONE,ServiceName=FCAutoSlamClientService,Stat=n,Period=OneDay</t>
        </is>
      </c>
      <c r="SB1" t="inlineStr">
        <is>
          <t>SchemaName=Service,Client=ALL,DataSet=Prod,Host=ALL,HostGroup=ALL,Instance=NONE,Marketplace=GEG1,MethodName=processPackageVerified,Metric=Count.AutoSlam.GEG1.3.GEG1-SLAM1031.Shipped,MetricClass=NONE,ServiceName=FCAutoSlamClientService,Stat=n,Period=OneDay</t>
        </is>
      </c>
      <c r="SC1" t="inlineStr">
        <is>
          <t>SchemaName=Service,Client=ALL,DataSet=Prod,Host=ALL,HostGroup=ALL,Instance=NONE,Marketplace=GEG1,MethodName=processPackageVerified,Metric=Count.AutoSlam.GEG1.3.GEG1-SLAM1032.Shipped,MetricClass=NONE,ServiceName=FCAutoSlamClientService,Stat=n,Period=OneDay</t>
        </is>
      </c>
      <c r="SD1" t="inlineStr">
        <is>
          <t>SchemaName=Service,Client=ALL,DataSet=Prod,Host=ALL,HostGroup=ALL,Instance=NONE,Marketplace=GEG1,MethodName=processPackageVerified,Metric=Count.AutoSlam.GEG1.4.GEG1-SLAM3041.Shipped,MetricClass=NONE,ServiceName=FCAutoSlamClientService,Stat=n,Period=OneDay</t>
        </is>
      </c>
      <c r="SE1" t="inlineStr">
        <is>
          <t>SchemaName=Service,Client=ALL,DataSet=Prod,Host=ALL,HostGroup=ALL,Instance=NONE,Marketplace=GEG1,MethodName=processPackageVerified,Metric=Count.AutoSlam.GEG1.4.GEG1-SLAM3042.Shipped,MetricClass=NONE,ServiceName=FCAutoSlamClientService,Stat=n,Period=OneDay</t>
        </is>
      </c>
      <c r="SF1" t="inlineStr">
        <is>
          <t>SchemaName=Service,Client=ALL,DataSet=Prod,Host=ALL,HostGroup=ALL,Instance=NONE,Marketplace=GEG1,MethodName=processPackageVerified,Metric=Count.AutoSlam.GEG1.5.GEG1-SLAM3051.Shipped,MetricClass=NONE,ServiceName=FCAutoSlamClientService,Stat=n,Period=OneDay</t>
        </is>
      </c>
      <c r="SG1" t="inlineStr">
        <is>
          <t>SchemaName=Service,Client=ALL,DataSet=Prod,Host=ALL,HostGroup=ALL,Instance=NONE,Marketplace=GEG1,MethodName=processPackageVerified,Metric=Count.AutoSlam.GEG1.5.GEG1-SLAM3052.Shipped,MetricClass=NONE,ServiceName=FCAutoSlamClientService,Stat=n,Period=OneDay</t>
        </is>
      </c>
      <c r="SH1" t="inlineStr">
        <is>
          <t>SchemaName=Service,Client=ALL,DataSet=Prod,Host=ALL,HostGroup=ALL,Instance=NONE,Marketplace=GEG1,MethodName=processPackageVerified,Metric=Count.AutoSlam.GEG1.6.GEG1-SLAM3061.Shipped,MetricClass=NONE,ServiceName=FCAutoSlamClientService,Stat=n,Period=OneDay</t>
        </is>
      </c>
      <c r="SI1" t="inlineStr">
        <is>
          <t>SchemaName=Service,Client=ALL,DataSet=Prod,Host=ALL,HostGroup=ALL,Instance=NONE,Marketplace=GEG1,MethodName=processPackageVerified,Metric=Count.AutoSlam.GEG1.6.GEG1-SLAM3062.Shipped,MetricClass=NONE,ServiceName=FCAutoSlamClientService,Stat=n,Period=OneDay</t>
        </is>
      </c>
      <c r="SJ1" t="inlineStr">
        <is>
          <t>SchemaName=Service,Client=ALL,DataSet=Prod,Host=ALL,HostGroup=ALL,Instance=NONE,Marketplace=GEG1,MethodName=processPackageVerified,Metric=Count.AutoSlam.GEG1.7.GEG1-SLAM3071.Shipped,MetricClass=NONE,ServiceName=FCAutoSlamClientService,Stat=n,Period=OneDay</t>
        </is>
      </c>
      <c r="SK1" t="inlineStr">
        <is>
          <t>SchemaName=Service,Client=ALL,DataSet=Prod,Host=ALL,HostGroup=ALL,Instance=NONE,Marketplace=GEG1,MethodName=processPackageVerified,Metric=Count.AutoSlam.GEG1.7.GEG1-SLAM3072.Shipped,MetricClass=NONE,ServiceName=FCAutoSlamClientService,Stat=n,Period=OneDay</t>
        </is>
      </c>
      <c r="SL1" t="inlineStr">
        <is>
          <t>SchemaName=Service,Client=ALL,DataSet=Prod,Host=ALL,HostGroup=ALL,Instance=NONE,Marketplace=GEG1,MethodName=processPackageVerified,Metric=Count.AutoSlam.GEG1.8.GEG1-SLAM2081.Shipped,MetricClass=NONE,ServiceName=FCAutoSlamClientService,Stat=n,Period=OneDay</t>
        </is>
      </c>
      <c r="SM1" t="inlineStr">
        <is>
          <t>SchemaName=Service,Client=ALL,DataSet=Prod,Host=ALL,HostGroup=ALL,Instance=NONE,Marketplace=GEG1,MethodName=processPackageVerified,Metric=Count.AutoSlam.GEG1.8.GEG1-SLAM2082.Shipped,MetricClass=NONE,ServiceName=FCAutoSlamClientService,Stat=n,Period=OneDay</t>
        </is>
      </c>
      <c r="SN1" t="inlineStr">
        <is>
          <t>SchemaName=Service,Client=ALL,DataSet=Prod,Host=ALL,HostGroup=ALL,Instance=NONE,Marketplace=GEG1,MethodName=processPackageVerified,Metric=Count.AutoSlam.GEG1.801.GEG1-SLAM801.Shipped,MetricClass=NONE,ServiceName=FCAutoSlamClientService,Stat=n,Period=OneDay</t>
        </is>
      </c>
      <c r="SO1" t="inlineStr">
        <is>
          <t>SchemaName=Service,Client=ALL,DataSet=Prod,Host=ALL,HostGroup=ALL,Instance=NONE,Marketplace=GEG1,MethodName=processPackageVerified,Metric=Count.AutoSlam.GEG1.802.GEG1-SLAM802.Shipped,MetricClass=NONE,ServiceName=FCAutoSlamClientService,Stat=n,Period=OneDay</t>
        </is>
      </c>
      <c r="SP1" t="inlineStr">
        <is>
          <t>SchemaName=Service,Client=ALL,DataSet=Prod,Host=ALL,HostGroup=ALL,Instance=NONE,Marketplace=GEG1,MethodName=processPackageVerified,Metric=Count.AutoSlam.GEG1.803.GEG1-SLAM803.Shipped,MetricClass=NONE,ServiceName=FCAutoSlamClientService,Stat=n,Period=OneDay</t>
        </is>
      </c>
      <c r="SQ1" t="inlineStr">
        <is>
          <t>SchemaName=Service,Client=ALL,DataSet=Prod,Host=ALL,HostGroup=ALL,Instance=NONE,Marketplace=GEG1,MethodName=processPackageVerified,Metric=Count.AutoSlam.GEG1.804.GEG1-SLAM804.Shipped,MetricClass=NONE,ServiceName=FCAutoSlamClientService,Stat=n,Period=OneDay</t>
        </is>
      </c>
      <c r="SR1" t="inlineStr">
        <is>
          <t>SchemaName=Service,Client=ALL,DataSet=Prod,Host=ALL,HostGroup=ALL,Instance=NONE,Marketplace=GEG1,MethodName=processPackageVerified,Metric=Count.AutoSlam.GEG1.805.GEG1-SLAM805.Shipped,MetricClass=NONE,ServiceName=FCAutoSlamClientService,Stat=n,Period=OneDay</t>
        </is>
      </c>
      <c r="SS1" t="inlineStr">
        <is>
          <t>SchemaName=Service,Client=ALL,DataSet=Prod,Host=ALL,HostGroup=ALL,Instance=NONE,Marketplace=GEG1,MethodName=processPackageVerified,Metric=Count.AutoSlam.GEG1.806.GEG1-SLAM806.Shipped,MetricClass=NONE,ServiceName=FCAutoSlamClientService,Stat=n,Period=OneDay</t>
        </is>
      </c>
      <c r="ST1" t="inlineStr">
        <is>
          <t>SchemaName=Service,Client=ALL,DataSet=Prod,Host=ALL,HostGroup=ALL,Instance=NONE,Marketplace=GEG1,MethodName=processPackageVerified,Metric=Count.AutoSlam.GEG1.807.GEG1-SLAM807.Shipped,MetricClass=NONE,ServiceName=FCAutoSlamClientService,Stat=n,Period=OneDay</t>
        </is>
      </c>
      <c r="SU1" t="inlineStr">
        <is>
          <t>SchemaName=Service,Client=ALL,DataSet=Prod,Host=ALL,HostGroup=ALL,Instance=NONE,Marketplace=GEG1,MethodName=processPackageVerified,Metric=Count.AutoSlam.GEG1.808.GEG1-SLAM808.Shipped,MetricClass=NONE,ServiceName=FCAutoSlamClientService,Stat=n,Period=OneDay</t>
        </is>
      </c>
      <c r="SV1" t="inlineStr">
        <is>
          <t>SchemaName=Service,Client=ALL,DataSet=Prod,Host=ALL,HostGroup=ALL,Instance=NONE,Marketplace=GEG1,MethodName=processPackageVerified,Metric=Count.AutoSlam.GEG1.809.GEG1-SLAM809.Shipped,MetricClass=NONE,ServiceName=FCAutoSlamClientService,Stat=n,Period=OneDay</t>
        </is>
      </c>
      <c r="SW1" t="inlineStr">
        <is>
          <t>SchemaName=Service,Client=ALL,DataSet=Prod,Host=ALL,HostGroup=ALL,Instance=NONE,Marketplace=GEG1,MethodName=processPackageVerified,Metric=Count.AutoSlam.GEG1.810.GEG1-SLAM810.Shipped,MetricClass=NONE,ServiceName=FCAutoSlamClientService,Stat=n,Period=OneDay</t>
        </is>
      </c>
      <c r="SX1" t="inlineStr">
        <is>
          <t>SchemaName=Service,Client=ALL,DataSet=Prod,Host=ALL,HostGroup=ALL,Instance=NONE,Marketplace=GEG1,MethodName=processPackageVerified,Metric=Count.AutoSlam.GEG1.811.GEG1-SLAM811.Shipped,MetricClass=NONE,ServiceName=FCAutoSlamClientService,Stat=n,Period=OneDay</t>
        </is>
      </c>
      <c r="SY1" t="inlineStr">
        <is>
          <t>SchemaName=Service,Client=ALL,DataSet=Prod,Host=ALL,HostGroup=ALL,Instance=NONE,Marketplace=GEG1,MethodName=processPackageVerified,Metric=Count.AutoSlam.GEG1.812.GEG1-SLAM812.Shipped,MetricClass=NONE,ServiceName=FCAutoSlamClientService,Stat=n,Period=OneDay</t>
        </is>
      </c>
      <c r="SZ1" t="inlineStr">
        <is>
          <t>SchemaName=Service,Client=ALL,DataSet=Prod,Host=ALL,HostGroup=ALL,Instance=NONE,Marketplace=GEG1,MethodName=processPackageVerified,Metric=Count.AutoSlam.GEG1.9.GEG1-SLAM2091.Shipped,MetricClass=NONE,ServiceName=FCAutoSlamClientService,Stat=n,Period=OneDay</t>
        </is>
      </c>
      <c r="TA1" t="inlineStr">
        <is>
          <t>SchemaName=Service,Client=ALL,DataSet=Prod,Host=ALL,HostGroup=ALL,Instance=NONE,Marketplace=GEG1,MethodName=processPackageVerified,Metric=Count.AutoSlam.GEG1.9.GEG1-SLAM2092.Shipped,MetricClass=NONE,ServiceName=FCAutoSlamClientService,Stat=n,Period=OneDay</t>
        </is>
      </c>
    </row>
    <row r="2">
      <c r="A2" t="inlineStr">
        <is>
          <t>Label</t>
        </is>
      </c>
      <c r="B2" t="inlineStr">
        <is>
          <t>ALL Count.AutoSlam.GEG1.801.GEG1-SLAM801.Kickout.Controller.BadLabelScan.17 sum</t>
        </is>
      </c>
      <c r="C2" t="inlineStr">
        <is>
          <t>ALL Count.AutoSlam.GEG1.801.GEG1-SLAM801.Kickout.Controller.Collision sum</t>
        </is>
      </c>
      <c r="D2" t="inlineStr">
        <is>
          <t>ALL Count.AutoSlam.GEG1.802.GEG1-SLAM802.Kickout.Controller.BadLabelScan.17 sum</t>
        </is>
      </c>
      <c r="E2" t="inlineStr">
        <is>
          <t>ALL Count.AutoSlam.GEG1.802.GEG1-SLAM802.Kickout.Controller.Collision sum</t>
        </is>
      </c>
      <c r="F2" t="inlineStr">
        <is>
          <t>ALL Count.AutoSlam.GEG1.803.GEG1-SLAM803.Kickout.Controller.BadLabelScan.17 sum</t>
        </is>
      </c>
      <c r="G2" t="inlineStr">
        <is>
          <t>ALL Count.AutoSlam.GEG1.803.GEG1-SLAM803.Kickout.Controller.Collision sum</t>
        </is>
      </c>
      <c r="H2" t="inlineStr">
        <is>
          <t>ALL Count.AutoSlam.GEG1.804.GEG1-SLAM804.Kickout.Controller.BadLabelScan.17 sum</t>
        </is>
      </c>
      <c r="I2" t="inlineStr">
        <is>
          <t>ALL Count.AutoSlam.GEG1.804.GEG1-SLAM804.Kickout.Controller.Collision sum</t>
        </is>
      </c>
      <c r="J2" t="inlineStr">
        <is>
          <t>ALL Count.AutoSlam.GEG1.805.GEG1-SLAM805.Kickout.Controller.BadLabelScan.17 sum</t>
        </is>
      </c>
      <c r="K2" t="inlineStr">
        <is>
          <t>ALL Count.AutoSlam.GEG1.805.GEG1-SLAM805.Kickout.Controller.Collision sum</t>
        </is>
      </c>
      <c r="L2" t="inlineStr">
        <is>
          <t>ALL Count.AutoSlam.GEG1.806.GEG1-SLAM806.Kickout.Controller.BadLabelScan.17 sum</t>
        </is>
      </c>
      <c r="M2" t="inlineStr">
        <is>
          <t>ALL Count.AutoSlam.GEG1.806.GEG1-SLAM806.Kickout.Controller.Collision sum</t>
        </is>
      </c>
      <c r="N2" t="inlineStr">
        <is>
          <t>ALL Count.AutoSlam.GEG1.807.GEG1-SLAM807.Kickout.Controller.BadLabelScan.17 sum</t>
        </is>
      </c>
      <c r="O2" t="inlineStr">
        <is>
          <t>ALL Count.AutoSlam.GEG1.807.GEG1-SLAM807.Kickout.Controller.Collision sum</t>
        </is>
      </c>
      <c r="P2" t="inlineStr">
        <is>
          <t>ALL Count.AutoSlam.GEG1.808.GEG1-SLAM808.Kickout.Controller.BadLabelScan.17 sum</t>
        </is>
      </c>
      <c r="Q2" t="inlineStr">
        <is>
          <t>ALL Count.AutoSlam.GEG1.808.GEG1-SLAM808.Kickout.Controller.Collision sum</t>
        </is>
      </c>
      <c r="R2" t="inlineStr">
        <is>
          <t>ALL Count.AutoSlam.GEG1.809.GEG1-SLAM809.Kickout.Controller.BadLabelScan.17 sum</t>
        </is>
      </c>
      <c r="S2" t="inlineStr">
        <is>
          <t>ALL Count.AutoSlam.GEG1.809.GEG1-SLAM809.Kickout.Controller.Collision sum</t>
        </is>
      </c>
      <c r="T2" t="inlineStr">
        <is>
          <t>ALL Count.AutoSlam.GEG1.810.GEG1-SLAM810.Kickout.Controller.BadLabelScan.17 sum</t>
        </is>
      </c>
      <c r="U2" t="inlineStr">
        <is>
          <t>ALL Count.AutoSlam.GEG1.810.GEG1-SLAM810.Kickout.Controller.Collision sum</t>
        </is>
      </c>
      <c r="V2" t="inlineStr">
        <is>
          <t>ALL Count.AutoSlam.GEG1.811.GEG1-SLAM811.Kickout.Controller.BadLabelScan.17 sum</t>
        </is>
      </c>
      <c r="W2" t="inlineStr">
        <is>
          <t>ALL Count.AutoSlam.GEG1.811.GEG1-SLAM811.Kickout.Controller.Collision sum</t>
        </is>
      </c>
      <c r="X2" t="inlineStr">
        <is>
          <t>ALL Count.AutoSlam.GEG1.812.GEG1-SLAM812.Kickout.Controller.BadLabelScan.17 sum</t>
        </is>
      </c>
      <c r="Y2" t="inlineStr">
        <is>
          <t>ALL Count.AutoSlam.GEG1.812.GEG1-SLAM812.Kickout.Controller.Collision sum</t>
        </is>
      </c>
      <c r="Z2" t="inlineStr">
        <is>
          <t>ALL Count.AutoSlam.GEG1.GEG1-SLAM801.Log.Alarm.CRITICAL.CM01_BackSideExitConveyorE-StopPressed.59 sum</t>
        </is>
      </c>
      <c r="AA2" t="inlineStr">
        <is>
          <t>ALL Count.AutoSlam.GEG1.GEG1-SLAM801.Log.Alarm.CRITICAL.CM01_BackSideFilmRollE-StopPressed.58 sum</t>
        </is>
      </c>
      <c r="AB2" t="inlineStr">
        <is>
          <t>ALL Count.AutoSlam.GEG1.GEG1-SLAM801.Log.Alarm.CRITICAL.CM01_FrontSideExitConveyorE-StopPressed.61 sum</t>
        </is>
      </c>
      <c r="AC2" t="inlineStr">
        <is>
          <t>ALL Count.AutoSlam.GEG1.GEG1-SLAM801.Log.Alarm.CRITICAL.CM01_FrontSideHMICabinetE-StopPressed.57 sum</t>
        </is>
      </c>
      <c r="AD2" t="inlineStr">
        <is>
          <t>ALL Count.AutoSlam.GEG1.GEG1-SLAM801.Log.Alarm.CRITICAL.CM01_FrontSideJawAccessDoorOpen.60 sum</t>
        </is>
      </c>
      <c r="AE2" t="inlineStr">
        <is>
          <t>ALL Count.AutoSlam.GEG1.GEG1-SLAM801.Log.Alarm.HIGH.CM01_Grip_Servo_Axis_Fault.36 sum</t>
        </is>
      </c>
      <c r="AF2" t="inlineStr">
        <is>
          <t>ALL Count.AutoSlam.GEG1.GEG1-SLAM801.Log.Alarm.HIGH.CM01_GripperServoOvertravelLower.39 sum</t>
        </is>
      </c>
      <c r="AG2" t="inlineStr">
        <is>
          <t>ALL Count.AutoSlam.GEG1.GEG1-SLAM801.Log.Alarm.HIGH.CM01_JawSafetySensorFault_OperatorSide_.46 sum</t>
        </is>
      </c>
      <c r="AH2" t="inlineStr">
        <is>
          <t>ALL Count.AutoSlam.GEG1.GEG1-SLAM801.Log.Alarm.HIGH.CM01_KickoutConveyorMotorFault.16 sum</t>
        </is>
      </c>
      <c r="AI2" t="inlineStr">
        <is>
          <t>ALL Count.AutoSlam.GEG1.GEG1-SLAM801.Log.Alarm.HIGH.CM01_Nip_Servo_Axis_Fault.40 sum</t>
        </is>
      </c>
      <c r="AJ2" t="inlineStr">
        <is>
          <t>ALL Count.AutoSlam.GEG1.GEG1-SLAM801.Log.Alarm.HIGH.CM01_NipFaultCycletoolongorServoNotReady.4 sum</t>
        </is>
      </c>
      <c r="AK2" t="inlineStr">
        <is>
          <t>ALL Count.AutoSlam.GEG1.GEG1-SLAM801.Log.Alarm.HIGH.CM01_TakeawayConveyorMotorFault.15 sum</t>
        </is>
      </c>
      <c r="AL2" t="inlineStr">
        <is>
          <t>ALL Count.AutoSlam.GEG1.GEG1-SLAM801.Log.Alarm.LOW.CM01_VerifyCameraNotReady.26 sum</t>
        </is>
      </c>
      <c r="AM2" t="inlineStr">
        <is>
          <t>ALL Count.AutoSlam.GEG1.GEG1-SLAM801.Log.Alarm.WARNING.CM01_ASINScanreceiptmaybeslow.122 sum</t>
        </is>
      </c>
      <c r="AN2" t="inlineStr">
        <is>
          <t>ALL Count.AutoSlam.GEG1.GEG1-SLAM801.Log.Alarm.WARNING.CM01_ASINToteSupplyConveyorEmpty.71 sum</t>
        </is>
      </c>
      <c r="AO2" t="inlineStr">
        <is>
          <t>ALL Count.AutoSlam.GEG1.GEG1-SLAM801.Log.Alarm.WARNING.CM01_BagFilmLow-MachineStartInhibited.70 sum</t>
        </is>
      </c>
      <c r="AP2" t="inlineStr">
        <is>
          <t>ALL Count.AutoSlam.GEG1.GEG1-SLAM801.Log.Alarm.WARNING.CM01_BagFilmLow.69 sum</t>
        </is>
      </c>
      <c r="AQ2" t="inlineStr">
        <is>
          <t>ALL Count.AutoSlam.GEG1.GEG1-SLAM801.Log.Alarm.WARNING.CM01_CycleStopActive.65 sum</t>
        </is>
      </c>
      <c r="AR2" t="inlineStr">
        <is>
          <t>ALL Count.AutoSlam.GEG1.GEG1-SLAM801.Log.Alarm.WARNING.CM01_EventServiceDisconnected.118 sum</t>
        </is>
      </c>
      <c r="AS2" t="inlineStr">
        <is>
          <t>ALL Count.AutoSlam.GEG1.GEG1-SLAM801.Log.Alarm.WARNING.CM01_FailedtoTampError.82 sum</t>
        </is>
      </c>
      <c r="AT2" t="inlineStr">
        <is>
          <t>ALL Count.AutoSlam.GEG1.GEG1-SLAM801.Log.Alarm.WARNING.CM01_FailuretoReadRejectToteBarcode.73 sum</t>
        </is>
      </c>
      <c r="AU2" t="inlineStr">
        <is>
          <t>ALL Count.AutoSlam.GEG1.GEG1-SLAM801.Log.Alarm.WARNING.CM01_FLUSHREQUIRED_Dry/EmptyCyclethemachine_.95 sum</t>
        </is>
      </c>
      <c r="AV2" t="inlineStr">
        <is>
          <t>ALL Count.AutoSlam.GEG1.GEG1-SLAM801.Log.Alarm.WARNING.CM01_KickoutConveyorJam.91 sum</t>
        </is>
      </c>
      <c r="AW2" t="inlineStr">
        <is>
          <t>ALL Count.AutoSlam.GEG1.GEG1-SLAM801.Log.Alarm.WARNING.CM01_LabelPrinterLabelStockLow-StopMachine.76 sum</t>
        </is>
      </c>
      <c r="AX2" t="inlineStr">
        <is>
          <t>ALL Count.AutoSlam.GEG1.GEG1-SLAM801.Log.Alarm.WARNING.CM01_LabelPrinterLabelStockLow.75 sum</t>
        </is>
      </c>
      <c r="AY2" t="inlineStr">
        <is>
          <t>ALL Count.AutoSlam.GEG1.GEG1-SLAM801.Log.Alarm.WARNING.CM01_LabelVerifySlow.108 sum</t>
        </is>
      </c>
      <c r="AZ2" t="inlineStr">
        <is>
          <t>ALL Count.AutoSlam.GEG1.GEG1-SLAM801.Log.Alarm.WARNING.CM01_LightCurtainInterrupted.64 sum</t>
        </is>
      </c>
      <c r="BA2" t="inlineStr">
        <is>
          <t>ALL Count.AutoSlam.GEG1.GEG1-SLAM801.Log.Alarm.WARNING.CM01_MachineStarved-NoASINtotesonconveyororslide.72 sum</t>
        </is>
      </c>
      <c r="BB2" t="inlineStr">
        <is>
          <t>ALL Count.AutoSlam.GEG1.GEG1-SLAM801.Log.Alarm.WARNING.CM01_PackServiceDisconnected.116 sum</t>
        </is>
      </c>
      <c r="BC2" t="inlineStr">
        <is>
          <t>ALL Count.AutoSlam.GEG1.GEG1-SLAM801.Log.Alarm.WARNING.CM01_PrinterFailedtoPrint.80 sum</t>
        </is>
      </c>
      <c r="BD2" t="inlineStr">
        <is>
          <t>ALL Count.AutoSlam.GEG1.GEG1-SLAM801.Log.Alarm.WARNING.CM01_SealerBarTemperatureTooLow.68 sum</t>
        </is>
      </c>
      <c r="BE2" t="inlineStr">
        <is>
          <t>ALL Count.AutoSlam.GEG1.GEG1-SLAM801.Log.Alarm.WARNING.CM01_SealingJawCutterFailedtoAdvance.112 sum</t>
        </is>
      </c>
      <c r="BF2" t="inlineStr">
        <is>
          <t>ALL Count.AutoSlam.GEG1.GEG1-SLAM801.Log.Alarm.WARNING.CM01_SLAMServiceDisconnected.117 sum</t>
        </is>
      </c>
      <c r="BG2" t="inlineStr">
        <is>
          <t>ALL Count.AutoSlam.GEG1.GEG1-SLAM801.Log.Alarm.WARNING.CM01_TakeawayConveyorJam.90 sum</t>
        </is>
      </c>
      <c r="BH2" t="inlineStr">
        <is>
          <t>ALL Count.AutoSlam.GEG1.GEG1-SLAM801.Log.Alarm.WARNING.CM01_TampHeadVacuumError.81 sum</t>
        </is>
      </c>
      <c r="BI2" t="inlineStr">
        <is>
          <t>ALL Count.AutoSlam.GEG1.GEG1-SLAM801.Log.Alarm.WARNING.CM01_TampPausedbyLightCurtainInterrupt.79 sum</t>
        </is>
      </c>
      <c r="BJ2" t="inlineStr">
        <is>
          <t>ALL Count.AutoSlam.GEG1.GEG1-SLAM801.Log.Alarm.WARNING.CM01_WMSLabelRequestResponseSlow.121 sum</t>
        </is>
      </c>
      <c r="BK2" t="inlineStr">
        <is>
          <t>ALL Count.AutoSlam.GEG1.GEG1-SLAM801.Log.Alarm.WARNING.CM01_WMSScaleInductACKResponseSlow.120 sum</t>
        </is>
      </c>
      <c r="BL2" t="inlineStr">
        <is>
          <t>ALL Count.AutoSlam.GEG1.GEG1-SLAM802.Log.Alarm.CRITICAL.CM01_BackSideExitConveyorE-StopPressed.59 sum</t>
        </is>
      </c>
      <c r="BM2" t="inlineStr">
        <is>
          <t>ALL Count.AutoSlam.GEG1.GEG1-SLAM802.Log.Alarm.CRITICAL.CM01_BackSideFilmRollE-StopPressed.58 sum</t>
        </is>
      </c>
      <c r="BN2" t="inlineStr">
        <is>
          <t>ALL Count.AutoSlam.GEG1.GEG1-SLAM802.Log.Alarm.CRITICAL.CM01_FrontSideExitConveyorE-StopPressed.61 sum</t>
        </is>
      </c>
      <c r="BO2" t="inlineStr">
        <is>
          <t>ALL Count.AutoSlam.GEG1.GEG1-SLAM802.Log.Alarm.CRITICAL.CM01_FrontSideHMICabinetE-StopPressed.57 sum</t>
        </is>
      </c>
      <c r="BP2" t="inlineStr">
        <is>
          <t>ALL Count.AutoSlam.GEG1.GEG1-SLAM802.Log.Alarm.CRITICAL.CM01_FrontSideJawAccessDoorOpen.60 sum</t>
        </is>
      </c>
      <c r="BQ2" t="inlineStr">
        <is>
          <t>ALL Count.AutoSlam.GEG1.GEG1-SLAM802.Log.Alarm.CRITICAL.CM01_GripperServoOvertravelUpper.38 sum</t>
        </is>
      </c>
      <c r="BR2" t="inlineStr">
        <is>
          <t>ALL Count.AutoSlam.GEG1.GEG1-SLAM802.Log.Alarm.HIGH.CM01_Grip_Servo_Axis_Fault.36 sum</t>
        </is>
      </c>
      <c r="BS2" t="inlineStr">
        <is>
          <t>ALL Count.AutoSlam.GEG1.GEG1-SLAM802.Log.Alarm.HIGH.CM01_GripperServoOvertravelLower.39 sum</t>
        </is>
      </c>
      <c r="BT2" t="inlineStr">
        <is>
          <t>ALL Count.AutoSlam.GEG1.GEG1-SLAM802.Log.Alarm.HIGH.CM01_GripperServoPositionFault.3 sum</t>
        </is>
      </c>
      <c r="BU2" t="inlineStr">
        <is>
          <t>ALL Count.AutoSlam.GEG1.GEG1-SLAM802.Log.Alarm.HIGH.CM01_JawSafetysensorFault_BagRollSide_.47 sum</t>
        </is>
      </c>
      <c r="BV2" t="inlineStr">
        <is>
          <t>ALL Count.AutoSlam.GEG1.GEG1-SLAM802.Log.Alarm.HIGH.CM01_KickoutConveyorMotorFault.16 sum</t>
        </is>
      </c>
      <c r="BW2" t="inlineStr">
        <is>
          <t>ALL Count.AutoSlam.GEG1.GEG1-SLAM802.Log.Alarm.HIGH.CM01_Nip_Servo_Axis_Fault.40 sum</t>
        </is>
      </c>
      <c r="BX2" t="inlineStr">
        <is>
          <t>ALL Count.AutoSlam.GEG1.GEG1-SLAM802.Log.Alarm.HIGH.CM01_NipFaultCycletoolongorServoNotReady.4 sum</t>
        </is>
      </c>
      <c r="BY2" t="inlineStr">
        <is>
          <t>ALL Count.AutoSlam.GEG1.GEG1-SLAM802.Log.Alarm.HIGH.CM01_TakeawayConveyorMotorFault.15 sum</t>
        </is>
      </c>
      <c r="BZ2" t="inlineStr">
        <is>
          <t>ALL Count.AutoSlam.GEG1.GEG1-SLAM802.Log.Alarm.LOW.CM01_ToteBarcodeReaderOffline.19 sum</t>
        </is>
      </c>
      <c r="CA2" t="inlineStr">
        <is>
          <t>ALL Count.AutoSlam.GEG1.GEG1-SLAM802.Log.Alarm.LOW.CM01_VerifyCameraNotReady.26 sum</t>
        </is>
      </c>
      <c r="CB2" t="inlineStr">
        <is>
          <t>ALL Count.AutoSlam.GEG1.GEG1-SLAM802.Log.Alarm.WARNING.CM01_ASINScanreceiptmaybeslow.122 sum</t>
        </is>
      </c>
      <c r="CC2" t="inlineStr">
        <is>
          <t>ALL Count.AutoSlam.GEG1.GEG1-SLAM802.Log.Alarm.WARNING.CM01_ASINToteSupplyConveyorEmpty.71 sum</t>
        </is>
      </c>
      <c r="CD2" t="inlineStr">
        <is>
          <t>ALL Count.AutoSlam.GEG1.GEG1-SLAM802.Log.Alarm.WARNING.CM01_BagFilmLow-MachineStartInhibited.70 sum</t>
        </is>
      </c>
      <c r="CE2" t="inlineStr">
        <is>
          <t>ALL Count.AutoSlam.GEG1.GEG1-SLAM802.Log.Alarm.WARNING.CM01_BagFilmLow.69 sum</t>
        </is>
      </c>
      <c r="CF2" t="inlineStr">
        <is>
          <t>ALL Count.AutoSlam.GEG1.GEG1-SLAM802.Log.Alarm.WARNING.CM01_CycleStopActive.65 sum</t>
        </is>
      </c>
      <c r="CG2" t="inlineStr">
        <is>
          <t>ALL Count.AutoSlam.GEG1.GEG1-SLAM802.Log.Alarm.WARNING.CM01_DownstreamConveyorStopped.92 sum</t>
        </is>
      </c>
      <c r="CH2" t="inlineStr">
        <is>
          <t>ALL Count.AutoSlam.GEG1.GEG1-SLAM802.Log.Alarm.WARNING.CM01_EventServiceDisconnected.118 sum</t>
        </is>
      </c>
      <c r="CI2" t="inlineStr">
        <is>
          <t>ALL Count.AutoSlam.GEG1.GEG1-SLAM802.Log.Alarm.WARNING.CM01_FailedtoTampError.82 sum</t>
        </is>
      </c>
      <c r="CJ2" t="inlineStr">
        <is>
          <t>ALL Count.AutoSlam.GEG1.GEG1-SLAM802.Log.Alarm.WARNING.CM01_FailuretoReadRejectToteBarcode.73 sum</t>
        </is>
      </c>
      <c r="CK2" t="inlineStr">
        <is>
          <t>ALL Count.AutoSlam.GEG1.GEG1-SLAM802.Log.Alarm.WARNING.CM01_FLUSHREQUIRED_Dry/EmptyCyclethemachine_.95 sum</t>
        </is>
      </c>
      <c r="CL2" t="inlineStr">
        <is>
          <t>ALL Count.AutoSlam.GEG1.GEG1-SLAM802.Log.Alarm.WARNING.CM01_KickoutConveyorJam.91 sum</t>
        </is>
      </c>
      <c r="CM2" t="inlineStr">
        <is>
          <t>ALL Count.AutoSlam.GEG1.GEG1-SLAM802.Log.Alarm.WARNING.CM01_LabelApplicatorTampHeadSlow.106 sum</t>
        </is>
      </c>
      <c r="CN2" t="inlineStr">
        <is>
          <t>ALL Count.AutoSlam.GEG1.GEG1-SLAM802.Log.Alarm.WARNING.CM01_LabelPrinterLabelStockLow.75 sum</t>
        </is>
      </c>
      <c r="CO2" t="inlineStr">
        <is>
          <t>ALL Count.AutoSlam.GEG1.GEG1-SLAM802.Log.Alarm.WARNING.CM01_LabelVerifySlow.108 sum</t>
        </is>
      </c>
      <c r="CP2" t="inlineStr">
        <is>
          <t>ALL Count.AutoSlam.GEG1.GEG1-SLAM802.Log.Alarm.WARNING.CM01_LightCurtainInterrupted.64 sum</t>
        </is>
      </c>
      <c r="CQ2" t="inlineStr">
        <is>
          <t>ALL Count.AutoSlam.GEG1.GEG1-SLAM802.Log.Alarm.WARNING.CM01_MachineStarved-NoASINtotesonconveyororslide.72 sum</t>
        </is>
      </c>
      <c r="CR2" t="inlineStr">
        <is>
          <t>ALL Count.AutoSlam.GEG1.GEG1-SLAM802.Log.Alarm.WARNING.CM01_NTPServiceDisconnected.119 sum</t>
        </is>
      </c>
      <c r="CS2" t="inlineStr">
        <is>
          <t>ALL Count.AutoSlam.GEG1.GEG1-SLAM802.Log.Alarm.WARNING.CM01_PackServiceDisconnected.116 sum</t>
        </is>
      </c>
      <c r="CT2" t="inlineStr">
        <is>
          <t>ALL Count.AutoSlam.GEG1.GEG1-SLAM802.Log.Alarm.WARNING.CM01_PrinterFailedtoPrint.80 sum</t>
        </is>
      </c>
      <c r="CU2" t="inlineStr">
        <is>
          <t>ALL Count.AutoSlam.GEG1.GEG1-SLAM802.Log.Alarm.WARNING.CM01_SealerBarTemperatureTooLow.68 sum</t>
        </is>
      </c>
      <c r="CV2" t="inlineStr">
        <is>
          <t>ALL Count.AutoSlam.GEG1.GEG1-SLAM802.Log.Alarm.WARNING.CM01_SealingJawCutterFailedtoAdvance.112 sum</t>
        </is>
      </c>
      <c r="CW2" t="inlineStr">
        <is>
          <t>ALL Count.AutoSlam.GEG1.GEG1-SLAM802.Log.Alarm.WARNING.CM01_SLAMServiceDisconnected.117 sum</t>
        </is>
      </c>
      <c r="CX2" t="inlineStr">
        <is>
          <t>ALL Count.AutoSlam.GEG1.GEG1-SLAM802.Log.Alarm.WARNING.CM01_TakeawayConveyorJam.90 sum</t>
        </is>
      </c>
      <c r="CY2" t="inlineStr">
        <is>
          <t>ALL Count.AutoSlam.GEG1.GEG1-SLAM802.Log.Alarm.WARNING.CM01_TampHeadVacuumError.81 sum</t>
        </is>
      </c>
      <c r="CZ2" t="inlineStr">
        <is>
          <t>ALL Count.AutoSlam.GEG1.GEG1-SLAM802.Log.Alarm.WARNING.CM01_WMSLabelRequestResponseSlow.121 sum</t>
        </is>
      </c>
      <c r="DA2" t="inlineStr">
        <is>
          <t>ALL Count.AutoSlam.GEG1.GEG1-SLAM802.Log.Alarm.WARNING.CM01_WMSScaleInductACKResponseSlow.120 sum</t>
        </is>
      </c>
      <c r="DB2" t="inlineStr">
        <is>
          <t>ALL Count.AutoSlam.GEG1.GEG1-SLAM803.Log.Alarm.CRITICAL.CM01_BackSideExitConveyorE-StopPressed.59 sum</t>
        </is>
      </c>
      <c r="DC2" t="inlineStr">
        <is>
          <t>ALL Count.AutoSlam.GEG1.GEG1-SLAM803.Log.Alarm.CRITICAL.CM01_BackSideFilmRollE-StopPressed.58 sum</t>
        </is>
      </c>
      <c r="DD2" t="inlineStr">
        <is>
          <t>ALL Count.AutoSlam.GEG1.GEG1-SLAM803.Log.Alarm.CRITICAL.CM01_FrontSideExitConveyorE-StopPressed.61 sum</t>
        </is>
      </c>
      <c r="DE2" t="inlineStr">
        <is>
          <t>ALL Count.AutoSlam.GEG1.GEG1-SLAM803.Log.Alarm.CRITICAL.CM01_FrontSideHMICabinetE-StopPressed.57 sum</t>
        </is>
      </c>
      <c r="DF2" t="inlineStr">
        <is>
          <t>ALL Count.AutoSlam.GEG1.GEG1-SLAM803.Log.Alarm.CRITICAL.CM01_FrontSideJawAccessDoorOpen.60 sum</t>
        </is>
      </c>
      <c r="DG2" t="inlineStr">
        <is>
          <t>ALL Count.AutoSlam.GEG1.GEG1-SLAM803.Log.Alarm.HIGH.CM01_Grip_Servo_Axis_Fault.36 sum</t>
        </is>
      </c>
      <c r="DH2" t="inlineStr">
        <is>
          <t>ALL Count.AutoSlam.GEG1.GEG1-SLAM803.Log.Alarm.HIGH.CM01_GripperServoOvertravelLower.39 sum</t>
        </is>
      </c>
      <c r="DI2" t="inlineStr">
        <is>
          <t>ALL Count.AutoSlam.GEG1.GEG1-SLAM803.Log.Alarm.HIGH.CM01_JawClosedError.45 sum</t>
        </is>
      </c>
      <c r="DJ2" t="inlineStr">
        <is>
          <t>ALL Count.AutoSlam.GEG1.GEG1-SLAM803.Log.Alarm.HIGH.CM01_JawSafetySensorFault_OperatorSide_.46 sum</t>
        </is>
      </c>
      <c r="DK2" t="inlineStr">
        <is>
          <t>ALL Count.AutoSlam.GEG1.GEG1-SLAM803.Log.Alarm.HIGH.CM01_KickoutConveyorMotorFault.16 sum</t>
        </is>
      </c>
      <c r="DL2" t="inlineStr">
        <is>
          <t>ALL Count.AutoSlam.GEG1.GEG1-SLAM803.Log.Alarm.HIGH.CM01_Nip_Servo_Axis_Fault.40 sum</t>
        </is>
      </c>
      <c r="DM2" t="inlineStr">
        <is>
          <t>ALL Count.AutoSlam.GEG1.GEG1-SLAM803.Log.Alarm.HIGH.CM01_NipFaultCycletoolongorServoNotReady.4 sum</t>
        </is>
      </c>
      <c r="DN2" t="inlineStr">
        <is>
          <t>ALL Count.AutoSlam.GEG1.GEG1-SLAM803.Log.Alarm.HIGH.CM01_TakeawayConveyorMotorFault.15 sum</t>
        </is>
      </c>
      <c r="DO2" t="inlineStr">
        <is>
          <t>ALL Count.AutoSlam.GEG1.GEG1-SLAM803.Log.Alarm.LOW.CM01_VerifyCameraNotReady.26 sum</t>
        </is>
      </c>
      <c r="DP2" t="inlineStr">
        <is>
          <t>ALL Count.AutoSlam.GEG1.GEG1-SLAM803.Log.Alarm.WARNING.CM01_ASINScanreceiptmaybeslow.122 sum</t>
        </is>
      </c>
      <c r="DQ2" t="inlineStr">
        <is>
          <t>ALL Count.AutoSlam.GEG1.GEG1-SLAM803.Log.Alarm.WARNING.CM01_ASINToteSupplyConveyorEmpty.71 sum</t>
        </is>
      </c>
      <c r="DR2" t="inlineStr">
        <is>
          <t>ALL Count.AutoSlam.GEG1.GEG1-SLAM803.Log.Alarm.WARNING.CM01_BagFilmLow-MachineStartInhibited.70 sum</t>
        </is>
      </c>
      <c r="DS2" t="inlineStr">
        <is>
          <t>ALL Count.AutoSlam.GEG1.GEG1-SLAM803.Log.Alarm.WARNING.CM01_BagFilmLow.69 sum</t>
        </is>
      </c>
      <c r="DT2" t="inlineStr">
        <is>
          <t>ALL Count.AutoSlam.GEG1.GEG1-SLAM803.Log.Alarm.WARNING.CM01_CycleStopActive.65 sum</t>
        </is>
      </c>
      <c r="DU2" t="inlineStr">
        <is>
          <t>ALL Count.AutoSlam.GEG1.GEG1-SLAM803.Log.Alarm.WARNING.CM01_DownstreamConveyorStopped.92 sum</t>
        </is>
      </c>
      <c r="DV2" t="inlineStr">
        <is>
          <t>ALL Count.AutoSlam.GEG1.GEG1-SLAM803.Log.Alarm.WARNING.CM01_EventServiceDisconnected.118 sum</t>
        </is>
      </c>
      <c r="DW2" t="inlineStr">
        <is>
          <t>ALL Count.AutoSlam.GEG1.GEG1-SLAM803.Log.Alarm.WARNING.CM01_FailedtoTampError.82 sum</t>
        </is>
      </c>
      <c r="DX2" t="inlineStr">
        <is>
          <t>ALL Count.AutoSlam.GEG1.GEG1-SLAM803.Log.Alarm.WARNING.CM01_FailuretoReadRejectToteBarcode.73 sum</t>
        </is>
      </c>
      <c r="DY2" t="inlineStr">
        <is>
          <t>ALL Count.AutoSlam.GEG1.GEG1-SLAM803.Log.Alarm.WARNING.CM01_FLUSHREQUIRED_Dry/EmptyCyclethemachine_.95 sum</t>
        </is>
      </c>
      <c r="DZ2" t="inlineStr">
        <is>
          <t>ALL Count.AutoSlam.GEG1.GEG1-SLAM803.Log.Alarm.WARNING.CM01_KickoutConveyorJam.91 sum</t>
        </is>
      </c>
      <c r="EA2" t="inlineStr">
        <is>
          <t>ALL Count.AutoSlam.GEG1.GEG1-SLAM803.Log.Alarm.WARNING.CM01_LabelApplicatorTampHeadSlow.106 sum</t>
        </is>
      </c>
      <c r="EB2" t="inlineStr">
        <is>
          <t>ALL Count.AutoSlam.GEG1.GEG1-SLAM803.Log.Alarm.WARNING.CM01_LabelPrinterLabelStockLow-StopMachine.76 sum</t>
        </is>
      </c>
      <c r="EC2" t="inlineStr">
        <is>
          <t>ALL Count.AutoSlam.GEG1.GEG1-SLAM803.Log.Alarm.WARNING.CM01_LabelPrinterLabelStockLow.75 sum</t>
        </is>
      </c>
      <c r="ED2" t="inlineStr">
        <is>
          <t>ALL Count.AutoSlam.GEG1.GEG1-SLAM803.Log.Alarm.WARNING.CM01_LabelVerifySlow.108 sum</t>
        </is>
      </c>
      <c r="EE2" t="inlineStr">
        <is>
          <t>ALL Count.AutoSlam.GEG1.GEG1-SLAM803.Log.Alarm.WARNING.CM01_LightCurtainInterrupted.64 sum</t>
        </is>
      </c>
      <c r="EF2" t="inlineStr">
        <is>
          <t>ALL Count.AutoSlam.GEG1.GEG1-SLAM803.Log.Alarm.WARNING.CM01_MachineStarved-NoASINtotesonconveyororslide.72 sum</t>
        </is>
      </c>
      <c r="EG2" t="inlineStr">
        <is>
          <t>ALL Count.AutoSlam.GEG1.GEG1-SLAM803.Log.Alarm.WARNING.CM01_PackServiceDisconnected.116 sum</t>
        </is>
      </c>
      <c r="EH2" t="inlineStr">
        <is>
          <t>ALL Count.AutoSlam.GEG1.GEG1-SLAM803.Log.Alarm.WARNING.CM01_PrinterFailedtoPrint.80 sum</t>
        </is>
      </c>
      <c r="EI2" t="inlineStr">
        <is>
          <t>ALL Count.AutoSlam.GEG1.GEG1-SLAM803.Log.Alarm.WARNING.CM01_SealerBarTemperatureTooLow.68 sum</t>
        </is>
      </c>
      <c r="EJ2" t="inlineStr">
        <is>
          <t>ALL Count.AutoSlam.GEG1.GEG1-SLAM803.Log.Alarm.WARNING.CM01_SealingJawCutterFailedtoAdvance.112 sum</t>
        </is>
      </c>
      <c r="EK2" t="inlineStr">
        <is>
          <t>ALL Count.AutoSlam.GEG1.GEG1-SLAM803.Log.Alarm.WARNING.CM01_SLAMServiceDisconnected.117 sum</t>
        </is>
      </c>
      <c r="EL2" t="inlineStr">
        <is>
          <t>ALL Count.AutoSlam.GEG1.GEG1-SLAM803.Log.Alarm.WARNING.CM01_TakeawayConveyorJam.90 sum</t>
        </is>
      </c>
      <c r="EM2" t="inlineStr">
        <is>
          <t>ALL Count.AutoSlam.GEG1.GEG1-SLAM803.Log.Alarm.WARNING.CM01_TampHeadVacuumError.81 sum</t>
        </is>
      </c>
      <c r="EN2" t="inlineStr">
        <is>
          <t>ALL Count.AutoSlam.GEG1.GEG1-SLAM803.Log.Alarm.WARNING.CM01_WMSLabelRequestResponseSlow.121 sum</t>
        </is>
      </c>
      <c r="EO2" t="inlineStr">
        <is>
          <t>ALL Count.AutoSlam.GEG1.GEG1-SLAM803.Log.Alarm.WARNING.CM01_WMSScaleInductACKResponseSlow.120 sum</t>
        </is>
      </c>
      <c r="EP2" t="inlineStr">
        <is>
          <t>ALL Count.AutoSlam.GEG1.GEG1-SLAM804.Log.Alarm.CRITICAL.CM01_BackSideExitConveyorE-StopPressed.59 sum</t>
        </is>
      </c>
      <c r="EQ2" t="inlineStr">
        <is>
          <t>ALL Count.AutoSlam.GEG1.GEG1-SLAM804.Log.Alarm.CRITICAL.CM01_BackSideFilmRollE-StopPressed.58 sum</t>
        </is>
      </c>
      <c r="ER2" t="inlineStr">
        <is>
          <t>ALL Count.AutoSlam.GEG1.GEG1-SLAM804.Log.Alarm.CRITICAL.CM01_FrontSideExitConveyorE-StopPressed.61 sum</t>
        </is>
      </c>
      <c r="ES2" t="inlineStr">
        <is>
          <t>ALL Count.AutoSlam.GEG1.GEG1-SLAM804.Log.Alarm.CRITICAL.CM01_FrontSideHMICabinetE-StopPressed.57 sum</t>
        </is>
      </c>
      <c r="ET2" t="inlineStr">
        <is>
          <t>ALL Count.AutoSlam.GEG1.GEG1-SLAM804.Log.Alarm.CRITICAL.CM01_FrontSideJawAccessDoorOpen.60 sum</t>
        </is>
      </c>
      <c r="EU2" t="inlineStr">
        <is>
          <t>ALL Count.AutoSlam.GEG1.GEG1-SLAM804.Log.Alarm.HIGH.CM01_Grip_Servo_Axis_Fault.36 sum</t>
        </is>
      </c>
      <c r="EV2" t="inlineStr">
        <is>
          <t>ALL Count.AutoSlam.GEG1.GEG1-SLAM804.Log.Alarm.HIGH.CM01_GripperServoOvertravelLower.39 sum</t>
        </is>
      </c>
      <c r="EW2" t="inlineStr">
        <is>
          <t>ALL Count.AutoSlam.GEG1.GEG1-SLAM804.Log.Alarm.HIGH.CM01_JawSafetysensorFault_BagRollSide_.47 sum</t>
        </is>
      </c>
      <c r="EX2" t="inlineStr">
        <is>
          <t>ALL Count.AutoSlam.GEG1.GEG1-SLAM804.Log.Alarm.HIGH.CM01_JawSafetySensorFault_OperatorSide_.46 sum</t>
        </is>
      </c>
      <c r="EY2" t="inlineStr">
        <is>
          <t>ALL Count.AutoSlam.GEG1.GEG1-SLAM804.Log.Alarm.HIGH.CM01_KickoutConveyorMotorFault.16 sum</t>
        </is>
      </c>
      <c r="EZ2" t="inlineStr">
        <is>
          <t>ALL Count.AutoSlam.GEG1.GEG1-SLAM804.Log.Alarm.HIGH.CM01_Nip_Servo_Axis_Fault.40 sum</t>
        </is>
      </c>
      <c r="FA2" t="inlineStr">
        <is>
          <t>ALL Count.AutoSlam.GEG1.GEG1-SLAM804.Log.Alarm.HIGH.CM01_NipFaultCycletoolongorServoNotReady.4 sum</t>
        </is>
      </c>
      <c r="FB2" t="inlineStr">
        <is>
          <t>ALL Count.AutoSlam.GEG1.GEG1-SLAM804.Log.Alarm.HIGH.CM01_TakeawayConveyorMotorFault.15 sum</t>
        </is>
      </c>
      <c r="FC2" t="inlineStr">
        <is>
          <t>ALL Count.AutoSlam.GEG1.GEG1-SLAM804.Log.Alarm.LOW.CM01_VerifyCameraNotReady.26 sum</t>
        </is>
      </c>
      <c r="FD2" t="inlineStr">
        <is>
          <t>ALL Count.AutoSlam.GEG1.GEG1-SLAM804.Log.Alarm.WARNING.CM01_ASINScanreceiptmaybeslow.122 sum</t>
        </is>
      </c>
      <c r="FE2" t="inlineStr">
        <is>
          <t>ALL Count.AutoSlam.GEG1.GEG1-SLAM804.Log.Alarm.WARNING.CM01_ASINToteSupplyConveyorEmpty.71 sum</t>
        </is>
      </c>
      <c r="FF2" t="inlineStr">
        <is>
          <t>ALL Count.AutoSlam.GEG1.GEG1-SLAM804.Log.Alarm.WARNING.CM01_BagFilmLow-MachineStartInhibited.70 sum</t>
        </is>
      </c>
      <c r="FG2" t="inlineStr">
        <is>
          <t>ALL Count.AutoSlam.GEG1.GEG1-SLAM804.Log.Alarm.WARNING.CM01_BagFilmLow.69 sum</t>
        </is>
      </c>
      <c r="FH2" t="inlineStr">
        <is>
          <t>ALL Count.AutoSlam.GEG1.GEG1-SLAM804.Log.Alarm.WARNING.CM01_CycleStopActive.65 sum</t>
        </is>
      </c>
      <c r="FI2" t="inlineStr">
        <is>
          <t>ALL Count.AutoSlam.GEG1.GEG1-SLAM804.Log.Alarm.WARNING.CM01_DownstreamConveyorStopped.92 sum</t>
        </is>
      </c>
      <c r="FJ2" t="inlineStr">
        <is>
          <t>ALL Count.AutoSlam.GEG1.GEG1-SLAM804.Log.Alarm.WARNING.CM01_EventServiceDisconnected.118 sum</t>
        </is>
      </c>
      <c r="FK2" t="inlineStr">
        <is>
          <t>ALL Count.AutoSlam.GEG1.GEG1-SLAM804.Log.Alarm.WARNING.CM01_FailedtoTampError.82 sum</t>
        </is>
      </c>
      <c r="FL2" t="inlineStr">
        <is>
          <t>ALL Count.AutoSlam.GEG1.GEG1-SLAM804.Log.Alarm.WARNING.CM01_FailuretoReadRejectToteBarcode.73 sum</t>
        </is>
      </c>
      <c r="FM2" t="inlineStr">
        <is>
          <t>ALL Count.AutoSlam.GEG1.GEG1-SLAM804.Log.Alarm.WARNING.CM01_FLUSHREQUIRED_Dry/EmptyCyclethemachine_.95 sum</t>
        </is>
      </c>
      <c r="FN2" t="inlineStr">
        <is>
          <t>ALL Count.AutoSlam.GEG1.GEG1-SLAM804.Log.Alarm.WARNING.CM01_KickoutConveyorJam.91 sum</t>
        </is>
      </c>
      <c r="FO2" t="inlineStr">
        <is>
          <t>ALL Count.AutoSlam.GEG1.GEG1-SLAM804.Log.Alarm.WARNING.CM01_LabelPrinterLabelStockLow.75 sum</t>
        </is>
      </c>
      <c r="FP2" t="inlineStr">
        <is>
          <t>ALL Count.AutoSlam.GEG1.GEG1-SLAM804.Log.Alarm.WARNING.CM01_LabelVerifySlow.108 sum</t>
        </is>
      </c>
      <c r="FQ2" t="inlineStr">
        <is>
          <t>ALL Count.AutoSlam.GEG1.GEG1-SLAM804.Log.Alarm.WARNING.CM01_LightCurtainInterrupted.64 sum</t>
        </is>
      </c>
      <c r="FR2" t="inlineStr">
        <is>
          <t>ALL Count.AutoSlam.GEG1.GEG1-SLAM804.Log.Alarm.WARNING.CM01_MachineStarved-NoASINtotesonconveyororslide.72 sum</t>
        </is>
      </c>
      <c r="FS2" t="inlineStr">
        <is>
          <t>ALL Count.AutoSlam.GEG1.GEG1-SLAM804.Log.Alarm.WARNING.CM01_PackServiceDisconnected.116 sum</t>
        </is>
      </c>
      <c r="FT2" t="inlineStr">
        <is>
          <t>ALL Count.AutoSlam.GEG1.GEG1-SLAM804.Log.Alarm.WARNING.CM01_PrinterFailedtoPrint.80 sum</t>
        </is>
      </c>
      <c r="FU2" t="inlineStr">
        <is>
          <t>ALL Count.AutoSlam.GEG1.GEG1-SLAM804.Log.Alarm.WARNING.CM01_SealerBarTemperatureTooLow.68 sum</t>
        </is>
      </c>
      <c r="FV2" t="inlineStr">
        <is>
          <t>ALL Count.AutoSlam.GEG1.GEG1-SLAM804.Log.Alarm.WARNING.CM01_SealingJawCutterFailedtoAdvance.112 sum</t>
        </is>
      </c>
      <c r="FW2" t="inlineStr">
        <is>
          <t>ALL Count.AutoSlam.GEG1.GEG1-SLAM804.Log.Alarm.WARNING.CM01_SLAMServiceDisconnected.117 sum</t>
        </is>
      </c>
      <c r="FX2" t="inlineStr">
        <is>
          <t>ALL Count.AutoSlam.GEG1.GEG1-SLAM804.Log.Alarm.WARNING.CM01_TakeawayConveyorJam.90 sum</t>
        </is>
      </c>
      <c r="FY2" t="inlineStr">
        <is>
          <t>ALL Count.AutoSlam.GEG1.GEG1-SLAM804.Log.Alarm.WARNING.CM01_TampHeadVacuumError.81 sum</t>
        </is>
      </c>
      <c r="FZ2" t="inlineStr">
        <is>
          <t>ALL Count.AutoSlam.GEG1.GEG1-SLAM804.Log.Alarm.WARNING.CM01_WMSLabelRequestResponseSlow.121 sum</t>
        </is>
      </c>
      <c r="GA2" t="inlineStr">
        <is>
          <t>ALL Count.AutoSlam.GEG1.GEG1-SLAM804.Log.Alarm.WARNING.CM01_WMSScaleInductACKResponseSlow.120 sum</t>
        </is>
      </c>
      <c r="GB2" t="inlineStr">
        <is>
          <t>ALL Count.AutoSlam.GEG1.GEG1-SLAM805.Log.Alarm.CRITICAL.CM01_BackSideExitConveyorE-StopPressed.59 sum</t>
        </is>
      </c>
      <c r="GC2" t="inlineStr">
        <is>
          <t>ALL Count.AutoSlam.GEG1.GEG1-SLAM805.Log.Alarm.CRITICAL.CM01_BackSideFilmRollE-StopPressed.58 sum</t>
        </is>
      </c>
      <c r="GD2" t="inlineStr">
        <is>
          <t>ALL Count.AutoSlam.GEG1.GEG1-SLAM805.Log.Alarm.CRITICAL.CM01_FrontSideExitConveyorE-StopPressed.61 sum</t>
        </is>
      </c>
      <c r="GE2" t="inlineStr">
        <is>
          <t>ALL Count.AutoSlam.GEG1.GEG1-SLAM805.Log.Alarm.CRITICAL.CM01_FrontSideHMICabinetE-StopPressed.57 sum</t>
        </is>
      </c>
      <c r="GF2" t="inlineStr">
        <is>
          <t>ALL Count.AutoSlam.GEG1.GEG1-SLAM805.Log.Alarm.CRITICAL.CM01_FrontSideJawAccessDoorOpen.60 sum</t>
        </is>
      </c>
      <c r="GG2" t="inlineStr">
        <is>
          <t>ALL Count.AutoSlam.GEG1.GEG1-SLAM805.Log.Alarm.HIGH.CM01_Grip_Servo_Axis_Fault.36 sum</t>
        </is>
      </c>
      <c r="GH2" t="inlineStr">
        <is>
          <t>ALL Count.AutoSlam.GEG1.GEG1-SLAM805.Log.Alarm.HIGH.CM01_GripperServoOvertravelLower.39 sum</t>
        </is>
      </c>
      <c r="GI2" t="inlineStr">
        <is>
          <t>ALL Count.AutoSlam.GEG1.GEG1-SLAM805.Log.Alarm.HIGH.CM01_GripperServoPositionFault.3 sum</t>
        </is>
      </c>
      <c r="GJ2" t="inlineStr">
        <is>
          <t>ALL Count.AutoSlam.GEG1.GEG1-SLAM805.Log.Alarm.HIGH.CM01_JawClosedError.45 sum</t>
        </is>
      </c>
      <c r="GK2" t="inlineStr">
        <is>
          <t>ALL Count.AutoSlam.GEG1.GEG1-SLAM805.Log.Alarm.HIGH.CM01_JawSafetySensorFault_OperatorSide_.46 sum</t>
        </is>
      </c>
      <c r="GL2" t="inlineStr">
        <is>
          <t>ALL Count.AutoSlam.GEG1.GEG1-SLAM805.Log.Alarm.HIGH.CM01_KickoutConveyorMotorFault.16 sum</t>
        </is>
      </c>
      <c r="GM2" t="inlineStr">
        <is>
          <t>ALL Count.AutoSlam.GEG1.GEG1-SLAM805.Log.Alarm.HIGH.CM01_Nip_Servo_Axis_Fault.40 sum</t>
        </is>
      </c>
      <c r="GN2" t="inlineStr">
        <is>
          <t>ALL Count.AutoSlam.GEG1.GEG1-SLAM805.Log.Alarm.HIGH.CM01_NipFaultCycletoolongorServoNotReady.4 sum</t>
        </is>
      </c>
      <c r="GO2" t="inlineStr">
        <is>
          <t>ALL Count.AutoSlam.GEG1.GEG1-SLAM805.Log.Alarm.HIGH.CM01_TakeawayConveyorMotorFault.15 sum</t>
        </is>
      </c>
      <c r="GP2" t="inlineStr">
        <is>
          <t>ALL Count.AutoSlam.GEG1.GEG1-SLAM805.Log.Alarm.LOW.CM01_VerifyCameraNotReady.26 sum</t>
        </is>
      </c>
      <c r="GQ2" t="inlineStr">
        <is>
          <t>ALL Count.AutoSlam.GEG1.GEG1-SLAM805.Log.Alarm.WARNING.CM01_ASINScanreceiptmaybeslow.122 sum</t>
        </is>
      </c>
      <c r="GR2" t="inlineStr">
        <is>
          <t>ALL Count.AutoSlam.GEG1.GEG1-SLAM805.Log.Alarm.WARNING.CM01_ASINToteSupplyConveyorEmpty.71 sum</t>
        </is>
      </c>
      <c r="GS2" t="inlineStr">
        <is>
          <t>ALL Count.AutoSlam.GEG1.GEG1-SLAM805.Log.Alarm.WARNING.CM01_BagFilmLow-MachineStartInhibited.70 sum</t>
        </is>
      </c>
      <c r="GT2" t="inlineStr">
        <is>
          <t>ALL Count.AutoSlam.GEG1.GEG1-SLAM805.Log.Alarm.WARNING.CM01_BagFilmLow.69 sum</t>
        </is>
      </c>
      <c r="GU2" t="inlineStr">
        <is>
          <t>ALL Count.AutoSlam.GEG1.GEG1-SLAM805.Log.Alarm.WARNING.CM01_CycleStopActive.65 sum</t>
        </is>
      </c>
      <c r="GV2" t="inlineStr">
        <is>
          <t>ALL Count.AutoSlam.GEG1.GEG1-SLAM805.Log.Alarm.WARNING.CM01_DownstreamConveyorStopped.92 sum</t>
        </is>
      </c>
      <c r="GW2" t="inlineStr">
        <is>
          <t>ALL Count.AutoSlam.GEG1.GEG1-SLAM805.Log.Alarm.WARNING.CM01_EventServiceDisconnected.118 sum</t>
        </is>
      </c>
      <c r="GX2" t="inlineStr">
        <is>
          <t>ALL Count.AutoSlam.GEG1.GEG1-SLAM805.Log.Alarm.WARNING.CM01_FailedtoTampError.82 sum</t>
        </is>
      </c>
      <c r="GY2" t="inlineStr">
        <is>
          <t>ALL Count.AutoSlam.GEG1.GEG1-SLAM805.Log.Alarm.WARNING.CM01_FailuretoReadRejectToteBarcode.73 sum</t>
        </is>
      </c>
      <c r="GZ2" t="inlineStr">
        <is>
          <t>ALL Count.AutoSlam.GEG1.GEG1-SLAM805.Log.Alarm.WARNING.CM01_FLUSHREQUIRED_Dry/EmptyCyclethemachine_.95 sum</t>
        </is>
      </c>
      <c r="HA2" t="inlineStr">
        <is>
          <t>ALL Count.AutoSlam.GEG1.GEG1-SLAM805.Log.Alarm.WARNING.CM01_KickoutConveyorJam.91 sum</t>
        </is>
      </c>
      <c r="HB2" t="inlineStr">
        <is>
          <t>ALL Count.AutoSlam.GEG1.GEG1-SLAM805.Log.Alarm.WARNING.CM01_LabelApplicatorTampHeadSlow.106 sum</t>
        </is>
      </c>
      <c r="HC2" t="inlineStr">
        <is>
          <t>ALL Count.AutoSlam.GEG1.GEG1-SLAM805.Log.Alarm.WARNING.CM01_LabelPrinterLabelStockLow.75 sum</t>
        </is>
      </c>
      <c r="HD2" t="inlineStr">
        <is>
          <t>ALL Count.AutoSlam.GEG1.GEG1-SLAM805.Log.Alarm.WARNING.CM01_LabelVerifySlow.108 sum</t>
        </is>
      </c>
      <c r="HE2" t="inlineStr">
        <is>
          <t>ALL Count.AutoSlam.GEG1.GEG1-SLAM805.Log.Alarm.WARNING.CM01_LightCurtainInterrupted.64 sum</t>
        </is>
      </c>
      <c r="HF2" t="inlineStr">
        <is>
          <t>ALL Count.AutoSlam.GEG1.GEG1-SLAM805.Log.Alarm.WARNING.CM01_MachineStarved-NoASINtotesonconveyororslide.72 sum</t>
        </is>
      </c>
      <c r="HG2" t="inlineStr">
        <is>
          <t>ALL Count.AutoSlam.GEG1.GEG1-SLAM805.Log.Alarm.WARNING.CM01_NTPServiceDisconnected.119 sum</t>
        </is>
      </c>
      <c r="HH2" t="inlineStr">
        <is>
          <t>ALL Count.AutoSlam.GEG1.GEG1-SLAM805.Log.Alarm.WARNING.CM01_PackServiceDisconnected.116 sum</t>
        </is>
      </c>
      <c r="HI2" t="inlineStr">
        <is>
          <t>ALL Count.AutoSlam.GEG1.GEG1-SLAM805.Log.Alarm.WARNING.CM01_PrinterFailedtoPrint.80 sum</t>
        </is>
      </c>
      <c r="HJ2" t="inlineStr">
        <is>
          <t>ALL Count.AutoSlam.GEG1.GEG1-SLAM805.Log.Alarm.WARNING.CM01_SealerBarTemperatureTooLow.68 sum</t>
        </is>
      </c>
      <c r="HK2" t="inlineStr">
        <is>
          <t>ALL Count.AutoSlam.GEG1.GEG1-SLAM805.Log.Alarm.WARNING.CM01_SealingJawCutterFailedtoAdvance.112 sum</t>
        </is>
      </c>
      <c r="HL2" t="inlineStr">
        <is>
          <t>ALL Count.AutoSlam.GEG1.GEG1-SLAM805.Log.Alarm.WARNING.CM01_SLAMServiceDisconnected.117 sum</t>
        </is>
      </c>
      <c r="HM2" t="inlineStr">
        <is>
          <t>ALL Count.AutoSlam.GEG1.GEG1-SLAM805.Log.Alarm.WARNING.CM01_TakeawayConveyorJam.90 sum</t>
        </is>
      </c>
      <c r="HN2" t="inlineStr">
        <is>
          <t>ALL Count.AutoSlam.GEG1.GEG1-SLAM805.Log.Alarm.WARNING.CM01_TampHeadVacuumError.81 sum</t>
        </is>
      </c>
      <c r="HO2" t="inlineStr">
        <is>
          <t>ALL Count.AutoSlam.GEG1.GEG1-SLAM805.Log.Alarm.WARNING.CM01_WMSLabelRequestResponseSlow.121 sum</t>
        </is>
      </c>
      <c r="HP2" t="inlineStr">
        <is>
          <t>ALL Count.AutoSlam.GEG1.GEG1-SLAM805.Log.Alarm.WARNING.CM01_WMSScaleInductACKResponseSlow.120 sum</t>
        </is>
      </c>
      <c r="HQ2" t="inlineStr">
        <is>
          <t>ALL Count.AutoSlam.GEG1.GEG1-SLAM806.Log.Alarm.CRITICAL.CM01_BackSideExitConveyorE-StopPressed.59 sum</t>
        </is>
      </c>
      <c r="HR2" t="inlineStr">
        <is>
          <t>ALL Count.AutoSlam.GEG1.GEG1-SLAM806.Log.Alarm.CRITICAL.CM01_BackSideFilmRollE-StopPressed.58 sum</t>
        </is>
      </c>
      <c r="HS2" t="inlineStr">
        <is>
          <t>ALL Count.AutoSlam.GEG1.GEG1-SLAM806.Log.Alarm.CRITICAL.CM01_FrontSideExitConveyorE-StopPressed.61 sum</t>
        </is>
      </c>
      <c r="HT2" t="inlineStr">
        <is>
          <t>ALL Count.AutoSlam.GEG1.GEG1-SLAM806.Log.Alarm.CRITICAL.CM01_FrontSideHMICabinetE-StopPressed.57 sum</t>
        </is>
      </c>
      <c r="HU2" t="inlineStr">
        <is>
          <t>ALL Count.AutoSlam.GEG1.GEG1-SLAM806.Log.Alarm.CRITICAL.CM01_FrontSideJawAccessDoorOpen.60 sum</t>
        </is>
      </c>
      <c r="HV2" t="inlineStr">
        <is>
          <t>ALL Count.AutoSlam.GEG1.GEG1-SLAM806.Log.Alarm.HIGH.CM01_Grip_Servo_Axis_Fault.36 sum</t>
        </is>
      </c>
      <c r="HW2" t="inlineStr">
        <is>
          <t>ALL Count.AutoSlam.GEG1.GEG1-SLAM806.Log.Alarm.HIGH.CM01_GripperServoOvertravelLower.39 sum</t>
        </is>
      </c>
      <c r="HX2" t="inlineStr">
        <is>
          <t>ALL Count.AutoSlam.GEG1.GEG1-SLAM806.Log.Alarm.HIGH.CM01_JawClosedError.45 sum</t>
        </is>
      </c>
      <c r="HY2" t="inlineStr">
        <is>
          <t>ALL Count.AutoSlam.GEG1.GEG1-SLAM806.Log.Alarm.HIGH.CM01_JawSafetysensorFault_BagRollSide_.47 sum</t>
        </is>
      </c>
      <c r="HZ2" t="inlineStr">
        <is>
          <t>ALL Count.AutoSlam.GEG1.GEG1-SLAM806.Log.Alarm.HIGH.CM01_KickoutConveyorMotorFault.16 sum</t>
        </is>
      </c>
      <c r="IA2" t="inlineStr">
        <is>
          <t>ALL Count.AutoSlam.GEG1.GEG1-SLAM806.Log.Alarm.HIGH.CM01_Nip_Servo_Axis_Fault.40 sum</t>
        </is>
      </c>
      <c r="IB2" t="inlineStr">
        <is>
          <t>ALL Count.AutoSlam.GEG1.GEG1-SLAM806.Log.Alarm.HIGH.CM01_NipFaultCycletoolongorServoNotReady.4 sum</t>
        </is>
      </c>
      <c r="IC2" t="inlineStr">
        <is>
          <t>ALL Count.AutoSlam.GEG1.GEG1-SLAM806.Log.Alarm.HIGH.CM01_TakeawayConveyorMotorFault.15 sum</t>
        </is>
      </c>
      <c r="ID2" t="inlineStr">
        <is>
          <t>ALL Count.AutoSlam.GEG1.GEG1-SLAM806.Log.Alarm.LOW.CM01_VerifyCameraNotReady.26 sum</t>
        </is>
      </c>
      <c r="IE2" t="inlineStr">
        <is>
          <t>ALL Count.AutoSlam.GEG1.GEG1-SLAM806.Log.Alarm.WARNING.CM01_ASINScanreceiptmaybeslow.122 sum</t>
        </is>
      </c>
      <c r="IF2" t="inlineStr">
        <is>
          <t>ALL Count.AutoSlam.GEG1.GEG1-SLAM806.Log.Alarm.WARNING.CM01_ASINToteSupplyConveyorEmpty.71 sum</t>
        </is>
      </c>
      <c r="IG2" t="inlineStr">
        <is>
          <t>ALL Count.AutoSlam.GEG1.GEG1-SLAM806.Log.Alarm.WARNING.CM01_BagFilmLow-MachineStartInhibited.70 sum</t>
        </is>
      </c>
      <c r="IH2" t="inlineStr">
        <is>
          <t>ALL Count.AutoSlam.GEG1.GEG1-SLAM806.Log.Alarm.WARNING.CM01_BagFilmLow.69 sum</t>
        </is>
      </c>
      <c r="II2" t="inlineStr">
        <is>
          <t>ALL Count.AutoSlam.GEG1.GEG1-SLAM806.Log.Alarm.WARNING.CM01_CycleStopActive.65 sum</t>
        </is>
      </c>
      <c r="IJ2" t="inlineStr">
        <is>
          <t>ALL Count.AutoSlam.GEG1.GEG1-SLAM806.Log.Alarm.WARNING.CM01_DownstreamConveyorStopped.92 sum</t>
        </is>
      </c>
      <c r="IK2" t="inlineStr">
        <is>
          <t>ALL Count.AutoSlam.GEG1.GEG1-SLAM806.Log.Alarm.WARNING.CM01_EventServiceDisconnected.118 sum</t>
        </is>
      </c>
      <c r="IL2" t="inlineStr">
        <is>
          <t>ALL Count.AutoSlam.GEG1.GEG1-SLAM806.Log.Alarm.WARNING.CM01_FailedtoTampError.82 sum</t>
        </is>
      </c>
      <c r="IM2" t="inlineStr">
        <is>
          <t>ALL Count.AutoSlam.GEG1.GEG1-SLAM806.Log.Alarm.WARNING.CM01_FailuretoReadRejectToteBarcode.73 sum</t>
        </is>
      </c>
      <c r="IN2" t="inlineStr">
        <is>
          <t>ALL Count.AutoSlam.GEG1.GEG1-SLAM806.Log.Alarm.WARNING.CM01_FLUSHREQUIRED_Dry/EmptyCyclethemachine_.95 sum</t>
        </is>
      </c>
      <c r="IO2" t="inlineStr">
        <is>
          <t>ALL Count.AutoSlam.GEG1.GEG1-SLAM806.Log.Alarm.WARNING.CM01_KickoutConveyorJam.91 sum</t>
        </is>
      </c>
      <c r="IP2" t="inlineStr">
        <is>
          <t>ALL Count.AutoSlam.GEG1.GEG1-SLAM806.Log.Alarm.WARNING.CM01_LabelApplicatorTampHeadSlow.106 sum</t>
        </is>
      </c>
      <c r="IQ2" t="inlineStr">
        <is>
          <t>ALL Count.AutoSlam.GEG1.GEG1-SLAM806.Log.Alarm.WARNING.CM01_LabelPrinterLabelStockLow-StopMachine.76 sum</t>
        </is>
      </c>
      <c r="IR2" t="inlineStr">
        <is>
          <t>ALL Count.AutoSlam.GEG1.GEG1-SLAM806.Log.Alarm.WARNING.CM01_LabelPrinterLabelStockLow.75 sum</t>
        </is>
      </c>
      <c r="IS2" t="inlineStr">
        <is>
          <t>ALL Count.AutoSlam.GEG1.GEG1-SLAM806.Log.Alarm.WARNING.CM01_LabelVerifySlow.108 sum</t>
        </is>
      </c>
      <c r="IT2" t="inlineStr">
        <is>
          <t>ALL Count.AutoSlam.GEG1.GEG1-SLAM806.Log.Alarm.WARNING.CM01_LightCurtainInterrupted.64 sum</t>
        </is>
      </c>
      <c r="IU2" t="inlineStr">
        <is>
          <t>ALL Count.AutoSlam.GEG1.GEG1-SLAM806.Log.Alarm.WARNING.CM01_MachineStarved-NoASINtotesonconveyororslide.72 sum</t>
        </is>
      </c>
      <c r="IV2" t="inlineStr">
        <is>
          <t>ALL Count.AutoSlam.GEG1.GEG1-SLAM806.Log.Alarm.WARNING.CM01_PackServiceDisconnected.116 sum</t>
        </is>
      </c>
      <c r="IW2" t="inlineStr">
        <is>
          <t>ALL Count.AutoSlam.GEG1.GEG1-SLAM806.Log.Alarm.WARNING.CM01_PrinterFailedtoPrint.80 sum</t>
        </is>
      </c>
      <c r="IX2" t="inlineStr">
        <is>
          <t>ALL Count.AutoSlam.GEG1.GEG1-SLAM806.Log.Alarm.WARNING.CM01_SealerBarTemperatureTooLow.68 sum</t>
        </is>
      </c>
      <c r="IY2" t="inlineStr">
        <is>
          <t>ALL Count.AutoSlam.GEG1.GEG1-SLAM806.Log.Alarm.WARNING.CM01_SealingJawCutterFailedtoAdvance.112 sum</t>
        </is>
      </c>
      <c r="IZ2" t="inlineStr">
        <is>
          <t>ALL Count.AutoSlam.GEG1.GEG1-SLAM806.Log.Alarm.WARNING.CM01_SLAMServiceDisconnected.117 sum</t>
        </is>
      </c>
      <c r="JA2" t="inlineStr">
        <is>
          <t>ALL Count.AutoSlam.GEG1.GEG1-SLAM806.Log.Alarm.WARNING.CM01_TakeawayConveyorJam.90 sum</t>
        </is>
      </c>
      <c r="JB2" t="inlineStr">
        <is>
          <t>ALL Count.AutoSlam.GEG1.GEG1-SLAM806.Log.Alarm.WARNING.CM01_TampHeadVacuumError.81 sum</t>
        </is>
      </c>
      <c r="JC2" t="inlineStr">
        <is>
          <t>ALL Count.AutoSlam.GEG1.GEG1-SLAM806.Log.Alarm.WARNING.CM01_WMSLabelRequestResponseSlow.121 sum</t>
        </is>
      </c>
      <c r="JD2" t="inlineStr">
        <is>
          <t>ALL Count.AutoSlam.GEG1.GEG1-SLAM806.Log.Alarm.WARNING.CM01_WMSScaleInductACKResponseSlow.120 sum</t>
        </is>
      </c>
      <c r="JE2" t="inlineStr">
        <is>
          <t>ALL Count.AutoSlam.GEG1.GEG1-SLAM807.Log.Alarm.CRITICAL.CM01_BackSideExitConveyorE-StopPressed.59 sum</t>
        </is>
      </c>
      <c r="JF2" t="inlineStr">
        <is>
          <t>ALL Count.AutoSlam.GEG1.GEG1-SLAM807.Log.Alarm.CRITICAL.CM01_FrontSideJawAccessDoorOpen.60 sum</t>
        </is>
      </c>
      <c r="JG2" t="inlineStr">
        <is>
          <t>ALL Count.AutoSlam.GEG1.GEG1-SLAM807.Log.Alarm.HIGH.CM01_Grip_Servo_Axis_Fault.36 sum</t>
        </is>
      </c>
      <c r="JH2" t="inlineStr">
        <is>
          <t>ALL Count.AutoSlam.GEG1.GEG1-SLAM807.Log.Alarm.HIGH.CM01_GripperServoPositionFault.3 sum</t>
        </is>
      </c>
      <c r="JI2" t="inlineStr">
        <is>
          <t>ALL Count.AutoSlam.GEG1.GEG1-SLAM807.Log.Alarm.HIGH.CM01_JawSafetySensorFault_OperatorSide_.46 sum</t>
        </is>
      </c>
      <c r="JJ2" t="inlineStr">
        <is>
          <t>ALL Count.AutoSlam.GEG1.GEG1-SLAM807.Log.Alarm.HIGH.CM01_KickoutConveyorMotorFault.16 sum</t>
        </is>
      </c>
      <c r="JK2" t="inlineStr">
        <is>
          <t>ALL Count.AutoSlam.GEG1.GEG1-SLAM807.Log.Alarm.HIGH.CM01_Nip_Servo_Axis_Fault.40 sum</t>
        </is>
      </c>
      <c r="JL2" t="inlineStr">
        <is>
          <t>ALL Count.AutoSlam.GEG1.GEG1-SLAM807.Log.Alarm.HIGH.CM01_NipFaultCycletoolongorServoNotReady.4 sum</t>
        </is>
      </c>
      <c r="JM2" t="inlineStr">
        <is>
          <t>ALL Count.AutoSlam.GEG1.GEG1-SLAM807.Log.Alarm.HIGH.CM01_TakeawayConveyorMotorFault.15 sum</t>
        </is>
      </c>
      <c r="JN2" t="inlineStr">
        <is>
          <t>ALL Count.AutoSlam.GEG1.GEG1-SLAM807.Log.Alarm.LOW.CM01_VerifyCameraNotReady.26 sum</t>
        </is>
      </c>
      <c r="JO2" t="inlineStr">
        <is>
          <t>ALL Count.AutoSlam.GEG1.GEG1-SLAM807.Log.Alarm.WARNING.CM01_ASINScanreceiptmaybeslow.122 sum</t>
        </is>
      </c>
      <c r="JP2" t="inlineStr">
        <is>
          <t>ALL Count.AutoSlam.GEG1.GEG1-SLAM807.Log.Alarm.WARNING.CM01_ASINToteSupplyConveyorEmpty.71 sum</t>
        </is>
      </c>
      <c r="JQ2" t="inlineStr">
        <is>
          <t>ALL Count.AutoSlam.GEG1.GEG1-SLAM807.Log.Alarm.WARNING.CM01_BagFilmLow-MachineStartInhibited.70 sum</t>
        </is>
      </c>
      <c r="JR2" t="inlineStr">
        <is>
          <t>ALL Count.AutoSlam.GEG1.GEG1-SLAM807.Log.Alarm.WARNING.CM01_BagFilmLow.69 sum</t>
        </is>
      </c>
      <c r="JS2" t="inlineStr">
        <is>
          <t>ALL Count.AutoSlam.GEG1.GEG1-SLAM807.Log.Alarm.WARNING.CM01_CycleStopActive.65 sum</t>
        </is>
      </c>
      <c r="JT2" t="inlineStr">
        <is>
          <t>ALL Count.AutoSlam.GEG1.GEG1-SLAM807.Log.Alarm.WARNING.CM01_DownstreamConveyorStopped.92 sum</t>
        </is>
      </c>
      <c r="JU2" t="inlineStr">
        <is>
          <t>ALL Count.AutoSlam.GEG1.GEG1-SLAM807.Log.Alarm.WARNING.CM01_EventServiceDisconnected.118 sum</t>
        </is>
      </c>
      <c r="JV2" t="inlineStr">
        <is>
          <t>ALL Count.AutoSlam.GEG1.GEG1-SLAM807.Log.Alarm.WARNING.CM01_FailedtoTampError.82 sum</t>
        </is>
      </c>
      <c r="JW2" t="inlineStr">
        <is>
          <t>ALL Count.AutoSlam.GEG1.GEG1-SLAM807.Log.Alarm.WARNING.CM01_FailuretoReadRejectToteBarcode.73 sum</t>
        </is>
      </c>
      <c r="JX2" t="inlineStr">
        <is>
          <t>ALL Count.AutoSlam.GEG1.GEG1-SLAM807.Log.Alarm.WARNING.CM01_FLUSHREQUIRED_Dry/EmptyCyclethemachine_.95 sum</t>
        </is>
      </c>
      <c r="JY2" t="inlineStr">
        <is>
          <t>ALL Count.AutoSlam.GEG1.GEG1-SLAM807.Log.Alarm.WARNING.CM01_KickoutConveyorJam.91 sum</t>
        </is>
      </c>
      <c r="JZ2" t="inlineStr">
        <is>
          <t>ALL Count.AutoSlam.GEG1.GEG1-SLAM807.Log.Alarm.WARNING.CM01_LabelApplicatorTampHeadSlow.106 sum</t>
        </is>
      </c>
      <c r="KA2" t="inlineStr">
        <is>
          <t>ALL Count.AutoSlam.GEG1.GEG1-SLAM807.Log.Alarm.WARNING.CM01_LabelPrinterLabelStockLow-StopMachine.76 sum</t>
        </is>
      </c>
      <c r="KB2" t="inlineStr">
        <is>
          <t>ALL Count.AutoSlam.GEG1.GEG1-SLAM807.Log.Alarm.WARNING.CM01_LabelPrinterLabelStockLow.75 sum</t>
        </is>
      </c>
      <c r="KC2" t="inlineStr">
        <is>
          <t>ALL Count.AutoSlam.GEG1.GEG1-SLAM807.Log.Alarm.WARNING.CM01_LabelVerifySlow.108 sum</t>
        </is>
      </c>
      <c r="KD2" t="inlineStr">
        <is>
          <t>ALL Count.AutoSlam.GEG1.GEG1-SLAM807.Log.Alarm.WARNING.CM01_LightCurtainInterrupted.64 sum</t>
        </is>
      </c>
      <c r="KE2" t="inlineStr">
        <is>
          <t>ALL Count.AutoSlam.GEG1.GEG1-SLAM807.Log.Alarm.WARNING.CM01_MachineStarved-NoASINtotesonconveyororslide.72 sum</t>
        </is>
      </c>
      <c r="KF2" t="inlineStr">
        <is>
          <t>ALL Count.AutoSlam.GEG1.GEG1-SLAM807.Log.Alarm.WARNING.CM01_PackServiceDisconnected.116 sum</t>
        </is>
      </c>
      <c r="KG2" t="inlineStr">
        <is>
          <t>ALL Count.AutoSlam.GEG1.GEG1-SLAM807.Log.Alarm.WARNING.CM01_PrinterFailedtoPrint.80 sum</t>
        </is>
      </c>
      <c r="KH2" t="inlineStr">
        <is>
          <t>ALL Count.AutoSlam.GEG1.GEG1-SLAM807.Log.Alarm.WARNING.CM01_SealerBarTemperatureTooLow.68 sum</t>
        </is>
      </c>
      <c r="KI2" t="inlineStr">
        <is>
          <t>ALL Count.AutoSlam.GEG1.GEG1-SLAM807.Log.Alarm.WARNING.CM01_SealingJawCutterFailedtoAdvance.112 sum</t>
        </is>
      </c>
      <c r="KJ2" t="inlineStr">
        <is>
          <t>ALL Count.AutoSlam.GEG1.GEG1-SLAM807.Log.Alarm.WARNING.CM01_SLAMServiceDisconnected.117 sum</t>
        </is>
      </c>
      <c r="KK2" t="inlineStr">
        <is>
          <t>ALL Count.AutoSlam.GEG1.GEG1-SLAM807.Log.Alarm.WARNING.CM01_TakeawayConveyorJam.90 sum</t>
        </is>
      </c>
      <c r="KL2" t="inlineStr">
        <is>
          <t>ALL Count.AutoSlam.GEG1.GEG1-SLAM807.Log.Alarm.WARNING.CM01_TampHeadVacuumError.81 sum</t>
        </is>
      </c>
      <c r="KM2" t="inlineStr">
        <is>
          <t>ALL Count.AutoSlam.GEG1.GEG1-SLAM807.Log.Alarm.WARNING.CM01_WMSLabelRequestResponseSlow.121 sum</t>
        </is>
      </c>
      <c r="KN2" t="inlineStr">
        <is>
          <t>ALL Count.AutoSlam.GEG1.GEG1-SLAM807.Log.Alarm.WARNING.CM01_WMSScaleInductACKResponseSlow.120 sum</t>
        </is>
      </c>
      <c r="KO2" t="inlineStr">
        <is>
          <t>ALL Count.AutoSlam.GEG1.GEG1-SLAM808.Log.Alarm.CRITICAL.CM01_BackSideExitConveyorE-StopPressed.59 sum</t>
        </is>
      </c>
      <c r="KP2" t="inlineStr">
        <is>
          <t>ALL Count.AutoSlam.GEG1.GEG1-SLAM808.Log.Alarm.CRITICAL.CM01_BackSideFilmRollE-StopPressed.58 sum</t>
        </is>
      </c>
      <c r="KQ2" t="inlineStr">
        <is>
          <t>ALL Count.AutoSlam.GEG1.GEG1-SLAM808.Log.Alarm.CRITICAL.CM01_FrontSideExitConveyorE-StopPressed.61 sum</t>
        </is>
      </c>
      <c r="KR2" t="inlineStr">
        <is>
          <t>ALL Count.AutoSlam.GEG1.GEG1-SLAM808.Log.Alarm.CRITICAL.CM01_FrontSideHMICabinetE-StopPressed.57 sum</t>
        </is>
      </c>
      <c r="KS2" t="inlineStr">
        <is>
          <t>ALL Count.AutoSlam.GEG1.GEG1-SLAM808.Log.Alarm.CRITICAL.CM01_FrontSideJawAccessDoorOpen.60 sum</t>
        </is>
      </c>
      <c r="KT2" t="inlineStr">
        <is>
          <t>ALL Count.AutoSlam.GEG1.GEG1-SLAM808.Log.Alarm.HIGH.CM01_GripperServoOvertravelLower.39 sum</t>
        </is>
      </c>
      <c r="KU2" t="inlineStr">
        <is>
          <t>ALL Count.AutoSlam.GEG1.GEG1-SLAM808.Log.Alarm.HIGH.CM01_GripperServoPositionFault.3 sum</t>
        </is>
      </c>
      <c r="KV2" t="inlineStr">
        <is>
          <t>ALL Count.AutoSlam.GEG1.GEG1-SLAM808.Log.Alarm.HIGH.CM01_JawClosedError.45 sum</t>
        </is>
      </c>
      <c r="KW2" t="inlineStr">
        <is>
          <t>ALL Count.AutoSlam.GEG1.GEG1-SLAM808.Log.Alarm.HIGH.CM01_JawSafetySensorFault_OperatorSide_.46 sum</t>
        </is>
      </c>
      <c r="KX2" t="inlineStr">
        <is>
          <t>ALL Count.AutoSlam.GEG1.GEG1-SLAM808.Log.Alarm.HIGH.CM01_KickoutConveyorMotorFault.16 sum</t>
        </is>
      </c>
      <c r="KY2" t="inlineStr">
        <is>
          <t>ALL Count.AutoSlam.GEG1.GEG1-SLAM808.Log.Alarm.HIGH.CM01_NipFaultCycletoolongorServoNotReady.4 sum</t>
        </is>
      </c>
      <c r="KZ2" t="inlineStr">
        <is>
          <t>ALL Count.AutoSlam.GEG1.GEG1-SLAM808.Log.Alarm.HIGH.CM01_TakeawayConveyorMotorFault.15 sum</t>
        </is>
      </c>
      <c r="LA2" t="inlineStr">
        <is>
          <t>ALL Count.AutoSlam.GEG1.GEG1-SLAM808.Log.Alarm.LOW.CM01_VerifyCameraNotReady.26 sum</t>
        </is>
      </c>
      <c r="LB2" t="inlineStr">
        <is>
          <t>ALL Count.AutoSlam.GEG1.GEG1-SLAM808.Log.Alarm.WARNING.CM01_ASINScanreceiptmaybeslow.122 sum</t>
        </is>
      </c>
      <c r="LC2" t="inlineStr">
        <is>
          <t>ALL Count.AutoSlam.GEG1.GEG1-SLAM808.Log.Alarm.WARNING.CM01_ASINToteSupplyConveyorEmpty.71 sum</t>
        </is>
      </c>
      <c r="LD2" t="inlineStr">
        <is>
          <t>ALL Count.AutoSlam.GEG1.GEG1-SLAM808.Log.Alarm.WARNING.CM01_BagFilmLow-MachineStartInhibited.70 sum</t>
        </is>
      </c>
      <c r="LE2" t="inlineStr">
        <is>
          <t>ALL Count.AutoSlam.GEG1.GEG1-SLAM808.Log.Alarm.WARNING.CM01_BagFilmLow.69 sum</t>
        </is>
      </c>
      <c r="LF2" t="inlineStr">
        <is>
          <t>ALL Count.AutoSlam.GEG1.GEG1-SLAM808.Log.Alarm.WARNING.CM01_CycleStopActive.65 sum</t>
        </is>
      </c>
      <c r="LG2" t="inlineStr">
        <is>
          <t>ALL Count.AutoSlam.GEG1.GEG1-SLAM808.Log.Alarm.WARNING.CM01_EventServiceDisconnected.118 sum</t>
        </is>
      </c>
      <c r="LH2" t="inlineStr">
        <is>
          <t>ALL Count.AutoSlam.GEG1.GEG1-SLAM808.Log.Alarm.WARNING.CM01_FailedtoTampError.82 sum</t>
        </is>
      </c>
      <c r="LI2" t="inlineStr">
        <is>
          <t>ALL Count.AutoSlam.GEG1.GEG1-SLAM808.Log.Alarm.WARNING.CM01_FailuretoReadRejectToteBarcode.73 sum</t>
        </is>
      </c>
      <c r="LJ2" t="inlineStr">
        <is>
          <t>ALL Count.AutoSlam.GEG1.GEG1-SLAM808.Log.Alarm.WARNING.CM01_FLUSHREQUIRED_Dry/EmptyCyclethemachine_.95 sum</t>
        </is>
      </c>
      <c r="LK2" t="inlineStr">
        <is>
          <t>ALL Count.AutoSlam.GEG1.GEG1-SLAM808.Log.Alarm.WARNING.CM01_KickoutConveyorJam.91 sum</t>
        </is>
      </c>
      <c r="LL2" t="inlineStr">
        <is>
          <t>ALL Count.AutoSlam.GEG1.GEG1-SLAM808.Log.Alarm.WARNING.CM01_LabelApplicatorTampHeadSlow.106 sum</t>
        </is>
      </c>
      <c r="LM2" t="inlineStr">
        <is>
          <t>ALL Count.AutoSlam.GEG1.GEG1-SLAM808.Log.Alarm.WARNING.CM01_LabelPrinterLabelStockLow-StopMachine.76 sum</t>
        </is>
      </c>
      <c r="LN2" t="inlineStr">
        <is>
          <t>ALL Count.AutoSlam.GEG1.GEG1-SLAM808.Log.Alarm.WARNING.CM01_LabelPrinterLabelStockLow.75 sum</t>
        </is>
      </c>
      <c r="LO2" t="inlineStr">
        <is>
          <t>ALL Count.AutoSlam.GEG1.GEG1-SLAM808.Log.Alarm.WARNING.CM01_LabelVerifySlow.108 sum</t>
        </is>
      </c>
      <c r="LP2" t="inlineStr">
        <is>
          <t>ALL Count.AutoSlam.GEG1.GEG1-SLAM808.Log.Alarm.WARNING.CM01_LightCurtainInterrupted.64 sum</t>
        </is>
      </c>
      <c r="LQ2" t="inlineStr">
        <is>
          <t>ALL Count.AutoSlam.GEG1.GEG1-SLAM808.Log.Alarm.WARNING.CM01_MachineStarved-NoASINtotesonconveyororslide.72 sum</t>
        </is>
      </c>
      <c r="LR2" t="inlineStr">
        <is>
          <t>ALL Count.AutoSlam.GEG1.GEG1-SLAM808.Log.Alarm.WARNING.CM01_NTPServiceDisconnected.119 sum</t>
        </is>
      </c>
      <c r="LS2" t="inlineStr">
        <is>
          <t>ALL Count.AutoSlam.GEG1.GEG1-SLAM808.Log.Alarm.WARNING.CM01_PackServiceDisconnected.116 sum</t>
        </is>
      </c>
      <c r="LT2" t="inlineStr">
        <is>
          <t>ALL Count.AutoSlam.GEG1.GEG1-SLAM808.Log.Alarm.WARNING.CM01_PrinterFailedtoPrint.80 sum</t>
        </is>
      </c>
      <c r="LU2" t="inlineStr">
        <is>
          <t>ALL Count.AutoSlam.GEG1.GEG1-SLAM808.Log.Alarm.WARNING.CM01_SealerBarTemperatureTooLow.68 sum</t>
        </is>
      </c>
      <c r="LV2" t="inlineStr">
        <is>
          <t>ALL Count.AutoSlam.GEG1.GEG1-SLAM808.Log.Alarm.WARNING.CM01_SealingJawCutterFailedtoAdvance.112 sum</t>
        </is>
      </c>
      <c r="LW2" t="inlineStr">
        <is>
          <t>ALL Count.AutoSlam.GEG1.GEG1-SLAM808.Log.Alarm.WARNING.CM01_SLAMServiceDisconnected.117 sum</t>
        </is>
      </c>
      <c r="LX2" t="inlineStr">
        <is>
          <t>ALL Count.AutoSlam.GEG1.GEG1-SLAM808.Log.Alarm.WARNING.CM01_TakeawayConveyorJam.90 sum</t>
        </is>
      </c>
      <c r="LY2" t="inlineStr">
        <is>
          <t>ALL Count.AutoSlam.GEG1.GEG1-SLAM808.Log.Alarm.WARNING.CM01_TampHeadVacuumError.81 sum</t>
        </is>
      </c>
      <c r="LZ2" t="inlineStr">
        <is>
          <t>ALL Count.AutoSlam.GEG1.GEG1-SLAM808.Log.Alarm.WARNING.CM01_WMSLabelRequestResponseSlow.121 sum</t>
        </is>
      </c>
      <c r="MA2" t="inlineStr">
        <is>
          <t>ALL Count.AutoSlam.GEG1.GEG1-SLAM808.Log.Alarm.WARNING.CM01_WMSScaleInductACKResponseSlow.120 sum</t>
        </is>
      </c>
      <c r="MB2" t="inlineStr">
        <is>
          <t>ALL Count.AutoSlam.GEG1.GEG1-SLAM809.Log.Alarm.CRITICAL.CM01_BackSideExitConveyorE-StopPressed.59 sum</t>
        </is>
      </c>
      <c r="MC2" t="inlineStr">
        <is>
          <t>ALL Count.AutoSlam.GEG1.GEG1-SLAM809.Log.Alarm.CRITICAL.CM01_FrontSideHMICabinetE-StopPressed.57 sum</t>
        </is>
      </c>
      <c r="MD2" t="inlineStr">
        <is>
          <t>ALL Count.AutoSlam.GEG1.GEG1-SLAM809.Log.Alarm.CRITICAL.CM01_FrontSideJawAccessDoorOpen.60 sum</t>
        </is>
      </c>
      <c r="ME2" t="inlineStr">
        <is>
          <t>ALL Count.AutoSlam.GEG1.GEG1-SLAM809.Log.Alarm.HIGH.CM01_Grip_Servo_Axis_Fault.36 sum</t>
        </is>
      </c>
      <c r="MF2" t="inlineStr">
        <is>
          <t>ALL Count.AutoSlam.GEG1.GEG1-SLAM809.Log.Alarm.HIGH.CM01_GripperServoOvertravelLower.39 sum</t>
        </is>
      </c>
      <c r="MG2" t="inlineStr">
        <is>
          <t>ALL Count.AutoSlam.GEG1.GEG1-SLAM809.Log.Alarm.HIGH.CM01_GripperServoPositionFault.3 sum</t>
        </is>
      </c>
      <c r="MH2" t="inlineStr">
        <is>
          <t>ALL Count.AutoSlam.GEG1.GEG1-SLAM809.Log.Alarm.HIGH.CM01_JawClosedError.45 sum</t>
        </is>
      </c>
      <c r="MI2" t="inlineStr">
        <is>
          <t>ALL Count.AutoSlam.GEG1.GEG1-SLAM809.Log.Alarm.HIGH.CM01_JawSafetysensorFault_BagRollSide_.47 sum</t>
        </is>
      </c>
      <c r="MJ2" t="inlineStr">
        <is>
          <t>ALL Count.AutoSlam.GEG1.GEG1-SLAM809.Log.Alarm.HIGH.CM01_KickoutConveyorMotorFault.16 sum</t>
        </is>
      </c>
      <c r="MK2" t="inlineStr">
        <is>
          <t>ALL Count.AutoSlam.GEG1.GEG1-SLAM809.Log.Alarm.HIGH.CM01_Nip_Servo_Axis_Fault.40 sum</t>
        </is>
      </c>
      <c r="ML2" t="inlineStr">
        <is>
          <t>ALL Count.AutoSlam.GEG1.GEG1-SLAM809.Log.Alarm.HIGH.CM01_NipFaultCycletoolongorServoNotReady.4 sum</t>
        </is>
      </c>
      <c r="MM2" t="inlineStr">
        <is>
          <t>ALL Count.AutoSlam.GEG1.GEG1-SLAM809.Log.Alarm.HIGH.CM01_TakeawayConveyorMotorFault.15 sum</t>
        </is>
      </c>
      <c r="MN2" t="inlineStr">
        <is>
          <t>ALL Count.AutoSlam.GEG1.GEG1-SLAM809.Log.Alarm.LOW.CM01_ToteBarcodeReaderOffline.19 sum</t>
        </is>
      </c>
      <c r="MO2" t="inlineStr">
        <is>
          <t>ALL Count.AutoSlam.GEG1.GEG1-SLAM809.Log.Alarm.LOW.CM01_VerifyCameraNotReady.26 sum</t>
        </is>
      </c>
      <c r="MP2" t="inlineStr">
        <is>
          <t>ALL Count.AutoSlam.GEG1.GEG1-SLAM809.Log.Alarm.WARNING.CM01_ASINScanreceiptmaybeslow.122 sum</t>
        </is>
      </c>
      <c r="MQ2" t="inlineStr">
        <is>
          <t>ALL Count.AutoSlam.GEG1.GEG1-SLAM809.Log.Alarm.WARNING.CM01_ASINToteSupplyConveyorEmpty.71 sum</t>
        </is>
      </c>
      <c r="MR2" t="inlineStr">
        <is>
          <t>ALL Count.AutoSlam.GEG1.GEG1-SLAM809.Log.Alarm.WARNING.CM01_BagFilmLow-MachineStartInhibited.70 sum</t>
        </is>
      </c>
      <c r="MS2" t="inlineStr">
        <is>
          <t>ALL Count.AutoSlam.GEG1.GEG1-SLAM809.Log.Alarm.WARNING.CM01_BagFilmLow.69 sum</t>
        </is>
      </c>
      <c r="MT2" t="inlineStr">
        <is>
          <t>ALL Count.AutoSlam.GEG1.GEG1-SLAM809.Log.Alarm.WARNING.CM01_CycleStopActive.65 sum</t>
        </is>
      </c>
      <c r="MU2" t="inlineStr">
        <is>
          <t>ALL Count.AutoSlam.GEG1.GEG1-SLAM809.Log.Alarm.WARNING.CM01_EventServiceDisconnected.118 sum</t>
        </is>
      </c>
      <c r="MV2" t="inlineStr">
        <is>
          <t>ALL Count.AutoSlam.GEG1.GEG1-SLAM809.Log.Alarm.WARNING.CM01_FailedtoTampError.82 sum</t>
        </is>
      </c>
      <c r="MW2" t="inlineStr">
        <is>
          <t>ALL Count.AutoSlam.GEG1.GEG1-SLAM809.Log.Alarm.WARNING.CM01_FailuretoReadRejectToteBarcode.73 sum</t>
        </is>
      </c>
      <c r="MX2" t="inlineStr">
        <is>
          <t>ALL Count.AutoSlam.GEG1.GEG1-SLAM809.Log.Alarm.WARNING.CM01_FLUSHREQUIRED_Dry/EmptyCyclethemachine_.95 sum</t>
        </is>
      </c>
      <c r="MY2" t="inlineStr">
        <is>
          <t>ALL Count.AutoSlam.GEG1.GEG1-SLAM809.Log.Alarm.WARNING.CM01_KickoutConveyorJam.91 sum</t>
        </is>
      </c>
      <c r="MZ2" t="inlineStr">
        <is>
          <t>ALL Count.AutoSlam.GEG1.GEG1-SLAM809.Log.Alarm.WARNING.CM01_LabelPrinterLabelStockLow-StopMachine.76 sum</t>
        </is>
      </c>
      <c r="NA2" t="inlineStr">
        <is>
          <t>ALL Count.AutoSlam.GEG1.GEG1-SLAM809.Log.Alarm.WARNING.CM01_LabelPrinterLabelStockLow.75 sum</t>
        </is>
      </c>
      <c r="NB2" t="inlineStr">
        <is>
          <t>ALL Count.AutoSlam.GEG1.GEG1-SLAM809.Log.Alarm.WARNING.CM01_LabelVerifySlow.108 sum</t>
        </is>
      </c>
      <c r="NC2" t="inlineStr">
        <is>
          <t>ALL Count.AutoSlam.GEG1.GEG1-SLAM809.Log.Alarm.WARNING.CM01_LightCurtainInterrupted.64 sum</t>
        </is>
      </c>
      <c r="ND2" t="inlineStr">
        <is>
          <t>ALL Count.AutoSlam.GEG1.GEG1-SLAM809.Log.Alarm.WARNING.CM01_MachineStarved-NoASINtotesonconveyororslide.72 sum</t>
        </is>
      </c>
      <c r="NE2" t="inlineStr">
        <is>
          <t>ALL Count.AutoSlam.GEG1.GEG1-SLAM809.Log.Alarm.WARNING.CM01_NTPServiceDisconnected.119 sum</t>
        </is>
      </c>
      <c r="NF2" t="inlineStr">
        <is>
          <t>ALL Count.AutoSlam.GEG1.GEG1-SLAM809.Log.Alarm.WARNING.CM01_PackServiceDisconnected.116 sum</t>
        </is>
      </c>
      <c r="NG2" t="inlineStr">
        <is>
          <t>ALL Count.AutoSlam.GEG1.GEG1-SLAM809.Log.Alarm.WARNING.CM01_PrinterFailedtoPrint.80 sum</t>
        </is>
      </c>
      <c r="NH2" t="inlineStr">
        <is>
          <t>ALL Count.AutoSlam.GEG1.GEG1-SLAM809.Log.Alarm.WARNING.CM01_SealerBarTemperatureTooLow.68 sum</t>
        </is>
      </c>
      <c r="NI2" t="inlineStr">
        <is>
          <t>ALL Count.AutoSlam.GEG1.GEG1-SLAM809.Log.Alarm.WARNING.CM01_SealingJawCutterFailedtoAdvance.112 sum</t>
        </is>
      </c>
      <c r="NJ2" t="inlineStr">
        <is>
          <t>ALL Count.AutoSlam.GEG1.GEG1-SLAM809.Log.Alarm.WARNING.CM01_SLAMServiceDisconnected.117 sum</t>
        </is>
      </c>
      <c r="NK2" t="inlineStr">
        <is>
          <t>ALL Count.AutoSlam.GEG1.GEG1-SLAM809.Log.Alarm.WARNING.CM01_TakeawayConveyorJam.90 sum</t>
        </is>
      </c>
      <c r="NL2" t="inlineStr">
        <is>
          <t>ALL Count.AutoSlam.GEG1.GEG1-SLAM809.Log.Alarm.WARNING.CM01_TampHeadVacuumError.81 sum</t>
        </is>
      </c>
      <c r="NM2" t="inlineStr">
        <is>
          <t>ALL Count.AutoSlam.GEG1.GEG1-SLAM809.Log.Alarm.WARNING.CM01_WMSLabelRequestResponseSlow.121 sum</t>
        </is>
      </c>
      <c r="NN2" t="inlineStr">
        <is>
          <t>ALL Count.AutoSlam.GEG1.GEG1-SLAM809.Log.Alarm.WARNING.CM01_WMSScaleInductACKResponseSlow.120 sum</t>
        </is>
      </c>
      <c r="NO2" t="inlineStr">
        <is>
          <t>ALL Count.AutoSlam.GEG1.GEG1-SLAM810.Log.Alarm.CRITICAL.CM01_BackSideExitConveyorE-StopPressed.59 sum</t>
        </is>
      </c>
      <c r="NP2" t="inlineStr">
        <is>
          <t>ALL Count.AutoSlam.GEG1.GEG1-SLAM810.Log.Alarm.CRITICAL.CM01_FrontSideHMICabinetE-StopPressed.57 sum</t>
        </is>
      </c>
      <c r="NQ2" t="inlineStr">
        <is>
          <t>ALL Count.AutoSlam.GEG1.GEG1-SLAM810.Log.Alarm.CRITICAL.CM01_FrontSideJawAccessDoorOpen.60 sum</t>
        </is>
      </c>
      <c r="NR2" t="inlineStr">
        <is>
          <t>ALL Count.AutoSlam.GEG1.GEG1-SLAM810.Log.Alarm.CRITICAL.CM01_GripperServoOvertravelUpper.38 sum</t>
        </is>
      </c>
      <c r="NS2" t="inlineStr">
        <is>
          <t>ALL Count.AutoSlam.GEG1.GEG1-SLAM810.Log.Alarm.HIGH.CM01_Grip_Servo_Axis_Fault.36 sum</t>
        </is>
      </c>
      <c r="NT2" t="inlineStr">
        <is>
          <t>ALL Count.AutoSlam.GEG1.GEG1-SLAM810.Log.Alarm.HIGH.CM01_GripperServoOvertravelLower.39 sum</t>
        </is>
      </c>
      <c r="NU2" t="inlineStr">
        <is>
          <t>ALL Count.AutoSlam.GEG1.GEG1-SLAM810.Log.Alarm.HIGH.CM01_GripperServoPositionFault.3 sum</t>
        </is>
      </c>
      <c r="NV2" t="inlineStr">
        <is>
          <t>ALL Count.AutoSlam.GEG1.GEG1-SLAM810.Log.Alarm.HIGH.CM01_JawSafetySensorFault_OperatorSide_.46 sum</t>
        </is>
      </c>
      <c r="NW2" t="inlineStr">
        <is>
          <t>ALL Count.AutoSlam.GEG1.GEG1-SLAM810.Log.Alarm.HIGH.CM01_KickoutConveyorMotorFault.16 sum</t>
        </is>
      </c>
      <c r="NX2" t="inlineStr">
        <is>
          <t>ALL Count.AutoSlam.GEG1.GEG1-SLAM810.Log.Alarm.HIGH.CM01_Nip_Servo_Axis_Fault.40 sum</t>
        </is>
      </c>
      <c r="NY2" t="inlineStr">
        <is>
          <t>ALL Count.AutoSlam.GEG1.GEG1-SLAM810.Log.Alarm.HIGH.CM01_NipFaultCycletoolongorServoNotReady.4 sum</t>
        </is>
      </c>
      <c r="NZ2" t="inlineStr">
        <is>
          <t>ALL Count.AutoSlam.GEG1.GEG1-SLAM810.Log.Alarm.HIGH.CM01_TakeawayConveyorMotorFault.15 sum</t>
        </is>
      </c>
      <c r="OA2" t="inlineStr">
        <is>
          <t>ALL Count.AutoSlam.GEG1.GEG1-SLAM810.Log.Alarm.LOW.CM01_VerifyCameraNotReady.26 sum</t>
        </is>
      </c>
      <c r="OB2" t="inlineStr">
        <is>
          <t>ALL Count.AutoSlam.GEG1.GEG1-SLAM810.Log.Alarm.WARNING.CM01_ASINScanreceiptmaybeslow.122 sum</t>
        </is>
      </c>
      <c r="OC2" t="inlineStr">
        <is>
          <t>ALL Count.AutoSlam.GEG1.GEG1-SLAM810.Log.Alarm.WARNING.CM01_ASINToteSupplyConveyorEmpty.71 sum</t>
        </is>
      </c>
      <c r="OD2" t="inlineStr">
        <is>
          <t>ALL Count.AutoSlam.GEG1.GEG1-SLAM810.Log.Alarm.WARNING.CM01_BagFilmLow-MachineStartInhibited.70 sum</t>
        </is>
      </c>
      <c r="OE2" t="inlineStr">
        <is>
          <t>ALL Count.AutoSlam.GEG1.GEG1-SLAM810.Log.Alarm.WARNING.CM01_BagFilmLow.69 sum</t>
        </is>
      </c>
      <c r="OF2" t="inlineStr">
        <is>
          <t>ALL Count.AutoSlam.GEG1.GEG1-SLAM810.Log.Alarm.WARNING.CM01_CycleStopActive.65 sum</t>
        </is>
      </c>
      <c r="OG2" t="inlineStr">
        <is>
          <t>ALL Count.AutoSlam.GEG1.GEG1-SLAM810.Log.Alarm.WARNING.CM01_DownstreamConveyorStopped.92 sum</t>
        </is>
      </c>
      <c r="OH2" t="inlineStr">
        <is>
          <t>ALL Count.AutoSlam.GEG1.GEG1-SLAM810.Log.Alarm.WARNING.CM01_EventServiceDisconnected.118 sum</t>
        </is>
      </c>
      <c r="OI2" t="inlineStr">
        <is>
          <t>ALL Count.AutoSlam.GEG1.GEG1-SLAM810.Log.Alarm.WARNING.CM01_FailedtoTampError.82 sum</t>
        </is>
      </c>
      <c r="OJ2" t="inlineStr">
        <is>
          <t>ALL Count.AutoSlam.GEG1.GEG1-SLAM810.Log.Alarm.WARNING.CM01_FailuretoReadRejectToteBarcode.73 sum</t>
        </is>
      </c>
      <c r="OK2" t="inlineStr">
        <is>
          <t>ALL Count.AutoSlam.GEG1.GEG1-SLAM810.Log.Alarm.WARNING.CM01_FLUSHREQUIRED_Dry/EmptyCyclethemachine_.95 sum</t>
        </is>
      </c>
      <c r="OL2" t="inlineStr">
        <is>
          <t>ALL Count.AutoSlam.GEG1.GEG1-SLAM810.Log.Alarm.WARNING.CM01_KickoutConveyorJam.91 sum</t>
        </is>
      </c>
      <c r="OM2" t="inlineStr">
        <is>
          <t>ALL Count.AutoSlam.GEG1.GEG1-SLAM810.Log.Alarm.WARNING.CM01_LabelApplicatorTampHeadSlow.106 sum</t>
        </is>
      </c>
      <c r="ON2" t="inlineStr">
        <is>
          <t>ALL Count.AutoSlam.GEG1.GEG1-SLAM810.Log.Alarm.WARNING.CM01_LabelPrinterLabelStockLow.75 sum</t>
        </is>
      </c>
      <c r="OO2" t="inlineStr">
        <is>
          <t>ALL Count.AutoSlam.GEG1.GEG1-SLAM810.Log.Alarm.WARNING.CM01_LabelVerifySlow.108 sum</t>
        </is>
      </c>
      <c r="OP2" t="inlineStr">
        <is>
          <t>ALL Count.AutoSlam.GEG1.GEG1-SLAM810.Log.Alarm.WARNING.CM01_LightCurtainInterrupted.64 sum</t>
        </is>
      </c>
      <c r="OQ2" t="inlineStr">
        <is>
          <t>ALL Count.AutoSlam.GEG1.GEG1-SLAM810.Log.Alarm.WARNING.CM01_MachineStarved-NoASINtotesonconveyororslide.72 sum</t>
        </is>
      </c>
      <c r="OR2" t="inlineStr">
        <is>
          <t>ALL Count.AutoSlam.GEG1.GEG1-SLAM810.Log.Alarm.WARNING.CM01_NTPServiceDisconnected.119 sum</t>
        </is>
      </c>
      <c r="OS2" t="inlineStr">
        <is>
          <t>ALL Count.AutoSlam.GEG1.GEG1-SLAM810.Log.Alarm.WARNING.CM01_PackServiceDisconnected.116 sum</t>
        </is>
      </c>
      <c r="OT2" t="inlineStr">
        <is>
          <t>ALL Count.AutoSlam.GEG1.GEG1-SLAM810.Log.Alarm.WARNING.CM01_PrinterFailedtoPrint.80 sum</t>
        </is>
      </c>
      <c r="OU2" t="inlineStr">
        <is>
          <t>ALL Count.AutoSlam.GEG1.GEG1-SLAM810.Log.Alarm.WARNING.CM01_SealerBarTemperatureTooLow.68 sum</t>
        </is>
      </c>
      <c r="OV2" t="inlineStr">
        <is>
          <t>ALL Count.AutoSlam.GEG1.GEG1-SLAM810.Log.Alarm.WARNING.CM01_SealingJawCutterFailedtoAdvance.112 sum</t>
        </is>
      </c>
      <c r="OW2" t="inlineStr">
        <is>
          <t>ALL Count.AutoSlam.GEG1.GEG1-SLAM810.Log.Alarm.WARNING.CM01_SLAMServiceDisconnected.117 sum</t>
        </is>
      </c>
      <c r="OX2" t="inlineStr">
        <is>
          <t>ALL Count.AutoSlam.GEG1.GEG1-SLAM810.Log.Alarm.WARNING.CM01_TakeawayConveyorJam.90 sum</t>
        </is>
      </c>
      <c r="OY2" t="inlineStr">
        <is>
          <t>ALL Count.AutoSlam.GEG1.GEG1-SLAM810.Log.Alarm.WARNING.CM01_TampHeadVacuumError.81 sum</t>
        </is>
      </c>
      <c r="OZ2" t="inlineStr">
        <is>
          <t>ALL Count.AutoSlam.GEG1.GEG1-SLAM810.Log.Alarm.WARNING.CM01_WMSLabelRequestResponseSlow.121 sum</t>
        </is>
      </c>
      <c r="PA2" t="inlineStr">
        <is>
          <t>ALL Count.AutoSlam.GEG1.GEG1-SLAM810.Log.Alarm.WARNING.CM01_WMSScaleInductACKResponseSlow.120 sum</t>
        </is>
      </c>
      <c r="PB2" t="inlineStr">
        <is>
          <t>ALL Count.AutoSlam.GEG1.GEG1-SLAM811.Log.Alarm.CRITICAL.CM01_FrontSideHMICabinetE-StopPressed.57 sum</t>
        </is>
      </c>
      <c r="PC2" t="inlineStr">
        <is>
          <t>ALL Count.AutoSlam.GEG1.GEG1-SLAM811.Log.Alarm.CRITICAL.CM01_FrontSideJawAccessDoorOpen.60 sum</t>
        </is>
      </c>
      <c r="PD2" t="inlineStr">
        <is>
          <t>ALL Count.AutoSlam.GEG1.GEG1-SLAM811.Log.Alarm.HIGH.CM01_Grip_Servo_Axis_Fault.36 sum</t>
        </is>
      </c>
      <c r="PE2" t="inlineStr">
        <is>
          <t>ALL Count.AutoSlam.GEG1.GEG1-SLAM811.Log.Alarm.HIGH.CM01_GripperServoOvertravelLower.39 sum</t>
        </is>
      </c>
      <c r="PF2" t="inlineStr">
        <is>
          <t>ALL Count.AutoSlam.GEG1.GEG1-SLAM811.Log.Alarm.HIGH.CM01_GripperServoPositionFault.3 sum</t>
        </is>
      </c>
      <c r="PG2" t="inlineStr">
        <is>
          <t>ALL Count.AutoSlam.GEG1.GEG1-SLAM811.Log.Alarm.HIGH.CM01_JawSafetysensorFault_BagRollSide_.47 sum</t>
        </is>
      </c>
      <c r="PH2" t="inlineStr">
        <is>
          <t>ALL Count.AutoSlam.GEG1.GEG1-SLAM811.Log.Alarm.HIGH.CM01_KickoutConveyorMotorFault.16 sum</t>
        </is>
      </c>
      <c r="PI2" t="inlineStr">
        <is>
          <t>ALL Count.AutoSlam.GEG1.GEG1-SLAM811.Log.Alarm.HIGH.CM01_Nip_Servo_Axis_Fault.40 sum</t>
        </is>
      </c>
      <c r="PJ2" t="inlineStr">
        <is>
          <t>ALL Count.AutoSlam.GEG1.GEG1-SLAM811.Log.Alarm.HIGH.CM01_NipFaultCycletoolongorServoNotReady.4 sum</t>
        </is>
      </c>
      <c r="PK2" t="inlineStr">
        <is>
          <t>ALL Count.AutoSlam.GEG1.GEG1-SLAM811.Log.Alarm.HIGH.CM01_TakeawayConveyorMotorFault.15 sum</t>
        </is>
      </c>
      <c r="PL2" t="inlineStr">
        <is>
          <t>ALL Count.AutoSlam.GEG1.GEG1-SLAM811.Log.Alarm.LOW.CM01_VerifyCameraNotReady.26 sum</t>
        </is>
      </c>
      <c r="PM2" t="inlineStr">
        <is>
          <t>ALL Count.AutoSlam.GEG1.GEG1-SLAM811.Log.Alarm.WARNING.CM01_ASINScanreceiptmaybeslow.122 sum</t>
        </is>
      </c>
      <c r="PN2" t="inlineStr">
        <is>
          <t>ALL Count.AutoSlam.GEG1.GEG1-SLAM811.Log.Alarm.WARNING.CM01_ASINToteSupplyConveyorEmpty.71 sum</t>
        </is>
      </c>
      <c r="PO2" t="inlineStr">
        <is>
          <t>ALL Count.AutoSlam.GEG1.GEG1-SLAM811.Log.Alarm.WARNING.CM01_BagFilmLow-MachineStartInhibited.70 sum</t>
        </is>
      </c>
      <c r="PP2" t="inlineStr">
        <is>
          <t>ALL Count.AutoSlam.GEG1.GEG1-SLAM811.Log.Alarm.WARNING.CM01_BagFilmLow.69 sum</t>
        </is>
      </c>
      <c r="PQ2" t="inlineStr">
        <is>
          <t>ALL Count.AutoSlam.GEG1.GEG1-SLAM811.Log.Alarm.WARNING.CM01_CycleStopActive.65 sum</t>
        </is>
      </c>
      <c r="PR2" t="inlineStr">
        <is>
          <t>ALL Count.AutoSlam.GEG1.GEG1-SLAM811.Log.Alarm.WARNING.CM01_DownstreamConveyorStopped.92 sum</t>
        </is>
      </c>
      <c r="PS2" t="inlineStr">
        <is>
          <t>ALL Count.AutoSlam.GEG1.GEG1-SLAM811.Log.Alarm.WARNING.CM01_EventServiceDisconnected.118 sum</t>
        </is>
      </c>
      <c r="PT2" t="inlineStr">
        <is>
          <t>ALL Count.AutoSlam.GEG1.GEG1-SLAM811.Log.Alarm.WARNING.CM01_FailedtoTampError.82 sum</t>
        </is>
      </c>
      <c r="PU2" t="inlineStr">
        <is>
          <t>ALL Count.AutoSlam.GEG1.GEG1-SLAM811.Log.Alarm.WARNING.CM01_FailuretoReadRejectToteBarcode.73 sum</t>
        </is>
      </c>
      <c r="PV2" t="inlineStr">
        <is>
          <t>ALL Count.AutoSlam.GEG1.GEG1-SLAM811.Log.Alarm.WARNING.CM01_FLUSHREQUIRED_Dry/EmptyCyclethemachine_.95 sum</t>
        </is>
      </c>
      <c r="PW2" t="inlineStr">
        <is>
          <t>ALL Count.AutoSlam.GEG1.GEG1-SLAM811.Log.Alarm.WARNING.CM01_KickoutConveyorJam.91 sum</t>
        </is>
      </c>
      <c r="PX2" t="inlineStr">
        <is>
          <t>ALL Count.AutoSlam.GEG1.GEG1-SLAM811.Log.Alarm.WARNING.CM01_LabelPrinterLabelStockLow-StopMachine.76 sum</t>
        </is>
      </c>
      <c r="PY2" t="inlineStr">
        <is>
          <t>ALL Count.AutoSlam.GEG1.GEG1-SLAM811.Log.Alarm.WARNING.CM01_LabelPrinterLabelStockLow.75 sum</t>
        </is>
      </c>
      <c r="PZ2" t="inlineStr">
        <is>
          <t>ALL Count.AutoSlam.GEG1.GEG1-SLAM811.Log.Alarm.WARNING.CM01_LabelVerifySlow.108 sum</t>
        </is>
      </c>
      <c r="QA2" t="inlineStr">
        <is>
          <t>ALL Count.AutoSlam.GEG1.GEG1-SLAM811.Log.Alarm.WARNING.CM01_LightCurtainInterrupted.64 sum</t>
        </is>
      </c>
      <c r="QB2" t="inlineStr">
        <is>
          <t>ALL Count.AutoSlam.GEG1.GEG1-SLAM811.Log.Alarm.WARNING.CM01_MachineStarved-NoASINtotesonconveyororslide.72 sum</t>
        </is>
      </c>
      <c r="QC2" t="inlineStr">
        <is>
          <t>ALL Count.AutoSlam.GEG1.GEG1-SLAM811.Log.Alarm.WARNING.CM01_PackServiceDisconnected.116 sum</t>
        </is>
      </c>
      <c r="QD2" t="inlineStr">
        <is>
          <t>ALL Count.AutoSlam.GEG1.GEG1-SLAM811.Log.Alarm.WARNING.CM01_PrinterFailedtoPrint.80 sum</t>
        </is>
      </c>
      <c r="QE2" t="inlineStr">
        <is>
          <t>ALL Count.AutoSlam.GEG1.GEG1-SLAM811.Log.Alarm.WARNING.CM01_SealerBarTemperatureTooLow.68 sum</t>
        </is>
      </c>
      <c r="QF2" t="inlineStr">
        <is>
          <t>ALL Count.AutoSlam.GEG1.GEG1-SLAM811.Log.Alarm.WARNING.CM01_SealingJawCutterFailedtoAdvance.112 sum</t>
        </is>
      </c>
      <c r="QG2" t="inlineStr">
        <is>
          <t>ALL Count.AutoSlam.GEG1.GEG1-SLAM811.Log.Alarm.WARNING.CM01_SLAMServiceDisconnected.117 sum</t>
        </is>
      </c>
      <c r="QH2" t="inlineStr">
        <is>
          <t>ALL Count.AutoSlam.GEG1.GEG1-SLAM811.Log.Alarm.WARNING.CM01_TakeawayConveyorJam.90 sum</t>
        </is>
      </c>
      <c r="QI2" t="inlineStr">
        <is>
          <t>ALL Count.AutoSlam.GEG1.GEG1-SLAM811.Log.Alarm.WARNING.CM01_TampHeadVacuumError.81 sum</t>
        </is>
      </c>
      <c r="QJ2" t="inlineStr">
        <is>
          <t>ALL Count.AutoSlam.GEG1.GEG1-SLAM811.Log.Alarm.WARNING.CM01_WMSLabelRequestResponseSlow.121 sum</t>
        </is>
      </c>
      <c r="QK2" t="inlineStr">
        <is>
          <t>ALL Count.AutoSlam.GEG1.GEG1-SLAM811.Log.Alarm.WARNING.CM01_WMSScaleInductACKResponseSlow.120 sum</t>
        </is>
      </c>
      <c r="QL2" t="inlineStr">
        <is>
          <t>ALL Count.AutoSlam.GEG1.GEG1-SLAM812.Log.Alarm.CRITICAL.CM01_BackSideFilmRollE-StopPressed.58 sum</t>
        </is>
      </c>
      <c r="QM2" t="inlineStr">
        <is>
          <t>ALL Count.AutoSlam.GEG1.GEG1-SLAM812.Log.Alarm.CRITICAL.CM01_FrontSideExitConveyorE-StopPressed.61 sum</t>
        </is>
      </c>
      <c r="QN2" t="inlineStr">
        <is>
          <t>ALL Count.AutoSlam.GEG1.GEG1-SLAM812.Log.Alarm.CRITICAL.CM01_FrontSideHMICabinetE-StopPressed.57 sum</t>
        </is>
      </c>
      <c r="QO2" t="inlineStr">
        <is>
          <t>ALL Count.AutoSlam.GEG1.GEG1-SLAM812.Log.Alarm.CRITICAL.CM01_FrontSideJawAccessDoorOpen.60 sum</t>
        </is>
      </c>
      <c r="QP2" t="inlineStr">
        <is>
          <t>ALL Count.AutoSlam.GEG1.GEG1-SLAM812.Log.Alarm.HIGH.CM01_Grip_Servo_Axis_Fault.36 sum</t>
        </is>
      </c>
      <c r="QQ2" t="inlineStr">
        <is>
          <t>ALL Count.AutoSlam.GEG1.GEG1-SLAM812.Log.Alarm.HIGH.CM01_GripperServoOvertravelLower.39 sum</t>
        </is>
      </c>
      <c r="QR2" t="inlineStr">
        <is>
          <t>ALL Count.AutoSlam.GEG1.GEG1-SLAM812.Log.Alarm.HIGH.CM01_JawClosedError.45 sum</t>
        </is>
      </c>
      <c r="QS2" t="inlineStr">
        <is>
          <t>ALL Count.AutoSlam.GEG1.GEG1-SLAM812.Log.Alarm.HIGH.CM01_KickoutConveyorMotorFault.16 sum</t>
        </is>
      </c>
      <c r="QT2" t="inlineStr">
        <is>
          <t>ALL Count.AutoSlam.GEG1.GEG1-SLAM812.Log.Alarm.HIGH.CM01_Nip_Servo_Axis_Fault.40 sum</t>
        </is>
      </c>
      <c r="QU2" t="inlineStr">
        <is>
          <t>ALL Count.AutoSlam.GEG1.GEG1-SLAM812.Log.Alarm.HIGH.CM01_NipFaultCycletoolongorServoNotReady.4 sum</t>
        </is>
      </c>
      <c r="QV2" t="inlineStr">
        <is>
          <t>ALL Count.AutoSlam.GEG1.GEG1-SLAM812.Log.Alarm.HIGH.CM01_TakeawayConveyorMotorFault.15 sum</t>
        </is>
      </c>
      <c r="QW2" t="inlineStr">
        <is>
          <t>ALL Count.AutoSlam.GEG1.GEG1-SLAM812.Log.Alarm.LOW.CM01_VerifyCameraNotReady.26 sum</t>
        </is>
      </c>
      <c r="QX2" t="inlineStr">
        <is>
          <t>ALL Count.AutoSlam.GEG1.GEG1-SLAM812.Log.Alarm.WARNING.CM01_ASINScanreceiptmaybeslow.122 sum</t>
        </is>
      </c>
      <c r="QY2" t="inlineStr">
        <is>
          <t>ALL Count.AutoSlam.GEG1.GEG1-SLAM812.Log.Alarm.WARNING.CM01_ASINToteSupplyConveyorEmpty.71 sum</t>
        </is>
      </c>
      <c r="QZ2" t="inlineStr">
        <is>
          <t>ALL Count.AutoSlam.GEG1.GEG1-SLAM812.Log.Alarm.WARNING.CM01_BagFilmLow-MachineStartInhibited.70 sum</t>
        </is>
      </c>
      <c r="RA2" t="inlineStr">
        <is>
          <t>ALL Count.AutoSlam.GEG1.GEG1-SLAM812.Log.Alarm.WARNING.CM01_BagFilmLow.69 sum</t>
        </is>
      </c>
      <c r="RB2" t="inlineStr">
        <is>
          <t>ALL Count.AutoSlam.GEG1.GEG1-SLAM812.Log.Alarm.WARNING.CM01_CycleStopActive.65 sum</t>
        </is>
      </c>
      <c r="RC2" t="inlineStr">
        <is>
          <t>ALL Count.AutoSlam.GEG1.GEG1-SLAM812.Log.Alarm.WARNING.CM01_DownstreamConveyorStopped.92 sum</t>
        </is>
      </c>
      <c r="RD2" t="inlineStr">
        <is>
          <t>ALL Count.AutoSlam.GEG1.GEG1-SLAM812.Log.Alarm.WARNING.CM01_EventServiceDisconnected.118 sum</t>
        </is>
      </c>
      <c r="RE2" t="inlineStr">
        <is>
          <t>ALL Count.AutoSlam.GEG1.GEG1-SLAM812.Log.Alarm.WARNING.CM01_FailedtoTampError.82 sum</t>
        </is>
      </c>
      <c r="RF2" t="inlineStr">
        <is>
          <t>ALL Count.AutoSlam.GEG1.GEG1-SLAM812.Log.Alarm.WARNING.CM01_FailuretoReadRejectToteBarcode.73 sum</t>
        </is>
      </c>
      <c r="RG2" t="inlineStr">
        <is>
          <t>ALL Count.AutoSlam.GEG1.GEG1-SLAM812.Log.Alarm.WARNING.CM01_FLUSHREQUIRED_Dry/EmptyCyclethemachine_.95 sum</t>
        </is>
      </c>
      <c r="RH2" t="inlineStr">
        <is>
          <t>ALL Count.AutoSlam.GEG1.GEG1-SLAM812.Log.Alarm.WARNING.CM01_KickoutConveyorJam.91 sum</t>
        </is>
      </c>
      <c r="RI2" t="inlineStr">
        <is>
          <t>ALL Count.AutoSlam.GEG1.GEG1-SLAM812.Log.Alarm.WARNING.CM01_LabelApplicatorTampHeadSlow.106 sum</t>
        </is>
      </c>
      <c r="RJ2" t="inlineStr">
        <is>
          <t>ALL Count.AutoSlam.GEG1.GEG1-SLAM812.Log.Alarm.WARNING.CM01_LabelPrinterLabelStockLow-StopMachine.76 sum</t>
        </is>
      </c>
      <c r="RK2" t="inlineStr">
        <is>
          <t>ALL Count.AutoSlam.GEG1.GEG1-SLAM812.Log.Alarm.WARNING.CM01_LabelPrinterLabelStockLow.75 sum</t>
        </is>
      </c>
      <c r="RL2" t="inlineStr">
        <is>
          <t>ALL Count.AutoSlam.GEG1.GEG1-SLAM812.Log.Alarm.WARNING.CM01_LabelVerifySlow.108 sum</t>
        </is>
      </c>
      <c r="RM2" t="inlineStr">
        <is>
          <t>ALL Count.AutoSlam.GEG1.GEG1-SLAM812.Log.Alarm.WARNING.CM01_LightCurtainInterrupted.64 sum</t>
        </is>
      </c>
      <c r="RN2" t="inlineStr">
        <is>
          <t>ALL Count.AutoSlam.GEG1.GEG1-SLAM812.Log.Alarm.WARNING.CM01_MachineStarved-NoASINtotesonconveyororslide.72 sum</t>
        </is>
      </c>
      <c r="RO2" t="inlineStr">
        <is>
          <t>ALL Count.AutoSlam.GEG1.GEG1-SLAM812.Log.Alarm.WARNING.CM01_PackServiceDisconnected.116 sum</t>
        </is>
      </c>
      <c r="RP2" t="inlineStr">
        <is>
          <t>ALL Count.AutoSlam.GEG1.GEG1-SLAM812.Log.Alarm.WARNING.CM01_PrinterFailedtoPrint.80 sum</t>
        </is>
      </c>
      <c r="RQ2" t="inlineStr">
        <is>
          <t>ALL Count.AutoSlam.GEG1.GEG1-SLAM812.Log.Alarm.WARNING.CM01_SealerBarTemperatureTooLow.68 sum</t>
        </is>
      </c>
      <c r="RR2" t="inlineStr">
        <is>
          <t>ALL Count.AutoSlam.GEG1.GEG1-SLAM812.Log.Alarm.WARNING.CM01_SealingJawCutterFailedtoAdvance.112 sum</t>
        </is>
      </c>
      <c r="RS2" t="inlineStr">
        <is>
          <t>ALL Count.AutoSlam.GEG1.GEG1-SLAM812.Log.Alarm.WARNING.CM01_SLAMServiceDisconnected.117 sum</t>
        </is>
      </c>
      <c r="RT2" t="inlineStr">
        <is>
          <t>ALL Count.AutoSlam.GEG1.GEG1-SLAM812.Log.Alarm.WARNING.CM01_TakeawayConveyorJam.90 sum</t>
        </is>
      </c>
      <c r="RU2" t="inlineStr">
        <is>
          <t>ALL Count.AutoSlam.GEG1.GEG1-SLAM812.Log.Alarm.WARNING.CM01_TampHeadVacuumError.81 sum</t>
        </is>
      </c>
      <c r="RV2" t="inlineStr">
        <is>
          <t>ALL Count.AutoSlam.GEG1.GEG1-SLAM812.Log.Alarm.WARNING.CM01_WMSLabelRequestResponseSlow.121 sum</t>
        </is>
      </c>
      <c r="RW2" t="inlineStr">
        <is>
          <t>ALL Count.AutoSlam.GEG1.GEG1-SLAM812.Log.Alarm.WARNING.CM01_WMSScaleInductACKResponseSlow.120 sum</t>
        </is>
      </c>
      <c r="RX2" t="inlineStr">
        <is>
          <t>processPackageVerified Count.AutoSlam.GEG1.10.GEG1-SLAM2101.Shipped n</t>
        </is>
      </c>
      <c r="RY2" t="inlineStr">
        <is>
          <t>processPackageVerified Count.AutoSlam.GEG1.10.GEG1-SLAM2102.Shipped n</t>
        </is>
      </c>
      <c r="RZ2" t="inlineStr">
        <is>
          <t>processPackageVerified Count.AutoSlam.GEG1.2.GEG1-SLAM1021.Shipped n</t>
        </is>
      </c>
      <c r="SA2" t="inlineStr">
        <is>
          <t>processPackageVerified Count.AutoSlam.GEG1.2.GEG1-SLAM1022.Shipped n</t>
        </is>
      </c>
      <c r="SB2" t="inlineStr">
        <is>
          <t>processPackageVerified Count.AutoSlam.GEG1.3.GEG1-SLAM1031.Shipped n</t>
        </is>
      </c>
      <c r="SC2" t="inlineStr">
        <is>
          <t>processPackageVerified Count.AutoSlam.GEG1.3.GEG1-SLAM1032.Shipped n</t>
        </is>
      </c>
      <c r="SD2" t="inlineStr">
        <is>
          <t>processPackageVerified Count.AutoSlam.GEG1.4.GEG1-SLAM3041.Shipped n</t>
        </is>
      </c>
      <c r="SE2" t="inlineStr">
        <is>
          <t>processPackageVerified Count.AutoSlam.GEG1.4.GEG1-SLAM3042.Shipped n</t>
        </is>
      </c>
      <c r="SF2" t="inlineStr">
        <is>
          <t>processPackageVerified Count.AutoSlam.GEG1.5.GEG1-SLAM3051.Shipped n</t>
        </is>
      </c>
      <c r="SG2" t="inlineStr">
        <is>
          <t>processPackageVerified Count.AutoSlam.GEG1.5.GEG1-SLAM3052.Shipped n</t>
        </is>
      </c>
      <c r="SH2" t="inlineStr">
        <is>
          <t>processPackageVerified Count.AutoSlam.GEG1.6.GEG1-SLAM3061.Shipped n</t>
        </is>
      </c>
      <c r="SI2" t="inlineStr">
        <is>
          <t>processPackageVerified Count.AutoSlam.GEG1.6.GEG1-SLAM3062.Shipped n</t>
        </is>
      </c>
      <c r="SJ2" t="inlineStr">
        <is>
          <t>processPackageVerified Count.AutoSlam.GEG1.7.GEG1-SLAM3071.Shipped n</t>
        </is>
      </c>
      <c r="SK2" t="inlineStr">
        <is>
          <t>processPackageVerified Count.AutoSlam.GEG1.7.GEG1-SLAM3072.Shipped n</t>
        </is>
      </c>
      <c r="SL2" t="inlineStr">
        <is>
          <t>processPackageVerified Count.AutoSlam.GEG1.8.GEG1-SLAM2081.Shipped n</t>
        </is>
      </c>
      <c r="SM2" t="inlineStr">
        <is>
          <t>processPackageVerified Count.AutoSlam.GEG1.8.GEG1-SLAM2082.Shipped n</t>
        </is>
      </c>
      <c r="SN2" t="inlineStr">
        <is>
          <t>processPackageVerified Count.AutoSlam.GEG1.801.GEG1-SLAM801.Shipped n</t>
        </is>
      </c>
      <c r="SO2" t="inlineStr">
        <is>
          <t>processPackageVerified Count.AutoSlam.GEG1.802.GEG1-SLAM802.Shipped n</t>
        </is>
      </c>
      <c r="SP2" t="inlineStr">
        <is>
          <t>processPackageVerified Count.AutoSlam.GEG1.803.GEG1-SLAM803.Shipped n</t>
        </is>
      </c>
      <c r="SQ2" t="inlineStr">
        <is>
          <t>processPackageVerified Count.AutoSlam.GEG1.804.GEG1-SLAM804.Shipped n</t>
        </is>
      </c>
      <c r="SR2" t="inlineStr">
        <is>
          <t>processPackageVerified Count.AutoSlam.GEG1.805.GEG1-SLAM805.Shipped n</t>
        </is>
      </c>
      <c r="SS2" t="inlineStr">
        <is>
          <t>processPackageVerified Count.AutoSlam.GEG1.806.GEG1-SLAM806.Shipped n</t>
        </is>
      </c>
      <c r="ST2" t="inlineStr">
        <is>
          <t>processPackageVerified Count.AutoSlam.GEG1.807.GEG1-SLAM807.Shipped n</t>
        </is>
      </c>
      <c r="SU2" t="inlineStr">
        <is>
          <t>processPackageVerified Count.AutoSlam.GEG1.808.GEG1-SLAM808.Shipped n</t>
        </is>
      </c>
      <c r="SV2" t="inlineStr">
        <is>
          <t>processPackageVerified Count.AutoSlam.GEG1.809.GEG1-SLAM809.Shipped n</t>
        </is>
      </c>
      <c r="SW2" t="inlineStr">
        <is>
          <t>processPackageVerified Count.AutoSlam.GEG1.810.GEG1-SLAM810.Shipped n</t>
        </is>
      </c>
      <c r="SX2" t="inlineStr">
        <is>
          <t>processPackageVerified Count.AutoSlam.GEG1.811.GEG1-SLAM811.Shipped n</t>
        </is>
      </c>
      <c r="SY2" t="inlineStr">
        <is>
          <t>processPackageVerified Count.AutoSlam.GEG1.812.GEG1-SLAM812.Shipped n</t>
        </is>
      </c>
      <c r="SZ2" t="inlineStr">
        <is>
          <t>processPackageVerified Count.AutoSlam.GEG1.9.GEG1-SLAM2091.Shipped n</t>
        </is>
      </c>
      <c r="TA2" t="inlineStr">
        <is>
          <t>processPackageVerified Count.AutoSlam.GEG1.9.GEG1-SLAM2092.Shipped n</t>
        </is>
      </c>
    </row>
    <row r="3">
      <c r="A3" t="inlineStr">
        <is>
          <t>Result</t>
        </is>
      </c>
      <c r="B3" t="inlineStr">
        <is>
          <t>MetricData</t>
        </is>
      </c>
      <c r="C3" t="inlineStr">
        <is>
          <t>MetricData</t>
        </is>
      </c>
      <c r="D3" t="inlineStr">
        <is>
          <t>MetricData</t>
        </is>
      </c>
      <c r="E3" t="inlineStr">
        <is>
          <t>MetricData</t>
        </is>
      </c>
      <c r="F3" t="inlineStr">
        <is>
          <t>MetricData</t>
        </is>
      </c>
      <c r="G3" t="inlineStr">
        <is>
          <t>MetricData</t>
        </is>
      </c>
      <c r="H3" t="inlineStr">
        <is>
          <t>MetricData</t>
        </is>
      </c>
      <c r="I3" t="inlineStr">
        <is>
          <t>MetricData</t>
        </is>
      </c>
      <c r="J3" t="inlineStr">
        <is>
          <t>MetricData</t>
        </is>
      </c>
      <c r="K3" t="inlineStr">
        <is>
          <t>MetricData</t>
        </is>
      </c>
      <c r="L3" t="inlineStr">
        <is>
          <t>MetricData</t>
        </is>
      </c>
      <c r="M3" t="inlineStr">
        <is>
          <t>MetricData</t>
        </is>
      </c>
      <c r="N3" t="inlineStr">
        <is>
          <t>MetricData</t>
        </is>
      </c>
      <c r="O3" t="inlineStr">
        <is>
          <t>MetricData</t>
        </is>
      </c>
      <c r="P3" t="inlineStr">
        <is>
          <t>MetricData</t>
        </is>
      </c>
      <c r="Q3" t="inlineStr">
        <is>
          <t>MetricData</t>
        </is>
      </c>
      <c r="R3" t="inlineStr">
        <is>
          <t>MetricData</t>
        </is>
      </c>
      <c r="S3" t="inlineStr">
        <is>
          <t>MetricData</t>
        </is>
      </c>
      <c r="T3" t="inlineStr">
        <is>
          <t>MetricData</t>
        </is>
      </c>
      <c r="U3" t="inlineStr">
        <is>
          <t>MetricData</t>
        </is>
      </c>
      <c r="V3" t="inlineStr">
        <is>
          <t>MetricData</t>
        </is>
      </c>
      <c r="W3" t="inlineStr">
        <is>
          <t>MetricData</t>
        </is>
      </c>
      <c r="X3" t="inlineStr">
        <is>
          <t>MetricData</t>
        </is>
      </c>
      <c r="Y3" t="inlineStr">
        <is>
          <t>MetricData</t>
        </is>
      </c>
      <c r="Z3" t="inlineStr">
        <is>
          <t>MetricData</t>
        </is>
      </c>
      <c r="AA3" t="inlineStr">
        <is>
          <t>MetricData</t>
        </is>
      </c>
      <c r="AB3" t="inlineStr">
        <is>
          <t>MetricData</t>
        </is>
      </c>
      <c r="AC3" t="inlineStr">
        <is>
          <t>MetricData</t>
        </is>
      </c>
      <c r="AD3" t="inlineStr">
        <is>
          <t>MetricData</t>
        </is>
      </c>
      <c r="AE3" t="inlineStr">
        <is>
          <t>NoData</t>
        </is>
      </c>
      <c r="AF3" t="inlineStr">
        <is>
          <t>MetricData</t>
        </is>
      </c>
      <c r="AG3" t="inlineStr">
        <is>
          <t>NoData</t>
        </is>
      </c>
      <c r="AH3" t="inlineStr">
        <is>
          <t>MetricData</t>
        </is>
      </c>
      <c r="AI3" t="inlineStr">
        <is>
          <t>NoData</t>
        </is>
      </c>
      <c r="AJ3" t="inlineStr">
        <is>
          <t>MetricData</t>
        </is>
      </c>
      <c r="AK3" t="inlineStr">
        <is>
          <t>MetricData</t>
        </is>
      </c>
      <c r="AL3" t="inlineStr">
        <is>
          <t>MetricData</t>
        </is>
      </c>
      <c r="AM3" t="inlineStr">
        <is>
          <t>MetricData</t>
        </is>
      </c>
      <c r="AN3" t="inlineStr">
        <is>
          <t>MetricData</t>
        </is>
      </c>
      <c r="AO3" t="inlineStr">
        <is>
          <t>MetricData</t>
        </is>
      </c>
      <c r="AP3" t="inlineStr">
        <is>
          <t>MetricData</t>
        </is>
      </c>
      <c r="AQ3" t="inlineStr">
        <is>
          <t>MetricData</t>
        </is>
      </c>
      <c r="AR3" t="inlineStr">
        <is>
          <t>MetricData</t>
        </is>
      </c>
      <c r="AS3" t="inlineStr">
        <is>
          <t>MetricData</t>
        </is>
      </c>
      <c r="AT3" t="inlineStr">
        <is>
          <t>MetricData</t>
        </is>
      </c>
      <c r="AU3" t="inlineStr">
        <is>
          <t>MetricData</t>
        </is>
      </c>
      <c r="AV3" t="inlineStr">
        <is>
          <t>MetricData</t>
        </is>
      </c>
      <c r="AW3" t="inlineStr">
        <is>
          <t>NoData</t>
        </is>
      </c>
      <c r="AX3" t="inlineStr">
        <is>
          <t>MetricData</t>
        </is>
      </c>
      <c r="AY3" t="inlineStr">
        <is>
          <t>MetricData</t>
        </is>
      </c>
      <c r="AZ3" t="inlineStr">
        <is>
          <t>MetricData</t>
        </is>
      </c>
      <c r="BA3" t="inlineStr">
        <is>
          <t>MetricData</t>
        </is>
      </c>
      <c r="BB3" t="inlineStr">
        <is>
          <t>MetricData</t>
        </is>
      </c>
      <c r="BC3" t="inlineStr">
        <is>
          <t>MetricData</t>
        </is>
      </c>
      <c r="BD3" t="inlineStr">
        <is>
          <t>MetricData</t>
        </is>
      </c>
      <c r="BE3" t="inlineStr">
        <is>
          <t>MetricData</t>
        </is>
      </c>
      <c r="BF3" t="inlineStr">
        <is>
          <t>MetricData</t>
        </is>
      </c>
      <c r="BG3" t="inlineStr">
        <is>
          <t>MetricData</t>
        </is>
      </c>
      <c r="BH3" t="inlineStr">
        <is>
          <t>MetricData</t>
        </is>
      </c>
      <c r="BI3" t="inlineStr">
        <is>
          <t>MetricData</t>
        </is>
      </c>
      <c r="BJ3" t="inlineStr">
        <is>
          <t>MetricData</t>
        </is>
      </c>
      <c r="BK3" t="inlineStr">
        <is>
          <t>MetricData</t>
        </is>
      </c>
      <c r="BL3" t="inlineStr">
        <is>
          <t>MetricData</t>
        </is>
      </c>
      <c r="BM3" t="inlineStr">
        <is>
          <t>MetricData</t>
        </is>
      </c>
      <c r="BN3" t="inlineStr">
        <is>
          <t>MetricData</t>
        </is>
      </c>
      <c r="BO3" t="inlineStr">
        <is>
          <t>MetricData</t>
        </is>
      </c>
      <c r="BP3" t="inlineStr">
        <is>
          <t>MetricData</t>
        </is>
      </c>
      <c r="BQ3" t="inlineStr">
        <is>
          <t>MetricData</t>
        </is>
      </c>
      <c r="BR3" t="inlineStr">
        <is>
          <t>MetricData</t>
        </is>
      </c>
      <c r="BS3" t="inlineStr">
        <is>
          <t>MetricData</t>
        </is>
      </c>
      <c r="BT3" t="inlineStr">
        <is>
          <t>MetricData</t>
        </is>
      </c>
      <c r="BU3" t="inlineStr">
        <is>
          <t>MetricData</t>
        </is>
      </c>
      <c r="BV3" t="inlineStr">
        <is>
          <t>MetricData</t>
        </is>
      </c>
      <c r="BW3" t="inlineStr">
        <is>
          <t>MetricData</t>
        </is>
      </c>
      <c r="BX3" t="inlineStr">
        <is>
          <t>MetricData</t>
        </is>
      </c>
      <c r="BY3" t="inlineStr">
        <is>
          <t>MetricData</t>
        </is>
      </c>
      <c r="BZ3" t="inlineStr">
        <is>
          <t>MetricData</t>
        </is>
      </c>
      <c r="CA3" t="inlineStr">
        <is>
          <t>MetricData</t>
        </is>
      </c>
      <c r="CB3" t="inlineStr">
        <is>
          <t>MetricData</t>
        </is>
      </c>
      <c r="CC3" t="inlineStr">
        <is>
          <t>MetricData</t>
        </is>
      </c>
      <c r="CD3" t="inlineStr">
        <is>
          <t>MetricData</t>
        </is>
      </c>
      <c r="CE3" t="inlineStr">
        <is>
          <t>MetricData</t>
        </is>
      </c>
      <c r="CF3" t="inlineStr">
        <is>
          <t>MetricData</t>
        </is>
      </c>
      <c r="CG3" t="inlineStr">
        <is>
          <t>MetricData</t>
        </is>
      </c>
      <c r="CH3" t="inlineStr">
        <is>
          <t>MetricData</t>
        </is>
      </c>
      <c r="CI3" t="inlineStr">
        <is>
          <t>MetricData</t>
        </is>
      </c>
      <c r="CJ3" t="inlineStr">
        <is>
          <t>MetricData</t>
        </is>
      </c>
      <c r="CK3" t="inlineStr">
        <is>
          <t>MetricData</t>
        </is>
      </c>
      <c r="CL3" t="inlineStr">
        <is>
          <t>MetricData</t>
        </is>
      </c>
      <c r="CM3" t="inlineStr">
        <is>
          <t>NoData</t>
        </is>
      </c>
      <c r="CN3" t="inlineStr">
        <is>
          <t>MetricData</t>
        </is>
      </c>
      <c r="CO3" t="inlineStr">
        <is>
          <t>MetricData</t>
        </is>
      </c>
      <c r="CP3" t="inlineStr">
        <is>
          <t>MetricData</t>
        </is>
      </c>
      <c r="CQ3" t="inlineStr">
        <is>
          <t>MetricData</t>
        </is>
      </c>
      <c r="CR3" t="inlineStr">
        <is>
          <t>MetricData</t>
        </is>
      </c>
      <c r="CS3" t="inlineStr">
        <is>
          <t>MetricData</t>
        </is>
      </c>
      <c r="CT3" t="inlineStr">
        <is>
          <t>MetricData</t>
        </is>
      </c>
      <c r="CU3" t="inlineStr">
        <is>
          <t>MetricData</t>
        </is>
      </c>
      <c r="CV3" t="inlineStr">
        <is>
          <t>MetricData</t>
        </is>
      </c>
      <c r="CW3" t="inlineStr">
        <is>
          <t>MetricData</t>
        </is>
      </c>
      <c r="CX3" t="inlineStr">
        <is>
          <t>MetricData</t>
        </is>
      </c>
      <c r="CY3" t="inlineStr">
        <is>
          <t>MetricData</t>
        </is>
      </c>
      <c r="CZ3" t="inlineStr">
        <is>
          <t>MetricData</t>
        </is>
      </c>
      <c r="DA3" t="inlineStr">
        <is>
          <t>MetricData</t>
        </is>
      </c>
      <c r="DB3" t="inlineStr">
        <is>
          <t>MetricData</t>
        </is>
      </c>
      <c r="DC3" t="inlineStr">
        <is>
          <t>MetricData</t>
        </is>
      </c>
      <c r="DD3" t="inlineStr">
        <is>
          <t>MetricData</t>
        </is>
      </c>
      <c r="DE3" t="inlineStr">
        <is>
          <t>MetricData</t>
        </is>
      </c>
      <c r="DF3" t="inlineStr">
        <is>
          <t>MetricData</t>
        </is>
      </c>
      <c r="DG3" t="inlineStr">
        <is>
          <t>MetricData</t>
        </is>
      </c>
      <c r="DH3" t="inlineStr">
        <is>
          <t>MetricData</t>
        </is>
      </c>
      <c r="DI3" t="inlineStr">
        <is>
          <t>NoData</t>
        </is>
      </c>
      <c r="DJ3" t="inlineStr">
        <is>
          <t>MetricData</t>
        </is>
      </c>
      <c r="DK3" t="inlineStr">
        <is>
          <t>MetricData</t>
        </is>
      </c>
      <c r="DL3" t="inlineStr">
        <is>
          <t>MetricData</t>
        </is>
      </c>
      <c r="DM3" t="inlineStr">
        <is>
          <t>MetricData</t>
        </is>
      </c>
      <c r="DN3" t="inlineStr">
        <is>
          <t>MetricData</t>
        </is>
      </c>
      <c r="DO3" t="inlineStr">
        <is>
          <t>MetricData</t>
        </is>
      </c>
      <c r="DP3" t="inlineStr">
        <is>
          <t>MetricData</t>
        </is>
      </c>
      <c r="DQ3" t="inlineStr">
        <is>
          <t>MetricData</t>
        </is>
      </c>
      <c r="DR3" t="inlineStr">
        <is>
          <t>MetricData</t>
        </is>
      </c>
      <c r="DS3" t="inlineStr">
        <is>
          <t>MetricData</t>
        </is>
      </c>
      <c r="DT3" t="inlineStr">
        <is>
          <t>MetricData</t>
        </is>
      </c>
      <c r="DU3" t="inlineStr">
        <is>
          <t>MetricData</t>
        </is>
      </c>
      <c r="DV3" t="inlineStr">
        <is>
          <t>MetricData</t>
        </is>
      </c>
      <c r="DW3" t="inlineStr">
        <is>
          <t>MetricData</t>
        </is>
      </c>
      <c r="DX3" t="inlineStr">
        <is>
          <t>MetricData</t>
        </is>
      </c>
      <c r="DY3" t="inlineStr">
        <is>
          <t>MetricData</t>
        </is>
      </c>
      <c r="DZ3" t="inlineStr">
        <is>
          <t>MetricData</t>
        </is>
      </c>
      <c r="EA3" t="inlineStr">
        <is>
          <t>NoData</t>
        </is>
      </c>
      <c r="EB3" t="inlineStr">
        <is>
          <t>MetricData</t>
        </is>
      </c>
      <c r="EC3" t="inlineStr">
        <is>
          <t>MetricData</t>
        </is>
      </c>
      <c r="ED3" t="inlineStr">
        <is>
          <t>MetricData</t>
        </is>
      </c>
      <c r="EE3" t="inlineStr">
        <is>
          <t>MetricData</t>
        </is>
      </c>
      <c r="EF3" t="inlineStr">
        <is>
          <t>MetricData</t>
        </is>
      </c>
      <c r="EG3" t="inlineStr">
        <is>
          <t>MetricData</t>
        </is>
      </c>
      <c r="EH3" t="inlineStr">
        <is>
          <t>MetricData</t>
        </is>
      </c>
      <c r="EI3" t="inlineStr">
        <is>
          <t>MetricData</t>
        </is>
      </c>
      <c r="EJ3" t="inlineStr">
        <is>
          <t>MetricData</t>
        </is>
      </c>
      <c r="EK3" t="inlineStr">
        <is>
          <t>MetricData</t>
        </is>
      </c>
      <c r="EL3" t="inlineStr">
        <is>
          <t>MetricData</t>
        </is>
      </c>
      <c r="EM3" t="inlineStr">
        <is>
          <t>MetricData</t>
        </is>
      </c>
      <c r="EN3" t="inlineStr">
        <is>
          <t>MetricData</t>
        </is>
      </c>
      <c r="EO3" t="inlineStr">
        <is>
          <t>MetricData</t>
        </is>
      </c>
      <c r="EP3" t="inlineStr">
        <is>
          <t>MetricData</t>
        </is>
      </c>
      <c r="EQ3" t="inlineStr">
        <is>
          <t>MetricData</t>
        </is>
      </c>
      <c r="ER3" t="inlineStr">
        <is>
          <t>MetricData</t>
        </is>
      </c>
      <c r="ES3" t="inlineStr">
        <is>
          <t>MetricData</t>
        </is>
      </c>
      <c r="ET3" t="inlineStr">
        <is>
          <t>MetricData</t>
        </is>
      </c>
      <c r="EU3" t="inlineStr">
        <is>
          <t>MetricData</t>
        </is>
      </c>
      <c r="EV3" t="inlineStr">
        <is>
          <t>MetricData</t>
        </is>
      </c>
      <c r="EW3" t="inlineStr">
        <is>
          <t>MetricData</t>
        </is>
      </c>
      <c r="EX3" t="inlineStr">
        <is>
          <t>NoData</t>
        </is>
      </c>
      <c r="EY3" t="inlineStr">
        <is>
          <t>MetricData</t>
        </is>
      </c>
      <c r="EZ3" t="inlineStr">
        <is>
          <t>MetricData</t>
        </is>
      </c>
      <c r="FA3" t="inlineStr">
        <is>
          <t>MetricData</t>
        </is>
      </c>
      <c r="FB3" t="inlineStr">
        <is>
          <t>MetricData</t>
        </is>
      </c>
      <c r="FC3" t="inlineStr">
        <is>
          <t>MetricData</t>
        </is>
      </c>
      <c r="FD3" t="inlineStr">
        <is>
          <t>MetricData</t>
        </is>
      </c>
      <c r="FE3" t="inlineStr">
        <is>
          <t>MetricData</t>
        </is>
      </c>
      <c r="FF3" t="inlineStr">
        <is>
          <t>MetricData</t>
        </is>
      </c>
      <c r="FG3" t="inlineStr">
        <is>
          <t>MetricData</t>
        </is>
      </c>
      <c r="FH3" t="inlineStr">
        <is>
          <t>MetricData</t>
        </is>
      </c>
      <c r="FI3" t="inlineStr">
        <is>
          <t>MetricData</t>
        </is>
      </c>
      <c r="FJ3" t="inlineStr">
        <is>
          <t>MetricData</t>
        </is>
      </c>
      <c r="FK3" t="inlineStr">
        <is>
          <t>MetricData</t>
        </is>
      </c>
      <c r="FL3" t="inlineStr">
        <is>
          <t>MetricData</t>
        </is>
      </c>
      <c r="FM3" t="inlineStr">
        <is>
          <t>MetricData</t>
        </is>
      </c>
      <c r="FN3" t="inlineStr">
        <is>
          <t>MetricData</t>
        </is>
      </c>
      <c r="FO3" t="inlineStr">
        <is>
          <t>MetricData</t>
        </is>
      </c>
      <c r="FP3" t="inlineStr">
        <is>
          <t>MetricData</t>
        </is>
      </c>
      <c r="FQ3" t="inlineStr">
        <is>
          <t>MetricData</t>
        </is>
      </c>
      <c r="FR3" t="inlineStr">
        <is>
          <t>MetricData</t>
        </is>
      </c>
      <c r="FS3" t="inlineStr">
        <is>
          <t>MetricData</t>
        </is>
      </c>
      <c r="FT3" t="inlineStr">
        <is>
          <t>MetricData</t>
        </is>
      </c>
      <c r="FU3" t="inlineStr">
        <is>
          <t>MetricData</t>
        </is>
      </c>
      <c r="FV3" t="inlineStr">
        <is>
          <t>MetricData</t>
        </is>
      </c>
      <c r="FW3" t="inlineStr">
        <is>
          <t>MetricData</t>
        </is>
      </c>
      <c r="FX3" t="inlineStr">
        <is>
          <t>MetricData</t>
        </is>
      </c>
      <c r="FY3" t="inlineStr">
        <is>
          <t>MetricData</t>
        </is>
      </c>
      <c r="FZ3" t="inlineStr">
        <is>
          <t>MetricData</t>
        </is>
      </c>
      <c r="GA3" t="inlineStr">
        <is>
          <t>MetricData</t>
        </is>
      </c>
      <c r="GB3" t="inlineStr">
        <is>
          <t>MetricData</t>
        </is>
      </c>
      <c r="GC3" t="inlineStr">
        <is>
          <t>MetricData</t>
        </is>
      </c>
      <c r="GD3" t="inlineStr">
        <is>
          <t>MetricData</t>
        </is>
      </c>
      <c r="GE3" t="inlineStr">
        <is>
          <t>MetricData</t>
        </is>
      </c>
      <c r="GF3" t="inlineStr">
        <is>
          <t>MetricData</t>
        </is>
      </c>
      <c r="GG3" t="inlineStr">
        <is>
          <t>MetricData</t>
        </is>
      </c>
      <c r="GH3" t="inlineStr">
        <is>
          <t>MetricData</t>
        </is>
      </c>
      <c r="GI3" t="inlineStr">
        <is>
          <t>NoData</t>
        </is>
      </c>
      <c r="GJ3" t="inlineStr">
        <is>
          <t>NoData</t>
        </is>
      </c>
      <c r="GK3" t="inlineStr">
        <is>
          <t>MetricData</t>
        </is>
      </c>
      <c r="GL3" t="inlineStr">
        <is>
          <t>MetricData</t>
        </is>
      </c>
      <c r="GM3" t="inlineStr">
        <is>
          <t>MetricData</t>
        </is>
      </c>
      <c r="GN3" t="inlineStr">
        <is>
          <t>MetricData</t>
        </is>
      </c>
      <c r="GO3" t="inlineStr">
        <is>
          <t>MetricData</t>
        </is>
      </c>
      <c r="GP3" t="inlineStr">
        <is>
          <t>MetricData</t>
        </is>
      </c>
      <c r="GQ3" t="inlineStr">
        <is>
          <t>MetricData</t>
        </is>
      </c>
      <c r="GR3" t="inlineStr">
        <is>
          <t>MetricData</t>
        </is>
      </c>
      <c r="GS3" t="inlineStr">
        <is>
          <t>MetricData</t>
        </is>
      </c>
      <c r="GT3" t="inlineStr">
        <is>
          <t>MetricData</t>
        </is>
      </c>
      <c r="GU3" t="inlineStr">
        <is>
          <t>MetricData</t>
        </is>
      </c>
      <c r="GV3" t="inlineStr">
        <is>
          <t>MetricData</t>
        </is>
      </c>
      <c r="GW3" t="inlineStr">
        <is>
          <t>MetricData</t>
        </is>
      </c>
      <c r="GX3" t="inlineStr">
        <is>
          <t>MetricData</t>
        </is>
      </c>
      <c r="GY3" t="inlineStr">
        <is>
          <t>MetricData</t>
        </is>
      </c>
      <c r="GZ3" t="inlineStr">
        <is>
          <t>MetricData</t>
        </is>
      </c>
      <c r="HA3" t="inlineStr">
        <is>
          <t>MetricData</t>
        </is>
      </c>
      <c r="HB3" t="inlineStr">
        <is>
          <t>NoData</t>
        </is>
      </c>
      <c r="HC3" t="inlineStr">
        <is>
          <t>MetricData</t>
        </is>
      </c>
      <c r="HD3" t="inlineStr">
        <is>
          <t>MetricData</t>
        </is>
      </c>
      <c r="HE3" t="inlineStr">
        <is>
          <t>MetricData</t>
        </is>
      </c>
      <c r="HF3" t="inlineStr">
        <is>
          <t>MetricData</t>
        </is>
      </c>
      <c r="HG3" t="inlineStr">
        <is>
          <t>MetricData</t>
        </is>
      </c>
      <c r="HH3" t="inlineStr">
        <is>
          <t>MetricData</t>
        </is>
      </c>
      <c r="HI3" t="inlineStr">
        <is>
          <t>MetricData</t>
        </is>
      </c>
      <c r="HJ3" t="inlineStr">
        <is>
          <t>MetricData</t>
        </is>
      </c>
      <c r="HK3" t="inlineStr">
        <is>
          <t>MetricData</t>
        </is>
      </c>
      <c r="HL3" t="inlineStr">
        <is>
          <t>MetricData</t>
        </is>
      </c>
      <c r="HM3" t="inlineStr">
        <is>
          <t>MetricData</t>
        </is>
      </c>
      <c r="HN3" t="inlineStr">
        <is>
          <t>MetricData</t>
        </is>
      </c>
      <c r="HO3" t="inlineStr">
        <is>
          <t>MetricData</t>
        </is>
      </c>
      <c r="HP3" t="inlineStr">
        <is>
          <t>MetricData</t>
        </is>
      </c>
      <c r="HQ3" t="inlineStr">
        <is>
          <t>MetricData</t>
        </is>
      </c>
      <c r="HR3" t="inlineStr">
        <is>
          <t>MetricData</t>
        </is>
      </c>
      <c r="HS3" t="inlineStr">
        <is>
          <t>MetricData</t>
        </is>
      </c>
      <c r="HT3" t="inlineStr">
        <is>
          <t>MetricData</t>
        </is>
      </c>
      <c r="HU3" t="inlineStr">
        <is>
          <t>MetricData</t>
        </is>
      </c>
      <c r="HV3" t="inlineStr">
        <is>
          <t>MetricData</t>
        </is>
      </c>
      <c r="HW3" t="inlineStr">
        <is>
          <t>MetricData</t>
        </is>
      </c>
      <c r="HX3" t="inlineStr">
        <is>
          <t>MetricData</t>
        </is>
      </c>
      <c r="HY3" t="inlineStr">
        <is>
          <t>MetricData</t>
        </is>
      </c>
      <c r="HZ3" t="inlineStr">
        <is>
          <t>MetricData</t>
        </is>
      </c>
      <c r="IA3" t="inlineStr">
        <is>
          <t>MetricData</t>
        </is>
      </c>
      <c r="IB3" t="inlineStr">
        <is>
          <t>MetricData</t>
        </is>
      </c>
      <c r="IC3" t="inlineStr">
        <is>
          <t>MetricData</t>
        </is>
      </c>
      <c r="ID3" t="inlineStr">
        <is>
          <t>MetricData</t>
        </is>
      </c>
      <c r="IE3" t="inlineStr">
        <is>
          <t>MetricData</t>
        </is>
      </c>
      <c r="IF3" t="inlineStr">
        <is>
          <t>MetricData</t>
        </is>
      </c>
      <c r="IG3" t="inlineStr">
        <is>
          <t>MetricData</t>
        </is>
      </c>
      <c r="IH3" t="inlineStr">
        <is>
          <t>MetricData</t>
        </is>
      </c>
      <c r="II3" t="inlineStr">
        <is>
          <t>MetricData</t>
        </is>
      </c>
      <c r="IJ3" t="inlineStr">
        <is>
          <t>MetricData</t>
        </is>
      </c>
      <c r="IK3" t="inlineStr">
        <is>
          <t>MetricData</t>
        </is>
      </c>
      <c r="IL3" t="inlineStr">
        <is>
          <t>MetricData</t>
        </is>
      </c>
      <c r="IM3" t="inlineStr">
        <is>
          <t>MetricData</t>
        </is>
      </c>
      <c r="IN3" t="inlineStr">
        <is>
          <t>MetricData</t>
        </is>
      </c>
      <c r="IO3" t="inlineStr">
        <is>
          <t>MetricData</t>
        </is>
      </c>
      <c r="IP3" t="inlineStr">
        <is>
          <t>MetricData</t>
        </is>
      </c>
      <c r="IQ3" t="inlineStr">
        <is>
          <t>MetricData</t>
        </is>
      </c>
      <c r="IR3" t="inlineStr">
        <is>
          <t>MetricData</t>
        </is>
      </c>
      <c r="IS3" t="inlineStr">
        <is>
          <t>MetricData</t>
        </is>
      </c>
      <c r="IT3" t="inlineStr">
        <is>
          <t>MetricData</t>
        </is>
      </c>
      <c r="IU3" t="inlineStr">
        <is>
          <t>MetricData</t>
        </is>
      </c>
      <c r="IV3" t="inlineStr">
        <is>
          <t>MetricData</t>
        </is>
      </c>
      <c r="IW3" t="inlineStr">
        <is>
          <t>MetricData</t>
        </is>
      </c>
      <c r="IX3" t="inlineStr">
        <is>
          <t>MetricData</t>
        </is>
      </c>
      <c r="IY3" t="inlineStr">
        <is>
          <t>MetricData</t>
        </is>
      </c>
      <c r="IZ3" t="inlineStr">
        <is>
          <t>MetricData</t>
        </is>
      </c>
      <c r="JA3" t="inlineStr">
        <is>
          <t>MetricData</t>
        </is>
      </c>
      <c r="JB3" t="inlineStr">
        <is>
          <t>MetricData</t>
        </is>
      </c>
      <c r="JC3" t="inlineStr">
        <is>
          <t>MetricData</t>
        </is>
      </c>
      <c r="JD3" t="inlineStr">
        <is>
          <t>MetricData</t>
        </is>
      </c>
      <c r="JE3" t="inlineStr">
        <is>
          <t>NoData</t>
        </is>
      </c>
      <c r="JF3" t="inlineStr">
        <is>
          <t>MetricData</t>
        </is>
      </c>
      <c r="JG3" t="inlineStr">
        <is>
          <t>NoData</t>
        </is>
      </c>
      <c r="JH3" t="inlineStr">
        <is>
          <t>MetricData</t>
        </is>
      </c>
      <c r="JI3" t="inlineStr">
        <is>
          <t>MetricData</t>
        </is>
      </c>
      <c r="JJ3" t="inlineStr">
        <is>
          <t>MetricData</t>
        </is>
      </c>
      <c r="JK3" t="inlineStr">
        <is>
          <t>NoData</t>
        </is>
      </c>
      <c r="JL3" t="inlineStr">
        <is>
          <t>MetricData</t>
        </is>
      </c>
      <c r="JM3" t="inlineStr">
        <is>
          <t>MetricData</t>
        </is>
      </c>
      <c r="JN3" t="inlineStr">
        <is>
          <t>MetricData</t>
        </is>
      </c>
      <c r="JO3" t="inlineStr">
        <is>
          <t>MetricData</t>
        </is>
      </c>
      <c r="JP3" t="inlineStr">
        <is>
          <t>MetricData</t>
        </is>
      </c>
      <c r="JQ3" t="inlineStr">
        <is>
          <t>MetricData</t>
        </is>
      </c>
      <c r="JR3" t="inlineStr">
        <is>
          <t>MetricData</t>
        </is>
      </c>
      <c r="JS3" t="inlineStr">
        <is>
          <t>MetricData</t>
        </is>
      </c>
      <c r="JT3" t="inlineStr">
        <is>
          <t>MetricData</t>
        </is>
      </c>
      <c r="JU3" t="inlineStr">
        <is>
          <t>MetricData</t>
        </is>
      </c>
      <c r="JV3" t="inlineStr">
        <is>
          <t>MetricData</t>
        </is>
      </c>
      <c r="JW3" t="inlineStr">
        <is>
          <t>MetricData</t>
        </is>
      </c>
      <c r="JX3" t="inlineStr">
        <is>
          <t>MetricData</t>
        </is>
      </c>
      <c r="JY3" t="inlineStr">
        <is>
          <t>MetricData</t>
        </is>
      </c>
      <c r="JZ3" t="inlineStr">
        <is>
          <t>MetricData</t>
        </is>
      </c>
      <c r="KA3" t="inlineStr">
        <is>
          <t>MetricData</t>
        </is>
      </c>
      <c r="KB3" t="inlineStr">
        <is>
          <t>MetricData</t>
        </is>
      </c>
      <c r="KC3" t="inlineStr">
        <is>
          <t>MetricData</t>
        </is>
      </c>
      <c r="KD3" t="inlineStr">
        <is>
          <t>MetricData</t>
        </is>
      </c>
      <c r="KE3" t="inlineStr">
        <is>
          <t>MetricData</t>
        </is>
      </c>
      <c r="KF3" t="inlineStr">
        <is>
          <t>MetricData</t>
        </is>
      </c>
      <c r="KG3" t="inlineStr">
        <is>
          <t>MetricData</t>
        </is>
      </c>
      <c r="KH3" t="inlineStr">
        <is>
          <t>MetricData</t>
        </is>
      </c>
      <c r="KI3" t="inlineStr">
        <is>
          <t>MetricData</t>
        </is>
      </c>
      <c r="KJ3" t="inlineStr">
        <is>
          <t>MetricData</t>
        </is>
      </c>
      <c r="KK3" t="inlineStr">
        <is>
          <t>MetricData</t>
        </is>
      </c>
      <c r="KL3" t="inlineStr">
        <is>
          <t>MetricData</t>
        </is>
      </c>
      <c r="KM3" t="inlineStr">
        <is>
          <t>MetricData</t>
        </is>
      </c>
      <c r="KN3" t="inlineStr">
        <is>
          <t>MetricData</t>
        </is>
      </c>
      <c r="KO3" t="inlineStr">
        <is>
          <t>MetricData</t>
        </is>
      </c>
      <c r="KP3" t="inlineStr">
        <is>
          <t>MetricData</t>
        </is>
      </c>
      <c r="KQ3" t="inlineStr">
        <is>
          <t>MetricData</t>
        </is>
      </c>
      <c r="KR3" t="inlineStr">
        <is>
          <t>MetricData</t>
        </is>
      </c>
      <c r="KS3" t="inlineStr">
        <is>
          <t>MetricData</t>
        </is>
      </c>
      <c r="KT3" t="inlineStr">
        <is>
          <t>MetricData</t>
        </is>
      </c>
      <c r="KU3" t="inlineStr">
        <is>
          <t>NoData</t>
        </is>
      </c>
      <c r="KV3" t="inlineStr">
        <is>
          <t>NoData</t>
        </is>
      </c>
      <c r="KW3" t="inlineStr">
        <is>
          <t>MetricData</t>
        </is>
      </c>
      <c r="KX3" t="inlineStr">
        <is>
          <t>MetricData</t>
        </is>
      </c>
      <c r="KY3" t="inlineStr">
        <is>
          <t>MetricData</t>
        </is>
      </c>
      <c r="KZ3" t="inlineStr">
        <is>
          <t>MetricData</t>
        </is>
      </c>
      <c r="LA3" t="inlineStr">
        <is>
          <t>MetricData</t>
        </is>
      </c>
      <c r="LB3" t="inlineStr">
        <is>
          <t>MetricData</t>
        </is>
      </c>
      <c r="LC3" t="inlineStr">
        <is>
          <t>MetricData</t>
        </is>
      </c>
      <c r="LD3" t="inlineStr">
        <is>
          <t>MetricData</t>
        </is>
      </c>
      <c r="LE3" t="inlineStr">
        <is>
          <t>MetricData</t>
        </is>
      </c>
      <c r="LF3" t="inlineStr">
        <is>
          <t>MetricData</t>
        </is>
      </c>
      <c r="LG3" t="inlineStr">
        <is>
          <t>MetricData</t>
        </is>
      </c>
      <c r="LH3" t="inlineStr">
        <is>
          <t>MetricData</t>
        </is>
      </c>
      <c r="LI3" t="inlineStr">
        <is>
          <t>MetricData</t>
        </is>
      </c>
      <c r="LJ3" t="inlineStr">
        <is>
          <t>MetricData</t>
        </is>
      </c>
      <c r="LK3" t="inlineStr">
        <is>
          <t>MetricData</t>
        </is>
      </c>
      <c r="LL3" t="inlineStr">
        <is>
          <t>MetricData</t>
        </is>
      </c>
      <c r="LM3" t="inlineStr">
        <is>
          <t>NoData</t>
        </is>
      </c>
      <c r="LN3" t="inlineStr">
        <is>
          <t>MetricData</t>
        </is>
      </c>
      <c r="LO3" t="inlineStr">
        <is>
          <t>MetricData</t>
        </is>
      </c>
      <c r="LP3" t="inlineStr">
        <is>
          <t>MetricData</t>
        </is>
      </c>
      <c r="LQ3" t="inlineStr">
        <is>
          <t>MetricData</t>
        </is>
      </c>
      <c r="LR3" t="inlineStr">
        <is>
          <t>NoData</t>
        </is>
      </c>
      <c r="LS3" t="inlineStr">
        <is>
          <t>MetricData</t>
        </is>
      </c>
      <c r="LT3" t="inlineStr">
        <is>
          <t>MetricData</t>
        </is>
      </c>
      <c r="LU3" t="inlineStr">
        <is>
          <t>MetricData</t>
        </is>
      </c>
      <c r="LV3" t="inlineStr">
        <is>
          <t>MetricData</t>
        </is>
      </c>
      <c r="LW3" t="inlineStr">
        <is>
          <t>MetricData</t>
        </is>
      </c>
      <c r="LX3" t="inlineStr">
        <is>
          <t>MetricData</t>
        </is>
      </c>
      <c r="LY3" t="inlineStr">
        <is>
          <t>MetricData</t>
        </is>
      </c>
      <c r="LZ3" t="inlineStr">
        <is>
          <t>MetricData</t>
        </is>
      </c>
      <c r="MA3" t="inlineStr">
        <is>
          <t>NoData</t>
        </is>
      </c>
      <c r="MB3" t="inlineStr">
        <is>
          <t>NoData</t>
        </is>
      </c>
      <c r="MC3" t="inlineStr">
        <is>
          <t>MetricData</t>
        </is>
      </c>
      <c r="MD3" t="inlineStr">
        <is>
          <t>MetricData</t>
        </is>
      </c>
      <c r="ME3" t="inlineStr">
        <is>
          <t>MetricData</t>
        </is>
      </c>
      <c r="MF3" t="inlineStr">
        <is>
          <t>MetricData</t>
        </is>
      </c>
      <c r="MG3" t="inlineStr">
        <is>
          <t>NoData</t>
        </is>
      </c>
      <c r="MH3" t="inlineStr">
        <is>
          <t>MetricData</t>
        </is>
      </c>
      <c r="MI3" t="inlineStr">
        <is>
          <t>MetricData</t>
        </is>
      </c>
      <c r="MJ3" t="inlineStr">
        <is>
          <t>MetricData</t>
        </is>
      </c>
      <c r="MK3" t="inlineStr">
        <is>
          <t>NoData</t>
        </is>
      </c>
      <c r="ML3" t="inlineStr">
        <is>
          <t>MetricData</t>
        </is>
      </c>
      <c r="MM3" t="inlineStr">
        <is>
          <t>MetricData</t>
        </is>
      </c>
      <c r="MN3" t="inlineStr">
        <is>
          <t>NoData</t>
        </is>
      </c>
      <c r="MO3" t="inlineStr">
        <is>
          <t>MetricData</t>
        </is>
      </c>
      <c r="MP3" t="inlineStr">
        <is>
          <t>MetricData</t>
        </is>
      </c>
      <c r="MQ3" t="inlineStr">
        <is>
          <t>MetricData</t>
        </is>
      </c>
      <c r="MR3" t="inlineStr">
        <is>
          <t>MetricData</t>
        </is>
      </c>
      <c r="MS3" t="inlineStr">
        <is>
          <t>MetricData</t>
        </is>
      </c>
      <c r="MT3" t="inlineStr">
        <is>
          <t>MetricData</t>
        </is>
      </c>
      <c r="MU3" t="inlineStr">
        <is>
          <t>MetricData</t>
        </is>
      </c>
      <c r="MV3" t="inlineStr">
        <is>
          <t>MetricData</t>
        </is>
      </c>
      <c r="MW3" t="inlineStr">
        <is>
          <t>MetricData</t>
        </is>
      </c>
      <c r="MX3" t="inlineStr">
        <is>
          <t>MetricData</t>
        </is>
      </c>
      <c r="MY3" t="inlineStr">
        <is>
          <t>MetricData</t>
        </is>
      </c>
      <c r="MZ3" t="inlineStr">
        <is>
          <t>MetricData</t>
        </is>
      </c>
      <c r="NA3" t="inlineStr">
        <is>
          <t>MetricData</t>
        </is>
      </c>
      <c r="NB3" t="inlineStr">
        <is>
          <t>MetricData</t>
        </is>
      </c>
      <c r="NC3" t="inlineStr">
        <is>
          <t>MetricData</t>
        </is>
      </c>
      <c r="ND3" t="inlineStr">
        <is>
          <t>MetricData</t>
        </is>
      </c>
      <c r="NE3" t="inlineStr">
        <is>
          <t>NoData</t>
        </is>
      </c>
      <c r="NF3" t="inlineStr">
        <is>
          <t>MetricData</t>
        </is>
      </c>
      <c r="NG3" t="inlineStr">
        <is>
          <t>MetricData</t>
        </is>
      </c>
      <c r="NH3" t="inlineStr">
        <is>
          <t>MetricData</t>
        </is>
      </c>
      <c r="NI3" t="inlineStr">
        <is>
          <t>MetricData</t>
        </is>
      </c>
      <c r="NJ3" t="inlineStr">
        <is>
          <t>MetricData</t>
        </is>
      </c>
      <c r="NK3" t="inlineStr">
        <is>
          <t>MetricData</t>
        </is>
      </c>
      <c r="NL3" t="inlineStr">
        <is>
          <t>MetricData</t>
        </is>
      </c>
      <c r="NM3" t="inlineStr">
        <is>
          <t>MetricData</t>
        </is>
      </c>
      <c r="NN3" t="inlineStr">
        <is>
          <t>MetricData</t>
        </is>
      </c>
      <c r="NO3" t="inlineStr">
        <is>
          <t>NoData</t>
        </is>
      </c>
      <c r="NP3" t="inlineStr">
        <is>
          <t>MetricData</t>
        </is>
      </c>
      <c r="NQ3" t="inlineStr">
        <is>
          <t>MetricData</t>
        </is>
      </c>
      <c r="NR3" t="inlineStr">
        <is>
          <t>MetricData</t>
        </is>
      </c>
      <c r="NS3" t="inlineStr">
        <is>
          <t>MetricData</t>
        </is>
      </c>
      <c r="NT3" t="inlineStr">
        <is>
          <t>MetricData</t>
        </is>
      </c>
      <c r="NU3" t="inlineStr">
        <is>
          <t>MetricData</t>
        </is>
      </c>
      <c r="NV3" t="inlineStr">
        <is>
          <t>MetricData</t>
        </is>
      </c>
      <c r="NW3" t="inlineStr">
        <is>
          <t>MetricData</t>
        </is>
      </c>
      <c r="NX3" t="inlineStr">
        <is>
          <t>NoData</t>
        </is>
      </c>
      <c r="NY3" t="inlineStr">
        <is>
          <t>MetricData</t>
        </is>
      </c>
      <c r="NZ3" t="inlineStr">
        <is>
          <t>MetricData</t>
        </is>
      </c>
      <c r="OA3" t="inlineStr">
        <is>
          <t>MetricData</t>
        </is>
      </c>
      <c r="OB3" t="inlineStr">
        <is>
          <t>MetricData</t>
        </is>
      </c>
      <c r="OC3" t="inlineStr">
        <is>
          <t>MetricData</t>
        </is>
      </c>
      <c r="OD3" t="inlineStr">
        <is>
          <t>MetricData</t>
        </is>
      </c>
      <c r="OE3" t="inlineStr">
        <is>
          <t>MetricData</t>
        </is>
      </c>
      <c r="OF3" t="inlineStr">
        <is>
          <t>MetricData</t>
        </is>
      </c>
      <c r="OG3" t="inlineStr">
        <is>
          <t>MetricData</t>
        </is>
      </c>
      <c r="OH3" t="inlineStr">
        <is>
          <t>MetricData</t>
        </is>
      </c>
      <c r="OI3" t="inlineStr">
        <is>
          <t>MetricData</t>
        </is>
      </c>
      <c r="OJ3" t="inlineStr">
        <is>
          <t>MetricData</t>
        </is>
      </c>
      <c r="OK3" t="inlineStr">
        <is>
          <t>MetricData</t>
        </is>
      </c>
      <c r="OL3" t="inlineStr">
        <is>
          <t>MetricData</t>
        </is>
      </c>
      <c r="OM3" t="inlineStr">
        <is>
          <t>MetricData</t>
        </is>
      </c>
      <c r="ON3" t="inlineStr">
        <is>
          <t>MetricData</t>
        </is>
      </c>
      <c r="OO3" t="inlineStr">
        <is>
          <t>MetricData</t>
        </is>
      </c>
      <c r="OP3" t="inlineStr">
        <is>
          <t>MetricData</t>
        </is>
      </c>
      <c r="OQ3" t="inlineStr">
        <is>
          <t>MetricData</t>
        </is>
      </c>
      <c r="OR3" t="inlineStr">
        <is>
          <t>NoData</t>
        </is>
      </c>
      <c r="OS3" t="inlineStr">
        <is>
          <t>MetricData</t>
        </is>
      </c>
      <c r="OT3" t="inlineStr">
        <is>
          <t>MetricData</t>
        </is>
      </c>
      <c r="OU3" t="inlineStr">
        <is>
          <t>MetricData</t>
        </is>
      </c>
      <c r="OV3" t="inlineStr">
        <is>
          <t>MetricData</t>
        </is>
      </c>
      <c r="OW3" t="inlineStr">
        <is>
          <t>MetricData</t>
        </is>
      </c>
      <c r="OX3" t="inlineStr">
        <is>
          <t>MetricData</t>
        </is>
      </c>
      <c r="OY3" t="inlineStr">
        <is>
          <t>MetricData</t>
        </is>
      </c>
      <c r="OZ3" t="inlineStr">
        <is>
          <t>MetricData</t>
        </is>
      </c>
      <c r="PA3" t="inlineStr">
        <is>
          <t>MetricData</t>
        </is>
      </c>
      <c r="PB3" t="inlineStr">
        <is>
          <t>MetricData</t>
        </is>
      </c>
      <c r="PC3" t="inlineStr">
        <is>
          <t>MetricData</t>
        </is>
      </c>
      <c r="PD3" t="inlineStr">
        <is>
          <t>MetricData</t>
        </is>
      </c>
      <c r="PE3" t="inlineStr">
        <is>
          <t>MetricData</t>
        </is>
      </c>
      <c r="PF3" t="inlineStr">
        <is>
          <t>MetricData</t>
        </is>
      </c>
      <c r="PG3" t="inlineStr">
        <is>
          <t>MetricData</t>
        </is>
      </c>
      <c r="PH3" t="inlineStr">
        <is>
          <t>MetricData</t>
        </is>
      </c>
      <c r="PI3" t="inlineStr">
        <is>
          <t>MetricData</t>
        </is>
      </c>
      <c r="PJ3" t="inlineStr">
        <is>
          <t>MetricData</t>
        </is>
      </c>
      <c r="PK3" t="inlineStr">
        <is>
          <t>MetricData</t>
        </is>
      </c>
      <c r="PL3" t="inlineStr">
        <is>
          <t>MetricData</t>
        </is>
      </c>
      <c r="PM3" t="inlineStr">
        <is>
          <t>MetricData</t>
        </is>
      </c>
      <c r="PN3" t="inlineStr">
        <is>
          <t>MetricData</t>
        </is>
      </c>
      <c r="PO3" t="inlineStr">
        <is>
          <t>MetricData</t>
        </is>
      </c>
      <c r="PP3" t="inlineStr">
        <is>
          <t>MetricData</t>
        </is>
      </c>
      <c r="PQ3" t="inlineStr">
        <is>
          <t>MetricData</t>
        </is>
      </c>
      <c r="PR3" t="inlineStr">
        <is>
          <t>MetricData</t>
        </is>
      </c>
      <c r="PS3" t="inlineStr">
        <is>
          <t>MetricData</t>
        </is>
      </c>
      <c r="PT3" t="inlineStr">
        <is>
          <t>MetricData</t>
        </is>
      </c>
      <c r="PU3" t="inlineStr">
        <is>
          <t>MetricData</t>
        </is>
      </c>
      <c r="PV3" t="inlineStr">
        <is>
          <t>MetricData</t>
        </is>
      </c>
      <c r="PW3" t="inlineStr">
        <is>
          <t>MetricData</t>
        </is>
      </c>
      <c r="PX3" t="inlineStr">
        <is>
          <t>MetricData</t>
        </is>
      </c>
      <c r="PY3" t="inlineStr">
        <is>
          <t>MetricData</t>
        </is>
      </c>
      <c r="PZ3" t="inlineStr">
        <is>
          <t>MetricData</t>
        </is>
      </c>
      <c r="QA3" t="inlineStr">
        <is>
          <t>MetricData</t>
        </is>
      </c>
      <c r="QB3" t="inlineStr">
        <is>
          <t>MetricData</t>
        </is>
      </c>
      <c r="QC3" t="inlineStr">
        <is>
          <t>MetricData</t>
        </is>
      </c>
      <c r="QD3" t="inlineStr">
        <is>
          <t>MetricData</t>
        </is>
      </c>
      <c r="QE3" t="inlineStr">
        <is>
          <t>MetricData</t>
        </is>
      </c>
      <c r="QF3" t="inlineStr">
        <is>
          <t>MetricData</t>
        </is>
      </c>
      <c r="QG3" t="inlineStr">
        <is>
          <t>MetricData</t>
        </is>
      </c>
      <c r="QH3" t="inlineStr">
        <is>
          <t>MetricData</t>
        </is>
      </c>
      <c r="QI3" t="inlineStr">
        <is>
          <t>MetricData</t>
        </is>
      </c>
      <c r="QJ3" t="inlineStr">
        <is>
          <t>MetricData</t>
        </is>
      </c>
      <c r="QK3" t="inlineStr">
        <is>
          <t>NoData</t>
        </is>
      </c>
      <c r="QL3" t="inlineStr">
        <is>
          <t>NoData</t>
        </is>
      </c>
      <c r="QM3" t="inlineStr">
        <is>
          <t>NoData</t>
        </is>
      </c>
      <c r="QN3" t="inlineStr">
        <is>
          <t>MetricData</t>
        </is>
      </c>
      <c r="QO3" t="inlineStr">
        <is>
          <t>MetricData</t>
        </is>
      </c>
      <c r="QP3" t="inlineStr">
        <is>
          <t>MetricData</t>
        </is>
      </c>
      <c r="QQ3" t="inlineStr">
        <is>
          <t>MetricData</t>
        </is>
      </c>
      <c r="QR3" t="inlineStr">
        <is>
          <t>MetricData</t>
        </is>
      </c>
      <c r="QS3" t="inlineStr">
        <is>
          <t>MetricData</t>
        </is>
      </c>
      <c r="QT3" t="inlineStr">
        <is>
          <t>MetricData</t>
        </is>
      </c>
      <c r="QU3" t="inlineStr">
        <is>
          <t>MetricData</t>
        </is>
      </c>
      <c r="QV3" t="inlineStr">
        <is>
          <t>MetricData</t>
        </is>
      </c>
      <c r="QW3" t="inlineStr">
        <is>
          <t>MetricData</t>
        </is>
      </c>
      <c r="QX3" t="inlineStr">
        <is>
          <t>MetricData</t>
        </is>
      </c>
      <c r="QY3" t="inlineStr">
        <is>
          <t>MetricData</t>
        </is>
      </c>
      <c r="QZ3" t="inlineStr">
        <is>
          <t>MetricData</t>
        </is>
      </c>
      <c r="RA3" t="inlineStr">
        <is>
          <t>MetricData</t>
        </is>
      </c>
      <c r="RB3" t="inlineStr">
        <is>
          <t>MetricData</t>
        </is>
      </c>
      <c r="RC3" t="inlineStr">
        <is>
          <t>MetricData</t>
        </is>
      </c>
      <c r="RD3" t="inlineStr">
        <is>
          <t>MetricData</t>
        </is>
      </c>
      <c r="RE3" t="inlineStr">
        <is>
          <t>MetricData</t>
        </is>
      </c>
      <c r="RF3" t="inlineStr">
        <is>
          <t>MetricData</t>
        </is>
      </c>
      <c r="RG3" t="inlineStr">
        <is>
          <t>MetricData</t>
        </is>
      </c>
      <c r="RH3" t="inlineStr">
        <is>
          <t>MetricData</t>
        </is>
      </c>
      <c r="RI3" t="inlineStr">
        <is>
          <t>MetricData</t>
        </is>
      </c>
      <c r="RJ3" t="inlineStr">
        <is>
          <t>MetricData</t>
        </is>
      </c>
      <c r="RK3" t="inlineStr">
        <is>
          <t>MetricData</t>
        </is>
      </c>
      <c r="RL3" t="inlineStr">
        <is>
          <t>MetricData</t>
        </is>
      </c>
      <c r="RM3" t="inlineStr">
        <is>
          <t>MetricData</t>
        </is>
      </c>
      <c r="RN3" t="inlineStr">
        <is>
          <t>MetricData</t>
        </is>
      </c>
      <c r="RO3" t="inlineStr">
        <is>
          <t>MetricData</t>
        </is>
      </c>
      <c r="RP3" t="inlineStr">
        <is>
          <t>MetricData</t>
        </is>
      </c>
      <c r="RQ3" t="inlineStr">
        <is>
          <t>MetricData</t>
        </is>
      </c>
      <c r="RR3" t="inlineStr">
        <is>
          <t>MetricData</t>
        </is>
      </c>
      <c r="RS3" t="inlineStr">
        <is>
          <t>MetricData</t>
        </is>
      </c>
      <c r="RT3" t="inlineStr">
        <is>
          <t>MetricData</t>
        </is>
      </c>
      <c r="RU3" t="inlineStr">
        <is>
          <t>MetricData</t>
        </is>
      </c>
      <c r="RV3" t="inlineStr">
        <is>
          <t>MetricData</t>
        </is>
      </c>
      <c r="RW3" t="inlineStr">
        <is>
          <t>MetricData</t>
        </is>
      </c>
      <c r="RX3" t="inlineStr">
        <is>
          <t>MetricData</t>
        </is>
      </c>
      <c r="RY3" t="inlineStr">
        <is>
          <t>MetricData</t>
        </is>
      </c>
      <c r="RZ3" t="inlineStr">
        <is>
          <t>MetricData</t>
        </is>
      </c>
      <c r="SA3" t="inlineStr">
        <is>
          <t>MetricData</t>
        </is>
      </c>
      <c r="SB3" t="inlineStr">
        <is>
          <t>MetricData</t>
        </is>
      </c>
      <c r="SC3" t="inlineStr">
        <is>
          <t>MetricData</t>
        </is>
      </c>
      <c r="SD3" t="inlineStr">
        <is>
          <t>MetricData</t>
        </is>
      </c>
      <c r="SE3" t="inlineStr">
        <is>
          <t>MetricData</t>
        </is>
      </c>
      <c r="SF3" t="inlineStr">
        <is>
          <t>MetricData</t>
        </is>
      </c>
      <c r="SG3" t="inlineStr">
        <is>
          <t>MetricData</t>
        </is>
      </c>
      <c r="SH3" t="inlineStr">
        <is>
          <t>MetricData</t>
        </is>
      </c>
      <c r="SI3" t="inlineStr">
        <is>
          <t>MetricData</t>
        </is>
      </c>
      <c r="SJ3" t="inlineStr">
        <is>
          <t>MetricData</t>
        </is>
      </c>
      <c r="SK3" t="inlineStr">
        <is>
          <t>MetricData</t>
        </is>
      </c>
      <c r="SL3" t="inlineStr">
        <is>
          <t>MetricData</t>
        </is>
      </c>
      <c r="SM3" t="inlineStr">
        <is>
          <t>MetricData</t>
        </is>
      </c>
      <c r="SN3" t="inlineStr">
        <is>
          <t>MetricData</t>
        </is>
      </c>
      <c r="SO3" t="inlineStr">
        <is>
          <t>MetricData</t>
        </is>
      </c>
      <c r="SP3" t="inlineStr">
        <is>
          <t>MetricData</t>
        </is>
      </c>
      <c r="SQ3" t="inlineStr">
        <is>
          <t>MetricData</t>
        </is>
      </c>
      <c r="SR3" t="inlineStr">
        <is>
          <t>MetricData</t>
        </is>
      </c>
      <c r="SS3" t="inlineStr">
        <is>
          <t>MetricData</t>
        </is>
      </c>
      <c r="ST3" t="inlineStr">
        <is>
          <t>MetricData</t>
        </is>
      </c>
      <c r="SU3" t="inlineStr">
        <is>
          <t>MetricData</t>
        </is>
      </c>
      <c r="SV3" t="inlineStr">
        <is>
          <t>MetricData</t>
        </is>
      </c>
      <c r="SW3" t="inlineStr">
        <is>
          <t>MetricData</t>
        </is>
      </c>
      <c r="SX3" t="inlineStr">
        <is>
          <t>MetricData</t>
        </is>
      </c>
      <c r="SY3" t="inlineStr">
        <is>
          <t>MetricData</t>
        </is>
      </c>
      <c r="SZ3" t="inlineStr">
        <is>
          <t>MetricData</t>
        </is>
      </c>
      <c r="TA3" t="inlineStr">
        <is>
          <t>MetricData</t>
        </is>
      </c>
    </row>
    <row r="4">
      <c r="A4" t="inlineStr">
        <is>
          <t>Min</t>
        </is>
      </c>
      <c r="B4" t="n">
        <v>0</v>
      </c>
      <c r="C4" t="n">
        <v>5</v>
      </c>
      <c r="D4" t="n">
        <v>3</v>
      </c>
      <c r="E4" t="n">
        <v>1</v>
      </c>
      <c r="F4" t="n">
        <v>4</v>
      </c>
      <c r="G4" t="n">
        <v>0</v>
      </c>
      <c r="H4" t="n">
        <v>2</v>
      </c>
      <c r="I4" t="n">
        <v>1</v>
      </c>
      <c r="J4" t="n">
        <v>4</v>
      </c>
      <c r="K4" t="n">
        <v>0</v>
      </c>
      <c r="L4" t="n">
        <v>21</v>
      </c>
      <c r="M4" t="n">
        <v>1</v>
      </c>
      <c r="N4" t="n">
        <v>1</v>
      </c>
      <c r="O4" t="n">
        <v>2</v>
      </c>
      <c r="P4" t="n">
        <v>0</v>
      </c>
      <c r="Q4" t="n">
        <v>1</v>
      </c>
      <c r="R4" t="n">
        <v>1</v>
      </c>
      <c r="S4" t="n">
        <v>1</v>
      </c>
      <c r="T4" t="n">
        <v>5</v>
      </c>
      <c r="U4" t="n">
        <v>12</v>
      </c>
      <c r="V4" t="n">
        <v>7</v>
      </c>
      <c r="W4" t="n">
        <v>1</v>
      </c>
      <c r="X4" t="n">
        <v>6</v>
      </c>
      <c r="Y4" t="n">
        <v>2</v>
      </c>
      <c r="Z4" t="n">
        <v>1</v>
      </c>
      <c r="AA4" t="n">
        <v>2</v>
      </c>
      <c r="AB4" t="n">
        <v>2</v>
      </c>
      <c r="AC4" t="n">
        <v>1</v>
      </c>
      <c r="AD4" t="n">
        <v>2</v>
      </c>
      <c r="AF4" t="n">
        <v>4</v>
      </c>
      <c r="AH4" t="n">
        <v>1</v>
      </c>
      <c r="AJ4" t="n">
        <v>7</v>
      </c>
      <c r="AK4" t="n">
        <v>1</v>
      </c>
      <c r="AL4" t="n">
        <v>1</v>
      </c>
      <c r="AM4" t="n">
        <v>4</v>
      </c>
      <c r="AN4" t="n">
        <v>30</v>
      </c>
      <c r="AO4" t="n">
        <v>1</v>
      </c>
      <c r="AP4" t="n">
        <v>1</v>
      </c>
      <c r="AQ4" t="n">
        <v>2</v>
      </c>
      <c r="AR4" t="n">
        <v>1</v>
      </c>
      <c r="AS4" t="n">
        <v>1</v>
      </c>
      <c r="AT4" t="n">
        <v>4</v>
      </c>
      <c r="AU4" t="n">
        <v>8</v>
      </c>
      <c r="AV4" t="n">
        <v>1</v>
      </c>
      <c r="AX4" t="n">
        <v>2</v>
      </c>
      <c r="AY4" t="n">
        <v>4</v>
      </c>
      <c r="AZ4" t="n">
        <v>1</v>
      </c>
      <c r="BA4" t="n">
        <v>28</v>
      </c>
      <c r="BB4" t="n">
        <v>1</v>
      </c>
      <c r="BC4" t="n">
        <v>3</v>
      </c>
      <c r="BD4" t="n">
        <v>5</v>
      </c>
      <c r="BE4" t="n">
        <v>1</v>
      </c>
      <c r="BF4" t="n">
        <v>1</v>
      </c>
      <c r="BG4" t="n">
        <v>21</v>
      </c>
      <c r="BH4" t="n">
        <v>1</v>
      </c>
      <c r="BI4" t="n">
        <v>2</v>
      </c>
      <c r="BJ4" t="n">
        <v>4</v>
      </c>
      <c r="BK4" t="n">
        <v>1</v>
      </c>
      <c r="BL4" t="n">
        <v>1</v>
      </c>
      <c r="BM4" t="n">
        <v>2</v>
      </c>
      <c r="BN4" t="n">
        <v>2</v>
      </c>
      <c r="BO4" t="n">
        <v>5</v>
      </c>
      <c r="BP4" t="n">
        <v>3</v>
      </c>
      <c r="BQ4" t="n">
        <v>1</v>
      </c>
      <c r="BR4" t="n">
        <v>1</v>
      </c>
      <c r="BS4" t="n">
        <v>1</v>
      </c>
      <c r="BT4" t="n">
        <v>2</v>
      </c>
      <c r="BU4" t="n">
        <v>1</v>
      </c>
      <c r="BV4" t="n">
        <v>1</v>
      </c>
      <c r="BW4" t="n">
        <v>1</v>
      </c>
      <c r="BX4" t="n">
        <v>2</v>
      </c>
      <c r="BY4" t="n">
        <v>1</v>
      </c>
      <c r="BZ4" t="n">
        <v>1</v>
      </c>
      <c r="CA4" t="n">
        <v>1</v>
      </c>
      <c r="CB4" t="n">
        <v>3</v>
      </c>
      <c r="CC4" t="n">
        <v>7</v>
      </c>
      <c r="CD4" t="n">
        <v>1</v>
      </c>
      <c r="CE4" t="n">
        <v>1</v>
      </c>
      <c r="CF4" t="n">
        <v>1</v>
      </c>
      <c r="CG4" t="n">
        <v>3</v>
      </c>
      <c r="CH4" t="n">
        <v>1</v>
      </c>
      <c r="CI4" t="n">
        <v>1</v>
      </c>
      <c r="CJ4" t="n">
        <v>4</v>
      </c>
      <c r="CK4" t="n">
        <v>2</v>
      </c>
      <c r="CL4" t="n">
        <v>2</v>
      </c>
      <c r="CN4" t="n">
        <v>1</v>
      </c>
      <c r="CO4" t="n">
        <v>7</v>
      </c>
      <c r="CP4" t="n">
        <v>1</v>
      </c>
      <c r="CQ4" t="n">
        <v>2</v>
      </c>
      <c r="CR4" t="n">
        <v>1</v>
      </c>
      <c r="CS4" t="n">
        <v>1</v>
      </c>
      <c r="CT4" t="n">
        <v>2</v>
      </c>
      <c r="CU4" t="n">
        <v>4</v>
      </c>
      <c r="CV4" t="n">
        <v>1</v>
      </c>
      <c r="CW4" t="n">
        <v>1</v>
      </c>
      <c r="CX4" t="n">
        <v>28</v>
      </c>
      <c r="CY4" t="n">
        <v>1</v>
      </c>
      <c r="CZ4" t="n">
        <v>2</v>
      </c>
      <c r="DA4" t="n">
        <v>1</v>
      </c>
      <c r="DB4" t="n">
        <v>1</v>
      </c>
      <c r="DC4" t="n">
        <v>1</v>
      </c>
      <c r="DD4" t="n">
        <v>1</v>
      </c>
      <c r="DE4" t="n">
        <v>5</v>
      </c>
      <c r="DF4" t="n">
        <v>3</v>
      </c>
      <c r="DG4" t="n">
        <v>1</v>
      </c>
      <c r="DH4" t="n">
        <v>2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2</v>
      </c>
      <c r="DQ4" t="n">
        <v>7</v>
      </c>
      <c r="DR4" t="n">
        <v>1</v>
      </c>
      <c r="DS4" t="n">
        <v>1</v>
      </c>
      <c r="DT4" t="n">
        <v>2</v>
      </c>
      <c r="DU4" t="n">
        <v>1</v>
      </c>
      <c r="DV4" t="n">
        <v>1</v>
      </c>
      <c r="DW4" t="n">
        <v>3</v>
      </c>
      <c r="DX4" t="n">
        <v>1</v>
      </c>
      <c r="DY4" t="n">
        <v>34</v>
      </c>
      <c r="DZ4" t="n">
        <v>1</v>
      </c>
      <c r="EB4" t="n">
        <v>1</v>
      </c>
      <c r="EC4" t="n">
        <v>1</v>
      </c>
      <c r="ED4" t="n">
        <v>154</v>
      </c>
      <c r="EE4" t="n">
        <v>1</v>
      </c>
      <c r="EF4" t="n">
        <v>4</v>
      </c>
      <c r="EG4" t="n">
        <v>1</v>
      </c>
      <c r="EH4" t="n">
        <v>4</v>
      </c>
      <c r="EI4" t="n">
        <v>3</v>
      </c>
      <c r="EJ4" t="n">
        <v>1</v>
      </c>
      <c r="EK4" t="n">
        <v>1</v>
      </c>
      <c r="EL4" t="n">
        <v>36</v>
      </c>
      <c r="EM4" t="n">
        <v>5</v>
      </c>
      <c r="EN4" t="n">
        <v>1</v>
      </c>
      <c r="EO4" t="n">
        <v>2</v>
      </c>
      <c r="EP4" t="n">
        <v>1</v>
      </c>
      <c r="EQ4" t="n">
        <v>1</v>
      </c>
      <c r="ER4" t="n">
        <v>1</v>
      </c>
      <c r="ES4" t="n">
        <v>2</v>
      </c>
      <c r="ET4" t="n">
        <v>2</v>
      </c>
      <c r="EU4" t="n">
        <v>1</v>
      </c>
      <c r="EV4" t="n">
        <v>1</v>
      </c>
      <c r="EW4" t="n">
        <v>2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2</v>
      </c>
      <c r="FF4" t="n">
        <v>2</v>
      </c>
      <c r="FG4" t="n">
        <v>2</v>
      </c>
      <c r="FH4" t="n">
        <v>2</v>
      </c>
      <c r="FI4" t="n">
        <v>1</v>
      </c>
      <c r="FJ4" t="n">
        <v>1</v>
      </c>
      <c r="FK4" t="n">
        <v>1</v>
      </c>
      <c r="FL4" t="n">
        <v>2</v>
      </c>
      <c r="FM4" t="n">
        <v>1</v>
      </c>
      <c r="FN4" t="n">
        <v>2</v>
      </c>
      <c r="FO4" t="n">
        <v>1</v>
      </c>
      <c r="FP4" t="n">
        <v>2</v>
      </c>
      <c r="FQ4" t="n">
        <v>1</v>
      </c>
      <c r="FR4" t="n">
        <v>2</v>
      </c>
      <c r="FS4" t="n">
        <v>1</v>
      </c>
      <c r="FT4" t="n">
        <v>1</v>
      </c>
      <c r="FU4" t="n">
        <v>2</v>
      </c>
      <c r="FV4" t="n">
        <v>3</v>
      </c>
      <c r="FW4" t="n">
        <v>1</v>
      </c>
      <c r="FX4" t="n">
        <v>4</v>
      </c>
      <c r="FY4" t="n">
        <v>1</v>
      </c>
      <c r="FZ4" t="n">
        <v>5</v>
      </c>
      <c r="GA4" t="n">
        <v>2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4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3</v>
      </c>
      <c r="GS4" t="n">
        <v>1</v>
      </c>
      <c r="GT4" t="n">
        <v>1</v>
      </c>
      <c r="GU4" t="n">
        <v>3</v>
      </c>
      <c r="GV4" t="n">
        <v>3</v>
      </c>
      <c r="GW4" t="n">
        <v>1</v>
      </c>
      <c r="GX4" t="n">
        <v>1</v>
      </c>
      <c r="GY4" t="n">
        <v>4</v>
      </c>
      <c r="GZ4" t="n">
        <v>5</v>
      </c>
      <c r="HA4" t="n">
        <v>1</v>
      </c>
      <c r="HC4" t="n">
        <v>1</v>
      </c>
      <c r="HD4" t="n">
        <v>180</v>
      </c>
      <c r="HE4" t="n">
        <v>1</v>
      </c>
      <c r="HF4" t="n">
        <v>2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17</v>
      </c>
      <c r="HN4" t="n">
        <v>1</v>
      </c>
      <c r="HO4" t="n">
        <v>1</v>
      </c>
      <c r="HP4" t="n">
        <v>3</v>
      </c>
      <c r="HQ4" t="n">
        <v>2</v>
      </c>
      <c r="HR4" t="n">
        <v>2</v>
      </c>
      <c r="HS4" t="n">
        <v>1</v>
      </c>
      <c r="HT4" t="n">
        <v>1</v>
      </c>
      <c r="HU4" t="n">
        <v>1</v>
      </c>
      <c r="HV4" t="n">
        <v>2</v>
      </c>
      <c r="HW4" t="n">
        <v>1</v>
      </c>
      <c r="HX4" t="n">
        <v>6</v>
      </c>
      <c r="HY4" t="n">
        <v>2</v>
      </c>
      <c r="HZ4" t="n">
        <v>2</v>
      </c>
      <c r="IA4" t="n">
        <v>2</v>
      </c>
      <c r="IB4" t="n">
        <v>1</v>
      </c>
      <c r="IC4" t="n">
        <v>2</v>
      </c>
      <c r="ID4" t="n">
        <v>1</v>
      </c>
      <c r="IE4" t="n">
        <v>3</v>
      </c>
      <c r="IF4" t="n">
        <v>1</v>
      </c>
      <c r="IG4" t="n">
        <v>2</v>
      </c>
      <c r="IH4" t="n">
        <v>1</v>
      </c>
      <c r="II4" t="n">
        <v>3</v>
      </c>
      <c r="IJ4" t="n">
        <v>2</v>
      </c>
      <c r="IK4" t="n">
        <v>1</v>
      </c>
      <c r="IL4" t="n">
        <v>1</v>
      </c>
      <c r="IM4" t="n">
        <v>3</v>
      </c>
      <c r="IN4" t="n">
        <v>7</v>
      </c>
      <c r="IO4" t="n">
        <v>1</v>
      </c>
      <c r="IP4" t="n">
        <v>1</v>
      </c>
      <c r="IQ4" t="n">
        <v>1</v>
      </c>
      <c r="IR4" t="n">
        <v>1</v>
      </c>
      <c r="IS4" t="n">
        <v>23</v>
      </c>
      <c r="IT4" t="n">
        <v>2</v>
      </c>
      <c r="IU4" t="n">
        <v>1</v>
      </c>
      <c r="IV4" t="n">
        <v>1</v>
      </c>
      <c r="IW4" t="n">
        <v>2</v>
      </c>
      <c r="IX4" t="n">
        <v>2</v>
      </c>
      <c r="IY4" t="n">
        <v>1</v>
      </c>
      <c r="IZ4" t="n">
        <v>1</v>
      </c>
      <c r="JA4" t="n">
        <v>3</v>
      </c>
      <c r="JB4" t="n">
        <v>27</v>
      </c>
      <c r="JC4" t="n">
        <v>4</v>
      </c>
      <c r="JD4" t="n">
        <v>1</v>
      </c>
      <c r="JF4" t="n">
        <v>1</v>
      </c>
      <c r="JH4" t="n">
        <v>1</v>
      </c>
      <c r="JI4" t="n">
        <v>1</v>
      </c>
      <c r="JJ4" t="n">
        <v>2</v>
      </c>
      <c r="JL4" t="n">
        <v>1</v>
      </c>
      <c r="JM4" t="n">
        <v>2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2</v>
      </c>
      <c r="JT4" t="n">
        <v>1</v>
      </c>
      <c r="JU4" t="n">
        <v>1</v>
      </c>
      <c r="JV4" t="n">
        <v>1</v>
      </c>
      <c r="JW4" t="n">
        <v>2</v>
      </c>
      <c r="JX4" t="n">
        <v>10</v>
      </c>
      <c r="JY4" t="n">
        <v>1</v>
      </c>
      <c r="JZ4" t="n">
        <v>1463</v>
      </c>
      <c r="KA4" t="n">
        <v>1</v>
      </c>
      <c r="KB4" t="n">
        <v>1</v>
      </c>
      <c r="KC4" t="n">
        <v>38</v>
      </c>
      <c r="KD4" t="n">
        <v>3</v>
      </c>
      <c r="KE4" t="n">
        <v>1</v>
      </c>
      <c r="KF4" t="n">
        <v>1</v>
      </c>
      <c r="KG4" t="n">
        <v>1</v>
      </c>
      <c r="KH4" t="n">
        <v>8</v>
      </c>
      <c r="KI4" t="n">
        <v>5</v>
      </c>
      <c r="KJ4" t="n">
        <v>1</v>
      </c>
      <c r="KK4" t="n">
        <v>20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6</v>
      </c>
      <c r="KS4" t="n">
        <v>1</v>
      </c>
      <c r="KT4" t="n">
        <v>2</v>
      </c>
      <c r="KW4" t="n">
        <v>2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2</v>
      </c>
      <c r="LD4" t="n">
        <v>1</v>
      </c>
      <c r="LE4" t="n">
        <v>1</v>
      </c>
      <c r="LF4" t="n">
        <v>1</v>
      </c>
      <c r="LG4" t="n">
        <v>1</v>
      </c>
      <c r="LH4" t="n">
        <v>2</v>
      </c>
      <c r="LI4" t="n">
        <v>3</v>
      </c>
      <c r="LJ4" t="n">
        <v>3</v>
      </c>
      <c r="LK4" t="n">
        <v>2</v>
      </c>
      <c r="LL4" t="n">
        <v>1</v>
      </c>
      <c r="LN4" t="n">
        <v>2</v>
      </c>
      <c r="LO4" t="n">
        <v>2</v>
      </c>
      <c r="LP4" t="n">
        <v>1</v>
      </c>
      <c r="LQ4" t="n">
        <v>1</v>
      </c>
      <c r="LS4" t="n">
        <v>1</v>
      </c>
      <c r="LT4" t="n">
        <v>4</v>
      </c>
      <c r="LU4" t="n">
        <v>2</v>
      </c>
      <c r="LV4" t="n">
        <v>1</v>
      </c>
      <c r="LW4" t="n">
        <v>1</v>
      </c>
      <c r="LX4" t="n">
        <v>5</v>
      </c>
      <c r="LY4" t="n">
        <v>7</v>
      </c>
      <c r="LZ4" t="n">
        <v>1</v>
      </c>
      <c r="MC4" t="n">
        <v>1</v>
      </c>
      <c r="MD4" t="n">
        <v>1</v>
      </c>
      <c r="ME4" t="n">
        <v>1</v>
      </c>
      <c r="MF4" t="n">
        <v>1</v>
      </c>
      <c r="MH4" t="n">
        <v>1</v>
      </c>
      <c r="MI4" t="n">
        <v>1</v>
      </c>
      <c r="MJ4" t="n">
        <v>2</v>
      </c>
      <c r="ML4" t="n">
        <v>1</v>
      </c>
      <c r="MM4" t="n">
        <v>2</v>
      </c>
      <c r="MO4" t="n">
        <v>1</v>
      </c>
      <c r="MP4" t="n">
        <v>3</v>
      </c>
      <c r="MQ4" t="n">
        <v>4</v>
      </c>
      <c r="MR4" t="n">
        <v>1</v>
      </c>
      <c r="MS4" t="n">
        <v>2</v>
      </c>
      <c r="MT4" t="n">
        <v>1</v>
      </c>
      <c r="MU4" t="n">
        <v>1</v>
      </c>
      <c r="MV4" t="n">
        <v>1</v>
      </c>
      <c r="MW4" t="n">
        <v>1</v>
      </c>
      <c r="MX4" t="n">
        <v>2</v>
      </c>
      <c r="MY4" t="n">
        <v>3</v>
      </c>
      <c r="MZ4" t="n">
        <v>1</v>
      </c>
      <c r="NA4" t="n">
        <v>2</v>
      </c>
      <c r="NB4" t="n">
        <v>141</v>
      </c>
      <c r="NC4" t="n">
        <v>2</v>
      </c>
      <c r="ND4" t="n">
        <v>1</v>
      </c>
      <c r="NF4" t="n">
        <v>1</v>
      </c>
      <c r="NG4" t="n">
        <v>2</v>
      </c>
      <c r="NH4" t="n">
        <v>77</v>
      </c>
      <c r="NI4" t="n">
        <v>7</v>
      </c>
      <c r="NJ4" t="n">
        <v>1</v>
      </c>
      <c r="NK4" t="n">
        <v>18</v>
      </c>
      <c r="NL4" t="n">
        <v>2</v>
      </c>
      <c r="NM4" t="n">
        <v>2</v>
      </c>
      <c r="NN4" t="n">
        <v>2</v>
      </c>
      <c r="NP4" t="n">
        <v>2</v>
      </c>
      <c r="NQ4" t="n">
        <v>10</v>
      </c>
      <c r="NR4" t="n">
        <v>1</v>
      </c>
      <c r="NS4" t="n">
        <v>1</v>
      </c>
      <c r="NT4" t="n">
        <v>9</v>
      </c>
      <c r="NU4" t="n">
        <v>1</v>
      </c>
      <c r="NV4" t="n">
        <v>1</v>
      </c>
      <c r="NW4" t="n">
        <v>1</v>
      </c>
      <c r="NY4" t="n">
        <v>1</v>
      </c>
      <c r="NZ4" t="n">
        <v>1</v>
      </c>
      <c r="OA4" t="n">
        <v>1</v>
      </c>
      <c r="OB4" t="n">
        <v>5</v>
      </c>
      <c r="OC4" t="n">
        <v>1</v>
      </c>
      <c r="OD4" t="n">
        <v>1</v>
      </c>
      <c r="OE4" t="n">
        <v>1</v>
      </c>
      <c r="OF4" t="n">
        <v>3</v>
      </c>
      <c r="OG4" t="n">
        <v>1</v>
      </c>
      <c r="OH4" t="n">
        <v>1</v>
      </c>
      <c r="OI4" t="n">
        <v>4</v>
      </c>
      <c r="OJ4" t="n">
        <v>3</v>
      </c>
      <c r="OK4" t="n">
        <v>26</v>
      </c>
      <c r="OL4" t="n">
        <v>1</v>
      </c>
      <c r="OM4" t="n">
        <v>2907</v>
      </c>
      <c r="ON4" t="n">
        <v>1</v>
      </c>
      <c r="OO4" t="n">
        <v>13</v>
      </c>
      <c r="OP4" t="n">
        <v>1</v>
      </c>
      <c r="OQ4" t="n">
        <v>1</v>
      </c>
      <c r="OS4" t="n">
        <v>1</v>
      </c>
      <c r="OT4" t="n">
        <v>4</v>
      </c>
      <c r="OU4" t="n">
        <v>2</v>
      </c>
      <c r="OV4" t="n">
        <v>1360</v>
      </c>
      <c r="OW4" t="n">
        <v>1</v>
      </c>
      <c r="OX4" t="n">
        <v>66</v>
      </c>
      <c r="OY4" t="n">
        <v>8</v>
      </c>
      <c r="OZ4" t="n">
        <v>1</v>
      </c>
      <c r="PA4" t="n">
        <v>2</v>
      </c>
      <c r="PB4" t="n">
        <v>3</v>
      </c>
      <c r="PC4" t="n">
        <v>10</v>
      </c>
      <c r="PD4" t="n">
        <v>1</v>
      </c>
      <c r="PE4" t="n">
        <v>10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2</v>
      </c>
      <c r="PN4" t="n">
        <v>26</v>
      </c>
      <c r="PO4" t="n">
        <v>2</v>
      </c>
      <c r="PP4" t="n">
        <v>2</v>
      </c>
      <c r="PQ4" t="n">
        <v>4</v>
      </c>
      <c r="PR4" t="n">
        <v>2</v>
      </c>
      <c r="PS4" t="n">
        <v>1</v>
      </c>
      <c r="PT4" t="n">
        <v>1</v>
      </c>
      <c r="PU4" t="n">
        <v>9</v>
      </c>
      <c r="PV4" t="n">
        <v>1</v>
      </c>
      <c r="PW4" t="n">
        <v>3</v>
      </c>
      <c r="PX4" t="n">
        <v>1</v>
      </c>
      <c r="PY4" t="n">
        <v>1</v>
      </c>
      <c r="PZ4" t="n">
        <v>73</v>
      </c>
      <c r="QA4" t="n">
        <v>1</v>
      </c>
      <c r="QB4" t="n">
        <v>1</v>
      </c>
      <c r="QC4" t="n">
        <v>1</v>
      </c>
      <c r="QD4" t="n">
        <v>2</v>
      </c>
      <c r="QE4" t="n">
        <v>2</v>
      </c>
      <c r="QF4" t="n">
        <v>17</v>
      </c>
      <c r="QG4" t="n">
        <v>1</v>
      </c>
      <c r="QH4" t="n">
        <v>116</v>
      </c>
      <c r="QI4" t="n">
        <v>4</v>
      </c>
      <c r="QJ4" t="n">
        <v>1</v>
      </c>
      <c r="QN4" t="n">
        <v>1</v>
      </c>
      <c r="QO4" t="n">
        <v>1</v>
      </c>
      <c r="QP4" t="n">
        <v>1</v>
      </c>
      <c r="QQ4" t="n">
        <v>13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3</v>
      </c>
      <c r="QZ4" t="n">
        <v>1</v>
      </c>
      <c r="RA4" t="n">
        <v>1</v>
      </c>
      <c r="RB4" t="n">
        <v>1</v>
      </c>
      <c r="RC4" t="n">
        <v>4</v>
      </c>
      <c r="RD4" t="n">
        <v>1</v>
      </c>
      <c r="RE4" t="n">
        <v>5</v>
      </c>
      <c r="RF4" t="n">
        <v>3</v>
      </c>
      <c r="RG4" t="n">
        <v>13</v>
      </c>
      <c r="RH4" t="n">
        <v>1</v>
      </c>
      <c r="RI4" t="n">
        <v>2</v>
      </c>
      <c r="RJ4" t="n">
        <v>2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5</v>
      </c>
      <c r="RQ4" t="n">
        <v>2</v>
      </c>
      <c r="RR4" t="n">
        <v>1</v>
      </c>
      <c r="RS4" t="n">
        <v>1</v>
      </c>
      <c r="RT4" t="n">
        <v>19</v>
      </c>
      <c r="RU4" t="n">
        <v>5</v>
      </c>
      <c r="RV4" t="n">
        <v>3</v>
      </c>
      <c r="RW4" t="n">
        <v>1</v>
      </c>
      <c r="RX4" t="n">
        <v>1</v>
      </c>
      <c r="RY4" t="n">
        <v>2</v>
      </c>
      <c r="RZ4" t="n">
        <v>72</v>
      </c>
      <c r="SA4" t="n">
        <v>54</v>
      </c>
      <c r="SB4" t="n">
        <v>5</v>
      </c>
      <c r="SC4" t="n">
        <v>4</v>
      </c>
      <c r="SD4" t="n">
        <v>4</v>
      </c>
      <c r="SE4" t="n">
        <v>3</v>
      </c>
      <c r="SF4" t="n">
        <v>13</v>
      </c>
      <c r="SG4" t="n">
        <v>13</v>
      </c>
      <c r="SH4" t="n">
        <v>4</v>
      </c>
      <c r="SI4" t="n">
        <v>4</v>
      </c>
      <c r="SJ4" t="n">
        <v>3</v>
      </c>
      <c r="SK4" t="n">
        <v>3</v>
      </c>
      <c r="SL4" t="n">
        <v>6</v>
      </c>
      <c r="SM4" t="n">
        <v>1</v>
      </c>
      <c r="SN4" t="n">
        <v>765</v>
      </c>
      <c r="SO4" t="n">
        <v>645</v>
      </c>
      <c r="SP4" t="n">
        <v>1762</v>
      </c>
      <c r="SQ4" t="n">
        <v>3617</v>
      </c>
      <c r="SR4" t="n">
        <v>2128</v>
      </c>
      <c r="SS4" t="n">
        <v>331</v>
      </c>
      <c r="ST4" t="n">
        <v>1492</v>
      </c>
      <c r="SU4" t="n">
        <v>1080</v>
      </c>
      <c r="SV4" t="n">
        <v>1775</v>
      </c>
      <c r="SW4" t="n">
        <v>2373</v>
      </c>
      <c r="SX4" t="n">
        <v>3567</v>
      </c>
      <c r="SY4" t="n">
        <v>979</v>
      </c>
      <c r="SZ4" t="n">
        <v>2</v>
      </c>
      <c r="TA4" t="n">
        <v>2</v>
      </c>
    </row>
    <row r="5">
      <c r="A5" t="inlineStr">
        <is>
          <t>Avg</t>
        </is>
      </c>
      <c r="B5" t="n">
        <v>7.25</v>
      </c>
      <c r="C5" t="n">
        <v>12</v>
      </c>
      <c r="D5" t="n">
        <v>13.75</v>
      </c>
      <c r="E5" t="n">
        <v>10.25</v>
      </c>
      <c r="F5" t="n">
        <v>20.25</v>
      </c>
      <c r="G5" t="n">
        <v>6</v>
      </c>
      <c r="H5" t="n">
        <v>7.75</v>
      </c>
      <c r="I5" t="n">
        <v>20.25</v>
      </c>
      <c r="J5" t="n">
        <v>16</v>
      </c>
      <c r="K5" t="n">
        <v>13.5</v>
      </c>
      <c r="L5" t="n">
        <v>31</v>
      </c>
      <c r="M5" t="n">
        <v>10.5</v>
      </c>
      <c r="N5" t="n">
        <v>18</v>
      </c>
      <c r="O5" t="n">
        <v>6.75</v>
      </c>
      <c r="P5" t="n">
        <v>12.5</v>
      </c>
      <c r="Q5" t="n">
        <v>36.5</v>
      </c>
      <c r="R5" t="n">
        <v>8.25</v>
      </c>
      <c r="S5" t="n">
        <v>14.5</v>
      </c>
      <c r="T5" t="n">
        <v>17.5</v>
      </c>
      <c r="U5" t="n">
        <v>27</v>
      </c>
      <c r="V5" t="n">
        <v>21.25</v>
      </c>
      <c r="W5" t="n">
        <v>15</v>
      </c>
      <c r="X5" t="n">
        <v>23</v>
      </c>
      <c r="Y5" t="n">
        <v>21.25</v>
      </c>
      <c r="Z5" t="n">
        <v>1</v>
      </c>
      <c r="AA5" t="n">
        <v>2</v>
      </c>
      <c r="AB5" t="n">
        <v>2</v>
      </c>
      <c r="AC5" t="n">
        <v>1</v>
      </c>
      <c r="AD5" t="n">
        <v>11.6</v>
      </c>
      <c r="AF5" t="n">
        <v>16.8</v>
      </c>
      <c r="AH5" t="n">
        <v>11</v>
      </c>
      <c r="AJ5" t="n">
        <v>7</v>
      </c>
      <c r="AK5" t="n">
        <v>11</v>
      </c>
      <c r="AL5" t="n">
        <v>1.6</v>
      </c>
      <c r="AM5" t="n">
        <v>4.5</v>
      </c>
      <c r="AN5" t="n">
        <v>101.5</v>
      </c>
      <c r="AO5" t="n">
        <v>2.66666666666666</v>
      </c>
      <c r="AP5" t="n">
        <v>2.75</v>
      </c>
      <c r="AQ5" t="n">
        <v>3.25</v>
      </c>
      <c r="AR5" t="n">
        <v>1.6</v>
      </c>
      <c r="AS5" t="n">
        <v>3.75</v>
      </c>
      <c r="AT5" t="n">
        <v>11.3333333333333</v>
      </c>
      <c r="AU5" t="n">
        <v>31.75</v>
      </c>
      <c r="AV5" t="n">
        <v>3.66666666666666</v>
      </c>
      <c r="AX5" t="n">
        <v>2</v>
      </c>
      <c r="AY5" t="n">
        <v>11.6666666666666</v>
      </c>
      <c r="AZ5" t="n">
        <v>20.1666666666666</v>
      </c>
      <c r="BA5" t="n">
        <v>94</v>
      </c>
      <c r="BB5" t="n">
        <v>1.6</v>
      </c>
      <c r="BC5" t="n">
        <v>4.66666666666666</v>
      </c>
      <c r="BD5" t="n">
        <v>29.5</v>
      </c>
      <c r="BE5" t="n">
        <v>8.5</v>
      </c>
      <c r="BF5" t="n">
        <v>1.6</v>
      </c>
      <c r="BG5" t="n">
        <v>56.75</v>
      </c>
      <c r="BH5" t="n">
        <v>9</v>
      </c>
      <c r="BI5" t="n">
        <v>110.5</v>
      </c>
      <c r="BJ5" t="n">
        <v>6</v>
      </c>
      <c r="BK5" t="n">
        <v>1.5</v>
      </c>
      <c r="BL5" t="n">
        <v>1</v>
      </c>
      <c r="BM5" t="n">
        <v>2</v>
      </c>
      <c r="BN5" t="n">
        <v>2</v>
      </c>
      <c r="BO5" t="n">
        <v>5</v>
      </c>
      <c r="BP5" t="n">
        <v>13.2</v>
      </c>
      <c r="BQ5" t="n">
        <v>1</v>
      </c>
      <c r="BR5" t="n">
        <v>2</v>
      </c>
      <c r="BS5" t="n">
        <v>17</v>
      </c>
      <c r="BT5" t="n">
        <v>2</v>
      </c>
      <c r="BU5" t="n">
        <v>7</v>
      </c>
      <c r="BV5" t="n">
        <v>11</v>
      </c>
      <c r="BW5" t="n">
        <v>1.75</v>
      </c>
      <c r="BX5" t="n">
        <v>2</v>
      </c>
      <c r="BY5" t="n">
        <v>11</v>
      </c>
      <c r="BZ5" t="n">
        <v>1</v>
      </c>
      <c r="CA5" t="n">
        <v>2</v>
      </c>
      <c r="CB5" t="n">
        <v>4.33333333333333</v>
      </c>
      <c r="CC5" t="n">
        <v>62</v>
      </c>
      <c r="CD5" t="n">
        <v>2</v>
      </c>
      <c r="CE5" t="n">
        <v>3.25</v>
      </c>
      <c r="CF5" t="n">
        <v>5</v>
      </c>
      <c r="CG5" t="n">
        <v>35.2</v>
      </c>
      <c r="CH5" t="n">
        <v>2</v>
      </c>
      <c r="CI5" t="n">
        <v>2.66666666666666</v>
      </c>
      <c r="CJ5" t="n">
        <v>7.5</v>
      </c>
      <c r="CK5" t="n">
        <v>22</v>
      </c>
      <c r="CL5" t="n">
        <v>3.75</v>
      </c>
      <c r="CN5" t="n">
        <v>1.33333333333333</v>
      </c>
      <c r="CO5" t="n">
        <v>29</v>
      </c>
      <c r="CP5" t="n">
        <v>22.1428571428571</v>
      </c>
      <c r="CQ5" t="n">
        <v>10</v>
      </c>
      <c r="CR5" t="n">
        <v>1</v>
      </c>
      <c r="CS5" t="n">
        <v>2</v>
      </c>
      <c r="CT5" t="n">
        <v>3</v>
      </c>
      <c r="CU5" t="n">
        <v>18.8333333333333</v>
      </c>
      <c r="CV5" t="n">
        <v>3.66666666666666</v>
      </c>
      <c r="CW5" t="n">
        <v>2</v>
      </c>
      <c r="CX5" t="n">
        <v>62.5</v>
      </c>
      <c r="CY5" t="n">
        <v>8.5</v>
      </c>
      <c r="CZ5" t="n">
        <v>5.66666666666666</v>
      </c>
      <c r="DA5" t="n">
        <v>1</v>
      </c>
      <c r="DB5" t="n">
        <v>1</v>
      </c>
      <c r="DC5" t="n">
        <v>1</v>
      </c>
      <c r="DD5" t="n">
        <v>1</v>
      </c>
      <c r="DE5" t="n">
        <v>16</v>
      </c>
      <c r="DF5" t="n">
        <v>7.4</v>
      </c>
      <c r="DG5" t="n">
        <v>1</v>
      </c>
      <c r="DH5" t="n">
        <v>15.6</v>
      </c>
      <c r="DJ5" t="n">
        <v>1</v>
      </c>
      <c r="DK5" t="n">
        <v>15.1666666666666</v>
      </c>
      <c r="DL5" t="n">
        <v>1</v>
      </c>
      <c r="DM5" t="n">
        <v>2</v>
      </c>
      <c r="DN5" t="n">
        <v>15.1666666666666</v>
      </c>
      <c r="DO5" t="n">
        <v>1.25</v>
      </c>
      <c r="DP5" t="n">
        <v>2.66666666666666</v>
      </c>
      <c r="DQ5" t="n">
        <v>22.4</v>
      </c>
      <c r="DR5" t="n">
        <v>3</v>
      </c>
      <c r="DS5" t="n">
        <v>3.25</v>
      </c>
      <c r="DT5" t="n">
        <v>3</v>
      </c>
      <c r="DU5" t="n">
        <v>44.75</v>
      </c>
      <c r="DV5" t="n">
        <v>1.25</v>
      </c>
      <c r="DW5" t="n">
        <v>4</v>
      </c>
      <c r="DX5" t="n">
        <v>11.4</v>
      </c>
      <c r="DY5" t="n">
        <v>42.75</v>
      </c>
      <c r="DZ5" t="n">
        <v>4</v>
      </c>
      <c r="EB5" t="n">
        <v>1</v>
      </c>
      <c r="EC5" t="n">
        <v>2.75</v>
      </c>
      <c r="ED5" t="n">
        <v>614.5</v>
      </c>
      <c r="EE5" t="n">
        <v>37.5</v>
      </c>
      <c r="EF5" t="n">
        <v>5.6</v>
      </c>
      <c r="EG5" t="n">
        <v>1.25</v>
      </c>
      <c r="EH5" t="n">
        <v>5.75</v>
      </c>
      <c r="EI5" t="n">
        <v>8.83333333333333</v>
      </c>
      <c r="EJ5" t="n">
        <v>6.8</v>
      </c>
      <c r="EK5" t="n">
        <v>1.25</v>
      </c>
      <c r="EL5" t="n">
        <v>75.5</v>
      </c>
      <c r="EM5" t="n">
        <v>17.5</v>
      </c>
      <c r="EN5" t="n">
        <v>4.25</v>
      </c>
      <c r="EO5" t="n">
        <v>2</v>
      </c>
      <c r="EP5" t="n">
        <v>1</v>
      </c>
      <c r="EQ5" t="n">
        <v>1</v>
      </c>
      <c r="ER5" t="n">
        <v>1</v>
      </c>
      <c r="ES5" t="n">
        <v>2</v>
      </c>
      <c r="ET5" t="n">
        <v>11.5</v>
      </c>
      <c r="EU5" t="n">
        <v>1</v>
      </c>
      <c r="EV5" t="n">
        <v>11.6</v>
      </c>
      <c r="EW5" t="n">
        <v>2</v>
      </c>
      <c r="EY5" t="n">
        <v>9.166666666666661</v>
      </c>
      <c r="EZ5" t="n">
        <v>1</v>
      </c>
      <c r="FA5" t="n">
        <v>1.66666666666666</v>
      </c>
      <c r="FB5" t="n">
        <v>9.33333333333333</v>
      </c>
      <c r="FC5" t="n">
        <v>1</v>
      </c>
      <c r="FD5" t="n">
        <v>4.75</v>
      </c>
      <c r="FE5" t="n">
        <v>26.2</v>
      </c>
      <c r="FF5" t="n">
        <v>3.25</v>
      </c>
      <c r="FG5" t="n">
        <v>3.75</v>
      </c>
      <c r="FH5" t="n">
        <v>3.33333333333333</v>
      </c>
      <c r="FI5" t="n">
        <v>31</v>
      </c>
      <c r="FJ5" t="n">
        <v>1</v>
      </c>
      <c r="FK5" t="n">
        <v>5.66666666666666</v>
      </c>
      <c r="FL5" t="n">
        <v>9.25</v>
      </c>
      <c r="FM5" t="n">
        <v>48.25</v>
      </c>
      <c r="FN5" t="n">
        <v>3</v>
      </c>
      <c r="FO5" t="n">
        <v>1</v>
      </c>
      <c r="FP5" t="n">
        <v>6.66666666666666</v>
      </c>
      <c r="FQ5" t="n">
        <v>24.3333333333333</v>
      </c>
      <c r="FR5" t="n">
        <v>5</v>
      </c>
      <c r="FS5" t="n">
        <v>1</v>
      </c>
      <c r="FT5" t="n">
        <v>5.75</v>
      </c>
      <c r="FU5" t="n">
        <v>10.5</v>
      </c>
      <c r="FV5" t="n">
        <v>8</v>
      </c>
      <c r="FW5" t="n">
        <v>1</v>
      </c>
      <c r="FX5" t="n">
        <v>22.75</v>
      </c>
      <c r="FY5" t="n">
        <v>7</v>
      </c>
      <c r="FZ5" t="n">
        <v>6.5</v>
      </c>
      <c r="GA5" t="n">
        <v>4</v>
      </c>
      <c r="GB5" t="n">
        <v>1</v>
      </c>
      <c r="GC5" t="n">
        <v>1</v>
      </c>
      <c r="GD5" t="n">
        <v>1</v>
      </c>
      <c r="GE5" t="n">
        <v>1</v>
      </c>
      <c r="GF5" t="n">
        <v>9.800000000000001</v>
      </c>
      <c r="GG5" t="n">
        <v>1</v>
      </c>
      <c r="GH5" t="n">
        <v>12.6666666666666</v>
      </c>
      <c r="GK5" t="n">
        <v>5.66666666666666</v>
      </c>
      <c r="GL5" t="n">
        <v>7.57142857142857</v>
      </c>
      <c r="GM5" t="n">
        <v>1</v>
      </c>
      <c r="GN5" t="n">
        <v>1</v>
      </c>
      <c r="GO5" t="n">
        <v>7.57142857142857</v>
      </c>
      <c r="GP5" t="n">
        <v>1.25</v>
      </c>
      <c r="GQ5" t="n">
        <v>2.66666666666666</v>
      </c>
      <c r="GR5" t="n">
        <v>37.2</v>
      </c>
      <c r="GS5" t="n">
        <v>2</v>
      </c>
      <c r="GT5" t="n">
        <v>2.25</v>
      </c>
      <c r="GU5" t="n">
        <v>7.25</v>
      </c>
      <c r="GV5" t="n">
        <v>34.8</v>
      </c>
      <c r="GW5" t="n">
        <v>1.25</v>
      </c>
      <c r="GX5" t="n">
        <v>2</v>
      </c>
      <c r="GY5" t="n">
        <v>7.75</v>
      </c>
      <c r="GZ5" t="n">
        <v>28.25</v>
      </c>
      <c r="HA5" t="n">
        <v>3.33333333333333</v>
      </c>
      <c r="HC5" t="n">
        <v>1</v>
      </c>
      <c r="HD5" t="n">
        <v>370</v>
      </c>
      <c r="HE5" t="n">
        <v>17.8571428571428</v>
      </c>
      <c r="HF5" t="n">
        <v>33.6</v>
      </c>
      <c r="HG5" t="n">
        <v>1</v>
      </c>
      <c r="HH5" t="n">
        <v>1.25</v>
      </c>
      <c r="HI5" t="n">
        <v>2.33333333333333</v>
      </c>
      <c r="HJ5" t="n">
        <v>7.28571428571428</v>
      </c>
      <c r="HK5" t="n">
        <v>11.6666666666666</v>
      </c>
      <c r="HL5" t="n">
        <v>1.25</v>
      </c>
      <c r="HM5" t="n">
        <v>76.25</v>
      </c>
      <c r="HN5" t="n">
        <v>3.5</v>
      </c>
      <c r="HO5" t="n">
        <v>2</v>
      </c>
      <c r="HP5" t="n">
        <v>3</v>
      </c>
      <c r="HQ5" t="n">
        <v>2</v>
      </c>
      <c r="HR5" t="n">
        <v>2</v>
      </c>
      <c r="HS5" t="n">
        <v>1</v>
      </c>
      <c r="HT5" t="n">
        <v>1</v>
      </c>
      <c r="HU5" t="n">
        <v>16.8</v>
      </c>
      <c r="HV5" t="n">
        <v>2</v>
      </c>
      <c r="HW5" t="n">
        <v>9.199999999999999</v>
      </c>
      <c r="HX5" t="n">
        <v>6</v>
      </c>
      <c r="HY5" t="n">
        <v>3</v>
      </c>
      <c r="HZ5" t="n">
        <v>15.5</v>
      </c>
      <c r="IA5" t="n">
        <v>2</v>
      </c>
      <c r="IB5" t="n">
        <v>2</v>
      </c>
      <c r="IC5" t="n">
        <v>15.5</v>
      </c>
      <c r="ID5" t="n">
        <v>1.4</v>
      </c>
      <c r="IE5" t="n">
        <v>7.5</v>
      </c>
      <c r="IF5" t="n">
        <v>26.3333333333333</v>
      </c>
      <c r="IG5" t="n">
        <v>2.5</v>
      </c>
      <c r="IH5" t="n">
        <v>2</v>
      </c>
      <c r="II5" t="n">
        <v>4.33333333333333</v>
      </c>
      <c r="IJ5" t="n">
        <v>32.2</v>
      </c>
      <c r="IK5" t="n">
        <v>1.4</v>
      </c>
      <c r="IL5" t="n">
        <v>7.33333333333333</v>
      </c>
      <c r="IM5" t="n">
        <v>9.5</v>
      </c>
      <c r="IN5" t="n">
        <v>37.5</v>
      </c>
      <c r="IO5" t="n">
        <v>2.2</v>
      </c>
      <c r="IP5" t="n">
        <v>1</v>
      </c>
      <c r="IQ5" t="n">
        <v>1</v>
      </c>
      <c r="IR5" t="n">
        <v>4</v>
      </c>
      <c r="IS5" t="n">
        <v>278.5</v>
      </c>
      <c r="IT5" t="n">
        <v>36.8333333333333</v>
      </c>
      <c r="IU5" t="n">
        <v>24.1666666666666</v>
      </c>
      <c r="IV5" t="n">
        <v>1.4</v>
      </c>
      <c r="IW5" t="n">
        <v>6.25</v>
      </c>
      <c r="IX5" t="n">
        <v>12</v>
      </c>
      <c r="IY5" t="n">
        <v>10.5</v>
      </c>
      <c r="IZ5" t="n">
        <v>1.4</v>
      </c>
      <c r="JA5" t="n">
        <v>42</v>
      </c>
      <c r="JB5" t="n">
        <v>45.75</v>
      </c>
      <c r="JC5" t="n">
        <v>5</v>
      </c>
      <c r="JD5" t="n">
        <v>1</v>
      </c>
      <c r="JF5" t="n">
        <v>10.2</v>
      </c>
      <c r="JH5" t="n">
        <v>1</v>
      </c>
      <c r="JI5" t="n">
        <v>1.33333333333333</v>
      </c>
      <c r="JJ5" t="n">
        <v>11</v>
      </c>
      <c r="JL5" t="n">
        <v>1</v>
      </c>
      <c r="JM5" t="n">
        <v>11</v>
      </c>
      <c r="JN5" t="n">
        <v>1.5</v>
      </c>
      <c r="JO5" t="n">
        <v>3.5</v>
      </c>
      <c r="JP5" t="n">
        <v>38.8</v>
      </c>
      <c r="JQ5" t="n">
        <v>2.25</v>
      </c>
      <c r="JR5" t="n">
        <v>2.5</v>
      </c>
      <c r="JS5" t="n">
        <v>4.66666666666666</v>
      </c>
      <c r="JT5" t="n">
        <v>34.4</v>
      </c>
      <c r="JU5" t="n">
        <v>1.25</v>
      </c>
      <c r="JV5" t="n">
        <v>3.75</v>
      </c>
      <c r="JW5" t="n">
        <v>7.25</v>
      </c>
      <c r="JX5" t="n">
        <v>25.75</v>
      </c>
      <c r="JY5" t="n">
        <v>1.66666666666666</v>
      </c>
      <c r="JZ5" t="n">
        <v>3869.75</v>
      </c>
      <c r="KA5" t="n">
        <v>1</v>
      </c>
      <c r="KB5" t="n">
        <v>3</v>
      </c>
      <c r="KC5" t="n">
        <v>136.5</v>
      </c>
      <c r="KD5" t="n">
        <v>29.2</v>
      </c>
      <c r="KE5" t="n">
        <v>20.8</v>
      </c>
      <c r="KF5" t="n">
        <v>1.25</v>
      </c>
      <c r="KG5" t="n">
        <v>3.5</v>
      </c>
      <c r="KH5" t="n">
        <v>17.2</v>
      </c>
      <c r="KI5" t="n">
        <v>13.75</v>
      </c>
      <c r="KJ5" t="n">
        <v>1.25</v>
      </c>
      <c r="KK5" t="n">
        <v>54</v>
      </c>
      <c r="KL5" t="n">
        <v>6.25</v>
      </c>
      <c r="KM5" t="n">
        <v>2.66666666666666</v>
      </c>
      <c r="KN5" t="n">
        <v>1</v>
      </c>
      <c r="KO5" t="n">
        <v>1</v>
      </c>
      <c r="KP5" t="n">
        <v>2</v>
      </c>
      <c r="KQ5" t="n">
        <v>1</v>
      </c>
      <c r="KR5" t="n">
        <v>6</v>
      </c>
      <c r="KS5" t="n">
        <v>9.5</v>
      </c>
      <c r="KT5" t="n">
        <v>18.25</v>
      </c>
      <c r="KW5" t="n">
        <v>2</v>
      </c>
      <c r="KX5" t="n">
        <v>8.6</v>
      </c>
      <c r="KY5" t="n">
        <v>2</v>
      </c>
      <c r="KZ5" t="n">
        <v>9.199999999999999</v>
      </c>
      <c r="LA5" t="n">
        <v>1</v>
      </c>
      <c r="LB5" t="n">
        <v>1.25</v>
      </c>
      <c r="LC5" t="n">
        <v>33.8</v>
      </c>
      <c r="LD5" t="n">
        <v>3</v>
      </c>
      <c r="LE5" t="n">
        <v>3.75</v>
      </c>
      <c r="LF5" t="n">
        <v>2.25</v>
      </c>
      <c r="LG5" t="n">
        <v>1</v>
      </c>
      <c r="LH5" t="n">
        <v>4</v>
      </c>
      <c r="LI5" t="n">
        <v>12</v>
      </c>
      <c r="LJ5" t="n">
        <v>61</v>
      </c>
      <c r="LK5" t="n">
        <v>9.33333333333333</v>
      </c>
      <c r="LL5" t="n">
        <v>1</v>
      </c>
      <c r="LN5" t="n">
        <v>4.5</v>
      </c>
      <c r="LO5" t="n">
        <v>2.66666666666666</v>
      </c>
      <c r="LP5" t="n">
        <v>26.6</v>
      </c>
      <c r="LQ5" t="n">
        <v>63.4</v>
      </c>
      <c r="LS5" t="n">
        <v>1</v>
      </c>
      <c r="LT5" t="n">
        <v>6</v>
      </c>
      <c r="LU5" t="n">
        <v>9.6</v>
      </c>
      <c r="LV5" t="n">
        <v>10.5</v>
      </c>
      <c r="LW5" t="n">
        <v>1</v>
      </c>
      <c r="LX5" t="n">
        <v>34.25</v>
      </c>
      <c r="LY5" t="n">
        <v>10</v>
      </c>
      <c r="LZ5" t="n">
        <v>2.66666666666666</v>
      </c>
      <c r="MC5" t="n">
        <v>4.5</v>
      </c>
      <c r="MD5" t="n">
        <v>13.25</v>
      </c>
      <c r="ME5" t="n">
        <v>1</v>
      </c>
      <c r="MF5" t="n">
        <v>4.75</v>
      </c>
      <c r="MH5" t="n">
        <v>7.33333333333333</v>
      </c>
      <c r="MI5" t="n">
        <v>1</v>
      </c>
      <c r="MJ5" t="n">
        <v>15.6</v>
      </c>
      <c r="ML5" t="n">
        <v>3</v>
      </c>
      <c r="MM5" t="n">
        <v>15.6</v>
      </c>
      <c r="MO5" t="n">
        <v>2.2</v>
      </c>
      <c r="MP5" t="n">
        <v>5</v>
      </c>
      <c r="MQ5" t="n">
        <v>43.6</v>
      </c>
      <c r="MR5" t="n">
        <v>2.5</v>
      </c>
      <c r="MS5" t="n">
        <v>3</v>
      </c>
      <c r="MT5" t="n">
        <v>3</v>
      </c>
      <c r="MU5" t="n">
        <v>2.2</v>
      </c>
      <c r="MV5" t="n">
        <v>3.25</v>
      </c>
      <c r="MW5" t="n">
        <v>8.800000000000001</v>
      </c>
      <c r="MX5" t="n">
        <v>32.2</v>
      </c>
      <c r="MY5" t="n">
        <v>5.33333333333333</v>
      </c>
      <c r="MZ5" t="n">
        <v>1</v>
      </c>
      <c r="NA5" t="n">
        <v>6</v>
      </c>
      <c r="NB5" t="n">
        <v>454.75</v>
      </c>
      <c r="NC5" t="n">
        <v>33.6</v>
      </c>
      <c r="ND5" t="n">
        <v>4.8</v>
      </c>
      <c r="NF5" t="n">
        <v>2.2</v>
      </c>
      <c r="NG5" t="n">
        <v>3.66666666666666</v>
      </c>
      <c r="NH5" t="n">
        <v>115.833333333333</v>
      </c>
      <c r="NI5" t="n">
        <v>11.3333333333333</v>
      </c>
      <c r="NJ5" t="n">
        <v>2.2</v>
      </c>
      <c r="NK5" t="n">
        <v>39.25</v>
      </c>
      <c r="NL5" t="n">
        <v>3.66666666666666</v>
      </c>
      <c r="NM5" t="n">
        <v>4</v>
      </c>
      <c r="NN5" t="n">
        <v>2</v>
      </c>
      <c r="NP5" t="n">
        <v>3</v>
      </c>
      <c r="NQ5" t="n">
        <v>13.5</v>
      </c>
      <c r="NR5" t="n">
        <v>1</v>
      </c>
      <c r="NS5" t="n">
        <v>1</v>
      </c>
      <c r="NT5" t="n">
        <v>18.5</v>
      </c>
      <c r="NU5" t="n">
        <v>1</v>
      </c>
      <c r="NV5" t="n">
        <v>1</v>
      </c>
      <c r="NW5" t="n">
        <v>11.6</v>
      </c>
      <c r="NY5" t="n">
        <v>1</v>
      </c>
      <c r="NZ5" t="n">
        <v>11.6</v>
      </c>
      <c r="OA5" t="n">
        <v>1.5</v>
      </c>
      <c r="OB5" t="n">
        <v>8.33333333333333</v>
      </c>
      <c r="OC5" t="n">
        <v>65.59999999999999</v>
      </c>
      <c r="OD5" t="n">
        <v>2.75</v>
      </c>
      <c r="OE5" t="n">
        <v>3</v>
      </c>
      <c r="OF5" t="n">
        <v>3.66666666666666</v>
      </c>
      <c r="OG5" t="n">
        <v>34.5</v>
      </c>
      <c r="OH5" t="n">
        <v>1.66666666666666</v>
      </c>
      <c r="OI5" t="n">
        <v>5.75</v>
      </c>
      <c r="OJ5" t="n">
        <v>9.5</v>
      </c>
      <c r="OK5" t="n">
        <v>56</v>
      </c>
      <c r="OL5" t="n">
        <v>2.75</v>
      </c>
      <c r="OM5" t="n">
        <v>4566</v>
      </c>
      <c r="ON5" t="n">
        <v>1</v>
      </c>
      <c r="OO5" t="n">
        <v>51.25</v>
      </c>
      <c r="OP5" t="n">
        <v>24</v>
      </c>
      <c r="OQ5" t="n">
        <v>22.2</v>
      </c>
      <c r="OS5" t="n">
        <v>1.66666666666666</v>
      </c>
      <c r="OT5" t="n">
        <v>7.75</v>
      </c>
      <c r="OU5" t="n">
        <v>9</v>
      </c>
      <c r="OV5" t="n">
        <v>3703.75</v>
      </c>
      <c r="OW5" t="n">
        <v>1.66666666666666</v>
      </c>
      <c r="OX5" t="n">
        <v>146.25</v>
      </c>
      <c r="OY5" t="n">
        <v>47.5</v>
      </c>
      <c r="OZ5" t="n">
        <v>5.66666666666666</v>
      </c>
      <c r="PA5" t="n">
        <v>2.66666666666666</v>
      </c>
      <c r="PB5" t="n">
        <v>4</v>
      </c>
      <c r="PC5" t="n">
        <v>17.5</v>
      </c>
      <c r="PD5" t="n">
        <v>1</v>
      </c>
      <c r="PE5" t="n">
        <v>34.25</v>
      </c>
      <c r="PF5" t="n">
        <v>1</v>
      </c>
      <c r="PG5" t="n">
        <v>2</v>
      </c>
      <c r="PH5" t="n">
        <v>15.8</v>
      </c>
      <c r="PI5" t="n">
        <v>1</v>
      </c>
      <c r="PJ5" t="n">
        <v>1</v>
      </c>
      <c r="PK5" t="n">
        <v>16</v>
      </c>
      <c r="PL5" t="n">
        <v>1</v>
      </c>
      <c r="PM5" t="n">
        <v>5.66666666666666</v>
      </c>
      <c r="PN5" t="n">
        <v>91.75</v>
      </c>
      <c r="PO5" t="n">
        <v>3.25</v>
      </c>
      <c r="PP5" t="n">
        <v>4</v>
      </c>
      <c r="PQ5" t="n">
        <v>5.33333333333333</v>
      </c>
      <c r="PR5" t="n">
        <v>43.5</v>
      </c>
      <c r="PS5" t="n">
        <v>1</v>
      </c>
      <c r="PT5" t="n">
        <v>2.66666666666666</v>
      </c>
      <c r="PU5" t="n">
        <v>19.25</v>
      </c>
      <c r="PV5" t="n">
        <v>42.75</v>
      </c>
      <c r="PW5" t="n">
        <v>5.75</v>
      </c>
      <c r="PX5" t="n">
        <v>1</v>
      </c>
      <c r="PY5" t="n">
        <v>3.25</v>
      </c>
      <c r="PZ5" t="n">
        <v>315</v>
      </c>
      <c r="QA5" t="n">
        <v>37.2</v>
      </c>
      <c r="QB5" t="n">
        <v>7.5</v>
      </c>
      <c r="QC5" t="n">
        <v>1</v>
      </c>
      <c r="QD5" t="n">
        <v>8.5</v>
      </c>
      <c r="QE5" t="n">
        <v>23.2</v>
      </c>
      <c r="QF5" t="n">
        <v>320.75</v>
      </c>
      <c r="QG5" t="n">
        <v>1</v>
      </c>
      <c r="QH5" t="n">
        <v>269.5</v>
      </c>
      <c r="QI5" t="n">
        <v>16.25</v>
      </c>
      <c r="QJ5" t="n">
        <v>4.75</v>
      </c>
      <c r="QN5" t="n">
        <v>3.5</v>
      </c>
      <c r="QO5" t="n">
        <v>14.2</v>
      </c>
      <c r="QP5" t="n">
        <v>2</v>
      </c>
      <c r="QQ5" t="n">
        <v>20.5</v>
      </c>
      <c r="QR5" t="n">
        <v>1</v>
      </c>
      <c r="QS5" t="n">
        <v>14.6</v>
      </c>
      <c r="QT5" t="n">
        <v>1.33333333333333</v>
      </c>
      <c r="QU5" t="n">
        <v>1</v>
      </c>
      <c r="QV5" t="n">
        <v>15.2</v>
      </c>
      <c r="QW5" t="n">
        <v>2</v>
      </c>
      <c r="QX5" t="n">
        <v>6</v>
      </c>
      <c r="QY5" t="n">
        <v>27.8</v>
      </c>
      <c r="QZ5" t="n">
        <v>2.5</v>
      </c>
      <c r="RA5" t="n">
        <v>2.5</v>
      </c>
      <c r="RB5" t="n">
        <v>2.5</v>
      </c>
      <c r="RC5" t="n">
        <v>32.8</v>
      </c>
      <c r="RD5" t="n">
        <v>1.6</v>
      </c>
      <c r="RE5" t="n">
        <v>5.5</v>
      </c>
      <c r="RF5" t="n">
        <v>9.5</v>
      </c>
      <c r="RG5" t="n">
        <v>46.5</v>
      </c>
      <c r="RH5" t="n">
        <v>3</v>
      </c>
      <c r="RI5" t="n">
        <v>2</v>
      </c>
      <c r="RJ5" t="n">
        <v>2</v>
      </c>
      <c r="RK5" t="n">
        <v>2</v>
      </c>
      <c r="RL5" t="n">
        <v>9</v>
      </c>
      <c r="RM5" t="n">
        <v>45.2</v>
      </c>
      <c r="RN5" t="n">
        <v>7.5</v>
      </c>
      <c r="RO5" t="n">
        <v>1.6</v>
      </c>
      <c r="RP5" t="n">
        <v>6</v>
      </c>
      <c r="RQ5" t="n">
        <v>29.2</v>
      </c>
      <c r="RR5" t="n">
        <v>28.75</v>
      </c>
      <c r="RS5" t="n">
        <v>1.6</v>
      </c>
      <c r="RT5" t="n">
        <v>40.75</v>
      </c>
      <c r="RU5" t="n">
        <v>6</v>
      </c>
      <c r="RV5" t="n">
        <v>6</v>
      </c>
      <c r="RW5" t="n">
        <v>2</v>
      </c>
      <c r="RX5" t="n">
        <v>3270.2</v>
      </c>
      <c r="RY5" t="n">
        <v>3250.4</v>
      </c>
      <c r="RZ5" t="n">
        <v>2173.16666666666</v>
      </c>
      <c r="SA5" t="n">
        <v>2166.16666666666</v>
      </c>
      <c r="SB5" t="n">
        <v>4206.4</v>
      </c>
      <c r="SC5" t="n">
        <v>4243.4</v>
      </c>
      <c r="SD5" t="n">
        <v>4180</v>
      </c>
      <c r="SE5" t="n">
        <v>4168</v>
      </c>
      <c r="SF5" t="n">
        <v>2437.6</v>
      </c>
      <c r="SG5" t="n">
        <v>2428.8</v>
      </c>
      <c r="SH5" t="n">
        <v>3204</v>
      </c>
      <c r="SI5" t="n">
        <v>3168.6</v>
      </c>
      <c r="SJ5" t="n">
        <v>2773.6</v>
      </c>
      <c r="SK5" t="n">
        <v>2828.2</v>
      </c>
      <c r="SL5" t="n">
        <v>4352.8</v>
      </c>
      <c r="SM5" t="n">
        <v>3722.33333333333</v>
      </c>
      <c r="SN5" t="n">
        <v>4147.5</v>
      </c>
      <c r="SO5" t="n">
        <v>4115</v>
      </c>
      <c r="SP5" t="n">
        <v>5092</v>
      </c>
      <c r="SQ5" t="n">
        <v>6189.75</v>
      </c>
      <c r="SR5" t="n">
        <v>3705.25</v>
      </c>
      <c r="SS5" t="n">
        <v>2594</v>
      </c>
      <c r="ST5" t="n">
        <v>3981.25</v>
      </c>
      <c r="SU5" t="n">
        <v>4184</v>
      </c>
      <c r="SV5" t="n">
        <v>4496</v>
      </c>
      <c r="SW5" t="n">
        <v>4994.25</v>
      </c>
      <c r="SX5" t="n">
        <v>5829.25</v>
      </c>
      <c r="SY5" t="n">
        <v>3403.25</v>
      </c>
      <c r="SZ5" t="n">
        <v>4435.8</v>
      </c>
      <c r="TA5" t="n">
        <v>4415.4</v>
      </c>
    </row>
    <row r="6">
      <c r="A6" t="inlineStr">
        <is>
          <t>Max</t>
        </is>
      </c>
      <c r="B6" t="n">
        <v>11</v>
      </c>
      <c r="C6" t="n">
        <v>25</v>
      </c>
      <c r="D6" t="n">
        <v>22</v>
      </c>
      <c r="E6" t="n">
        <v>19</v>
      </c>
      <c r="F6" t="n">
        <v>54</v>
      </c>
      <c r="G6" t="n">
        <v>15</v>
      </c>
      <c r="H6" t="n">
        <v>15</v>
      </c>
      <c r="I6" t="n">
        <v>51</v>
      </c>
      <c r="J6" t="n">
        <v>35</v>
      </c>
      <c r="K6" t="n">
        <v>28</v>
      </c>
      <c r="L6" t="n">
        <v>48</v>
      </c>
      <c r="M6" t="n">
        <v>20</v>
      </c>
      <c r="N6" t="n">
        <v>53</v>
      </c>
      <c r="O6" t="n">
        <v>20</v>
      </c>
      <c r="P6" t="n">
        <v>22</v>
      </c>
      <c r="Q6" t="n">
        <v>72</v>
      </c>
      <c r="R6" t="n">
        <v>22</v>
      </c>
      <c r="S6" t="n">
        <v>26</v>
      </c>
      <c r="T6" t="n">
        <v>55</v>
      </c>
      <c r="U6" t="n">
        <v>57</v>
      </c>
      <c r="V6" t="n">
        <v>38</v>
      </c>
      <c r="W6" t="n">
        <v>23</v>
      </c>
      <c r="X6" t="n">
        <v>51</v>
      </c>
      <c r="Y6" t="n">
        <v>68</v>
      </c>
      <c r="Z6" t="n">
        <v>1</v>
      </c>
      <c r="AA6" t="n">
        <v>2</v>
      </c>
      <c r="AB6" t="n">
        <v>2</v>
      </c>
      <c r="AC6" t="n">
        <v>1</v>
      </c>
      <c r="AD6" t="n">
        <v>32</v>
      </c>
      <c r="AF6" t="n">
        <v>48</v>
      </c>
      <c r="AH6" t="n">
        <v>39</v>
      </c>
      <c r="AJ6" t="n">
        <v>7</v>
      </c>
      <c r="AK6" t="n">
        <v>39</v>
      </c>
      <c r="AL6" t="n">
        <v>4</v>
      </c>
      <c r="AM6" t="n">
        <v>5</v>
      </c>
      <c r="AN6" t="n">
        <v>158</v>
      </c>
      <c r="AO6" t="n">
        <v>4</v>
      </c>
      <c r="AP6" t="n">
        <v>4</v>
      </c>
      <c r="AQ6" t="n">
        <v>5</v>
      </c>
      <c r="AR6" t="n">
        <v>4</v>
      </c>
      <c r="AS6" t="n">
        <v>9</v>
      </c>
      <c r="AT6" t="n">
        <v>16</v>
      </c>
      <c r="AU6" t="n">
        <v>61</v>
      </c>
      <c r="AV6" t="n">
        <v>8</v>
      </c>
      <c r="AX6" t="n">
        <v>2</v>
      </c>
      <c r="AY6" t="n">
        <v>16</v>
      </c>
      <c r="AZ6" t="n">
        <v>52</v>
      </c>
      <c r="BA6" t="n">
        <v>141</v>
      </c>
      <c r="BB6" t="n">
        <v>4</v>
      </c>
      <c r="BC6" t="n">
        <v>7</v>
      </c>
      <c r="BD6" t="n">
        <v>120</v>
      </c>
      <c r="BE6" t="n">
        <v>15</v>
      </c>
      <c r="BF6" t="n">
        <v>4</v>
      </c>
      <c r="BG6" t="n">
        <v>116</v>
      </c>
      <c r="BH6" t="n">
        <v>21</v>
      </c>
      <c r="BI6" t="n">
        <v>247</v>
      </c>
      <c r="BJ6" t="n">
        <v>8</v>
      </c>
      <c r="BK6" t="n">
        <v>2</v>
      </c>
      <c r="BL6" t="n">
        <v>1</v>
      </c>
      <c r="BM6" t="n">
        <v>2</v>
      </c>
      <c r="BN6" t="n">
        <v>2</v>
      </c>
      <c r="BO6" t="n">
        <v>5</v>
      </c>
      <c r="BP6" t="n">
        <v>21</v>
      </c>
      <c r="BQ6" t="n">
        <v>1</v>
      </c>
      <c r="BR6" t="n">
        <v>3</v>
      </c>
      <c r="BS6" t="n">
        <v>26</v>
      </c>
      <c r="BT6" t="n">
        <v>2</v>
      </c>
      <c r="BU6" t="n">
        <v>11</v>
      </c>
      <c r="BV6" t="n">
        <v>20</v>
      </c>
      <c r="BW6" t="n">
        <v>3</v>
      </c>
      <c r="BX6" t="n">
        <v>2</v>
      </c>
      <c r="BY6" t="n">
        <v>20</v>
      </c>
      <c r="BZ6" t="n">
        <v>1</v>
      </c>
      <c r="CA6" t="n">
        <v>4</v>
      </c>
      <c r="CB6" t="n">
        <v>6</v>
      </c>
      <c r="CC6" t="n">
        <v>112</v>
      </c>
      <c r="CD6" t="n">
        <v>3</v>
      </c>
      <c r="CE6" t="n">
        <v>6</v>
      </c>
      <c r="CF6" t="n">
        <v>15</v>
      </c>
      <c r="CG6" t="n">
        <v>116</v>
      </c>
      <c r="CH6" t="n">
        <v>4</v>
      </c>
      <c r="CI6" t="n">
        <v>6</v>
      </c>
      <c r="CJ6" t="n">
        <v>11</v>
      </c>
      <c r="CK6" t="n">
        <v>42</v>
      </c>
      <c r="CL6" t="n">
        <v>7</v>
      </c>
      <c r="CN6" t="n">
        <v>2</v>
      </c>
      <c r="CO6" t="n">
        <v>58</v>
      </c>
      <c r="CP6" t="n">
        <v>48</v>
      </c>
      <c r="CQ6" t="n">
        <v>19</v>
      </c>
      <c r="CR6" t="n">
        <v>1</v>
      </c>
      <c r="CS6" t="n">
        <v>4</v>
      </c>
      <c r="CT6" t="n">
        <v>5</v>
      </c>
      <c r="CU6" t="n">
        <v>28</v>
      </c>
      <c r="CV6" t="n">
        <v>7</v>
      </c>
      <c r="CW6" t="n">
        <v>4</v>
      </c>
      <c r="CX6" t="n">
        <v>77</v>
      </c>
      <c r="CY6" t="n">
        <v>17</v>
      </c>
      <c r="CZ6" t="n">
        <v>8</v>
      </c>
      <c r="DA6" t="n">
        <v>1</v>
      </c>
      <c r="DB6" t="n">
        <v>1</v>
      </c>
      <c r="DC6" t="n">
        <v>1</v>
      </c>
      <c r="DD6" t="n">
        <v>1</v>
      </c>
      <c r="DE6" t="n">
        <v>38</v>
      </c>
      <c r="DF6" t="n">
        <v>13</v>
      </c>
      <c r="DG6" t="n">
        <v>1</v>
      </c>
      <c r="DH6" t="n">
        <v>28</v>
      </c>
      <c r="DJ6" t="n">
        <v>1</v>
      </c>
      <c r="DK6" t="n">
        <v>35</v>
      </c>
      <c r="DL6" t="n">
        <v>1</v>
      </c>
      <c r="DM6" t="n">
        <v>3</v>
      </c>
      <c r="DN6" t="n">
        <v>35</v>
      </c>
      <c r="DO6" t="n">
        <v>2</v>
      </c>
      <c r="DP6" t="n">
        <v>3</v>
      </c>
      <c r="DQ6" t="n">
        <v>44</v>
      </c>
      <c r="DR6" t="n">
        <v>4</v>
      </c>
      <c r="DS6" t="n">
        <v>5</v>
      </c>
      <c r="DT6" t="n">
        <v>4</v>
      </c>
      <c r="DU6" t="n">
        <v>131</v>
      </c>
      <c r="DV6" t="n">
        <v>2</v>
      </c>
      <c r="DW6" t="n">
        <v>5</v>
      </c>
      <c r="DX6" t="n">
        <v>17</v>
      </c>
      <c r="DY6" t="n">
        <v>50</v>
      </c>
      <c r="DZ6" t="n">
        <v>7</v>
      </c>
      <c r="EB6" t="n">
        <v>1</v>
      </c>
      <c r="EC6" t="n">
        <v>5</v>
      </c>
      <c r="ED6" t="n">
        <v>1290</v>
      </c>
      <c r="EE6" t="n">
        <v>87</v>
      </c>
      <c r="EF6" t="n">
        <v>8</v>
      </c>
      <c r="EG6" t="n">
        <v>2</v>
      </c>
      <c r="EH6" t="n">
        <v>8</v>
      </c>
      <c r="EI6" t="n">
        <v>14</v>
      </c>
      <c r="EJ6" t="n">
        <v>13</v>
      </c>
      <c r="EK6" t="n">
        <v>2</v>
      </c>
      <c r="EL6" t="n">
        <v>97</v>
      </c>
      <c r="EM6" t="n">
        <v>45</v>
      </c>
      <c r="EN6" t="n">
        <v>7</v>
      </c>
      <c r="EO6" t="n">
        <v>2</v>
      </c>
      <c r="EP6" t="n">
        <v>1</v>
      </c>
      <c r="EQ6" t="n">
        <v>1</v>
      </c>
      <c r="ER6" t="n">
        <v>1</v>
      </c>
      <c r="ES6" t="n">
        <v>2</v>
      </c>
      <c r="ET6" t="n">
        <v>18</v>
      </c>
      <c r="EU6" t="n">
        <v>1</v>
      </c>
      <c r="EV6" t="n">
        <v>27</v>
      </c>
      <c r="EW6" t="n">
        <v>2</v>
      </c>
      <c r="EY6" t="n">
        <v>20</v>
      </c>
      <c r="EZ6" t="n">
        <v>1</v>
      </c>
      <c r="FA6" t="n">
        <v>2</v>
      </c>
      <c r="FB6" t="n">
        <v>21</v>
      </c>
      <c r="FC6" t="n">
        <v>1</v>
      </c>
      <c r="FD6" t="n">
        <v>7</v>
      </c>
      <c r="FE6" t="n">
        <v>63</v>
      </c>
      <c r="FF6" t="n">
        <v>5</v>
      </c>
      <c r="FG6" t="n">
        <v>5</v>
      </c>
      <c r="FH6" t="n">
        <v>6</v>
      </c>
      <c r="FI6" t="n">
        <v>131</v>
      </c>
      <c r="FJ6" t="n">
        <v>1</v>
      </c>
      <c r="FK6" t="n">
        <v>14</v>
      </c>
      <c r="FL6" t="n">
        <v>14</v>
      </c>
      <c r="FM6" t="n">
        <v>123</v>
      </c>
      <c r="FN6" t="n">
        <v>5</v>
      </c>
      <c r="FO6" t="n">
        <v>1</v>
      </c>
      <c r="FP6" t="n">
        <v>11</v>
      </c>
      <c r="FQ6" t="n">
        <v>61</v>
      </c>
      <c r="FR6" t="n">
        <v>11</v>
      </c>
      <c r="FS6" t="n">
        <v>1</v>
      </c>
      <c r="FT6" t="n">
        <v>13</v>
      </c>
      <c r="FU6" t="n">
        <v>25</v>
      </c>
      <c r="FV6" t="n">
        <v>15</v>
      </c>
      <c r="FW6" t="n">
        <v>1</v>
      </c>
      <c r="FX6" t="n">
        <v>37</v>
      </c>
      <c r="FY6" t="n">
        <v>17</v>
      </c>
      <c r="FZ6" t="n">
        <v>8</v>
      </c>
      <c r="GA6" t="n">
        <v>6</v>
      </c>
      <c r="GB6" t="n">
        <v>1</v>
      </c>
      <c r="GC6" t="n">
        <v>1</v>
      </c>
      <c r="GD6" t="n">
        <v>1</v>
      </c>
      <c r="GE6" t="n">
        <v>1</v>
      </c>
      <c r="GF6" t="n">
        <v>22</v>
      </c>
      <c r="GG6" t="n">
        <v>1</v>
      </c>
      <c r="GH6" t="n">
        <v>20</v>
      </c>
      <c r="GK6" t="n">
        <v>14</v>
      </c>
      <c r="GL6" t="n">
        <v>21</v>
      </c>
      <c r="GM6" t="n">
        <v>1</v>
      </c>
      <c r="GN6" t="n">
        <v>1</v>
      </c>
      <c r="GO6" t="n">
        <v>21</v>
      </c>
      <c r="GP6" t="n">
        <v>2</v>
      </c>
      <c r="GQ6" t="n">
        <v>4</v>
      </c>
      <c r="GR6" t="n">
        <v>77</v>
      </c>
      <c r="GS6" t="n">
        <v>4</v>
      </c>
      <c r="GT6" t="n">
        <v>4</v>
      </c>
      <c r="GU6" t="n">
        <v>17</v>
      </c>
      <c r="GV6" t="n">
        <v>117</v>
      </c>
      <c r="GW6" t="n">
        <v>2</v>
      </c>
      <c r="GX6" t="n">
        <v>4</v>
      </c>
      <c r="GY6" t="n">
        <v>14</v>
      </c>
      <c r="GZ6" t="n">
        <v>63</v>
      </c>
      <c r="HA6" t="n">
        <v>6</v>
      </c>
      <c r="HC6" t="n">
        <v>1</v>
      </c>
      <c r="HD6" t="n">
        <v>556</v>
      </c>
      <c r="HE6" t="n">
        <v>51</v>
      </c>
      <c r="HF6" t="n">
        <v>71</v>
      </c>
      <c r="HG6" t="n">
        <v>1</v>
      </c>
      <c r="HH6" t="n">
        <v>2</v>
      </c>
      <c r="HI6" t="n">
        <v>4</v>
      </c>
      <c r="HJ6" t="n">
        <v>20</v>
      </c>
      <c r="HK6" t="n">
        <v>29</v>
      </c>
      <c r="HL6" t="n">
        <v>2</v>
      </c>
      <c r="HM6" t="n">
        <v>187</v>
      </c>
      <c r="HN6" t="n">
        <v>8</v>
      </c>
      <c r="HO6" t="n">
        <v>4</v>
      </c>
      <c r="HP6" t="n">
        <v>3</v>
      </c>
      <c r="HQ6" t="n">
        <v>2</v>
      </c>
      <c r="HR6" t="n">
        <v>2</v>
      </c>
      <c r="HS6" t="n">
        <v>1</v>
      </c>
      <c r="HT6" t="n">
        <v>1</v>
      </c>
      <c r="HU6" t="n">
        <v>40</v>
      </c>
      <c r="HV6" t="n">
        <v>2</v>
      </c>
      <c r="HW6" t="n">
        <v>24</v>
      </c>
      <c r="HX6" t="n">
        <v>6</v>
      </c>
      <c r="HY6" t="n">
        <v>4</v>
      </c>
      <c r="HZ6" t="n">
        <v>42</v>
      </c>
      <c r="IA6" t="n">
        <v>2</v>
      </c>
      <c r="IB6" t="n">
        <v>3</v>
      </c>
      <c r="IC6" t="n">
        <v>42</v>
      </c>
      <c r="ID6" t="n">
        <v>2</v>
      </c>
      <c r="IE6" t="n">
        <v>12</v>
      </c>
      <c r="IF6" t="n">
        <v>85</v>
      </c>
      <c r="IG6" t="n">
        <v>3</v>
      </c>
      <c r="IH6" t="n">
        <v>3</v>
      </c>
      <c r="II6" t="n">
        <v>5</v>
      </c>
      <c r="IJ6" t="n">
        <v>114</v>
      </c>
      <c r="IK6" t="n">
        <v>2</v>
      </c>
      <c r="IL6" t="n">
        <v>16</v>
      </c>
      <c r="IM6" t="n">
        <v>17</v>
      </c>
      <c r="IN6" t="n">
        <v>85</v>
      </c>
      <c r="IO6" t="n">
        <v>6</v>
      </c>
      <c r="IP6" t="n">
        <v>1</v>
      </c>
      <c r="IQ6" t="n">
        <v>1</v>
      </c>
      <c r="IR6" t="n">
        <v>7</v>
      </c>
      <c r="IS6" t="n">
        <v>671</v>
      </c>
      <c r="IT6" t="n">
        <v>83</v>
      </c>
      <c r="IU6" t="n">
        <v>60</v>
      </c>
      <c r="IV6" t="n">
        <v>2</v>
      </c>
      <c r="IW6" t="n">
        <v>11</v>
      </c>
      <c r="IX6" t="n">
        <v>33</v>
      </c>
      <c r="IY6" t="n">
        <v>29</v>
      </c>
      <c r="IZ6" t="n">
        <v>2</v>
      </c>
      <c r="JA6" t="n">
        <v>82</v>
      </c>
      <c r="JB6" t="n">
        <v>72</v>
      </c>
      <c r="JC6" t="n">
        <v>6</v>
      </c>
      <c r="JD6" t="n">
        <v>1</v>
      </c>
      <c r="JF6" t="n">
        <v>16</v>
      </c>
      <c r="JH6" t="n">
        <v>1</v>
      </c>
      <c r="JI6" t="n">
        <v>2</v>
      </c>
      <c r="JJ6" t="n">
        <v>17</v>
      </c>
      <c r="JL6" t="n">
        <v>1</v>
      </c>
      <c r="JM6" t="n">
        <v>17</v>
      </c>
      <c r="JN6" t="n">
        <v>2</v>
      </c>
      <c r="JO6" t="n">
        <v>9</v>
      </c>
      <c r="JP6" t="n">
        <v>70</v>
      </c>
      <c r="JQ6" t="n">
        <v>3</v>
      </c>
      <c r="JR6" t="n">
        <v>3</v>
      </c>
      <c r="JS6" t="n">
        <v>7</v>
      </c>
      <c r="JT6" t="n">
        <v>119</v>
      </c>
      <c r="JU6" t="n">
        <v>2</v>
      </c>
      <c r="JV6" t="n">
        <v>11</v>
      </c>
      <c r="JW6" t="n">
        <v>11</v>
      </c>
      <c r="JX6" t="n">
        <v>60</v>
      </c>
      <c r="JY6" t="n">
        <v>3</v>
      </c>
      <c r="JZ6" t="n">
        <v>5039</v>
      </c>
      <c r="KA6" t="n">
        <v>1</v>
      </c>
      <c r="KB6" t="n">
        <v>5</v>
      </c>
      <c r="KC6" t="n">
        <v>220</v>
      </c>
      <c r="KD6" t="n">
        <v>47</v>
      </c>
      <c r="KE6" t="n">
        <v>43</v>
      </c>
      <c r="KF6" t="n">
        <v>2</v>
      </c>
      <c r="KG6" t="n">
        <v>10</v>
      </c>
      <c r="KH6" t="n">
        <v>25</v>
      </c>
      <c r="KI6" t="n">
        <v>29</v>
      </c>
      <c r="KJ6" t="n">
        <v>2</v>
      </c>
      <c r="KK6" t="n">
        <v>75</v>
      </c>
      <c r="KL6" t="n">
        <v>12</v>
      </c>
      <c r="KM6" t="n">
        <v>4</v>
      </c>
      <c r="KN6" t="n">
        <v>1</v>
      </c>
      <c r="KO6" t="n">
        <v>1</v>
      </c>
      <c r="KP6" t="n">
        <v>3</v>
      </c>
      <c r="KQ6" t="n">
        <v>1</v>
      </c>
      <c r="KR6" t="n">
        <v>6</v>
      </c>
      <c r="KS6" t="n">
        <v>18</v>
      </c>
      <c r="KT6" t="n">
        <v>32</v>
      </c>
      <c r="KW6" t="n">
        <v>2</v>
      </c>
      <c r="KX6" t="n">
        <v>19</v>
      </c>
      <c r="KY6" t="n">
        <v>3</v>
      </c>
      <c r="KZ6" t="n">
        <v>22</v>
      </c>
      <c r="LA6" t="n">
        <v>1</v>
      </c>
      <c r="LB6" t="n">
        <v>2</v>
      </c>
      <c r="LC6" t="n">
        <v>64</v>
      </c>
      <c r="LD6" t="n">
        <v>5</v>
      </c>
      <c r="LE6" t="n">
        <v>7</v>
      </c>
      <c r="LF6" t="n">
        <v>4</v>
      </c>
      <c r="LG6" t="n">
        <v>1</v>
      </c>
      <c r="LH6" t="n">
        <v>7</v>
      </c>
      <c r="LI6" t="n">
        <v>19</v>
      </c>
      <c r="LJ6" t="n">
        <v>117</v>
      </c>
      <c r="LK6" t="n">
        <v>17</v>
      </c>
      <c r="LL6" t="n">
        <v>1</v>
      </c>
      <c r="LN6" t="n">
        <v>7</v>
      </c>
      <c r="LO6" t="n">
        <v>3</v>
      </c>
      <c r="LP6" t="n">
        <v>50</v>
      </c>
      <c r="LQ6" t="n">
        <v>122</v>
      </c>
      <c r="LS6" t="n">
        <v>1</v>
      </c>
      <c r="LT6" t="n">
        <v>8</v>
      </c>
      <c r="LU6" t="n">
        <v>24</v>
      </c>
      <c r="LV6" t="n">
        <v>20</v>
      </c>
      <c r="LW6" t="n">
        <v>1</v>
      </c>
      <c r="LX6" t="n">
        <v>60</v>
      </c>
      <c r="LY6" t="n">
        <v>15</v>
      </c>
      <c r="LZ6" t="n">
        <v>5</v>
      </c>
      <c r="MC6" t="n">
        <v>14</v>
      </c>
      <c r="MD6" t="n">
        <v>19</v>
      </c>
      <c r="ME6" t="n">
        <v>1</v>
      </c>
      <c r="MF6" t="n">
        <v>7</v>
      </c>
      <c r="MH6" t="n">
        <v>16</v>
      </c>
      <c r="MI6" t="n">
        <v>1</v>
      </c>
      <c r="MJ6" t="n">
        <v>27</v>
      </c>
      <c r="ML6" t="n">
        <v>5</v>
      </c>
      <c r="MM6" t="n">
        <v>27</v>
      </c>
      <c r="MO6" t="n">
        <v>4</v>
      </c>
      <c r="MP6" t="n">
        <v>9</v>
      </c>
      <c r="MQ6" t="n">
        <v>83</v>
      </c>
      <c r="MR6" t="n">
        <v>4</v>
      </c>
      <c r="MS6" t="n">
        <v>4</v>
      </c>
      <c r="MT6" t="n">
        <v>4</v>
      </c>
      <c r="MU6" t="n">
        <v>4</v>
      </c>
      <c r="MV6" t="n">
        <v>7</v>
      </c>
      <c r="MW6" t="n">
        <v>18</v>
      </c>
      <c r="MX6" t="n">
        <v>66</v>
      </c>
      <c r="MY6" t="n">
        <v>9</v>
      </c>
      <c r="MZ6" t="n">
        <v>1</v>
      </c>
      <c r="NA6" t="n">
        <v>12</v>
      </c>
      <c r="NB6" t="n">
        <v>1064</v>
      </c>
      <c r="NC6" t="n">
        <v>60</v>
      </c>
      <c r="ND6" t="n">
        <v>10</v>
      </c>
      <c r="NF6" t="n">
        <v>4</v>
      </c>
      <c r="NG6" t="n">
        <v>6</v>
      </c>
      <c r="NH6" t="n">
        <v>141</v>
      </c>
      <c r="NI6" t="n">
        <v>19</v>
      </c>
      <c r="NJ6" t="n">
        <v>4</v>
      </c>
      <c r="NK6" t="n">
        <v>61</v>
      </c>
      <c r="NL6" t="n">
        <v>6</v>
      </c>
      <c r="NM6" t="n">
        <v>9</v>
      </c>
      <c r="NN6" t="n">
        <v>2</v>
      </c>
      <c r="NP6" t="n">
        <v>4</v>
      </c>
      <c r="NQ6" t="n">
        <v>21</v>
      </c>
      <c r="NR6" t="n">
        <v>1</v>
      </c>
      <c r="NS6" t="n">
        <v>1</v>
      </c>
      <c r="NT6" t="n">
        <v>38</v>
      </c>
      <c r="NU6" t="n">
        <v>1</v>
      </c>
      <c r="NV6" t="n">
        <v>1</v>
      </c>
      <c r="NW6" t="n">
        <v>23</v>
      </c>
      <c r="NY6" t="n">
        <v>1</v>
      </c>
      <c r="NZ6" t="n">
        <v>23</v>
      </c>
      <c r="OA6" t="n">
        <v>3</v>
      </c>
      <c r="OB6" t="n">
        <v>14</v>
      </c>
      <c r="OC6" t="n">
        <v>137</v>
      </c>
      <c r="OD6" t="n">
        <v>6</v>
      </c>
      <c r="OE6" t="n">
        <v>6</v>
      </c>
      <c r="OF6" t="n">
        <v>4</v>
      </c>
      <c r="OG6" t="n">
        <v>87</v>
      </c>
      <c r="OH6" t="n">
        <v>3</v>
      </c>
      <c r="OI6" t="n">
        <v>10</v>
      </c>
      <c r="OJ6" t="n">
        <v>21</v>
      </c>
      <c r="OK6" t="n">
        <v>113</v>
      </c>
      <c r="OL6" t="n">
        <v>6</v>
      </c>
      <c r="OM6" t="n">
        <v>6225</v>
      </c>
      <c r="ON6" t="n">
        <v>1</v>
      </c>
      <c r="OO6" t="n">
        <v>83</v>
      </c>
      <c r="OP6" t="n">
        <v>59</v>
      </c>
      <c r="OQ6" t="n">
        <v>61</v>
      </c>
      <c r="OS6" t="n">
        <v>3</v>
      </c>
      <c r="OT6" t="n">
        <v>15</v>
      </c>
      <c r="OU6" t="n">
        <v>15</v>
      </c>
      <c r="OV6" t="n">
        <v>7809</v>
      </c>
      <c r="OW6" t="n">
        <v>3</v>
      </c>
      <c r="OX6" t="n">
        <v>293</v>
      </c>
      <c r="OY6" t="n">
        <v>123</v>
      </c>
      <c r="OZ6" t="n">
        <v>9</v>
      </c>
      <c r="PA6" t="n">
        <v>4</v>
      </c>
      <c r="PB6" t="n">
        <v>5</v>
      </c>
      <c r="PC6" t="n">
        <v>24</v>
      </c>
      <c r="PD6" t="n">
        <v>1</v>
      </c>
      <c r="PE6" t="n">
        <v>56</v>
      </c>
      <c r="PF6" t="n">
        <v>1</v>
      </c>
      <c r="PG6" t="n">
        <v>3</v>
      </c>
      <c r="PH6" t="n">
        <v>27</v>
      </c>
      <c r="PI6" t="n">
        <v>1</v>
      </c>
      <c r="PJ6" t="n">
        <v>1</v>
      </c>
      <c r="PK6" t="n">
        <v>28</v>
      </c>
      <c r="PL6" t="n">
        <v>1</v>
      </c>
      <c r="PM6" t="n">
        <v>9</v>
      </c>
      <c r="PN6" t="n">
        <v>160</v>
      </c>
      <c r="PO6" t="n">
        <v>5</v>
      </c>
      <c r="PP6" t="n">
        <v>6</v>
      </c>
      <c r="PQ6" t="n">
        <v>6</v>
      </c>
      <c r="PR6" t="n">
        <v>130</v>
      </c>
      <c r="PS6" t="n">
        <v>1</v>
      </c>
      <c r="PT6" t="n">
        <v>4</v>
      </c>
      <c r="PU6" t="n">
        <v>31</v>
      </c>
      <c r="PV6" t="n">
        <v>60</v>
      </c>
      <c r="PW6" t="n">
        <v>12</v>
      </c>
      <c r="PX6" t="n">
        <v>1</v>
      </c>
      <c r="PY6" t="n">
        <v>7</v>
      </c>
      <c r="PZ6" t="n">
        <v>558</v>
      </c>
      <c r="QA6" t="n">
        <v>60</v>
      </c>
      <c r="QB6" t="n">
        <v>14</v>
      </c>
      <c r="QC6" t="n">
        <v>1</v>
      </c>
      <c r="QD6" t="n">
        <v>15</v>
      </c>
      <c r="QE6" t="n">
        <v>37</v>
      </c>
      <c r="QF6" t="n">
        <v>972</v>
      </c>
      <c r="QG6" t="n">
        <v>1</v>
      </c>
      <c r="QH6" t="n">
        <v>375</v>
      </c>
      <c r="QI6" t="n">
        <v>28</v>
      </c>
      <c r="QJ6" t="n">
        <v>9</v>
      </c>
      <c r="QN6" t="n">
        <v>6</v>
      </c>
      <c r="QO6" t="n">
        <v>22</v>
      </c>
      <c r="QP6" t="n">
        <v>3</v>
      </c>
      <c r="QQ6" t="n">
        <v>33</v>
      </c>
      <c r="QR6" t="n">
        <v>1</v>
      </c>
      <c r="QS6" t="n">
        <v>21</v>
      </c>
      <c r="QT6" t="n">
        <v>2</v>
      </c>
      <c r="QU6" t="n">
        <v>1</v>
      </c>
      <c r="QV6" t="n">
        <v>24</v>
      </c>
      <c r="QW6" t="n">
        <v>4</v>
      </c>
      <c r="QX6" t="n">
        <v>11</v>
      </c>
      <c r="QY6" t="n">
        <v>48</v>
      </c>
      <c r="QZ6" t="n">
        <v>4</v>
      </c>
      <c r="RA6" t="n">
        <v>5</v>
      </c>
      <c r="RB6" t="n">
        <v>4</v>
      </c>
      <c r="RC6" t="n">
        <v>125</v>
      </c>
      <c r="RD6" t="n">
        <v>3</v>
      </c>
      <c r="RE6" t="n">
        <v>6</v>
      </c>
      <c r="RF6" t="n">
        <v>17</v>
      </c>
      <c r="RG6" t="n">
        <v>123</v>
      </c>
      <c r="RH6" t="n">
        <v>7</v>
      </c>
      <c r="RI6" t="n">
        <v>2</v>
      </c>
      <c r="RJ6" t="n">
        <v>2</v>
      </c>
      <c r="RK6" t="n">
        <v>3</v>
      </c>
      <c r="RL6" t="n">
        <v>17</v>
      </c>
      <c r="RM6" t="n">
        <v>93</v>
      </c>
      <c r="RN6" t="n">
        <v>21</v>
      </c>
      <c r="RO6" t="n">
        <v>3</v>
      </c>
      <c r="RP6" t="n">
        <v>7</v>
      </c>
      <c r="RQ6" t="n">
        <v>47</v>
      </c>
      <c r="RR6" t="n">
        <v>75</v>
      </c>
      <c r="RS6" t="n">
        <v>3</v>
      </c>
      <c r="RT6" t="n">
        <v>101</v>
      </c>
      <c r="RU6" t="n">
        <v>7</v>
      </c>
      <c r="RV6" t="n">
        <v>9</v>
      </c>
      <c r="RW6" t="n">
        <v>3</v>
      </c>
      <c r="RX6" t="n">
        <v>6453</v>
      </c>
      <c r="RY6" t="n">
        <v>6489</v>
      </c>
      <c r="RZ6" t="n">
        <v>5942</v>
      </c>
      <c r="SA6" t="n">
        <v>5965</v>
      </c>
      <c r="SB6" t="n">
        <v>7831</v>
      </c>
      <c r="SC6" t="n">
        <v>7755</v>
      </c>
      <c r="SD6" t="n">
        <v>7646</v>
      </c>
      <c r="SE6" t="n">
        <v>7522</v>
      </c>
      <c r="SF6" t="n">
        <v>5686</v>
      </c>
      <c r="SG6" t="n">
        <v>5636</v>
      </c>
      <c r="SH6" t="n">
        <v>7173</v>
      </c>
      <c r="SI6" t="n">
        <v>7294</v>
      </c>
      <c r="SJ6" t="n">
        <v>5549</v>
      </c>
      <c r="SK6" t="n">
        <v>5981</v>
      </c>
      <c r="SL6" t="n">
        <v>7586</v>
      </c>
      <c r="SM6" t="n">
        <v>7843</v>
      </c>
      <c r="SN6" t="n">
        <v>6592</v>
      </c>
      <c r="SO6" t="n">
        <v>5943</v>
      </c>
      <c r="SP6" t="n">
        <v>7207</v>
      </c>
      <c r="SQ6" t="n">
        <v>8285</v>
      </c>
      <c r="SR6" t="n">
        <v>5791</v>
      </c>
      <c r="SS6" t="n">
        <v>4944</v>
      </c>
      <c r="ST6" t="n">
        <v>5200</v>
      </c>
      <c r="SU6" t="n">
        <v>7154</v>
      </c>
      <c r="SV6" t="n">
        <v>6952</v>
      </c>
      <c r="SW6" t="n">
        <v>8365</v>
      </c>
      <c r="SX6" t="n">
        <v>8553</v>
      </c>
      <c r="SY6" t="n">
        <v>8146</v>
      </c>
      <c r="SZ6" t="n">
        <v>8422</v>
      </c>
      <c r="TA6" t="n">
        <v>8388</v>
      </c>
    </row>
    <row r="7">
      <c r="A7" t="inlineStr">
        <is>
          <t>2020/09/11 01:00 PDT</t>
        </is>
      </c>
      <c r="B7" t="n">
        <v>7</v>
      </c>
      <c r="C7" t="n">
        <v>25</v>
      </c>
      <c r="D7" t="n">
        <v>22</v>
      </c>
      <c r="E7" t="n">
        <v>17</v>
      </c>
      <c r="F7" t="n">
        <v>4</v>
      </c>
      <c r="G7" t="n">
        <v>15</v>
      </c>
      <c r="H7" t="n">
        <v>11</v>
      </c>
      <c r="I7" t="n">
        <v>22</v>
      </c>
      <c r="J7" t="n">
        <v>35</v>
      </c>
      <c r="K7" t="n">
        <v>28</v>
      </c>
      <c r="L7" t="n">
        <v>21</v>
      </c>
      <c r="M7" t="n">
        <v>20</v>
      </c>
      <c r="N7" t="n">
        <v>13</v>
      </c>
      <c r="O7" t="n">
        <v>20</v>
      </c>
      <c r="P7" t="n">
        <v>13</v>
      </c>
      <c r="Q7" t="n">
        <v>72</v>
      </c>
      <c r="R7" t="n">
        <v>22</v>
      </c>
      <c r="S7" t="n">
        <v>17</v>
      </c>
      <c r="T7" t="n">
        <v>55</v>
      </c>
      <c r="U7" t="n">
        <v>57</v>
      </c>
      <c r="V7" t="n">
        <v>38</v>
      </c>
      <c r="W7" t="n">
        <v>16</v>
      </c>
      <c r="X7" t="n">
        <v>27</v>
      </c>
      <c r="Y7" t="n">
        <v>2</v>
      </c>
      <c r="AD7" t="n">
        <v>13</v>
      </c>
      <c r="AF7" t="n">
        <v>19</v>
      </c>
      <c r="AH7" t="n">
        <v>13</v>
      </c>
      <c r="AK7" t="n">
        <v>13</v>
      </c>
      <c r="AL7" t="n">
        <v>1</v>
      </c>
      <c r="AM7" t="n">
        <v>5</v>
      </c>
      <c r="AN7" t="n">
        <v>137</v>
      </c>
      <c r="AO7" t="n">
        <v>4</v>
      </c>
      <c r="AP7" t="n">
        <v>4</v>
      </c>
      <c r="AQ7" t="n">
        <v>3</v>
      </c>
      <c r="AR7" t="n">
        <v>1</v>
      </c>
      <c r="AS7" t="n">
        <v>3</v>
      </c>
      <c r="AT7" t="n">
        <v>14</v>
      </c>
      <c r="AU7" t="n">
        <v>61</v>
      </c>
      <c r="AV7" t="n">
        <v>1</v>
      </c>
      <c r="AY7" t="n">
        <v>16</v>
      </c>
      <c r="AZ7" t="n">
        <v>28</v>
      </c>
      <c r="BA7" t="n">
        <v>127</v>
      </c>
      <c r="BB7" t="n">
        <v>1</v>
      </c>
      <c r="BC7" t="n">
        <v>3</v>
      </c>
      <c r="BD7" t="n">
        <v>28</v>
      </c>
      <c r="BE7" t="n">
        <v>14</v>
      </c>
      <c r="BF7" t="n">
        <v>1</v>
      </c>
      <c r="BG7" t="n">
        <v>64</v>
      </c>
      <c r="BH7" t="n">
        <v>6</v>
      </c>
      <c r="BI7" t="n">
        <v>247</v>
      </c>
      <c r="BJ7" t="n">
        <v>8</v>
      </c>
      <c r="BK7" t="n">
        <v>2</v>
      </c>
      <c r="BP7" t="n">
        <v>21</v>
      </c>
      <c r="BQ7" t="n">
        <v>1</v>
      </c>
      <c r="BR7" t="n">
        <v>3</v>
      </c>
      <c r="BS7" t="n">
        <v>26</v>
      </c>
      <c r="BU7" t="n">
        <v>10</v>
      </c>
      <c r="BV7" t="n">
        <v>20</v>
      </c>
      <c r="BW7" t="n">
        <v>3</v>
      </c>
      <c r="BX7" t="n">
        <v>2</v>
      </c>
      <c r="BY7" t="n">
        <v>20</v>
      </c>
      <c r="CB7" t="n">
        <v>6</v>
      </c>
      <c r="CC7" t="n">
        <v>92</v>
      </c>
      <c r="CD7" t="n">
        <v>3</v>
      </c>
      <c r="CE7" t="n">
        <v>6</v>
      </c>
      <c r="CF7" t="n">
        <v>15</v>
      </c>
      <c r="CG7" t="n">
        <v>45</v>
      </c>
      <c r="CI7" t="n">
        <v>6</v>
      </c>
      <c r="CJ7" t="n">
        <v>11</v>
      </c>
      <c r="CK7" t="n">
        <v>42</v>
      </c>
      <c r="CL7" t="n">
        <v>2</v>
      </c>
      <c r="CO7" t="n">
        <v>58</v>
      </c>
      <c r="CP7" t="n">
        <v>48</v>
      </c>
      <c r="CQ7" t="n">
        <v>12</v>
      </c>
      <c r="CT7" t="n">
        <v>5</v>
      </c>
      <c r="CU7" t="n">
        <v>28</v>
      </c>
      <c r="CV7" t="n">
        <v>3</v>
      </c>
      <c r="CX7" t="n">
        <v>72</v>
      </c>
      <c r="CY7" t="n">
        <v>17</v>
      </c>
      <c r="CZ7" t="n">
        <v>8</v>
      </c>
      <c r="DE7" t="n">
        <v>11</v>
      </c>
      <c r="DF7" t="n">
        <v>11</v>
      </c>
      <c r="DH7" t="n">
        <v>17</v>
      </c>
      <c r="DK7" t="n">
        <v>17</v>
      </c>
      <c r="DM7" t="n">
        <v>3</v>
      </c>
      <c r="DN7" t="n">
        <v>17</v>
      </c>
      <c r="DP7" t="n">
        <v>3</v>
      </c>
      <c r="DQ7" t="n">
        <v>27</v>
      </c>
      <c r="DR7" t="n">
        <v>4</v>
      </c>
      <c r="DS7" t="n">
        <v>4</v>
      </c>
      <c r="DT7" t="n">
        <v>4</v>
      </c>
      <c r="DU7" t="n">
        <v>41</v>
      </c>
      <c r="DW7" t="n">
        <v>5</v>
      </c>
      <c r="DX7" t="n">
        <v>14</v>
      </c>
      <c r="DY7" t="n">
        <v>50</v>
      </c>
      <c r="EC7" t="n">
        <v>1</v>
      </c>
      <c r="ED7" t="n">
        <v>551</v>
      </c>
      <c r="EE7" t="n">
        <v>55</v>
      </c>
      <c r="EF7" t="n">
        <v>8</v>
      </c>
      <c r="EH7" t="n">
        <v>6</v>
      </c>
      <c r="EI7" t="n">
        <v>14</v>
      </c>
      <c r="EJ7" t="n">
        <v>13</v>
      </c>
      <c r="EL7" t="n">
        <v>97</v>
      </c>
      <c r="EM7" t="n">
        <v>9</v>
      </c>
      <c r="EN7" t="n">
        <v>7</v>
      </c>
      <c r="EO7" t="n">
        <v>2</v>
      </c>
      <c r="EP7" t="n">
        <v>1</v>
      </c>
      <c r="ER7" t="n">
        <v>1</v>
      </c>
      <c r="ET7" t="n">
        <v>18</v>
      </c>
      <c r="EU7" t="n">
        <v>1</v>
      </c>
      <c r="EV7" t="n">
        <v>27</v>
      </c>
      <c r="EY7" t="n">
        <v>20</v>
      </c>
      <c r="EZ7" t="n">
        <v>1</v>
      </c>
      <c r="FA7" t="n">
        <v>2</v>
      </c>
      <c r="FB7" t="n">
        <v>21</v>
      </c>
      <c r="FD7" t="n">
        <v>6</v>
      </c>
      <c r="FE7" t="n">
        <v>35</v>
      </c>
      <c r="FF7" t="n">
        <v>3</v>
      </c>
      <c r="FG7" t="n">
        <v>4</v>
      </c>
      <c r="FH7" t="n">
        <v>6</v>
      </c>
      <c r="FI7" t="n">
        <v>13</v>
      </c>
      <c r="FK7" t="n">
        <v>2</v>
      </c>
      <c r="FL7" t="n">
        <v>12</v>
      </c>
      <c r="FM7" t="n">
        <v>51</v>
      </c>
      <c r="FN7" t="n">
        <v>5</v>
      </c>
      <c r="FO7" t="n">
        <v>1</v>
      </c>
      <c r="FP7" t="n">
        <v>7</v>
      </c>
      <c r="FQ7" t="n">
        <v>61</v>
      </c>
      <c r="FR7" t="n">
        <v>11</v>
      </c>
      <c r="FT7" t="n">
        <v>6</v>
      </c>
      <c r="FU7" t="n">
        <v>25</v>
      </c>
      <c r="FV7" t="n">
        <v>3</v>
      </c>
      <c r="FX7" t="n">
        <v>37</v>
      </c>
      <c r="FY7" t="n">
        <v>8</v>
      </c>
      <c r="FZ7" t="n">
        <v>8</v>
      </c>
      <c r="GA7" t="n">
        <v>2</v>
      </c>
      <c r="GE7" t="n">
        <v>1</v>
      </c>
      <c r="GF7" t="n">
        <v>22</v>
      </c>
      <c r="GG7" t="n">
        <v>1</v>
      </c>
      <c r="GH7" t="n">
        <v>20</v>
      </c>
      <c r="GK7" t="n">
        <v>14</v>
      </c>
      <c r="GL7" t="n">
        <v>19</v>
      </c>
      <c r="GM7" t="n">
        <v>1</v>
      </c>
      <c r="GN7" t="n">
        <v>1</v>
      </c>
      <c r="GO7" t="n">
        <v>19</v>
      </c>
      <c r="GQ7" t="n">
        <v>3</v>
      </c>
      <c r="GR7" t="n">
        <v>77</v>
      </c>
      <c r="GS7" t="n">
        <v>4</v>
      </c>
      <c r="GT7" t="n">
        <v>4</v>
      </c>
      <c r="GU7" t="n">
        <v>5</v>
      </c>
      <c r="GV7" t="n">
        <v>39</v>
      </c>
      <c r="GX7" t="n">
        <v>4</v>
      </c>
      <c r="GY7" t="n">
        <v>14</v>
      </c>
      <c r="GZ7" t="n">
        <v>63</v>
      </c>
      <c r="HA7" t="n">
        <v>6</v>
      </c>
      <c r="HC7" t="n">
        <v>1</v>
      </c>
      <c r="HD7" t="n">
        <v>413</v>
      </c>
      <c r="HE7" t="n">
        <v>51</v>
      </c>
      <c r="HF7" t="n">
        <v>71</v>
      </c>
      <c r="HI7" t="n">
        <v>4</v>
      </c>
      <c r="HJ7" t="n">
        <v>20</v>
      </c>
      <c r="HK7" t="n">
        <v>29</v>
      </c>
      <c r="HM7" t="n">
        <v>82</v>
      </c>
      <c r="HN7" t="n">
        <v>8</v>
      </c>
      <c r="HO7" t="n">
        <v>4</v>
      </c>
      <c r="HP7" t="n">
        <v>3</v>
      </c>
      <c r="HU7" t="n">
        <v>40</v>
      </c>
      <c r="HV7" t="n">
        <v>2</v>
      </c>
      <c r="HW7" t="n">
        <v>17</v>
      </c>
      <c r="HY7" t="n">
        <v>2</v>
      </c>
      <c r="HZ7" t="n">
        <v>42</v>
      </c>
      <c r="IA7" t="n">
        <v>2</v>
      </c>
      <c r="IB7" t="n">
        <v>3</v>
      </c>
      <c r="IC7" t="n">
        <v>42</v>
      </c>
      <c r="ID7" t="n">
        <v>2</v>
      </c>
      <c r="IE7" t="n">
        <v>12</v>
      </c>
      <c r="IF7" t="n">
        <v>85</v>
      </c>
      <c r="IG7" t="n">
        <v>2</v>
      </c>
      <c r="IH7" t="n">
        <v>2</v>
      </c>
      <c r="II7" t="n">
        <v>5</v>
      </c>
      <c r="IJ7" t="n">
        <v>30</v>
      </c>
      <c r="IK7" t="n">
        <v>2</v>
      </c>
      <c r="IL7" t="n">
        <v>16</v>
      </c>
      <c r="IM7" t="n">
        <v>17</v>
      </c>
      <c r="IN7" t="n">
        <v>85</v>
      </c>
      <c r="IO7" t="n">
        <v>6</v>
      </c>
      <c r="IQ7" t="n">
        <v>1</v>
      </c>
      <c r="IR7" t="n">
        <v>1</v>
      </c>
      <c r="IS7" t="n">
        <v>345</v>
      </c>
      <c r="IT7" t="n">
        <v>64</v>
      </c>
      <c r="IU7" t="n">
        <v>60</v>
      </c>
      <c r="IV7" t="n">
        <v>2</v>
      </c>
      <c r="IW7" t="n">
        <v>11</v>
      </c>
      <c r="IX7" t="n">
        <v>33</v>
      </c>
      <c r="IY7" t="n">
        <v>9</v>
      </c>
      <c r="IZ7" t="n">
        <v>2</v>
      </c>
      <c r="JA7" t="n">
        <v>41</v>
      </c>
      <c r="JB7" t="n">
        <v>72</v>
      </c>
      <c r="JC7" t="n">
        <v>4</v>
      </c>
      <c r="JF7" t="n">
        <v>13</v>
      </c>
      <c r="JI7" t="n">
        <v>1</v>
      </c>
      <c r="JJ7" t="n">
        <v>14</v>
      </c>
      <c r="JL7" t="n">
        <v>1</v>
      </c>
      <c r="JM7" t="n">
        <v>14</v>
      </c>
      <c r="JN7" t="n">
        <v>1</v>
      </c>
      <c r="JO7" t="n">
        <v>9</v>
      </c>
      <c r="JP7" t="n">
        <v>70</v>
      </c>
      <c r="JQ7" t="n">
        <v>3</v>
      </c>
      <c r="JR7" t="n">
        <v>3</v>
      </c>
      <c r="JS7" t="n">
        <v>7</v>
      </c>
      <c r="JT7" t="n">
        <v>37</v>
      </c>
      <c r="JU7" t="n">
        <v>1</v>
      </c>
      <c r="JV7" t="n">
        <v>11</v>
      </c>
      <c r="JW7" t="n">
        <v>11</v>
      </c>
      <c r="JX7" t="n">
        <v>60</v>
      </c>
      <c r="JY7" t="n">
        <v>3</v>
      </c>
      <c r="JZ7" t="n">
        <v>5039</v>
      </c>
      <c r="KB7" t="n">
        <v>5</v>
      </c>
      <c r="KC7" t="n">
        <v>220</v>
      </c>
      <c r="KD7" t="n">
        <v>45</v>
      </c>
      <c r="KE7" t="n">
        <v>38</v>
      </c>
      <c r="KF7" t="n">
        <v>1</v>
      </c>
      <c r="KG7" t="n">
        <v>10</v>
      </c>
      <c r="KH7" t="n">
        <v>21</v>
      </c>
      <c r="KI7" t="n">
        <v>29</v>
      </c>
      <c r="KJ7" t="n">
        <v>1</v>
      </c>
      <c r="KK7" t="n">
        <v>70</v>
      </c>
      <c r="KL7" t="n">
        <v>12</v>
      </c>
      <c r="KM7" t="n">
        <v>3</v>
      </c>
      <c r="KN7" t="n">
        <v>1</v>
      </c>
      <c r="KO7" t="n">
        <v>1</v>
      </c>
      <c r="KP7" t="n">
        <v>3</v>
      </c>
      <c r="KQ7" t="n">
        <v>1</v>
      </c>
      <c r="KR7" t="n">
        <v>6</v>
      </c>
      <c r="KS7" t="n">
        <v>18</v>
      </c>
      <c r="KT7" t="n">
        <v>32</v>
      </c>
      <c r="KW7" t="n">
        <v>2</v>
      </c>
      <c r="KX7" t="n">
        <v>19</v>
      </c>
      <c r="KY7" t="n">
        <v>1</v>
      </c>
      <c r="KZ7" t="n">
        <v>22</v>
      </c>
      <c r="LB7" t="n">
        <v>1</v>
      </c>
      <c r="LC7" t="n">
        <v>64</v>
      </c>
      <c r="LD7" t="n">
        <v>4</v>
      </c>
      <c r="LE7" t="n">
        <v>5</v>
      </c>
      <c r="LF7" t="n">
        <v>4</v>
      </c>
      <c r="LH7" t="n">
        <v>7</v>
      </c>
      <c r="LI7" t="n">
        <v>19</v>
      </c>
      <c r="LJ7" t="n">
        <v>117</v>
      </c>
      <c r="LK7" t="n">
        <v>9</v>
      </c>
      <c r="LL7" t="n">
        <v>1</v>
      </c>
      <c r="LO7" t="n">
        <v>2</v>
      </c>
      <c r="LP7" t="n">
        <v>37</v>
      </c>
      <c r="LQ7" t="n">
        <v>107</v>
      </c>
      <c r="LT7" t="n">
        <v>8</v>
      </c>
      <c r="LU7" t="n">
        <v>24</v>
      </c>
      <c r="LV7" t="n">
        <v>9</v>
      </c>
      <c r="LX7" t="n">
        <v>35</v>
      </c>
      <c r="LY7" t="n">
        <v>8</v>
      </c>
      <c r="LZ7" t="n">
        <v>2</v>
      </c>
      <c r="MC7" t="n">
        <v>1</v>
      </c>
      <c r="MD7" t="n">
        <v>19</v>
      </c>
      <c r="MF7" t="n">
        <v>5</v>
      </c>
      <c r="MH7" t="n">
        <v>1</v>
      </c>
      <c r="MJ7" t="n">
        <v>23</v>
      </c>
      <c r="ML7" t="n">
        <v>1</v>
      </c>
      <c r="MM7" t="n">
        <v>23</v>
      </c>
      <c r="MO7" t="n">
        <v>3</v>
      </c>
      <c r="MP7" t="n">
        <v>3</v>
      </c>
      <c r="MQ7" t="n">
        <v>83</v>
      </c>
      <c r="MR7" t="n">
        <v>3</v>
      </c>
      <c r="MS7" t="n">
        <v>4</v>
      </c>
      <c r="MT7" t="n">
        <v>4</v>
      </c>
      <c r="MU7" t="n">
        <v>3</v>
      </c>
      <c r="MV7" t="n">
        <v>7</v>
      </c>
      <c r="MW7" t="n">
        <v>13</v>
      </c>
      <c r="MX7" t="n">
        <v>56</v>
      </c>
      <c r="MY7" t="n">
        <v>4</v>
      </c>
      <c r="NB7" t="n">
        <v>424</v>
      </c>
      <c r="NC7" t="n">
        <v>56</v>
      </c>
      <c r="ND7" t="n">
        <v>6</v>
      </c>
      <c r="NF7" t="n">
        <v>3</v>
      </c>
      <c r="NG7" t="n">
        <v>6</v>
      </c>
      <c r="NH7" t="n">
        <v>141</v>
      </c>
      <c r="NI7" t="n">
        <v>7</v>
      </c>
      <c r="NJ7" t="n">
        <v>3</v>
      </c>
      <c r="NK7" t="n">
        <v>52</v>
      </c>
      <c r="NL7" t="n">
        <v>6</v>
      </c>
      <c r="NM7" t="n">
        <v>3</v>
      </c>
      <c r="NP7" t="n">
        <v>4</v>
      </c>
      <c r="NQ7" t="n">
        <v>21</v>
      </c>
      <c r="NR7" t="n">
        <v>1</v>
      </c>
      <c r="NS7" t="n">
        <v>1</v>
      </c>
      <c r="NT7" t="n">
        <v>38</v>
      </c>
      <c r="NW7" t="n">
        <v>23</v>
      </c>
      <c r="NZ7" t="n">
        <v>23</v>
      </c>
      <c r="OA7" t="n">
        <v>1</v>
      </c>
      <c r="OB7" t="n">
        <v>14</v>
      </c>
      <c r="OC7" t="n">
        <v>137</v>
      </c>
      <c r="OD7" t="n">
        <v>6</v>
      </c>
      <c r="OE7" t="n">
        <v>6</v>
      </c>
      <c r="OF7" t="n">
        <v>4</v>
      </c>
      <c r="OG7" t="n">
        <v>41</v>
      </c>
      <c r="OI7" t="n">
        <v>10</v>
      </c>
      <c r="OJ7" t="n">
        <v>21</v>
      </c>
      <c r="OK7" t="n">
        <v>113</v>
      </c>
      <c r="OL7" t="n">
        <v>6</v>
      </c>
      <c r="OO7" t="n">
        <v>83</v>
      </c>
      <c r="OP7" t="n">
        <v>59</v>
      </c>
      <c r="OQ7" t="n">
        <v>5</v>
      </c>
      <c r="OT7" t="n">
        <v>15</v>
      </c>
      <c r="OU7" t="n">
        <v>15</v>
      </c>
      <c r="OV7" t="n">
        <v>7809</v>
      </c>
      <c r="OX7" t="n">
        <v>293</v>
      </c>
      <c r="OY7" t="n">
        <v>50</v>
      </c>
      <c r="OZ7" t="n">
        <v>9</v>
      </c>
      <c r="PA7" t="n">
        <v>4</v>
      </c>
      <c r="PB7" t="n">
        <v>4</v>
      </c>
      <c r="PC7" t="n">
        <v>15</v>
      </c>
      <c r="PD7" t="n">
        <v>1</v>
      </c>
      <c r="PE7" t="n">
        <v>39</v>
      </c>
      <c r="PG7" t="n">
        <v>3</v>
      </c>
      <c r="PH7" t="n">
        <v>17</v>
      </c>
      <c r="PI7" t="n">
        <v>1</v>
      </c>
      <c r="PJ7" t="n">
        <v>1</v>
      </c>
      <c r="PK7" t="n">
        <v>17</v>
      </c>
      <c r="PL7" t="n">
        <v>1</v>
      </c>
      <c r="PM7" t="n">
        <v>6</v>
      </c>
      <c r="PN7" t="n">
        <v>87</v>
      </c>
      <c r="PO7" t="n">
        <v>5</v>
      </c>
      <c r="PP7" t="n">
        <v>6</v>
      </c>
      <c r="PQ7" t="n">
        <v>6</v>
      </c>
      <c r="PR7" t="n">
        <v>33</v>
      </c>
      <c r="PS7" t="n">
        <v>1</v>
      </c>
      <c r="PT7" t="n">
        <v>3</v>
      </c>
      <c r="PU7" t="n">
        <v>21</v>
      </c>
      <c r="PV7" t="n">
        <v>60</v>
      </c>
      <c r="PW7" t="n">
        <v>4</v>
      </c>
      <c r="PX7" t="n">
        <v>1</v>
      </c>
      <c r="PY7" t="n">
        <v>4</v>
      </c>
      <c r="PZ7" t="n">
        <v>409</v>
      </c>
      <c r="QA7" t="n">
        <v>58</v>
      </c>
      <c r="QB7" t="n">
        <v>1</v>
      </c>
      <c r="QC7" t="n">
        <v>1</v>
      </c>
      <c r="QD7" t="n">
        <v>15</v>
      </c>
      <c r="QE7" t="n">
        <v>31</v>
      </c>
      <c r="QF7" t="n">
        <v>972</v>
      </c>
      <c r="QG7" t="n">
        <v>1</v>
      </c>
      <c r="QH7" t="n">
        <v>290</v>
      </c>
      <c r="QI7" t="n">
        <v>28</v>
      </c>
      <c r="QJ7" t="n">
        <v>9</v>
      </c>
      <c r="QN7" t="n">
        <v>6</v>
      </c>
      <c r="QO7" t="n">
        <v>15</v>
      </c>
      <c r="QP7" t="n">
        <v>1</v>
      </c>
      <c r="QQ7" t="n">
        <v>16</v>
      </c>
      <c r="QS7" t="n">
        <v>19</v>
      </c>
      <c r="QT7" t="n">
        <v>1</v>
      </c>
      <c r="QV7" t="n">
        <v>19</v>
      </c>
      <c r="QW7" t="n">
        <v>4</v>
      </c>
      <c r="QX7" t="n">
        <v>1</v>
      </c>
      <c r="QY7" t="n">
        <v>48</v>
      </c>
      <c r="RA7" t="n">
        <v>1</v>
      </c>
      <c r="RB7" t="n">
        <v>4</v>
      </c>
      <c r="RC7" t="n">
        <v>25</v>
      </c>
      <c r="RD7" t="n">
        <v>2</v>
      </c>
      <c r="RF7" t="n">
        <v>8</v>
      </c>
      <c r="RG7" t="n">
        <v>13</v>
      </c>
      <c r="RH7" t="n">
        <v>1</v>
      </c>
      <c r="RI7" t="n">
        <v>2</v>
      </c>
      <c r="RK7" t="n">
        <v>3</v>
      </c>
      <c r="RM7" t="n">
        <v>93</v>
      </c>
      <c r="RN7" t="n">
        <v>21</v>
      </c>
      <c r="RO7" t="n">
        <v>2</v>
      </c>
      <c r="RQ7" t="n">
        <v>47</v>
      </c>
      <c r="RR7" t="n">
        <v>75</v>
      </c>
      <c r="RS7" t="n">
        <v>2</v>
      </c>
      <c r="RT7" t="n">
        <v>23</v>
      </c>
      <c r="RW7" t="n">
        <v>1</v>
      </c>
      <c r="RX7" t="n">
        <v>6343</v>
      </c>
      <c r="RY7" t="n">
        <v>6300</v>
      </c>
      <c r="RZ7" t="n">
        <v>5942</v>
      </c>
      <c r="SA7" t="n">
        <v>5965</v>
      </c>
      <c r="SB7" t="n">
        <v>6487</v>
      </c>
      <c r="SC7" t="n">
        <v>6597</v>
      </c>
      <c r="SD7" t="n">
        <v>7646</v>
      </c>
      <c r="SE7" t="n">
        <v>7463</v>
      </c>
      <c r="SF7" t="n">
        <v>5686</v>
      </c>
      <c r="SG7" t="n">
        <v>5636</v>
      </c>
      <c r="SH7" t="n">
        <v>7173</v>
      </c>
      <c r="SI7" t="n">
        <v>7294</v>
      </c>
      <c r="SJ7" t="n">
        <v>4758</v>
      </c>
      <c r="SK7" t="n">
        <v>4669</v>
      </c>
      <c r="SL7" t="n">
        <v>7247</v>
      </c>
      <c r="SM7" t="n">
        <v>7081</v>
      </c>
      <c r="SN7" t="n">
        <v>6592</v>
      </c>
      <c r="SO7" t="n">
        <v>5943</v>
      </c>
      <c r="SP7" t="n">
        <v>7064</v>
      </c>
      <c r="SQ7" t="n">
        <v>6915</v>
      </c>
      <c r="SR7" t="n">
        <v>5791</v>
      </c>
      <c r="SS7" t="n">
        <v>4147</v>
      </c>
      <c r="ST7" t="n">
        <v>5200</v>
      </c>
      <c r="SU7" t="n">
        <v>5390</v>
      </c>
      <c r="SV7" t="n">
        <v>6148</v>
      </c>
      <c r="SW7" t="n">
        <v>8365</v>
      </c>
      <c r="SX7" t="n">
        <v>8553</v>
      </c>
      <c r="SY7" t="n">
        <v>1697</v>
      </c>
      <c r="SZ7" t="n">
        <v>8422</v>
      </c>
      <c r="TA7" t="n">
        <v>8388</v>
      </c>
    </row>
    <row r="8">
      <c r="A8" t="inlineStr">
        <is>
          <t>2020/09/12 01:00 PDT</t>
        </is>
      </c>
      <c r="B8" t="n">
        <v>11</v>
      </c>
      <c r="C8" t="n">
        <v>5</v>
      </c>
      <c r="D8" t="n">
        <v>13</v>
      </c>
      <c r="E8" t="n">
        <v>4</v>
      </c>
      <c r="F8" t="n">
        <v>9</v>
      </c>
      <c r="G8" t="n">
        <v>4</v>
      </c>
      <c r="H8" t="n">
        <v>3</v>
      </c>
      <c r="I8" t="n">
        <v>7</v>
      </c>
      <c r="J8" t="n">
        <v>5</v>
      </c>
      <c r="K8" t="n">
        <v>12</v>
      </c>
      <c r="L8" t="n">
        <v>21</v>
      </c>
      <c r="M8" t="n">
        <v>1</v>
      </c>
      <c r="N8" t="n">
        <v>5</v>
      </c>
      <c r="O8" t="n">
        <v>3</v>
      </c>
      <c r="P8" t="n">
        <v>15</v>
      </c>
      <c r="Q8" t="n">
        <v>57</v>
      </c>
      <c r="R8" t="n">
        <v>2</v>
      </c>
      <c r="S8" t="n">
        <v>14</v>
      </c>
      <c r="T8" t="n">
        <v>5</v>
      </c>
      <c r="U8" t="n">
        <v>12</v>
      </c>
      <c r="V8" t="n">
        <v>23</v>
      </c>
      <c r="W8" t="n">
        <v>23</v>
      </c>
      <c r="X8" t="n">
        <v>51</v>
      </c>
      <c r="Y8" t="n">
        <v>13</v>
      </c>
      <c r="AD8" t="n">
        <v>7</v>
      </c>
      <c r="AF8" t="n">
        <v>9</v>
      </c>
      <c r="AH8" t="n">
        <v>7</v>
      </c>
      <c r="AK8" t="n">
        <v>7</v>
      </c>
      <c r="AN8" t="n">
        <v>81</v>
      </c>
      <c r="AO8" t="n">
        <v>1</v>
      </c>
      <c r="AP8" t="n">
        <v>2</v>
      </c>
      <c r="AQ8" t="n">
        <v>3</v>
      </c>
      <c r="AS8" t="n">
        <v>2</v>
      </c>
      <c r="AT8" t="n">
        <v>4</v>
      </c>
      <c r="AU8" t="n">
        <v>13</v>
      </c>
      <c r="AV8" t="n">
        <v>2</v>
      </c>
      <c r="AY8" t="n">
        <v>4</v>
      </c>
      <c r="AZ8" t="n">
        <v>32</v>
      </c>
      <c r="BA8" t="n">
        <v>80</v>
      </c>
      <c r="BC8" t="n">
        <v>4</v>
      </c>
      <c r="BD8" t="n">
        <v>9</v>
      </c>
      <c r="BE8" t="n">
        <v>4</v>
      </c>
      <c r="BG8" t="n">
        <v>26</v>
      </c>
      <c r="BH8" t="n">
        <v>8</v>
      </c>
      <c r="BI8" t="n">
        <v>27</v>
      </c>
      <c r="BJ8" t="n">
        <v>6</v>
      </c>
      <c r="BP8" t="n">
        <v>21</v>
      </c>
      <c r="BR8" t="n">
        <v>2</v>
      </c>
      <c r="BS8" t="n">
        <v>22</v>
      </c>
      <c r="BT8" t="n">
        <v>2</v>
      </c>
      <c r="BU8" t="n">
        <v>6</v>
      </c>
      <c r="BV8" t="n">
        <v>20</v>
      </c>
      <c r="BW8" t="n">
        <v>2</v>
      </c>
      <c r="BX8" t="n">
        <v>2</v>
      </c>
      <c r="BY8" t="n">
        <v>20</v>
      </c>
      <c r="BZ8" t="n">
        <v>1</v>
      </c>
      <c r="CA8" t="n">
        <v>1</v>
      </c>
      <c r="CB8" t="n">
        <v>3</v>
      </c>
      <c r="CC8" t="n">
        <v>77</v>
      </c>
      <c r="CD8" t="n">
        <v>3</v>
      </c>
      <c r="CE8" t="n">
        <v>3</v>
      </c>
      <c r="CF8" t="n">
        <v>1</v>
      </c>
      <c r="CG8" t="n">
        <v>5</v>
      </c>
      <c r="CH8" t="n">
        <v>1</v>
      </c>
      <c r="CJ8" t="n">
        <v>7</v>
      </c>
      <c r="CK8" t="n">
        <v>15</v>
      </c>
      <c r="CL8" t="n">
        <v>4</v>
      </c>
      <c r="CO8" t="n">
        <v>7</v>
      </c>
      <c r="CP8" t="n">
        <v>41</v>
      </c>
      <c r="CQ8" t="n">
        <v>19</v>
      </c>
      <c r="CS8" t="n">
        <v>1</v>
      </c>
      <c r="CT8" t="n">
        <v>2</v>
      </c>
      <c r="CU8" t="n">
        <v>19</v>
      </c>
      <c r="CV8" t="n">
        <v>1</v>
      </c>
      <c r="CW8" t="n">
        <v>1</v>
      </c>
      <c r="CX8" t="n">
        <v>77</v>
      </c>
      <c r="CY8" t="n">
        <v>12</v>
      </c>
      <c r="CZ8" t="n">
        <v>7</v>
      </c>
      <c r="DA8" t="n">
        <v>1</v>
      </c>
      <c r="DE8" t="n">
        <v>10</v>
      </c>
      <c r="DF8" t="n">
        <v>7</v>
      </c>
      <c r="DG8" t="n">
        <v>1</v>
      </c>
      <c r="DH8" t="n">
        <v>14</v>
      </c>
      <c r="DJ8" t="n">
        <v>1</v>
      </c>
      <c r="DK8" t="n">
        <v>14</v>
      </c>
      <c r="DL8" t="n">
        <v>1</v>
      </c>
      <c r="DM8" t="n">
        <v>1</v>
      </c>
      <c r="DN8" t="n">
        <v>14</v>
      </c>
      <c r="DP8" t="n">
        <v>2</v>
      </c>
      <c r="DQ8" t="n">
        <v>26</v>
      </c>
      <c r="DR8" t="n">
        <v>3</v>
      </c>
      <c r="DS8" t="n">
        <v>3</v>
      </c>
      <c r="DU8" t="n">
        <v>1</v>
      </c>
      <c r="DW8" t="n">
        <v>4</v>
      </c>
      <c r="DX8" t="n">
        <v>9</v>
      </c>
      <c r="DY8" t="n">
        <v>43</v>
      </c>
      <c r="DZ8" t="n">
        <v>1</v>
      </c>
      <c r="EC8" t="n">
        <v>1</v>
      </c>
      <c r="ED8" t="n">
        <v>463</v>
      </c>
      <c r="EE8" t="n">
        <v>29</v>
      </c>
      <c r="EF8" t="n">
        <v>7</v>
      </c>
      <c r="EH8" t="n">
        <v>4</v>
      </c>
      <c r="EI8" t="n">
        <v>6</v>
      </c>
      <c r="EJ8" t="n">
        <v>5</v>
      </c>
      <c r="EL8" t="n">
        <v>80</v>
      </c>
      <c r="EM8" t="n">
        <v>5</v>
      </c>
      <c r="EN8" t="n">
        <v>1</v>
      </c>
      <c r="ET8" t="n">
        <v>13</v>
      </c>
      <c r="EV8" t="n">
        <v>15</v>
      </c>
      <c r="EW8" t="n">
        <v>2</v>
      </c>
      <c r="EY8" t="n">
        <v>13</v>
      </c>
      <c r="FA8" t="n">
        <v>1</v>
      </c>
      <c r="FB8" t="n">
        <v>13</v>
      </c>
      <c r="FD8" t="n">
        <v>5</v>
      </c>
      <c r="FE8" t="n">
        <v>25</v>
      </c>
      <c r="FF8" t="n">
        <v>3</v>
      </c>
      <c r="FG8" t="n">
        <v>4</v>
      </c>
      <c r="FH8" t="n">
        <v>2</v>
      </c>
      <c r="FI8" t="n">
        <v>1</v>
      </c>
      <c r="FK8" t="n">
        <v>1</v>
      </c>
      <c r="FL8" t="n">
        <v>9</v>
      </c>
      <c r="FM8" t="n">
        <v>18</v>
      </c>
      <c r="FN8" t="n">
        <v>2</v>
      </c>
      <c r="FP8" t="n">
        <v>2</v>
      </c>
      <c r="FQ8" t="n">
        <v>29</v>
      </c>
      <c r="FR8" t="n">
        <v>3</v>
      </c>
      <c r="FT8" t="n">
        <v>3</v>
      </c>
      <c r="FU8" t="n">
        <v>13</v>
      </c>
      <c r="FV8" t="n">
        <v>6</v>
      </c>
      <c r="FX8" t="n">
        <v>19</v>
      </c>
      <c r="FY8" t="n">
        <v>2</v>
      </c>
      <c r="GF8" t="n">
        <v>8</v>
      </c>
      <c r="GH8" t="n">
        <v>4</v>
      </c>
      <c r="GL8" t="n">
        <v>7</v>
      </c>
      <c r="GM8" t="n">
        <v>1</v>
      </c>
      <c r="GO8" t="n">
        <v>7</v>
      </c>
      <c r="GQ8" t="n">
        <v>4</v>
      </c>
      <c r="GR8" t="n">
        <v>26</v>
      </c>
      <c r="GS8" t="n">
        <v>1</v>
      </c>
      <c r="GT8" t="n">
        <v>1</v>
      </c>
      <c r="GU8" t="n">
        <v>3</v>
      </c>
      <c r="GV8" t="n">
        <v>5</v>
      </c>
      <c r="GX8" t="n">
        <v>1</v>
      </c>
      <c r="GY8" t="n">
        <v>5</v>
      </c>
      <c r="GZ8" t="n">
        <v>20</v>
      </c>
      <c r="HA8" t="n">
        <v>3</v>
      </c>
      <c r="HC8" t="n">
        <v>1</v>
      </c>
      <c r="HD8" t="n">
        <v>180</v>
      </c>
      <c r="HE8" t="n">
        <v>26</v>
      </c>
      <c r="HF8" t="n">
        <v>21</v>
      </c>
      <c r="HI8" t="n">
        <v>2</v>
      </c>
      <c r="HJ8" t="n">
        <v>9</v>
      </c>
      <c r="HK8" t="n">
        <v>1</v>
      </c>
      <c r="HM8" t="n">
        <v>17</v>
      </c>
      <c r="HN8" t="n">
        <v>4</v>
      </c>
      <c r="HU8" t="n">
        <v>17</v>
      </c>
      <c r="HW8" t="n">
        <v>2</v>
      </c>
      <c r="HZ8" t="n">
        <v>15</v>
      </c>
      <c r="IC8" t="n">
        <v>15</v>
      </c>
      <c r="IF8" t="n">
        <v>5</v>
      </c>
      <c r="II8" t="n">
        <v>3</v>
      </c>
      <c r="IJ8" t="n">
        <v>8</v>
      </c>
      <c r="IL8" t="n">
        <v>1</v>
      </c>
      <c r="IM8" t="n">
        <v>3</v>
      </c>
      <c r="IN8" t="n">
        <v>13</v>
      </c>
      <c r="IO8" t="n">
        <v>1</v>
      </c>
      <c r="IS8" t="n">
        <v>23</v>
      </c>
      <c r="IT8" t="n">
        <v>45</v>
      </c>
      <c r="IU8" t="n">
        <v>28</v>
      </c>
      <c r="IW8" t="n">
        <v>2</v>
      </c>
      <c r="IX8" t="n">
        <v>17</v>
      </c>
      <c r="IY8" t="n">
        <v>1</v>
      </c>
      <c r="JB8" t="n">
        <v>30</v>
      </c>
      <c r="JD8" t="n">
        <v>1</v>
      </c>
      <c r="JF8" t="n">
        <v>15</v>
      </c>
      <c r="JJ8" t="n">
        <v>14</v>
      </c>
      <c r="JM8" t="n">
        <v>14</v>
      </c>
      <c r="JO8" t="n">
        <v>2</v>
      </c>
      <c r="JP8" t="n">
        <v>46</v>
      </c>
      <c r="JQ8" t="n">
        <v>2</v>
      </c>
      <c r="JR8" t="n">
        <v>3</v>
      </c>
      <c r="JS8" t="n">
        <v>2</v>
      </c>
      <c r="JT8" t="n">
        <v>7</v>
      </c>
      <c r="JV8" t="n">
        <v>1</v>
      </c>
      <c r="JW8" t="n">
        <v>6</v>
      </c>
      <c r="JX8" t="n">
        <v>10</v>
      </c>
      <c r="JZ8" t="n">
        <v>4573</v>
      </c>
      <c r="KC8" t="n">
        <v>175</v>
      </c>
      <c r="KD8" t="n">
        <v>34</v>
      </c>
      <c r="KE8" t="n">
        <v>17</v>
      </c>
      <c r="KG8" t="n">
        <v>1</v>
      </c>
      <c r="KH8" t="n">
        <v>20</v>
      </c>
      <c r="KI8" t="n">
        <v>10</v>
      </c>
      <c r="KK8" t="n">
        <v>75</v>
      </c>
      <c r="KL8" t="n">
        <v>5</v>
      </c>
      <c r="KM8" t="n">
        <v>1</v>
      </c>
      <c r="KS8" t="n">
        <v>12</v>
      </c>
      <c r="KT8" t="n">
        <v>27</v>
      </c>
      <c r="KX8" t="n">
        <v>13</v>
      </c>
      <c r="KY8" t="n">
        <v>3</v>
      </c>
      <c r="KZ8" t="n">
        <v>13</v>
      </c>
      <c r="LA8" t="n">
        <v>1</v>
      </c>
      <c r="LB8" t="n">
        <v>2</v>
      </c>
      <c r="LC8" t="n">
        <v>54</v>
      </c>
      <c r="LD8" t="n">
        <v>2</v>
      </c>
      <c r="LE8" t="n">
        <v>2</v>
      </c>
      <c r="LF8" t="n">
        <v>2</v>
      </c>
      <c r="LG8" t="n">
        <v>1</v>
      </c>
      <c r="LH8" t="n">
        <v>3</v>
      </c>
      <c r="LI8" t="n">
        <v>14</v>
      </c>
      <c r="LJ8" t="n">
        <v>93</v>
      </c>
      <c r="LK8" t="n">
        <v>17</v>
      </c>
      <c r="LN8" t="n">
        <v>7</v>
      </c>
      <c r="LO8" t="n">
        <v>3</v>
      </c>
      <c r="LP8" t="n">
        <v>37</v>
      </c>
      <c r="LQ8" t="n">
        <v>66</v>
      </c>
      <c r="LS8" t="n">
        <v>1</v>
      </c>
      <c r="LT8" t="n">
        <v>4</v>
      </c>
      <c r="LU8" t="n">
        <v>12</v>
      </c>
      <c r="LV8" t="n">
        <v>20</v>
      </c>
      <c r="LW8" t="n">
        <v>1</v>
      </c>
      <c r="LX8" t="n">
        <v>60</v>
      </c>
      <c r="LY8" t="n">
        <v>7</v>
      </c>
      <c r="LZ8" t="n">
        <v>1</v>
      </c>
      <c r="MC8" t="n">
        <v>2</v>
      </c>
      <c r="MD8" t="n">
        <v>18</v>
      </c>
      <c r="ME8" t="n">
        <v>1</v>
      </c>
      <c r="MF8" t="n">
        <v>6</v>
      </c>
      <c r="MH8" t="n">
        <v>5</v>
      </c>
      <c r="MI8" t="n">
        <v>1</v>
      </c>
      <c r="MJ8" t="n">
        <v>23</v>
      </c>
      <c r="MM8" t="n">
        <v>23</v>
      </c>
      <c r="MO8" t="n">
        <v>4</v>
      </c>
      <c r="MP8" t="n">
        <v>3</v>
      </c>
      <c r="MQ8" t="n">
        <v>19</v>
      </c>
      <c r="MR8" t="n">
        <v>1</v>
      </c>
      <c r="MS8" t="n">
        <v>2</v>
      </c>
      <c r="MT8" t="n">
        <v>1</v>
      </c>
      <c r="MU8" t="n">
        <v>4</v>
      </c>
      <c r="MV8" t="n">
        <v>2</v>
      </c>
      <c r="MW8" t="n">
        <v>6</v>
      </c>
      <c r="MX8" t="n">
        <v>32</v>
      </c>
      <c r="MY8" t="n">
        <v>3</v>
      </c>
      <c r="MZ8" t="n">
        <v>1</v>
      </c>
      <c r="NA8" t="n">
        <v>2</v>
      </c>
      <c r="NB8" t="n">
        <v>141</v>
      </c>
      <c r="NC8" t="n">
        <v>44</v>
      </c>
      <c r="ND8" t="n">
        <v>5</v>
      </c>
      <c r="NF8" t="n">
        <v>4</v>
      </c>
      <c r="NG8" t="n">
        <v>2</v>
      </c>
      <c r="NH8" t="n">
        <v>137</v>
      </c>
      <c r="NI8" t="n">
        <v>8</v>
      </c>
      <c r="NJ8" t="n">
        <v>4</v>
      </c>
      <c r="NK8" t="n">
        <v>26</v>
      </c>
      <c r="NL8" t="n">
        <v>2</v>
      </c>
      <c r="NM8" t="n">
        <v>2</v>
      </c>
      <c r="NN8" t="n">
        <v>2</v>
      </c>
      <c r="NQ8" t="n">
        <v>11</v>
      </c>
      <c r="NT8" t="n">
        <v>10</v>
      </c>
      <c r="NW8" t="n">
        <v>10</v>
      </c>
      <c r="NY8" t="n">
        <v>1</v>
      </c>
      <c r="NZ8" t="n">
        <v>10</v>
      </c>
      <c r="OA8" t="n">
        <v>1</v>
      </c>
      <c r="OC8" t="n">
        <v>42</v>
      </c>
      <c r="OD8" t="n">
        <v>1</v>
      </c>
      <c r="OE8" t="n">
        <v>1</v>
      </c>
      <c r="OF8" t="n">
        <v>3</v>
      </c>
      <c r="OG8" t="n">
        <v>1</v>
      </c>
      <c r="OH8" t="n">
        <v>1</v>
      </c>
      <c r="OI8" t="n">
        <v>4</v>
      </c>
      <c r="OJ8" t="n">
        <v>6</v>
      </c>
      <c r="OK8" t="n">
        <v>35</v>
      </c>
      <c r="OL8" t="n">
        <v>2</v>
      </c>
      <c r="OO8" t="n">
        <v>48</v>
      </c>
      <c r="OP8" t="n">
        <v>18</v>
      </c>
      <c r="OQ8" t="n">
        <v>8</v>
      </c>
      <c r="OS8" t="n">
        <v>1</v>
      </c>
      <c r="OT8" t="n">
        <v>4</v>
      </c>
      <c r="OU8" t="n">
        <v>6</v>
      </c>
      <c r="OV8" t="n">
        <v>1360</v>
      </c>
      <c r="OW8" t="n">
        <v>1</v>
      </c>
      <c r="OX8" t="n">
        <v>66</v>
      </c>
      <c r="OY8" t="n">
        <v>123</v>
      </c>
      <c r="PB8" t="n">
        <v>3</v>
      </c>
      <c r="PC8" t="n">
        <v>24</v>
      </c>
      <c r="PE8" t="n">
        <v>56</v>
      </c>
      <c r="PG8" t="n">
        <v>2</v>
      </c>
      <c r="PH8" t="n">
        <v>27</v>
      </c>
      <c r="PJ8" t="n">
        <v>1</v>
      </c>
      <c r="PK8" t="n">
        <v>28</v>
      </c>
      <c r="PM8" t="n">
        <v>2</v>
      </c>
      <c r="PN8" t="n">
        <v>94</v>
      </c>
      <c r="PO8" t="n">
        <v>3</v>
      </c>
      <c r="PP8" t="n">
        <v>3</v>
      </c>
      <c r="PQ8" t="n">
        <v>6</v>
      </c>
      <c r="PR8" t="n">
        <v>2</v>
      </c>
      <c r="PT8" t="n">
        <v>1</v>
      </c>
      <c r="PU8" t="n">
        <v>16</v>
      </c>
      <c r="PV8" t="n">
        <v>57</v>
      </c>
      <c r="PW8" t="n">
        <v>12</v>
      </c>
      <c r="PY8" t="n">
        <v>1</v>
      </c>
      <c r="PZ8" t="n">
        <v>220</v>
      </c>
      <c r="QA8" t="n">
        <v>43</v>
      </c>
      <c r="QD8" t="n">
        <v>9</v>
      </c>
      <c r="QE8" t="n">
        <v>30</v>
      </c>
      <c r="QF8" t="n">
        <v>232</v>
      </c>
      <c r="QH8" t="n">
        <v>297</v>
      </c>
      <c r="QI8" t="n">
        <v>16</v>
      </c>
      <c r="QJ8" t="n">
        <v>1</v>
      </c>
      <c r="QO8" t="n">
        <v>22</v>
      </c>
      <c r="QQ8" t="n">
        <v>20</v>
      </c>
      <c r="QR8" t="n">
        <v>1</v>
      </c>
      <c r="QS8" t="n">
        <v>19</v>
      </c>
      <c r="QU8" t="n">
        <v>1</v>
      </c>
      <c r="QV8" t="n">
        <v>19</v>
      </c>
      <c r="QW8" t="n">
        <v>1</v>
      </c>
      <c r="QY8" t="n">
        <v>28</v>
      </c>
      <c r="QZ8" t="n">
        <v>1</v>
      </c>
      <c r="RA8" t="n">
        <v>1</v>
      </c>
      <c r="RB8" t="n">
        <v>2</v>
      </c>
      <c r="RC8" t="n">
        <v>5</v>
      </c>
      <c r="RD8" t="n">
        <v>1</v>
      </c>
      <c r="RE8" t="n">
        <v>5</v>
      </c>
      <c r="RF8" t="n">
        <v>10</v>
      </c>
      <c r="RG8" t="n">
        <v>35</v>
      </c>
      <c r="RH8" t="n">
        <v>2</v>
      </c>
      <c r="RJ8" t="n">
        <v>2</v>
      </c>
      <c r="RK8" t="n">
        <v>2</v>
      </c>
      <c r="RL8" t="n">
        <v>1</v>
      </c>
      <c r="RM8" t="n">
        <v>56</v>
      </c>
      <c r="RN8" t="n">
        <v>6</v>
      </c>
      <c r="RO8" t="n">
        <v>1</v>
      </c>
      <c r="RP8" t="n">
        <v>5</v>
      </c>
      <c r="RQ8" t="n">
        <v>30</v>
      </c>
      <c r="RR8" t="n">
        <v>5</v>
      </c>
      <c r="RS8" t="n">
        <v>1</v>
      </c>
      <c r="RT8" t="n">
        <v>20</v>
      </c>
      <c r="RU8" t="n">
        <v>5</v>
      </c>
      <c r="RV8" t="n">
        <v>3</v>
      </c>
      <c r="RX8" t="n">
        <v>2593</v>
      </c>
      <c r="RY8" t="n">
        <v>2653</v>
      </c>
      <c r="RZ8" t="n">
        <v>2116</v>
      </c>
      <c r="SA8" t="n">
        <v>2116</v>
      </c>
      <c r="SB8" t="n">
        <v>4601</v>
      </c>
      <c r="SC8" t="n">
        <v>4693</v>
      </c>
      <c r="SD8" t="n">
        <v>4085</v>
      </c>
      <c r="SE8" t="n">
        <v>4020</v>
      </c>
      <c r="SF8" t="n">
        <v>1799</v>
      </c>
      <c r="SG8" t="n">
        <v>1792</v>
      </c>
      <c r="SH8" t="n">
        <v>3787</v>
      </c>
      <c r="SI8" t="n">
        <v>3570</v>
      </c>
      <c r="SJ8" t="n">
        <v>1948</v>
      </c>
      <c r="SK8" t="n">
        <v>2001</v>
      </c>
      <c r="SL8" t="n">
        <v>4701</v>
      </c>
      <c r="SM8" t="n">
        <v>5327</v>
      </c>
      <c r="SN8" t="n">
        <v>3409</v>
      </c>
      <c r="SO8" t="n">
        <v>4888</v>
      </c>
      <c r="SP8" t="n">
        <v>4335</v>
      </c>
      <c r="SQ8" t="n">
        <v>5942</v>
      </c>
      <c r="SR8" t="n">
        <v>2128</v>
      </c>
      <c r="SS8" t="n">
        <v>331</v>
      </c>
      <c r="ST8" t="n">
        <v>4740</v>
      </c>
      <c r="SU8" t="n">
        <v>3112</v>
      </c>
      <c r="SV8" t="n">
        <v>1775</v>
      </c>
      <c r="SW8" t="n">
        <v>2373</v>
      </c>
      <c r="SX8" t="n">
        <v>4327</v>
      </c>
      <c r="SY8" t="n">
        <v>2791</v>
      </c>
      <c r="SZ8" t="n">
        <v>3738</v>
      </c>
      <c r="TA8" t="n">
        <v>4160</v>
      </c>
    </row>
    <row r="9">
      <c r="A9" t="inlineStr">
        <is>
          <t>2020/09/13 01:00 PDT</t>
        </is>
      </c>
      <c r="AH9" t="n">
        <v>1</v>
      </c>
      <c r="AK9" t="n">
        <v>1</v>
      </c>
      <c r="AL9" t="n">
        <v>1</v>
      </c>
      <c r="AR9" t="n">
        <v>1</v>
      </c>
      <c r="AZ9" t="n">
        <v>1</v>
      </c>
      <c r="BB9" t="n">
        <v>1</v>
      </c>
      <c r="BD9" t="n">
        <v>6</v>
      </c>
      <c r="BF9" t="n">
        <v>1</v>
      </c>
      <c r="BV9" t="n">
        <v>1</v>
      </c>
      <c r="BY9" t="n">
        <v>1</v>
      </c>
      <c r="CA9" t="n">
        <v>1</v>
      </c>
      <c r="CH9" t="n">
        <v>1</v>
      </c>
      <c r="CP9" t="n">
        <v>1</v>
      </c>
      <c r="CS9" t="n">
        <v>1</v>
      </c>
      <c r="CU9" t="n">
        <v>4</v>
      </c>
      <c r="CW9" t="n">
        <v>1</v>
      </c>
      <c r="DK9" t="n">
        <v>1</v>
      </c>
      <c r="DN9" t="n">
        <v>1</v>
      </c>
      <c r="DO9" t="n">
        <v>1</v>
      </c>
      <c r="DV9" t="n">
        <v>1</v>
      </c>
      <c r="EE9" t="n">
        <v>1</v>
      </c>
      <c r="EG9" t="n">
        <v>1</v>
      </c>
      <c r="EI9" t="n">
        <v>3</v>
      </c>
      <c r="EK9" t="n">
        <v>1</v>
      </c>
      <c r="EY9" t="n">
        <v>1</v>
      </c>
      <c r="FB9" t="n">
        <v>1</v>
      </c>
      <c r="FC9" t="n">
        <v>1</v>
      </c>
      <c r="FJ9" t="n">
        <v>1</v>
      </c>
      <c r="FQ9" t="n">
        <v>1</v>
      </c>
      <c r="FS9" t="n">
        <v>1</v>
      </c>
      <c r="FU9" t="n">
        <v>5</v>
      </c>
      <c r="FW9" t="n">
        <v>1</v>
      </c>
      <c r="GL9" t="n">
        <v>1</v>
      </c>
      <c r="GO9" t="n">
        <v>1</v>
      </c>
      <c r="GP9" t="n">
        <v>1</v>
      </c>
      <c r="GW9" t="n">
        <v>1</v>
      </c>
      <c r="HE9" t="n">
        <v>1</v>
      </c>
      <c r="HH9" t="n">
        <v>1</v>
      </c>
      <c r="HJ9" t="n">
        <v>2</v>
      </c>
      <c r="HL9" t="n">
        <v>1</v>
      </c>
      <c r="HU9" t="n">
        <v>1</v>
      </c>
      <c r="HW9" t="n">
        <v>1</v>
      </c>
      <c r="HZ9" t="n">
        <v>2</v>
      </c>
      <c r="IC9" t="n">
        <v>2</v>
      </c>
      <c r="ID9" t="n">
        <v>1</v>
      </c>
      <c r="IF9" t="n">
        <v>3</v>
      </c>
      <c r="IH9" t="n">
        <v>1</v>
      </c>
      <c r="IJ9" t="n">
        <v>2</v>
      </c>
      <c r="IK9" t="n">
        <v>1</v>
      </c>
      <c r="IT9" t="n">
        <v>4</v>
      </c>
      <c r="IU9" t="n">
        <v>3</v>
      </c>
      <c r="IV9" t="n">
        <v>1</v>
      </c>
      <c r="IX9" t="n">
        <v>3</v>
      </c>
      <c r="IZ9" t="n">
        <v>1</v>
      </c>
      <c r="JF9" t="n">
        <v>1</v>
      </c>
      <c r="JJ9" t="n">
        <v>2</v>
      </c>
      <c r="JM9" t="n">
        <v>2</v>
      </c>
      <c r="JN9" t="n">
        <v>1</v>
      </c>
      <c r="JP9" t="n">
        <v>1</v>
      </c>
      <c r="JT9" t="n">
        <v>1</v>
      </c>
      <c r="JU9" t="n">
        <v>1</v>
      </c>
      <c r="KD9" t="n">
        <v>3</v>
      </c>
      <c r="KE9" t="n">
        <v>1</v>
      </c>
      <c r="KF9" t="n">
        <v>1</v>
      </c>
      <c r="KH9" t="n">
        <v>8</v>
      </c>
      <c r="KJ9" t="n">
        <v>1</v>
      </c>
      <c r="KX9" t="n">
        <v>1</v>
      </c>
      <c r="KZ9" t="n">
        <v>1</v>
      </c>
      <c r="LA9" t="n">
        <v>1</v>
      </c>
      <c r="LC9" t="n">
        <v>2</v>
      </c>
      <c r="LG9" t="n">
        <v>1</v>
      </c>
      <c r="LP9" t="n">
        <v>1</v>
      </c>
      <c r="LQ9" t="n">
        <v>1</v>
      </c>
      <c r="LS9" t="n">
        <v>1</v>
      </c>
      <c r="LU9" t="n">
        <v>2</v>
      </c>
      <c r="LW9" t="n">
        <v>1</v>
      </c>
      <c r="MC9" t="n">
        <v>1</v>
      </c>
      <c r="MJ9" t="n">
        <v>3</v>
      </c>
      <c r="MM9" t="n">
        <v>3</v>
      </c>
      <c r="MO9" t="n">
        <v>2</v>
      </c>
      <c r="MQ9" t="n">
        <v>4</v>
      </c>
      <c r="MU9" t="n">
        <v>2</v>
      </c>
      <c r="MW9" t="n">
        <v>1</v>
      </c>
      <c r="MX9" t="n">
        <v>2</v>
      </c>
      <c r="NC9" t="n">
        <v>2</v>
      </c>
      <c r="ND9" t="n">
        <v>2</v>
      </c>
      <c r="NF9" t="n">
        <v>2</v>
      </c>
      <c r="NH9" t="n">
        <v>110</v>
      </c>
      <c r="NJ9" t="n">
        <v>2</v>
      </c>
      <c r="NW9" t="n">
        <v>1</v>
      </c>
      <c r="NZ9" t="n">
        <v>1</v>
      </c>
      <c r="OA9" t="n">
        <v>1</v>
      </c>
      <c r="OC9" t="n">
        <v>1</v>
      </c>
      <c r="OH9" t="n">
        <v>1</v>
      </c>
      <c r="OP9" t="n">
        <v>1</v>
      </c>
      <c r="OQ9" t="n">
        <v>1</v>
      </c>
      <c r="OS9" t="n">
        <v>1</v>
      </c>
      <c r="OU9" t="n">
        <v>2</v>
      </c>
      <c r="OW9" t="n">
        <v>1</v>
      </c>
      <c r="PH9" t="n">
        <v>1</v>
      </c>
      <c r="PK9" t="n">
        <v>1</v>
      </c>
      <c r="PL9" t="n">
        <v>1</v>
      </c>
      <c r="PS9" t="n">
        <v>1</v>
      </c>
      <c r="QA9" t="n">
        <v>1</v>
      </c>
      <c r="QC9" t="n">
        <v>1</v>
      </c>
      <c r="QE9" t="n">
        <v>2</v>
      </c>
      <c r="QG9" t="n">
        <v>1</v>
      </c>
      <c r="QN9" t="n">
        <v>1</v>
      </c>
      <c r="QO9" t="n">
        <v>1</v>
      </c>
      <c r="QS9" t="n">
        <v>1</v>
      </c>
      <c r="QV9" t="n">
        <v>1</v>
      </c>
      <c r="QW9" t="n">
        <v>1</v>
      </c>
      <c r="QY9" t="n">
        <v>3</v>
      </c>
      <c r="RC9" t="n">
        <v>4</v>
      </c>
      <c r="RD9" t="n">
        <v>1</v>
      </c>
      <c r="RK9" t="n">
        <v>1</v>
      </c>
      <c r="RM9" t="n">
        <v>1</v>
      </c>
      <c r="RN9" t="n">
        <v>1</v>
      </c>
      <c r="RO9" t="n">
        <v>1</v>
      </c>
      <c r="RQ9" t="n">
        <v>2</v>
      </c>
      <c r="RS9" t="n">
        <v>1</v>
      </c>
      <c r="RZ9" t="n">
        <v>83</v>
      </c>
      <c r="SA9" t="n">
        <v>61</v>
      </c>
      <c r="SM9" t="n">
        <v>1</v>
      </c>
    </row>
    <row r="10">
      <c r="A10" t="inlineStr">
        <is>
          <t>2020/09/14 01:00 PDT</t>
        </is>
      </c>
      <c r="BV10" t="n">
        <v>1</v>
      </c>
      <c r="BY10" t="n">
        <v>1</v>
      </c>
      <c r="CA10" t="n">
        <v>1</v>
      </c>
      <c r="CH10" t="n">
        <v>1</v>
      </c>
      <c r="CN10" t="n">
        <v>1</v>
      </c>
      <c r="CP10" t="n">
        <v>1</v>
      </c>
      <c r="CS10" t="n">
        <v>1</v>
      </c>
      <c r="CW10" t="n">
        <v>1</v>
      </c>
      <c r="GL10" t="n">
        <v>1</v>
      </c>
      <c r="GO10" t="n">
        <v>1</v>
      </c>
      <c r="GP10" t="n">
        <v>1</v>
      </c>
      <c r="GW10" t="n">
        <v>1</v>
      </c>
      <c r="HE10" t="n">
        <v>2</v>
      </c>
      <c r="HH10" t="n">
        <v>1</v>
      </c>
      <c r="HJ10" t="n">
        <v>1</v>
      </c>
      <c r="HL10" t="n">
        <v>1</v>
      </c>
      <c r="NH10" t="n">
        <v>77</v>
      </c>
      <c r="RZ10" t="n">
        <v>72</v>
      </c>
      <c r="SA10" t="n">
        <v>54</v>
      </c>
    </row>
    <row r="11">
      <c r="A11" t="inlineStr">
        <is>
          <t>2020/09/15 01:00 PDT</t>
        </is>
      </c>
      <c r="AD11" t="n">
        <v>4</v>
      </c>
      <c r="AF11" t="n">
        <v>4</v>
      </c>
      <c r="AH11" t="n">
        <v>3</v>
      </c>
      <c r="AK11" t="n">
        <v>3</v>
      </c>
      <c r="AL11" t="n">
        <v>1</v>
      </c>
      <c r="AQ11" t="n">
        <v>2</v>
      </c>
      <c r="AR11" t="n">
        <v>1</v>
      </c>
      <c r="AX11" t="n">
        <v>2</v>
      </c>
      <c r="AZ11" t="n">
        <v>5</v>
      </c>
      <c r="BB11" t="n">
        <v>1</v>
      </c>
      <c r="BD11" t="n">
        <v>9</v>
      </c>
      <c r="BF11" t="n">
        <v>1</v>
      </c>
      <c r="BP11" t="n">
        <v>3</v>
      </c>
      <c r="BS11" t="n">
        <v>1</v>
      </c>
      <c r="BV11" t="n">
        <v>4</v>
      </c>
      <c r="BY11" t="n">
        <v>4</v>
      </c>
      <c r="CA11" t="n">
        <v>2</v>
      </c>
      <c r="CC11" t="n">
        <v>7</v>
      </c>
      <c r="CF11" t="n">
        <v>1</v>
      </c>
      <c r="CG11" t="n">
        <v>3</v>
      </c>
      <c r="CH11" t="n">
        <v>2</v>
      </c>
      <c r="CN11" t="n">
        <v>1</v>
      </c>
      <c r="CP11" t="n">
        <v>4</v>
      </c>
      <c r="CQ11" t="n">
        <v>7</v>
      </c>
      <c r="CS11" t="n">
        <v>2</v>
      </c>
      <c r="CU11" t="n">
        <v>11</v>
      </c>
      <c r="CW11" t="n">
        <v>2</v>
      </c>
      <c r="DF11" t="n">
        <v>3</v>
      </c>
      <c r="DH11" t="n">
        <v>2</v>
      </c>
      <c r="DK11" t="n">
        <v>3</v>
      </c>
      <c r="DM11" t="n">
        <v>1</v>
      </c>
      <c r="DN11" t="n">
        <v>3</v>
      </c>
      <c r="DO11" t="n">
        <v>2</v>
      </c>
      <c r="DQ11" t="n">
        <v>7</v>
      </c>
      <c r="DV11" t="n">
        <v>2</v>
      </c>
      <c r="DX11" t="n">
        <v>1</v>
      </c>
      <c r="EE11" t="n">
        <v>4</v>
      </c>
      <c r="EF11" t="n">
        <v>5</v>
      </c>
      <c r="EG11" t="n">
        <v>2</v>
      </c>
      <c r="EI11" t="n">
        <v>7</v>
      </c>
      <c r="EJ11" t="n">
        <v>1</v>
      </c>
      <c r="EK11" t="n">
        <v>2</v>
      </c>
      <c r="ET11" t="n">
        <v>2</v>
      </c>
      <c r="EV11" t="n">
        <v>1</v>
      </c>
      <c r="EY11" t="n">
        <v>3</v>
      </c>
      <c r="FB11" t="n">
        <v>3</v>
      </c>
      <c r="FC11" t="n">
        <v>1</v>
      </c>
      <c r="FE11" t="n">
        <v>2</v>
      </c>
      <c r="FI11" t="n">
        <v>2</v>
      </c>
      <c r="FJ11" t="n">
        <v>1</v>
      </c>
      <c r="FQ11" t="n">
        <v>2</v>
      </c>
      <c r="FR11" t="n">
        <v>2</v>
      </c>
      <c r="FS11" t="n">
        <v>1</v>
      </c>
      <c r="FU11" t="n">
        <v>7</v>
      </c>
      <c r="FW11" t="n">
        <v>1</v>
      </c>
      <c r="GF11" t="n">
        <v>1</v>
      </c>
      <c r="GL11" t="n">
        <v>2</v>
      </c>
      <c r="GO11" t="n">
        <v>2</v>
      </c>
      <c r="GP11" t="n">
        <v>2</v>
      </c>
      <c r="GR11" t="n">
        <v>3</v>
      </c>
      <c r="GV11" t="n">
        <v>3</v>
      </c>
      <c r="GW11" t="n">
        <v>2</v>
      </c>
      <c r="HE11" t="n">
        <v>2</v>
      </c>
      <c r="HF11" t="n">
        <v>2</v>
      </c>
      <c r="HH11" t="n">
        <v>2</v>
      </c>
      <c r="HJ11" t="n">
        <v>3</v>
      </c>
      <c r="HL11" t="n">
        <v>2</v>
      </c>
      <c r="HZ11" t="n">
        <v>2</v>
      </c>
      <c r="IB11" t="n">
        <v>1</v>
      </c>
      <c r="IC11" t="n">
        <v>2</v>
      </c>
      <c r="ID11" t="n">
        <v>2</v>
      </c>
      <c r="IF11" t="n">
        <v>1</v>
      </c>
      <c r="IK11" t="n">
        <v>2</v>
      </c>
      <c r="IO11" t="n">
        <v>1</v>
      </c>
      <c r="IT11" t="n">
        <v>2</v>
      </c>
      <c r="IU11" t="n">
        <v>1</v>
      </c>
      <c r="IV11" t="n">
        <v>2</v>
      </c>
      <c r="IX11" t="n">
        <v>2</v>
      </c>
      <c r="IZ11" t="n">
        <v>2</v>
      </c>
      <c r="RX11" t="n">
        <v>1</v>
      </c>
      <c r="RY11" t="n">
        <v>2</v>
      </c>
      <c r="SB11" t="n">
        <v>5</v>
      </c>
      <c r="SC11" t="n">
        <v>4</v>
      </c>
      <c r="SD11" t="n">
        <v>4</v>
      </c>
      <c r="SE11" t="n">
        <v>3</v>
      </c>
      <c r="SF11" t="n">
        <v>13</v>
      </c>
      <c r="SG11" t="n">
        <v>13</v>
      </c>
      <c r="SH11" t="n">
        <v>4</v>
      </c>
      <c r="SI11" t="n">
        <v>4</v>
      </c>
      <c r="SJ11" t="n">
        <v>3</v>
      </c>
      <c r="SK11" t="n">
        <v>3</v>
      </c>
      <c r="SL11" t="n">
        <v>6</v>
      </c>
      <c r="SM11" t="n">
        <v>6</v>
      </c>
      <c r="SZ11" t="n">
        <v>2</v>
      </c>
      <c r="TA11" t="n">
        <v>2</v>
      </c>
    </row>
    <row r="12">
      <c r="A12" t="inlineStr">
        <is>
          <t>2020/09/16 01:00 PDT</t>
        </is>
      </c>
      <c r="B12" t="n">
        <v>0</v>
      </c>
      <c r="C12" t="n">
        <v>6</v>
      </c>
      <c r="D12" t="n">
        <v>3</v>
      </c>
      <c r="E12" t="n">
        <v>1</v>
      </c>
      <c r="F12" t="n">
        <v>14</v>
      </c>
      <c r="G12" t="n">
        <v>0</v>
      </c>
      <c r="H12" t="n">
        <v>2</v>
      </c>
      <c r="I12" t="n">
        <v>1</v>
      </c>
      <c r="J12" t="n">
        <v>20</v>
      </c>
      <c r="K12" t="n">
        <v>0</v>
      </c>
      <c r="L12" t="n">
        <v>48</v>
      </c>
      <c r="M12" t="n">
        <v>3</v>
      </c>
      <c r="N12" t="n">
        <v>1</v>
      </c>
      <c r="O12" t="n">
        <v>2</v>
      </c>
      <c r="P12" t="n">
        <v>0</v>
      </c>
      <c r="Q12" t="n">
        <v>1</v>
      </c>
      <c r="R12" t="n">
        <v>1</v>
      </c>
      <c r="S12" t="n">
        <v>1</v>
      </c>
      <c r="T12" t="n">
        <v>5</v>
      </c>
      <c r="U12" t="n">
        <v>16</v>
      </c>
      <c r="V12" t="n">
        <v>7</v>
      </c>
      <c r="W12" t="n">
        <v>1</v>
      </c>
      <c r="X12" t="n">
        <v>6</v>
      </c>
      <c r="Y12" t="n">
        <v>2</v>
      </c>
      <c r="AD12" t="n">
        <v>2</v>
      </c>
      <c r="AF12" t="n">
        <v>4</v>
      </c>
      <c r="AH12" t="n">
        <v>3</v>
      </c>
      <c r="AK12" t="n">
        <v>3</v>
      </c>
      <c r="AL12" t="n">
        <v>1</v>
      </c>
      <c r="AN12" t="n">
        <v>30</v>
      </c>
      <c r="AP12" t="n">
        <v>1</v>
      </c>
      <c r="AR12" t="n">
        <v>1</v>
      </c>
      <c r="AS12" t="n">
        <v>1</v>
      </c>
      <c r="AU12" t="n">
        <v>8</v>
      </c>
      <c r="AZ12" t="n">
        <v>3</v>
      </c>
      <c r="BA12" t="n">
        <v>28</v>
      </c>
      <c r="BB12" t="n">
        <v>1</v>
      </c>
      <c r="BD12" t="n">
        <v>5</v>
      </c>
      <c r="BE12" t="n">
        <v>1</v>
      </c>
      <c r="BF12" t="n">
        <v>1</v>
      </c>
      <c r="BG12" t="n">
        <v>21</v>
      </c>
      <c r="BH12" t="n">
        <v>1</v>
      </c>
      <c r="BI12" t="n">
        <v>2</v>
      </c>
      <c r="BP12" t="n">
        <v>9</v>
      </c>
      <c r="BR12" t="n">
        <v>2</v>
      </c>
      <c r="BS12" t="n">
        <v>12</v>
      </c>
      <c r="BU12" t="n">
        <v>1</v>
      </c>
      <c r="BV12" t="n">
        <v>12</v>
      </c>
      <c r="BW12" t="n">
        <v>1</v>
      </c>
      <c r="BY12" t="n">
        <v>12</v>
      </c>
      <c r="CA12" t="n">
        <v>4</v>
      </c>
      <c r="CC12" t="n">
        <v>22</v>
      </c>
      <c r="CD12" t="n">
        <v>1</v>
      </c>
      <c r="CE12" t="n">
        <v>1</v>
      </c>
      <c r="CF12" t="n">
        <v>5</v>
      </c>
      <c r="CG12" t="n">
        <v>7</v>
      </c>
      <c r="CH12" t="n">
        <v>4</v>
      </c>
      <c r="CI12" t="n">
        <v>1</v>
      </c>
      <c r="CJ12" t="n">
        <v>4</v>
      </c>
      <c r="CK12" t="n">
        <v>2</v>
      </c>
      <c r="CL12" t="n">
        <v>2</v>
      </c>
      <c r="CN12" t="n">
        <v>2</v>
      </c>
      <c r="CP12" t="n">
        <v>21</v>
      </c>
      <c r="CQ12" t="n">
        <v>2</v>
      </c>
      <c r="CS12" t="n">
        <v>4</v>
      </c>
      <c r="CU12" t="n">
        <v>24</v>
      </c>
      <c r="CW12" t="n">
        <v>4</v>
      </c>
      <c r="CX12" t="n">
        <v>28</v>
      </c>
      <c r="CY12" t="n">
        <v>1</v>
      </c>
      <c r="DE12" t="n">
        <v>38</v>
      </c>
      <c r="DF12" t="n">
        <v>3</v>
      </c>
      <c r="DH12" t="n">
        <v>17</v>
      </c>
      <c r="DK12" t="n">
        <v>35</v>
      </c>
      <c r="DM12" t="n">
        <v>2</v>
      </c>
      <c r="DN12" t="n">
        <v>35</v>
      </c>
      <c r="DO12" t="n">
        <v>1</v>
      </c>
      <c r="DP12" t="n">
        <v>3</v>
      </c>
      <c r="DQ12" t="n">
        <v>8</v>
      </c>
      <c r="DR12" t="n">
        <v>1</v>
      </c>
      <c r="DS12" t="n">
        <v>1</v>
      </c>
      <c r="DU12" t="n">
        <v>6</v>
      </c>
      <c r="DV12" t="n">
        <v>1</v>
      </c>
      <c r="DW12" t="n">
        <v>4</v>
      </c>
      <c r="DX12" t="n">
        <v>16</v>
      </c>
      <c r="DY12" t="n">
        <v>44</v>
      </c>
      <c r="EC12" t="n">
        <v>5</v>
      </c>
      <c r="ED12" t="n">
        <v>154</v>
      </c>
      <c r="EE12" t="n">
        <v>87</v>
      </c>
      <c r="EF12" t="n">
        <v>4</v>
      </c>
      <c r="EG12" t="n">
        <v>1</v>
      </c>
      <c r="EH12" t="n">
        <v>8</v>
      </c>
      <c r="EI12" t="n">
        <v>10</v>
      </c>
      <c r="EJ12" t="n">
        <v>6</v>
      </c>
      <c r="EK12" t="n">
        <v>1</v>
      </c>
      <c r="EL12" t="n">
        <v>36</v>
      </c>
      <c r="EM12" t="n">
        <v>11</v>
      </c>
      <c r="EN12" t="n">
        <v>2</v>
      </c>
      <c r="EV12" t="n">
        <v>2</v>
      </c>
      <c r="EW12" t="n">
        <v>2</v>
      </c>
      <c r="EY12" t="n">
        <v>1</v>
      </c>
      <c r="EZ12" t="n">
        <v>1</v>
      </c>
      <c r="FB12" t="n">
        <v>1</v>
      </c>
      <c r="FC12" t="n">
        <v>1</v>
      </c>
      <c r="FD12" t="n">
        <v>1</v>
      </c>
      <c r="FE12" t="n">
        <v>6</v>
      </c>
      <c r="FF12" t="n">
        <v>2</v>
      </c>
      <c r="FG12" t="n">
        <v>2</v>
      </c>
      <c r="FI12" t="n">
        <v>8</v>
      </c>
      <c r="FJ12" t="n">
        <v>1</v>
      </c>
      <c r="FL12" t="n">
        <v>2</v>
      </c>
      <c r="FM12" t="n">
        <v>1</v>
      </c>
      <c r="FQ12" t="n">
        <v>5</v>
      </c>
      <c r="FR12" t="n">
        <v>3</v>
      </c>
      <c r="FS12" t="n">
        <v>1</v>
      </c>
      <c r="FT12" t="n">
        <v>1</v>
      </c>
      <c r="FU12" t="n">
        <v>2</v>
      </c>
      <c r="FW12" t="n">
        <v>1</v>
      </c>
      <c r="FX12" t="n">
        <v>4</v>
      </c>
      <c r="FY12" t="n">
        <v>1</v>
      </c>
      <c r="GF12" t="n">
        <v>1</v>
      </c>
      <c r="GK12" t="n">
        <v>1</v>
      </c>
      <c r="GL12" t="n">
        <v>2</v>
      </c>
      <c r="GO12" t="n">
        <v>2</v>
      </c>
      <c r="GP12" t="n">
        <v>1</v>
      </c>
      <c r="GR12" t="n">
        <v>30</v>
      </c>
      <c r="GS12" t="n">
        <v>1</v>
      </c>
      <c r="GT12" t="n">
        <v>1</v>
      </c>
      <c r="GU12" t="n">
        <v>17</v>
      </c>
      <c r="GV12" t="n">
        <v>10</v>
      </c>
      <c r="GW12" t="n">
        <v>1</v>
      </c>
      <c r="GY12" t="n">
        <v>4</v>
      </c>
      <c r="GZ12" t="n">
        <v>5</v>
      </c>
      <c r="HA12" t="n">
        <v>1</v>
      </c>
      <c r="HD12" t="n">
        <v>331</v>
      </c>
      <c r="HE12" t="n">
        <v>3</v>
      </c>
      <c r="HF12" t="n">
        <v>30</v>
      </c>
      <c r="HH12" t="n">
        <v>1</v>
      </c>
      <c r="HJ12" t="n">
        <v>2</v>
      </c>
      <c r="HL12" t="n">
        <v>1</v>
      </c>
      <c r="HM12" t="n">
        <v>19</v>
      </c>
      <c r="HN12" t="n">
        <v>1</v>
      </c>
      <c r="HO12" t="n">
        <v>1</v>
      </c>
      <c r="HS12" t="n">
        <v>1</v>
      </c>
      <c r="HU12" t="n">
        <v>5</v>
      </c>
      <c r="HW12" t="n">
        <v>2</v>
      </c>
      <c r="HZ12" t="n">
        <v>7</v>
      </c>
      <c r="IC12" t="n">
        <v>7</v>
      </c>
      <c r="ID12" t="n">
        <v>1</v>
      </c>
      <c r="IF12" t="n">
        <v>11</v>
      </c>
      <c r="IJ12" t="n">
        <v>7</v>
      </c>
      <c r="IK12" t="n">
        <v>1</v>
      </c>
      <c r="IM12" t="n">
        <v>4</v>
      </c>
      <c r="IN12" t="n">
        <v>7</v>
      </c>
      <c r="IO12" t="n">
        <v>1</v>
      </c>
      <c r="IP12" t="n">
        <v>1</v>
      </c>
      <c r="IS12" t="n">
        <v>75</v>
      </c>
      <c r="IT12" t="n">
        <v>23</v>
      </c>
      <c r="IU12" t="n">
        <v>14</v>
      </c>
      <c r="IV12" t="n">
        <v>1</v>
      </c>
      <c r="IW12" t="n">
        <v>2</v>
      </c>
      <c r="IX12" t="n">
        <v>3</v>
      </c>
      <c r="IY12" t="n">
        <v>3</v>
      </c>
      <c r="IZ12" t="n">
        <v>1</v>
      </c>
      <c r="JA12" t="n">
        <v>3</v>
      </c>
      <c r="JB12" t="n">
        <v>54</v>
      </c>
      <c r="JF12" t="n">
        <v>6</v>
      </c>
      <c r="JI12" t="n">
        <v>1</v>
      </c>
      <c r="JJ12" t="n">
        <v>8</v>
      </c>
      <c r="JM12" t="n">
        <v>8</v>
      </c>
      <c r="JN12" t="n">
        <v>2</v>
      </c>
      <c r="JO12" t="n">
        <v>1</v>
      </c>
      <c r="JP12" t="n">
        <v>18</v>
      </c>
      <c r="JQ12" t="n">
        <v>1</v>
      </c>
      <c r="JR12" t="n">
        <v>1</v>
      </c>
      <c r="JT12" t="n">
        <v>8</v>
      </c>
      <c r="JU12" t="n">
        <v>2</v>
      </c>
      <c r="JV12" t="n">
        <v>1</v>
      </c>
      <c r="JW12" t="n">
        <v>2</v>
      </c>
      <c r="JX12" t="n">
        <v>11</v>
      </c>
      <c r="JY12" t="n">
        <v>1</v>
      </c>
      <c r="JZ12" t="n">
        <v>1463</v>
      </c>
      <c r="KC12" t="n">
        <v>38</v>
      </c>
      <c r="KD12" t="n">
        <v>17</v>
      </c>
      <c r="KE12" t="n">
        <v>5</v>
      </c>
      <c r="KF12" t="n">
        <v>2</v>
      </c>
      <c r="KG12" t="n">
        <v>1</v>
      </c>
      <c r="KH12" t="n">
        <v>12</v>
      </c>
      <c r="KI12" t="n">
        <v>5</v>
      </c>
      <c r="KJ12" t="n">
        <v>2</v>
      </c>
      <c r="KK12" t="n">
        <v>20</v>
      </c>
      <c r="KL12" t="n">
        <v>1</v>
      </c>
      <c r="KP12" t="n">
        <v>1</v>
      </c>
      <c r="KS12" t="n">
        <v>1</v>
      </c>
      <c r="KT12" t="n">
        <v>2</v>
      </c>
      <c r="KX12" t="n">
        <v>3</v>
      </c>
      <c r="KZ12" t="n">
        <v>3</v>
      </c>
      <c r="LA12" t="n">
        <v>1</v>
      </c>
      <c r="LB12" t="n">
        <v>1</v>
      </c>
      <c r="LC12" t="n">
        <v>8</v>
      </c>
      <c r="LD12" t="n">
        <v>1</v>
      </c>
      <c r="LE12" t="n">
        <v>1</v>
      </c>
      <c r="LF12" t="n">
        <v>1</v>
      </c>
      <c r="LG12" t="n">
        <v>1</v>
      </c>
      <c r="LI12" t="n">
        <v>3</v>
      </c>
      <c r="LJ12" t="n">
        <v>3</v>
      </c>
      <c r="LP12" t="n">
        <v>8</v>
      </c>
      <c r="LQ12" t="n">
        <v>21</v>
      </c>
      <c r="LS12" t="n">
        <v>1</v>
      </c>
      <c r="LU12" t="n">
        <v>4</v>
      </c>
      <c r="LV12" t="n">
        <v>1</v>
      </c>
      <c r="LW12" t="n">
        <v>1</v>
      </c>
      <c r="LX12" t="n">
        <v>5</v>
      </c>
      <c r="MD12" t="n">
        <v>1</v>
      </c>
      <c r="MF12" t="n">
        <v>1</v>
      </c>
      <c r="MJ12" t="n">
        <v>2</v>
      </c>
      <c r="MM12" t="n">
        <v>2</v>
      </c>
      <c r="MO12" t="n">
        <v>1</v>
      </c>
      <c r="MQ12" t="n">
        <v>37</v>
      </c>
      <c r="MR12" t="n">
        <v>2</v>
      </c>
      <c r="MS12" t="n">
        <v>2</v>
      </c>
      <c r="MU12" t="n">
        <v>1</v>
      </c>
      <c r="MV12" t="n">
        <v>1</v>
      </c>
      <c r="MW12" t="n">
        <v>6</v>
      </c>
      <c r="MX12" t="n">
        <v>5</v>
      </c>
      <c r="NA12" t="n">
        <v>4</v>
      </c>
      <c r="NB12" t="n">
        <v>190</v>
      </c>
      <c r="NC12" t="n">
        <v>6</v>
      </c>
      <c r="ND12" t="n">
        <v>1</v>
      </c>
      <c r="NF12" t="n">
        <v>1</v>
      </c>
      <c r="NH12" t="n">
        <v>114</v>
      </c>
      <c r="NJ12" t="n">
        <v>1</v>
      </c>
      <c r="NK12" t="n">
        <v>18</v>
      </c>
      <c r="NM12" t="n">
        <v>2</v>
      </c>
      <c r="NP12" t="n">
        <v>2</v>
      </c>
      <c r="NQ12" t="n">
        <v>10</v>
      </c>
      <c r="NT12" t="n">
        <v>9</v>
      </c>
      <c r="NW12" t="n">
        <v>12</v>
      </c>
      <c r="NY12" t="n">
        <v>1</v>
      </c>
      <c r="NZ12" t="n">
        <v>12</v>
      </c>
      <c r="OA12" t="n">
        <v>3</v>
      </c>
      <c r="OB12" t="n">
        <v>6</v>
      </c>
      <c r="OC12" t="n">
        <v>58</v>
      </c>
      <c r="OD12" t="n">
        <v>1</v>
      </c>
      <c r="OE12" t="n">
        <v>1</v>
      </c>
      <c r="OG12" t="n">
        <v>9</v>
      </c>
      <c r="OH12" t="n">
        <v>3</v>
      </c>
      <c r="OI12" t="n">
        <v>4</v>
      </c>
      <c r="OJ12" t="n">
        <v>3</v>
      </c>
      <c r="OK12" t="n">
        <v>26</v>
      </c>
      <c r="OL12" t="n">
        <v>1</v>
      </c>
      <c r="OM12" t="n">
        <v>2907</v>
      </c>
      <c r="OO12" t="n">
        <v>13</v>
      </c>
      <c r="OP12" t="n">
        <v>16</v>
      </c>
      <c r="OQ12" t="n">
        <v>61</v>
      </c>
      <c r="OS12" t="n">
        <v>3</v>
      </c>
      <c r="OT12" t="n">
        <v>6</v>
      </c>
      <c r="OU12" t="n">
        <v>13</v>
      </c>
      <c r="OV12" t="n">
        <v>2931</v>
      </c>
      <c r="OW12" t="n">
        <v>3</v>
      </c>
      <c r="OX12" t="n">
        <v>72</v>
      </c>
      <c r="OY12" t="n">
        <v>9</v>
      </c>
      <c r="OZ12" t="n">
        <v>1</v>
      </c>
      <c r="PA12" t="n">
        <v>2</v>
      </c>
      <c r="PC12" t="n">
        <v>10</v>
      </c>
      <c r="PE12" t="n">
        <v>10</v>
      </c>
      <c r="PH12" t="n">
        <v>10</v>
      </c>
      <c r="PK12" t="n">
        <v>10</v>
      </c>
      <c r="PL12" t="n">
        <v>1</v>
      </c>
      <c r="PN12" t="n">
        <v>26</v>
      </c>
      <c r="PO12" t="n">
        <v>2</v>
      </c>
      <c r="PP12" t="n">
        <v>2</v>
      </c>
      <c r="PR12" t="n">
        <v>9</v>
      </c>
      <c r="PS12" t="n">
        <v>1</v>
      </c>
      <c r="PU12" t="n">
        <v>9</v>
      </c>
      <c r="PV12" t="n">
        <v>1</v>
      </c>
      <c r="PW12" t="n">
        <v>3</v>
      </c>
      <c r="PX12" t="n">
        <v>1</v>
      </c>
      <c r="PY12" t="n">
        <v>1</v>
      </c>
      <c r="PZ12" t="n">
        <v>73</v>
      </c>
      <c r="QA12" t="n">
        <v>24</v>
      </c>
      <c r="QC12" t="n">
        <v>1</v>
      </c>
      <c r="QD12" t="n">
        <v>2</v>
      </c>
      <c r="QE12" t="n">
        <v>16</v>
      </c>
      <c r="QF12" t="n">
        <v>17</v>
      </c>
      <c r="QG12" t="n">
        <v>1</v>
      </c>
      <c r="QH12" t="n">
        <v>116</v>
      </c>
      <c r="QI12" t="n">
        <v>4</v>
      </c>
      <c r="QJ12" t="n">
        <v>4</v>
      </c>
      <c r="QN12" t="n">
        <v>2</v>
      </c>
      <c r="QO12" t="n">
        <v>13</v>
      </c>
      <c r="QP12" t="n">
        <v>2</v>
      </c>
      <c r="QQ12" t="n">
        <v>13</v>
      </c>
      <c r="QS12" t="n">
        <v>13</v>
      </c>
      <c r="QT12" t="n">
        <v>1</v>
      </c>
      <c r="QU12" t="n">
        <v>1</v>
      </c>
      <c r="QV12" t="n">
        <v>13</v>
      </c>
      <c r="QW12" t="n">
        <v>3</v>
      </c>
      <c r="QY12" t="n">
        <v>21</v>
      </c>
      <c r="RA12" t="n">
        <v>3</v>
      </c>
      <c r="RB12" t="n">
        <v>1</v>
      </c>
      <c r="RC12" t="n">
        <v>5</v>
      </c>
      <c r="RD12" t="n">
        <v>3</v>
      </c>
      <c r="RF12" t="n">
        <v>3</v>
      </c>
      <c r="RG12" t="n">
        <v>15</v>
      </c>
      <c r="RH12" t="n">
        <v>2</v>
      </c>
      <c r="RM12" t="n">
        <v>24</v>
      </c>
      <c r="RO12" t="n">
        <v>3</v>
      </c>
      <c r="RQ12" t="n">
        <v>31</v>
      </c>
      <c r="RR12" t="n">
        <v>1</v>
      </c>
      <c r="RS12" t="n">
        <v>3</v>
      </c>
      <c r="RT12" t="n">
        <v>19</v>
      </c>
      <c r="RX12" t="n">
        <v>961</v>
      </c>
      <c r="RY12" t="n">
        <v>808</v>
      </c>
      <c r="RZ12" t="n">
        <v>788</v>
      </c>
      <c r="SA12" t="n">
        <v>780</v>
      </c>
      <c r="SB12" t="n">
        <v>2108</v>
      </c>
      <c r="SC12" t="n">
        <v>2168</v>
      </c>
      <c r="SD12" t="n">
        <v>1830</v>
      </c>
      <c r="SE12" t="n">
        <v>1832</v>
      </c>
      <c r="SF12" t="n">
        <v>117</v>
      </c>
      <c r="SG12" t="n">
        <v>117</v>
      </c>
      <c r="SH12" t="n">
        <v>187</v>
      </c>
      <c r="SI12" t="n">
        <v>185</v>
      </c>
      <c r="SJ12" t="n">
        <v>1610</v>
      </c>
      <c r="SK12" t="n">
        <v>1487</v>
      </c>
      <c r="SL12" t="n">
        <v>2224</v>
      </c>
      <c r="SM12" t="n">
        <v>2076</v>
      </c>
      <c r="SN12" t="n">
        <v>765</v>
      </c>
      <c r="SO12" t="n">
        <v>645</v>
      </c>
      <c r="SP12" t="n">
        <v>1762</v>
      </c>
      <c r="SQ12" t="n">
        <v>3617</v>
      </c>
      <c r="SR12" t="n">
        <v>2299</v>
      </c>
      <c r="SS12" t="n">
        <v>954</v>
      </c>
      <c r="ST12" t="n">
        <v>1492</v>
      </c>
      <c r="SU12" t="n">
        <v>1080</v>
      </c>
      <c r="SV12" t="n">
        <v>3109</v>
      </c>
      <c r="SW12" t="n">
        <v>2887</v>
      </c>
      <c r="SX12" t="n">
        <v>3567</v>
      </c>
      <c r="SY12" t="n">
        <v>979</v>
      </c>
      <c r="SZ12" t="n">
        <v>1849</v>
      </c>
      <c r="TA12" t="n">
        <v>2011</v>
      </c>
    </row>
    <row r="13">
      <c r="A13" t="inlineStr">
        <is>
          <t>2020/09/17 01:00 PDT</t>
        </is>
      </c>
      <c r="B13" t="n">
        <v>11</v>
      </c>
      <c r="C13" t="n">
        <v>12</v>
      </c>
      <c r="D13" t="n">
        <v>17</v>
      </c>
      <c r="E13" t="n">
        <v>19</v>
      </c>
      <c r="F13" t="n">
        <v>54</v>
      </c>
      <c r="G13" t="n">
        <v>5</v>
      </c>
      <c r="H13" t="n">
        <v>15</v>
      </c>
      <c r="I13" t="n">
        <v>51</v>
      </c>
      <c r="J13" t="n">
        <v>4</v>
      </c>
      <c r="K13" t="n">
        <v>14</v>
      </c>
      <c r="L13" t="n">
        <v>34</v>
      </c>
      <c r="M13" t="n">
        <v>18</v>
      </c>
      <c r="N13" t="n">
        <v>53</v>
      </c>
      <c r="O13" t="n">
        <v>2</v>
      </c>
      <c r="P13" t="n">
        <v>22</v>
      </c>
      <c r="Q13" t="n">
        <v>16</v>
      </c>
      <c r="R13" t="n">
        <v>8</v>
      </c>
      <c r="S13" t="n">
        <v>26</v>
      </c>
      <c r="T13" t="n">
        <v>5</v>
      </c>
      <c r="U13" t="n">
        <v>23</v>
      </c>
      <c r="V13" t="n">
        <v>17</v>
      </c>
      <c r="W13" t="n">
        <v>20</v>
      </c>
      <c r="X13" t="n">
        <v>8</v>
      </c>
      <c r="Y13" t="n">
        <v>68</v>
      </c>
      <c r="Z13" t="n">
        <v>1</v>
      </c>
      <c r="AA13" t="n">
        <v>2</v>
      </c>
      <c r="AB13" t="n">
        <v>2</v>
      </c>
      <c r="AC13" t="n">
        <v>1</v>
      </c>
      <c r="AD13" t="n">
        <v>32</v>
      </c>
      <c r="AF13" t="n">
        <v>48</v>
      </c>
      <c r="AH13" t="n">
        <v>39</v>
      </c>
      <c r="AJ13" t="n">
        <v>7</v>
      </c>
      <c r="AK13" t="n">
        <v>39</v>
      </c>
      <c r="AL13" t="n">
        <v>4</v>
      </c>
      <c r="AM13" t="n">
        <v>4</v>
      </c>
      <c r="AN13" t="n">
        <v>158</v>
      </c>
      <c r="AO13" t="n">
        <v>3</v>
      </c>
      <c r="AP13" t="n">
        <v>4</v>
      </c>
      <c r="AQ13" t="n">
        <v>5</v>
      </c>
      <c r="AR13" t="n">
        <v>4</v>
      </c>
      <c r="AS13" t="n">
        <v>9</v>
      </c>
      <c r="AT13" t="n">
        <v>16</v>
      </c>
      <c r="AU13" t="n">
        <v>45</v>
      </c>
      <c r="AV13" t="n">
        <v>8</v>
      </c>
      <c r="AY13" t="n">
        <v>15</v>
      </c>
      <c r="AZ13" t="n">
        <v>52</v>
      </c>
      <c r="BA13" t="n">
        <v>141</v>
      </c>
      <c r="BB13" t="n">
        <v>4</v>
      </c>
      <c r="BC13" t="n">
        <v>7</v>
      </c>
      <c r="BD13" t="n">
        <v>120</v>
      </c>
      <c r="BE13" t="n">
        <v>15</v>
      </c>
      <c r="BF13" t="n">
        <v>4</v>
      </c>
      <c r="BG13" t="n">
        <v>116</v>
      </c>
      <c r="BH13" t="n">
        <v>21</v>
      </c>
      <c r="BI13" t="n">
        <v>166</v>
      </c>
      <c r="BJ13" t="n">
        <v>4</v>
      </c>
      <c r="BK13" t="n">
        <v>1</v>
      </c>
      <c r="BL13" t="n">
        <v>1</v>
      </c>
      <c r="BM13" t="n">
        <v>2</v>
      </c>
      <c r="BN13" t="n">
        <v>2</v>
      </c>
      <c r="BO13" t="n">
        <v>5</v>
      </c>
      <c r="BP13" t="n">
        <v>12</v>
      </c>
      <c r="BR13" t="n">
        <v>1</v>
      </c>
      <c r="BS13" t="n">
        <v>24</v>
      </c>
      <c r="BU13" t="n">
        <v>11</v>
      </c>
      <c r="BV13" t="n">
        <v>19</v>
      </c>
      <c r="BW13" t="n">
        <v>1</v>
      </c>
      <c r="BX13" t="n">
        <v>2</v>
      </c>
      <c r="BY13" t="n">
        <v>19</v>
      </c>
      <c r="CA13" t="n">
        <v>3</v>
      </c>
      <c r="CB13" t="n">
        <v>4</v>
      </c>
      <c r="CC13" t="n">
        <v>112</v>
      </c>
      <c r="CD13" t="n">
        <v>1</v>
      </c>
      <c r="CE13" t="n">
        <v>3</v>
      </c>
      <c r="CF13" t="n">
        <v>3</v>
      </c>
      <c r="CG13" t="n">
        <v>116</v>
      </c>
      <c r="CH13" t="n">
        <v>3</v>
      </c>
      <c r="CI13" t="n">
        <v>1</v>
      </c>
      <c r="CJ13" t="n">
        <v>8</v>
      </c>
      <c r="CK13" t="n">
        <v>29</v>
      </c>
      <c r="CL13" t="n">
        <v>7</v>
      </c>
      <c r="CO13" t="n">
        <v>22</v>
      </c>
      <c r="CP13" t="n">
        <v>39</v>
      </c>
      <c r="CQ13" t="n">
        <v>10</v>
      </c>
      <c r="CR13" t="n">
        <v>1</v>
      </c>
      <c r="CS13" t="n">
        <v>3</v>
      </c>
      <c r="CT13" t="n">
        <v>2</v>
      </c>
      <c r="CU13" t="n">
        <v>27</v>
      </c>
      <c r="CV13" t="n">
        <v>7</v>
      </c>
      <c r="CW13" t="n">
        <v>3</v>
      </c>
      <c r="CX13" t="n">
        <v>73</v>
      </c>
      <c r="CY13" t="n">
        <v>4</v>
      </c>
      <c r="CZ13" t="n">
        <v>2</v>
      </c>
      <c r="DB13" t="n">
        <v>1</v>
      </c>
      <c r="DC13" t="n">
        <v>1</v>
      </c>
      <c r="DD13" t="n">
        <v>1</v>
      </c>
      <c r="DE13" t="n">
        <v>5</v>
      </c>
      <c r="DF13" t="n">
        <v>13</v>
      </c>
      <c r="DH13" t="n">
        <v>28</v>
      </c>
      <c r="DJ13" t="n">
        <v>1</v>
      </c>
      <c r="DK13" t="n">
        <v>21</v>
      </c>
      <c r="DM13" t="n">
        <v>3</v>
      </c>
      <c r="DN13" t="n">
        <v>21</v>
      </c>
      <c r="DO13" t="n">
        <v>1</v>
      </c>
      <c r="DQ13" t="n">
        <v>44</v>
      </c>
      <c r="DR13" t="n">
        <v>4</v>
      </c>
      <c r="DS13" t="n">
        <v>5</v>
      </c>
      <c r="DT13" t="n">
        <v>2</v>
      </c>
      <c r="DU13" t="n">
        <v>131</v>
      </c>
      <c r="DV13" t="n">
        <v>1</v>
      </c>
      <c r="DW13" t="n">
        <v>3</v>
      </c>
      <c r="DX13" t="n">
        <v>17</v>
      </c>
      <c r="DY13" t="n">
        <v>34</v>
      </c>
      <c r="DZ13" t="n">
        <v>7</v>
      </c>
      <c r="EB13" t="n">
        <v>1</v>
      </c>
      <c r="EC13" t="n">
        <v>4</v>
      </c>
      <c r="ED13" t="n">
        <v>1290</v>
      </c>
      <c r="EE13" t="n">
        <v>49</v>
      </c>
      <c r="EF13" t="n">
        <v>4</v>
      </c>
      <c r="EG13" t="n">
        <v>1</v>
      </c>
      <c r="EH13" t="n">
        <v>5</v>
      </c>
      <c r="EI13" t="n">
        <v>13</v>
      </c>
      <c r="EJ13" t="n">
        <v>9</v>
      </c>
      <c r="EK13" t="n">
        <v>1</v>
      </c>
      <c r="EL13" t="n">
        <v>89</v>
      </c>
      <c r="EM13" t="n">
        <v>45</v>
      </c>
      <c r="EN13" t="n">
        <v>7</v>
      </c>
      <c r="EO13" t="n">
        <v>2</v>
      </c>
      <c r="EP13" t="n">
        <v>1</v>
      </c>
      <c r="EQ13" t="n">
        <v>1</v>
      </c>
      <c r="ER13" t="n">
        <v>1</v>
      </c>
      <c r="ES13" t="n">
        <v>2</v>
      </c>
      <c r="ET13" t="n">
        <v>13</v>
      </c>
      <c r="EU13" t="n">
        <v>1</v>
      </c>
      <c r="EV13" t="n">
        <v>13</v>
      </c>
      <c r="EY13" t="n">
        <v>17</v>
      </c>
      <c r="EZ13" t="n">
        <v>1</v>
      </c>
      <c r="FA13" t="n">
        <v>2</v>
      </c>
      <c r="FB13" t="n">
        <v>17</v>
      </c>
      <c r="FC13" t="n">
        <v>1</v>
      </c>
      <c r="FD13" t="n">
        <v>7</v>
      </c>
      <c r="FE13" t="n">
        <v>63</v>
      </c>
      <c r="FF13" t="n">
        <v>5</v>
      </c>
      <c r="FG13" t="n">
        <v>5</v>
      </c>
      <c r="FH13" t="n">
        <v>2</v>
      </c>
      <c r="FI13" t="n">
        <v>131</v>
      </c>
      <c r="FJ13" t="n">
        <v>1</v>
      </c>
      <c r="FK13" t="n">
        <v>14</v>
      </c>
      <c r="FL13" t="n">
        <v>14</v>
      </c>
      <c r="FM13" t="n">
        <v>123</v>
      </c>
      <c r="FN13" t="n">
        <v>2</v>
      </c>
      <c r="FP13" t="n">
        <v>11</v>
      </c>
      <c r="FQ13" t="n">
        <v>48</v>
      </c>
      <c r="FR13" t="n">
        <v>6</v>
      </c>
      <c r="FS13" t="n">
        <v>1</v>
      </c>
      <c r="FT13" t="n">
        <v>13</v>
      </c>
      <c r="FU13" t="n">
        <v>11</v>
      </c>
      <c r="FV13" t="n">
        <v>15</v>
      </c>
      <c r="FW13" t="n">
        <v>1</v>
      </c>
      <c r="FX13" t="n">
        <v>31</v>
      </c>
      <c r="FY13" t="n">
        <v>17</v>
      </c>
      <c r="FZ13" t="n">
        <v>5</v>
      </c>
      <c r="GA13" t="n">
        <v>6</v>
      </c>
      <c r="GB13" t="n">
        <v>1</v>
      </c>
      <c r="GC13" t="n">
        <v>1</v>
      </c>
      <c r="GD13" t="n">
        <v>1</v>
      </c>
      <c r="GE13" t="n">
        <v>1</v>
      </c>
      <c r="GF13" t="n">
        <v>17</v>
      </c>
      <c r="GH13" t="n">
        <v>14</v>
      </c>
      <c r="GK13" t="n">
        <v>2</v>
      </c>
      <c r="GL13" t="n">
        <v>21</v>
      </c>
      <c r="GO13" t="n">
        <v>21</v>
      </c>
      <c r="GQ13" t="n">
        <v>1</v>
      </c>
      <c r="GR13" t="n">
        <v>50</v>
      </c>
      <c r="GS13" t="n">
        <v>2</v>
      </c>
      <c r="GT13" t="n">
        <v>3</v>
      </c>
      <c r="GU13" t="n">
        <v>4</v>
      </c>
      <c r="GV13" t="n">
        <v>117</v>
      </c>
      <c r="GX13" t="n">
        <v>1</v>
      </c>
      <c r="GY13" t="n">
        <v>8</v>
      </c>
      <c r="GZ13" t="n">
        <v>25</v>
      </c>
      <c r="HD13" t="n">
        <v>556</v>
      </c>
      <c r="HE13" t="n">
        <v>40</v>
      </c>
      <c r="HF13" t="n">
        <v>44</v>
      </c>
      <c r="HG13" t="n">
        <v>1</v>
      </c>
      <c r="HI13" t="n">
        <v>1</v>
      </c>
      <c r="HJ13" t="n">
        <v>14</v>
      </c>
      <c r="HK13" t="n">
        <v>5</v>
      </c>
      <c r="HM13" t="n">
        <v>187</v>
      </c>
      <c r="HN13" t="n">
        <v>1</v>
      </c>
      <c r="HO13" t="n">
        <v>1</v>
      </c>
      <c r="HQ13" t="n">
        <v>2</v>
      </c>
      <c r="HR13" t="n">
        <v>2</v>
      </c>
      <c r="HS13" t="n">
        <v>1</v>
      </c>
      <c r="HT13" t="n">
        <v>1</v>
      </c>
      <c r="HU13" t="n">
        <v>21</v>
      </c>
      <c r="HW13" t="n">
        <v>24</v>
      </c>
      <c r="HX13" t="n">
        <v>6</v>
      </c>
      <c r="HY13" t="n">
        <v>4</v>
      </c>
      <c r="HZ13" t="n">
        <v>25</v>
      </c>
      <c r="IB13" t="n">
        <v>2</v>
      </c>
      <c r="IC13" t="n">
        <v>25</v>
      </c>
      <c r="ID13" t="n">
        <v>1</v>
      </c>
      <c r="IE13" t="n">
        <v>3</v>
      </c>
      <c r="IF13" t="n">
        <v>53</v>
      </c>
      <c r="IG13" t="n">
        <v>3</v>
      </c>
      <c r="IH13" t="n">
        <v>3</v>
      </c>
      <c r="II13" t="n">
        <v>5</v>
      </c>
      <c r="IJ13" t="n">
        <v>114</v>
      </c>
      <c r="IK13" t="n">
        <v>1</v>
      </c>
      <c r="IL13" t="n">
        <v>5</v>
      </c>
      <c r="IM13" t="n">
        <v>14</v>
      </c>
      <c r="IN13" t="n">
        <v>45</v>
      </c>
      <c r="IO13" t="n">
        <v>2</v>
      </c>
      <c r="IQ13" t="n">
        <v>1</v>
      </c>
      <c r="IR13" t="n">
        <v>7</v>
      </c>
      <c r="IS13" t="n">
        <v>671</v>
      </c>
      <c r="IT13" t="n">
        <v>83</v>
      </c>
      <c r="IU13" t="n">
        <v>39</v>
      </c>
      <c r="IV13" t="n">
        <v>1</v>
      </c>
      <c r="IW13" t="n">
        <v>10</v>
      </c>
      <c r="IX13" t="n">
        <v>14</v>
      </c>
      <c r="IY13" t="n">
        <v>29</v>
      </c>
      <c r="IZ13" t="n">
        <v>1</v>
      </c>
      <c r="JA13" t="n">
        <v>82</v>
      </c>
      <c r="JB13" t="n">
        <v>27</v>
      </c>
      <c r="JC13" t="n">
        <v>6</v>
      </c>
      <c r="JD13" t="n">
        <v>1</v>
      </c>
      <c r="JF13" t="n">
        <v>16</v>
      </c>
      <c r="JH13" t="n">
        <v>1</v>
      </c>
      <c r="JI13" t="n">
        <v>2</v>
      </c>
      <c r="JJ13" t="n">
        <v>17</v>
      </c>
      <c r="JM13" t="n">
        <v>17</v>
      </c>
      <c r="JN13" t="n">
        <v>2</v>
      </c>
      <c r="JO13" t="n">
        <v>2</v>
      </c>
      <c r="JP13" t="n">
        <v>59</v>
      </c>
      <c r="JQ13" t="n">
        <v>3</v>
      </c>
      <c r="JR13" t="n">
        <v>3</v>
      </c>
      <c r="JS13" t="n">
        <v>5</v>
      </c>
      <c r="JT13" t="n">
        <v>119</v>
      </c>
      <c r="JU13" t="n">
        <v>1</v>
      </c>
      <c r="JV13" t="n">
        <v>2</v>
      </c>
      <c r="JW13" t="n">
        <v>10</v>
      </c>
      <c r="JX13" t="n">
        <v>22</v>
      </c>
      <c r="JY13" t="n">
        <v>1</v>
      </c>
      <c r="JZ13" t="n">
        <v>4404</v>
      </c>
      <c r="KA13" t="n">
        <v>1</v>
      </c>
      <c r="KB13" t="n">
        <v>1</v>
      </c>
      <c r="KC13" t="n">
        <v>113</v>
      </c>
      <c r="KD13" t="n">
        <v>47</v>
      </c>
      <c r="KE13" t="n">
        <v>43</v>
      </c>
      <c r="KF13" t="n">
        <v>1</v>
      </c>
      <c r="KG13" t="n">
        <v>2</v>
      </c>
      <c r="KH13" t="n">
        <v>25</v>
      </c>
      <c r="KI13" t="n">
        <v>11</v>
      </c>
      <c r="KJ13" t="n">
        <v>1</v>
      </c>
      <c r="KK13" t="n">
        <v>51</v>
      </c>
      <c r="KL13" t="n">
        <v>7</v>
      </c>
      <c r="KM13" t="n">
        <v>4</v>
      </c>
      <c r="KS13" t="n">
        <v>7</v>
      </c>
      <c r="KT13" t="n">
        <v>12</v>
      </c>
      <c r="KX13" t="n">
        <v>7</v>
      </c>
      <c r="KZ13" t="n">
        <v>7</v>
      </c>
      <c r="LB13" t="n">
        <v>1</v>
      </c>
      <c r="LC13" t="n">
        <v>41</v>
      </c>
      <c r="LD13" t="n">
        <v>5</v>
      </c>
      <c r="LE13" t="n">
        <v>7</v>
      </c>
      <c r="LF13" t="n">
        <v>2</v>
      </c>
      <c r="LH13" t="n">
        <v>2</v>
      </c>
      <c r="LI13" t="n">
        <v>12</v>
      </c>
      <c r="LJ13" t="n">
        <v>31</v>
      </c>
      <c r="LK13" t="n">
        <v>2</v>
      </c>
      <c r="LN13" t="n">
        <v>2</v>
      </c>
      <c r="LO13" t="n">
        <v>3</v>
      </c>
      <c r="LP13" t="n">
        <v>50</v>
      </c>
      <c r="LQ13" t="n">
        <v>122</v>
      </c>
      <c r="LT13" t="n">
        <v>6</v>
      </c>
      <c r="LU13" t="n">
        <v>6</v>
      </c>
      <c r="LV13" t="n">
        <v>12</v>
      </c>
      <c r="LX13" t="n">
        <v>37</v>
      </c>
      <c r="LY13" t="n">
        <v>15</v>
      </c>
      <c r="LZ13" t="n">
        <v>5</v>
      </c>
      <c r="MC13" t="n">
        <v>14</v>
      </c>
      <c r="MD13" t="n">
        <v>15</v>
      </c>
      <c r="MF13" t="n">
        <v>7</v>
      </c>
      <c r="MH13" t="n">
        <v>16</v>
      </c>
      <c r="MI13" t="n">
        <v>1</v>
      </c>
      <c r="MJ13" t="n">
        <v>27</v>
      </c>
      <c r="ML13" t="n">
        <v>5</v>
      </c>
      <c r="MM13" t="n">
        <v>27</v>
      </c>
      <c r="MO13" t="n">
        <v>1</v>
      </c>
      <c r="MP13" t="n">
        <v>9</v>
      </c>
      <c r="MQ13" t="n">
        <v>75</v>
      </c>
      <c r="MR13" t="n">
        <v>4</v>
      </c>
      <c r="MS13" t="n">
        <v>4</v>
      </c>
      <c r="MT13" t="n">
        <v>4</v>
      </c>
      <c r="MU13" t="n">
        <v>1</v>
      </c>
      <c r="MV13" t="n">
        <v>3</v>
      </c>
      <c r="MW13" t="n">
        <v>18</v>
      </c>
      <c r="MX13" t="n">
        <v>66</v>
      </c>
      <c r="MY13" t="n">
        <v>9</v>
      </c>
      <c r="MZ13" t="n">
        <v>1</v>
      </c>
      <c r="NA13" t="n">
        <v>12</v>
      </c>
      <c r="NB13" t="n">
        <v>1064</v>
      </c>
      <c r="NC13" t="n">
        <v>60</v>
      </c>
      <c r="ND13" t="n">
        <v>10</v>
      </c>
      <c r="NF13" t="n">
        <v>1</v>
      </c>
      <c r="NG13" t="n">
        <v>3</v>
      </c>
      <c r="NH13" t="n">
        <v>116</v>
      </c>
      <c r="NI13" t="n">
        <v>19</v>
      </c>
      <c r="NJ13" t="n">
        <v>1</v>
      </c>
      <c r="NK13" t="n">
        <v>61</v>
      </c>
      <c r="NL13" t="n">
        <v>3</v>
      </c>
      <c r="NM13" t="n">
        <v>9</v>
      </c>
      <c r="NQ13" t="n">
        <v>12</v>
      </c>
      <c r="NT13" t="n">
        <v>17</v>
      </c>
      <c r="NU13" t="n">
        <v>1</v>
      </c>
      <c r="NV13" t="n">
        <v>1</v>
      </c>
      <c r="NW13" t="n">
        <v>12</v>
      </c>
      <c r="NY13" t="n">
        <v>1</v>
      </c>
      <c r="NZ13" t="n">
        <v>12</v>
      </c>
      <c r="OB13" t="n">
        <v>5</v>
      </c>
      <c r="OC13" t="n">
        <v>90</v>
      </c>
      <c r="OD13" t="n">
        <v>3</v>
      </c>
      <c r="OE13" t="n">
        <v>4</v>
      </c>
      <c r="OF13" t="n">
        <v>4</v>
      </c>
      <c r="OG13" t="n">
        <v>87</v>
      </c>
      <c r="OI13" t="n">
        <v>5</v>
      </c>
      <c r="OJ13" t="n">
        <v>8</v>
      </c>
      <c r="OK13" t="n">
        <v>50</v>
      </c>
      <c r="OL13" t="n">
        <v>2</v>
      </c>
      <c r="OM13" t="n">
        <v>6225</v>
      </c>
      <c r="ON13" t="n">
        <v>1</v>
      </c>
      <c r="OO13" t="n">
        <v>61</v>
      </c>
      <c r="OP13" t="n">
        <v>26</v>
      </c>
      <c r="OQ13" t="n">
        <v>36</v>
      </c>
      <c r="OT13" t="n">
        <v>6</v>
      </c>
      <c r="OU13" t="n">
        <v>9</v>
      </c>
      <c r="OV13" t="n">
        <v>2715</v>
      </c>
      <c r="OX13" t="n">
        <v>154</v>
      </c>
      <c r="OY13" t="n">
        <v>8</v>
      </c>
      <c r="OZ13" t="n">
        <v>7</v>
      </c>
      <c r="PA13" t="n">
        <v>2</v>
      </c>
      <c r="PB13" t="n">
        <v>5</v>
      </c>
      <c r="PC13" t="n">
        <v>21</v>
      </c>
      <c r="PE13" t="n">
        <v>32</v>
      </c>
      <c r="PF13" t="n">
        <v>1</v>
      </c>
      <c r="PG13" t="n">
        <v>1</v>
      </c>
      <c r="PH13" t="n">
        <v>24</v>
      </c>
      <c r="PJ13" t="n">
        <v>1</v>
      </c>
      <c r="PK13" t="n">
        <v>24</v>
      </c>
      <c r="PL13" t="n">
        <v>1</v>
      </c>
      <c r="PM13" t="n">
        <v>9</v>
      </c>
      <c r="PN13" t="n">
        <v>160</v>
      </c>
      <c r="PO13" t="n">
        <v>3</v>
      </c>
      <c r="PP13" t="n">
        <v>5</v>
      </c>
      <c r="PQ13" t="n">
        <v>4</v>
      </c>
      <c r="PR13" t="n">
        <v>130</v>
      </c>
      <c r="PS13" t="n">
        <v>1</v>
      </c>
      <c r="PT13" t="n">
        <v>4</v>
      </c>
      <c r="PU13" t="n">
        <v>31</v>
      </c>
      <c r="PV13" t="n">
        <v>53</v>
      </c>
      <c r="PW13" t="n">
        <v>4</v>
      </c>
      <c r="PX13" t="n">
        <v>1</v>
      </c>
      <c r="PY13" t="n">
        <v>7</v>
      </c>
      <c r="PZ13" t="n">
        <v>558</v>
      </c>
      <c r="QA13" t="n">
        <v>60</v>
      </c>
      <c r="QB13" t="n">
        <v>14</v>
      </c>
      <c r="QC13" t="n">
        <v>1</v>
      </c>
      <c r="QD13" t="n">
        <v>8</v>
      </c>
      <c r="QE13" t="n">
        <v>37</v>
      </c>
      <c r="QF13" t="n">
        <v>62</v>
      </c>
      <c r="QG13" t="n">
        <v>1</v>
      </c>
      <c r="QH13" t="n">
        <v>375</v>
      </c>
      <c r="QI13" t="n">
        <v>17</v>
      </c>
      <c r="QJ13" t="n">
        <v>5</v>
      </c>
      <c r="QN13" t="n">
        <v>5</v>
      </c>
      <c r="QO13" t="n">
        <v>20</v>
      </c>
      <c r="QP13" t="n">
        <v>3</v>
      </c>
      <c r="QQ13" t="n">
        <v>33</v>
      </c>
      <c r="QS13" t="n">
        <v>21</v>
      </c>
      <c r="QT13" t="n">
        <v>2</v>
      </c>
      <c r="QV13" t="n">
        <v>24</v>
      </c>
      <c r="QW13" t="n">
        <v>1</v>
      </c>
      <c r="QX13" t="n">
        <v>11</v>
      </c>
      <c r="QY13" t="n">
        <v>39</v>
      </c>
      <c r="QZ13" t="n">
        <v>4</v>
      </c>
      <c r="RA13" t="n">
        <v>5</v>
      </c>
      <c r="RB13" t="n">
        <v>3</v>
      </c>
      <c r="RC13" t="n">
        <v>125</v>
      </c>
      <c r="RD13" t="n">
        <v>1</v>
      </c>
      <c r="RE13" t="n">
        <v>6</v>
      </c>
      <c r="RF13" t="n">
        <v>17</v>
      </c>
      <c r="RG13" t="n">
        <v>123</v>
      </c>
      <c r="RH13" t="n">
        <v>7</v>
      </c>
      <c r="RL13" t="n">
        <v>17</v>
      </c>
      <c r="RM13" t="n">
        <v>52</v>
      </c>
      <c r="RN13" t="n">
        <v>2</v>
      </c>
      <c r="RO13" t="n">
        <v>1</v>
      </c>
      <c r="RP13" t="n">
        <v>7</v>
      </c>
      <c r="RQ13" t="n">
        <v>36</v>
      </c>
      <c r="RR13" t="n">
        <v>34</v>
      </c>
      <c r="RS13" t="n">
        <v>1</v>
      </c>
      <c r="RT13" t="n">
        <v>101</v>
      </c>
      <c r="RU13" t="n">
        <v>7</v>
      </c>
      <c r="RV13" t="n">
        <v>9</v>
      </c>
      <c r="RW13" t="n">
        <v>3</v>
      </c>
      <c r="RX13" t="n">
        <v>6453</v>
      </c>
      <c r="RY13" t="n">
        <v>6489</v>
      </c>
      <c r="RZ13" t="n">
        <v>4038</v>
      </c>
      <c r="SA13" t="n">
        <v>4021</v>
      </c>
      <c r="SB13" t="n">
        <v>7831</v>
      </c>
      <c r="SC13" t="n">
        <v>7755</v>
      </c>
      <c r="SD13" t="n">
        <v>7335</v>
      </c>
      <c r="SE13" t="n">
        <v>7522</v>
      </c>
      <c r="SF13" t="n">
        <v>4573</v>
      </c>
      <c r="SG13" t="n">
        <v>4586</v>
      </c>
      <c r="SH13" t="n">
        <v>4869</v>
      </c>
      <c r="SI13" t="n">
        <v>4790</v>
      </c>
      <c r="SJ13" t="n">
        <v>5549</v>
      </c>
      <c r="SK13" t="n">
        <v>5981</v>
      </c>
      <c r="SL13" t="n">
        <v>7586</v>
      </c>
      <c r="SM13" t="n">
        <v>7843</v>
      </c>
      <c r="SN13" t="n">
        <v>5824</v>
      </c>
      <c r="SO13" t="n">
        <v>4984</v>
      </c>
      <c r="SP13" t="n">
        <v>7207</v>
      </c>
      <c r="SQ13" t="n">
        <v>8285</v>
      </c>
      <c r="SR13" t="n">
        <v>4603</v>
      </c>
      <c r="SS13" t="n">
        <v>4944</v>
      </c>
      <c r="ST13" t="n">
        <v>4493</v>
      </c>
      <c r="SU13" t="n">
        <v>7154</v>
      </c>
      <c r="SV13" t="n">
        <v>6952</v>
      </c>
      <c r="SW13" t="n">
        <v>6352</v>
      </c>
      <c r="SX13" t="n">
        <v>6870</v>
      </c>
      <c r="SY13" t="n">
        <v>8146</v>
      </c>
      <c r="SZ13" t="n">
        <v>8168</v>
      </c>
      <c r="TA13" t="n">
        <v>7516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:r="http://schemas.openxmlformats.org/officeDocument/2006/relationships" xmlns="http://schemas.openxmlformats.org/spreadsheetml/2006/main">
  <sheetPr codeName="Sheet3">
    <tabColor rgb="FFFFFF00"/>
    <outlinePr summaryBelow="1" summaryRight="1"/>
    <pageSetUpPr/>
  </sheetPr>
  <dimension ref="A1:BO66"/>
  <sheetViews>
    <sheetView workbookViewId="0">
      <selection activeCell="A5" sqref="A5"/>
    </sheetView>
  </sheetViews>
  <sheetFormatPr baseColWidth="8" defaultRowHeight="15"/>
  <cols>
    <col width="18.5703125" customWidth="1" style="644" min="1" max="1"/>
    <col width="13.28515625" customWidth="1" style="644" min="2" max="2"/>
    <col width="20.140625" customWidth="1" style="644" min="4" max="4"/>
    <col width="15.28515625" customWidth="1" style="644" min="5" max="5"/>
    <col width="15.7109375" customWidth="1" style="644" min="6" max="6"/>
    <col width="17.140625" customWidth="1" style="644" min="7" max="7"/>
    <col width="21" customWidth="1" style="644" min="8" max="8"/>
    <col width="11.85546875" customWidth="1" style="644" min="10" max="10"/>
    <col width="15.7109375" bestFit="1" customWidth="1" style="644" min="11" max="11"/>
    <col width="11.140625" customWidth="1" style="644" min="12" max="12"/>
    <col width="50.85546875" customWidth="1" style="278" min="13" max="13"/>
    <col width="8.85546875" customWidth="1" style="278" min="14" max="15"/>
    <col hidden="1" width="8.85546875" customWidth="1" style="278" min="16" max="16"/>
    <col hidden="1" width="8" customWidth="1" style="278" min="17" max="17"/>
    <col hidden="1" width="15.85546875" customWidth="1" style="278" min="18" max="18"/>
    <col hidden="1" width="8.85546875" customWidth="1" style="278" min="19" max="19"/>
    <col hidden="1" width="10" customWidth="1" style="278" min="20" max="20"/>
    <col hidden="1" width="11.7109375" customWidth="1" style="278" min="21" max="21"/>
    <col hidden="1" width="8.85546875" customWidth="1" style="278" min="22" max="25"/>
    <col hidden="1" width="16.140625" customWidth="1" style="278" min="26" max="26"/>
    <col hidden="1" width="15.5703125" customWidth="1" style="278" min="27" max="27"/>
    <col hidden="1" width="13.42578125" customWidth="1" style="278" min="28" max="28"/>
    <col hidden="1" width="9.140625" customWidth="1" style="644" min="29" max="30"/>
    <col hidden="1" width="10.140625" customWidth="1" style="644" min="31" max="31"/>
    <col hidden="1" width="9.28515625" customWidth="1" style="644" min="32" max="33"/>
    <col hidden="1" width="9.140625" customWidth="1" style="644" min="34" max="66"/>
    <col hidden="1" width="13" customWidth="1" style="644" min="67" max="67"/>
  </cols>
  <sheetData>
    <row r="1" ht="15.75" customHeight="1" s="644" thickBot="1">
      <c r="A1" s="329" t="inlineStr">
        <is>
          <t>SLAM KICK OUT REPORT</t>
        </is>
      </c>
      <c r="B1" s="398" t="n"/>
      <c r="C1" s="416" t="inlineStr">
        <is>
          <t>NOTES:</t>
        </is>
      </c>
      <c r="D1" s="695" t="inlineStr">
        <is>
          <t>View the Instructions tab to learn to setup and run the report.</t>
        </is>
      </c>
      <c r="E1" s="629" t="n"/>
      <c r="F1" s="629" t="n"/>
      <c r="G1" s="629" t="n"/>
      <c r="H1" s="629" t="n"/>
      <c r="I1" s="629" t="n"/>
      <c r="J1" s="630" t="n"/>
      <c r="K1" s="417">
        <f>CONCATENATE("Revision ",MAX('REV Hist.'!A:A)," | ",TEXT(MAX('REV Hist.'!B:B),"MM/DD/YY")," | Bryce Steffens")</f>
        <v/>
      </c>
      <c r="L1" s="417" t="n"/>
      <c r="M1" s="418" t="n"/>
      <c r="P1" s="278" t="n"/>
      <c r="Q1" s="505" t="n"/>
      <c r="R1" t="inlineStr">
        <is>
          <t>https://w.amazon.com/bin/view/FCShip/SLAM/Auto-SLAM_MetricsDashboards/NA/</t>
        </is>
      </c>
      <c r="X1" s="278" t="inlineStr">
        <is>
          <t>https://w.amazon.com/bin/view/SLAM-Report/SLAM/?Marketplace=SMF1&amp;</t>
        </is>
      </c>
      <c r="Y1" s="278">
        <f>SUBSTITUTE(X1,"SMF1",'Site Setup'!$R$5)</f>
        <v/>
      </c>
      <c r="Z1" s="278" t="inlineStr">
        <is>
          <t>#HBadVerify</t>
        </is>
      </c>
      <c r="AA1" s="278" t="inlineStr">
        <is>
          <t>#HNoLabelZone</t>
        </is>
      </c>
      <c r="AB1" s="278" t="inlineStr">
        <is>
          <t>#HPackageCleared</t>
        </is>
      </c>
      <c r="AC1" s="278" t="inlineStr">
        <is>
          <t>#HSP00NoRead</t>
        </is>
      </c>
      <c r="AD1" s="278" t="inlineStr">
        <is>
          <t>#HSP00Multi-Read</t>
        </is>
      </c>
      <c r="AE1" s="278" t="n"/>
      <c r="AF1" s="278" t="n"/>
      <c r="AG1" s="278" t="n"/>
      <c r="BN1" s="402" t="n"/>
    </row>
    <row r="2" ht="15.75" customHeight="1" s="644" thickBot="1">
      <c r="A2" s="235" t="inlineStr">
        <is>
          <t>VERSION KEY</t>
        </is>
      </c>
      <c r="B2" s="242" t="inlineStr">
        <is>
          <t>Expires In</t>
        </is>
      </c>
      <c r="C2" s="204" t="inlineStr"/>
      <c r="D2" s="696" t="inlineStr">
        <is>
          <t>Cells, Sheets, and Workbook are locked to allow improvements to be shared with everyone</t>
        </is>
      </c>
      <c r="E2" s="632" t="n"/>
      <c r="F2" s="632" t="n"/>
      <c r="G2" s="632" t="n"/>
      <c r="H2" s="632" t="n"/>
      <c r="I2" s="632" t="n"/>
      <c r="J2" s="633" t="n"/>
      <c r="K2" s="419" t="inlineStr">
        <is>
          <t>All changes are tracked on REV Hist. Sheet</t>
        </is>
      </c>
      <c r="L2" s="488" t="n"/>
      <c r="M2" s="420" t="n"/>
      <c r="X2" s="278" t="inlineStr">
        <is>
          <t>https://w.amazon.com/bin/view/SLAM-Report/SLAMLine/?Marketplace=SMF1&amp;</t>
        </is>
      </c>
      <c r="Y2" s="278">
        <f>SUBSTITUTE(X2,"SMF1",'Site Setup'!$R$5)</f>
        <v/>
      </c>
      <c r="Z2" s="278" t="inlineStr">
        <is>
          <t>#H</t>
        </is>
      </c>
      <c r="AC2" s="278" t="n"/>
      <c r="AD2" s="278" t="n"/>
      <c r="AE2" s="278" t="n"/>
      <c r="AF2" s="278" t="n"/>
      <c r="AG2" s="278" t="n"/>
    </row>
    <row r="3">
      <c r="A3" t="inlineStr">
        <is>
          <t>4527OTB532.5W3</t>
        </is>
      </c>
      <c r="B3" s="244">
        <f>(S4-U4)&amp;" Days"</f>
        <v/>
      </c>
      <c r="C3" s="204" t="inlineStr"/>
      <c r="D3" s="359" t="inlineStr">
        <is>
          <t xml:space="preserve">Latest Version, Updates, Instructions: </t>
        </is>
      </c>
      <c r="E3" s="360" t="n"/>
      <c r="F3" s="623" t="inlineStr">
        <is>
          <t>https://w.amazon.com/bin/view/SLAM-Report</t>
        </is>
      </c>
      <c r="G3" s="632" t="n"/>
      <c r="H3" s="632" t="n"/>
      <c r="I3" s="632" t="n"/>
      <c r="J3" s="633" t="n"/>
      <c r="K3" s="488" t="inlineStr">
        <is>
          <t>Vers. Key Expires</t>
        </is>
      </c>
      <c r="L3" s="423">
        <f>R4</f>
        <v/>
      </c>
      <c r="M3" s="420" t="n"/>
      <c r="R3" s="343">
        <f>UPPER(B8)</f>
        <v/>
      </c>
      <c r="X3" t="inlineStr">
        <is>
          <t>https://w.amazon.com/bin/view/SLAM-Report/OP/?Marketplace=SMF1&amp;</t>
        </is>
      </c>
      <c r="Y3" s="278">
        <f>SUBSTITUTE(X3,"SMF1",'Site Setup'!$R$5)</f>
        <v/>
      </c>
      <c r="Z3" s="278" t="inlineStr">
        <is>
          <t>#H</t>
        </is>
      </c>
      <c r="AA3" s="278" t="inlineStr">
        <is>
          <t>MissingHazmatLabel</t>
        </is>
      </c>
      <c r="AB3" s="278" t="inlineStr">
        <is>
          <t>ExtraHazmatLabel</t>
        </is>
      </c>
      <c r="AC3" s="278" t="inlineStr">
        <is>
          <t>NonShippableHazmat</t>
        </is>
      </c>
      <c r="AD3" s="278" t="inlineStr">
        <is>
          <t>LargeBoxFail</t>
        </is>
      </c>
      <c r="AE3" s="278" t="inlineStr">
        <is>
          <t>WeightOutOfTolerance</t>
        </is>
      </c>
      <c r="AF3" s="278" t="inlineStr">
        <is>
          <t>StopToAppy</t>
        </is>
      </c>
      <c r="AG3" s="278" t="inlineStr">
        <is>
          <t>AutoFlushFailure</t>
        </is>
      </c>
      <c r="AH3" t="inlineStr">
        <is>
          <t>NoSorterAvailable</t>
        </is>
      </c>
      <c r="AI3" s="278" t="inlineStr">
        <is>
          <t>BufferzoneLostRetry</t>
        </is>
      </c>
      <c r="AJ3" s="278" t="inlineStr">
        <is>
          <t>Apply1lostretry</t>
        </is>
      </c>
      <c r="AK3" t="inlineStr">
        <is>
          <t>Apply2lostretry</t>
        </is>
      </c>
      <c r="AL3" t="inlineStr">
        <is>
          <t>VerifyZoneLostRetry</t>
        </is>
      </c>
      <c r="AM3" t="inlineStr">
        <is>
          <t>KODivertFailed</t>
        </is>
      </c>
      <c r="AN3" t="inlineStr">
        <is>
          <t>Divert2Failed</t>
        </is>
      </c>
      <c r="AO3" t="inlineStr">
        <is>
          <t>JamAtMeter1</t>
        </is>
      </c>
      <c r="AP3" t="inlineStr">
        <is>
          <t>JamAtMeter2Exit</t>
        </is>
      </c>
      <c r="AQ3" t="inlineStr">
        <is>
          <t>JamAtScaleInd</t>
        </is>
      </c>
      <c r="AR3" t="inlineStr">
        <is>
          <t>JamAtScaleExitPE</t>
        </is>
      </c>
      <c r="AS3" t="inlineStr">
        <is>
          <t>JamAtApply1Xfr</t>
        </is>
      </c>
      <c r="AT3" t="inlineStr">
        <is>
          <t>JamAtApply2Xfr</t>
        </is>
      </c>
      <c r="AU3" t="inlineStr">
        <is>
          <t>JamAtVerifyInd</t>
        </is>
      </c>
      <c r="AV3" t="inlineStr">
        <is>
          <t>JamAtDivert1</t>
        </is>
      </c>
      <c r="AW3" t="inlineStr">
        <is>
          <t>JamAtDivert2Chute</t>
        </is>
      </c>
      <c r="AX3" t="inlineStr">
        <is>
          <t>JamAtDivert2Tkwy</t>
        </is>
      </c>
      <c r="AY3" t="inlineStr">
        <is>
          <t>JamAtStraightExit</t>
        </is>
      </c>
      <c r="AZ3" t="inlineStr">
        <is>
          <t>FlatOnDivert2Tkwy</t>
        </is>
      </c>
      <c r="BA3" t="inlineStr">
        <is>
          <t>LPFailOnLostRtry</t>
        </is>
      </c>
      <c r="BB3" t="inlineStr">
        <is>
          <t>LostPkgsAtBuffer</t>
        </is>
      </c>
      <c r="BC3" t="inlineStr">
        <is>
          <t>LostPkgsApply1Ind</t>
        </is>
      </c>
      <c r="BD3" t="inlineStr">
        <is>
          <t>LostPkgsApply2Ind</t>
        </is>
      </c>
      <c r="BE3" t="inlineStr">
        <is>
          <t>LostPkgsVerifyInd</t>
        </is>
      </c>
      <c r="BF3" t="inlineStr">
        <is>
          <t>Apply1FailedRelease</t>
        </is>
      </c>
      <c r="BG3" t="inlineStr">
        <is>
          <t>Apply2FailedRelease</t>
        </is>
      </c>
      <c r="BH3" t="inlineStr">
        <is>
          <t>AutoFlushing</t>
        </is>
      </c>
      <c r="BI3" t="inlineStr">
        <is>
          <t>1FrequentVacFailure</t>
        </is>
      </c>
      <c r="BJ3" t="inlineStr">
        <is>
          <t>2FrequentVacFailure</t>
        </is>
      </c>
      <c r="BK3" t="inlineStr">
        <is>
          <t>1NoLabelOnTamp</t>
        </is>
      </c>
      <c r="BL3" t="inlineStr">
        <is>
          <t>2NoLabelOnTamp</t>
        </is>
      </c>
      <c r="BM3" t="inlineStr">
        <is>
          <t>1ScannerOutOfSync</t>
        </is>
      </c>
      <c r="BN3" t="inlineStr">
        <is>
          <t>2ScannerOutOfSync</t>
        </is>
      </c>
      <c r="BO3" t="inlineStr">
        <is>
          <t>EventServerOffline</t>
        </is>
      </c>
    </row>
    <row r="4" s="644">
      <c r="A4" s="422" t="inlineStr">
        <is>
          <t>Overview --&gt;</t>
        </is>
      </c>
      <c r="B4" s="203">
        <f>HYPERLINK(R1&amp;'Site Setup'!$R$5)</f>
        <v/>
      </c>
      <c r="C4" s="204" t="inlineStr"/>
      <c r="D4" s="631" t="inlineStr">
        <is>
          <t>For HELP &amp; Revision requests contact:</t>
        </is>
      </c>
      <c r="E4" s="632" t="n"/>
      <c r="F4" s="625" t="inlineStr">
        <is>
          <t>slam-ko-report-admin@amazon.com</t>
        </is>
      </c>
      <c r="G4" s="632" t="n"/>
      <c r="H4" s="632" t="n"/>
      <c r="I4" s="632" t="n"/>
      <c r="J4" s="633" t="n"/>
      <c r="K4" s="488" t="n"/>
      <c r="L4" s="488" t="n"/>
      <c r="M4" s="424" t="n"/>
      <c r="P4" s="278" t="n"/>
      <c r="Q4" s="278" t="n"/>
      <c r="R4" s="241">
        <f>Convert!M3</f>
        <v/>
      </c>
      <c r="S4" s="278">
        <f>Convert!M3</f>
        <v/>
      </c>
      <c r="T4" s="241">
        <f>TODAY()</f>
        <v/>
      </c>
      <c r="U4" s="278">
        <f>T4</f>
        <v/>
      </c>
      <c r="V4" s="278">
        <f>(S4-U4)&amp;" Days"</f>
        <v/>
      </c>
      <c r="W4" s="278" t="n"/>
      <c r="X4" s="278" t="inlineStr">
        <is>
          <t>https://w.amazon.com/bin/view/SLAM-Report/Smartpac/?Marketplace=SMF1&amp;</t>
        </is>
      </c>
      <c r="Y4" s="278">
        <f>SUBSTITUTE(X4,"SMF1",'Site Setup'!$R$5)</f>
        <v/>
      </c>
      <c r="Z4" s="278" t="inlineStr">
        <is>
          <t>#H</t>
        </is>
      </c>
      <c r="AA4" t="inlineStr">
        <is>
          <t>SealingJawCutterFailedToAdvance</t>
        </is>
      </c>
      <c r="AB4" t="inlineStr">
        <is>
          <t>SealerBarTempTooLow</t>
        </is>
      </c>
      <c r="AC4" t="inlineStr">
        <is>
          <t>JawSafetySensorFaultOperatorSide</t>
        </is>
      </c>
      <c r="AD4" t="inlineStr">
        <is>
          <t>JawSafetySensorFaultBagSide</t>
        </is>
      </c>
      <c r="AE4" t="inlineStr">
        <is>
          <t>JawOpenError</t>
        </is>
      </c>
      <c r="AF4" t="inlineStr">
        <is>
          <t>TakeawayConveyorJam</t>
        </is>
      </c>
      <c r="AG4" t="inlineStr">
        <is>
          <t>KickoutConveyorJam</t>
        </is>
      </c>
      <c r="AH4" t="inlineStr">
        <is>
          <t>TakeawayMotorFault</t>
        </is>
      </c>
      <c r="AI4" t="inlineStr">
        <is>
          <t>KickoutMotorFault</t>
        </is>
      </c>
      <c r="AJ4" t="inlineStr">
        <is>
          <t>DownstreamConveyorStopped</t>
        </is>
      </c>
      <c r="AK4" t="inlineStr">
        <is>
          <t>AccessDoorOpen</t>
        </is>
      </c>
      <c r="AL4" t="inlineStr">
        <is>
          <t>LightCurtainInterrupted</t>
        </is>
      </c>
      <c r="AM4" t="inlineStr">
        <is>
          <t>FrontSideExitConveyorE-stop</t>
        </is>
      </c>
      <c r="AN4" t="inlineStr">
        <is>
          <t>BackSideExitConveyorE-stop</t>
        </is>
      </c>
      <c r="AO4" t="inlineStr">
        <is>
          <t>BackSideFilmRollE-stop</t>
        </is>
      </c>
      <c r="AP4" t="inlineStr">
        <is>
          <t>HMIE-stop</t>
        </is>
      </c>
      <c r="AQ4" t="inlineStr">
        <is>
          <t>GripperServoPositionFault</t>
        </is>
      </c>
      <c r="AR4" t="inlineStr">
        <is>
          <t>GripperServoOver-travelUpper</t>
        </is>
      </c>
      <c r="AS4" t="inlineStr">
        <is>
          <t>GripperServoOver-travelLower</t>
        </is>
      </c>
      <c r="AT4" t="inlineStr">
        <is>
          <t>GripperServoAxisFault</t>
        </is>
      </c>
      <c r="AU4" t="inlineStr">
        <is>
          <t>NipFaultCycleTooLongORServoNotReady</t>
        </is>
      </c>
      <c r="AV4" t="inlineStr">
        <is>
          <t>NipServoAxisFault</t>
        </is>
      </c>
      <c r="AW4" t="inlineStr">
        <is>
          <t>BadVerifyScanKickout</t>
        </is>
      </c>
      <c r="AX4" t="inlineStr">
        <is>
          <t>PrinterFailedToPrint</t>
        </is>
      </c>
      <c r="AY4" t="inlineStr">
        <is>
          <t>TampHeadSlow</t>
        </is>
      </c>
      <c r="AZ4" t="inlineStr">
        <is>
          <t>TampHeadVacuumError</t>
        </is>
      </c>
      <c r="BA4" t="inlineStr">
        <is>
          <t>FailedToTampError</t>
        </is>
      </c>
      <c r="BB4" t="inlineStr">
        <is>
          <t>LabelPrinterStockEmptyStopMachine</t>
        </is>
      </c>
      <c r="BC4" t="inlineStr">
        <is>
          <t>LabelVerifySlow</t>
        </is>
      </c>
      <c r="BD4" t="inlineStr">
        <is>
          <t>VerifyCameraNotReady</t>
        </is>
      </c>
      <c r="BE4" t="inlineStr">
        <is>
          <t>FailuretoReadRejectToteBarcode</t>
        </is>
      </c>
      <c r="BF4" t="inlineStr">
        <is>
          <t>ASINScanReceiptMayBeSlow</t>
        </is>
      </c>
      <c r="BG4" t="inlineStr">
        <is>
          <t>SLAMServiceDisconnected</t>
        </is>
      </c>
      <c r="BH4" t="inlineStr">
        <is>
          <t>WMSLabelResponseSlow</t>
        </is>
      </c>
      <c r="BI4" t="inlineStr">
        <is>
          <t>WMSInductResponseSlow</t>
        </is>
      </c>
      <c r="BJ4" t="inlineStr">
        <is>
          <t>DryFlushRequired</t>
        </is>
      </c>
      <c r="BK4" t="inlineStr">
        <is>
          <t>Collision</t>
        </is>
      </c>
      <c r="BL4" t="inlineStr">
        <is>
          <t>CycleStopActive</t>
        </is>
      </c>
    </row>
    <row r="5" ht="15.75" customHeight="1" s="644" thickBot="1">
      <c r="A5" s="425" t="n"/>
      <c r="B5" s="203" t="n"/>
      <c r="C5" s="205" t="inlineStr"/>
      <c r="D5" s="206" t="inlineStr">
        <is>
          <t>To SUBSCRIBE to new revisions:</t>
        </is>
      </c>
      <c r="E5" s="207" t="n"/>
      <c r="F5" s="627" t="inlineStr">
        <is>
          <t>https://email-list.amazon.com/email-list/expand-list/slam-ko-report</t>
        </is>
      </c>
      <c r="G5" s="207" t="n"/>
      <c r="H5" s="207" t="n"/>
      <c r="I5" s="207" t="n"/>
      <c r="J5" s="697" t="n"/>
      <c r="K5" s="488" t="n"/>
      <c r="L5" s="488" t="n"/>
      <c r="M5" s="424" t="n"/>
      <c r="P5" s="278" t="n"/>
      <c r="Q5" s="278" t="inlineStr">
        <is>
          <t>Validation</t>
        </is>
      </c>
      <c r="R5">
        <f>IF(OR(Convert!O2,Convert!Q2),"EXPIRED",R3)</f>
        <v/>
      </c>
      <c r="S5" s="278" t="inlineStr">
        <is>
          <t>KEYURL:</t>
        </is>
      </c>
      <c r="T5" t="inlineStr">
        <is>
          <t>SLAMReport</t>
        </is>
      </c>
      <c r="U5" s="278" t="inlineStr">
        <is>
          <t>Dailyw/8day</t>
        </is>
      </c>
      <c r="V5" t="inlineStr">
        <is>
          <t>https://monitorportal.amazon.com/igraph?SchemaName1=Search&amp;Pattern1=marketplace%3D%24SMF1%24%20methodname%3D%24ALL%24%20metric%3DSMF1-SLAM%20%28LabelScan%20OR%20LabelZone%20OR%20PackageCleared%20OR%20NoRead%20OR%20MultiRead%29&amp;Period1=OneDay&amp;Stat1=sum&amp;SchemaName2=Search&amp;Pattern2=marketplace%3D%24SMF1%24%20methodname%3D%24processPackageVerified%24%20metric%3DSMF1%20Shipped%20&amp;Stat2=n&amp;HeightInPixels=250&amp;WidthInPixels=600&amp;GraphTitle=SLAM%20REPORT%20v5&amp;TZ=PST8PDT@TZ%3A%20PST8PDT&amp;StartTime1=-P8D&amp;EndTime1=-PT0H</t>
        </is>
      </c>
      <c r="W5" s="278" t="n"/>
      <c r="X5" s="278" t="n"/>
      <c r="Y5" s="278" t="n"/>
      <c r="Z5" s="278" t="n"/>
      <c r="AA5" s="278" t="n"/>
      <c r="AB5" s="278" t="n"/>
    </row>
    <row r="6" ht="15.75" customHeight="1" s="644" thickBot="1">
      <c r="A6" s="495" t="n"/>
      <c r="B6" s="488" t="n"/>
      <c r="C6" s="488" t="n"/>
      <c r="D6" s="488" t="n"/>
      <c r="E6" s="488" t="n"/>
      <c r="F6" s="488" t="n"/>
      <c r="G6" s="488" t="n"/>
      <c r="H6" s="370" t="n"/>
      <c r="I6" s="431" t="n"/>
      <c r="J6" s="489" t="n"/>
      <c r="K6" s="488" t="n"/>
      <c r="L6" s="488" t="n"/>
      <c r="M6" s="424" t="n"/>
      <c r="P6" s="278" t="n"/>
      <c r="S6" s="278" t="inlineStr">
        <is>
          <t>KEYURL:</t>
        </is>
      </c>
      <c r="T6" t="inlineStr">
        <is>
          <t>OPReport</t>
        </is>
      </c>
      <c r="U6" s="278" t="inlineStr">
        <is>
          <t>Dailyw/8day</t>
        </is>
      </c>
      <c r="V6" t="inlineStr">
        <is>
          <t>https://monitorportal.amazon.com/igraph?SchemaName1=Search&amp;Pattern1=marketplace%3D%24SMF1%24%20methodname%3D%24ALL%24%20metric%3D%28%22SMF1-SLAM%22%20AND%20%28Hazmat%20OR%20Waitfor%20OR%20Tolerance%20OR%20Larger%20OR%20AutoFlush%20OR%20Flushing%20OR%20OfSync%20OR%20AtBuffer%20OR%20LostRetry%20OR%20LostPkgs%20OR%20LostRtry%20OR%20OnTamp%20OR%20VacFailure%20OR%20LostRetry%20OR%20JamAt%20OR%20FlatOn%20OR%20Failed%20OR%20NoSorter%29%20%21%20%28Remove%20OR%20139%20OR%20101%20OR%20701%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20OR%20821%20OR%20822%20OR%20823%20OR%20824%20OR%20825%20OR%20826%20OR%20827%20OR%20828%20OR%20829%20OR%20830%29%29&amp;Period1=OneDay&amp;Stat1=sum&amp;SchemaName2=Search&amp;Pattern2=marketplace%3D%24SMF1%24%20methodname%3D%24processPackageVerified%24%20metric%3DSMF1%20Shipped%20&amp;Stat2=n&amp;HeightInPixels=250&amp;WidthInPixels=600&amp;GraphTitle=OP%20REPORT%20v5.2&amp;TZ=PST8PDT@TZ%3A%20PST8PDT&amp;StartTime1=-P8D&amp;EndTime1=-PT0H</t>
        </is>
      </c>
      <c r="AA6" s="278" t="n"/>
      <c r="AB6" s="278" t="n"/>
    </row>
    <row r="7" ht="15.75" customHeight="1" s="644" thickBot="1">
      <c r="A7" s="182" t="inlineStr">
        <is>
          <t>VARIABLES:</t>
        </is>
      </c>
      <c r="B7" s="183" t="n"/>
      <c r="C7" s="488" t="n"/>
      <c r="D7" s="377" t="n"/>
      <c r="E7" s="378" t="inlineStr">
        <is>
          <t>SLAM_DATA</t>
        </is>
      </c>
      <c r="F7" s="379" t="inlineStr">
        <is>
          <t>OP_DATA</t>
        </is>
      </c>
      <c r="G7" s="380" t="inlineStr">
        <is>
          <t>Smartpac_DATA</t>
        </is>
      </c>
      <c r="H7" s="385" t="inlineStr">
        <is>
          <t>Version Status:</t>
        </is>
      </c>
      <c r="I7" s="381">
        <f>IF(J7="","GOOD","ERROR")</f>
        <v/>
      </c>
      <c r="J7" s="610">
        <f>IF($R$5=$E$8,"",IF($R$5="EXPIRED","**INVALID VERSION KEY**",""))</f>
        <v/>
      </c>
      <c r="K7" s="488" t="n"/>
      <c r="M7" s="424" t="n"/>
      <c r="P7" s="278" t="n"/>
      <c r="S7" s="278" t="inlineStr">
        <is>
          <t>KEYURL:</t>
        </is>
      </c>
      <c r="T7" t="inlineStr">
        <is>
          <t>SmartpacReport</t>
        </is>
      </c>
      <c r="U7" s="278" t="inlineStr">
        <is>
          <t>Dailyw/8day</t>
        </is>
      </c>
      <c r="V7" t="inlineStr">
        <is>
          <t>https://monitorportal.amazon.com/igraph?SchemaName1=Search&amp;Pattern1=marketplace%3D%24SMF1%24%20methodname%3D%24ALL%24%20metric%3D-SLAM%20CM01%20%281-SLAM%20OR%202-SLAM%20OR%203-SLAM%20OR%204-SLAM%20OR%205-SLAM%20OR%206-SLAM%20OR%207-SLAM%20OR%208-SLAM%20OR%209-SLAM%29%20%21%20%28Auto%20Slam.Log%29&amp;Period1=OneDay&amp;Stat1=sum&amp;SchemaName2=Search&amp;Pattern2=marketplace%3D%24SMF1%24%20methodname%3D%24processPackageVerified%24%20metric%3DSMF1%20Shipped%20&amp;Stat2=n&amp;SchemaName3=Search&amp;Pattern3=marketplace%3D%24SMF1%24%20methodname%3D%24ALL%24%20metric%3DBadLabelScan%20OR%20Collision%20%28701%20OR%20702%20OR%20703%20OR%20704%20OR%20705%20OR%20706%20OR%20707%20OR%20708%20OR%20709%20OR%20710%20OR%20711%20OR%20712%20OR%20713%20OR%20714%20OR%20715%20OR%20716%20OR%20717%20OR%20718%20OR%20719%20OR%20720%20OR%20801%20OR%20802%20OR%20803%20OR%20804%20OR%20805%20OR%20806%20OR%20807%20OR%20808%20OR%20809%20OR%20810%20OR%20811%20OR%20812%20OR%20813%20OR%20814%20OR%20815%20OR%20816%20OR%20817%20OR%20818%20OR%20819%20OR%20820%29%20%21%20%28AutoSlam.Log%20OR%20CRITICAL%29%20&amp;Stat3=sum&amp;HeightInPixels=250&amp;WidthInPixels=600&amp;GraphTitle=Smartpac%20REPORT%20v5&amp;TZ=PST8PDT@TZ%3A%20PST8PDT&amp;StartTime1=-P8D&amp;EndTime1=-PT0H</t>
        </is>
      </c>
    </row>
    <row r="8" s="644">
      <c r="A8" s="184" t="inlineStr">
        <is>
          <t>Site (4-digit):</t>
        </is>
      </c>
      <c r="B8" s="343" t="inlineStr">
        <is>
          <t>DSM5</t>
        </is>
      </c>
      <c r="C8" s="488" t="n"/>
      <c r="D8" s="375" t="inlineStr">
        <is>
          <t>Data's Site:</t>
        </is>
      </c>
      <c r="E8" s="404">
        <f>_xlfn.IFNA(IF(COUNTBLANK(DATA!A1)=1,"BLANK",MID(DATA!B1,12+SEARCH("Marketplace=",DATA!B1),4)),"")</f>
        <v/>
      </c>
      <c r="F8" s="366">
        <f>_xlfn.IFNA(IF(COUNTBLANK(OP_DATA!A1)=1,"BLANK",MID(OP_DATA!B1,12+SEARCH("Marketplace=",OP_DATA!B1),4)),"")</f>
        <v/>
      </c>
      <c r="G8" s="366">
        <f>_xlfn.IFNA(IF(COUNTBLANK(Smartpac_DATA!A1)=1,"BLANK",MID(Smartpac_DATA!B1,12+SEARCH("Marketplace=",Smartpac_DATA!B1),4)),"")</f>
        <v/>
      </c>
      <c r="H8" s="386" t="inlineStr">
        <is>
          <t>Data Range Match:</t>
        </is>
      </c>
      <c r="I8" s="382">
        <f>IF(AND(J8="",E8=F8,E8=G8,F8=G8,E9=F9,E9=G9,F9=G9,E11=F11,E11=G11,F11=G11,E12=F12,E12=G12,F12=G12),"GOOD","WARNING")</f>
        <v/>
      </c>
      <c r="J8" s="428">
        <f>IF(AND('SLAM REPORT'!B1='Op Report'!B1,'SLAM REPORT'!C1='Op Report'!C1,'SLAM REPORT'!B2='Op Report'!B2,'SLAM REPORT'!C2='Op Report'!C2),"","**SLAM and OP Data Time Ranges are different**")</f>
        <v/>
      </c>
      <c r="K8" s="488" t="n"/>
      <c r="L8" s="488" t="n"/>
      <c r="M8" s="424" t="n"/>
      <c r="P8" s="278" t="n"/>
      <c r="R8" s="178" t="inlineStr">
        <is>
          <t>SLAM</t>
        </is>
      </c>
      <c r="S8" s="398" t="inlineStr">
        <is>
          <t>SLAM</t>
        </is>
      </c>
      <c r="T8" s="178" t="inlineStr">
        <is>
          <t>OP</t>
        </is>
      </c>
      <c r="U8" s="270" t="inlineStr">
        <is>
          <t>OP</t>
        </is>
      </c>
      <c r="V8" s="178" t="inlineStr">
        <is>
          <t>Smartpac</t>
        </is>
      </c>
      <c r="W8" s="270" t="inlineStr">
        <is>
          <t>Smartpac</t>
        </is>
      </c>
    </row>
    <row r="9" ht="15.75" customHeight="1" s="644" thickBot="1">
      <c r="A9" s="185" t="inlineStr">
        <is>
          <t>Site Time Zone:</t>
        </is>
      </c>
      <c r="B9" s="344" t="inlineStr">
        <is>
          <t>CST/CDT</t>
        </is>
      </c>
      <c r="C9" s="488" t="n"/>
      <c r="D9" s="375" t="inlineStr">
        <is>
          <t>Data's TZ:</t>
        </is>
      </c>
      <c r="E9" s="404">
        <f>RIGHT(DATA!A7,3)</f>
        <v/>
      </c>
      <c r="F9" s="366">
        <f>RIGHT(OP_DATA!A7,3)</f>
        <v/>
      </c>
      <c r="G9" s="366">
        <f>RIGHT(Smartpac_DATA!A7,3)</f>
        <v/>
      </c>
      <c r="H9" s="387" t="inlineStr">
        <is>
          <t>SLAM_DATA</t>
        </is>
      </c>
      <c r="I9" s="382">
        <f>IF(AG25,"GOOD","ERROR")</f>
        <v/>
      </c>
      <c r="J9" s="610">
        <f>IF(I9="GOOD","","**Site and "&amp;H9&amp;" do not match. Update the site or data.**")</f>
        <v/>
      </c>
      <c r="K9" s="488" t="n"/>
      <c r="L9" s="488" t="n"/>
      <c r="M9" s="424" t="n"/>
      <c r="P9" s="278" t="n"/>
      <c r="Q9" s="267" t="n"/>
      <c r="R9" s="271" t="inlineStr">
        <is>
          <t>Hourly</t>
        </is>
      </c>
      <c r="S9" s="267" t="inlineStr">
        <is>
          <t>Daily</t>
        </is>
      </c>
      <c r="T9" s="271" t="inlineStr">
        <is>
          <t>Hourly</t>
        </is>
      </c>
      <c r="U9" s="272" t="inlineStr">
        <is>
          <t>Daily</t>
        </is>
      </c>
      <c r="V9" s="271" t="inlineStr">
        <is>
          <t>Hourly</t>
        </is>
      </c>
      <c r="W9" s="272" t="inlineStr">
        <is>
          <t>Daily</t>
        </is>
      </c>
      <c r="X9" s="269" t="inlineStr">
        <is>
          <t>&amp;TZ=PST8PDT@TZ%3A%20PST8PDT&amp;StartTime1=-P8D&amp;EndTime1=-PT0H</t>
        </is>
      </c>
      <c r="Y9" s="278" t="inlineStr">
        <is>
          <t>&amp;Period1=OneDay</t>
        </is>
      </c>
      <c r="Z9" s="278" t="inlineStr">
        <is>
          <t>&amp;Period1=OneHour</t>
        </is>
      </c>
      <c r="AA9" s="278" t="inlineStr">
        <is>
          <t>&amp;StartTime1=-P8D</t>
        </is>
      </c>
      <c r="AB9" s="278" t="inlineStr">
        <is>
          <t>&amp;StartTime1=-PT12H</t>
        </is>
      </c>
    </row>
    <row r="10" ht="15.75" customHeight="1" s="644" thickBot="1">
      <c r="A10" s="185" t="inlineStr">
        <is>
          <t>Daylight Savings:</t>
        </is>
      </c>
      <c r="B10" s="344" t="inlineStr">
        <is>
          <t>AUTO</t>
        </is>
      </c>
      <c r="C10" s="488" t="n"/>
      <c r="D10" s="375" t="inlineStr">
        <is>
          <t>Data's Period:</t>
        </is>
      </c>
      <c r="E10" s="404">
        <f>RIGHT(DATA!B1,LEN(DATA!B1)-SEARCH(",Period=",DATA!B1)-7)</f>
        <v/>
      </c>
      <c r="F10" s="366">
        <f>RIGHT(OP_DATA!B1,LEN(OP_DATA!B1)-SEARCH(",Period=",OP_DATA!B1)-7)</f>
        <v/>
      </c>
      <c r="G10" s="366">
        <f>RIGHT(Smartpac_DATA!B1,LEN(Smartpac_DATA!B1)-SEARCH(",Period=",Smartpac_DATA!B1)-7)</f>
        <v/>
      </c>
      <c r="H10" s="388" t="inlineStr">
        <is>
          <t>OP_DATA</t>
        </is>
      </c>
      <c r="I10" s="382">
        <f>IF(AH25,"GOOD","ERROR")</f>
        <v/>
      </c>
      <c r="J10" s="610">
        <f>IF(I10="GOOD","","**Site and "&amp;H10&amp;" do not match. Update the site or data.**")</f>
        <v/>
      </c>
      <c r="K10" s="488" t="n"/>
      <c r="L10" s="488" t="n"/>
      <c r="M10" s="420" t="n"/>
      <c r="Q10" s="267" t="inlineStr">
        <is>
          <t>Standard</t>
        </is>
      </c>
      <c r="R10" s="274">
        <f>SUBSTITUTE(SUBSTITUTE(V5,AA9,AB9),Y9,Z9)</f>
        <v/>
      </c>
      <c r="S10" s="268">
        <f>V5</f>
        <v/>
      </c>
      <c r="T10" s="271">
        <f>SUBSTITUTE(SUBSTITUTE(V6,AA9,AB9),Y9,Z9)</f>
        <v/>
      </c>
      <c r="U10" s="272">
        <f>V6</f>
        <v/>
      </c>
      <c r="V10" s="341">
        <f>SUBSTITUTE(SUBSTITUTE(V7,AA9,AB9),Y9,Z9)</f>
        <v/>
      </c>
      <c r="W10" s="273">
        <f>V7</f>
        <v/>
      </c>
    </row>
    <row r="11" ht="15.75" customHeight="1" s="644" thickBot="1">
      <c r="A11" s="178" t="inlineStr">
        <is>
          <t>Volume Threshold</t>
        </is>
      </c>
      <c r="B11" s="345" t="n">
        <v>100</v>
      </c>
      <c r="C11" s="488" t="n"/>
      <c r="D11" s="375" t="inlineStr">
        <is>
          <t>Data's Start:</t>
        </is>
      </c>
      <c r="E11" s="404">
        <f>TEXT(DATEVALUE(LEFT(DATA!A7,10)),"MM/DD/YY")&amp;"@"&amp;MID(DATA!A7,11,6)</f>
        <v/>
      </c>
      <c r="F11" s="366">
        <f>TEXT(DATEVALUE(LEFT(OP_DATA!A7,10)),"MM/DD/YY")&amp;"@"&amp;MID(OP_DATA!A7,11,6)</f>
        <v/>
      </c>
      <c r="G11" s="366">
        <f>TEXT(DATEVALUE(LEFT(Smartpac_DATA!A7,10)),"MM/DD/YY")&amp;"@"&amp;MID(Smartpac_DATA!A7,11,6)</f>
        <v/>
      </c>
      <c r="H11" s="389" t="inlineStr">
        <is>
          <t>Smartpac_DATA</t>
        </is>
      </c>
      <c r="I11" s="383">
        <f>IF(AI25,"GOOD","ERROR")</f>
        <v/>
      </c>
      <c r="J11" s="610">
        <f>IF(I11="GOOD","","**Site and "&amp;H11&amp;" do not match. Update the site or data.**")</f>
        <v/>
      </c>
      <c r="K11" s="488" t="n"/>
      <c r="L11" s="488" t="n"/>
      <c r="M11" s="420" t="n"/>
      <c r="Q11" s="267" t="inlineStr">
        <is>
          <t>Custom</t>
        </is>
      </c>
      <c r="R11" s="274">
        <f>SUBSTITUTE(SUBSTITUTE(V5,X9,""),Y9,Z9)</f>
        <v/>
      </c>
      <c r="S11" s="268">
        <f>SUBSTITUTE(V5,X9,"")</f>
        <v/>
      </c>
      <c r="T11" s="271">
        <f>SUBSTITUTE(SUBSTITUTE(V6,X9,""),Y9,Z9)</f>
        <v/>
      </c>
      <c r="U11" s="272">
        <f>SUBSTITUTE(SUBSTITUTE(V6,X9,""),Y9,Z9)</f>
        <v/>
      </c>
      <c r="V11" s="341">
        <f>SUBSTITUTE(SUBSTITUTE(V7,X9,""),Y9,Z9)</f>
        <v/>
      </c>
      <c r="W11" s="273">
        <f>SUBSTITUTE(SUBSTITUTE(V7,X9,""),Y9,Z9)</f>
        <v/>
      </c>
    </row>
    <row r="12" ht="15.75" customHeight="1" s="644" thickBot="1">
      <c r="A12" s="175" t="inlineStr">
        <is>
          <t>Printer Error Factor</t>
        </is>
      </c>
      <c r="B12" s="346" t="n">
        <v>0.3</v>
      </c>
      <c r="C12" s="488" t="n"/>
      <c r="D12" s="375" t="inlineStr">
        <is>
          <t>Data's End:</t>
        </is>
      </c>
      <c r="E12" s="404">
        <f>TEXT(DATEVALUE(LEFT(LOOKUP(2,1/(DATA!A:A&lt;&gt;""),DATA!A:A),10)),"MM/DD/YY")&amp;"@"&amp;MID(LOOKUP(2,1/(DATA!A:A&lt;&gt;""),DATA!A:A),11,6)</f>
        <v/>
      </c>
      <c r="F12" s="366">
        <f>TEXT(DATEVALUE(LEFT(LOOKUP(2,1/(OP_DATA!A:A&lt;&gt;""),OP_DATA!A:A),10)),"MM/DD/YY")&amp;"@"&amp;MID(LOOKUP(2,1/(OP_DATA!A:A&lt;&gt;""),OP_DATA!A:A),11,6)</f>
        <v/>
      </c>
      <c r="G12" s="407">
        <f>TEXT(DATEVALUE(LEFT(LOOKUP(2,1/(Smartpac_DATA!A:A&lt;&gt;""),Smartpac_DATA!A:A),10)),"MM/DD/YY")&amp;"@"&amp;MID(LOOKUP(2,1/(Smartpac_DATA!A:A&lt;&gt;""),Smartpac_DATA!A:A),11,6)</f>
        <v/>
      </c>
      <c r="H12" s="488" t="n"/>
      <c r="I12" s="488" t="n"/>
      <c r="J12" s="488" t="n"/>
      <c r="K12" s="488" t="n"/>
      <c r="L12" s="488" t="n"/>
      <c r="M12" s="420" t="n"/>
      <c r="Q12" s="278" t="inlineStr">
        <is>
          <t>One Wk</t>
        </is>
      </c>
      <c r="R12" s="275">
        <f>SUBSTITUTE(S10,"igraph?","mws?Action=GetGraph&amp;Version=2007-07-07&amp;")&amp;"&amp;OutputFormat=CSV_TRANSPOSE"</f>
        <v/>
      </c>
      <c r="S12" s="277" t="n"/>
      <c r="T12" s="275">
        <f>SUBSTITUTE(U10,"igraph?","mws?Action=GetGraph&amp;Version=2007-07-07&amp;")&amp;"&amp;OutputFormat=CSV_TRANSPOSE"</f>
        <v/>
      </c>
      <c r="U12" s="273" t="n"/>
      <c r="V12" s="275">
        <f>SUBSTITUTE(W10,"igraph?","mws?Action=GetGraph&amp;Version=2007-07-07&amp;")&amp;"&amp;OutputFormat=CSV_TRANSPOSE"</f>
        <v/>
      </c>
      <c r="W12" s="273" t="n"/>
    </row>
    <row r="13" ht="15.75" customHeight="1" s="644" thickBot="1">
      <c r="A13" s="175" t="inlineStr">
        <is>
          <t>Upper Goal Factor</t>
        </is>
      </c>
      <c r="B13" s="346" t="n">
        <v>0.53</v>
      </c>
      <c r="C13" s="488" t="n"/>
      <c r="D13" s="376" t="inlineStr">
        <is>
          <t>Error:</t>
        </is>
      </c>
      <c r="E13" s="367">
        <f>IF(AG25,"",$R$3&amp;" ≠ "&amp;E$8)</f>
        <v/>
      </c>
      <c r="F13" s="367">
        <f>IF(AH25,"",$R$3&amp;" ≠ "&amp;F$8)</f>
        <v/>
      </c>
      <c r="G13" s="367">
        <f>IF(AI25,"",$R$3&amp;" ≠ "&amp;G$8)</f>
        <v/>
      </c>
      <c r="H13" s="190" t="inlineStr">
        <is>
          <t>LEGEND</t>
        </is>
      </c>
      <c r="I13" s="192" t="n"/>
      <c r="J13" s="488" t="n"/>
      <c r="K13" s="488" t="n"/>
      <c r="L13" s="488" t="n"/>
      <c r="M13" s="424" t="n"/>
      <c r="P13" s="278" t="n"/>
      <c r="Q13" s="278" t="inlineStr">
        <is>
          <t>Yesterday</t>
        </is>
      </c>
      <c r="R13" s="643">
        <f>SUBSTITUTE(R12,"StartTime1=-P8D","StartTime1=-P2D")</f>
        <v/>
      </c>
      <c r="S13" s="278" t="n"/>
      <c r="T13" s="643">
        <f>SUBSTITUTE(T12,"StartTime1=-P8D","StartTime1=-P2D")</f>
        <v/>
      </c>
      <c r="U13" s="273" t="n"/>
      <c r="V13" s="643">
        <f>SUBSTITUTE(V12,"StartTime1=-P8D","StartTime1=-P2D")</f>
        <v/>
      </c>
      <c r="W13" s="273" t="n"/>
      <c r="X13" s="278" t="n"/>
      <c r="Y13" s="278" t="n"/>
      <c r="Z13" s="278" t="n"/>
      <c r="AA13" s="278" t="n"/>
      <c r="AB13" s="278" t="n"/>
    </row>
    <row r="14" ht="15.75" customHeight="1" s="644" thickBot="1">
      <c r="A14" s="495" t="n"/>
      <c r="B14" s="488" t="n"/>
      <c r="C14" s="488" t="n"/>
      <c r="D14" s="488" t="n"/>
      <c r="E14" s="488" t="n"/>
      <c r="F14" s="488" t="n"/>
      <c r="G14" s="488" t="n"/>
      <c r="H14" s="351" t="inlineStr">
        <is>
          <t>Cell CAN be changed</t>
        </is>
      </c>
      <c r="I14" s="347" t="n"/>
      <c r="J14" s="488" t="n"/>
      <c r="K14" s="488" t="n"/>
      <c r="L14" s="488" t="n"/>
      <c r="M14" s="424" t="n"/>
      <c r="N14" s="36" t="n"/>
      <c r="O14" s="278" t="n"/>
      <c r="P14" s="278" t="n"/>
      <c r="Q14" s="278" t="inlineStr">
        <is>
          <t>8Hr</t>
        </is>
      </c>
      <c r="R14" s="276">
        <f>SUBSTITUTE(SUBSTITUTE(R13,"&amp;Period1=OneDay","&amp;Period1=OneHour"),"&amp;StartTime1=-P2D&amp;EndTime1=-PT0H","&amp;StartTime1=-PT9H&amp;EndTime1=-PT0M")</f>
        <v/>
      </c>
      <c r="S14" s="279" t="n"/>
      <c r="T14" s="276">
        <f>SUBSTITUTE(SUBSTITUTE(T13,"&amp;Period1=OneDay","&amp;Period1=OneHour"),"&amp;StartTime1=-P2D&amp;EndTime1=-PT0H","&amp;StartTime1=-PT9H&amp;EndTime1=-PT0M")</f>
        <v/>
      </c>
      <c r="U14" s="269" t="n"/>
      <c r="V14" s="276">
        <f>SUBSTITUTE(SUBSTITUTE(V13,"&amp;Period1=OneDay","&amp;Period1=OneHour"),"&amp;StartTime1=-P2D&amp;EndTime1=-PT0H","&amp;StartTime1=-PT9H&amp;EndTime1=-PT0M")</f>
        <v/>
      </c>
      <c r="W14" s="269" t="n"/>
      <c r="X14" s="278" t="n"/>
      <c r="Y14" s="278" t="n"/>
      <c r="Z14" s="278" t="n"/>
      <c r="AA14" s="278" t="n"/>
      <c r="AB14" s="278" t="n"/>
      <c r="AE14" t="inlineStr">
        <is>
          <t xml:space="preserve"> </t>
        </is>
      </c>
    </row>
    <row r="15" ht="15.75" customHeight="1" s="644" thickBot="1">
      <c r="A15" s="390" t="inlineStr">
        <is>
          <t>Hourly and Daily Refer to the frequency of the data points.</t>
        </is>
      </c>
      <c r="B15" s="391" t="n"/>
      <c r="C15" s="392" t="n"/>
      <c r="D15" s="392" t="n"/>
      <c r="E15" s="393" t="n"/>
      <c r="F15" s="488" t="n"/>
      <c r="G15" s="488" t="n"/>
      <c r="H15" s="384" t="inlineStr">
        <is>
          <t>Cell can NOT be changed</t>
        </is>
      </c>
      <c r="I15" s="193" t="n"/>
      <c r="J15" s="488" t="n"/>
      <c r="K15" s="488" t="n"/>
      <c r="L15" s="488" t="n"/>
      <c r="M15" s="424" t="n"/>
      <c r="P15" s="278" t="n"/>
      <c r="Q15" s="38" t="inlineStr">
        <is>
          <t>Time Selected</t>
        </is>
      </c>
      <c r="R15" s="278">
        <f>CONCATENATE(X15,R16,Z15,R17,AB15)</f>
        <v/>
      </c>
      <c r="S15" s="278" t="n"/>
      <c r="T15" s="278" t="n"/>
      <c r="U15" s="278" t="n"/>
      <c r="V15" s="278" t="n"/>
      <c r="W15" s="278" t="n"/>
      <c r="X15" s="278" t="inlineStr">
        <is>
          <t>&amp;StartTime1=</t>
        </is>
      </c>
      <c r="Y15" s="278" t="n"/>
      <c r="Z15" s="278" t="inlineStr">
        <is>
          <t>%3A00%3A00Z&amp;EndTime1=</t>
        </is>
      </c>
      <c r="AA15" s="278" t="n"/>
      <c r="AB15" s="278" t="inlineStr">
        <is>
          <t>%3A00%3A00Z</t>
        </is>
      </c>
    </row>
    <row r="16" ht="16.5" customHeight="1" s="644" thickBot="1">
      <c r="A16" s="394" t="inlineStr">
        <is>
          <t>DATA LINKS</t>
        </is>
      </c>
      <c r="B16" s="410" t="inlineStr">
        <is>
          <t>SLAM LINKS</t>
        </is>
      </c>
      <c r="C16" s="411" t="inlineStr">
        <is>
          <t>OP LINKS</t>
        </is>
      </c>
      <c r="D16" s="412" t="inlineStr">
        <is>
          <t>Smartpac LINKS</t>
        </is>
      </c>
      <c r="E16" s="395" t="n"/>
      <c r="F16" s="488" t="n"/>
      <c r="G16" s="488" t="n"/>
      <c r="H16" s="397" t="n"/>
      <c r="I16" s="397" t="n"/>
      <c r="J16" s="488" t="n"/>
      <c r="K16" s="488" t="n"/>
      <c r="L16" s="488" t="n"/>
      <c r="M16" s="420" t="n"/>
      <c r="Q16" s="278" t="inlineStr">
        <is>
          <t>Start</t>
        </is>
      </c>
      <c r="R16" s="698">
        <f>TEXT($A$24+$B$24+TIME($R$18,,),"yyyy-mm-ddThh")</f>
        <v/>
      </c>
      <c r="X16" s="277" t="inlineStr">
        <is>
          <t>&amp;StartTime1=2018-11-23T09%3A00%3A00Z&amp;EndTime1=2018-11-23T22%3A00%3A00Z</t>
        </is>
      </c>
      <c r="AF16" s="362" t="inlineStr">
        <is>
          <t>HOME</t>
        </is>
      </c>
      <c r="AG16" t="inlineStr">
        <is>
          <t>https://w.amazon.com/bin/view/SLAM-Report/</t>
        </is>
      </c>
    </row>
    <row r="17" ht="15.75" customHeight="1" s="644" thickBot="1">
      <c r="A17" s="396" t="inlineStr">
        <is>
          <t>Hourly Data</t>
        </is>
      </c>
      <c r="B17" s="413">
        <f>SUBSTITUTE(R10&amp;R19,"SMF1",'Site Setup'!$R$5)</f>
        <v/>
      </c>
      <c r="C17" s="413">
        <f>SUBSTITUTE(T10&amp;R19,"SMF1",'Site Setup'!$R$5)</f>
        <v/>
      </c>
      <c r="D17" s="413">
        <f>SUBSTITUTE(V10&amp;R19,"SMF1",'Site Setup'!$R$5)</f>
        <v/>
      </c>
      <c r="E17" s="409" t="inlineStr">
        <is>
          <t>&lt;--Copy &amp; Paste</t>
        </is>
      </c>
      <c r="F17" s="488" t="n"/>
      <c r="G17" s="488" t="n"/>
      <c r="H17" s="364" t="inlineStr">
        <is>
          <t>WEB LINKS</t>
        </is>
      </c>
      <c r="I17" s="363" t="n"/>
      <c r="J17" s="488" t="n"/>
      <c r="K17" s="488" t="n"/>
      <c r="L17" s="488" t="n"/>
      <c r="M17" s="420" t="n"/>
      <c r="Q17" s="278" t="inlineStr">
        <is>
          <t>End</t>
        </is>
      </c>
      <c r="R17" s="698">
        <f>TEXT($D$24+$E$24+TIME($R$18,,),"yyyy-mm-ddThh")</f>
        <v/>
      </c>
      <c r="W17" s="278" t="inlineStr">
        <is>
          <t>Time</t>
        </is>
      </c>
      <c r="Z17" s="278" t="inlineStr">
        <is>
          <t>Date</t>
        </is>
      </c>
      <c r="AF17" t="inlineStr">
        <is>
          <t>SLAM Report By Line</t>
        </is>
      </c>
      <c r="AG17">
        <f>Y1</f>
        <v/>
      </c>
    </row>
    <row r="18" ht="15.75" customHeight="1" s="644" thickBot="1">
      <c r="A18" s="478" t="inlineStr">
        <is>
          <t>Daily Data</t>
        </is>
      </c>
      <c r="B18" s="479">
        <f>SUBSTITUTE(S10&amp;R19,"SMF1",'Site Setup'!$R$5)</f>
        <v/>
      </c>
      <c r="C18" s="479">
        <f>SUBSTITUTE(U10&amp;R19,"SMF1",'Site Setup'!$R$5)</f>
        <v/>
      </c>
      <c r="D18" s="479">
        <f>SUBSTITUTE(W10&amp;R19,"SMF1",'Site Setup'!$R$5)</f>
        <v/>
      </c>
      <c r="E18" s="480" t="inlineStr">
        <is>
          <t>&lt;--Copy &amp; Paste</t>
        </is>
      </c>
      <c r="F18" s="488" t="n"/>
      <c r="G18" s="488" t="n"/>
      <c r="H18" s="699">
        <f>HYPERLINK(AG16,AF16)</f>
        <v/>
      </c>
      <c r="I18" s="700" t="n"/>
      <c r="J18" s="488" t="n"/>
      <c r="K18" s="488" t="n"/>
      <c r="L18" s="488" t="n"/>
      <c r="M18" s="420" t="n"/>
      <c r="Q18" s="38" t="inlineStr">
        <is>
          <t>Hr Shift</t>
        </is>
      </c>
      <c r="R18" s="278">
        <f>INDEX(Q21:S24,MATCH(B9,Q21:Q24,),3)+INDEX(Q26:S28,MATCH(B10,Q26:Q28,),3)</f>
        <v/>
      </c>
      <c r="U18" s="278" t="n">
        <v>1</v>
      </c>
      <c r="V18" s="701" t="n">
        <v>0</v>
      </c>
      <c r="W18" s="41">
        <f>TIME(V18,0,0)</f>
        <v/>
      </c>
      <c r="Z18" s="42">
        <f>$A$24+W18</f>
        <v/>
      </c>
      <c r="AA18" s="698">
        <f>Z18+TIME($R$18,,)</f>
        <v/>
      </c>
      <c r="AF18" t="inlineStr">
        <is>
          <t>SLAM Report By Category</t>
        </is>
      </c>
      <c r="AG18">
        <f>Y2</f>
        <v/>
      </c>
    </row>
    <row r="19" ht="15.75" customHeight="1" s="644" thickBot="1">
      <c r="A19" s="482" t="n"/>
      <c r="B19" s="415" t="n"/>
      <c r="C19" s="415" t="n"/>
      <c r="D19" s="415" t="n"/>
      <c r="E19" s="481" t="n"/>
      <c r="F19" s="429" t="n"/>
      <c r="G19" s="488" t="n"/>
      <c r="H19" s="702">
        <f>HYPERLINK(AG17,AF17)</f>
        <v/>
      </c>
      <c r="I19" s="633" t="n"/>
      <c r="J19" s="488" t="n"/>
      <c r="K19" s="488" t="n"/>
      <c r="M19" s="420" t="n"/>
      <c r="Q19" s="38" t="inlineStr">
        <is>
          <t>TZ Selected</t>
        </is>
      </c>
      <c r="R19" s="278">
        <f>INDEX(Q21:S27,MATCH(B9,Q21:Q27,),2)</f>
        <v/>
      </c>
      <c r="U19" s="278" t="n">
        <v>2</v>
      </c>
      <c r="V19" s="701" t="n">
        <v>0.04166666666666666</v>
      </c>
      <c r="W19" s="41">
        <f>TIME(V19,0,0)</f>
        <v/>
      </c>
      <c r="Z19" s="42">
        <f>$A$24+W19</f>
        <v/>
      </c>
      <c r="AA19" s="698">
        <f>Z19+TIME($R$18,,)</f>
        <v/>
      </c>
      <c r="AF19" t="inlineStr">
        <is>
          <t>OP Report By Category</t>
        </is>
      </c>
      <c r="AG19">
        <f>Y3</f>
        <v/>
      </c>
    </row>
    <row r="20" ht="15.75" customHeight="1" s="644" thickBot="1">
      <c r="A20" s="506" t="inlineStr">
        <is>
          <t>Custom Hourly</t>
        </is>
      </c>
      <c r="B20" s="408">
        <f>SUBSTITUTE(R11&amp;R19&amp;R15,"SMF1",'Site Setup'!$R$5)</f>
        <v/>
      </c>
      <c r="C20" s="408">
        <f>SUBSTITUTE(T11&amp;R19&amp;R15,"SMF1",'Site Setup'!$R$5)</f>
        <v/>
      </c>
      <c r="D20" s="408">
        <f>SUBSTITUTE(V11&amp;R19&amp;R15,"SMF1",'Site Setup'!$R$5)</f>
        <v/>
      </c>
      <c r="E20" s="507" t="inlineStr">
        <is>
          <t>&lt;--Copy &amp; Paste</t>
        </is>
      </c>
      <c r="F20" s="429" t="n"/>
      <c r="G20" s="488" t="n"/>
      <c r="H20" s="702">
        <f>HYPERLINK(AG18,AF18)</f>
        <v/>
      </c>
      <c r="I20" s="633" t="n"/>
      <c r="J20" s="488" t="n"/>
      <c r="K20" s="488" t="n"/>
      <c r="L20" s="488" t="n"/>
      <c r="M20" s="420" t="n"/>
      <c r="Q20" s="278" t="inlineStr">
        <is>
          <t>TZ</t>
        </is>
      </c>
      <c r="R20" s="278" t="inlineStr">
        <is>
          <t>TZ Code</t>
        </is>
      </c>
      <c r="U20" s="278" t="n">
        <v>3</v>
      </c>
      <c r="V20" s="701" t="n">
        <v>0.08333333333333333</v>
      </c>
      <c r="W20" s="41">
        <f>TIME(V20,0,0)</f>
        <v/>
      </c>
      <c r="Z20" s="42">
        <f>$A$24+W20</f>
        <v/>
      </c>
      <c r="AA20" s="698">
        <f>Z20+TIME($R$18,,)</f>
        <v/>
      </c>
      <c r="AF20" t="inlineStr">
        <is>
          <t>Smartpac Report</t>
        </is>
      </c>
      <c r="AG20">
        <f>Y4</f>
        <v/>
      </c>
    </row>
    <row r="21" ht="15.75" customHeight="1" s="644" thickBot="1">
      <c r="A21" s="506" t="inlineStr">
        <is>
          <t>Custom Daily</t>
        </is>
      </c>
      <c r="B21" s="414">
        <f>SUBSTITUTE(S11&amp;R19&amp;R15,"SMF1",'Site Setup'!$R$5)</f>
        <v/>
      </c>
      <c r="C21" s="414">
        <f>SUBSTITUTE(U11&amp;R19&amp;R15,"SMF1",'Site Setup'!$R$5)</f>
        <v/>
      </c>
      <c r="D21" s="414">
        <f>SUBSTITUTE(V11&amp;R19&amp;R15,"SMF1",'Site Setup'!$R$5)</f>
        <v/>
      </c>
      <c r="E21" s="508" t="inlineStr">
        <is>
          <t>&lt;--Copy &amp; Paste</t>
        </is>
      </c>
      <c r="F21" s="429" t="n"/>
      <c r="G21" s="488" t="n"/>
      <c r="H21" s="702">
        <f>HYPERLINK(AG19,AF19)</f>
        <v/>
      </c>
      <c r="I21" s="633" t="n"/>
      <c r="J21" s="488" t="n"/>
      <c r="K21" s="488" t="n"/>
      <c r="L21" s="488" t="n"/>
      <c r="M21" s="420" t="n"/>
      <c r="Q21" s="278" t="inlineStr">
        <is>
          <t>EST/EDT</t>
        </is>
      </c>
      <c r="R21" s="277" t="inlineStr">
        <is>
          <t>&amp;TZ=EST5EDT@TZ%3A%20EST5EDT</t>
        </is>
      </c>
      <c r="S21" s="278" t="n">
        <v>5</v>
      </c>
      <c r="U21" s="278" t="n">
        <v>4</v>
      </c>
      <c r="V21" s="701" t="n">
        <v>0.125</v>
      </c>
      <c r="W21" s="41">
        <f>TIME(V21,0,0)</f>
        <v/>
      </c>
      <c r="Z21" s="42">
        <f>$A$24+W21</f>
        <v/>
      </c>
      <c r="AA21" s="698">
        <f>Z21+TIME($R$18,,)</f>
        <v/>
      </c>
      <c r="AF21" t="inlineStr">
        <is>
          <t xml:space="preserve">Instructions </t>
        </is>
      </c>
      <c r="AG21" t="inlineStr">
        <is>
          <t>https://w.amazon.com/bin/view/SLAM-Report/Instructions/</t>
        </is>
      </c>
    </row>
    <row r="22" ht="16.5" customHeight="1" s="644" thickBot="1">
      <c r="A22" s="703" t="inlineStr">
        <is>
          <t>Set Custom time for your Data</t>
        </is>
      </c>
      <c r="B22" s="176" t="n"/>
      <c r="C22" s="176" t="n"/>
      <c r="D22" s="176" t="n"/>
      <c r="E22" s="177" t="n"/>
      <c r="F22" s="429" t="n"/>
      <c r="G22" s="488" t="n"/>
      <c r="H22" s="702">
        <f>HYPERLINK(AG20,AF20)</f>
        <v/>
      </c>
      <c r="I22" s="633" t="n"/>
      <c r="J22" s="488" t="n"/>
      <c r="K22" s="488" t="n"/>
      <c r="L22" s="488" t="n"/>
      <c r="M22" s="420" t="n"/>
      <c r="Q22" s="278" t="inlineStr">
        <is>
          <t>CST/CDT</t>
        </is>
      </c>
      <c r="R22" s="277" t="inlineStr">
        <is>
          <t>&amp;TZ=CST6CDT@TZ%3A%20CST6CDT</t>
        </is>
      </c>
      <c r="S22" s="278" t="n">
        <v>6</v>
      </c>
      <c r="U22" s="278" t="n">
        <v>5</v>
      </c>
      <c r="V22" s="701" t="n">
        <v>0.1666666666666667</v>
      </c>
      <c r="W22" s="41">
        <f>TIME(V22,0,0)</f>
        <v/>
      </c>
      <c r="Z22" s="42">
        <f>$A$24+W22</f>
        <v/>
      </c>
      <c r="AA22" s="698">
        <f>Z22+TIME($R$18,,)</f>
        <v/>
      </c>
      <c r="AF22" t="inlineStr">
        <is>
          <t>Revison Notes</t>
        </is>
      </c>
      <c r="AG22" t="inlineStr">
        <is>
          <t>https://w.amazon.com/bin/view/SLAM-Report/RevisionNotes/</t>
        </is>
      </c>
    </row>
    <row r="23" ht="15.75" customHeight="1" s="644">
      <c r="A23" s="430" t="inlineStr">
        <is>
          <t>Start Date</t>
        </is>
      </c>
      <c r="B23" s="34" t="inlineStr">
        <is>
          <t>Start Hr.</t>
        </is>
      </c>
      <c r="C23" s="32" t="n"/>
      <c r="D23" s="33" t="inlineStr">
        <is>
          <t>End Date</t>
        </is>
      </c>
      <c r="E23" s="475" t="inlineStr">
        <is>
          <t>End Hr.</t>
        </is>
      </c>
      <c r="F23" s="429" t="n"/>
      <c r="G23" s="488" t="n"/>
      <c r="H23" s="702">
        <f>HYPERLINK(AG21,AF21)</f>
        <v/>
      </c>
      <c r="I23" s="633" t="n"/>
      <c r="J23" s="488" t="n"/>
      <c r="K23" s="488" t="n"/>
      <c r="L23" s="488" t="n"/>
      <c r="M23" s="424" t="n"/>
      <c r="O23" s="278" t="n"/>
      <c r="P23" s="278" t="n"/>
      <c r="Q23" s="278" t="inlineStr">
        <is>
          <t>MST/MDT</t>
        </is>
      </c>
      <c r="R23" s="277" t="inlineStr">
        <is>
          <t>&amp;TZ=MST7MDT@TZ%3A%20MST7MDT</t>
        </is>
      </c>
      <c r="S23" s="278" t="n">
        <v>7</v>
      </c>
      <c r="T23" s="278" t="n"/>
      <c r="U23" s="278" t="n">
        <v>6</v>
      </c>
      <c r="V23" s="701" t="n">
        <v>0.2083333333333333</v>
      </c>
      <c r="W23" s="41">
        <f>TIME(V23,0,0)</f>
        <v/>
      </c>
      <c r="X23" s="278" t="n"/>
      <c r="Y23" s="278" t="n"/>
      <c r="Z23" s="42">
        <f>$A$24+W23</f>
        <v/>
      </c>
      <c r="AA23" s="698">
        <f>Z23+TIME($R$18,,)</f>
        <v/>
      </c>
      <c r="AB23" s="278" t="n"/>
    </row>
    <row r="24" ht="15.75" customHeight="1" s="644" thickBot="1">
      <c r="A24" s="476">
        <f>TODAY()-1</f>
        <v/>
      </c>
      <c r="B24" s="704" t="n">
        <v>0.25</v>
      </c>
      <c r="C24" s="473" t="n"/>
      <c r="D24" s="474">
        <f>TODAY()</f>
        <v/>
      </c>
      <c r="E24" s="705" t="n">
        <v>0.25</v>
      </c>
      <c r="F24" s="429" t="n"/>
      <c r="G24" s="488" t="n"/>
      <c r="H24" s="706">
        <f>HYPERLINK(AG22,AF22)</f>
        <v/>
      </c>
      <c r="I24" s="697" t="n"/>
      <c r="J24" s="488" t="n"/>
      <c r="K24" s="488" t="n"/>
      <c r="L24" s="488" t="n"/>
      <c r="M24" s="424" t="n"/>
      <c r="O24" s="278" t="n"/>
      <c r="P24" s="278" t="n"/>
      <c r="Q24" s="278" t="inlineStr">
        <is>
          <t>PST/PDT</t>
        </is>
      </c>
      <c r="R24" s="277" t="inlineStr">
        <is>
          <t>&amp;TZ=PST8PDT@TZ%3A%20PST8PDT</t>
        </is>
      </c>
      <c r="S24" s="278" t="n">
        <v>8</v>
      </c>
      <c r="T24" s="278" t="n"/>
      <c r="U24" s="278" t="n">
        <v>7</v>
      </c>
      <c r="V24" s="701" t="n">
        <v>0.25</v>
      </c>
      <c r="W24" s="41">
        <f>TIME(V24,0,0)</f>
        <v/>
      </c>
      <c r="X24" s="278" t="n"/>
      <c r="Y24" s="278" t="n"/>
      <c r="Z24" s="42">
        <f>$A$24+W24</f>
        <v/>
      </c>
      <c r="AA24" s="698">
        <f>Z24+TIME($R$18,,)</f>
        <v/>
      </c>
      <c r="AB24" s="278" t="n"/>
      <c r="AG24" t="inlineStr">
        <is>
          <t>SLAM_DATA</t>
        </is>
      </c>
      <c r="AH24" t="inlineStr">
        <is>
          <t>OP_DATA</t>
        </is>
      </c>
      <c r="AI24" t="inlineStr">
        <is>
          <t>Smartpac_DATA</t>
        </is>
      </c>
    </row>
    <row r="25" ht="15.75" customHeight="1" s="644" thickBot="1">
      <c r="A25" s="117" t="n"/>
      <c r="B25" s="307" t="n"/>
      <c r="C25" s="307" t="n"/>
      <c r="D25" s="307" t="n"/>
      <c r="E25" s="118" t="n"/>
      <c r="F25" s="429" t="n"/>
      <c r="G25" s="488" t="n"/>
      <c r="H25" s="488" t="n"/>
      <c r="I25" s="488" t="n"/>
      <c r="J25" s="488" t="n"/>
      <c r="K25" s="488" t="n"/>
      <c r="L25" s="488" t="n"/>
      <c r="M25" s="424" t="n"/>
      <c r="O25" s="278" t="n"/>
      <c r="P25" s="278" t="n"/>
      <c r="Q25" s="278" t="n"/>
      <c r="R25" s="277" t="n"/>
      <c r="S25" s="278" t="n"/>
      <c r="T25" s="278" t="n"/>
      <c r="U25" s="278" t="n">
        <v>8</v>
      </c>
      <c r="V25" s="701" t="n">
        <v>0.2916666666666667</v>
      </c>
      <c r="W25" s="41">
        <f>TIME(V25,0,0)</f>
        <v/>
      </c>
      <c r="X25" s="278" t="n"/>
      <c r="Y25" s="278" t="n"/>
      <c r="Z25" s="42">
        <f>$A$24+W25</f>
        <v/>
      </c>
      <c r="AA25" s="698">
        <f>Z25+TIME($R$18,,)</f>
        <v/>
      </c>
      <c r="AB25" s="278" t="n"/>
      <c r="AF25" t="inlineStr">
        <is>
          <t>Site Matches Data</t>
        </is>
      </c>
      <c r="AG25">
        <f>IF($R$3=E$8,TRUE,FALSE)</f>
        <v/>
      </c>
      <c r="AH25">
        <f>IF($R$3=F$8,TRUE,FALSE)</f>
        <v/>
      </c>
      <c r="AI25">
        <f>IF($R$3=G$8,TRUE,FALSE)</f>
        <v/>
      </c>
    </row>
    <row r="26" ht="16.5" customHeight="1" s="644" thickBot="1">
      <c r="A26" s="707" t="inlineStr">
        <is>
          <t>SLAM Instant Data LINKS</t>
        </is>
      </c>
      <c r="B26" s="307" t="n"/>
      <c r="C26" s="708" t="n"/>
      <c r="D26" s="709" t="inlineStr">
        <is>
          <t>OP  Instant Data LINKS</t>
        </is>
      </c>
      <c r="E26" s="307" t="n"/>
      <c r="F26" s="708" t="n"/>
      <c r="G26" s="710" t="inlineStr">
        <is>
          <t>Smartpac  Instant Data LINKS</t>
        </is>
      </c>
      <c r="H26" s="711" t="n"/>
      <c r="I26" s="712" t="n"/>
      <c r="J26" s="488" t="n"/>
      <c r="K26" s="488" t="n"/>
      <c r="L26" s="488" t="n"/>
      <c r="M26" s="424" t="n"/>
      <c r="O26" s="278" t="n"/>
      <c r="P26" s="278" t="n"/>
      <c r="Q26" s="278" t="inlineStr">
        <is>
          <t>AUTO</t>
        </is>
      </c>
      <c r="R26" s="277">
        <f>IF(AND(TODAY()&gt;=DATE(YEAR(TODAY()),3,1)+14-WEEKDAY(DATE(YEAR(TODAY()),3,1)-1), TODAY() &lt; DATE(YEAR(TODAY()),11,1)+7-WEEKDAY(DATE(YEAR(TODAY()),11,1)-1)),-1,0)</f>
        <v/>
      </c>
      <c r="S26" s="278">
        <f>IF(AND(TODAY()&gt;=DATE(YEAR(TODAY()),3,1)+14-WEEKDAY(DATE(YEAR(TODAY()),3,1)-1), TODAY() &lt; DATE(YEAR(TODAY()),11,1)+7-WEEKDAY(DATE(YEAR(TODAY()),11,1)-1)),-1,0)</f>
        <v/>
      </c>
      <c r="T26" s="278" t="n"/>
      <c r="U26" s="278" t="n">
        <v>9</v>
      </c>
      <c r="V26" s="701" t="n">
        <v>0.3333333333333333</v>
      </c>
      <c r="W26" s="41">
        <f>TIME(V26,0,0)</f>
        <v/>
      </c>
      <c r="X26" s="278" t="n"/>
      <c r="Y26" s="278" t="n"/>
      <c r="Z26" s="42">
        <f>$A$24+W26</f>
        <v/>
      </c>
      <c r="AA26" s="698">
        <f>Z26+TIME($R$18,,)</f>
        <v/>
      </c>
      <c r="AB26" s="278" t="n"/>
    </row>
    <row r="27" ht="15.75" customHeight="1" s="644" thickBot="1">
      <c r="A27" s="455" t="inlineStr">
        <is>
          <t>Site Specific Data Links</t>
        </is>
      </c>
      <c r="B27" s="200" t="inlineStr">
        <is>
          <t>EXCEL Link</t>
        </is>
      </c>
      <c r="C27" s="456" t="inlineStr">
        <is>
          <t>iGraph link</t>
        </is>
      </c>
      <c r="D27" s="455" t="inlineStr">
        <is>
          <t>Site Specific Data Links</t>
        </is>
      </c>
      <c r="E27" s="200" t="inlineStr">
        <is>
          <t>EXCEL Link</t>
        </is>
      </c>
      <c r="F27" s="456" t="inlineStr">
        <is>
          <t>iGraph link</t>
        </is>
      </c>
      <c r="G27" s="455" t="inlineStr">
        <is>
          <t>Site Specific Data Links</t>
        </is>
      </c>
      <c r="H27" s="200" t="inlineStr">
        <is>
          <t>EXCEL Link</t>
        </is>
      </c>
      <c r="I27" s="456" t="inlineStr">
        <is>
          <t>iGraph link</t>
        </is>
      </c>
      <c r="J27" s="467" t="inlineStr">
        <is>
          <t>Time</t>
        </is>
      </c>
      <c r="K27" s="429" t="inlineStr">
        <is>
          <t xml:space="preserve"> </t>
        </is>
      </c>
      <c r="L27" s="488" t="n"/>
      <c r="M27" s="15" t="n"/>
      <c r="O27" s="278" t="n"/>
      <c r="P27" s="278" t="n"/>
      <c r="Q27" s="278" t="inlineStr">
        <is>
          <t>ON</t>
        </is>
      </c>
      <c r="R27" s="277" t="n">
        <v>-1</v>
      </c>
      <c r="S27" s="278" t="n">
        <v>-1</v>
      </c>
      <c r="T27" s="278" t="n"/>
      <c r="U27" s="278" t="n">
        <v>10</v>
      </c>
      <c r="V27" s="701" t="n">
        <v>0.375</v>
      </c>
      <c r="W27" s="41">
        <f>TIME(V27,0,0)</f>
        <v/>
      </c>
      <c r="X27" s="278" t="n"/>
      <c r="Y27" s="278" t="n"/>
      <c r="Z27" s="42">
        <f>$A$24+W27</f>
        <v/>
      </c>
      <c r="AA27" s="698">
        <f>Z27+TIME($R$18,,)</f>
        <v/>
      </c>
      <c r="AB27" s="278" t="n"/>
    </row>
    <row r="28">
      <c r="A28" s="457" t="inlineStr">
        <is>
          <t>___ - One Week</t>
        </is>
      </c>
      <c r="B28" s="348" t="n"/>
      <c r="C28" s="464">
        <f>SUBSTITUTE(R12&amp;$R$19,"SMF1",'Site Setup'!$R$5)</f>
        <v/>
      </c>
      <c r="D28" s="457" t="inlineStr">
        <is>
          <t>___ - One Week</t>
        </is>
      </c>
      <c r="E28" s="348" t="n"/>
      <c r="F28" s="458">
        <f>SUBSTITUTE(T12&amp;$R$19,"SMF1",'Site Setup'!$R$5)</f>
        <v/>
      </c>
      <c r="G28" s="457" t="inlineStr">
        <is>
          <t>___ - One Week</t>
        </is>
      </c>
      <c r="H28" s="348" t="n"/>
      <c r="I28" s="470">
        <f>SUBSTITUTE(V12&amp;$R$19,"SMF1",'Site Setup'!$R$5)</f>
        <v/>
      </c>
      <c r="J28" s="468" t="inlineStr">
        <is>
          <t>OneWeek</t>
        </is>
      </c>
      <c r="K28" s="429" t="n"/>
      <c r="L28" s="488" t="n"/>
      <c r="M28" s="420" t="n"/>
      <c r="Q28" s="278" t="inlineStr">
        <is>
          <t>OFF</t>
        </is>
      </c>
      <c r="R28" s="278" t="n">
        <v>0</v>
      </c>
      <c r="S28" s="278" t="n">
        <v>0</v>
      </c>
      <c r="U28" s="278" t="n">
        <v>11</v>
      </c>
      <c r="V28" s="701" t="n">
        <v>0.4166666666666667</v>
      </c>
      <c r="W28" s="41">
        <f>TIME(V28,0,0)</f>
        <v/>
      </c>
      <c r="Z28" s="42">
        <f>$A$24+W28</f>
        <v/>
      </c>
      <c r="AA28" s="698">
        <f>Z28+TIME($R$18,,)</f>
        <v/>
      </c>
    </row>
    <row r="29">
      <c r="A29" s="459" t="inlineStr">
        <is>
          <t>___ - Yesterday</t>
        </is>
      </c>
      <c r="B29" s="349" t="n"/>
      <c r="C29" s="465">
        <f>SUBSTITUTE(R13&amp;$R$19,"SMF1",'Site Setup'!$R$5)</f>
        <v/>
      </c>
      <c r="D29" s="459" t="inlineStr">
        <is>
          <t>___ - Yesterday</t>
        </is>
      </c>
      <c r="E29" s="349" t="n"/>
      <c r="F29" s="458">
        <f>SUBSTITUTE(T13&amp;$R$19,"SMF1",'Site Setup'!$R$5)</f>
        <v/>
      </c>
      <c r="G29" s="459" t="inlineStr">
        <is>
          <t>___ - Yesterday</t>
        </is>
      </c>
      <c r="H29" s="349" t="n"/>
      <c r="I29" s="470">
        <f>SUBSTITUTE(V13&amp;$R$19,"SMF1",'Site Setup'!$R$5)</f>
        <v/>
      </c>
      <c r="J29" s="469" t="inlineStr">
        <is>
          <t>Yesterday</t>
        </is>
      </c>
      <c r="K29" s="429" t="n"/>
      <c r="L29" s="488" t="n"/>
      <c r="M29" s="420" t="n"/>
      <c r="U29" s="278" t="n">
        <v>12</v>
      </c>
      <c r="V29" s="701" t="n">
        <v>0.4583333333333333</v>
      </c>
      <c r="W29" s="41">
        <f>TIME(V29,0,0)</f>
        <v/>
      </c>
      <c r="Z29" s="42">
        <f>$A$24+W29</f>
        <v/>
      </c>
      <c r="AA29" s="698">
        <f>Z29+TIME($R$18,,)</f>
        <v/>
      </c>
    </row>
    <row r="30">
      <c r="A30" s="459" t="inlineStr">
        <is>
          <t>___ - 8hr</t>
        </is>
      </c>
      <c r="B30" s="349" t="n"/>
      <c r="C30" s="465">
        <f>SUBSTITUTE(R14&amp;$R$19,"SMF1",'Site Setup'!$R$5)</f>
        <v/>
      </c>
      <c r="D30" s="459" t="inlineStr">
        <is>
          <t>___ - 8hr</t>
        </is>
      </c>
      <c r="E30" s="349" t="n"/>
      <c r="F30" s="458">
        <f>SUBSTITUTE(T14&amp;$R$19,"SMF1",'Site Setup'!$R$5)</f>
        <v/>
      </c>
      <c r="G30" s="459" t="inlineStr">
        <is>
          <t>___ - 8hr</t>
        </is>
      </c>
      <c r="H30" s="349" t="n"/>
      <c r="I30" s="470">
        <f>SUBSTITUTE(V14&amp;$R$19,"SMF1",'Site Setup'!$R$5)</f>
        <v/>
      </c>
      <c r="J30" s="469" t="inlineStr">
        <is>
          <t>8hr</t>
        </is>
      </c>
      <c r="K30" s="431" t="n"/>
      <c r="L30" s="488" t="n"/>
      <c r="M30" s="420" t="n"/>
      <c r="S30" s="278" t="n">
        <v>3</v>
      </c>
      <c r="T30" s="278" t="n">
        <v>4</v>
      </c>
      <c r="U30" s="278" t="n">
        <v>13</v>
      </c>
      <c r="V30" s="701" t="n">
        <v>0.5</v>
      </c>
      <c r="W30" s="41">
        <f>TIME(V30,0,0)</f>
        <v/>
      </c>
      <c r="Z30" s="42">
        <f>$A$24+W30</f>
        <v/>
      </c>
      <c r="AA30" s="698">
        <f>Z30+TIME($R$18,,)</f>
        <v/>
      </c>
    </row>
    <row r="31" ht="15.75" customHeight="1" s="644" thickBot="1">
      <c r="A31" s="460" t="inlineStr">
        <is>
          <t>___ - 10hr</t>
        </is>
      </c>
      <c r="B31" s="461" t="n"/>
      <c r="C31" s="466">
        <f>SUBSTITUTE(C30,"StartTime1=-PT9H","StartTime1=-PT"&amp;J31+1&amp;"H")</f>
        <v/>
      </c>
      <c r="D31" s="460" t="inlineStr">
        <is>
          <t>___ - 10hr</t>
        </is>
      </c>
      <c r="E31" s="461" t="n"/>
      <c r="F31" s="462">
        <f>SUBSTITUTE(F30,"StartTime1=-PT9H","StartTime1=-PT"&amp;J31+1&amp;"H")</f>
        <v/>
      </c>
      <c r="G31" s="460" t="inlineStr">
        <is>
          <t>___ - 10hr</t>
        </is>
      </c>
      <c r="H31" s="461" t="n"/>
      <c r="I31" s="471">
        <f>SUBSTITUTE(I30,"StartTime1=-PT9H","StartTime1=-PT"&amp;J31+1&amp;"H")</f>
        <v/>
      </c>
      <c r="J31" s="373" t="n">
        <v>10</v>
      </c>
      <c r="K31" s="373" t="inlineStr">
        <is>
          <t>Custom Hrs.</t>
        </is>
      </c>
      <c r="L31" s="488" t="n"/>
      <c r="M31" s="420" t="n"/>
      <c r="Q31" s="278">
        <f>Names!U4</f>
        <v/>
      </c>
      <c r="R31" s="278">
        <f>Names!V4</f>
        <v/>
      </c>
      <c r="S31" s="278">
        <f>Names!W4</f>
        <v/>
      </c>
      <c r="T31" s="278">
        <f>Names!X4</f>
        <v/>
      </c>
      <c r="U31" s="278" t="n">
        <v>14</v>
      </c>
      <c r="V31" s="701" t="n">
        <v>0.5416666666666666</v>
      </c>
      <c r="W31" s="41">
        <f>TIME(V31,0,0)</f>
        <v/>
      </c>
      <c r="Z31" s="42">
        <f>$A$24+W31</f>
        <v/>
      </c>
      <c r="AA31" s="698">
        <f>Z31+TIME($R$18,,)</f>
        <v/>
      </c>
    </row>
    <row r="32" ht="15.75" customHeight="1" s="644" thickBot="1">
      <c r="A32" s="495" t="n"/>
      <c r="B32" s="463" t="inlineStr">
        <is>
          <t>^</t>
        </is>
      </c>
      <c r="C32" s="488" t="n"/>
      <c r="D32" s="488" t="n"/>
      <c r="E32" s="488" t="n"/>
      <c r="F32" s="488" t="n"/>
      <c r="G32" s="488" t="n"/>
      <c r="H32" s="488" t="n"/>
      <c r="I32" s="488" t="n"/>
      <c r="J32" s="713" t="inlineStr">
        <is>
          <t>^Customize and bookmark the link.</t>
        </is>
      </c>
      <c r="K32" s="176" t="n"/>
      <c r="L32" s="177" t="n"/>
      <c r="M32" s="424" t="n"/>
      <c r="Q32" s="278">
        <f>Names!U5</f>
        <v/>
      </c>
      <c r="R32" s="278">
        <f>Names!V5</f>
        <v/>
      </c>
      <c r="S32" s="278">
        <f>Names!W5</f>
        <v/>
      </c>
      <c r="T32" s="278">
        <f>Names!X5</f>
        <v/>
      </c>
      <c r="U32" s="278" t="n">
        <v>15</v>
      </c>
      <c r="V32" s="701" t="n">
        <v>0.5833333333333334</v>
      </c>
      <c r="W32" s="41">
        <f>TIME(V32,0,0)</f>
        <v/>
      </c>
      <c r="Z32" s="42">
        <f>$A$24+W32</f>
        <v/>
      </c>
      <c r="AA32" s="698">
        <f>Z32+TIME($R$18,,)</f>
        <v/>
      </c>
    </row>
    <row r="33">
      <c r="A33" s="495" t="n"/>
      <c r="B33" s="714" t="inlineStr">
        <is>
          <t>^ These Direct Data Links require setup; See Instructions</t>
        </is>
      </c>
      <c r="C33" s="715" t="n"/>
      <c r="D33" s="715" t="n"/>
      <c r="E33" s="715" t="n"/>
      <c r="F33" s="716" t="n"/>
      <c r="G33" s="488" t="n"/>
      <c r="H33" s="488" t="n"/>
      <c r="I33" s="488" t="n"/>
      <c r="J33" s="488" t="n"/>
      <c r="K33" s="488" t="n"/>
      <c r="L33" s="488" t="n"/>
      <c r="M33" s="420" t="n"/>
      <c r="Q33" s="278">
        <f>Names!U6</f>
        <v/>
      </c>
      <c r="R33" s="278">
        <f>Names!V6</f>
        <v/>
      </c>
      <c r="S33" s="278">
        <f>Names!W6</f>
        <v/>
      </c>
      <c r="T33" s="278">
        <f>Names!X6</f>
        <v/>
      </c>
      <c r="U33" s="278" t="n">
        <v>16</v>
      </c>
      <c r="V33" s="701" t="n">
        <v>0.625</v>
      </c>
      <c r="W33" s="41">
        <f>TIME(V33,0,0)</f>
        <v/>
      </c>
      <c r="Z33" s="42">
        <f>$A$24+W33</f>
        <v/>
      </c>
      <c r="AA33" s="698">
        <f>Z33+TIME($R$18,,)</f>
        <v/>
      </c>
    </row>
    <row r="34" ht="15.75" customHeight="1" s="644" thickBot="1">
      <c r="A34" s="495" t="n"/>
      <c r="B34" s="717" t="inlineStr">
        <is>
          <t>^ NOTE: Tiny Links will have to be updated with Daylight Savings</t>
        </is>
      </c>
      <c r="C34" s="676" t="n"/>
      <c r="D34" s="676" t="n"/>
      <c r="E34" s="676" t="n"/>
      <c r="F34" s="677" t="n"/>
      <c r="G34" s="488" t="n"/>
      <c r="H34" s="488" t="n"/>
      <c r="I34" s="488" t="n"/>
      <c r="J34" s="488" t="n"/>
      <c r="K34" s="488" t="n"/>
      <c r="L34" s="488" t="n"/>
      <c r="M34" s="420" t="n"/>
      <c r="Q34" s="278">
        <f>Names!U7</f>
        <v/>
      </c>
      <c r="R34" s="278">
        <f>Names!V7</f>
        <v/>
      </c>
      <c r="S34" s="278">
        <f>Names!W7</f>
        <v/>
      </c>
      <c r="T34" s="278">
        <f>Names!X7</f>
        <v/>
      </c>
      <c r="U34" s="278" t="n">
        <v>17</v>
      </c>
      <c r="V34" s="701" t="n">
        <v>0.6666666666666666</v>
      </c>
      <c r="W34" s="41">
        <f>TIME(V34,0,0)</f>
        <v/>
      </c>
      <c r="Z34" s="42">
        <f>$A$24+W34</f>
        <v/>
      </c>
      <c r="AA34" s="698">
        <f>Z34+TIME($R$18,,)</f>
        <v/>
      </c>
    </row>
    <row r="35" ht="15.75" customHeight="1" s="644" thickBot="1">
      <c r="A35" s="495" t="n"/>
      <c r="B35" s="488" t="n"/>
      <c r="C35" s="488" t="n"/>
      <c r="D35" s="488" t="n"/>
      <c r="E35" s="488" t="n"/>
      <c r="F35" s="488" t="n"/>
      <c r="G35" s="488" t="n"/>
      <c r="H35" s="488" t="n"/>
      <c r="I35" s="488" t="n"/>
      <c r="J35" s="488" t="n"/>
      <c r="K35" s="488" t="n"/>
      <c r="L35" s="488" t="n"/>
      <c r="M35" s="420" t="n"/>
      <c r="Q35" s="278">
        <f>Names!U8</f>
        <v/>
      </c>
      <c r="R35" s="278">
        <f>Names!V8</f>
        <v/>
      </c>
      <c r="S35" s="278">
        <f>Names!W8</f>
        <v/>
      </c>
      <c r="T35" s="278">
        <f>Names!X8</f>
        <v/>
      </c>
      <c r="U35" s="278" t="n">
        <v>18</v>
      </c>
      <c r="V35" s="701" t="n">
        <v>0.7083333333333334</v>
      </c>
      <c r="W35" s="41">
        <f>TIME(V35,0,0)</f>
        <v/>
      </c>
      <c r="Z35" s="42">
        <f>$A$24+W35</f>
        <v/>
      </c>
      <c r="AA35" s="698">
        <f>Z35+TIME($R$18,,)</f>
        <v/>
      </c>
    </row>
    <row r="36" ht="15.75" customHeight="1" s="644" thickBot="1">
      <c r="A36" s="445" t="inlineStr">
        <is>
          <t>NOTE: The SLAM number adjusts based upon the data. Change the number in the SLAM column to keep it permanantly.</t>
        </is>
      </c>
      <c r="B36" s="435" t="n"/>
      <c r="C36" s="435" t="n"/>
      <c r="D36" s="435" t="n"/>
      <c r="E36" s="435" t="n"/>
      <c r="F36" s="435" t="n"/>
      <c r="G36" s="435" t="n"/>
      <c r="H36" s="436" t="n"/>
      <c r="I36" s="488" t="n"/>
      <c r="J36" s="488" t="n"/>
      <c r="K36" s="488" t="n"/>
      <c r="L36" s="488" t="n"/>
      <c r="M36" s="420" t="n"/>
      <c r="Q36" s="278">
        <f>Names!U9</f>
        <v/>
      </c>
      <c r="R36" s="278">
        <f>Names!V9</f>
        <v/>
      </c>
      <c r="S36" s="278">
        <f>Names!W9</f>
        <v/>
      </c>
      <c r="T36" s="278">
        <f>Names!X9</f>
        <v/>
      </c>
      <c r="U36" s="278" t="n">
        <v>19</v>
      </c>
      <c r="V36" s="701" t="n">
        <v>0.75</v>
      </c>
      <c r="W36" s="41">
        <f>TIME(V36,0,0)</f>
        <v/>
      </c>
      <c r="Z36" s="42">
        <f>$A$24+W36</f>
        <v/>
      </c>
      <c r="AA36" s="698">
        <f>Z36+TIME($R$18,,)</f>
        <v/>
      </c>
    </row>
    <row r="37" ht="16.5" customHeight="1" s="644" thickBot="1">
      <c r="A37" s="718" t="inlineStr">
        <is>
          <t>SLAM</t>
        </is>
      </c>
      <c r="B37" s="711" t="n"/>
      <c r="C37" s="711" t="n"/>
      <c r="D37" s="712" t="n"/>
      <c r="E37" s="719" t="inlineStr">
        <is>
          <t>Smartpac</t>
        </is>
      </c>
      <c r="F37" s="711" t="n"/>
      <c r="G37" s="711" t="n"/>
      <c r="H37" s="712" t="n"/>
      <c r="I37" s="488" t="n"/>
      <c r="J37" s="163" t="inlineStr">
        <is>
          <t>SLAM Target</t>
        </is>
      </c>
      <c r="K37" s="518" t="inlineStr">
        <is>
          <t>Goal</t>
        </is>
      </c>
      <c r="L37" s="6" t="inlineStr">
        <is>
          <t>Upper</t>
        </is>
      </c>
      <c r="M37" s="420" t="n"/>
      <c r="Q37" s="278">
        <f>Names!U10</f>
        <v/>
      </c>
      <c r="R37" s="278">
        <f>Names!V10</f>
        <v/>
      </c>
      <c r="S37" s="278">
        <f>Names!W10</f>
        <v/>
      </c>
      <c r="T37" s="278">
        <f>Names!X10</f>
        <v/>
      </c>
      <c r="U37" s="278" t="n">
        <v>20</v>
      </c>
      <c r="V37" s="701" t="n">
        <v>0.7916666666666666</v>
      </c>
      <c r="W37" s="41">
        <f>TIME(V37,0,0)</f>
        <v/>
      </c>
      <c r="Z37" s="42">
        <f>$A$24+W37</f>
        <v/>
      </c>
      <c r="AA37" s="698">
        <f>Z37+TIME($R$18,,)</f>
        <v/>
      </c>
    </row>
    <row r="38" ht="16.5" customHeight="1" s="644" thickBot="1">
      <c r="A38" s="446" t="inlineStr">
        <is>
          <t>NAME</t>
        </is>
      </c>
      <c r="B38" s="210" t="inlineStr">
        <is>
          <t>SLAM</t>
        </is>
      </c>
      <c r="C38" s="258" t="inlineStr">
        <is>
          <t>Line #</t>
        </is>
      </c>
      <c r="D38" s="447" t="inlineStr">
        <is>
          <t>Line Description</t>
        </is>
      </c>
      <c r="E38" s="437" t="inlineStr">
        <is>
          <t>NAME</t>
        </is>
      </c>
      <c r="F38" s="106" t="inlineStr">
        <is>
          <t>SLAM</t>
        </is>
      </c>
      <c r="G38" s="107" t="inlineStr">
        <is>
          <t>Index</t>
        </is>
      </c>
      <c r="H38" s="438" t="inlineStr">
        <is>
          <t>Line Description</t>
        </is>
      </c>
      <c r="I38" s="488" t="n"/>
      <c r="J38" s="157">
        <f>'SLAM REPORT'!A4</f>
        <v/>
      </c>
      <c r="K38" s="720" t="n">
        <v>0.0036</v>
      </c>
      <c r="L38" s="721">
        <f>K38*$B$13</f>
        <v/>
      </c>
      <c r="M38" s="420" t="n"/>
      <c r="Q38" s="278">
        <f>Names!U11</f>
        <v/>
      </c>
      <c r="R38" s="278">
        <f>Names!V11</f>
        <v/>
      </c>
      <c r="S38" s="278">
        <f>Names!W11</f>
        <v/>
      </c>
      <c r="T38" s="278">
        <f>Names!X11</f>
        <v/>
      </c>
      <c r="U38" s="278" t="n">
        <v>21</v>
      </c>
      <c r="V38" s="701" t="n">
        <v>0.8333333333333334</v>
      </c>
      <c r="W38" s="41">
        <f>TIME(V38,0,0)</f>
        <v/>
      </c>
      <c r="Z38" s="42">
        <f>$A$24+W38</f>
        <v/>
      </c>
      <c r="AA38" s="698">
        <f>Z38+TIME($R$18,,)</f>
        <v/>
      </c>
    </row>
    <row r="39">
      <c r="A39" s="448">
        <f>IF(B39="","N/A",CONCATENATE($A$37,'Site Setup'!B39," Line ", 'Site Setup'!C39))</f>
        <v/>
      </c>
      <c r="B39" s="352">
        <f>INDEX($Q$32:$T$51,MATCH(C39,$R$32:$R$51,0),$S$30)</f>
        <v/>
      </c>
      <c r="C39" s="352">
        <f>R32</f>
        <v/>
      </c>
      <c r="D39" s="449" t="n"/>
      <c r="E39" s="439">
        <f>IF(G39="","N/A","SmartPac"&amp;RIGHT(G39,2))</f>
        <v/>
      </c>
      <c r="F39" s="353">
        <f>T32</f>
        <v/>
      </c>
      <c r="G39" s="211">
        <f>F39</f>
        <v/>
      </c>
      <c r="H39" s="440">
        <f>E39</f>
        <v/>
      </c>
      <c r="I39" s="488" t="n"/>
      <c r="J39" s="142">
        <f>'SLAM REPORT'!A5</f>
        <v/>
      </c>
      <c r="K39" s="720" t="n">
        <v>0.0029</v>
      </c>
      <c r="L39" s="721">
        <f>K39*$B$13</f>
        <v/>
      </c>
      <c r="M39" s="420" t="n"/>
      <c r="Q39" s="278">
        <f>Names!U12</f>
        <v/>
      </c>
      <c r="R39" s="278">
        <f>Names!V12</f>
        <v/>
      </c>
      <c r="S39" s="278">
        <f>Names!W12</f>
        <v/>
      </c>
      <c r="T39" s="278">
        <f>Names!X12</f>
        <v/>
      </c>
      <c r="U39" s="278" t="n">
        <v>22</v>
      </c>
      <c r="V39" s="701" t="n">
        <v>0.875</v>
      </c>
      <c r="W39" s="41">
        <f>TIME(V39,0,0)</f>
        <v/>
      </c>
      <c r="Z39" s="42">
        <f>$A$24+W39</f>
        <v/>
      </c>
      <c r="AA39" s="698">
        <f>Z39+TIME($R$18,,)</f>
        <v/>
      </c>
    </row>
    <row r="40">
      <c r="A40" s="450">
        <f>IF(B40="","N/A",CONCATENATE($A$37,'Site Setup'!B40," Line ", 'Site Setup'!C40))</f>
        <v/>
      </c>
      <c r="B40" s="350">
        <f>INDEX($Q$32:$T$51,MATCH(C40,$R$32:$R$51,0),$S$30)</f>
        <v/>
      </c>
      <c r="C40" s="350">
        <f>R33</f>
        <v/>
      </c>
      <c r="D40" s="451" t="n"/>
      <c r="E40" s="439">
        <f>IF(G40="","N/A","SmartPac"&amp;RIGHT(G40,2))</f>
        <v/>
      </c>
      <c r="F40" s="353">
        <f>T33</f>
        <v/>
      </c>
      <c r="G40" s="191">
        <f>F40</f>
        <v/>
      </c>
      <c r="H40" s="440">
        <f>E40</f>
        <v/>
      </c>
      <c r="I40" s="488" t="n"/>
      <c r="J40" s="143">
        <f>'SLAM REPORT'!A6</f>
        <v/>
      </c>
      <c r="K40" s="720" t="n">
        <v>0.0017</v>
      </c>
      <c r="L40" s="721">
        <f>K40*$B$13</f>
        <v/>
      </c>
      <c r="M40" s="420" t="n"/>
      <c r="Q40" s="278">
        <f>Names!U13</f>
        <v/>
      </c>
      <c r="R40" s="278">
        <f>Names!V13</f>
        <v/>
      </c>
      <c r="S40" s="278">
        <f>Names!W13</f>
        <v/>
      </c>
      <c r="T40" s="278">
        <f>Names!X13</f>
        <v/>
      </c>
      <c r="U40" s="278" t="n">
        <v>23</v>
      </c>
      <c r="V40" s="701" t="n">
        <v>0.9166666666666666</v>
      </c>
      <c r="W40" s="41">
        <f>TIME(V40,0,0)</f>
        <v/>
      </c>
      <c r="Z40" s="42">
        <f>$A$24+W40</f>
        <v/>
      </c>
      <c r="AA40" s="698">
        <f>Z40+TIME($R$18,,)</f>
        <v/>
      </c>
    </row>
    <row r="41">
      <c r="A41" s="450">
        <f>IF(B41="","N/A",CONCATENATE($A$37,'Site Setup'!B41," Line ", 'Site Setup'!C41))</f>
        <v/>
      </c>
      <c r="B41" s="350">
        <f>INDEX($Q$32:$T$51,MATCH(C41,$R$32:$R$51,0),$S$30)</f>
        <v/>
      </c>
      <c r="C41" s="350">
        <f>R34</f>
        <v/>
      </c>
      <c r="D41" s="451" t="n"/>
      <c r="E41" s="439">
        <f>IF(G41="","N/A","SmartPac"&amp;RIGHT(G41,2))</f>
        <v/>
      </c>
      <c r="F41" s="353">
        <f>T34</f>
        <v/>
      </c>
      <c r="G41" s="191">
        <f>F41</f>
        <v/>
      </c>
      <c r="H41" s="440">
        <f>E41</f>
        <v/>
      </c>
      <c r="I41" s="488" t="n"/>
      <c r="J41" s="144">
        <f>'SLAM REPORT'!A7</f>
        <v/>
      </c>
      <c r="K41" s="720" t="n">
        <v>0.004</v>
      </c>
      <c r="L41" s="721">
        <f>K41*$B$13</f>
        <v/>
      </c>
      <c r="M41" s="420" t="n"/>
      <c r="Q41" s="278">
        <f>Names!U14</f>
        <v/>
      </c>
      <c r="R41" s="278">
        <f>Names!V14</f>
        <v/>
      </c>
      <c r="S41" s="278">
        <f>Names!W14</f>
        <v/>
      </c>
      <c r="T41" s="278">
        <f>Names!X14</f>
        <v/>
      </c>
      <c r="U41" s="278" t="n">
        <v>24</v>
      </c>
      <c r="V41" s="701" t="n">
        <v>0.9583333333333334</v>
      </c>
      <c r="W41" s="41">
        <f>TIME(V41,0,0)</f>
        <v/>
      </c>
      <c r="Z41" s="42">
        <f>$A$24+W41</f>
        <v/>
      </c>
      <c r="AA41" s="698">
        <f>Z41+TIME($R$18,,)</f>
        <v/>
      </c>
    </row>
    <row r="42" ht="15.75" customHeight="1" s="644" thickBot="1">
      <c r="A42" s="450">
        <f>IF(B42="","N/A",CONCATENATE($A$37,'Site Setup'!B42," Line ", 'Site Setup'!C42))</f>
        <v/>
      </c>
      <c r="B42" s="350">
        <f>INDEX($Q$32:$T$51,MATCH(C42,$R$32:$R$51,0),$S$30)</f>
        <v/>
      </c>
      <c r="C42" s="350">
        <f>R35</f>
        <v/>
      </c>
      <c r="D42" s="451" t="n"/>
      <c r="E42" s="439">
        <f>IF(G42="","N/A","SmartPac"&amp;RIGHT(G42,2))</f>
        <v/>
      </c>
      <c r="F42" s="353">
        <f>T35</f>
        <v/>
      </c>
      <c r="G42" s="191">
        <f>F42</f>
        <v/>
      </c>
      <c r="H42" s="440">
        <f>E42</f>
        <v/>
      </c>
      <c r="I42" s="488" t="n"/>
      <c r="J42" s="145">
        <f>'SLAM REPORT'!A8</f>
        <v/>
      </c>
      <c r="K42" s="720" t="n">
        <v>0.0031</v>
      </c>
      <c r="L42" s="721">
        <f>K42*$B$13</f>
        <v/>
      </c>
      <c r="M42" s="420" t="n"/>
      <c r="Q42" s="278">
        <f>Names!U15</f>
        <v/>
      </c>
      <c r="R42" s="278">
        <f>Names!V15</f>
        <v/>
      </c>
      <c r="S42" s="278">
        <f>Names!W15</f>
        <v/>
      </c>
      <c r="T42" s="278">
        <f>Names!X15</f>
        <v/>
      </c>
    </row>
    <row r="43" ht="15.75" customHeight="1" s="644" thickBot="1">
      <c r="A43" s="450">
        <f>IF(B43="","N/A",CONCATENATE($A$37,'Site Setup'!B43," Line ", 'Site Setup'!C43))</f>
        <v/>
      </c>
      <c r="B43" s="350">
        <f>INDEX($Q$32:$T$51,MATCH(C43,$R$32:$R$51,0),$S$30)</f>
        <v/>
      </c>
      <c r="C43" s="350">
        <f>R36</f>
        <v/>
      </c>
      <c r="D43" s="451" t="n"/>
      <c r="E43" s="439">
        <f>IF(G43="","N/A","SmartPac"&amp;RIGHT(G43,2))</f>
        <v/>
      </c>
      <c r="F43" s="353">
        <f>T36</f>
        <v/>
      </c>
      <c r="G43" s="191">
        <f>F43</f>
        <v/>
      </c>
      <c r="H43" s="440">
        <f>E43</f>
        <v/>
      </c>
      <c r="I43" s="488" t="n"/>
      <c r="J43" s="5" t="inlineStr">
        <is>
          <t>Total Kick Outs</t>
        </is>
      </c>
      <c r="K43" s="722">
        <f>SUM(K38:K42)</f>
        <v/>
      </c>
      <c r="L43" s="721">
        <f>K43*$B$13</f>
        <v/>
      </c>
      <c r="M43" s="420" t="n"/>
      <c r="Q43" s="278">
        <f>Names!U16</f>
        <v/>
      </c>
      <c r="R43" s="278">
        <f>Names!V16</f>
        <v/>
      </c>
      <c r="S43" s="278">
        <f>Names!W16</f>
        <v/>
      </c>
      <c r="T43" s="278">
        <f>Names!X16</f>
        <v/>
      </c>
    </row>
    <row r="44" ht="15.75" customHeight="1" s="644" thickBot="1">
      <c r="A44" s="450">
        <f>IF(B44="","N/A",CONCATENATE($A$37,'Site Setup'!B44," Line ", 'Site Setup'!C44))</f>
        <v/>
      </c>
      <c r="B44" s="350">
        <f>INDEX($Q$32:$T$51,MATCH(C44,$R$32:$R$51,0),$S$30)</f>
        <v/>
      </c>
      <c r="C44" s="350">
        <f>R37</f>
        <v/>
      </c>
      <c r="D44" s="451" t="n"/>
      <c r="E44" s="439">
        <f>IF(G44="","N/A","SmartPac"&amp;RIGHT(G44,2))</f>
        <v/>
      </c>
      <c r="F44" s="353">
        <f>T37</f>
        <v/>
      </c>
      <c r="G44" s="191">
        <f>F44</f>
        <v/>
      </c>
      <c r="H44" s="440">
        <f>E44</f>
        <v/>
      </c>
      <c r="I44" s="488" t="n"/>
      <c r="J44" s="488" t="n"/>
      <c r="K44" s="488" t="n"/>
      <c r="L44" s="488" t="n"/>
      <c r="M44" s="420" t="n"/>
      <c r="Q44" s="278">
        <f>Names!U17</f>
        <v/>
      </c>
      <c r="R44" s="278">
        <f>Names!V17</f>
        <v/>
      </c>
      <c r="S44" s="278">
        <f>Names!W17</f>
        <v/>
      </c>
      <c r="T44" s="278">
        <f>Names!X17</f>
        <v/>
      </c>
    </row>
    <row r="45" ht="16.5" customHeight="1" s="644" thickBot="1">
      <c r="A45" s="450">
        <f>IF(B45="","N/A",CONCATENATE($A$37,'Site Setup'!B45," Line ", 'Site Setup'!C45))</f>
        <v/>
      </c>
      <c r="B45" s="350">
        <f>INDEX($Q$32:$T$51,MATCH(C45,$R$32:$R$51,0),$S$30)</f>
        <v/>
      </c>
      <c r="C45" s="350">
        <f>R38</f>
        <v/>
      </c>
      <c r="D45" s="451" t="n"/>
      <c r="E45" s="439">
        <f>IF(G45="","N/A","SmartPac"&amp;RIGHT(G45,2))</f>
        <v/>
      </c>
      <c r="F45" s="353">
        <f>T38</f>
        <v/>
      </c>
      <c r="G45" s="191">
        <f>F45</f>
        <v/>
      </c>
      <c r="H45" s="440">
        <f>E45</f>
        <v/>
      </c>
      <c r="I45" s="488" t="n"/>
      <c r="J45" s="237" t="inlineStr">
        <is>
          <t>Op Goals</t>
        </is>
      </c>
      <c r="K45" s="518" t="inlineStr">
        <is>
          <t>Goal</t>
        </is>
      </c>
      <c r="L45" s="6" t="inlineStr">
        <is>
          <t>Upper</t>
        </is>
      </c>
      <c r="M45" s="420" t="n"/>
      <c r="Q45" s="278">
        <f>Names!U18</f>
        <v/>
      </c>
      <c r="R45" s="278">
        <f>Names!V18</f>
        <v/>
      </c>
      <c r="S45" s="278">
        <f>Names!W18</f>
        <v/>
      </c>
      <c r="T45" s="278">
        <f>Names!X18</f>
        <v/>
      </c>
    </row>
    <row r="46">
      <c r="A46" s="450">
        <f>IF(B46="","N/A",CONCATENATE($A$37,'Site Setup'!B46," Line ", 'Site Setup'!C46))</f>
        <v/>
      </c>
      <c r="B46" s="350">
        <f>INDEX($Q$32:$T$51,MATCH(C46,$R$32:$R$51,0),$S$30)</f>
        <v/>
      </c>
      <c r="C46" s="350">
        <f>R39</f>
        <v/>
      </c>
      <c r="D46" s="451" t="n"/>
      <c r="E46" s="439">
        <f>IF(G46="","N/A","SmartPac"&amp;RIGHT(G46,2))</f>
        <v/>
      </c>
      <c r="F46" s="353">
        <f>T39</f>
        <v/>
      </c>
      <c r="G46" s="191">
        <f>F46</f>
        <v/>
      </c>
      <c r="H46" s="440">
        <f>E46</f>
        <v/>
      </c>
      <c r="I46" s="488" t="n"/>
      <c r="J46" s="157">
        <f>'Op Report'!A4</f>
        <v/>
      </c>
      <c r="K46" s="720" t="n">
        <v>0.0005</v>
      </c>
      <c r="L46" s="721">
        <f>K46*$B$13</f>
        <v/>
      </c>
      <c r="M46" s="420" t="n"/>
      <c r="Q46" s="278">
        <f>Names!U19</f>
        <v/>
      </c>
      <c r="R46" s="278">
        <f>Names!V19</f>
        <v/>
      </c>
      <c r="S46" s="278">
        <f>Names!W19</f>
        <v/>
      </c>
      <c r="T46" s="278">
        <f>Names!X19</f>
        <v/>
      </c>
      <c r="W46">
        <f t="array" ref="W46:AJ48">TRANSPOSE(J45:L58)</f>
        <v/>
      </c>
      <c r="X46" t="inlineStr">
        <is>
          <t>MissingHazmatLabel</t>
        </is>
      </c>
      <c r="Y46" t="inlineStr">
        <is>
          <t>LargeBoxFail</t>
        </is>
      </c>
      <c r="Z46" t="inlineStr">
        <is>
          <t>WeightOutOfTolerance</t>
        </is>
      </c>
      <c r="AA46" t="inlineStr">
        <is>
          <t>StopToAppy</t>
        </is>
      </c>
      <c r="AB46" t="inlineStr">
        <is>
          <t>AutoFlushFailure</t>
        </is>
      </c>
      <c r="AC46" t="inlineStr">
        <is>
          <t>NoSorterAvailable</t>
        </is>
      </c>
      <c r="AD46" t="inlineStr">
        <is>
          <t>BufferzoneLostRetry</t>
        </is>
      </c>
      <c r="AE46" t="inlineStr">
        <is>
          <t>Apply1lostretry</t>
        </is>
      </c>
      <c r="AF46" t="inlineStr">
        <is>
          <t>Apply2lostretry</t>
        </is>
      </c>
      <c r="AG46" t="inlineStr">
        <is>
          <t>VerifyZoneLostRetry</t>
        </is>
      </c>
      <c r="AH46" t="inlineStr">
        <is>
          <t>KODivertFailed</t>
        </is>
      </c>
      <c r="AI46" t="inlineStr">
        <is>
          <t>Divert2Failed</t>
        </is>
      </c>
      <c r="AJ46" t="inlineStr">
        <is>
          <t>Other Failures</t>
        </is>
      </c>
    </row>
    <row r="47">
      <c r="A47" s="450">
        <f>IF(B47="","N/A",CONCATENATE($A$37,'Site Setup'!B47," Line ", 'Site Setup'!C47))</f>
        <v/>
      </c>
      <c r="B47" s="350">
        <f>INDEX($Q$32:$T$51,MATCH(C47,$R$32:$R$51,0),$S$30)</f>
        <v/>
      </c>
      <c r="C47" s="350">
        <f>R40</f>
        <v/>
      </c>
      <c r="D47" s="451" t="n"/>
      <c r="E47" s="439">
        <f>IF(G47="","N/A","SmartPac"&amp;RIGHT(G47,2))</f>
        <v/>
      </c>
      <c r="F47" s="353">
        <f>T40</f>
        <v/>
      </c>
      <c r="G47" s="191">
        <f>F47</f>
        <v/>
      </c>
      <c r="H47" s="440">
        <f>E47</f>
        <v/>
      </c>
      <c r="I47" s="488" t="n"/>
      <c r="J47" s="142">
        <f>'Op Report'!A5</f>
        <v/>
      </c>
      <c r="K47" s="720" t="n">
        <v>0.0004</v>
      </c>
      <c r="L47" s="721">
        <f>K47*$B$13</f>
        <v/>
      </c>
      <c r="M47" s="420" t="n"/>
      <c r="Q47" s="278">
        <f>Names!U20</f>
        <v/>
      </c>
      <c r="R47" s="278">
        <f>Names!V20</f>
        <v/>
      </c>
      <c r="S47" s="278">
        <f>Names!W20</f>
        <v/>
      </c>
      <c r="T47" s="278">
        <f>Names!X20</f>
        <v/>
      </c>
      <c r="W47" t="inlineStr">
        <is>
          <t>Goal</t>
        </is>
      </c>
      <c r="X47" t="n">
        <v>0.0005</v>
      </c>
      <c r="Y47" t="n">
        <v>0.0004</v>
      </c>
      <c r="Z47" t="n">
        <v>0.0095</v>
      </c>
      <c r="AA47" t="n">
        <v>0.06</v>
      </c>
      <c r="AB47" t="n">
        <v>0.0002</v>
      </c>
      <c r="AC47" t="n">
        <v>0.001</v>
      </c>
      <c r="AD47" t="n">
        <v>0.0002</v>
      </c>
      <c r="AE47" t="n">
        <v>0.0002</v>
      </c>
      <c r="AF47" t="n">
        <v>0.0002</v>
      </c>
      <c r="AG47" t="n">
        <v>0.0003</v>
      </c>
      <c r="AH47" t="n">
        <v>0.0003</v>
      </c>
      <c r="AI47" t="n">
        <v>0.0003</v>
      </c>
      <c r="AJ47" s="723" t="n">
        <v>0.0002</v>
      </c>
    </row>
    <row r="48" ht="15.75" customHeight="1" s="644" thickBot="1">
      <c r="A48" s="450">
        <f>IF(B48="","N/A",CONCATENATE($A$37,'Site Setup'!B48," Line ", 'Site Setup'!C48))</f>
        <v/>
      </c>
      <c r="B48" s="350">
        <f>INDEX($Q$32:$T$51,MATCH(C48,$R$32:$R$51,0),$S$30)</f>
        <v/>
      </c>
      <c r="C48" s="350">
        <f>R41</f>
        <v/>
      </c>
      <c r="D48" s="451" t="n"/>
      <c r="E48" s="439">
        <f>IF(G48="","N/A","SmartPac"&amp;RIGHT(G48,2))</f>
        <v/>
      </c>
      <c r="F48" s="353">
        <f>T41</f>
        <v/>
      </c>
      <c r="G48" s="191">
        <f>F48</f>
        <v/>
      </c>
      <c r="H48" s="440">
        <f>E48</f>
        <v/>
      </c>
      <c r="I48" s="488" t="n"/>
      <c r="J48" s="143">
        <f>'Op Report'!A6</f>
        <v/>
      </c>
      <c r="K48" s="720" t="n">
        <v>0.0095</v>
      </c>
      <c r="L48" s="721">
        <f>K48*$B$13</f>
        <v/>
      </c>
      <c r="M48" s="420" t="n"/>
      <c r="Q48" s="278">
        <f>Names!U21</f>
        <v/>
      </c>
      <c r="R48" s="278">
        <f>Names!V21</f>
        <v/>
      </c>
      <c r="S48" s="278">
        <f>Names!W21</f>
        <v/>
      </c>
      <c r="T48" s="278">
        <f>Names!X21</f>
        <v/>
      </c>
      <c r="W48" t="inlineStr">
        <is>
          <t>Upper</t>
        </is>
      </c>
      <c r="X48" t="n">
        <v>0.000265</v>
      </c>
      <c r="Y48" t="n">
        <v>0.000212</v>
      </c>
      <c r="Z48" t="n">
        <v>0.005035</v>
      </c>
      <c r="AA48" t="n">
        <v>0.0318</v>
      </c>
      <c r="AB48" t="n">
        <v>0.000106</v>
      </c>
      <c r="AC48" t="n">
        <v>0.0005300000000000001</v>
      </c>
      <c r="AD48" t="n">
        <v>0.000106</v>
      </c>
      <c r="AE48" t="n">
        <v>0.000106</v>
      </c>
      <c r="AF48" t="n">
        <v>0.000106</v>
      </c>
      <c r="AG48" t="n">
        <v>0.000159</v>
      </c>
      <c r="AH48" t="n">
        <v>0.000159</v>
      </c>
      <c r="AI48" t="n">
        <v>0.000159</v>
      </c>
      <c r="AJ48" s="723" t="n">
        <v>0.000106</v>
      </c>
    </row>
    <row r="49" ht="15.75" customHeight="1" s="644" thickBot="1">
      <c r="A49" s="450">
        <f>IF(B49="","N/A",CONCATENATE($A$37,'Site Setup'!B49," Line ", 'Site Setup'!C49))</f>
        <v/>
      </c>
      <c r="B49" s="350">
        <f>INDEX($Q$32:$T$51,MATCH(C49,$R$32:$R$51,0),$S$30)</f>
        <v/>
      </c>
      <c r="C49" s="350">
        <f>R42</f>
        <v/>
      </c>
      <c r="D49" s="451" t="n"/>
      <c r="E49" s="439">
        <f>IF(G49="","N/A","SmartPac"&amp;RIGHT(G49,2))</f>
        <v/>
      </c>
      <c r="F49" s="353">
        <f>T42</f>
        <v/>
      </c>
      <c r="G49" s="191">
        <f>F49</f>
        <v/>
      </c>
      <c r="H49" s="440">
        <f>E49</f>
        <v/>
      </c>
      <c r="I49" s="488" t="n"/>
      <c r="J49" s="216">
        <f>'Op Report'!A7</f>
        <v/>
      </c>
      <c r="K49" s="720" t="n">
        <v>0.06</v>
      </c>
      <c r="L49" s="721">
        <f>K49*$B$13</f>
        <v/>
      </c>
      <c r="M49" s="420" t="n"/>
      <c r="Q49" s="278">
        <f>Names!U22</f>
        <v/>
      </c>
      <c r="R49" s="278">
        <f>Names!V22</f>
        <v/>
      </c>
      <c r="S49" s="278">
        <f>Names!W22</f>
        <v/>
      </c>
      <c r="T49" s="278">
        <f>Names!X22</f>
        <v/>
      </c>
    </row>
    <row r="50">
      <c r="A50" s="450">
        <f>IF(B50="","N/A",CONCATENATE($A$37,'Site Setup'!B50," Line ", 'Site Setup'!C50))</f>
        <v/>
      </c>
      <c r="B50" s="350">
        <f>INDEX($Q$32:$T$51,MATCH(C50,$R$32:$R$51,0),$S$30)</f>
        <v/>
      </c>
      <c r="C50" s="350">
        <f>R43</f>
        <v/>
      </c>
      <c r="D50" s="451" t="n"/>
      <c r="E50" s="439">
        <f>IF(G50="","N/A","SmartPac"&amp;RIGHT(G50,2))</f>
        <v/>
      </c>
      <c r="F50" s="353">
        <f>T43</f>
        <v/>
      </c>
      <c r="G50" s="191">
        <f>F50</f>
        <v/>
      </c>
      <c r="H50" s="440">
        <f>E50</f>
        <v/>
      </c>
      <c r="I50" s="488" t="n"/>
      <c r="J50" s="144">
        <f>'Op Report'!A8</f>
        <v/>
      </c>
      <c r="K50" s="720" t="n">
        <v>0.0002</v>
      </c>
      <c r="L50" s="721">
        <f>K50*$B$13</f>
        <v/>
      </c>
      <c r="M50" s="420" t="n"/>
      <c r="Q50" s="278">
        <f>Names!U23</f>
        <v/>
      </c>
      <c r="R50" s="278">
        <f>Names!V23</f>
        <v/>
      </c>
      <c r="S50" s="278">
        <f>Names!W23</f>
        <v/>
      </c>
      <c r="T50" s="278">
        <f>Names!X23</f>
        <v/>
      </c>
    </row>
    <row r="51" s="644">
      <c r="A51" s="450">
        <f>IF(B51="","N/A",CONCATENATE($A$37,'Site Setup'!B51," Line ", 'Site Setup'!C51))</f>
        <v/>
      </c>
      <c r="B51" s="350">
        <f>INDEX($Q$32:$T$51,MATCH(C51,$R$32:$R$51,0),$S$30)</f>
        <v/>
      </c>
      <c r="C51" s="350">
        <f>R44</f>
        <v/>
      </c>
      <c r="D51" s="451" t="n"/>
      <c r="E51" s="439">
        <f>IF(G51="","N/A","SmartPac"&amp;RIGHT(G51,2))</f>
        <v/>
      </c>
      <c r="F51" s="353">
        <f>T44</f>
        <v/>
      </c>
      <c r="G51" s="191">
        <f>F51</f>
        <v/>
      </c>
      <c r="H51" s="440">
        <f>E51</f>
        <v/>
      </c>
      <c r="I51" s="488" t="n"/>
      <c r="J51" s="548">
        <f>'Op Report'!A9</f>
        <v/>
      </c>
      <c r="K51" s="720" t="n">
        <v>0.001</v>
      </c>
      <c r="L51" s="721">
        <f>K51*$B$13</f>
        <v/>
      </c>
      <c r="M51" s="420" t="n"/>
      <c r="N51" s="278" t="n"/>
      <c r="O51" s="278" t="n"/>
      <c r="P51" s="278" t="n"/>
      <c r="Q51" s="278">
        <f>Names!U24</f>
        <v/>
      </c>
      <c r="R51" s="278">
        <f>Names!V24</f>
        <v/>
      </c>
      <c r="S51" s="278">
        <f>Names!W24</f>
        <v/>
      </c>
      <c r="T51" s="278">
        <f>Names!X24</f>
        <v/>
      </c>
      <c r="U51" s="278" t="n"/>
      <c r="V51" s="278" t="n"/>
      <c r="Z51" s="278" t="n"/>
      <c r="AA51" s="278" t="n"/>
      <c r="AB51" s="278" t="n"/>
      <c r="AD51" s="278" t="n"/>
    </row>
    <row r="52">
      <c r="A52" s="450">
        <f>IF(B52="","N/A",CONCATENATE($A$37,'Site Setup'!B52," Line ", 'Site Setup'!C52))</f>
        <v/>
      </c>
      <c r="B52" s="350">
        <f>INDEX($Q$32:$T$51,MATCH(C52,$R$32:$R$51,0),$S$30)</f>
        <v/>
      </c>
      <c r="C52" s="350">
        <f>R45</f>
        <v/>
      </c>
      <c r="D52" s="451" t="n"/>
      <c r="E52" s="439">
        <f>IF(G52="","N/A","SmartPac"&amp;RIGHT(G52,2))</f>
        <v/>
      </c>
      <c r="F52" s="353">
        <f>T45</f>
        <v/>
      </c>
      <c r="G52" s="191">
        <f>F52</f>
        <v/>
      </c>
      <c r="H52" s="440">
        <f>E52</f>
        <v/>
      </c>
      <c r="I52" s="488" t="n"/>
      <c r="J52" s="157">
        <f>'Op Report'!E4</f>
        <v/>
      </c>
      <c r="K52" s="720" t="n">
        <v>0.0002</v>
      </c>
      <c r="L52" s="721">
        <f>K52*$B$13</f>
        <v/>
      </c>
      <c r="M52" s="420" t="n"/>
    </row>
    <row r="53">
      <c r="A53" s="450">
        <f>IF(B53="","N/A",CONCATENATE($A$37,'Site Setup'!B53," Line ", 'Site Setup'!C53))</f>
        <v/>
      </c>
      <c r="B53" s="350">
        <f>INDEX($Q$32:$T$51,MATCH(C53,$R$32:$R$51,0),$S$30)</f>
        <v/>
      </c>
      <c r="C53" s="350">
        <f>R46</f>
        <v/>
      </c>
      <c r="D53" s="451" t="n"/>
      <c r="E53" s="439">
        <f>IF(G53="","N/A","SmartPac"&amp;RIGHT(G53,2))</f>
        <v/>
      </c>
      <c r="F53" s="353">
        <f>T46</f>
        <v/>
      </c>
      <c r="G53" s="191">
        <f>F53</f>
        <v/>
      </c>
      <c r="H53" s="440">
        <f>E53</f>
        <v/>
      </c>
      <c r="I53" s="488" t="n"/>
      <c r="J53" s="142">
        <f>'Op Report'!E5</f>
        <v/>
      </c>
      <c r="K53" s="720" t="n">
        <v>0.0002</v>
      </c>
      <c r="L53" s="721">
        <f>K53*$B$13</f>
        <v/>
      </c>
      <c r="M53" s="420" t="n"/>
      <c r="AD53" s="278" t="n"/>
    </row>
    <row r="54">
      <c r="A54" s="450">
        <f>IF(B54="","N/A",CONCATENATE($A$37,'Site Setup'!B54," Line ", 'Site Setup'!C54))</f>
        <v/>
      </c>
      <c r="B54" s="350">
        <f>INDEX($Q$32:$T$51,MATCH(C54,$R$32:$R$51,0),$S$30)</f>
        <v/>
      </c>
      <c r="C54" s="350">
        <f>R47</f>
        <v/>
      </c>
      <c r="D54" s="451" t="n"/>
      <c r="E54" s="439">
        <f>IF(G54="","N/A","SmartPac"&amp;RIGHT(G54,2))</f>
        <v/>
      </c>
      <c r="F54" s="353">
        <f>T47</f>
        <v/>
      </c>
      <c r="G54" s="191">
        <f>F54</f>
        <v/>
      </c>
      <c r="H54" s="440">
        <f>E54</f>
        <v/>
      </c>
      <c r="I54" s="488" t="n"/>
      <c r="J54" s="143">
        <f>'Op Report'!E6</f>
        <v/>
      </c>
      <c r="K54" s="720" t="n">
        <v>0.0002</v>
      </c>
      <c r="L54" s="721">
        <f>K54*$B$13</f>
        <v/>
      </c>
      <c r="M54" s="420" t="n"/>
      <c r="AD54" s="278" t="n"/>
    </row>
    <row r="55">
      <c r="A55" s="450">
        <f>IF(B55="","N/A",CONCATENATE($A$37,'Site Setup'!B55," Line ", 'Site Setup'!C55))</f>
        <v/>
      </c>
      <c r="B55" s="350">
        <f>INDEX($Q$32:$T$51,MATCH(C55,$R$32:$R$51,0),$S$30)</f>
        <v/>
      </c>
      <c r="C55" s="350">
        <f>R48</f>
        <v/>
      </c>
      <c r="D55" s="451" t="n"/>
      <c r="E55" s="439">
        <f>IF(G55="","N/A","SmartPac"&amp;RIGHT(G55,2))</f>
        <v/>
      </c>
      <c r="F55" s="353">
        <f>T48</f>
        <v/>
      </c>
      <c r="G55" s="191">
        <f>F55</f>
        <v/>
      </c>
      <c r="H55" s="440">
        <f>E55</f>
        <v/>
      </c>
      <c r="I55" s="488" t="n"/>
      <c r="J55" s="144">
        <f>'Op Report'!E7</f>
        <v/>
      </c>
      <c r="K55" s="720" t="n">
        <v>0.0003</v>
      </c>
      <c r="L55" s="721">
        <f>K55*$B$13</f>
        <v/>
      </c>
      <c r="M55" s="420" t="n"/>
      <c r="AD55" s="278" t="n"/>
    </row>
    <row r="56" ht="15.75" customHeight="1" s="644" thickBot="1">
      <c r="A56" s="450">
        <f>IF(B56="","N/A",CONCATENATE($A$37,'Site Setup'!B56," Line ", 'Site Setup'!C56))</f>
        <v/>
      </c>
      <c r="B56" s="350">
        <f>INDEX($Q$32:$T$51,MATCH(C56,$R$32:$R$51,0),$S$30)</f>
        <v/>
      </c>
      <c r="C56" s="350">
        <f>R49</f>
        <v/>
      </c>
      <c r="D56" s="451" t="n"/>
      <c r="E56" s="439">
        <f>IF(G56="","N/A","SmartPac"&amp;RIGHT(G56,2))</f>
        <v/>
      </c>
      <c r="F56" s="353">
        <f>T49</f>
        <v/>
      </c>
      <c r="G56" s="191">
        <f>F56</f>
        <v/>
      </c>
      <c r="H56" s="440">
        <f>E56</f>
        <v/>
      </c>
      <c r="I56" s="488" t="n"/>
      <c r="J56" s="227">
        <f>'Op Report'!E8</f>
        <v/>
      </c>
      <c r="K56" s="724" t="n">
        <v>0.0003</v>
      </c>
      <c r="L56" s="725">
        <f>K56*$B$13</f>
        <v/>
      </c>
      <c r="M56" s="420" t="n"/>
    </row>
    <row r="57" ht="15.75" customHeight="1" s="644" thickBot="1">
      <c r="A57" s="450">
        <f>IF(B57="","N/A",CONCATENATE($A$37,'Site Setup'!B57," Line ", 'Site Setup'!C57))</f>
        <v/>
      </c>
      <c r="B57" s="350">
        <f>INDEX($Q$32:$T$51,MATCH(C57,$R$32:$R$51,0),$S$30)</f>
        <v/>
      </c>
      <c r="C57" s="350">
        <f>R50</f>
        <v/>
      </c>
      <c r="D57" s="451" t="n"/>
      <c r="E57" s="439">
        <f>IF(G57="","N/A","SmartPac"&amp;RIGHT(G57,2))</f>
        <v/>
      </c>
      <c r="F57" s="353">
        <f>T50</f>
        <v/>
      </c>
      <c r="G57" s="191">
        <f>F57</f>
        <v/>
      </c>
      <c r="H57" s="440">
        <f>E57</f>
        <v/>
      </c>
      <c r="I57" s="488" t="n"/>
      <c r="J57" s="216">
        <f>'Op Report'!E9</f>
        <v/>
      </c>
      <c r="K57" s="724" t="n">
        <v>0.0003</v>
      </c>
      <c r="L57" s="725">
        <f>K57*$B$13</f>
        <v/>
      </c>
      <c r="M57" s="420" t="n"/>
    </row>
    <row r="58" ht="15.75" customHeight="1" s="644" thickBot="1">
      <c r="A58" s="452">
        <f>IF(B58="","N/A",CONCATENATE($A$37,'Site Setup'!B58," Line ", 'Site Setup'!C58))</f>
        <v/>
      </c>
      <c r="B58" s="453">
        <f>INDEX($Q$32:$T$51,MATCH(C58,$R$32:$R$51,0),$S$30)</f>
        <v/>
      </c>
      <c r="C58" s="453">
        <f>R51</f>
        <v/>
      </c>
      <c r="D58" s="454" t="n"/>
      <c r="E58" s="441">
        <f>IF(G58="","N/A","SmartPac"&amp;RIGHT(G58,2))</f>
        <v/>
      </c>
      <c r="F58" s="442">
        <f>T51</f>
        <v/>
      </c>
      <c r="G58" s="443">
        <f>F58</f>
        <v/>
      </c>
      <c r="H58" s="444">
        <f>E58</f>
        <v/>
      </c>
      <c r="I58" s="488" t="n"/>
      <c r="J58" s="265" t="inlineStr">
        <is>
          <t>Other Failures</t>
        </is>
      </c>
      <c r="K58" s="724" t="n">
        <v>0.0002</v>
      </c>
      <c r="L58" s="725">
        <f>K58*$B$13</f>
        <v/>
      </c>
      <c r="M58" s="420" t="n"/>
    </row>
    <row r="59" ht="15.75" customHeight="1" s="644" thickBot="1">
      <c r="A59" s="643">
        <f>"Currently Limited To 20 SLAM and Smartpac Lines. If you have more, then contact: "&amp;F4</f>
        <v/>
      </c>
      <c r="I59" s="488" t="n"/>
      <c r="M59" s="420" t="n"/>
    </row>
    <row r="60" ht="16.5" customHeight="1" s="644" thickBot="1">
      <c r="A60" s="495" t="n"/>
      <c r="B60" s="488" t="n"/>
      <c r="C60" s="488" t="n"/>
      <c r="D60" s="488" t="n"/>
      <c r="E60" s="488" t="n"/>
      <c r="F60" s="488" t="n"/>
      <c r="G60" s="488" t="n"/>
      <c r="H60" s="488" t="n"/>
      <c r="I60" s="488" t="n"/>
      <c r="J60" s="164" t="inlineStr">
        <is>
          <t>Smartpac Target</t>
        </is>
      </c>
      <c r="K60" s="518" t="inlineStr">
        <is>
          <t>Goal</t>
        </is>
      </c>
      <c r="L60" s="6" t="inlineStr">
        <is>
          <t>Upper</t>
        </is>
      </c>
      <c r="M60" s="420" t="n"/>
    </row>
    <row r="61" ht="15.75" customHeight="1" s="644" thickBot="1">
      <c r="A61" s="495" t="n"/>
      <c r="B61" s="488" t="n"/>
      <c r="C61" s="488" t="n"/>
      <c r="D61" s="488" t="n"/>
      <c r="E61" s="488" t="n"/>
      <c r="F61" s="488" t="n"/>
      <c r="G61" s="488" t="n"/>
      <c r="H61" s="488" t="n"/>
      <c r="I61" s="488" t="n"/>
      <c r="J61" s="157">
        <f>'SLAM REPORT'!A4</f>
        <v/>
      </c>
      <c r="K61" s="724" t="n">
        <v>0.0036</v>
      </c>
      <c r="L61" s="725">
        <f>K61*$B$13</f>
        <v/>
      </c>
      <c r="M61" s="420" t="n"/>
    </row>
    <row r="62" ht="15.75" customHeight="1" s="644" thickBot="1">
      <c r="A62" s="495" t="n"/>
      <c r="B62" s="488" t="n"/>
      <c r="C62" s="488" t="n"/>
      <c r="D62" s="488" t="n"/>
      <c r="E62" s="488" t="n"/>
      <c r="F62" s="488" t="n"/>
      <c r="G62" s="488" t="n"/>
      <c r="H62" s="488" t="n"/>
      <c r="I62" s="488" t="n"/>
      <c r="M62" s="420" t="n"/>
    </row>
    <row r="63" ht="16.5" customHeight="1" s="644" thickBot="1">
      <c r="A63" s="495" t="n"/>
      <c r="B63" s="488" t="n"/>
      <c r="C63" s="488" t="n"/>
      <c r="D63" s="488" t="n"/>
      <c r="E63" s="488" t="n"/>
      <c r="F63" s="488" t="n"/>
      <c r="G63" s="488" t="n"/>
      <c r="H63" s="488" t="n"/>
      <c r="I63" s="488" t="n"/>
      <c r="J63" s="342" t="inlineStr">
        <is>
          <t>Smartpac Goals</t>
        </is>
      </c>
      <c r="K63" s="518" t="inlineStr">
        <is>
          <t>Goal</t>
        </is>
      </c>
      <c r="L63" s="6" t="inlineStr">
        <is>
          <t>Upper</t>
        </is>
      </c>
      <c r="M63" s="420" t="n"/>
    </row>
    <row r="64" ht="15.75" customHeight="1" s="644" thickBot="1">
      <c r="A64" s="495" t="n"/>
      <c r="B64" s="488" t="n"/>
      <c r="C64" s="488" t="n"/>
      <c r="D64" s="488" t="n"/>
      <c r="E64" s="488" t="n"/>
      <c r="F64" s="488" t="n"/>
      <c r="G64" s="488" t="n"/>
      <c r="H64" s="488" t="n"/>
      <c r="I64" s="488" t="n"/>
      <c r="J64" s="265" t="inlineStr">
        <is>
          <t>Other Failures</t>
        </is>
      </c>
      <c r="K64" s="724" t="n">
        <v>0.0002</v>
      </c>
      <c r="L64" s="725">
        <f>K64*$B$13</f>
        <v/>
      </c>
      <c r="M64" s="420" t="n"/>
    </row>
    <row r="65" ht="15.75" customHeight="1" s="644" thickBot="1">
      <c r="A65" s="432" t="n"/>
      <c r="B65" s="496" t="n"/>
      <c r="C65" s="496" t="n"/>
      <c r="D65" s="496" t="n"/>
      <c r="E65" s="496" t="n"/>
      <c r="F65" s="496" t="n"/>
      <c r="G65" s="496" t="n"/>
      <c r="H65" s="496" t="n"/>
      <c r="I65" s="496" t="n"/>
      <c r="J65" s="496" t="n"/>
      <c r="K65" s="496" t="n"/>
      <c r="L65" s="496" t="n"/>
      <c r="M65" s="434" t="n"/>
    </row>
    <row r="66">
      <c r="M66" s="429" t="n"/>
    </row>
  </sheetData>
  <sheetProtection selectLockedCells="0" selectUnlockedCells="0" algorithmName="SHA-512" sheet="1" objects="0" insertRows="1" insertHyperlinks="1" autoFilter="1" scenarios="0" formatColumns="0" deleteColumns="1" insertColumns="1" pivotTables="1" deleteRows="1" formatCells="1" saltValue="mfsZ5LXBcSgmBBOUDI/+mA==" formatRows="0" sort="1" spinCount="100000" hashValue="+YVjbrXuE+y/ecIDorqXSVYDMa3fDhn/J3iF+PdfVN+Ha6dIR4q5agaSm/hfdxBhXzPiARgJ+p9vwoCAZW2Tfg=="/>
  <mergeCells count="22">
    <mergeCell ref="B33:F33"/>
    <mergeCell ref="B34:F34"/>
    <mergeCell ref="J32:L32"/>
    <mergeCell ref="A59:H59"/>
    <mergeCell ref="H18:I18"/>
    <mergeCell ref="H19:I19"/>
    <mergeCell ref="H20:I20"/>
    <mergeCell ref="H21:I21"/>
    <mergeCell ref="H22:I22"/>
    <mergeCell ref="H23:I23"/>
    <mergeCell ref="H24:I24"/>
    <mergeCell ref="A22:E22"/>
    <mergeCell ref="A37:D37"/>
    <mergeCell ref="E37:H37"/>
    <mergeCell ref="A26:C26"/>
    <mergeCell ref="D26:F26"/>
    <mergeCell ref="G26:I26"/>
    <mergeCell ref="F3:J3"/>
    <mergeCell ref="F4:J4"/>
    <mergeCell ref="F5:J5"/>
    <mergeCell ref="D1:J1"/>
    <mergeCell ref="D2:J2"/>
  </mergeCells>
  <conditionalFormatting sqref="J39:J42 J47:J48 J50">
    <cfRule type="colorScale" priority="35">
      <colorScale>
        <cfvo type="formula" val="ROW()"/>
        <cfvo type="formula" val="ROW()"/>
        <color rgb="FFFF7128"/>
        <color rgb="FFFFEF9C"/>
      </colorScale>
    </cfRule>
  </conditionalFormatting>
  <conditionalFormatting sqref="J53:J56">
    <cfRule type="colorScale" priority="32">
      <colorScale>
        <cfvo type="formula" val="ROW()"/>
        <cfvo type="formula" val="ROW()"/>
        <color rgb="FFFF7128"/>
        <color rgb="FFFFEF9C"/>
      </colorScale>
    </cfRule>
  </conditionalFormatting>
  <conditionalFormatting sqref="E11:G11">
    <cfRule type="duplicateValues" priority="20" dxfId="5"/>
    <cfRule type="uniqueValues" priority="22" dxfId="4"/>
  </conditionalFormatting>
  <conditionalFormatting sqref="I8">
    <cfRule type="cellIs" priority="19" operator="equal" dxfId="12">
      <formula>"WARNING"</formula>
    </cfRule>
  </conditionalFormatting>
  <conditionalFormatting sqref="E8:G8">
    <cfRule type="duplicateValues" priority="14" dxfId="5"/>
    <cfRule type="uniqueValues" priority="15" dxfId="4"/>
  </conditionalFormatting>
  <conditionalFormatting sqref="E9:G9">
    <cfRule type="duplicateValues" priority="12" dxfId="5"/>
    <cfRule type="uniqueValues" priority="13" dxfId="4"/>
  </conditionalFormatting>
  <conditionalFormatting sqref="E10:G10">
    <cfRule type="duplicateValues" priority="10" dxfId="5"/>
    <cfRule type="uniqueValues" priority="11" dxfId="4"/>
  </conditionalFormatting>
  <conditionalFormatting sqref="E12:G12">
    <cfRule type="duplicateValues" priority="8" dxfId="5"/>
    <cfRule type="uniqueValues" priority="9" dxfId="4"/>
  </conditionalFormatting>
  <conditionalFormatting sqref="I9">
    <cfRule type="cellIs" priority="7" operator="equal" dxfId="0">
      <formula>"ERROR"</formula>
    </cfRule>
  </conditionalFormatting>
  <conditionalFormatting sqref="I10">
    <cfRule type="cellIs" priority="4" operator="equal" dxfId="0">
      <formula>"ERROR"</formula>
    </cfRule>
  </conditionalFormatting>
  <conditionalFormatting sqref="I11">
    <cfRule type="cellIs" priority="3" operator="equal" dxfId="0">
      <formula>"ERROR"</formula>
    </cfRule>
  </conditionalFormatting>
  <conditionalFormatting sqref="I7">
    <cfRule type="cellIs" priority="2" operator="equal" dxfId="0">
      <formula>"ERROR"</formula>
    </cfRule>
  </conditionalFormatting>
  <conditionalFormatting sqref="J51">
    <cfRule type="colorScale" priority="1">
      <colorScale>
        <cfvo type="formula" val="ROW()"/>
        <cfvo type="formula" val="ROW()"/>
        <color rgb="FFFF7128"/>
        <color rgb="FFFFEF9C"/>
      </colorScale>
    </cfRule>
  </conditionalFormatting>
  <dataValidations disablePrompts="1" count="5">
    <dataValidation sqref="B9" showErrorMessage="1" showInputMessage="1" allowBlank="1" type="list">
      <formula1>$Q$21:$Q$24</formula1>
    </dataValidation>
    <dataValidation sqref="J31" showErrorMessage="1" showInputMessage="1" allowBlank="1" type="list">
      <formula1>$U$18:$U$41</formula1>
    </dataValidation>
    <dataValidation sqref="B24 E24" showErrorMessage="1" showInputMessage="1" allowBlank="1" type="list">
      <formula1>$V$18:$V$41</formula1>
    </dataValidation>
    <dataValidation sqref="B10" showErrorMessage="1" showInputMessage="1" allowBlank="1" type="list">
      <formula1>$Q$26:$Q$28</formula1>
    </dataValidation>
    <dataValidation sqref="R3 B8" showErrorMessage="1" showInputMessage="1" allowBlank="1" type="textLength">
      <formula1>4</formula1>
      <formula2>4</formula2>
    </dataValidation>
  </dataValidations>
  <hyperlinks>
    <hyperlink ref="F3" r:id="rId1"/>
    <hyperlink ref="F4" r:id="rId2"/>
    <hyperlink ref="F5" r:id="rId3"/>
  </hyperlinks>
  <pageMargins left="0.7" right="0.7" top="0.75" bottom="0.75" header="0.3" footer="0.3"/>
  <pageSetup orientation="portrait"/>
</worksheet>
</file>

<file path=xl/worksheets/sheet8.xml><?xml version="1.0" encoding="utf-8"?>
<worksheet xmlns:r="http://schemas.openxmlformats.org/officeDocument/2006/relationships" xmlns="http://schemas.openxmlformats.org/spreadsheetml/2006/main">
  <sheetPr codeName="Sheet6">
    <tabColor theme="4"/>
    <outlinePr summaryBelow="1" summaryRight="1"/>
    <pageSetUpPr/>
  </sheetPr>
  <dimension ref="B1:AB181"/>
  <sheetViews>
    <sheetView topLeftCell="A12" workbookViewId="0">
      <selection activeCell="F22" sqref="F22"/>
    </sheetView>
  </sheetViews>
  <sheetFormatPr baseColWidth="8" defaultRowHeight="15"/>
  <cols>
    <col width="9.140625" customWidth="1" style="644" min="1" max="17"/>
    <col width="10.28515625" customWidth="1" style="644" min="18" max="18"/>
    <col width="10.140625" customWidth="1" style="644" min="19" max="19"/>
    <col width="10.5703125" customWidth="1" style="644" min="20" max="20"/>
    <col width="9.140625" customWidth="1" style="644" min="21" max="16384"/>
  </cols>
  <sheetData>
    <row r="1" ht="24" customFormat="1" customHeight="1" s="362" thickBot="1">
      <c r="B1" s="291" t="inlineStr">
        <is>
          <t>Site Setup</t>
        </is>
      </c>
      <c r="C1" s="292" t="n"/>
      <c r="D1" s="292" t="n"/>
      <c r="E1" s="292" t="n"/>
      <c r="F1" s="292" t="n"/>
      <c r="G1" s="292" t="n"/>
      <c r="H1" s="292" t="n"/>
      <c r="I1" s="292" t="n"/>
      <c r="J1" s="293" t="n"/>
      <c r="L1" s="294" t="inlineStr">
        <is>
          <t xml:space="preserve">INITIAL SETUP ONLY (For Site Repeated Use): </t>
        </is>
      </c>
      <c r="M1" s="294" t="n"/>
      <c r="N1" s="295" t="n"/>
      <c r="O1" s="295" t="n"/>
      <c r="P1" s="295" t="n"/>
      <c r="Q1" s="295" t="n"/>
      <c r="R1" s="295" t="n"/>
      <c r="S1" s="295" t="n"/>
      <c r="T1" s="295" t="n"/>
      <c r="U1" s="295" t="n"/>
      <c r="V1" s="295" t="n"/>
      <c r="W1" s="295" t="n"/>
      <c r="X1" s="295" t="n"/>
      <c r="Y1" s="295" t="n"/>
      <c r="Z1" s="295" t="n"/>
      <c r="AA1" s="295" t="n"/>
      <c r="AB1" s="296" t="n"/>
    </row>
    <row r="2" ht="15.75" customHeight="1" s="644" thickBot="1">
      <c r="L2" s="297" t="inlineStr">
        <is>
          <t>To be performed by a excel competent individual.</t>
        </is>
      </c>
      <c r="M2" s="298" t="n"/>
      <c r="N2" s="299" t="n"/>
      <c r="O2" s="299" t="n"/>
      <c r="P2" s="299" t="n"/>
      <c r="Q2" s="299" t="n"/>
      <c r="R2" s="299" t="n"/>
      <c r="S2" s="299" t="n"/>
      <c r="T2" s="299" t="n"/>
      <c r="U2" s="299" t="n"/>
      <c r="V2" s="299" t="n"/>
      <c r="W2" s="299" t="n"/>
      <c r="X2" s="299" t="n"/>
      <c r="Y2" s="299" t="n"/>
      <c r="Z2" s="299" t="n"/>
      <c r="AA2" s="299" t="n"/>
      <c r="AB2" s="300" t="n"/>
    </row>
    <row r="3" ht="15.75" customHeight="1" s="644" thickBot="1">
      <c r="B3" s="301" t="inlineStr">
        <is>
          <t>On the Site Setup sheet</t>
        </is>
      </c>
      <c r="C3" s="398" t="n"/>
      <c r="D3" s="398" t="n"/>
      <c r="E3" s="398" t="n"/>
      <c r="F3" s="398" t="n"/>
      <c r="G3" s="398" t="n"/>
      <c r="H3" s="398" t="n"/>
      <c r="I3" s="270" t="n"/>
      <c r="L3" s="302" t="n"/>
      <c r="M3" s="303" t="n"/>
      <c r="N3" s="303" t="n"/>
      <c r="O3" s="303" t="n"/>
      <c r="P3" s="303" t="n"/>
      <c r="Q3" s="303" t="n"/>
      <c r="R3" s="303" t="n"/>
      <c r="S3" s="303" t="n"/>
      <c r="T3" s="303" t="n"/>
      <c r="U3" s="303" t="n"/>
      <c r="V3" s="303" t="n"/>
      <c r="W3" s="303" t="n"/>
      <c r="X3" s="303" t="n"/>
      <c r="Y3" s="303" t="n"/>
      <c r="Z3" s="303" t="n"/>
      <c r="AA3" s="303" t="n"/>
      <c r="AB3" s="304" t="n"/>
    </row>
    <row r="4">
      <c r="B4" s="643" t="n"/>
      <c r="I4" s="15" t="n"/>
      <c r="L4" s="305" t="n"/>
      <c r="M4" s="306" t="inlineStr">
        <is>
          <t>On the Site Setup sheet</t>
        </is>
      </c>
      <c r="N4" s="299" t="n"/>
      <c r="O4" s="299" t="n"/>
      <c r="P4" s="299" t="n"/>
      <c r="Q4" s="299" t="n"/>
      <c r="R4" s="299" t="n"/>
      <c r="S4" s="299" t="n"/>
      <c r="T4" s="300" t="n"/>
      <c r="U4" s="303" t="n"/>
      <c r="V4" s="303" t="n"/>
      <c r="W4" s="303" t="n"/>
      <c r="X4" s="303" t="n"/>
      <c r="Y4" s="303" t="n"/>
      <c r="Z4" s="303" t="n"/>
      <c r="AA4" s="303" t="n"/>
      <c r="AB4" s="304" t="n"/>
    </row>
    <row r="5" ht="15.75" customHeight="1" s="644" thickBot="1">
      <c r="B5" s="117" t="n"/>
      <c r="C5" s="307" t="n"/>
      <c r="D5" s="307" t="n"/>
      <c r="E5" s="307" t="n"/>
      <c r="F5" s="307" t="n"/>
      <c r="G5" s="307" t="n"/>
      <c r="H5" s="307" t="n"/>
      <c r="I5" s="118" t="n"/>
      <c r="L5" s="302" t="n"/>
      <c r="M5" s="302" t="n"/>
      <c r="N5" s="303" t="n"/>
      <c r="O5" s="303" t="n"/>
      <c r="P5" s="303" t="n"/>
      <c r="Q5" s="303" t="n"/>
      <c r="R5" s="303" t="n"/>
      <c r="S5" s="303" t="n"/>
      <c r="T5" s="304" t="n"/>
      <c r="U5" s="303" t="n"/>
      <c r="V5" s="303" t="n"/>
      <c r="W5" s="303" t="n"/>
      <c r="X5" s="303" t="n"/>
      <c r="Y5" s="303" t="n"/>
      <c r="Z5" s="303" t="n"/>
      <c r="AA5" s="303" t="n"/>
      <c r="AB5" s="304" t="n"/>
    </row>
    <row r="6" ht="15.75" customHeight="1" s="644" thickBot="1">
      <c r="L6" s="302" t="n"/>
      <c r="M6" s="308" t="n"/>
      <c r="N6" s="309" t="n"/>
      <c r="O6" s="309" t="n"/>
      <c r="P6" s="309" t="n"/>
      <c r="Q6" s="309" t="n"/>
      <c r="R6" s="309" t="n"/>
      <c r="S6" s="309" t="n"/>
      <c r="T6" s="310" t="n"/>
      <c r="U6" s="303" t="n"/>
      <c r="V6" s="303" t="n"/>
      <c r="W6" s="303" t="n"/>
      <c r="X6" s="303" t="n"/>
      <c r="Y6" s="303" t="n"/>
      <c r="Z6" s="303" t="n"/>
      <c r="AA6" s="303" t="n"/>
      <c r="AB6" s="304" t="n"/>
    </row>
    <row r="7" ht="15.75" customHeight="1" s="644" thickBot="1">
      <c r="B7" s="301" t="inlineStr">
        <is>
          <t>Change the site to YOUR site.</t>
        </is>
      </c>
      <c r="C7" s="398" t="n"/>
      <c r="D7" s="398" t="n"/>
      <c r="E7" s="270" t="n"/>
      <c r="L7" s="302" t="n"/>
      <c r="M7" s="303" t="n"/>
      <c r="N7" s="303" t="n"/>
      <c r="O7" s="303" t="n"/>
      <c r="P7" s="303" t="n"/>
      <c r="Q7" s="303" t="n"/>
      <c r="R7" s="303" t="n"/>
      <c r="S7" s="303" t="n"/>
      <c r="T7" s="303" t="n"/>
      <c r="U7" s="303" t="n"/>
      <c r="V7" s="303" t="n"/>
      <c r="W7" s="303" t="n"/>
      <c r="X7" s="303" t="n"/>
      <c r="Y7" s="303" t="n"/>
      <c r="Z7" s="303" t="n"/>
      <c r="AA7" s="309" t="n"/>
      <c r="AB7" s="304" t="n"/>
    </row>
    <row r="8">
      <c r="B8" s="643" t="n"/>
      <c r="E8" s="15" t="n"/>
      <c r="L8" s="311" t="n"/>
      <c r="M8" s="297" t="inlineStr">
        <is>
          <t>Label the SLAM and Smartpac Lines with line descriptions. (Names will auto populate)</t>
        </is>
      </c>
      <c r="N8" s="299" t="n"/>
      <c r="O8" s="299" t="n"/>
      <c r="P8" s="299" t="n"/>
      <c r="Q8" s="299" t="n"/>
      <c r="R8" s="299" t="n"/>
      <c r="S8" s="299" t="n"/>
      <c r="T8" s="299" t="n"/>
      <c r="U8" s="298" t="n"/>
      <c r="V8" s="299" t="n"/>
      <c r="W8" s="299" t="n"/>
      <c r="X8" s="299" t="n"/>
      <c r="Y8" s="299" t="n"/>
      <c r="Z8" s="299" t="n"/>
      <c r="AA8" s="300" t="n"/>
      <c r="AB8" s="304" t="n"/>
    </row>
    <row r="9">
      <c r="B9" s="643" t="n"/>
      <c r="E9" s="15" t="n"/>
      <c r="L9" s="302" t="n"/>
      <c r="M9" s="302" t="n"/>
      <c r="N9" s="303" t="n"/>
      <c r="O9" s="303" t="n"/>
      <c r="P9" s="303" t="n"/>
      <c r="Q9" s="303" t="n"/>
      <c r="R9" s="303" t="n"/>
      <c r="S9" s="303" t="n"/>
      <c r="T9" s="303" t="n"/>
      <c r="U9" s="303" t="n"/>
      <c r="V9" s="303" t="n"/>
      <c r="W9" s="303" t="n"/>
      <c r="X9" s="303" t="n"/>
      <c r="Y9" s="303" t="n"/>
      <c r="Z9" s="303" t="n"/>
      <c r="AA9" s="304" t="n"/>
      <c r="AB9" s="304" t="n"/>
    </row>
    <row r="10">
      <c r="B10" s="643" t="n"/>
      <c r="E10" s="15" t="n"/>
      <c r="L10" s="302" t="n"/>
      <c r="M10" s="302" t="n"/>
      <c r="N10" s="303" t="n"/>
      <c r="O10" s="303" t="n"/>
      <c r="P10" s="303" t="n"/>
      <c r="Q10" s="303" t="n"/>
      <c r="R10" s="303" t="n"/>
      <c r="S10" s="303" t="n"/>
      <c r="T10" s="303" t="n"/>
      <c r="U10" s="303" t="n"/>
      <c r="V10" s="303" t="n"/>
      <c r="W10" s="303" t="n"/>
      <c r="X10" s="303" t="n"/>
      <c r="Y10" s="303" t="n"/>
      <c r="Z10" s="303" t="n"/>
      <c r="AA10" s="304" t="n"/>
      <c r="AB10" s="304" t="n"/>
    </row>
    <row r="11">
      <c r="B11" s="643" t="n"/>
      <c r="E11" s="15" t="n"/>
      <c r="L11" s="302" t="n"/>
      <c r="M11" s="302" t="n"/>
      <c r="N11" s="303" t="n"/>
      <c r="O11" s="303" t="n"/>
      <c r="P11" s="303" t="n"/>
      <c r="Q11" s="303" t="n"/>
      <c r="R11" s="303" t="n"/>
      <c r="S11" s="303" t="n"/>
      <c r="T11" s="303" t="n"/>
      <c r="U11" s="303" t="n"/>
      <c r="V11" s="303" t="n"/>
      <c r="W11" s="303" t="n"/>
      <c r="X11" s="303" t="n"/>
      <c r="Y11" s="303" t="n"/>
      <c r="Z11" s="303" t="n"/>
      <c r="AA11" s="304" t="n"/>
      <c r="AB11" s="304" t="n"/>
    </row>
    <row r="12">
      <c r="B12" s="643" t="n"/>
      <c r="E12" s="15" t="n"/>
      <c r="L12" s="302" t="n"/>
      <c r="M12" s="302" t="n"/>
      <c r="N12" s="303" t="n"/>
      <c r="O12" s="303" t="n"/>
      <c r="P12" s="303" t="n"/>
      <c r="Q12" s="303" t="n"/>
      <c r="R12" s="303" t="n"/>
      <c r="S12" s="303" t="n"/>
      <c r="T12" s="303" t="n"/>
      <c r="U12" s="303" t="n"/>
      <c r="V12" s="303" t="n"/>
      <c r="W12" s="303" t="n"/>
      <c r="X12" s="303" t="n"/>
      <c r="Y12" s="303" t="n"/>
      <c r="Z12" s="303" t="n"/>
      <c r="AA12" s="304" t="n"/>
      <c r="AB12" s="304" t="n"/>
    </row>
    <row r="13" ht="15.75" customHeight="1" s="644" thickBot="1">
      <c r="B13" s="117" t="n"/>
      <c r="C13" s="307" t="n"/>
      <c r="D13" s="307" t="n"/>
      <c r="E13" s="118" t="n"/>
      <c r="L13" s="302" t="n"/>
      <c r="M13" s="308" t="n"/>
      <c r="N13" s="309" t="n"/>
      <c r="O13" s="309" t="n"/>
      <c r="P13" s="309" t="n"/>
      <c r="Q13" s="309" t="n"/>
      <c r="R13" s="309" t="n"/>
      <c r="S13" s="309" t="n"/>
      <c r="T13" s="309" t="n"/>
      <c r="U13" s="309" t="n"/>
      <c r="V13" s="309" t="n"/>
      <c r="W13" s="309" t="n"/>
      <c r="X13" s="309" t="n"/>
      <c r="Y13" s="309" t="n"/>
      <c r="Z13" s="309" t="n"/>
      <c r="AA13" s="310" t="n"/>
      <c r="AB13" s="304" t="n"/>
    </row>
    <row r="14" ht="15.75" customHeight="1" s="644" thickBot="1">
      <c r="L14" s="305" t="n"/>
      <c r="M14" s="303" t="n"/>
      <c r="N14" s="303" t="n"/>
      <c r="O14" s="303" t="n"/>
      <c r="P14" s="303" t="n"/>
      <c r="Q14" s="303" t="n"/>
      <c r="R14" s="303" t="n"/>
      <c r="S14" s="303" t="n"/>
      <c r="T14" s="303" t="n"/>
      <c r="U14" s="303" t="n"/>
      <c r="V14" s="303" t="n"/>
      <c r="W14" s="303" t="n"/>
      <c r="X14" s="303" t="n"/>
      <c r="Y14" s="303" t="n"/>
      <c r="Z14" s="303" t="n"/>
      <c r="AA14" s="303" t="n"/>
      <c r="AB14" s="304" t="n"/>
    </row>
    <row r="15" ht="24" customHeight="1" s="644" thickBot="1">
      <c r="B15" s="291" t="inlineStr">
        <is>
          <t>Version Key</t>
        </is>
      </c>
      <c r="C15" s="292" t="n"/>
      <c r="D15" s="292" t="n"/>
      <c r="E15" s="292" t="n"/>
      <c r="F15" s="292" t="n"/>
      <c r="G15" s="292" t="n"/>
      <c r="H15" s="292" t="n"/>
      <c r="I15" s="292" t="n"/>
      <c r="J15" s="293" t="n"/>
      <c r="L15" s="311" t="n"/>
      <c r="M15" s="306" t="inlineStr">
        <is>
          <t>On the SLAM REPORT sheet</t>
        </is>
      </c>
      <c r="N15" s="299" t="n"/>
      <c r="O15" s="299" t="n"/>
      <c r="P15" s="299" t="n"/>
      <c r="Q15" s="299" t="n"/>
      <c r="R15" s="300" t="n"/>
      <c r="S15" s="303" t="n"/>
      <c r="T15" s="303" t="n"/>
      <c r="U15" s="312" t="n"/>
      <c r="V15" s="303" t="n"/>
      <c r="W15" s="303" t="n"/>
      <c r="X15" s="303" t="n"/>
      <c r="Y15" s="303" t="n"/>
      <c r="Z15" s="303" t="n"/>
      <c r="AA15" s="303" t="n"/>
      <c r="AB15" s="304" t="n"/>
    </row>
    <row r="16" ht="15.75" customHeight="1" s="644" thickBot="1">
      <c r="L16" s="302" t="n"/>
      <c r="M16" s="311" t="n"/>
      <c r="N16" s="303" t="n"/>
      <c r="O16" s="303" t="n"/>
      <c r="P16" s="303" t="n"/>
      <c r="Q16" s="303" t="n"/>
      <c r="R16" s="304" t="n"/>
      <c r="S16" s="303" t="n"/>
      <c r="T16" s="303" t="n"/>
      <c r="U16" s="303" t="n"/>
      <c r="V16" s="312" t="n"/>
      <c r="W16" s="303" t="n"/>
      <c r="X16" s="303" t="n"/>
      <c r="Y16" s="303" t="n"/>
      <c r="Z16" s="303" t="n"/>
      <c r="AA16" s="303" t="n"/>
      <c r="AB16" s="304" t="n"/>
    </row>
    <row r="17" ht="15.75" customHeight="1" s="644" thickBot="1">
      <c r="B17" s="301" t="inlineStr">
        <is>
          <t>On the Site Setup sheet</t>
        </is>
      </c>
      <c r="C17" s="398" t="n"/>
      <c r="D17" s="398" t="n"/>
      <c r="E17" s="398" t="n"/>
      <c r="F17" s="398" t="n"/>
      <c r="G17" s="398" t="n"/>
      <c r="H17" s="398" t="n"/>
      <c r="I17" s="270" t="n"/>
      <c r="L17" s="305" t="n"/>
      <c r="M17" s="308" t="n"/>
      <c r="N17" s="309" t="n"/>
      <c r="O17" s="309" t="n"/>
      <c r="P17" s="309" t="n"/>
      <c r="Q17" s="309" t="n"/>
      <c r="R17" s="310" t="n"/>
      <c r="S17" s="303" t="n"/>
      <c r="T17" s="303" t="n"/>
      <c r="U17" s="303" t="n"/>
      <c r="V17" s="303" t="n"/>
      <c r="W17" s="303" t="n"/>
      <c r="X17" s="303" t="n"/>
      <c r="Y17" s="303" t="n"/>
      <c r="Z17" s="303" t="n"/>
      <c r="AA17" s="303" t="n"/>
      <c r="AB17" s="304" t="n"/>
    </row>
    <row r="18" ht="15.75" customHeight="1" s="644" thickBot="1">
      <c r="B18" s="643" t="n"/>
      <c r="I18" s="15" t="n"/>
      <c r="L18" s="305" t="n"/>
      <c r="M18" s="303" t="n"/>
      <c r="N18" s="303" t="n"/>
      <c r="O18" s="303" t="n"/>
      <c r="P18" s="303" t="n"/>
      <c r="Q18" s="303" t="n"/>
      <c r="R18" s="303" t="n"/>
      <c r="S18" s="303" t="n"/>
      <c r="T18" s="303" t="n"/>
      <c r="U18" s="303" t="n"/>
      <c r="V18" s="303" t="n"/>
      <c r="W18" s="303" t="n"/>
      <c r="X18" s="303" t="n"/>
      <c r="Y18" s="303" t="n"/>
      <c r="Z18" s="303" t="n"/>
      <c r="AA18" s="303" t="n"/>
      <c r="AB18" s="304" t="n"/>
    </row>
    <row r="19" ht="15.75" customHeight="1" s="644" thickBot="1">
      <c r="B19" s="117" t="n"/>
      <c r="C19" s="307" t="n"/>
      <c r="D19" s="307" t="n"/>
      <c r="E19" s="307" t="n"/>
      <c r="F19" s="307" t="n"/>
      <c r="G19" s="307" t="n"/>
      <c r="H19" s="307" t="n"/>
      <c r="I19" s="118" t="n"/>
      <c r="L19" s="302" t="n"/>
      <c r="M19" s="306" t="inlineStr">
        <is>
          <t xml:space="preserve">Hide all unused lines. </t>
        </is>
      </c>
      <c r="N19" s="299" t="n"/>
      <c r="O19" s="299" t="n"/>
      <c r="P19" s="299" t="n"/>
      <c r="Q19" s="299" t="n"/>
      <c r="R19" s="299" t="n"/>
      <c r="S19" s="299" t="n"/>
      <c r="T19" s="299" t="n"/>
      <c r="U19" s="299" t="n"/>
      <c r="V19" s="299" t="n"/>
      <c r="W19" s="299" t="n"/>
      <c r="X19" s="299" t="n"/>
      <c r="Y19" s="299" t="n"/>
      <c r="Z19" s="300" t="n"/>
      <c r="AA19" s="303" t="n"/>
      <c r="AB19" s="304" t="n"/>
    </row>
    <row r="20" ht="15.75" customHeight="1" s="644" thickBot="1">
      <c r="L20" s="302" t="n"/>
      <c r="M20" s="302" t="inlineStr">
        <is>
          <t>On 'Data' Tab at the top, click Advanced.</t>
        </is>
      </c>
      <c r="N20" s="303" t="n"/>
      <c r="O20" s="303" t="n"/>
      <c r="P20" s="303" t="n"/>
      <c r="Q20" s="303" t="n"/>
      <c r="R20" s="313" t="inlineStr">
        <is>
          <t>List Range:</t>
        </is>
      </c>
      <c r="S20" s="313" t="inlineStr">
        <is>
          <t>$A$12:$K$114</t>
        </is>
      </c>
      <c r="T20" s="313" t="n"/>
      <c r="U20" s="303" t="n"/>
      <c r="V20" s="303" t="n"/>
      <c r="W20" s="303" t="n"/>
      <c r="X20" s="303" t="n"/>
      <c r="Y20" s="303" t="n"/>
      <c r="Z20" s="304" t="n"/>
      <c r="AA20" s="303" t="n"/>
      <c r="AB20" s="304" t="n"/>
    </row>
    <row r="21">
      <c r="B21" s="301" t="inlineStr">
        <is>
          <t>Enter the latest Version Key</t>
        </is>
      </c>
      <c r="C21" s="398" t="n"/>
      <c r="D21" s="270" t="n"/>
      <c r="F21" s="301" t="inlineStr">
        <is>
          <t>Get the latest version key from:</t>
        </is>
      </c>
      <c r="G21" s="398" t="n"/>
      <c r="H21" s="398" t="n"/>
      <c r="I21" s="398" t="n"/>
      <c r="J21" s="270" t="n"/>
      <c r="L21" s="302" t="n"/>
      <c r="M21" s="302" t="n"/>
      <c r="N21" s="303" t="n"/>
      <c r="O21" s="303" t="n"/>
      <c r="P21" s="303" t="n"/>
      <c r="Q21" s="303" t="n"/>
      <c r="R21" s="313" t="inlineStr">
        <is>
          <t>Criteria Range (Choose One):</t>
        </is>
      </c>
      <c r="S21" s="313" t="n"/>
      <c r="T21" s="313" t="n"/>
      <c r="U21" s="303" t="n"/>
      <c r="V21" s="303" t="n"/>
      <c r="W21" s="303" t="n"/>
      <c r="X21" s="303" t="n"/>
      <c r="Y21" s="303" t="n"/>
      <c r="Z21" s="304" t="n"/>
      <c r="AA21" s="303" t="n"/>
      <c r="AB21" s="304" t="n"/>
    </row>
    <row r="22">
      <c r="B22" s="643" t="n"/>
      <c r="D22" s="15" t="n"/>
      <c r="F22" s="314" t="inlineStr">
        <is>
          <t>https://w.amazon.com/bin/view/SLAM-Report/</t>
        </is>
      </c>
      <c r="J22" s="15" t="n"/>
      <c r="L22" s="302" t="n"/>
      <c r="M22" s="302" t="n"/>
      <c r="N22" s="303" t="n"/>
      <c r="O22" s="303" t="n"/>
      <c r="P22" s="303" t="n"/>
      <c r="Q22" s="303" t="n"/>
      <c r="R22" s="303" t="n"/>
      <c r="S22" s="315" t="inlineStr">
        <is>
          <t>$I$5:$I$6</t>
        </is>
      </c>
      <c r="T22" s="316" t="inlineStr">
        <is>
          <t>Filter ON</t>
        </is>
      </c>
      <c r="U22" s="303" t="n"/>
      <c r="V22" s="303" t="n"/>
      <c r="W22" s="303" t="n"/>
      <c r="X22" s="303" t="n"/>
      <c r="Y22" s="303" t="n"/>
      <c r="Z22" s="304" t="n"/>
      <c r="AA22" s="303" t="n"/>
      <c r="AB22" s="304" t="n"/>
    </row>
    <row r="23">
      <c r="B23" s="643" t="n"/>
      <c r="D23" s="15" t="n"/>
      <c r="F23" s="643" t="n"/>
      <c r="J23" s="15" t="n"/>
      <c r="L23" s="302" t="n"/>
      <c r="M23" s="302" t="n"/>
      <c r="N23" s="303" t="n"/>
      <c r="O23" s="303" t="n"/>
      <c r="P23" s="303" t="n"/>
      <c r="Q23" s="303" t="n"/>
      <c r="R23" s="303" t="n"/>
      <c r="S23" s="317" t="inlineStr">
        <is>
          <t>$I$8:$I$9</t>
        </is>
      </c>
      <c r="T23" s="318" t="inlineStr">
        <is>
          <t>Filter OFF</t>
        </is>
      </c>
      <c r="U23" s="303" t="n"/>
      <c r="V23" s="303" t="n"/>
      <c r="W23" s="303" t="n"/>
      <c r="X23" s="303" t="n"/>
      <c r="Y23" s="303" t="n"/>
      <c r="Z23" s="304" t="n"/>
      <c r="AA23" s="303" t="n"/>
      <c r="AB23" s="304" t="n"/>
    </row>
    <row r="24">
      <c r="B24" s="643" t="n"/>
      <c r="D24" s="15" t="n"/>
      <c r="F24" s="643" t="n"/>
      <c r="J24" s="15" t="n"/>
      <c r="L24" s="302" t="n"/>
      <c r="M24" s="302" t="n"/>
      <c r="N24" s="303" t="n"/>
      <c r="O24" s="303" t="n"/>
      <c r="P24" s="303" t="n"/>
      <c r="Q24" s="303" t="n"/>
      <c r="R24" s="303" t="n"/>
      <c r="S24" s="303" t="n"/>
      <c r="T24" s="303" t="n"/>
      <c r="U24" s="303" t="n"/>
      <c r="V24" s="303" t="n"/>
      <c r="W24" s="303" t="n"/>
      <c r="X24" s="303" t="n"/>
      <c r="Y24" s="303" t="n"/>
      <c r="Z24" s="304" t="n"/>
      <c r="AA24" s="303" t="n"/>
      <c r="AB24" s="304" t="n"/>
    </row>
    <row r="25">
      <c r="B25" s="643" t="n"/>
      <c r="D25" s="15" t="n"/>
      <c r="F25" s="643" t="n"/>
      <c r="J25" s="15" t="n"/>
      <c r="L25" s="302" t="n"/>
      <c r="M25" s="302" t="n"/>
      <c r="N25" s="303" t="n"/>
      <c r="O25" s="303" t="n"/>
      <c r="P25" s="303" t="n"/>
      <c r="Q25" s="303" t="n"/>
      <c r="R25" s="303" t="n"/>
      <c r="S25" s="303" t="n"/>
      <c r="T25" s="303" t="n"/>
      <c r="U25" s="303" t="n"/>
      <c r="V25" s="303" t="n"/>
      <c r="W25" s="303" t="n"/>
      <c r="X25" s="303" t="n"/>
      <c r="Y25" s="303" t="n"/>
      <c r="Z25" s="304" t="n"/>
      <c r="AA25" s="303" t="n"/>
      <c r="AB25" s="304" t="n"/>
    </row>
    <row r="26">
      <c r="B26" s="643" t="n"/>
      <c r="D26" s="15" t="n"/>
      <c r="F26" s="643" t="n"/>
      <c r="J26" s="15" t="n"/>
      <c r="L26" s="302" t="n"/>
      <c r="M26" s="302" t="n"/>
      <c r="N26" s="303" t="n"/>
      <c r="O26" s="303" t="n"/>
      <c r="P26" s="303" t="n"/>
      <c r="Q26" s="303" t="n"/>
      <c r="R26" s="303" t="n"/>
      <c r="S26" s="303" t="n"/>
      <c r="T26" s="303" t="n"/>
      <c r="U26" s="303" t="n"/>
      <c r="V26" s="303" t="n"/>
      <c r="W26" s="303" t="n"/>
      <c r="X26" s="303" t="n"/>
      <c r="Y26" s="303" t="n"/>
      <c r="Z26" s="304" t="n"/>
      <c r="AA26" s="303" t="n"/>
      <c r="AB26" s="304" t="n"/>
    </row>
    <row r="27" ht="15.75" customHeight="1" s="644" thickBot="1">
      <c r="B27" s="117" t="n"/>
      <c r="C27" s="307" t="n"/>
      <c r="D27" s="118" t="n"/>
      <c r="F27" s="643" t="n"/>
      <c r="J27" s="15" t="n"/>
      <c r="L27" s="302" t="n"/>
      <c r="M27" s="302" t="n"/>
      <c r="N27" s="303" t="n"/>
      <c r="O27" s="303" t="n"/>
      <c r="P27" s="303" t="n"/>
      <c r="Q27" s="303" t="n"/>
      <c r="R27" s="303" t="n"/>
      <c r="S27" s="303" t="n"/>
      <c r="T27" s="303" t="n"/>
      <c r="U27" s="303" t="n"/>
      <c r="V27" s="303" t="n"/>
      <c r="W27" s="303" t="n"/>
      <c r="X27" s="303" t="n"/>
      <c r="Y27" s="303" t="n"/>
      <c r="Z27" s="304" t="n"/>
      <c r="AA27" s="303" t="n"/>
      <c r="AB27" s="304" t="n"/>
    </row>
    <row r="28">
      <c r="F28" s="643" t="n"/>
      <c r="J28" s="15" t="n"/>
      <c r="L28" s="302" t="n"/>
      <c r="M28" s="311" t="n"/>
      <c r="N28" s="303" t="n"/>
      <c r="O28" s="303" t="n"/>
      <c r="P28" s="303" t="n"/>
      <c r="Q28" s="303" t="n"/>
      <c r="R28" s="303" t="n"/>
      <c r="S28" s="303" t="n"/>
      <c r="T28" s="303" t="n"/>
      <c r="U28" s="303" t="n"/>
      <c r="V28" s="303" t="n"/>
      <c r="W28" s="303" t="n"/>
      <c r="X28" s="303" t="n"/>
      <c r="Y28" s="303" t="n"/>
      <c r="Z28" s="304" t="n"/>
      <c r="AA28" s="303" t="n"/>
      <c r="AB28" s="304" t="n"/>
    </row>
    <row r="29" ht="15.75" customHeight="1" s="644" thickBot="1">
      <c r="F29" s="117" t="n"/>
      <c r="G29" s="307" t="n"/>
      <c r="H29" s="307" t="n"/>
      <c r="I29" s="307" t="n"/>
      <c r="J29" s="118" t="n"/>
      <c r="L29" s="302" t="n"/>
      <c r="M29" s="308" t="n"/>
      <c r="N29" s="309" t="n"/>
      <c r="O29" s="309" t="n"/>
      <c r="P29" s="309" t="n"/>
      <c r="Q29" s="309" t="n"/>
      <c r="R29" s="309" t="n"/>
      <c r="S29" s="309" t="n"/>
      <c r="T29" s="309" t="n"/>
      <c r="U29" s="309" t="n"/>
      <c r="V29" s="309" t="n"/>
      <c r="W29" s="309" t="n"/>
      <c r="X29" s="309" t="n"/>
      <c r="Y29" s="309" t="n"/>
      <c r="Z29" s="310" t="n"/>
      <c r="AA29" s="303" t="n"/>
      <c r="AB29" s="304" t="n"/>
    </row>
    <row r="30" ht="15.75" customHeight="1" s="644" thickBot="1">
      <c r="L30" s="319">
        <f>CONCATENATE("""Save As"" the file to include your site i.e. 'SLAM Report V",MAX('REV Hist.'!A:A)," ",'SLAM REPORT'!H1,"'")</f>
        <v/>
      </c>
      <c r="M30" s="320" t="n"/>
      <c r="N30" s="321" t="n"/>
      <c r="O30" s="321" t="n"/>
      <c r="P30" s="321" t="n"/>
      <c r="Q30" s="321" t="n"/>
      <c r="R30" s="321" t="n"/>
      <c r="S30" s="303" t="n"/>
      <c r="T30" s="303" t="n"/>
      <c r="U30" s="303" t="n"/>
      <c r="V30" s="303" t="n"/>
      <c r="W30" s="303" t="n"/>
      <c r="X30" s="303" t="n"/>
      <c r="Y30" s="303" t="n"/>
      <c r="Z30" s="303" t="n"/>
      <c r="AA30" s="303" t="n"/>
      <c r="AB30" s="304" t="n"/>
    </row>
    <row r="31" ht="24" customHeight="1" s="644" thickBot="1">
      <c r="B31" s="291" t="inlineStr">
        <is>
          <t>Single Day/Hourly Report</t>
        </is>
      </c>
      <c r="C31" s="292" t="n"/>
      <c r="D31" s="292" t="n"/>
      <c r="E31" s="292" t="n"/>
      <c r="F31" s="292" t="n"/>
      <c r="G31" s="292" t="n"/>
      <c r="H31" s="292" t="n"/>
      <c r="I31" s="292" t="n"/>
      <c r="J31" s="293" t="n"/>
      <c r="L31" s="308" t="n"/>
      <c r="M31" s="309" t="n"/>
      <c r="N31" s="309" t="n"/>
      <c r="O31" s="309" t="n"/>
      <c r="P31" s="309" t="n"/>
      <c r="Q31" s="309" t="n"/>
      <c r="R31" s="309" t="n"/>
      <c r="S31" s="309" t="n"/>
      <c r="T31" s="309" t="n"/>
      <c r="U31" s="309" t="n"/>
      <c r="V31" s="309" t="n"/>
      <c r="W31" s="309" t="n"/>
      <c r="X31" s="309" t="n"/>
      <c r="Y31" s="309" t="n"/>
      <c r="Z31" s="309" t="n"/>
      <c r="AA31" s="309" t="n"/>
      <c r="AB31" s="310" t="n"/>
    </row>
    <row r="32" ht="15.75" customHeight="1" s="644" thickBot="1">
      <c r="N32" s="322" t="n"/>
      <c r="O32" s="299" t="n"/>
      <c r="P32" s="299" t="n"/>
      <c r="Q32" s="299" t="n"/>
      <c r="R32" s="299" t="n"/>
      <c r="S32" s="299" t="n"/>
      <c r="T32" s="299" t="n"/>
      <c r="U32" s="299" t="n"/>
      <c r="V32" s="299" t="n"/>
      <c r="W32" s="299" t="n"/>
      <c r="X32" s="299" t="n"/>
      <c r="Y32" s="300" t="n"/>
    </row>
    <row r="33" ht="24" customHeight="1" s="644" thickBot="1">
      <c r="B33" s="301" t="inlineStr">
        <is>
          <t>On the Site Setup sheet</t>
        </is>
      </c>
      <c r="C33" s="398" t="n"/>
      <c r="D33" s="398" t="n"/>
      <c r="E33" s="398" t="n"/>
      <c r="F33" s="398" t="n"/>
      <c r="G33" s="398" t="n"/>
      <c r="H33" s="398" t="n"/>
      <c r="I33" s="270" t="n"/>
      <c r="N33" s="302" t="n"/>
      <c r="O33" s="291" t="inlineStr">
        <is>
          <t>Direct Data Links</t>
        </is>
      </c>
      <c r="P33" s="291" t="n"/>
      <c r="Q33" s="291" t="n"/>
      <c r="R33" s="323" t="n"/>
      <c r="S33" s="323" t="n"/>
      <c r="T33" s="323" t="n"/>
      <c r="U33" s="323" t="n"/>
      <c r="V33" s="323" t="n"/>
      <c r="W33" s="324" t="n"/>
      <c r="X33" s="303" t="n"/>
      <c r="Y33" s="304" t="n"/>
    </row>
    <row r="34">
      <c r="B34" s="643" t="n"/>
      <c r="I34" s="15" t="n"/>
      <c r="N34" s="302" t="n"/>
      <c r="O34" s="306" t="inlineStr">
        <is>
          <t>Enter your Site and Time zone.</t>
        </is>
      </c>
      <c r="P34" s="299" t="n"/>
      <c r="Q34" s="299" t="n"/>
      <c r="R34" s="299" t="n"/>
      <c r="S34" s="300" t="n"/>
      <c r="T34" s="303" t="n"/>
      <c r="U34" s="303" t="n"/>
      <c r="V34" s="303" t="n"/>
      <c r="W34" s="303" t="n"/>
      <c r="X34" s="303" t="n"/>
      <c r="Y34" s="304" t="n"/>
    </row>
    <row r="35" ht="15.75" customHeight="1" s="644" thickBot="1">
      <c r="B35" s="117" t="n"/>
      <c r="C35" s="307" t="n"/>
      <c r="D35" s="307" t="n"/>
      <c r="E35" s="307" t="n"/>
      <c r="F35" s="307" t="n"/>
      <c r="G35" s="307" t="n"/>
      <c r="H35" s="307" t="n"/>
      <c r="I35" s="118" t="n"/>
      <c r="N35" s="302" t="n"/>
      <c r="O35" s="302" t="n"/>
      <c r="P35" s="303" t="n"/>
      <c r="Q35" s="303" t="n"/>
      <c r="R35" s="303" t="n"/>
      <c r="S35" s="304" t="n"/>
      <c r="T35" s="303" t="n"/>
      <c r="U35" s="303" t="n"/>
      <c r="V35" s="303" t="n"/>
      <c r="W35" s="303" t="n"/>
      <c r="X35" s="303" t="n"/>
      <c r="Y35" s="304" t="n"/>
    </row>
    <row r="36" ht="15.75" customHeight="1" s="644" thickBot="1">
      <c r="N36" s="302" t="n"/>
      <c r="O36" s="302" t="n"/>
      <c r="P36" s="303" t="n"/>
      <c r="Q36" s="303" t="n"/>
      <c r="R36" s="303" t="n"/>
      <c r="S36" s="304" t="n"/>
      <c r="T36" s="303" t="n"/>
      <c r="U36" s="303" t="n"/>
      <c r="V36" s="303" t="n"/>
      <c r="W36" s="303" t="n"/>
      <c r="X36" s="303" t="n"/>
      <c r="Y36" s="304" t="n"/>
    </row>
    <row r="37">
      <c r="B37" s="301" t="inlineStr">
        <is>
          <t>Copy the link for the iGraph Data and Paste it into the browser.</t>
        </is>
      </c>
      <c r="C37" s="398" t="n"/>
      <c r="D37" s="398" t="n"/>
      <c r="E37" s="398" t="n"/>
      <c r="F37" s="398" t="n"/>
      <c r="G37" s="398" t="n"/>
      <c r="H37" s="270" t="n"/>
      <c r="N37" s="302" t="n"/>
      <c r="O37" s="302" t="n"/>
      <c r="P37" s="303" t="n"/>
      <c r="Q37" s="303" t="n"/>
      <c r="R37" s="303" t="n"/>
      <c r="S37" s="304" t="n"/>
      <c r="T37" s="303" t="n"/>
      <c r="U37" s="303" t="n"/>
      <c r="V37" s="303" t="n"/>
      <c r="W37" s="303" t="n"/>
      <c r="X37" s="303" t="n"/>
      <c r="Y37" s="304" t="n"/>
    </row>
    <row r="38">
      <c r="B38" s="643" t="n"/>
      <c r="H38" s="15" t="n"/>
      <c r="N38" s="302" t="n"/>
      <c r="O38" s="302" t="n"/>
      <c r="P38" s="303" t="n"/>
      <c r="Q38" s="303" t="n"/>
      <c r="R38" s="303" t="n"/>
      <c r="S38" s="304" t="n"/>
      <c r="T38" s="303" t="n"/>
      <c r="U38" s="303" t="n"/>
      <c r="V38" s="303" t="n"/>
      <c r="W38" s="303" t="n"/>
      <c r="X38" s="303" t="n"/>
      <c r="Y38" s="304" t="n"/>
    </row>
    <row r="39" ht="15.75" customHeight="1" s="644" thickBot="1">
      <c r="B39" s="643" t="n"/>
      <c r="H39" s="15" t="n"/>
      <c r="N39" s="302" t="n"/>
      <c r="O39" s="308" t="n"/>
      <c r="P39" s="309" t="n"/>
      <c r="Q39" s="309" t="n"/>
      <c r="R39" s="309" t="n"/>
      <c r="S39" s="310" t="n"/>
      <c r="T39" s="303" t="n"/>
      <c r="U39" s="303" t="n"/>
      <c r="V39" s="303" t="n"/>
      <c r="W39" s="303" t="n"/>
      <c r="X39" s="303" t="n"/>
      <c r="Y39" s="304" t="n"/>
    </row>
    <row r="40" ht="15.75" customHeight="1" s="644" thickBot="1">
      <c r="B40" s="643" t="n"/>
      <c r="H40" s="15" t="n"/>
      <c r="N40" s="302" t="n"/>
      <c r="O40" s="303" t="n"/>
      <c r="P40" s="303" t="n"/>
      <c r="Q40" s="303" t="n"/>
      <c r="R40" s="303" t="n"/>
      <c r="S40" s="303" t="n"/>
      <c r="T40" s="303" t="n"/>
      <c r="U40" s="303" t="n"/>
      <c r="V40" s="303" t="n"/>
      <c r="W40" s="303" t="n"/>
      <c r="X40" s="303" t="n"/>
      <c r="Y40" s="304" t="n"/>
    </row>
    <row r="41" ht="15.75" customHeight="1" s="644" thickBot="1">
      <c r="B41" s="643" t="n"/>
      <c r="H41" s="15" t="n"/>
      <c r="N41" s="302" t="n"/>
      <c r="O41" s="325" t="inlineStr">
        <is>
          <t xml:space="preserve">Open the link: </t>
        </is>
      </c>
      <c r="P41" s="326" t="n"/>
      <c r="Q41" s="327" t="inlineStr">
        <is>
          <t>https://tiny.amazon.com/</t>
        </is>
      </c>
      <c r="R41" s="326" t="n"/>
      <c r="S41" s="328" t="n"/>
      <c r="T41" s="303" t="n"/>
      <c r="U41" s="303" t="n"/>
      <c r="V41" s="303" t="n"/>
      <c r="W41" s="303" t="n"/>
      <c r="X41" s="303" t="n"/>
      <c r="Y41" s="304" t="n"/>
    </row>
    <row r="42" ht="15.75" customHeight="1" s="644" thickBot="1">
      <c r="B42" s="643" t="n"/>
      <c r="H42" s="15" t="n"/>
      <c r="N42" s="302" t="n"/>
      <c r="O42" s="303" t="n"/>
      <c r="P42" s="303" t="n"/>
      <c r="Q42" s="303" t="n"/>
      <c r="R42" s="303" t="n"/>
      <c r="S42" s="303" t="n"/>
      <c r="T42" s="303" t="n"/>
      <c r="U42" s="303" t="n"/>
      <c r="V42" s="303" t="n"/>
      <c r="W42" s="303" t="n"/>
      <c r="X42" s="303" t="n"/>
      <c r="Y42" s="304" t="n"/>
    </row>
    <row r="43" ht="15.75" customHeight="1" s="644" thickBot="1">
      <c r="B43" s="117" t="n"/>
      <c r="C43" s="307" t="n"/>
      <c r="D43" s="307" t="n"/>
      <c r="E43" s="307" t="n"/>
      <c r="F43" s="307" t="n"/>
      <c r="G43" s="307" t="n"/>
      <c r="H43" s="118" t="n"/>
      <c r="N43" s="302" t="n"/>
      <c r="O43" s="306" t="inlineStr">
        <is>
          <t>Copy the iGraph link that was created for your site.</t>
        </is>
      </c>
      <c r="P43" s="299" t="n"/>
      <c r="Q43" s="299" t="n"/>
      <c r="R43" s="299" t="n"/>
      <c r="S43" s="299" t="n"/>
      <c r="T43" s="299" t="n"/>
      <c r="U43" s="299" t="n"/>
      <c r="V43" s="300" t="n"/>
      <c r="W43" s="303" t="n"/>
      <c r="X43" s="303" t="n"/>
      <c r="Y43" s="304" t="n"/>
    </row>
    <row r="44" ht="15.75" customHeight="1" s="644" thickBot="1">
      <c r="N44" s="302" t="n"/>
      <c r="O44" s="302" t="n"/>
      <c r="P44" s="303" t="n"/>
      <c r="Q44" s="303" t="n"/>
      <c r="R44" s="303" t="n"/>
      <c r="S44" s="303" t="n"/>
      <c r="T44" s="303" t="n"/>
      <c r="U44" s="303" t="n"/>
      <c r="V44" s="304" t="n"/>
      <c r="W44" s="303" t="n"/>
      <c r="X44" s="303" t="n"/>
      <c r="Y44" s="304" t="n"/>
    </row>
    <row r="45" ht="15.75" customHeight="1" s="644" thickBot="1">
      <c r="B45" s="329" t="inlineStr">
        <is>
          <t>Choose your time range:</t>
        </is>
      </c>
      <c r="C45" s="398" t="n"/>
      <c r="D45" s="398" t="n"/>
      <c r="E45" s="398" t="n"/>
      <c r="F45" s="398" t="n"/>
      <c r="G45" s="398" t="n"/>
      <c r="H45" s="398" t="n"/>
      <c r="I45" s="398" t="n"/>
      <c r="J45" s="398" t="n"/>
      <c r="K45" s="398" t="n"/>
      <c r="L45" s="398" t="n"/>
      <c r="M45" s="398" t="n"/>
      <c r="N45" s="302" t="n"/>
      <c r="O45" s="302" t="n"/>
      <c r="P45" s="303" t="n"/>
      <c r="Q45" s="303" t="n"/>
      <c r="R45" s="303" t="n"/>
      <c r="S45" s="303" t="n"/>
      <c r="T45" s="303" t="n"/>
      <c r="U45" s="303" t="n"/>
      <c r="V45" s="304" t="n"/>
      <c r="W45" s="303" t="n"/>
      <c r="X45" s="303" t="n"/>
      <c r="Y45" s="304" t="n"/>
    </row>
    <row r="46">
      <c r="B46" s="330" t="inlineStr">
        <is>
          <t>+ Option 1: Relative time</t>
        </is>
      </c>
      <c r="C46" s="331" t="n"/>
      <c r="D46" s="331" t="n"/>
      <c r="E46" s="331" t="n"/>
      <c r="F46" s="331" t="n"/>
      <c r="G46" s="332" t="n"/>
      <c r="N46" s="302" t="n"/>
      <c r="O46" s="302" t="n"/>
      <c r="P46" s="303" t="n"/>
      <c r="Q46" s="303" t="n"/>
      <c r="R46" s="303" t="n"/>
      <c r="S46" s="303" t="n"/>
      <c r="T46" s="303" t="n"/>
      <c r="U46" s="303" t="n"/>
      <c r="V46" s="304" t="n"/>
      <c r="W46" s="303" t="n"/>
      <c r="X46" s="303" t="n"/>
      <c r="Y46" s="304" t="n"/>
    </row>
    <row r="47">
      <c r="B47" s="643" t="n"/>
      <c r="G47" s="15" t="n"/>
      <c r="N47" s="302" t="n"/>
      <c r="O47" s="302" t="n"/>
      <c r="P47" s="303" t="n"/>
      <c r="Q47" s="303" t="n"/>
      <c r="R47" s="303" t="n"/>
      <c r="S47" s="303" t="n"/>
      <c r="T47" s="303" t="n"/>
      <c r="U47" s="303" t="n"/>
      <c r="V47" s="304" t="n"/>
      <c r="W47" s="303" t="n"/>
      <c r="X47" s="303" t="n"/>
      <c r="Y47" s="304" t="n"/>
    </row>
    <row r="48" ht="15.75" customHeight="1" s="644" thickBot="1">
      <c r="B48" s="643" t="n"/>
      <c r="G48" s="15" t="n"/>
      <c r="N48" s="302" t="n"/>
      <c r="O48" s="308" t="n"/>
      <c r="P48" s="309" t="n"/>
      <c r="Q48" s="309" t="n"/>
      <c r="R48" s="309" t="n"/>
      <c r="S48" s="309" t="n"/>
      <c r="T48" s="309" t="n"/>
      <c r="U48" s="309" t="n"/>
      <c r="V48" s="310" t="n"/>
      <c r="W48" s="303" t="n"/>
      <c r="X48" s="303" t="n"/>
      <c r="Y48" s="304" t="n"/>
    </row>
    <row r="49" ht="15.75" customHeight="1" s="644" thickBot="1">
      <c r="B49" s="643" t="n"/>
      <c r="G49" s="15" t="n"/>
      <c r="N49" s="302" t="n"/>
      <c r="O49" s="303" t="n"/>
      <c r="P49" s="303" t="n"/>
      <c r="Q49" s="303" t="n"/>
      <c r="R49" s="303" t="n"/>
      <c r="S49" s="303" t="n"/>
      <c r="T49" s="303" t="n"/>
      <c r="U49" s="303" t="n"/>
      <c r="V49" s="303" t="n"/>
      <c r="W49" s="303" t="n"/>
      <c r="X49" s="303" t="n"/>
      <c r="Y49" s="304" t="n"/>
    </row>
    <row r="50">
      <c r="B50" s="643" t="n"/>
      <c r="G50" s="15" t="n"/>
      <c r="N50" s="302" t="n"/>
      <c r="O50" s="306" t="inlineStr">
        <is>
          <t xml:space="preserve">In your browser at tiny.amazon.com </t>
        </is>
      </c>
      <c r="P50" s="299" t="n"/>
      <c r="Q50" s="299" t="n"/>
      <c r="R50" s="299" t="n"/>
      <c r="S50" s="299" t="n"/>
      <c r="T50" s="299" t="n"/>
      <c r="U50" s="299" t="n"/>
      <c r="V50" s="299" t="n"/>
      <c r="W50" s="299" t="n"/>
      <c r="X50" s="299" t="n"/>
      <c r="Y50" s="300" t="n"/>
    </row>
    <row r="51">
      <c r="B51" s="643" t="n"/>
      <c r="G51" s="15" t="n"/>
      <c r="N51" s="302" t="n"/>
      <c r="O51" s="305" t="inlineStr">
        <is>
          <t>Paste your URL and add a comment (if you want).</t>
        </is>
      </c>
      <c r="P51" s="303" t="n"/>
      <c r="Q51" s="303" t="n"/>
      <c r="R51" s="303" t="n"/>
      <c r="S51" s="303" t="n"/>
      <c r="T51" s="303" t="n"/>
      <c r="U51" s="303" t="n"/>
      <c r="V51" s="303" t="n"/>
      <c r="W51" s="303" t="n"/>
      <c r="X51" s="303" t="n"/>
      <c r="Y51" s="304" t="n"/>
    </row>
    <row r="52">
      <c r="B52" s="643" t="n"/>
      <c r="G52" s="15" t="n"/>
      <c r="N52" s="302" t="n"/>
      <c r="O52" s="302" t="n"/>
      <c r="P52" s="303" t="n"/>
      <c r="Q52" s="303" t="n"/>
      <c r="R52" s="303" t="n"/>
      <c r="S52" s="303" t="n"/>
      <c r="T52" s="303" t="n"/>
      <c r="U52" s="303" t="n"/>
      <c r="V52" s="303" t="n"/>
      <c r="W52" s="303" t="n"/>
      <c r="X52" s="303" t="n"/>
      <c r="Y52" s="304" t="n"/>
    </row>
    <row r="53">
      <c r="B53" s="643" t="n"/>
      <c r="G53" s="15" t="n"/>
      <c r="N53" s="302" t="n"/>
      <c r="O53" s="302" t="n"/>
      <c r="P53" s="303" t="n"/>
      <c r="Q53" s="303" t="n"/>
      <c r="R53" s="303" t="n"/>
      <c r="S53" s="303" t="n"/>
      <c r="T53" s="303" t="n"/>
      <c r="U53" s="303" t="n"/>
      <c r="V53" s="303" t="n"/>
      <c r="W53" s="303" t="n"/>
      <c r="X53" s="303" t="n"/>
      <c r="Y53" s="304" t="n"/>
    </row>
    <row r="54">
      <c r="B54" s="643" t="n"/>
      <c r="G54" s="15" t="n"/>
      <c r="N54" s="302" t="n"/>
      <c r="O54" s="302" t="n"/>
      <c r="P54" s="303" t="n"/>
      <c r="Q54" s="303" t="n"/>
      <c r="R54" s="303" t="n"/>
      <c r="S54" s="303" t="n"/>
      <c r="T54" s="303" t="n"/>
      <c r="U54" s="303" t="n"/>
      <c r="V54" s="303" t="n"/>
      <c r="W54" s="303" t="n"/>
      <c r="X54" s="303" t="n"/>
      <c r="Y54" s="304" t="n"/>
    </row>
    <row r="55">
      <c r="B55" s="643" t="n"/>
      <c r="G55" s="15" t="n"/>
      <c r="N55" s="302" t="n"/>
      <c r="O55" s="302" t="n"/>
      <c r="P55" s="303" t="n"/>
      <c r="Q55" s="303" t="n"/>
      <c r="R55" s="303" t="n"/>
      <c r="S55" s="303" t="n"/>
      <c r="T55" s="303" t="n"/>
      <c r="U55" s="303" t="n"/>
      <c r="V55" s="303" t="n"/>
      <c r="W55" s="303" t="n"/>
      <c r="X55" s="303" t="n"/>
      <c r="Y55" s="304" t="n"/>
    </row>
    <row r="56">
      <c r="B56" s="643" t="n"/>
      <c r="G56" s="15" t="n"/>
      <c r="N56" s="302" t="n"/>
      <c r="O56" s="302" t="n"/>
      <c r="P56" s="303" t="n"/>
      <c r="Q56" s="303" t="n"/>
      <c r="R56" s="303" t="n"/>
      <c r="S56" s="303" t="n"/>
      <c r="T56" s="303" t="n"/>
      <c r="U56" s="303" t="n"/>
      <c r="V56" s="303" t="n"/>
      <c r="W56" s="303" t="n"/>
      <c r="X56" s="303" t="n"/>
      <c r="Y56" s="304" t="n"/>
    </row>
    <row r="57" ht="15.75" customHeight="1" s="644" thickBot="1">
      <c r="B57" s="117" t="n"/>
      <c r="C57" s="307" t="n"/>
      <c r="D57" s="307" t="n"/>
      <c r="E57" s="307" t="n"/>
      <c r="F57" s="307" t="n"/>
      <c r="G57" s="118" t="n"/>
      <c r="N57" s="302" t="n"/>
      <c r="O57" s="302" t="n"/>
      <c r="P57" s="303" t="n"/>
      <c r="Q57" s="303" t="n"/>
      <c r="R57" s="303" t="n"/>
      <c r="S57" s="303" t="n"/>
      <c r="T57" s="303" t="n"/>
      <c r="U57" s="303" t="n"/>
      <c r="V57" s="303" t="n"/>
      <c r="W57" s="303" t="n"/>
      <c r="X57" s="303" t="n"/>
      <c r="Y57" s="304" t="n"/>
    </row>
    <row r="58" ht="15.75" customHeight="1" s="644" thickBot="1">
      <c r="B58" s="643" t="n"/>
      <c r="N58" s="302" t="n"/>
      <c r="O58" s="302" t="n"/>
      <c r="P58" s="303" t="n"/>
      <c r="Q58" s="303" t="n"/>
      <c r="R58" s="303" t="n"/>
      <c r="S58" s="303" t="n"/>
      <c r="T58" s="303" t="n"/>
      <c r="U58" s="303" t="n"/>
      <c r="V58" s="303" t="n"/>
      <c r="W58" s="303" t="n"/>
      <c r="X58" s="303" t="n"/>
      <c r="Y58" s="304" t="n"/>
    </row>
    <row r="59">
      <c r="B59" s="330" t="inlineStr">
        <is>
          <t>+ Option 2: Switch to fixed time</t>
        </is>
      </c>
      <c r="C59" s="398" t="n"/>
      <c r="D59" s="331" t="n"/>
      <c r="E59" s="331" t="n"/>
      <c r="F59" s="331" t="n"/>
      <c r="G59" s="331" t="n"/>
      <c r="H59" s="331" t="n"/>
      <c r="I59" s="331" t="inlineStr">
        <is>
          <t>Choose your fixed time range</t>
        </is>
      </c>
      <c r="J59" s="331" t="n"/>
      <c r="K59" s="398" t="n"/>
      <c r="L59" s="398" t="n"/>
      <c r="M59" s="398" t="n"/>
      <c r="N59" s="302" t="n"/>
      <c r="O59" s="302" t="n"/>
      <c r="P59" s="303" t="n"/>
      <c r="Q59" s="303" t="n"/>
      <c r="R59" s="303" t="n"/>
      <c r="S59" s="303" t="n"/>
      <c r="T59" s="303" t="n"/>
      <c r="U59" s="303" t="n"/>
      <c r="V59" s="303" t="n"/>
      <c r="W59" s="303" t="n"/>
      <c r="X59" s="303" t="n"/>
      <c r="Y59" s="304" t="n"/>
    </row>
    <row r="60">
      <c r="B60" s="643" t="n"/>
      <c r="N60" s="302" t="n"/>
      <c r="O60" s="302" t="n"/>
      <c r="P60" s="303" t="n"/>
      <c r="Q60" s="303" t="n"/>
      <c r="R60" s="303" t="n"/>
      <c r="S60" s="303" t="n"/>
      <c r="T60" s="303" t="n"/>
      <c r="U60" s="303" t="n"/>
      <c r="V60" s="303" t="n"/>
      <c r="W60" s="303" t="n"/>
      <c r="X60" s="303" t="n"/>
      <c r="Y60" s="304" t="n"/>
    </row>
    <row r="61">
      <c r="B61" s="643" t="n"/>
      <c r="N61" s="302" t="n"/>
      <c r="O61" s="302" t="n"/>
      <c r="P61" s="303" t="n"/>
      <c r="Q61" s="303" t="n"/>
      <c r="R61" s="303" t="n"/>
      <c r="S61" s="303" t="n"/>
      <c r="T61" s="303" t="n"/>
      <c r="U61" s="303" t="n"/>
      <c r="V61" s="303" t="n"/>
      <c r="W61" s="303" t="n"/>
      <c r="X61" s="303" t="n"/>
      <c r="Y61" s="304" t="n"/>
    </row>
    <row r="62">
      <c r="B62" s="643" t="n"/>
      <c r="N62" s="302" t="n"/>
      <c r="O62" s="302" t="n"/>
      <c r="P62" s="303" t="n"/>
      <c r="Q62" s="303" t="n"/>
      <c r="R62" s="303" t="n"/>
      <c r="S62" s="303" t="n"/>
      <c r="T62" s="303" t="n"/>
      <c r="U62" s="303" t="n"/>
      <c r="V62" s="303" t="n"/>
      <c r="W62" s="303" t="n"/>
      <c r="X62" s="303" t="n"/>
      <c r="Y62" s="304" t="n"/>
    </row>
    <row r="63" ht="15.75" customHeight="1" s="644" thickBot="1">
      <c r="B63" s="643" t="n"/>
      <c r="N63" s="302" t="n"/>
      <c r="O63" s="308" t="n"/>
      <c r="P63" s="309" t="n"/>
      <c r="Q63" s="309" t="n"/>
      <c r="R63" s="309" t="n"/>
      <c r="S63" s="309" t="n"/>
      <c r="T63" s="309" t="n"/>
      <c r="U63" s="309" t="n"/>
      <c r="V63" s="309" t="n"/>
      <c r="W63" s="309" t="n"/>
      <c r="X63" s="309" t="n"/>
      <c r="Y63" s="310" t="n"/>
    </row>
    <row r="64" ht="15.75" customHeight="1" s="644" thickBot="1">
      <c r="B64" s="643" t="n"/>
      <c r="N64" s="302" t="n"/>
      <c r="O64" s="303" t="n"/>
      <c r="P64" s="303" t="n"/>
      <c r="Q64" s="303" t="n"/>
      <c r="R64" s="303" t="n"/>
      <c r="S64" s="303" t="n"/>
      <c r="T64" s="303" t="n"/>
      <c r="U64" s="303" t="n"/>
      <c r="V64" s="303" t="n"/>
      <c r="W64" s="303" t="n"/>
      <c r="X64" s="303" t="n"/>
      <c r="Y64" s="304" t="n"/>
    </row>
    <row r="65">
      <c r="B65" s="643" t="n"/>
      <c r="N65" s="302" t="n"/>
      <c r="O65" s="306" t="inlineStr">
        <is>
          <t>Shorten!, then copy the link</t>
        </is>
      </c>
      <c r="P65" s="299" t="n"/>
      <c r="Q65" s="299" t="n"/>
      <c r="R65" s="299" t="n"/>
      <c r="S65" s="299" t="n"/>
      <c r="T65" s="299" t="n"/>
      <c r="U65" s="300" t="n"/>
      <c r="V65" s="303" t="n"/>
      <c r="W65" s="303" t="n"/>
      <c r="X65" s="303" t="n"/>
      <c r="Y65" s="304" t="n"/>
    </row>
    <row r="66">
      <c r="B66" s="643" t="n"/>
      <c r="N66" s="302" t="n"/>
      <c r="O66" s="302" t="n"/>
      <c r="P66" s="303" t="n"/>
      <c r="Q66" s="303" t="n"/>
      <c r="R66" s="303" t="n"/>
      <c r="S66" s="303" t="n"/>
      <c r="T66" s="303" t="n"/>
      <c r="U66" s="304" t="n"/>
      <c r="V66" s="303" t="n"/>
      <c r="W66" s="303" t="n"/>
      <c r="X66" s="303" t="n"/>
      <c r="Y66" s="304" t="n"/>
    </row>
    <row r="67">
      <c r="B67" s="643" t="n"/>
      <c r="N67" s="302" t="n"/>
      <c r="O67" s="302" t="n"/>
      <c r="P67" s="303" t="n"/>
      <c r="Q67" s="303" t="n"/>
      <c r="R67" s="303" t="n"/>
      <c r="S67" s="303" t="n"/>
      <c r="T67" s="303" t="n"/>
      <c r="U67" s="304" t="n"/>
      <c r="V67" s="303" t="n"/>
      <c r="W67" s="303" t="n"/>
      <c r="X67" s="303" t="n"/>
      <c r="Y67" s="304" t="n"/>
    </row>
    <row r="68">
      <c r="B68" s="643" t="n"/>
      <c r="N68" s="302" t="n"/>
      <c r="O68" s="302" t="n"/>
      <c r="P68" s="303" t="n"/>
      <c r="Q68" s="303" t="n"/>
      <c r="R68" s="303" t="n"/>
      <c r="S68" s="303" t="n"/>
      <c r="T68" s="303" t="n"/>
      <c r="U68" s="304" t="n"/>
      <c r="V68" s="303" t="n"/>
      <c r="W68" s="303" t="n"/>
      <c r="X68" s="303" t="n"/>
      <c r="Y68" s="304" t="n"/>
    </row>
    <row r="69">
      <c r="B69" s="643" t="n"/>
      <c r="N69" s="302" t="n"/>
      <c r="O69" s="302" t="n"/>
      <c r="P69" s="303" t="n"/>
      <c r="Q69" s="303" t="n"/>
      <c r="R69" s="303" t="n"/>
      <c r="S69" s="303" t="n"/>
      <c r="T69" s="303" t="n"/>
      <c r="U69" s="304" t="n"/>
      <c r="V69" s="303" t="n"/>
      <c r="W69" s="303" t="n"/>
      <c r="X69" s="303" t="n"/>
      <c r="Y69" s="304" t="n"/>
    </row>
    <row r="70" ht="15.75" customHeight="1" s="644" thickBot="1">
      <c r="B70" s="117" t="n"/>
      <c r="C70" s="307" t="n"/>
      <c r="D70" s="307" t="n"/>
      <c r="E70" s="307" t="n"/>
      <c r="F70" s="307" t="n"/>
      <c r="G70" s="307" t="n"/>
      <c r="H70" s="307" t="n"/>
      <c r="I70" s="307" t="n"/>
      <c r="J70" s="307" t="n"/>
      <c r="K70" s="307" t="n"/>
      <c r="L70" s="307" t="n"/>
      <c r="M70" s="307" t="n"/>
      <c r="N70" s="302" t="n"/>
      <c r="O70" s="302" t="n"/>
      <c r="P70" s="303" t="n"/>
      <c r="Q70" s="303" t="n"/>
      <c r="R70" s="303" t="n"/>
      <c r="S70" s="303" t="n"/>
      <c r="T70" s="303" t="n"/>
      <c r="U70" s="304" t="n"/>
      <c r="V70" s="303" t="n"/>
      <c r="W70" s="303" t="n"/>
      <c r="X70" s="303" t="n"/>
      <c r="Y70" s="304" t="n"/>
    </row>
    <row r="71" ht="15.75" customHeight="1" s="644" thickBot="1">
      <c r="B71" s="117" t="n"/>
      <c r="C71" s="307" t="n"/>
      <c r="D71" s="307" t="n"/>
      <c r="E71" s="307" t="n"/>
      <c r="F71" s="307" t="n"/>
      <c r="G71" s="307" t="n"/>
      <c r="H71" s="307" t="n"/>
      <c r="I71" s="307" t="n"/>
      <c r="J71" s="307" t="n"/>
      <c r="K71" s="307" t="n"/>
      <c r="L71" s="307" t="n"/>
      <c r="M71" s="307" t="n"/>
      <c r="N71" s="302" t="n"/>
      <c r="O71" s="302" t="n"/>
      <c r="P71" s="303" t="n"/>
      <c r="Q71" s="303" t="n"/>
      <c r="R71" s="303" t="n"/>
      <c r="S71" s="303" t="n"/>
      <c r="T71" s="303" t="n"/>
      <c r="U71" s="304" t="n"/>
      <c r="V71" s="303" t="n"/>
      <c r="W71" s="303" t="n"/>
      <c r="X71" s="303" t="n"/>
      <c r="Y71" s="304" t="n"/>
    </row>
    <row r="72">
      <c r="N72" s="302" t="n"/>
      <c r="O72" s="302" t="n"/>
      <c r="P72" s="303" t="n"/>
      <c r="Q72" s="303" t="n"/>
      <c r="R72" s="303" t="n"/>
      <c r="S72" s="303" t="n"/>
      <c r="T72" s="303" t="n"/>
      <c r="U72" s="304" t="n"/>
      <c r="V72" s="303" t="n"/>
      <c r="W72" s="303" t="n"/>
      <c r="X72" s="303" t="n"/>
      <c r="Y72" s="304" t="n"/>
    </row>
    <row r="73" ht="15.75" customHeight="1" s="644" thickBot="1">
      <c r="N73" s="302" t="n"/>
      <c r="O73" s="308" t="n"/>
      <c r="P73" s="309" t="n"/>
      <c r="Q73" s="309" t="n"/>
      <c r="R73" s="309" t="n"/>
      <c r="S73" s="309" t="n"/>
      <c r="T73" s="309" t="n"/>
      <c r="U73" s="310" t="n"/>
      <c r="V73" s="303" t="n"/>
      <c r="W73" s="303" t="n"/>
      <c r="X73" s="303" t="n"/>
      <c r="Y73" s="304" t="n"/>
    </row>
    <row r="74" ht="15.75" customHeight="1" s="644" thickBot="1">
      <c r="B74" s="301" t="inlineStr">
        <is>
          <t>After you change the time, you must Update Graph.</t>
        </is>
      </c>
      <c r="C74" s="398" t="n"/>
      <c r="D74" s="398" t="n"/>
      <c r="E74" s="398" t="n"/>
      <c r="F74" s="398" t="n"/>
      <c r="G74" s="270" t="n"/>
      <c r="N74" s="302" t="n"/>
      <c r="O74" s="303" t="n"/>
      <c r="P74" s="303" t="n"/>
      <c r="Q74" s="303" t="n"/>
      <c r="R74" s="303" t="n"/>
      <c r="S74" s="303" t="n"/>
      <c r="T74" s="303" t="n"/>
      <c r="U74" s="303" t="n"/>
      <c r="V74" s="303" t="n"/>
      <c r="W74" s="303" t="n"/>
      <c r="X74" s="303" t="n"/>
      <c r="Y74" s="304" t="n"/>
    </row>
    <row r="75">
      <c r="B75" s="643" t="n"/>
      <c r="G75" s="15" t="n"/>
      <c r="N75" s="302" t="n"/>
      <c r="O75" s="306" t="inlineStr">
        <is>
          <t>Paste the download link in the Site Setup Sheet</t>
        </is>
      </c>
      <c r="P75" s="299" t="n"/>
      <c r="Q75" s="299" t="n"/>
      <c r="R75" s="299" t="n"/>
      <c r="S75" s="299" t="n"/>
      <c r="T75" s="299" t="n"/>
      <c r="U75" s="299" t="n"/>
      <c r="V75" s="300" t="n"/>
      <c r="W75" s="303" t="n"/>
      <c r="X75" s="303" t="n"/>
      <c r="Y75" s="304" t="n"/>
    </row>
    <row r="76">
      <c r="B76" s="643" t="n"/>
      <c r="G76" s="15" t="n"/>
      <c r="N76" s="302" t="n"/>
      <c r="O76" s="302" t="n"/>
      <c r="P76" s="303" t="n"/>
      <c r="Q76" s="303" t="n"/>
      <c r="R76" s="303" t="n"/>
      <c r="S76" s="303" t="n"/>
      <c r="T76" s="303" t="n"/>
      <c r="U76" s="303" t="n"/>
      <c r="V76" s="304" t="n"/>
      <c r="W76" s="303" t="n"/>
      <c r="X76" s="303" t="n"/>
      <c r="Y76" s="304" t="n"/>
    </row>
    <row r="77">
      <c r="B77" s="643" t="n"/>
      <c r="G77" s="15" t="n"/>
      <c r="N77" s="302" t="n"/>
      <c r="O77" s="302" t="n"/>
      <c r="P77" s="303" t="n"/>
      <c r="Q77" s="303" t="n"/>
      <c r="R77" s="303" t="n"/>
      <c r="S77" s="303" t="n"/>
      <c r="T77" s="303" t="n"/>
      <c r="U77" s="303" t="n"/>
      <c r="V77" s="304" t="n"/>
      <c r="W77" s="303" t="n"/>
      <c r="X77" s="303" t="n"/>
      <c r="Y77" s="304" t="n"/>
    </row>
    <row r="78">
      <c r="B78" s="643" t="n"/>
      <c r="G78" s="15" t="n"/>
      <c r="N78" s="302" t="n"/>
      <c r="O78" s="302" t="n"/>
      <c r="P78" s="303" t="n"/>
      <c r="Q78" s="303" t="n"/>
      <c r="R78" s="303" t="n"/>
      <c r="S78" s="303" t="n"/>
      <c r="T78" s="303" t="n"/>
      <c r="U78" s="303" t="n"/>
      <c r="V78" s="304" t="n"/>
      <c r="W78" s="303" t="n"/>
      <c r="X78" s="303" t="n"/>
      <c r="Y78" s="304" t="n"/>
    </row>
    <row r="79">
      <c r="B79" s="643" t="n"/>
      <c r="G79" s="15" t="n"/>
      <c r="N79" s="302" t="n"/>
      <c r="O79" s="302" t="n"/>
      <c r="P79" s="303" t="n"/>
      <c r="Q79" s="303" t="n"/>
      <c r="R79" s="303" t="n"/>
      <c r="S79" s="303" t="n"/>
      <c r="T79" s="303" t="n"/>
      <c r="U79" s="303" t="n"/>
      <c r="V79" s="304" t="n"/>
      <c r="W79" s="303" t="n"/>
      <c r="X79" s="303" t="n"/>
      <c r="Y79" s="304" t="n"/>
    </row>
    <row r="80" ht="15.75" customHeight="1" s="644" thickBot="1">
      <c r="B80" s="643" t="n"/>
      <c r="G80" s="15" t="n"/>
      <c r="N80" s="302" t="n"/>
      <c r="O80" s="308" t="n"/>
      <c r="P80" s="309" t="n"/>
      <c r="Q80" s="309" t="n"/>
      <c r="R80" s="309" t="n"/>
      <c r="S80" s="309" t="n"/>
      <c r="T80" s="309" t="n"/>
      <c r="U80" s="309" t="n"/>
      <c r="V80" s="310" t="n"/>
      <c r="W80" s="303" t="n"/>
      <c r="X80" s="303" t="n"/>
      <c r="Y80" s="304" t="n"/>
    </row>
    <row r="81" ht="15.75" customHeight="1" s="644" thickBot="1">
      <c r="B81" s="643" t="n"/>
      <c r="G81" s="15" t="n"/>
      <c r="N81" s="302" t="n"/>
      <c r="O81" s="303" t="n"/>
      <c r="P81" s="303" t="n"/>
      <c r="Q81" s="303" t="n"/>
      <c r="R81" s="303" t="n"/>
      <c r="S81" s="303" t="n"/>
      <c r="T81" s="303" t="n"/>
      <c r="U81" s="303" t="n"/>
      <c r="V81" s="303" t="n"/>
      <c r="W81" s="303" t="n"/>
      <c r="X81" s="303" t="n"/>
      <c r="Y81" s="304" t="n"/>
    </row>
    <row r="82">
      <c r="B82" s="643" t="n"/>
      <c r="G82" s="15" t="n"/>
      <c r="N82" s="302" t="n"/>
      <c r="O82" s="306" t="inlineStr">
        <is>
          <t>Change the title of your link to match your site and data</t>
        </is>
      </c>
      <c r="P82" s="299" t="n"/>
      <c r="Q82" s="299" t="n"/>
      <c r="R82" s="299" t="n"/>
      <c r="S82" s="299" t="n"/>
      <c r="T82" s="299" t="n"/>
      <c r="U82" s="299" t="n"/>
      <c r="V82" s="300" t="n"/>
      <c r="W82" s="303" t="n"/>
      <c r="X82" s="303" t="n"/>
      <c r="Y82" s="304" t="n"/>
    </row>
    <row r="83">
      <c r="B83" s="643" t="n"/>
      <c r="G83" s="15" t="n"/>
      <c r="N83" s="302" t="n"/>
      <c r="O83" s="302" t="n"/>
      <c r="P83" s="303" t="n"/>
      <c r="Q83" s="303" t="n"/>
      <c r="R83" s="303" t="n"/>
      <c r="S83" s="303" t="n"/>
      <c r="T83" s="303" t="n"/>
      <c r="U83" s="303" t="n"/>
      <c r="V83" s="304" t="n"/>
      <c r="W83" s="303" t="n"/>
      <c r="X83" s="303" t="n"/>
      <c r="Y83" s="304" t="n"/>
    </row>
    <row r="84">
      <c r="B84" s="643" t="n"/>
      <c r="G84" s="15" t="n"/>
      <c r="N84" s="302" t="n"/>
      <c r="O84" s="302" t="n"/>
      <c r="P84" s="303" t="n"/>
      <c r="Q84" s="303" t="n"/>
      <c r="R84" s="303" t="n"/>
      <c r="S84" s="303" t="n"/>
      <c r="T84" s="303" t="n"/>
      <c r="U84" s="303" t="n"/>
      <c r="V84" s="304" t="n"/>
      <c r="W84" s="303" t="n"/>
      <c r="X84" s="303" t="n"/>
      <c r="Y84" s="304" t="n"/>
    </row>
    <row r="85" ht="15.75" customHeight="1" s="644" thickBot="1">
      <c r="B85" s="117" t="n"/>
      <c r="C85" s="307" t="n"/>
      <c r="D85" s="307" t="n"/>
      <c r="E85" s="307" t="n"/>
      <c r="F85" s="307" t="n"/>
      <c r="G85" s="118" t="n"/>
      <c r="N85" s="302" t="n"/>
      <c r="O85" s="302" t="n"/>
      <c r="P85" s="303" t="n"/>
      <c r="Q85" s="303" t="n"/>
      <c r="R85" s="303" t="n"/>
      <c r="S85" s="303" t="n"/>
      <c r="T85" s="303" t="n"/>
      <c r="U85" s="303" t="n"/>
      <c r="V85" s="304" t="n"/>
      <c r="W85" s="303" t="n"/>
      <c r="X85" s="303" t="n"/>
      <c r="Y85" s="304" t="n"/>
    </row>
    <row r="86" ht="15.75" customHeight="1" s="644" thickBot="1">
      <c r="N86" s="302" t="n"/>
      <c r="O86" s="302" t="n"/>
      <c r="P86" s="303" t="n"/>
      <c r="Q86" s="303" t="n"/>
      <c r="R86" s="303" t="n"/>
      <c r="S86" s="303" t="n"/>
      <c r="T86" s="303" t="n"/>
      <c r="U86" s="303" t="n"/>
      <c r="V86" s="304" t="n"/>
      <c r="W86" s="303" t="n"/>
      <c r="X86" s="303" t="n"/>
      <c r="Y86" s="304" t="n"/>
    </row>
    <row r="87" ht="15.75" customHeight="1" s="644" thickBot="1">
      <c r="B87" s="301" t="inlineStr">
        <is>
          <t>Download the data file.</t>
        </is>
      </c>
      <c r="C87" s="398" t="n"/>
      <c r="D87" s="398" t="n"/>
      <c r="E87" s="398" t="n"/>
      <c r="F87" s="398" t="n"/>
      <c r="G87" s="270" t="n"/>
      <c r="N87" s="302" t="n"/>
      <c r="O87" s="308" t="n"/>
      <c r="P87" s="309" t="n"/>
      <c r="Q87" s="309" t="n"/>
      <c r="R87" s="309" t="n"/>
      <c r="S87" s="309" t="n"/>
      <c r="T87" s="309" t="n"/>
      <c r="U87" s="309" t="n"/>
      <c r="V87" s="310" t="n"/>
      <c r="W87" s="303" t="n"/>
      <c r="X87" s="303" t="n"/>
      <c r="Y87" s="304" t="n"/>
    </row>
    <row r="88" ht="15.75" customHeight="1" s="644" thickBot="1">
      <c r="B88" s="333" t="inlineStr">
        <is>
          <t>Choose the CSV from the Dashboarding dropdown.</t>
        </is>
      </c>
      <c r="G88" s="15" t="n"/>
      <c r="N88" s="302" t="n"/>
      <c r="O88" s="303" t="n"/>
      <c r="P88" s="303" t="n"/>
      <c r="Q88" s="303" t="n"/>
      <c r="R88" s="303" t="n"/>
      <c r="S88" s="303" t="n"/>
      <c r="T88" s="303" t="n"/>
      <c r="U88" s="303" t="n"/>
      <c r="V88" s="303" t="n"/>
      <c r="W88" s="303" t="n"/>
      <c r="X88" s="303" t="n"/>
      <c r="Y88" s="304" t="n"/>
    </row>
    <row r="89" ht="15.75" customHeight="1" s="644" thickBot="1">
      <c r="B89" s="643" t="n"/>
      <c r="G89" s="15" t="n"/>
      <c r="N89" s="302" t="n"/>
      <c r="O89" s="640">
        <f>CONCATENATE("""Save As"" the file to include your site i.e. 'SLAM Report V",MAX('REV Hist.'!A:A)," ",'SLAM REPORT'!H1,"'")</f>
        <v/>
      </c>
      <c r="P89" s="641" t="n"/>
      <c r="Q89" s="336" t="n"/>
      <c r="R89" s="336" t="n"/>
      <c r="S89" s="336" t="n"/>
      <c r="T89" s="336" t="n"/>
      <c r="U89" s="337" t="n"/>
      <c r="V89" s="303" t="n"/>
      <c r="W89" s="303" t="n"/>
      <c r="X89" s="303" t="n"/>
      <c r="Y89" s="304" t="n"/>
    </row>
    <row r="90" ht="15.75" customHeight="1" s="644" thickBot="1">
      <c r="B90" s="643" t="n"/>
      <c r="G90" s="15" t="n"/>
      <c r="N90" s="302" t="n"/>
      <c r="O90" s="303" t="n"/>
      <c r="P90" s="303" t="n"/>
      <c r="Q90" s="303" t="n"/>
      <c r="R90" s="303" t="n"/>
      <c r="S90" s="303" t="n"/>
      <c r="T90" s="303" t="n"/>
      <c r="U90" s="303" t="n"/>
      <c r="V90" s="303" t="n"/>
      <c r="W90" s="303" t="n"/>
      <c r="X90" s="303" t="n"/>
      <c r="Y90" s="304" t="n"/>
    </row>
    <row r="91" ht="15.75" customHeight="1" s="644" thickBot="1">
      <c r="B91" s="643" t="n"/>
      <c r="G91" s="15" t="n"/>
      <c r="N91" s="302" t="n"/>
      <c r="O91" s="325" t="inlineStr">
        <is>
          <t>NOTE: you can create a custom period for your report</t>
        </is>
      </c>
      <c r="P91" s="326" t="n"/>
      <c r="Q91" s="326" t="n"/>
      <c r="R91" s="326" t="n"/>
      <c r="S91" s="326" t="n"/>
      <c r="T91" s="326" t="n"/>
      <c r="U91" s="328" t="n"/>
      <c r="V91" s="303" t="n"/>
      <c r="W91" s="303" t="n"/>
      <c r="X91" s="303" t="n"/>
      <c r="Y91" s="304" t="n"/>
    </row>
    <row r="92" ht="15.75" customHeight="1" s="644" thickBot="1">
      <c r="B92" s="643" t="n"/>
      <c r="G92" s="15" t="n"/>
      <c r="N92" s="302" t="n"/>
      <c r="O92" s="303" t="n"/>
      <c r="P92" s="303" t="n"/>
      <c r="Q92" s="303" t="n"/>
      <c r="R92" s="303" t="n"/>
      <c r="S92" s="303" t="n"/>
      <c r="T92" s="303" t="n"/>
      <c r="U92" s="303" t="n"/>
      <c r="V92" s="303" t="n"/>
      <c r="W92" s="303" t="n"/>
      <c r="X92" s="303" t="n"/>
      <c r="Y92" s="304" t="n"/>
    </row>
    <row r="93">
      <c r="B93" s="643" t="n"/>
      <c r="G93" s="15" t="n"/>
      <c r="N93" s="302" t="n"/>
      <c r="O93" s="306" t="inlineStr">
        <is>
          <t>On the desired report dates:</t>
        </is>
      </c>
      <c r="P93" s="299" t="n"/>
      <c r="Q93" s="299" t="n"/>
      <c r="R93" s="299" t="n"/>
      <c r="S93" s="299" t="n"/>
      <c r="T93" s="299" t="n"/>
      <c r="U93" s="299" t="n"/>
      <c r="V93" s="300" t="n"/>
      <c r="W93" s="303" t="n"/>
      <c r="X93" s="303" t="n"/>
      <c r="Y93" s="304" t="n"/>
    </row>
    <row r="94">
      <c r="B94" s="643" t="n"/>
      <c r="G94" s="15" t="n"/>
      <c r="N94" s="302" t="n"/>
      <c r="O94" s="302" t="n"/>
      <c r="P94" s="338" t="inlineStr">
        <is>
          <t>[1] Right-Click on CSV under Dashboarding</t>
        </is>
      </c>
      <c r="Q94" s="303" t="n"/>
      <c r="R94" s="303" t="n"/>
      <c r="S94" s="303" t="n"/>
      <c r="T94" s="303" t="n"/>
      <c r="U94" s="303" t="n"/>
      <c r="V94" s="304" t="n"/>
      <c r="W94" s="303" t="n"/>
      <c r="X94" s="303" t="n"/>
      <c r="Y94" s="304" t="n"/>
    </row>
    <row r="95">
      <c r="B95" s="643" t="n"/>
      <c r="G95" s="15" t="n"/>
      <c r="N95" s="302" t="n"/>
      <c r="O95" s="302" t="n"/>
      <c r="P95" s="338" t="inlineStr">
        <is>
          <t>[2] Choose 'Copy link address'</t>
        </is>
      </c>
      <c r="Q95" s="303" t="n"/>
      <c r="R95" s="303" t="n"/>
      <c r="S95" s="303" t="n"/>
      <c r="T95" s="303" t="n"/>
      <c r="U95" s="303" t="n"/>
      <c r="V95" s="304" t="n"/>
      <c r="W95" s="303" t="n"/>
      <c r="X95" s="303" t="n"/>
      <c r="Y95" s="304" t="n"/>
    </row>
    <row r="96">
      <c r="B96" s="643" t="n"/>
      <c r="G96" s="15" t="n"/>
      <c r="N96" s="302" t="n"/>
      <c r="O96" s="302" t="n"/>
      <c r="P96" s="303" t="n"/>
      <c r="Q96" s="303" t="n"/>
      <c r="R96" s="303" t="n"/>
      <c r="S96" s="303" t="n"/>
      <c r="T96" s="303" t="n"/>
      <c r="U96" s="303" t="n"/>
      <c r="V96" s="304" t="n"/>
      <c r="W96" s="303" t="n"/>
      <c r="X96" s="303" t="n"/>
      <c r="Y96" s="304" t="n"/>
    </row>
    <row r="97">
      <c r="B97" s="643" t="n"/>
      <c r="G97" s="15" t="n"/>
      <c r="N97" s="302" t="n"/>
      <c r="O97" s="302" t="n"/>
      <c r="P97" s="303" t="n"/>
      <c r="Q97" s="303" t="n"/>
      <c r="R97" s="303" t="n"/>
      <c r="S97" s="303" t="n"/>
      <c r="T97" s="303" t="n"/>
      <c r="U97" s="303" t="n"/>
      <c r="V97" s="304" t="n"/>
      <c r="W97" s="303" t="n"/>
      <c r="X97" s="303" t="n"/>
      <c r="Y97" s="304" t="n"/>
    </row>
    <row r="98">
      <c r="B98" s="643" t="n"/>
      <c r="G98" s="15" t="n"/>
      <c r="N98" s="302" t="n"/>
      <c r="O98" s="302" t="n"/>
      <c r="P98" s="303" t="n"/>
      <c r="Q98" s="303" t="n"/>
      <c r="R98" s="303" t="n"/>
      <c r="S98" s="303" t="n"/>
      <c r="T98" s="303" t="n"/>
      <c r="U98" s="303" t="n"/>
      <c r="V98" s="304" t="n"/>
      <c r="W98" s="303" t="n"/>
      <c r="X98" s="303" t="n"/>
      <c r="Y98" s="304" t="n"/>
    </row>
    <row r="99">
      <c r="B99" s="643" t="n"/>
      <c r="G99" s="15" t="n"/>
      <c r="N99" s="302" t="n"/>
      <c r="O99" s="302" t="n"/>
      <c r="P99" s="303" t="n"/>
      <c r="Q99" s="303" t="n"/>
      <c r="R99" s="303" t="n"/>
      <c r="S99" s="303" t="n"/>
      <c r="T99" s="303" t="n"/>
      <c r="U99" s="303" t="n"/>
      <c r="V99" s="304" t="n"/>
      <c r="W99" s="303" t="n"/>
      <c r="X99" s="303" t="n"/>
      <c r="Y99" s="304" t="n"/>
    </row>
    <row r="100">
      <c r="B100" s="643" t="n"/>
      <c r="G100" s="15" t="n"/>
      <c r="N100" s="302" t="n"/>
      <c r="O100" s="302" t="n"/>
      <c r="P100" s="303" t="n"/>
      <c r="Q100" s="303" t="n"/>
      <c r="R100" s="303" t="n"/>
      <c r="S100" s="303" t="n"/>
      <c r="T100" s="303" t="n"/>
      <c r="U100" s="303" t="n"/>
      <c r="V100" s="304" t="n"/>
      <c r="W100" s="303" t="n"/>
      <c r="X100" s="303" t="n"/>
      <c r="Y100" s="304" t="n"/>
    </row>
    <row r="101">
      <c r="B101" s="643" t="n"/>
      <c r="G101" s="15" t="n"/>
      <c r="N101" s="302" t="n"/>
      <c r="O101" s="302" t="n"/>
      <c r="P101" s="303" t="n"/>
      <c r="Q101" s="303" t="n"/>
      <c r="R101" s="303" t="n"/>
      <c r="S101" s="303" t="n"/>
      <c r="T101" s="303" t="n"/>
      <c r="U101" s="303" t="n"/>
      <c r="V101" s="304" t="n"/>
      <c r="W101" s="303" t="n"/>
      <c r="X101" s="303" t="n"/>
      <c r="Y101" s="304" t="n"/>
    </row>
    <row r="102">
      <c r="B102" s="643" t="n"/>
      <c r="G102" s="15" t="n"/>
      <c r="N102" s="302" t="n"/>
      <c r="O102" s="302" t="n"/>
      <c r="P102" s="303" t="n"/>
      <c r="Q102" s="303" t="n"/>
      <c r="R102" s="303" t="n"/>
      <c r="S102" s="303" t="n"/>
      <c r="T102" s="303" t="n"/>
      <c r="U102" s="303" t="n"/>
      <c r="V102" s="304" t="n"/>
      <c r="W102" s="303" t="n"/>
      <c r="X102" s="303" t="n"/>
      <c r="Y102" s="304" t="n"/>
    </row>
    <row r="103">
      <c r="B103" s="643" t="n"/>
      <c r="G103" s="15" t="n"/>
      <c r="N103" s="302" t="n"/>
      <c r="O103" s="302" t="n"/>
      <c r="P103" s="303" t="n"/>
      <c r="Q103" s="303" t="n"/>
      <c r="R103" s="303" t="n"/>
      <c r="S103" s="303" t="n"/>
      <c r="T103" s="303" t="n"/>
      <c r="U103" s="303" t="n"/>
      <c r="V103" s="304" t="n"/>
      <c r="W103" s="303" t="n"/>
      <c r="X103" s="303" t="n"/>
      <c r="Y103" s="304" t="n"/>
    </row>
    <row r="104">
      <c r="B104" s="643" t="n"/>
      <c r="G104" s="15" t="n"/>
      <c r="N104" s="302" t="n"/>
      <c r="O104" s="302" t="n"/>
      <c r="P104" s="303" t="n"/>
      <c r="Q104" s="303" t="n"/>
      <c r="R104" s="303" t="n"/>
      <c r="S104" s="303" t="n"/>
      <c r="T104" s="303" t="n"/>
      <c r="U104" s="303" t="n"/>
      <c r="V104" s="304" t="n"/>
      <c r="W104" s="303" t="n"/>
      <c r="X104" s="303" t="n"/>
      <c r="Y104" s="304" t="n"/>
    </row>
    <row r="105">
      <c r="B105" s="643" t="n"/>
      <c r="G105" s="15" t="n"/>
      <c r="N105" s="302" t="n"/>
      <c r="O105" s="302" t="n"/>
      <c r="P105" s="303" t="n"/>
      <c r="Q105" s="303" t="n"/>
      <c r="R105" s="303" t="n"/>
      <c r="S105" s="303" t="n"/>
      <c r="T105" s="303" t="n"/>
      <c r="U105" s="303" t="n"/>
      <c r="V105" s="304" t="n"/>
      <c r="W105" s="303" t="n"/>
      <c r="X105" s="303" t="n"/>
      <c r="Y105" s="304" t="n"/>
    </row>
    <row r="106">
      <c r="B106" s="643" t="n"/>
      <c r="G106" s="15" t="n"/>
      <c r="N106" s="302" t="n"/>
      <c r="O106" s="302" t="n"/>
      <c r="P106" s="303" t="n"/>
      <c r="Q106" s="303" t="n"/>
      <c r="R106" s="303" t="n"/>
      <c r="S106" s="303" t="n"/>
      <c r="T106" s="303" t="n"/>
      <c r="U106" s="303" t="n"/>
      <c r="V106" s="304" t="n"/>
      <c r="W106" s="303" t="n"/>
      <c r="X106" s="303" t="n"/>
      <c r="Y106" s="304" t="n"/>
    </row>
    <row r="107">
      <c r="B107" s="643" t="n"/>
      <c r="G107" s="15" t="n"/>
      <c r="N107" s="302" t="n"/>
      <c r="O107" s="302" t="n"/>
      <c r="P107" s="303" t="n"/>
      <c r="Q107" s="303" t="n"/>
      <c r="R107" s="303" t="n"/>
      <c r="S107" s="303" t="n"/>
      <c r="T107" s="303" t="n"/>
      <c r="U107" s="303" t="n"/>
      <c r="V107" s="304" t="n"/>
      <c r="W107" s="303" t="n"/>
      <c r="X107" s="303" t="n"/>
      <c r="Y107" s="304" t="n"/>
    </row>
    <row r="108">
      <c r="B108" s="643" t="n"/>
      <c r="G108" s="15" t="n"/>
      <c r="N108" s="302" t="n"/>
      <c r="O108" s="302" t="n"/>
      <c r="P108" s="303" t="n"/>
      <c r="Q108" s="303" t="n"/>
      <c r="R108" s="303" t="n"/>
      <c r="S108" s="303" t="n"/>
      <c r="T108" s="303" t="n"/>
      <c r="U108" s="303" t="n"/>
      <c r="V108" s="304" t="n"/>
      <c r="W108" s="303" t="n"/>
      <c r="X108" s="303" t="n"/>
      <c r="Y108" s="304" t="n"/>
    </row>
    <row r="109" ht="15.75" customHeight="1" s="644" thickBot="1">
      <c r="B109" s="643" t="n"/>
      <c r="G109" s="15" t="n"/>
      <c r="N109" s="302" t="n"/>
      <c r="O109" s="308" t="n"/>
      <c r="P109" s="309" t="n"/>
      <c r="Q109" s="309" t="n"/>
      <c r="R109" s="309" t="n"/>
      <c r="S109" s="309" t="n"/>
      <c r="T109" s="309" t="n"/>
      <c r="U109" s="309" t="n"/>
      <c r="V109" s="310" t="n"/>
      <c r="W109" s="303" t="n"/>
      <c r="X109" s="303" t="n"/>
      <c r="Y109" s="304" t="n"/>
    </row>
    <row r="110" ht="15.75" customHeight="1" s="644" thickBot="1">
      <c r="B110" s="643" t="n"/>
      <c r="G110" s="15" t="n"/>
      <c r="N110" s="308" t="n"/>
      <c r="O110" s="325" t="n"/>
      <c r="P110" s="326" t="n"/>
      <c r="Q110" s="326" t="n"/>
      <c r="R110" s="326" t="n"/>
      <c r="S110" s="326" t="n"/>
      <c r="T110" s="328" t="n"/>
      <c r="U110" s="309" t="n"/>
      <c r="V110" s="309" t="n"/>
      <c r="W110" s="309" t="n"/>
      <c r="X110" s="309" t="n"/>
      <c r="Y110" s="310" t="n"/>
    </row>
    <row r="111">
      <c r="B111" s="643" t="n"/>
      <c r="G111" s="15" t="n"/>
    </row>
    <row r="112" ht="15.75" customHeight="1" s="644" thickBot="1">
      <c r="B112" s="117" t="n"/>
      <c r="C112" s="307" t="n"/>
      <c r="D112" s="307" t="n"/>
      <c r="E112" s="307" t="n"/>
      <c r="F112" s="307" t="n"/>
      <c r="G112" s="118" t="n"/>
    </row>
    <row r="113" ht="15.75" customHeight="1" s="644" thickBot="1"/>
    <row r="114">
      <c r="B114" s="301" t="inlineStr">
        <is>
          <t>Open the downloaded file and select all cells by clicking the top left corner. Copy the cells.</t>
        </is>
      </c>
      <c r="C114" s="398" t="n"/>
      <c r="D114" s="398" t="n"/>
      <c r="E114" s="398" t="n"/>
      <c r="F114" s="398" t="n"/>
      <c r="G114" s="398" t="n"/>
      <c r="H114" s="398" t="n"/>
      <c r="I114" s="398" t="n"/>
      <c r="J114" s="270" t="n"/>
    </row>
    <row r="115">
      <c r="B115" s="643" t="n"/>
      <c r="J115" s="15" t="n"/>
    </row>
    <row r="116">
      <c r="B116" s="643" t="n"/>
      <c r="J116" s="15" t="n"/>
    </row>
    <row r="117">
      <c r="B117" s="643" t="n"/>
      <c r="J117" s="15" t="n"/>
    </row>
    <row r="118">
      <c r="B118" s="643" t="n"/>
      <c r="J118" s="15" t="n"/>
    </row>
    <row r="119">
      <c r="B119" s="643" t="n"/>
      <c r="J119" s="15" t="n"/>
    </row>
    <row r="120">
      <c r="B120" s="643" t="n"/>
      <c r="J120" s="15" t="n"/>
    </row>
    <row r="121">
      <c r="B121" s="643" t="n"/>
      <c r="J121" s="15" t="n"/>
    </row>
    <row r="122">
      <c r="B122" s="643" t="n"/>
      <c r="J122" s="15" t="n"/>
    </row>
    <row r="123">
      <c r="B123" s="643" t="n"/>
      <c r="J123" s="15" t="n"/>
    </row>
    <row r="124">
      <c r="B124" s="643" t="n"/>
      <c r="J124" s="15" t="n"/>
    </row>
    <row r="125">
      <c r="B125" s="643" t="n"/>
      <c r="J125" s="15" t="n"/>
    </row>
    <row r="126">
      <c r="B126" s="643" t="n"/>
      <c r="J126" s="15" t="n"/>
    </row>
    <row r="127">
      <c r="B127" s="643" t="n"/>
      <c r="J127" s="15" t="n"/>
    </row>
    <row r="128">
      <c r="B128" s="643" t="n"/>
      <c r="J128" s="15" t="n"/>
    </row>
    <row r="129">
      <c r="B129" s="643" t="n"/>
      <c r="J129" s="15" t="n"/>
    </row>
    <row r="130">
      <c r="B130" s="643" t="n"/>
      <c r="J130" s="15" t="n"/>
    </row>
    <row r="131" ht="15.75" customHeight="1" s="644" thickBot="1">
      <c r="B131" s="117" t="n"/>
      <c r="C131" s="307" t="n"/>
      <c r="D131" s="307" t="n"/>
      <c r="E131" s="307" t="n"/>
      <c r="F131" s="307" t="n"/>
      <c r="G131" s="307" t="n"/>
      <c r="H131" s="307" t="n"/>
      <c r="I131" s="307" t="n"/>
      <c r="J131" s="118" t="n"/>
    </row>
    <row r="132" ht="15.75" customHeight="1" s="644" thickBot="1"/>
    <row r="133">
      <c r="B133" s="301" t="inlineStr">
        <is>
          <t>Return to the SLAM Report and choose the DATA sheet</t>
        </is>
      </c>
      <c r="C133" s="398" t="n"/>
      <c r="D133" s="398" t="n"/>
      <c r="E133" s="398" t="n"/>
      <c r="F133" s="398" t="n"/>
      <c r="G133" s="398" t="n"/>
      <c r="H133" s="398" t="n"/>
      <c r="I133" s="270" t="n"/>
    </row>
    <row r="134">
      <c r="B134" s="643" t="n"/>
      <c r="I134" s="15" t="n"/>
    </row>
    <row r="135" ht="15.75" customHeight="1" s="644" thickBot="1">
      <c r="B135" s="117" t="n"/>
      <c r="C135" s="307" t="n"/>
      <c r="D135" s="307" t="n"/>
      <c r="E135" s="307" t="n"/>
      <c r="F135" s="307" t="n"/>
      <c r="G135" s="307" t="n"/>
      <c r="H135" s="307" t="n"/>
      <c r="I135" s="118" t="n"/>
    </row>
    <row r="136" ht="15.75" customHeight="1" s="644" thickBot="1"/>
    <row r="137">
      <c r="B137" s="301" t="inlineStr">
        <is>
          <t>Select all cells of the SLAM Report DATA by clicking the top left corner. Paste the cells.</t>
        </is>
      </c>
      <c r="C137" s="398" t="n"/>
      <c r="D137" s="398" t="n"/>
      <c r="E137" s="398" t="n"/>
      <c r="F137" s="398" t="n"/>
      <c r="G137" s="398" t="n"/>
      <c r="H137" s="398" t="n"/>
      <c r="I137" s="398" t="n"/>
      <c r="J137" s="270" t="n"/>
    </row>
    <row r="138">
      <c r="B138" s="643" t="n"/>
      <c r="J138" s="15" t="n"/>
    </row>
    <row r="139">
      <c r="B139" s="643" t="n"/>
      <c r="J139" s="15" t="n"/>
    </row>
    <row r="140">
      <c r="B140" s="643" t="n"/>
      <c r="J140" s="15" t="n"/>
    </row>
    <row r="141">
      <c r="B141" s="643" t="n"/>
      <c r="J141" s="15" t="n"/>
    </row>
    <row r="142">
      <c r="B142" s="643" t="n"/>
      <c r="J142" s="15" t="n"/>
    </row>
    <row r="143">
      <c r="B143" s="643" t="n"/>
      <c r="J143" s="15" t="n"/>
    </row>
    <row r="144">
      <c r="B144" s="643" t="n"/>
      <c r="J144" s="15" t="n"/>
    </row>
    <row r="145">
      <c r="B145" s="643" t="n"/>
      <c r="J145" s="15" t="n"/>
    </row>
    <row r="146">
      <c r="B146" s="643" t="n"/>
      <c r="J146" s="15" t="n"/>
    </row>
    <row r="147">
      <c r="B147" s="643" t="n"/>
      <c r="J147" s="15" t="n"/>
    </row>
    <row r="148">
      <c r="B148" s="643" t="n"/>
      <c r="J148" s="15" t="n"/>
    </row>
    <row r="149">
      <c r="B149" s="643" t="n"/>
      <c r="J149" s="15" t="n"/>
    </row>
    <row r="150">
      <c r="B150" s="643" t="n"/>
      <c r="J150" s="15" t="n"/>
    </row>
    <row r="151">
      <c r="B151" s="643" t="n"/>
      <c r="J151" s="15" t="n"/>
    </row>
    <row r="152">
      <c r="B152" s="643" t="n"/>
      <c r="J152" s="15" t="n"/>
    </row>
    <row r="153" ht="15.75" customHeight="1" s="644" thickBot="1">
      <c r="B153" s="117" t="n"/>
      <c r="C153" s="307" t="n"/>
      <c r="D153" s="307" t="n"/>
      <c r="E153" s="307" t="n"/>
      <c r="F153" s="307" t="n"/>
      <c r="G153" s="307" t="n"/>
      <c r="H153" s="307" t="n"/>
      <c r="I153" s="307" t="n"/>
      <c r="J153" s="118" t="n"/>
    </row>
    <row r="154" ht="15.75" customHeight="1" s="644" thickBot="1"/>
    <row r="155">
      <c r="B155" s="301" t="inlineStr">
        <is>
          <t>Return to the SLAM REPORT sheet. DONE! Repeat this process for OP and Smartpac Data</t>
        </is>
      </c>
      <c r="C155" s="398" t="n"/>
      <c r="D155" s="398" t="n"/>
      <c r="E155" s="398" t="n"/>
      <c r="F155" s="398" t="n"/>
      <c r="G155" s="398" t="n"/>
      <c r="H155" s="398" t="n"/>
      <c r="I155" s="398" t="n"/>
      <c r="J155" s="270" t="n"/>
    </row>
    <row r="156">
      <c r="B156" s="643" t="n"/>
      <c r="J156" s="15" t="n"/>
    </row>
    <row r="157" ht="15.75" customHeight="1" s="644" thickBot="1">
      <c r="B157" s="117" t="n"/>
      <c r="C157" s="307" t="n"/>
      <c r="D157" s="307" t="n"/>
      <c r="E157" s="307" t="n"/>
      <c r="F157" s="307" t="n"/>
      <c r="G157" s="307" t="n"/>
      <c r="H157" s="307" t="n"/>
      <c r="I157" s="307" t="n"/>
      <c r="J157" s="118" t="n"/>
    </row>
    <row r="159" ht="15.75" customHeight="1" s="644" thickBot="1"/>
    <row r="160" ht="24" customHeight="1" s="644" thickBot="1">
      <c r="B160" s="291" t="inlineStr">
        <is>
          <t>Multi Day/Weekly Report</t>
        </is>
      </c>
      <c r="C160" s="292" t="n"/>
      <c r="D160" s="292" t="n"/>
      <c r="E160" s="292" t="n"/>
      <c r="F160" s="292" t="n"/>
      <c r="G160" s="292" t="n"/>
      <c r="H160" s="292" t="n"/>
      <c r="I160" s="292" t="n"/>
      <c r="J160" s="293" t="n"/>
    </row>
    <row r="161" ht="15.75" customHeight="1" s="644" thickBot="1"/>
    <row r="162">
      <c r="B162" s="301" t="inlineStr">
        <is>
          <t>Follow the above steps with the Daily Data link</t>
        </is>
      </c>
      <c r="C162" s="398" t="n"/>
      <c r="D162" s="398" t="n"/>
      <c r="E162" s="398" t="n"/>
      <c r="F162" s="398" t="n"/>
      <c r="G162" s="398" t="n"/>
      <c r="H162" s="398" t="n"/>
      <c r="I162" s="398" t="n"/>
      <c r="J162" s="398" t="n"/>
      <c r="K162" s="270" t="n"/>
    </row>
    <row r="163">
      <c r="B163" s="643" t="n"/>
      <c r="K163" s="15" t="n"/>
    </row>
    <row r="164">
      <c r="B164" s="643" t="n"/>
      <c r="K164" s="15" t="n"/>
    </row>
    <row r="165">
      <c r="B165" s="643" t="n"/>
      <c r="K165" s="15" t="n"/>
    </row>
    <row r="166">
      <c r="B166" s="643" t="n"/>
      <c r="K166" s="15" t="n"/>
    </row>
    <row r="167">
      <c r="B167" s="643" t="n"/>
      <c r="K167" s="15" t="n"/>
    </row>
    <row r="168" ht="15.75" customHeight="1" s="644" thickBot="1">
      <c r="B168" s="117" t="n"/>
      <c r="C168" s="307" t="n"/>
      <c r="D168" s="307" t="n"/>
      <c r="E168" s="307" t="n"/>
      <c r="F168" s="307" t="n"/>
      <c r="G168" s="307" t="n"/>
      <c r="H168" s="307" t="n"/>
      <c r="I168" s="307" t="n"/>
      <c r="J168" s="307" t="n"/>
      <c r="K168" s="118" t="n"/>
    </row>
    <row r="169" ht="15.75" customHeight="1" s="644" thickBot="1"/>
    <row r="170">
      <c r="B170" s="329" t="inlineStr">
        <is>
          <t>IMPORTANT: You must select a period of 8 days to get 7 days worth of data. These are full days worth of data.</t>
        </is>
      </c>
      <c r="C170" s="398" t="n"/>
      <c r="D170" s="398" t="n"/>
      <c r="E170" s="398" t="n"/>
      <c r="F170" s="398" t="n"/>
      <c r="G170" s="398" t="n"/>
      <c r="H170" s="398" t="n"/>
      <c r="I170" s="398" t="n"/>
      <c r="J170" s="398" t="n"/>
      <c r="K170" s="398" t="n"/>
      <c r="L170" s="270" t="n"/>
    </row>
    <row r="171">
      <c r="B171" s="643" t="n"/>
      <c r="L171" s="15" t="n"/>
    </row>
    <row r="172">
      <c r="B172" s="643" t="n"/>
      <c r="L172" s="15" t="n"/>
    </row>
    <row r="173">
      <c r="B173" s="643" t="n"/>
      <c r="L173" s="15" t="n"/>
    </row>
    <row r="174">
      <c r="B174" s="643" t="n"/>
      <c r="L174" s="15" t="n"/>
    </row>
    <row r="175">
      <c r="B175" s="643" t="n"/>
      <c r="L175" s="15" t="n"/>
    </row>
    <row r="176">
      <c r="B176" s="643" t="n"/>
      <c r="L176" s="15" t="n"/>
    </row>
    <row r="177">
      <c r="B177" s="643" t="n"/>
      <c r="L177" s="15" t="n"/>
    </row>
    <row r="178">
      <c r="B178" s="643" t="n"/>
      <c r="L178" s="15" t="n"/>
    </row>
    <row r="179" ht="15.75" customHeight="1" s="644" thickBot="1">
      <c r="B179" s="117" t="n"/>
      <c r="C179" s="307" t="n"/>
      <c r="D179" s="307" t="n"/>
      <c r="E179" s="307" t="n"/>
      <c r="F179" s="307" t="n"/>
      <c r="G179" s="307" t="n"/>
      <c r="H179" s="307" t="n"/>
      <c r="I179" s="307" t="n"/>
      <c r="J179" s="307" t="n"/>
      <c r="K179" s="307" t="n"/>
      <c r="L179" s="118" t="n"/>
    </row>
    <row r="180">
      <c r="B180" s="362" t="n"/>
    </row>
    <row r="181">
      <c r="B181" s="339" t="n"/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DCGFxDiwpZTF5Y+8489jcg==" formatRows="1" sort="1" spinCount="100000" hashValue="aJQKaXJ3Bt7tshTO9Tr+kNIhjpMbgOJLZKrnwC8s8PGn2g+pqYTGyo0JKfn1fHOXwgjUPFV+uybA3KFTxoK+qg=="/>
  <hyperlinks>
    <hyperlink ref="F22" r:id="rId1"/>
    <hyperlink ref="Q41" r:id="rId2"/>
  </hyperlinks>
  <pageMargins left="0.7" right="0.7" top="0.75" bottom="0.75" header="0.3" footer="0.3"/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9">
    <tabColor theme="5" tint="0.3999755851924192"/>
    <outlinePr summaryBelow="1" summaryRight="1"/>
    <pageSetUpPr/>
  </sheetPr>
  <dimension ref="B1:AA12506"/>
  <sheetViews>
    <sheetView workbookViewId="0">
      <selection activeCell="A1" sqref="A1"/>
    </sheetView>
  </sheetViews>
  <sheetFormatPr baseColWidth="8" defaultRowHeight="15"/>
  <cols>
    <col width="9.140625" customWidth="1" style="644" min="2" max="4"/>
    <col hidden="1" width="9.140625" customWidth="1" style="644" min="5" max="8"/>
    <col hidden="1" width="10.7109375" customWidth="1" style="644" min="9" max="9"/>
    <col hidden="1" width="9.7109375" customWidth="1" style="644" min="10" max="10"/>
    <col hidden="1" width="11.7109375" customWidth="1" style="644" min="11" max="11"/>
    <col hidden="1" width="12.85546875" customWidth="1" style="644" min="12" max="12"/>
    <col hidden="1" width="9.140625" customWidth="1" style="644" min="13" max="17"/>
    <col hidden="1" width="11.42578125" customWidth="1" style="644" min="18" max="18"/>
    <col hidden="1" width="9.140625" customWidth="1" style="644" min="19" max="27"/>
    <col hidden="1" width="13" customWidth="1" style="644" min="28" max="29"/>
  </cols>
  <sheetData>
    <row r="1">
      <c r="B1" t="inlineStr">
        <is>
          <t>Row Count</t>
        </is>
      </c>
      <c r="C1">
        <f>LOOKUP(2,1/(#REF!&lt;&gt;""),#REF!)</f>
        <v/>
      </c>
      <c r="E1" t="inlineStr">
        <is>
          <t>Site</t>
        </is>
      </c>
      <c r="F1">
        <f>'Site Setup'!E8&amp;"."</f>
        <v/>
      </c>
      <c r="G1">
        <f>"."&amp;'Site Setup'!E8&amp;"-"</f>
        <v/>
      </c>
      <c r="I1" t="inlineStr">
        <is>
          <t>Today</t>
        </is>
      </c>
      <c r="J1" t="inlineStr">
        <is>
          <t>Today</t>
        </is>
      </c>
      <c r="K1" t="inlineStr">
        <is>
          <t>Max</t>
        </is>
      </c>
      <c r="L1" t="inlineStr">
        <is>
          <t>PRE</t>
        </is>
      </c>
      <c r="M1" t="inlineStr">
        <is>
          <t>Value</t>
        </is>
      </c>
      <c r="O1" t="inlineStr">
        <is>
          <t>Expired</t>
        </is>
      </c>
      <c r="Q1" t="inlineStr">
        <is>
          <t>Invalid</t>
        </is>
      </c>
    </row>
    <row r="2">
      <c r="B2" t="inlineStr">
        <is>
          <t>Row Count</t>
        </is>
      </c>
      <c r="E2" s="362" t="inlineStr">
        <is>
          <t>Data Count</t>
        </is>
      </c>
      <c r="F2" s="362">
        <f>D4*C5</f>
        <v/>
      </c>
      <c r="I2" s="234">
        <f>TODAY()</f>
        <v/>
      </c>
      <c r="J2">
        <f>I2</f>
        <v/>
      </c>
      <c r="K2" t="n">
        <v>45176</v>
      </c>
      <c r="L2">
        <f>LEFT('Site Setup'!A3,LEN('Site Setup'!A3)-2)</f>
        <v/>
      </c>
      <c r="M2">
        <f>IFERROR(VALUE((LEFT(L2,4)-I5)/4&amp;IF(LEN((RIGHT(L2,LEN(L2)-7)-33)*2)&gt;1,RIGHT((RIGHT(L2,LEN(L2)-7)-33)*2,2),IF(LEN((RIGHT(L2,LEN(L2)-7)-33)*2)=1,"0"&amp;RIGHT((RIGHT(L2,LEN(L2)-7)-33)*2,2),""))),0)</f>
        <v/>
      </c>
      <c r="O2">
        <f>IF(AND(M2&lt;(J2-90),M2&lt;K2),TRUE,FALSE)</f>
        <v/>
      </c>
      <c r="Q2">
        <f>IFERROR(IF(IFERROR(MATCH(M2,J5:J24,0),0)=0,TRUE,FALSE),FALSE)</f>
        <v/>
      </c>
    </row>
    <row r="3">
      <c r="B3">
        <f>COUNTA(DATA!A7:A200)</f>
        <v/>
      </c>
      <c r="D3">
        <f>COUNTA(#REF!)-2</f>
        <v/>
      </c>
      <c r="E3" s="362" t="inlineStr">
        <is>
          <t>Data Limit=</t>
        </is>
      </c>
      <c r="F3" s="362">
        <f>COUNTA(#REF!)-2</f>
        <v/>
      </c>
      <c r="H3" t="inlineStr">
        <is>
          <t>DST:</t>
        </is>
      </c>
      <c r="I3" s="236">
        <f>IF(AND(I2&gt;=DATE(YEAR(I2),3,1)+14-WEEKDAY(DATE(YEAR(I2),3,1)-1), I2 &lt; DATE(YEAR(I2),11,1)+7-WEEKDAY(DATE(YEAR(I2),11,1)-1)),1,0)</f>
        <v/>
      </c>
      <c r="L3" t="inlineStr">
        <is>
          <t>Expires:</t>
        </is>
      </c>
      <c r="M3">
        <f>M2+90</f>
        <v/>
      </c>
    </row>
    <row r="4" ht="15.75" customHeight="1" s="644" thickBot="1">
      <c r="B4" s="26" t="inlineStr">
        <is>
          <t>Report Col:</t>
        </is>
      </c>
      <c r="C4">
        <f>SUBSTITUTE(ADDRESS(1,COUNTA(DATA!$2:$2),4),1,"")</f>
        <v/>
      </c>
      <c r="D4">
        <f>COUNTA(DATA!$2:$2)-1</f>
        <v/>
      </c>
      <c r="E4" s="362" t="inlineStr">
        <is>
          <t>Start Time</t>
        </is>
      </c>
      <c r="F4">
        <f>#REF!</f>
        <v/>
      </c>
      <c r="I4" t="inlineStr">
        <is>
          <t>RKEY</t>
        </is>
      </c>
      <c r="J4" t="inlineStr">
        <is>
          <t>ValidRange</t>
        </is>
      </c>
    </row>
    <row r="5" ht="15.75" customHeight="1" s="644" thickBot="1">
      <c r="B5" s="26" t="inlineStr">
        <is>
          <t>Report Rows:</t>
        </is>
      </c>
      <c r="C5">
        <f>COUNTA(DATA!A7:A200)</f>
        <v/>
      </c>
      <c r="D5">
        <f>C5+6</f>
        <v/>
      </c>
      <c r="F5" t="inlineStr">
        <is>
          <t>Shipped</t>
        </is>
      </c>
      <c r="I5">
        <f>$O$20</f>
        <v/>
      </c>
      <c r="J5" s="402">
        <f>EVEN($P$20)-2</f>
        <v/>
      </c>
      <c r="K5" s="234">
        <f>J5</f>
        <v/>
      </c>
    </row>
    <row r="6">
      <c r="B6" s="27" t="inlineStr">
        <is>
          <t>Row Index</t>
        </is>
      </c>
      <c r="C6" s="27" t="inlineStr">
        <is>
          <t>Column Index</t>
        </is>
      </c>
      <c r="F6" t="n">
        <v>1</v>
      </c>
      <c r="I6">
        <f>$O$20</f>
        <v/>
      </c>
      <c r="J6">
        <f>J5+90</f>
        <v/>
      </c>
      <c r="K6" s="234">
        <f>J6</f>
        <v/>
      </c>
    </row>
    <row r="7">
      <c r="B7" s="28">
        <f>IF(C7&lt;$D$4+1,MOD(((ROW(B7)-ROW(B$7))),$C$5)+1,"")</f>
        <v/>
      </c>
      <c r="C7" s="28">
        <f>ROUNDDOWN(((ROW(C7)-ROW(C$7))/C$5)+1,0)</f>
        <v/>
      </c>
      <c r="F7">
        <f t="array" ref="F7">MATCH(F5&amp;F6,#REF!&amp;#REF!,0)</f>
        <v/>
      </c>
      <c r="I7">
        <f>$O$20</f>
        <v/>
      </c>
      <c r="J7">
        <f>J6+90</f>
        <v/>
      </c>
      <c r="K7" s="234">
        <f>J7</f>
        <v/>
      </c>
    </row>
    <row r="8">
      <c r="B8" s="28">
        <f>IF(C8&lt; $D$4+1,MOD(((ROW(B8)-ROW(B$7))),$C$5)+1,"")</f>
        <v/>
      </c>
      <c r="C8" s="28">
        <f>ROUNDDOWN(((ROW(C8)-ROW(C$7))/C$5)+1,0)</f>
        <v/>
      </c>
      <c r="F8">
        <f t="array" ref="F8">INDEX(#REF!,MATCH(F5&amp;F6,#REF!&amp;#REF!,0),4)</f>
        <v/>
      </c>
      <c r="I8">
        <f>$O$20</f>
        <v/>
      </c>
      <c r="J8">
        <f>J7+90</f>
        <v/>
      </c>
      <c r="K8" s="234">
        <f>J8</f>
        <v/>
      </c>
    </row>
    <row r="9">
      <c r="B9" s="28">
        <f>IF(C9&lt; $D$4+1,MOD(((ROW(B9)-ROW(B$7))),$C$5)+1,"")</f>
        <v/>
      </c>
      <c r="C9" s="28">
        <f>ROUNDDOWN(((ROW(C9)-ROW(C$7))/C$5)+1,0)</f>
        <v/>
      </c>
      <c r="I9">
        <f>$O$20</f>
        <v/>
      </c>
      <c r="J9">
        <f>J8+90</f>
        <v/>
      </c>
      <c r="K9" s="234">
        <f>J9</f>
        <v/>
      </c>
    </row>
    <row r="10">
      <c r="B10" s="28">
        <f>IF(C10&lt; $D$4+1,MOD(((ROW(B10)-ROW(B$7))),$C$5)+1,"")</f>
        <v/>
      </c>
      <c r="C10" s="28">
        <f>ROUNDDOWN(((ROW(C10)-ROW(C$7))/C$5)+1,0)</f>
        <v/>
      </c>
      <c r="I10">
        <f>$O$20</f>
        <v/>
      </c>
      <c r="J10">
        <f>J9+90</f>
        <v/>
      </c>
      <c r="K10" s="234">
        <f>J10</f>
        <v/>
      </c>
    </row>
    <row r="11">
      <c r="B11" s="28">
        <f>IF(C11&lt; $D$4+1,MOD(((ROW(B11)-ROW(B$7))),$C$5)+1,"")</f>
        <v/>
      </c>
      <c r="C11" s="28">
        <f>ROUNDDOWN(((ROW(C11)-ROW(C$7))/C$5)+1,0)</f>
        <v/>
      </c>
      <c r="I11">
        <f>$O$20</f>
        <v/>
      </c>
      <c r="J11">
        <f>J10+90</f>
        <v/>
      </c>
      <c r="K11" s="234">
        <f>J11</f>
        <v/>
      </c>
    </row>
    <row r="12">
      <c r="B12" s="28">
        <f>IF(C12&lt; $D$4+1,MOD(((ROW(B12)-ROW(B$7))),$C$5)+1,"")</f>
        <v/>
      </c>
      <c r="C12" s="28">
        <f>ROUNDDOWN(((ROW(C12)-ROW(C$7))/C$5)+1,0)</f>
        <v/>
      </c>
      <c r="I12">
        <f>$O$20</f>
        <v/>
      </c>
      <c r="J12">
        <f>J11+90</f>
        <v/>
      </c>
      <c r="K12" s="234">
        <f>J12</f>
        <v/>
      </c>
    </row>
    <row r="13">
      <c r="B13" s="28">
        <f>IF(C13&lt; $D$4+1,MOD(((ROW(B13)-ROW(B$7))),$C$5)+1,"")</f>
        <v/>
      </c>
      <c r="C13" s="28">
        <f>ROUNDDOWN(((ROW(C13)-ROW(C$7))/C$5)+1,0)</f>
        <v/>
      </c>
      <c r="I13">
        <f>$O$20</f>
        <v/>
      </c>
      <c r="J13">
        <f>J12+90</f>
        <v/>
      </c>
      <c r="K13" s="234">
        <f>J13</f>
        <v/>
      </c>
    </row>
    <row r="14">
      <c r="B14" s="28">
        <f>IF(C14&lt; $D$4+1,MOD(((ROW(B14)-ROW(B$7))),$C$5)+1,"")</f>
        <v/>
      </c>
      <c r="C14" s="28">
        <f>ROUNDDOWN(((ROW(C14)-ROW(C$7))/C$5)+1,0)</f>
        <v/>
      </c>
      <c r="I14">
        <f>$O$20</f>
        <v/>
      </c>
      <c r="J14">
        <f>J13+90</f>
        <v/>
      </c>
      <c r="K14" s="234">
        <f>J14</f>
        <v/>
      </c>
    </row>
    <row r="15">
      <c r="B15" s="28">
        <f>IF(C15&lt; $D$4+1,MOD(((ROW(B15)-ROW(B$7))),$C$5)+1,"")</f>
        <v/>
      </c>
      <c r="C15" s="28">
        <f>ROUNDDOWN(((ROW(C15)-ROW(C$7))/C$5)+1,0)</f>
        <v/>
      </c>
      <c r="I15">
        <f>$O$20</f>
        <v/>
      </c>
      <c r="J15">
        <f>J14+90</f>
        <v/>
      </c>
      <c r="K15" s="234">
        <f>J15</f>
        <v/>
      </c>
    </row>
    <row r="16">
      <c r="B16" s="28">
        <f>IF(C16&lt; $D$4+1,MOD(((ROW(B16)-ROW(B$7))),$C$5)+1,"")</f>
        <v/>
      </c>
      <c r="C16" s="28">
        <f>ROUNDDOWN(((ROW(C16)-ROW(C$7))/C$5)+1,0)</f>
        <v/>
      </c>
      <c r="I16">
        <f>$O$20</f>
        <v/>
      </c>
      <c r="J16">
        <f>J15+90</f>
        <v/>
      </c>
      <c r="K16" s="234">
        <f>J16</f>
        <v/>
      </c>
    </row>
    <row r="17">
      <c r="B17" s="28">
        <f>IF(C17&lt; $D$4+1,MOD(((ROW(B17)-ROW(B$7))),$C$5)+1,"")</f>
        <v/>
      </c>
      <c r="C17" s="28">
        <f>ROUNDDOWN(((ROW(C17)-ROW(C$7))/C$5)+1,0)</f>
        <v/>
      </c>
      <c r="I17">
        <f>$O$20</f>
        <v/>
      </c>
      <c r="J17">
        <f>J16+90</f>
        <v/>
      </c>
      <c r="K17" s="234">
        <f>J17</f>
        <v/>
      </c>
    </row>
    <row r="18">
      <c r="B18" s="28">
        <f>IF(C18&lt; $D$4+1,MOD(((ROW(B18)-ROW(B$7))),$C$5)+1,"")</f>
        <v/>
      </c>
      <c r="C18" s="28">
        <f>ROUNDDOWN(((ROW(C18)-ROW(C$7))/C$5)+1,0)</f>
        <v/>
      </c>
      <c r="I18">
        <f>$O$20</f>
        <v/>
      </c>
      <c r="J18">
        <f>J17+90</f>
        <v/>
      </c>
      <c r="K18" s="234">
        <f>J18</f>
        <v/>
      </c>
    </row>
    <row r="19">
      <c r="B19" s="28">
        <f>IF(C19&lt; $D$4+1,MOD(((ROW(B19)-ROW(B$7))),$C$5)+1,"")</f>
        <v/>
      </c>
      <c r="C19" s="28">
        <f>ROUNDDOWN(((ROW(C19)-ROW(C$7))/C$5)+1,0)</f>
        <v/>
      </c>
      <c r="I19">
        <f>$O$20</f>
        <v/>
      </c>
      <c r="J19">
        <f>J18+90</f>
        <v/>
      </c>
      <c r="K19" s="234">
        <f>J19</f>
        <v/>
      </c>
      <c r="M19" s="404" t="inlineStr">
        <is>
          <t>Major Version</t>
        </is>
      </c>
      <c r="N19" s="404" t="inlineStr">
        <is>
          <t>Index</t>
        </is>
      </c>
      <c r="O19" s="404" t="inlineStr">
        <is>
          <t>RKEY</t>
        </is>
      </c>
      <c r="P19" s="404" t="inlineStr">
        <is>
          <t>Rev Date</t>
        </is>
      </c>
    </row>
    <row r="20">
      <c r="B20" s="28">
        <f>IF(C20&lt; $D$4+1,MOD(((ROW(B20)-ROW(B$7))),$C$5)+1,"")</f>
        <v/>
      </c>
      <c r="C20" s="28">
        <f>ROUNDDOWN(((ROW(C20)-ROW(C$7))/C$5)+1,0)</f>
        <v/>
      </c>
      <c r="I20">
        <f>$O$20</f>
        <v/>
      </c>
      <c r="J20">
        <f>J19+90</f>
        <v/>
      </c>
      <c r="K20" s="234">
        <f>J20</f>
        <v/>
      </c>
      <c r="M20" s="404">
        <f>MAX(M26:AA26)</f>
        <v/>
      </c>
      <c r="N20" s="404">
        <f>INDEX(M27:AA27,MATCH(M20,M26:AA26))</f>
        <v/>
      </c>
      <c r="O20" s="404">
        <f>RIGHT(ROUNDUP(TEXT(100*M20*N20,"000")*2/100,0)*3,3)</f>
        <v/>
      </c>
      <c r="P20" s="404">
        <f>INDEX(M28:AA28,MATCH(M20,M26:AA26))</f>
        <v/>
      </c>
    </row>
    <row r="21">
      <c r="B21" s="28">
        <f>IF(C21&lt; $D$4+1,MOD(((ROW(B21)-ROW(B$7))),$C$5)+1,"")</f>
        <v/>
      </c>
      <c r="C21" s="28">
        <f>ROUNDDOWN(((ROW(C21)-ROW(C$7))/C$5)+1,0)</f>
        <v/>
      </c>
      <c r="I21">
        <f>$O$20</f>
        <v/>
      </c>
      <c r="J21">
        <f>J20+90</f>
        <v/>
      </c>
      <c r="K21" s="234">
        <f>J21</f>
        <v/>
      </c>
    </row>
    <row r="22">
      <c r="B22" s="28">
        <f>IF(C22&lt; $D$4+1,MOD(((ROW(B22)-ROW(B$7))),$C$5)+1,"")</f>
        <v/>
      </c>
      <c r="C22" s="28">
        <f>ROUNDDOWN(((ROW(C22)-ROW(C$7))/C$5)+1,0)</f>
        <v/>
      </c>
      <c r="I22">
        <f>$O$20</f>
        <v/>
      </c>
      <c r="J22">
        <f>J21+90</f>
        <v/>
      </c>
      <c r="K22" s="234">
        <f>J22</f>
        <v/>
      </c>
    </row>
    <row r="23">
      <c r="B23" s="28">
        <f>IF(C23&lt; $D$4+1,MOD(((ROW(B23)-ROW(B$7))),$C$5)+1,"")</f>
        <v/>
      </c>
      <c r="C23" s="28">
        <f>ROUNDDOWN(((ROW(C23)-ROW(C$7))/C$5)+1,0)</f>
        <v/>
      </c>
      <c r="I23">
        <f>$O$20</f>
        <v/>
      </c>
      <c r="J23">
        <f>J22+90</f>
        <v/>
      </c>
      <c r="K23" s="234">
        <f>J23</f>
        <v/>
      </c>
      <c r="L23" s="404" t="inlineStr">
        <is>
          <t>Current V</t>
        </is>
      </c>
      <c r="M23" s="404">
        <f>MAX('REV Hist.'!A:A)</f>
        <v/>
      </c>
    </row>
    <row r="24" ht="15.75" customHeight="1" s="644" thickBot="1">
      <c r="B24" s="28">
        <f>IF(C24&lt; $D$4+1,MOD(((ROW(B24)-ROW(B$7))),$C$5)+1,"")</f>
        <v/>
      </c>
      <c r="C24" s="28">
        <f>ROUNDDOWN(((ROW(C24)-ROW(C$7))/C$5)+1,0)</f>
        <v/>
      </c>
      <c r="I24">
        <f>$O$20</f>
        <v/>
      </c>
      <c r="J24" t="n">
        <v>99999</v>
      </c>
      <c r="K24" s="234">
        <f>J24</f>
        <v/>
      </c>
      <c r="L24" s="403" t="inlineStr">
        <is>
          <t>Max Row</t>
        </is>
      </c>
      <c r="M24" s="403">
        <f>MATCH(M23,'REV Hist.'!A:A,0)</f>
        <v/>
      </c>
    </row>
    <row r="25" ht="15.75" customHeight="1" s="644" thickBot="1">
      <c r="B25" s="28">
        <f>IF(C25&lt; $D$4+1,MOD(((ROW(B25)-ROW(B$7))),$C$5)+1,"")</f>
        <v/>
      </c>
      <c r="C25" s="28">
        <f>ROUNDDOWN(((ROW(C25)-ROW(C$7))/C$5)+1,0)</f>
        <v/>
      </c>
      <c r="I25" s="234" t="n"/>
      <c r="L25" s="268" t="n">
        <v>1</v>
      </c>
      <c r="M25" s="402">
        <f>IFERROR(IF((MATCH("Major",INDIRECT(CONCATENATE("'REV Hist.'!D",L25+1,":D",$M$24)),0)+L25)&lt;=$M$24,(MATCH("Major",INDIRECT(CONCATENATE("'REV Hist.'!D",L25+1,":D",$M$24)),0)+L25),""),"")</f>
        <v/>
      </c>
      <c r="N25" s="405">
        <f>IFERROR(IF((MATCH("Major",INDIRECT(CONCATENATE("'REV Hist.'!D",M25+1,":D",$M$24)),0)+M25)&lt;=$M$24,(MATCH("Major",INDIRECT(CONCATENATE("'REV Hist.'!D",M25+1,":D",$M$24)),0)+M25),""),"")</f>
        <v/>
      </c>
      <c r="O25" s="404">
        <f>IFERROR(IF((MATCH("Major",INDIRECT(CONCATENATE("'REV Hist.'!D",N25+1,":D",$M$24)),0)+N25)&lt;=$M$24,(MATCH("Major",INDIRECT(CONCATENATE("'REV Hist.'!D",N25+1,":D",$M$24)),0)+N25),""),"")</f>
        <v/>
      </c>
      <c r="P25" s="404">
        <f>IFERROR(IF((MATCH("Major",INDIRECT(CONCATENATE("'REV Hist.'!D",O25+1,":D",$M$24)),0)+O25)&lt;=$M$24,(MATCH("Major",INDIRECT(CONCATENATE("'REV Hist.'!D",O25+1,":D",$M$24)),0)+O25),""),"")</f>
        <v/>
      </c>
      <c r="Q25" s="404">
        <f>IFERROR(IF((MATCH("Major",INDIRECT(CONCATENATE("'REV Hist.'!D",P25+1,":D",$M$24)),0)+P25)&lt;=$M$24,(MATCH("Major",INDIRECT(CONCATENATE("'REV Hist.'!D",P25+1,":D",$M$24)),0)+P25),""),"")</f>
        <v/>
      </c>
      <c r="R25" s="404">
        <f>IFERROR(IF((MATCH("Major",INDIRECT(CONCATENATE("'REV Hist.'!D",Q25+1,":D",$M$24)),0)+Q25)&lt;=$M$24,(MATCH("Major",INDIRECT(CONCATENATE("'REV Hist.'!D",Q25+1,":D",$M$24)),0)+Q25),""),"")</f>
        <v/>
      </c>
      <c r="S25" s="404">
        <f>IFERROR(IF((MATCH("Major",INDIRECT(CONCATENATE("'REV Hist.'!D",R25+1,":D",$M$24)),0)+R25)&lt;=$M$24,(MATCH("Major",INDIRECT(CONCATENATE("'REV Hist.'!D",R25+1,":D",$M$24)),0)+R25),""),"")</f>
        <v/>
      </c>
      <c r="T25" s="404">
        <f>IFERROR(IF((MATCH("Major",INDIRECT(CONCATENATE("'REV Hist.'!D",S25+1,":D",$M$24)),0)+S25)&lt;=$M$24,(MATCH("Major",INDIRECT(CONCATENATE("'REV Hist.'!D",S25+1,":D",$M$24)),0)+S25),""),"")</f>
        <v/>
      </c>
      <c r="U25" s="404">
        <f>IFERROR(IF((MATCH("Major",INDIRECT(CONCATENATE("'REV Hist.'!D",T25+1,":D",$M$24)),0)+T25)&lt;=$M$24,(MATCH("Major",INDIRECT(CONCATENATE("'REV Hist.'!D",T25+1,":D",$M$24)),0)+T25),""),"")</f>
        <v/>
      </c>
      <c r="V25" s="404">
        <f>IFERROR(IF((MATCH("Major",INDIRECT(CONCATENATE("'REV Hist.'!D",U25+1,":D",$M$24)),0)+U25)&lt;=$M$24,(MATCH("Major",INDIRECT(CONCATENATE("'REV Hist.'!D",U25+1,":D",$M$24)),0)+U25),""),"")</f>
        <v/>
      </c>
      <c r="W25" s="404">
        <f>IFERROR(IF((MATCH("Major",INDIRECT(CONCATENATE("'REV Hist.'!D",V25+1,":D",$M$24)),0)+V25)&lt;=$M$24,(MATCH("Major",INDIRECT(CONCATENATE("'REV Hist.'!D",V25+1,":D",$M$24)),0)+V25),""),"")</f>
        <v/>
      </c>
      <c r="X25" s="404">
        <f>IFERROR(IF((MATCH("Major",INDIRECT(CONCATENATE("'REV Hist.'!D",W25+1,":D",$M$24)),0)+W25)&lt;=$M$24,(MATCH("Major",INDIRECT(CONCATENATE("'REV Hist.'!D",W25+1,":D",$M$24)),0)+W25),""),"")</f>
        <v/>
      </c>
      <c r="Y25" s="404">
        <f>IFERROR(IF((MATCH("Major",INDIRECT(CONCATENATE("'REV Hist.'!D",X25+1,":D",$M$24)),0)+X25)&lt;=$M$24,(MATCH("Major",INDIRECT(CONCATENATE("'REV Hist.'!D",X25+1,":D",$M$24)),0)+X25),""),"")</f>
        <v/>
      </c>
      <c r="Z25" s="404">
        <f>IFERROR(IF((MATCH("Major",INDIRECT(CONCATENATE("'REV Hist.'!D",Y25+1,":D",$M$24)),0)+Y25)&lt;=$M$24,(MATCH("Major",INDIRECT(CONCATENATE("'REV Hist.'!D",Y25+1,":D",$M$24)),0)+Y25),""),"")</f>
        <v/>
      </c>
      <c r="AA25" s="404">
        <f>IFERROR(IF((MATCH("Major",INDIRECT(CONCATENATE("'REV Hist.'!D",Z25+1,":D",$M$24)),0)+Z25)&lt;=$M$24,(MATCH("Major",INDIRECT(CONCATENATE("'REV Hist.'!D",Z25+1,":D",$M$24)),0)+Z25),""),"")</f>
        <v/>
      </c>
    </row>
    <row r="26">
      <c r="B26" s="28">
        <f>IF(C26&lt; $D$4+1,MOD(((ROW(B26)-ROW(B$7))),$C$5)+1,"")</f>
        <v/>
      </c>
      <c r="C26" s="28">
        <f>ROUNDDOWN(((ROW(C26)-ROW(C$7))/C$5)+1,0)</f>
        <v/>
      </c>
      <c r="I26" s="234" t="n"/>
      <c r="L26" s="404" t="inlineStr">
        <is>
          <t>Req Ver</t>
        </is>
      </c>
      <c r="M26" s="406">
        <f>IFERROR(INDEX('REV Hist.'!$A:$A,M25),"")</f>
        <v/>
      </c>
      <c r="N26" s="404">
        <f>IFERROR(INDEX('REV Hist.'!$A:$A,N25),"")</f>
        <v/>
      </c>
      <c r="O26" s="404">
        <f>IFERROR(INDEX('REV Hist.'!$A:$A,O25),"")</f>
        <v/>
      </c>
      <c r="P26" s="404">
        <f>IFERROR(INDEX('REV Hist.'!$A:$A,P25),"")</f>
        <v/>
      </c>
      <c r="Q26" s="404">
        <f>IFERROR(INDEX('REV Hist.'!$A:$A,Q25),"")</f>
        <v/>
      </c>
      <c r="R26" s="404">
        <f>IFERROR(INDEX('REV Hist.'!$A:$A,R25),"")</f>
        <v/>
      </c>
      <c r="S26" s="404">
        <f>IFERROR(INDEX('REV Hist.'!$A:$A,S25),"")</f>
        <v/>
      </c>
      <c r="T26" s="404">
        <f>IFERROR(INDEX('REV Hist.'!$A:$A,T25),"")</f>
        <v/>
      </c>
      <c r="U26" s="404">
        <f>IFERROR(INDEX('REV Hist.'!$A:$A,U25),"")</f>
        <v/>
      </c>
      <c r="V26" s="404">
        <f>IFERROR(INDEX('REV Hist.'!$A:$A,V25),"")</f>
        <v/>
      </c>
      <c r="W26" s="404">
        <f>IFERROR(INDEX('REV Hist.'!$A:$A,W25),"")</f>
        <v/>
      </c>
      <c r="X26" s="404">
        <f>IFERROR(INDEX('REV Hist.'!$A:$A,X25),"")</f>
        <v/>
      </c>
      <c r="Y26" s="404">
        <f>IFERROR(INDEX('REV Hist.'!$A:$A,Y25),"")</f>
        <v/>
      </c>
      <c r="Z26" s="404">
        <f>IFERROR(INDEX('REV Hist.'!$A:$A,Z25),"")</f>
        <v/>
      </c>
      <c r="AA26" s="404">
        <f>IFERROR(INDEX('REV Hist.'!$A:$A,AA25),"")</f>
        <v/>
      </c>
    </row>
    <row r="27">
      <c r="B27" s="28">
        <f>IF(C27&lt; $D$4+1,MOD(((ROW(B27)-ROW(B$7))),$C$5)+1,"")</f>
        <v/>
      </c>
      <c r="C27" s="28">
        <f>ROUNDDOWN(((ROW(C27)-ROW(C$7))/C$5)+1,0)</f>
        <v/>
      </c>
      <c r="I27" s="234" t="n"/>
      <c r="L27" s="404" t="inlineStr">
        <is>
          <t>index</t>
        </is>
      </c>
      <c r="M27" s="404">
        <f>COLUMN()</f>
        <v/>
      </c>
      <c r="N27" s="404">
        <f>COLUMN()</f>
        <v/>
      </c>
      <c r="O27" s="404">
        <f>COLUMN()</f>
        <v/>
      </c>
      <c r="P27" s="404">
        <f>COLUMN()</f>
        <v/>
      </c>
      <c r="Q27" s="404">
        <f>COLUMN()</f>
        <v/>
      </c>
      <c r="R27" s="404">
        <f>COLUMN()</f>
        <v/>
      </c>
      <c r="S27" s="404">
        <f>COLUMN()</f>
        <v/>
      </c>
      <c r="T27" s="404">
        <f>COLUMN()</f>
        <v/>
      </c>
      <c r="U27" s="404">
        <f>COLUMN()</f>
        <v/>
      </c>
      <c r="V27" s="404">
        <f>COLUMN()</f>
        <v/>
      </c>
      <c r="W27" s="404">
        <f>COLUMN()</f>
        <v/>
      </c>
      <c r="X27" s="404">
        <f>COLUMN()</f>
        <v/>
      </c>
      <c r="Y27" s="404">
        <f>COLUMN()</f>
        <v/>
      </c>
      <c r="Z27" s="404">
        <f>COLUMN()</f>
        <v/>
      </c>
      <c r="AA27" s="404">
        <f>COLUMN()</f>
        <v/>
      </c>
    </row>
    <row r="28">
      <c r="B28" s="28">
        <f>IF(C28&lt; $D$4+1,MOD(((ROW(B28)-ROW(B$7))),$C$5)+1,"")</f>
        <v/>
      </c>
      <c r="C28" s="28">
        <f>ROUNDDOWN(((ROW(C28)-ROW(C$7))/C$5)+1,0)</f>
        <v/>
      </c>
      <c r="I28" s="234" t="n"/>
      <c r="L28" s="404" t="inlineStr">
        <is>
          <t>Rev Date</t>
        </is>
      </c>
      <c r="M28" s="404">
        <f>IFERROR(INDEX('REV Hist.'!$B:$B,M25),"")</f>
        <v/>
      </c>
      <c r="N28" s="404">
        <f>IFERROR(INDEX('REV Hist.'!$B:$B,N25),"")</f>
        <v/>
      </c>
      <c r="O28" s="404">
        <f>IFERROR(INDEX('REV Hist.'!$B:$B,O25),"")</f>
        <v/>
      </c>
      <c r="P28" s="404">
        <f>IFERROR(INDEX('REV Hist.'!$B:$B,P25),"")</f>
        <v/>
      </c>
      <c r="Q28" s="404">
        <f>IFERROR(INDEX('REV Hist.'!$B:$B,Q25),"")</f>
        <v/>
      </c>
      <c r="R28" s="404">
        <f>IFERROR(INDEX('REV Hist.'!$B:$B,R25),"")</f>
        <v/>
      </c>
      <c r="S28" s="404">
        <f>IFERROR(INDEX('REV Hist.'!$B:$B,S25),"")</f>
        <v/>
      </c>
      <c r="T28" s="404">
        <f>IFERROR(INDEX('REV Hist.'!$B:$B,T25),"")</f>
        <v/>
      </c>
      <c r="U28" s="404">
        <f>IFERROR(INDEX('REV Hist.'!$B:$B,U25),"")</f>
        <v/>
      </c>
      <c r="V28" s="404">
        <f>IFERROR(INDEX('REV Hist.'!$B:$B,V25),"")</f>
        <v/>
      </c>
      <c r="W28" s="404">
        <f>IFERROR(INDEX('REV Hist.'!$B:$B,W25),"")</f>
        <v/>
      </c>
      <c r="X28" s="404">
        <f>IFERROR(INDEX('REV Hist.'!$B:$B,X25),"")</f>
        <v/>
      </c>
      <c r="Y28" s="404">
        <f>IFERROR(INDEX('REV Hist.'!$B:$B,Y25),"")</f>
        <v/>
      </c>
      <c r="Z28" s="404">
        <f>IFERROR(INDEX('REV Hist.'!$B:$B,Z25),"")</f>
        <v/>
      </c>
      <c r="AA28" s="404">
        <f>IFERROR(INDEX('REV Hist.'!$B:$B,AA25),"")</f>
        <v/>
      </c>
    </row>
    <row r="29">
      <c r="B29" s="28">
        <f>IF(C29&lt; $D$4+1,MOD(((ROW(B29)-ROW(B$7))),$C$5)+1,"")</f>
        <v/>
      </c>
      <c r="C29" s="28">
        <f>ROUNDDOWN(((ROW(C29)-ROW(C$7))/C$5)+1,0)</f>
        <v/>
      </c>
      <c r="I29" s="234" t="n"/>
    </row>
    <row r="30">
      <c r="B30" s="28">
        <f>IF(C30&lt; $D$4+1,MOD(((ROW(B30)-ROW(B$7))),$C$5)+1,"")</f>
        <v/>
      </c>
      <c r="C30" s="28">
        <f>ROUNDDOWN(((ROW(C30)-ROW(C$7))/C$5)+1,0)</f>
        <v/>
      </c>
      <c r="I30" s="234" t="n"/>
    </row>
    <row r="31">
      <c r="B31" s="28">
        <f>IF(C31&lt; $D$4+1,MOD(((ROW(B31)-ROW(B$7))),$C$5)+1,"")</f>
        <v/>
      </c>
      <c r="C31" s="28">
        <f>ROUNDDOWN(((ROW(C31)-ROW(C$7))/C$5)+1,0)</f>
        <v/>
      </c>
      <c r="I31" s="234" t="n"/>
    </row>
    <row r="32">
      <c r="B32" s="28">
        <f>IF(C32&lt; $D$4+1,MOD(((ROW(B32)-ROW(B$7))),$C$5)+1,"")</f>
        <v/>
      </c>
      <c r="C32" s="28">
        <f>ROUNDDOWN(((ROW(C32)-ROW(C$7))/C$5)+1,0)</f>
        <v/>
      </c>
      <c r="I32" s="234" t="n"/>
    </row>
    <row r="33">
      <c r="B33" s="28">
        <f>IF(C33&lt; $D$4+1,MOD(((ROW(B33)-ROW(B$7))),$C$5)+1,"")</f>
        <v/>
      </c>
      <c r="C33" s="28">
        <f>ROUNDDOWN(((ROW(C33)-ROW(C$7))/C$5)+1,0)</f>
        <v/>
      </c>
      <c r="I33" s="234" t="n"/>
    </row>
    <row r="34">
      <c r="B34" s="28">
        <f>IF(C34&lt; $D$4+1,MOD(((ROW(B34)-ROW(B$7))),$C$5)+1,"")</f>
        <v/>
      </c>
      <c r="C34" s="28">
        <f>ROUNDDOWN(((ROW(C34)-ROW(C$7))/C$5)+1,0)</f>
        <v/>
      </c>
      <c r="I34" s="234" t="n"/>
    </row>
    <row r="35">
      <c r="B35" s="28">
        <f>IF(C35&lt; $D$4+1,MOD(((ROW(B35)-ROW(B$7))),$C$5)+1,"")</f>
        <v/>
      </c>
      <c r="C35" s="28">
        <f>ROUNDDOWN(((ROW(C35)-ROW(C$7))/C$5)+1,0)</f>
        <v/>
      </c>
    </row>
    <row r="36">
      <c r="B36" s="28">
        <f>IF(C36&lt; $D$4+1,MOD(((ROW(B36)-ROW(B$7))),$C$5)+1,"")</f>
        <v/>
      </c>
      <c r="C36" s="28">
        <f>ROUNDDOWN(((ROW(C36)-ROW(C$7))/C$5)+1,0)</f>
        <v/>
      </c>
    </row>
    <row r="37">
      <c r="B37" s="28">
        <f>IF(C37&lt; $D$4+1,MOD(((ROW(B37)-ROW(B$7))),$C$5)+1,"")</f>
        <v/>
      </c>
      <c r="C37" s="28">
        <f>ROUNDDOWN(((ROW(C37)-ROW(C$7))/C$5)+1,0)</f>
        <v/>
      </c>
    </row>
    <row r="38">
      <c r="B38" s="28">
        <f>IF(C38&lt; $D$4+1,MOD(((ROW(B38)-ROW(B$7))),$C$5)+1,"")</f>
        <v/>
      </c>
      <c r="C38" s="28">
        <f>ROUNDDOWN(((ROW(C38)-ROW(C$7))/C$5)+1,0)</f>
        <v/>
      </c>
    </row>
    <row r="39">
      <c r="B39" s="28">
        <f>IF(C39&lt; $D$4+1,MOD(((ROW(B39)-ROW(B$7))),$C$5)+1,"")</f>
        <v/>
      </c>
      <c r="C39" s="28">
        <f>ROUNDDOWN(((ROW(C39)-ROW(C$7))/C$5)+1,0)</f>
        <v/>
      </c>
    </row>
    <row r="40">
      <c r="B40" s="28">
        <f>IF(C40&lt; $D$4+1,MOD(((ROW(B40)-ROW(B$7))),$C$5)+1,"")</f>
        <v/>
      </c>
      <c r="C40" s="28">
        <f>ROUNDDOWN(((ROW(C40)-ROW(C$7))/C$5)+1,0)</f>
        <v/>
      </c>
    </row>
    <row r="41">
      <c r="B41" s="28">
        <f>IF(C41&lt; $D$4+1,MOD(((ROW(B41)-ROW(B$7))),$C$5)+1,"")</f>
        <v/>
      </c>
      <c r="C41" s="28">
        <f>ROUNDDOWN(((ROW(C41)-ROW(C$7))/C$5)+1,0)</f>
        <v/>
      </c>
    </row>
    <row r="42">
      <c r="B42" s="28">
        <f>IF(C42&lt; $D$4+1,MOD(((ROW(B42)-ROW(B$7))),$C$5)+1,"")</f>
        <v/>
      </c>
      <c r="C42" s="28">
        <f>ROUNDDOWN(((ROW(C42)-ROW(C$7))/C$5)+1,0)</f>
        <v/>
      </c>
    </row>
    <row r="43">
      <c r="B43" s="28">
        <f>IF(C43&lt; $D$4+1,MOD(((ROW(B43)-ROW(B$7))),$C$5)+1,"")</f>
        <v/>
      </c>
      <c r="C43" s="28">
        <f>ROUNDDOWN(((ROW(C43)-ROW(C$7))/C$5)+1,0)</f>
        <v/>
      </c>
    </row>
    <row r="44">
      <c r="B44" s="28">
        <f>IF(C44&lt; $D$4+1,MOD(((ROW(B44)-ROW(B$7))),$C$5)+1,"")</f>
        <v/>
      </c>
      <c r="C44" s="28">
        <f>ROUNDDOWN(((ROW(C44)-ROW(C$7))/C$5)+1,0)</f>
        <v/>
      </c>
    </row>
    <row r="45">
      <c r="B45" s="28">
        <f>IF(C45&lt; $D$4+1,MOD(((ROW(B45)-ROW(B$7))),$C$5)+1,"")</f>
        <v/>
      </c>
      <c r="C45" s="28">
        <f>ROUNDDOWN(((ROW(C45)-ROW(C$7))/C$5)+1,0)</f>
        <v/>
      </c>
    </row>
    <row r="46">
      <c r="B46" s="28">
        <f>IF(C46&lt; $D$4+1,MOD(((ROW(B46)-ROW(B$7))),$C$5)+1,"")</f>
        <v/>
      </c>
      <c r="C46" s="28">
        <f>ROUNDDOWN(((ROW(C46)-ROW(C$7))/C$5)+1,0)</f>
        <v/>
      </c>
    </row>
    <row r="47">
      <c r="B47" s="28">
        <f>IF(C47&lt; $D$4+1,MOD(((ROW(B47)-ROW(B$7))),$C$5)+1,"")</f>
        <v/>
      </c>
      <c r="C47" s="28">
        <f>ROUNDDOWN(((ROW(C47)-ROW(C$7))/C$5)+1,0)</f>
        <v/>
      </c>
    </row>
    <row r="48">
      <c r="B48" s="28">
        <f>IF(C48&lt; $D$4+1,MOD(((ROW(B48)-ROW(B$7))),$C$5)+1,"")</f>
        <v/>
      </c>
      <c r="C48" s="28">
        <f>ROUNDDOWN(((ROW(C48)-ROW(C$7))/C$5)+1,0)</f>
        <v/>
      </c>
    </row>
    <row r="49">
      <c r="B49" s="28">
        <f>IF(C49&lt; $D$4+1,MOD(((ROW(B49)-ROW(B$7))),$C$5)+1,"")</f>
        <v/>
      </c>
      <c r="C49" s="28">
        <f>ROUNDDOWN(((ROW(C49)-ROW(C$7))/C$5)+1,0)</f>
        <v/>
      </c>
    </row>
    <row r="50">
      <c r="B50" s="28">
        <f>IF(C50&lt; $D$4+1,MOD(((ROW(B50)-ROW(B$7))),$C$5)+1,"")</f>
        <v/>
      </c>
      <c r="C50" s="28">
        <f>ROUNDDOWN(((ROW(C50)-ROW(C$7))/C$5)+1,0)</f>
        <v/>
      </c>
    </row>
    <row r="51">
      <c r="B51" s="28">
        <f>IF(C51&lt; $D$4+1,MOD(((ROW(B51)-ROW(B$7))),$C$5)+1,"")</f>
        <v/>
      </c>
      <c r="C51" s="28">
        <f>ROUNDDOWN(((ROW(C51)-ROW(C$7))/C$5)+1,0)</f>
        <v/>
      </c>
    </row>
    <row r="52">
      <c r="B52" s="28">
        <f>IF(C52&lt; $D$4+1,MOD(((ROW(B52)-ROW(B$7))),$C$5)+1,"")</f>
        <v/>
      </c>
      <c r="C52" s="28">
        <f>ROUNDDOWN(((ROW(C52)-ROW(C$7))/C$5)+1,0)</f>
        <v/>
      </c>
    </row>
    <row r="53">
      <c r="B53" s="28">
        <f>IF(C53&lt; $D$4+1,MOD(((ROW(B53)-ROW(B$7))),$C$5)+1,"")</f>
        <v/>
      </c>
      <c r="C53" s="28">
        <f>ROUNDDOWN(((ROW(C53)-ROW(C$7))/C$5)+1,0)</f>
        <v/>
      </c>
    </row>
    <row r="54">
      <c r="B54" s="28">
        <f>IF(C54&lt; $D$4+1,MOD(((ROW(B54)-ROW(B$7))),$C$5)+1,"")</f>
        <v/>
      </c>
      <c r="C54" s="28">
        <f>ROUNDDOWN(((ROW(C54)-ROW(C$7))/C$5)+1,0)</f>
        <v/>
      </c>
    </row>
    <row r="55">
      <c r="B55" s="28">
        <f>IF(C55&lt; $D$4+1,MOD(((ROW(B55)-ROW(B$7))),$C$5)+1,"")</f>
        <v/>
      </c>
      <c r="C55" s="28">
        <f>ROUNDDOWN(((ROW(C55)-ROW(C$7))/C$5)+1,0)</f>
        <v/>
      </c>
    </row>
    <row r="56">
      <c r="B56" s="28">
        <f>IF(C56&lt; $D$4+1,MOD(((ROW(B56)-ROW(B$7))),$C$5)+1,"")</f>
        <v/>
      </c>
      <c r="C56" s="28">
        <f>ROUNDDOWN(((ROW(C56)-ROW(C$7))/C$5)+1,0)</f>
        <v/>
      </c>
    </row>
    <row r="57">
      <c r="B57" s="28">
        <f>IF(C57&lt; $D$4+1,MOD(((ROW(B57)-ROW(B$7))),$C$5)+1,"")</f>
        <v/>
      </c>
      <c r="C57" s="28">
        <f>ROUNDDOWN(((ROW(C57)-ROW(C$7))/C$5)+1,0)</f>
        <v/>
      </c>
    </row>
    <row r="58">
      <c r="B58" s="28">
        <f>IF(C58&lt; $D$4+1,MOD(((ROW(B58)-ROW(B$7))),$C$5)+1,"")</f>
        <v/>
      </c>
      <c r="C58" s="28">
        <f>ROUNDDOWN(((ROW(C58)-ROW(C$7))/C$5)+1,0)</f>
        <v/>
      </c>
    </row>
    <row r="59">
      <c r="B59" s="28">
        <f>IF(C59&lt; $D$4+1,MOD(((ROW(B59)-ROW(B$7))),$C$5)+1,"")</f>
        <v/>
      </c>
      <c r="C59" s="28">
        <f>ROUNDDOWN(((ROW(C59)-ROW(C$7))/C$5)+1,0)</f>
        <v/>
      </c>
    </row>
    <row r="60">
      <c r="B60" s="28">
        <f>IF(C60&lt; $D$4+1,MOD(((ROW(B60)-ROW(B$7))),$C$5)+1,"")</f>
        <v/>
      </c>
      <c r="C60" s="28">
        <f>ROUNDDOWN(((ROW(C60)-ROW(C$7))/C$5)+1,0)</f>
        <v/>
      </c>
    </row>
    <row r="61">
      <c r="B61" s="28">
        <f>IF(C61&lt; $D$4+1,MOD(((ROW(B61)-ROW(B$7))),$C$5)+1,"")</f>
        <v/>
      </c>
      <c r="C61" s="28">
        <f>ROUNDDOWN(((ROW(C61)-ROW(C$7))/C$5)+1,0)</f>
        <v/>
      </c>
    </row>
    <row r="62">
      <c r="B62" s="28">
        <f>IF(C62&lt; $D$4+1,MOD(((ROW(B62)-ROW(B$7))),$C$5)+1,"")</f>
        <v/>
      </c>
      <c r="C62" s="28">
        <f>ROUNDDOWN(((ROW(C62)-ROW(C$7))/C$5)+1,0)</f>
        <v/>
      </c>
    </row>
    <row r="63">
      <c r="B63" s="28">
        <f>IF(C63&lt; $D$4+1,MOD(((ROW(B63)-ROW(B$7))),$C$5)+1,"")</f>
        <v/>
      </c>
      <c r="C63" s="28">
        <f>ROUNDDOWN(((ROW(C63)-ROW(C$7))/C$5)+1,0)</f>
        <v/>
      </c>
    </row>
    <row r="64">
      <c r="B64" s="28">
        <f>IF(C64&lt; $D$4+1,MOD(((ROW(B64)-ROW(B$7))),$C$5)+1,"")</f>
        <v/>
      </c>
      <c r="C64" s="28">
        <f>ROUNDDOWN(((ROW(C64)-ROW(C$7))/C$5)+1,0)</f>
        <v/>
      </c>
    </row>
    <row r="65">
      <c r="B65" s="28">
        <f>IF(C65&lt; $D$4+1,MOD(((ROW(B65)-ROW(B$7))),$C$5)+1,"")</f>
        <v/>
      </c>
      <c r="C65" s="28">
        <f>ROUNDDOWN(((ROW(C65)-ROW(C$7))/C$5)+1,0)</f>
        <v/>
      </c>
    </row>
    <row r="66">
      <c r="B66" s="28">
        <f>IF(C66&lt; $D$4+1,MOD(((ROW(B66)-ROW(B$7))),$C$5)+1,"")</f>
        <v/>
      </c>
      <c r="C66" s="28">
        <f>ROUNDDOWN(((ROW(C66)-ROW(C$7))/C$5)+1,0)</f>
        <v/>
      </c>
    </row>
    <row r="67">
      <c r="B67" s="28">
        <f>IF(C67&lt; $D$4+1,MOD(((ROW(B67)-ROW(B$7))),$C$5)+1,"")</f>
        <v/>
      </c>
      <c r="C67" s="28">
        <f>ROUNDDOWN(((ROW(C67)-ROW(C$7))/C$5)+1,0)</f>
        <v/>
      </c>
    </row>
    <row r="68">
      <c r="B68" s="28">
        <f>IF(C68&lt; $D$4+1,MOD(((ROW(B68)-ROW(B$7))),$C$5)+1,"")</f>
        <v/>
      </c>
      <c r="C68" s="28">
        <f>ROUNDDOWN(((ROW(C68)-ROW(C$7))/C$5)+1,0)</f>
        <v/>
      </c>
    </row>
    <row r="69">
      <c r="B69" s="28">
        <f>IF(C69&lt; $D$4+1,MOD(((ROW(B69)-ROW(B$7))),$C$5)+1,"")</f>
        <v/>
      </c>
      <c r="C69" s="28">
        <f>ROUNDDOWN(((ROW(C69)-ROW(C$7))/C$5)+1,0)</f>
        <v/>
      </c>
    </row>
    <row r="70">
      <c r="B70" s="28">
        <f>IF(C70&lt; $D$4+1,MOD(((ROW(B70)-ROW(B$7))),$C$5)+1,"")</f>
        <v/>
      </c>
      <c r="C70" s="28">
        <f>ROUNDDOWN(((ROW(C70)-ROW(C$7))/C$5)+1,0)</f>
        <v/>
      </c>
    </row>
    <row r="71">
      <c r="B71" s="28">
        <f>IF(C71&lt; $D$4+1,MOD(((ROW(B71)-ROW(B$7))),$C$5)+1,"")</f>
        <v/>
      </c>
      <c r="C71" s="28">
        <f>ROUNDDOWN(((ROW(C71)-ROW(C$7))/C$5)+1,0)</f>
        <v/>
      </c>
    </row>
    <row r="72">
      <c r="B72" s="28">
        <f>IF(C72&lt; $D$4+1,MOD(((ROW(B72)-ROW(B$7))),$C$5)+1,"")</f>
        <v/>
      </c>
      <c r="C72" s="28">
        <f>ROUNDDOWN(((ROW(C72)-ROW(C$7))/C$5)+1,0)</f>
        <v/>
      </c>
    </row>
    <row r="73">
      <c r="B73" s="28">
        <f>IF(C73&lt; $D$4+1,MOD(((ROW(B73)-ROW(B$7))),$C$5)+1,"")</f>
        <v/>
      </c>
      <c r="C73" s="28">
        <f>ROUNDDOWN(((ROW(C73)-ROW(C$7))/C$5)+1,0)</f>
        <v/>
      </c>
    </row>
    <row r="74">
      <c r="B74" s="28">
        <f>IF(C74&lt; $D$4+1,MOD(((ROW(B74)-ROW(B$7))),$C$5)+1,"")</f>
        <v/>
      </c>
      <c r="C74" s="28">
        <f>ROUNDDOWN(((ROW(C74)-ROW(C$7))/C$5)+1,0)</f>
        <v/>
      </c>
    </row>
    <row r="75">
      <c r="B75" s="28">
        <f>IF(C75&lt; $D$4+1,MOD(((ROW(B75)-ROW(B$7))),$C$5)+1,"")</f>
        <v/>
      </c>
      <c r="C75" s="28">
        <f>ROUNDDOWN(((ROW(C75)-ROW(C$7))/C$5)+1,0)</f>
        <v/>
      </c>
    </row>
    <row r="76">
      <c r="B76" s="28">
        <f>IF(C76&lt; $D$4+1,MOD(((ROW(B76)-ROW(B$7))),$C$5)+1,"")</f>
        <v/>
      </c>
      <c r="C76" s="28">
        <f>ROUNDDOWN(((ROW(C76)-ROW(C$7))/C$5)+1,0)</f>
        <v/>
      </c>
    </row>
    <row r="77">
      <c r="B77" s="28">
        <f>IF(C77&lt; $D$4+1,MOD(((ROW(B77)-ROW(B$7))),$C$5)+1,"")</f>
        <v/>
      </c>
      <c r="C77" s="28">
        <f>ROUNDDOWN(((ROW(C77)-ROW(C$7))/C$5)+1,0)</f>
        <v/>
      </c>
    </row>
    <row r="78">
      <c r="B78" s="28">
        <f>IF(C78&lt; $D$4+1,MOD(((ROW(B78)-ROW(B$7))),$C$5)+1,"")</f>
        <v/>
      </c>
      <c r="C78" s="28">
        <f>ROUNDDOWN(((ROW(C78)-ROW(C$7))/C$5)+1,0)</f>
        <v/>
      </c>
    </row>
    <row r="79">
      <c r="B79" s="28">
        <f>IF(C79&lt; $D$4+1,MOD(((ROW(B79)-ROW(B$7))),$C$5)+1,"")</f>
        <v/>
      </c>
      <c r="C79" s="28">
        <f>ROUNDDOWN(((ROW(C79)-ROW(C$7))/C$5)+1,0)</f>
        <v/>
      </c>
    </row>
    <row r="80">
      <c r="B80" s="28">
        <f>IF(C80&lt; $D$4+1,MOD(((ROW(B80)-ROW(B$7))),$C$5)+1,"")</f>
        <v/>
      </c>
      <c r="C80" s="28">
        <f>ROUNDDOWN(((ROW(C80)-ROW(C$7))/C$5)+1,0)</f>
        <v/>
      </c>
    </row>
    <row r="81">
      <c r="B81" s="28">
        <f>IF(C81&lt; $D$4+1,MOD(((ROW(B81)-ROW(B$7))),$C$5)+1,"")</f>
        <v/>
      </c>
      <c r="C81" s="28">
        <f>ROUNDDOWN(((ROW(C81)-ROW(C$7))/C$5)+1,0)</f>
        <v/>
      </c>
    </row>
    <row r="82">
      <c r="B82" s="28">
        <f>IF(C82&lt; $D$4+1,MOD(((ROW(B82)-ROW(B$7))),$C$5)+1,"")</f>
        <v/>
      </c>
      <c r="C82" s="28">
        <f>ROUNDDOWN(((ROW(C82)-ROW(C$7))/C$5)+1,0)</f>
        <v/>
      </c>
    </row>
    <row r="83">
      <c r="B83" s="28">
        <f>IF(C83&lt; $D$4+1,MOD(((ROW(B83)-ROW(B$7))),$C$5)+1,"")</f>
        <v/>
      </c>
      <c r="C83" s="28">
        <f>ROUNDDOWN(((ROW(C83)-ROW(C$7))/C$5)+1,0)</f>
        <v/>
      </c>
    </row>
    <row r="84">
      <c r="B84" s="28">
        <f>IF(C84&lt; $D$4+1,MOD(((ROW(B84)-ROW(B$7))),$C$5)+1,"")</f>
        <v/>
      </c>
      <c r="C84" s="28">
        <f>ROUNDDOWN(((ROW(C84)-ROW(C$7))/C$5)+1,0)</f>
        <v/>
      </c>
    </row>
    <row r="85">
      <c r="B85" s="28">
        <f>IF(C85&lt; $D$4+1,MOD(((ROW(B85)-ROW(B$7))),$C$5)+1,"")</f>
        <v/>
      </c>
      <c r="C85" s="28">
        <f>ROUNDDOWN(((ROW(C85)-ROW(C$7))/C$5)+1,0)</f>
        <v/>
      </c>
    </row>
    <row r="86">
      <c r="B86" s="28">
        <f>IF(C86&lt; $D$4+1,MOD(((ROW(B86)-ROW(B$7))),$C$5)+1,"")</f>
        <v/>
      </c>
      <c r="C86" s="28">
        <f>ROUNDDOWN(((ROW(C86)-ROW(C$7))/C$5)+1,0)</f>
        <v/>
      </c>
    </row>
    <row r="87">
      <c r="B87" s="28">
        <f>IF(C87&lt; $D$4+1,MOD(((ROW(B87)-ROW(B$7))),$C$5)+1,"")</f>
        <v/>
      </c>
      <c r="C87" s="28">
        <f>ROUNDDOWN(((ROW(C87)-ROW(C$7))/C$5)+1,0)</f>
        <v/>
      </c>
    </row>
    <row r="88">
      <c r="B88" s="28">
        <f>IF(C88&lt; $D$4+1,MOD(((ROW(B88)-ROW(B$7))),$C$5)+1,"")</f>
        <v/>
      </c>
      <c r="C88" s="28">
        <f>ROUNDDOWN(((ROW(C88)-ROW(C$7))/C$5)+1,0)</f>
        <v/>
      </c>
    </row>
    <row r="89">
      <c r="B89" s="28">
        <f>IF(C89&lt; $D$4+1,MOD(((ROW(B89)-ROW(B$7))),$C$5)+1,"")</f>
        <v/>
      </c>
      <c r="C89" s="28">
        <f>ROUNDDOWN(((ROW(C89)-ROW(C$7))/C$5)+1,0)</f>
        <v/>
      </c>
    </row>
    <row r="90">
      <c r="B90" s="28">
        <f>IF(C90&lt; $D$4+1,MOD(((ROW(B90)-ROW(B$7))),$C$5)+1,"")</f>
        <v/>
      </c>
      <c r="C90" s="28">
        <f>ROUNDDOWN(((ROW(C90)-ROW(C$7))/C$5)+1,0)</f>
        <v/>
      </c>
    </row>
    <row r="91">
      <c r="B91" s="28">
        <f>IF(C91&lt; $D$4+1,MOD(((ROW(B91)-ROW(B$7))),$C$5)+1,"")</f>
        <v/>
      </c>
      <c r="C91" s="28">
        <f>ROUNDDOWN(((ROW(C91)-ROW(C$7))/C$5)+1,0)</f>
        <v/>
      </c>
    </row>
    <row r="92">
      <c r="B92" s="28">
        <f>IF(C92&lt; $D$4+1,MOD(((ROW(B92)-ROW(B$7))),$C$5)+1,"")</f>
        <v/>
      </c>
      <c r="C92" s="28">
        <f>ROUNDDOWN(((ROW(C92)-ROW(C$7))/C$5)+1,0)</f>
        <v/>
      </c>
    </row>
    <row r="93">
      <c r="B93" s="28">
        <f>IF(C93&lt; $D$4+1,MOD(((ROW(B93)-ROW(B$7))),$C$5)+1,"")</f>
        <v/>
      </c>
      <c r="C93" s="28">
        <f>ROUNDDOWN(((ROW(C93)-ROW(C$7))/C$5)+1,0)</f>
        <v/>
      </c>
    </row>
    <row r="94">
      <c r="B94" s="28">
        <f>IF(C94&lt; $D$4+1,MOD(((ROW(B94)-ROW(B$7))),$C$5)+1,"")</f>
        <v/>
      </c>
      <c r="C94" s="28">
        <f>ROUNDDOWN(((ROW(C94)-ROW(C$7))/C$5)+1,0)</f>
        <v/>
      </c>
    </row>
    <row r="95">
      <c r="B95" s="28">
        <f>IF(C95&lt; $D$4+1,MOD(((ROW(B95)-ROW(B$7))),$C$5)+1,"")</f>
        <v/>
      </c>
      <c r="C95" s="28">
        <f>ROUNDDOWN(((ROW(C95)-ROW(C$7))/C$5)+1,0)</f>
        <v/>
      </c>
    </row>
    <row r="96">
      <c r="B96" s="28">
        <f>IF(C96&lt; $D$4+1,MOD(((ROW(B96)-ROW(B$7))),$C$5)+1,"")</f>
        <v/>
      </c>
      <c r="C96" s="28">
        <f>ROUNDDOWN(((ROW(C96)-ROW(C$7))/C$5)+1,0)</f>
        <v/>
      </c>
    </row>
    <row r="97">
      <c r="B97" s="28">
        <f>IF(C97&lt; $D$4+1,MOD(((ROW(B97)-ROW(B$7))),$C$5)+1,"")</f>
        <v/>
      </c>
      <c r="C97" s="28">
        <f>ROUNDDOWN(((ROW(C97)-ROW(C$7))/C$5)+1,0)</f>
        <v/>
      </c>
    </row>
    <row r="98">
      <c r="B98" s="28">
        <f>IF(C98&lt; $D$4+1,MOD(((ROW(B98)-ROW(B$7))),$C$5)+1,"")</f>
        <v/>
      </c>
      <c r="C98" s="28">
        <f>ROUNDDOWN(((ROW(C98)-ROW(C$7))/C$5)+1,0)</f>
        <v/>
      </c>
    </row>
    <row r="99">
      <c r="B99" s="28">
        <f>IF(C99&lt; $D$4+1,MOD(((ROW(B99)-ROW(B$7))),$C$5)+1,"")</f>
        <v/>
      </c>
      <c r="C99" s="28">
        <f>ROUNDDOWN(((ROW(C99)-ROW(C$7))/C$5)+1,0)</f>
        <v/>
      </c>
    </row>
    <row r="100">
      <c r="B100" s="28">
        <f>IF(C100&lt; $D$4+1,MOD(((ROW(B100)-ROW(B$7))),$C$5)+1,"")</f>
        <v/>
      </c>
      <c r="C100" s="28">
        <f>ROUNDDOWN(((ROW(C100)-ROW(C$7))/C$5)+1,0)</f>
        <v/>
      </c>
    </row>
    <row r="101">
      <c r="B101" s="28">
        <f>IF(C101&lt; $D$4+1,MOD(((ROW(B101)-ROW(B$7))),$C$5)+1,"")</f>
        <v/>
      </c>
      <c r="C101" s="28">
        <f>ROUNDDOWN(((ROW(C101)-ROW(C$7))/C$5)+1,0)</f>
        <v/>
      </c>
    </row>
    <row r="102">
      <c r="B102" s="28">
        <f>IF(C102&lt; $D$4+1,MOD(((ROW(B102)-ROW(B$7))),$C$5)+1,"")</f>
        <v/>
      </c>
      <c r="C102" s="28">
        <f>ROUNDDOWN(((ROW(C102)-ROW(C$7))/C$5)+1,0)</f>
        <v/>
      </c>
    </row>
    <row r="103">
      <c r="B103" s="28">
        <f>IF(C103&lt; $D$4+1,MOD(((ROW(B103)-ROW(B$7))),$C$5)+1,"")</f>
        <v/>
      </c>
      <c r="C103" s="28">
        <f>ROUNDDOWN(((ROW(C103)-ROW(C$7))/C$5)+1,0)</f>
        <v/>
      </c>
    </row>
    <row r="104">
      <c r="B104" s="28">
        <f>IF(C104&lt; $D$4+1,MOD(((ROW(B104)-ROW(B$7))),$C$5)+1,"")</f>
        <v/>
      </c>
      <c r="C104" s="28">
        <f>ROUNDDOWN(((ROW(C104)-ROW(C$7))/C$5)+1,0)</f>
        <v/>
      </c>
    </row>
    <row r="105">
      <c r="B105" s="28">
        <f>IF(C105&lt; $D$4+1,MOD(((ROW(B105)-ROW(B$7))),$C$5)+1,"")</f>
        <v/>
      </c>
      <c r="C105" s="28">
        <f>ROUNDDOWN(((ROW(C105)-ROW(C$7))/C$5)+1,0)</f>
        <v/>
      </c>
    </row>
    <row r="106">
      <c r="B106" s="28">
        <f>IF(C106&lt; $D$4+1,MOD(((ROW(B106)-ROW(B$7))),$C$5)+1,"")</f>
        <v/>
      </c>
      <c r="C106" s="28">
        <f>ROUNDDOWN(((ROW(C106)-ROW(C$7))/C$5)+1,0)</f>
        <v/>
      </c>
    </row>
    <row r="107">
      <c r="B107" s="28">
        <f>IF(C107&lt; $D$4+1,MOD(((ROW(B107)-ROW(B$7))),$C$5)+1,"")</f>
        <v/>
      </c>
      <c r="C107" s="28">
        <f>ROUNDDOWN(((ROW(C107)-ROW(C$7))/C$5)+1,0)</f>
        <v/>
      </c>
    </row>
    <row r="108">
      <c r="B108" s="28">
        <f>IF(C108&lt; $D$4+1,MOD(((ROW(B108)-ROW(B$7))),$C$5)+1,"")</f>
        <v/>
      </c>
      <c r="C108" s="28">
        <f>ROUNDDOWN(((ROW(C108)-ROW(C$7))/C$5)+1,0)</f>
        <v/>
      </c>
    </row>
    <row r="109">
      <c r="B109" s="28">
        <f>IF(C109&lt; $D$4+1,MOD(((ROW(B109)-ROW(B$7))),$C$5)+1,"")</f>
        <v/>
      </c>
      <c r="C109" s="28">
        <f>ROUNDDOWN(((ROW(C109)-ROW(C$7))/C$5)+1,0)</f>
        <v/>
      </c>
    </row>
    <row r="110">
      <c r="B110" s="28">
        <f>IF(C110&lt; $D$4+1,MOD(((ROW(B110)-ROW(B$7))),$C$5)+1,"")</f>
        <v/>
      </c>
      <c r="C110" s="28">
        <f>ROUNDDOWN(((ROW(C110)-ROW(C$7))/C$5)+1,0)</f>
        <v/>
      </c>
    </row>
    <row r="111">
      <c r="B111" s="28">
        <f>IF(C111&lt; $D$4+1,MOD(((ROW(B111)-ROW(B$7))),$C$5)+1,"")</f>
        <v/>
      </c>
      <c r="C111" s="28">
        <f>ROUNDDOWN(((ROW(C111)-ROW(C$7))/C$5)+1,0)</f>
        <v/>
      </c>
    </row>
    <row r="112">
      <c r="B112" s="28">
        <f>IF(C112&lt; $D$4+1,MOD(((ROW(B112)-ROW(B$7))),$C$5)+1,"")</f>
        <v/>
      </c>
      <c r="C112" s="28">
        <f>ROUNDDOWN(((ROW(C112)-ROW(C$7))/C$5)+1,0)</f>
        <v/>
      </c>
    </row>
    <row r="113">
      <c r="B113" s="28">
        <f>IF(C113&lt; $D$4+1,MOD(((ROW(B113)-ROW(B$7))),$C$5)+1,"")</f>
        <v/>
      </c>
      <c r="C113" s="28">
        <f>ROUNDDOWN(((ROW(C113)-ROW(C$7))/C$5)+1,0)</f>
        <v/>
      </c>
    </row>
    <row r="114">
      <c r="B114" s="28">
        <f>IF(C114&lt; $D$4+1,MOD(((ROW(B114)-ROW(B$7))),$C$5)+1,"")</f>
        <v/>
      </c>
      <c r="C114" s="28">
        <f>ROUNDDOWN(((ROW(C114)-ROW(C$7))/C$5)+1,0)</f>
        <v/>
      </c>
    </row>
    <row r="115">
      <c r="B115" s="28">
        <f>IF(C115&lt; $D$4+1,MOD(((ROW(B115)-ROW(B$7))),$C$5)+1,"")</f>
        <v/>
      </c>
      <c r="C115" s="28">
        <f>ROUNDDOWN(((ROW(C115)-ROW(C$7))/C$5)+1,0)</f>
        <v/>
      </c>
    </row>
    <row r="116">
      <c r="B116" s="28">
        <f>IF(C116&lt; $D$4+1,MOD(((ROW(B116)-ROW(B$7))),$C$5)+1,"")</f>
        <v/>
      </c>
      <c r="C116" s="28">
        <f>ROUNDDOWN(((ROW(C116)-ROW(C$7))/C$5)+1,0)</f>
        <v/>
      </c>
    </row>
    <row r="117">
      <c r="B117" s="28">
        <f>IF(C117&lt; $D$4+1,MOD(((ROW(B117)-ROW(B$7))),$C$5)+1,"")</f>
        <v/>
      </c>
      <c r="C117" s="28">
        <f>ROUNDDOWN(((ROW(C117)-ROW(C$7))/C$5)+1,0)</f>
        <v/>
      </c>
    </row>
    <row r="118">
      <c r="B118" s="28">
        <f>IF(C118&lt; $D$4+1,MOD(((ROW(B118)-ROW(B$7))),$C$5)+1,"")</f>
        <v/>
      </c>
      <c r="C118" s="28">
        <f>ROUNDDOWN(((ROW(C118)-ROW(C$7))/C$5)+1,0)</f>
        <v/>
      </c>
    </row>
    <row r="119">
      <c r="B119" s="28">
        <f>IF(C119&lt; $D$4+1,MOD(((ROW(B119)-ROW(B$7))),$C$5)+1,"")</f>
        <v/>
      </c>
      <c r="C119" s="28">
        <f>ROUNDDOWN(((ROW(C119)-ROW(C$7))/C$5)+1,0)</f>
        <v/>
      </c>
    </row>
    <row r="120">
      <c r="B120" s="28">
        <f>IF(C120&lt; $D$4+1,MOD(((ROW(B120)-ROW(B$7))),$C$5)+1,"")</f>
        <v/>
      </c>
      <c r="C120" s="28">
        <f>ROUNDDOWN(((ROW(C120)-ROW(C$7))/C$5)+1,0)</f>
        <v/>
      </c>
    </row>
    <row r="121">
      <c r="B121" s="28">
        <f>IF(C121&lt; $D$4+1,MOD(((ROW(B121)-ROW(B$7))),$C$5)+1,"")</f>
        <v/>
      </c>
      <c r="C121" s="28">
        <f>ROUNDDOWN(((ROW(C121)-ROW(C$7))/C$5)+1,0)</f>
        <v/>
      </c>
    </row>
    <row r="122">
      <c r="B122" s="28">
        <f>IF(C122&lt; $D$4+1,MOD(((ROW(B122)-ROW(B$7))),$C$5)+1,"")</f>
        <v/>
      </c>
      <c r="C122" s="28">
        <f>ROUNDDOWN(((ROW(C122)-ROW(C$7))/C$5)+1,0)</f>
        <v/>
      </c>
    </row>
    <row r="123">
      <c r="B123" s="28">
        <f>IF(C123&lt; $D$4+1,MOD(((ROW(B123)-ROW(B$7))),$C$5)+1,"")</f>
        <v/>
      </c>
      <c r="C123" s="28">
        <f>ROUNDDOWN(((ROW(C123)-ROW(C$7))/C$5)+1,0)</f>
        <v/>
      </c>
    </row>
    <row r="124">
      <c r="B124" s="28">
        <f>IF(C124&lt; $D$4+1,MOD(((ROW(B124)-ROW(B$7))),$C$5)+1,"")</f>
        <v/>
      </c>
      <c r="C124" s="28">
        <f>ROUNDDOWN(((ROW(C124)-ROW(C$7))/C$5)+1,0)</f>
        <v/>
      </c>
    </row>
    <row r="125">
      <c r="B125" s="28">
        <f>IF(C125&lt; $D$4+1,MOD(((ROW(B125)-ROW(B$7))),$C$5)+1,"")</f>
        <v/>
      </c>
      <c r="C125" s="28">
        <f>ROUNDDOWN(((ROW(C125)-ROW(C$7))/C$5)+1,0)</f>
        <v/>
      </c>
    </row>
    <row r="126">
      <c r="B126" s="28">
        <f>IF(C126&lt; $D$4+1,MOD(((ROW(B126)-ROW(B$7))),$C$5)+1,"")</f>
        <v/>
      </c>
      <c r="C126" s="28">
        <f>ROUNDDOWN(((ROW(C126)-ROW(C$7))/C$5)+1,0)</f>
        <v/>
      </c>
    </row>
    <row r="127">
      <c r="B127" s="28">
        <f>IF(C127&lt; $D$4+1,MOD(((ROW(B127)-ROW(B$7))),$C$5)+1,"")</f>
        <v/>
      </c>
      <c r="C127" s="28">
        <f>ROUNDDOWN(((ROW(C127)-ROW(C$7))/C$5)+1,0)</f>
        <v/>
      </c>
    </row>
    <row r="128">
      <c r="B128" s="28">
        <f>IF(C128&lt; $D$4+1,MOD(((ROW(B128)-ROW(B$7))),$C$5)+1,"")</f>
        <v/>
      </c>
      <c r="C128" s="28">
        <f>ROUNDDOWN(((ROW(C128)-ROW(C$7))/C$5)+1,0)</f>
        <v/>
      </c>
    </row>
    <row r="129">
      <c r="B129" s="28">
        <f>IF(C129&lt; $D$4+1,MOD(((ROW(B129)-ROW(B$7))),$C$5)+1,"")</f>
        <v/>
      </c>
      <c r="C129" s="28">
        <f>ROUNDDOWN(((ROW(C129)-ROW(C$7))/C$5)+1,0)</f>
        <v/>
      </c>
    </row>
    <row r="130">
      <c r="B130" s="28">
        <f>IF(C130&lt; $D$4+1,MOD(((ROW(B130)-ROW(B$7))),$C$5)+1,"")</f>
        <v/>
      </c>
      <c r="C130" s="28">
        <f>ROUNDDOWN(((ROW(C130)-ROW(C$7))/C$5)+1,0)</f>
        <v/>
      </c>
    </row>
    <row r="131">
      <c r="B131" s="28">
        <f>IF(C131&lt; $D$4+1,MOD(((ROW(B131)-ROW(B$7))),$C$5)+1,"")</f>
        <v/>
      </c>
      <c r="C131" s="28">
        <f>ROUNDDOWN(((ROW(C131)-ROW(C$7))/C$5)+1,0)</f>
        <v/>
      </c>
    </row>
    <row r="132">
      <c r="B132" s="28">
        <f>IF(C132&lt; $D$4+1,MOD(((ROW(B132)-ROW(B$7))),$C$5)+1,"")</f>
        <v/>
      </c>
      <c r="C132" s="28">
        <f>ROUNDDOWN(((ROW(C132)-ROW(C$7))/C$5)+1,0)</f>
        <v/>
      </c>
    </row>
    <row r="133">
      <c r="B133" s="28">
        <f>IF(C133&lt; $D$4+1,MOD(((ROW(B133)-ROW(B$7))),$C$5)+1,"")</f>
        <v/>
      </c>
      <c r="C133" s="28">
        <f>ROUNDDOWN(((ROW(C133)-ROW(C$7))/C$5)+1,0)</f>
        <v/>
      </c>
    </row>
    <row r="134">
      <c r="B134" s="28">
        <f>IF(C134&lt; $D$4+1,MOD(((ROW(B134)-ROW(B$7))),$C$5)+1,"")</f>
        <v/>
      </c>
      <c r="C134" s="28">
        <f>ROUNDDOWN(((ROW(C134)-ROW(C$7))/C$5)+1,0)</f>
        <v/>
      </c>
    </row>
    <row r="135">
      <c r="B135" s="28">
        <f>IF(C135&lt; $D$4+1,MOD(((ROW(B135)-ROW(B$7))),$C$5)+1,"")</f>
        <v/>
      </c>
      <c r="C135" s="28">
        <f>ROUNDDOWN(((ROW(C135)-ROW(C$7))/C$5)+1,0)</f>
        <v/>
      </c>
    </row>
    <row r="136">
      <c r="B136" s="28">
        <f>IF(C136&lt; $D$4+1,MOD(((ROW(B136)-ROW(B$7))),$C$5)+1,"")</f>
        <v/>
      </c>
      <c r="C136" s="28">
        <f>ROUNDDOWN(((ROW(C136)-ROW(C$7))/C$5)+1,0)</f>
        <v/>
      </c>
    </row>
    <row r="137">
      <c r="B137" s="28">
        <f>IF(C137&lt; $D$4+1,MOD(((ROW(B137)-ROW(B$7))),$C$5)+1,"")</f>
        <v/>
      </c>
      <c r="C137" s="28">
        <f>ROUNDDOWN(((ROW(C137)-ROW(C$7))/C$5)+1,0)</f>
        <v/>
      </c>
    </row>
    <row r="138">
      <c r="B138" s="28">
        <f>IF(C138&lt; $D$4+1,MOD(((ROW(B138)-ROW(B$7))),$C$5)+1,"")</f>
        <v/>
      </c>
      <c r="C138" s="28">
        <f>ROUNDDOWN(((ROW(C138)-ROW(C$7))/C$5)+1,0)</f>
        <v/>
      </c>
    </row>
    <row r="139">
      <c r="B139" s="28">
        <f>IF(C139&lt; $D$4+1,MOD(((ROW(B139)-ROW(B$7))),$C$5)+1,"")</f>
        <v/>
      </c>
      <c r="C139" s="28">
        <f>ROUNDDOWN(((ROW(C139)-ROW(C$7))/C$5)+1,0)</f>
        <v/>
      </c>
    </row>
    <row r="140">
      <c r="B140" s="28">
        <f>IF(C140&lt; $D$4+1,MOD(((ROW(B140)-ROW(B$7))),$C$5)+1,"")</f>
        <v/>
      </c>
      <c r="C140" s="28">
        <f>ROUNDDOWN(((ROW(C140)-ROW(C$7))/C$5)+1,0)</f>
        <v/>
      </c>
    </row>
    <row r="141">
      <c r="B141" s="28">
        <f>IF(C141&lt; $D$4+1,MOD(((ROW(B141)-ROW(B$7))),$C$5)+1,"")</f>
        <v/>
      </c>
      <c r="C141" s="28">
        <f>ROUNDDOWN(((ROW(C141)-ROW(C$7))/C$5)+1,0)</f>
        <v/>
      </c>
    </row>
    <row r="142">
      <c r="B142" s="28">
        <f>IF(C142&lt; $D$4+1,MOD(((ROW(B142)-ROW(B$7))),$C$5)+1,"")</f>
        <v/>
      </c>
      <c r="C142" s="28">
        <f>ROUNDDOWN(((ROW(C142)-ROW(C$7))/C$5)+1,0)</f>
        <v/>
      </c>
    </row>
    <row r="143">
      <c r="B143" s="28">
        <f>IF(C143&lt; $D$4+1,MOD(((ROW(B143)-ROW(B$7))),$C$5)+1,"")</f>
        <v/>
      </c>
      <c r="C143" s="28">
        <f>ROUNDDOWN(((ROW(C143)-ROW(C$7))/C$5)+1,0)</f>
        <v/>
      </c>
    </row>
    <row r="144">
      <c r="B144" s="28">
        <f>IF(C144&lt; $D$4+1,MOD(((ROW(B144)-ROW(B$7))),$C$5)+1,"")</f>
        <v/>
      </c>
      <c r="C144" s="28">
        <f>ROUNDDOWN(((ROW(C144)-ROW(C$7))/C$5)+1,0)</f>
        <v/>
      </c>
    </row>
    <row r="145">
      <c r="B145" s="28">
        <f>IF(C145&lt; $D$4+1,MOD(((ROW(B145)-ROW(B$7))),$C$5)+1,"")</f>
        <v/>
      </c>
      <c r="C145" s="28">
        <f>ROUNDDOWN(((ROW(C145)-ROW(C$7))/C$5)+1,0)</f>
        <v/>
      </c>
    </row>
    <row r="146">
      <c r="B146" s="28">
        <f>IF(C146&lt; $D$4+1,MOD(((ROW(B146)-ROW(B$7))),$C$5)+1,"")</f>
        <v/>
      </c>
      <c r="C146" s="28">
        <f>ROUNDDOWN(((ROW(C146)-ROW(C$7))/C$5)+1,0)</f>
        <v/>
      </c>
    </row>
    <row r="147">
      <c r="B147" s="28">
        <f>IF(C147&lt; $D$4+1,MOD(((ROW(B147)-ROW(B$7))),$C$5)+1,"")</f>
        <v/>
      </c>
      <c r="C147" s="28">
        <f>ROUNDDOWN(((ROW(C147)-ROW(C$7))/C$5)+1,0)</f>
        <v/>
      </c>
    </row>
    <row r="148">
      <c r="B148" s="28">
        <f>IF(C148&lt; $D$4+1,MOD(((ROW(B148)-ROW(B$7))),$C$5)+1,"")</f>
        <v/>
      </c>
      <c r="C148" s="28">
        <f>ROUNDDOWN(((ROW(C148)-ROW(C$7))/C$5)+1,0)</f>
        <v/>
      </c>
    </row>
    <row r="149">
      <c r="B149" s="28">
        <f>IF(C149&lt; $D$4+1,MOD(((ROW(B149)-ROW(B$7))),$C$5)+1,"")</f>
        <v/>
      </c>
      <c r="C149" s="28">
        <f>ROUNDDOWN(((ROW(C149)-ROW(C$7))/C$5)+1,0)</f>
        <v/>
      </c>
    </row>
    <row r="150">
      <c r="B150" s="28">
        <f>IF(C150&lt; $D$4+1,MOD(((ROW(B150)-ROW(B$7))),$C$5)+1,"")</f>
        <v/>
      </c>
      <c r="C150" s="28">
        <f>ROUNDDOWN(((ROW(C150)-ROW(C$7))/C$5)+1,0)</f>
        <v/>
      </c>
    </row>
    <row r="151">
      <c r="B151" s="28">
        <f>IF(C151&lt; $D$4+1,MOD(((ROW(B151)-ROW(B$7))),$C$5)+1,"")</f>
        <v/>
      </c>
      <c r="C151" s="28">
        <f>ROUNDDOWN(((ROW(C151)-ROW(C$7))/C$5)+1,0)</f>
        <v/>
      </c>
    </row>
    <row r="152">
      <c r="B152" s="28">
        <f>IF(C152&lt; $D$4+1,MOD(((ROW(B152)-ROW(B$7))),$C$5)+1,"")</f>
        <v/>
      </c>
      <c r="C152" s="28">
        <f>ROUNDDOWN(((ROW(C152)-ROW(C$7))/C$5)+1,0)</f>
        <v/>
      </c>
    </row>
    <row r="153">
      <c r="B153" s="28">
        <f>IF(C153&lt; $D$4+1,MOD(((ROW(B153)-ROW(B$7))),$C$5)+1,"")</f>
        <v/>
      </c>
      <c r="C153" s="28">
        <f>ROUNDDOWN(((ROW(C153)-ROW(C$7))/C$5)+1,0)</f>
        <v/>
      </c>
    </row>
    <row r="154">
      <c r="B154" s="28">
        <f>IF(C154&lt; $D$4+1,MOD(((ROW(B154)-ROW(B$7))),$C$5)+1,"")</f>
        <v/>
      </c>
      <c r="C154" s="28">
        <f>ROUNDDOWN(((ROW(C154)-ROW(C$7))/C$5)+1,0)</f>
        <v/>
      </c>
    </row>
    <row r="155">
      <c r="B155" s="28">
        <f>IF(C155&lt; $D$4+1,MOD(((ROW(B155)-ROW(B$7))),$C$5)+1,"")</f>
        <v/>
      </c>
      <c r="C155" s="28">
        <f>ROUNDDOWN(((ROW(C155)-ROW(C$7))/C$5)+1,0)</f>
        <v/>
      </c>
    </row>
    <row r="156">
      <c r="B156" s="28">
        <f>IF(C156&lt; $D$4+1,MOD(((ROW(B156)-ROW(B$7))),$C$5)+1,"")</f>
        <v/>
      </c>
      <c r="C156" s="28">
        <f>ROUNDDOWN(((ROW(C156)-ROW(C$7))/C$5)+1,0)</f>
        <v/>
      </c>
    </row>
    <row r="157">
      <c r="B157" s="28">
        <f>IF(C157&lt; $D$4+1,MOD(((ROW(B157)-ROW(B$7))),$C$5)+1,"")</f>
        <v/>
      </c>
      <c r="C157" s="28">
        <f>ROUNDDOWN(((ROW(C157)-ROW(C$7))/C$5)+1,0)</f>
        <v/>
      </c>
    </row>
    <row r="158">
      <c r="B158" s="28">
        <f>IF(C158&lt; $D$4+1,MOD(((ROW(B158)-ROW(B$7))),$C$5)+1,"")</f>
        <v/>
      </c>
      <c r="C158" s="28">
        <f>ROUNDDOWN(((ROW(C158)-ROW(C$7))/C$5)+1,0)</f>
        <v/>
      </c>
    </row>
    <row r="159">
      <c r="B159" s="28">
        <f>IF(C159&lt; $D$4+1,MOD(((ROW(B159)-ROW(B$7))),$C$5)+1,"")</f>
        <v/>
      </c>
      <c r="C159" s="28">
        <f>ROUNDDOWN(((ROW(C159)-ROW(C$7))/C$5)+1,0)</f>
        <v/>
      </c>
    </row>
    <row r="160">
      <c r="B160" s="28">
        <f>IF(C160&lt; $D$4+1,MOD(((ROW(B160)-ROW(B$7))),$C$5)+1,"")</f>
        <v/>
      </c>
      <c r="C160" s="28">
        <f>ROUNDDOWN(((ROW(C160)-ROW(C$7))/C$5)+1,0)</f>
        <v/>
      </c>
    </row>
    <row r="161">
      <c r="B161" s="28">
        <f>IF(C161&lt; $D$4+1,MOD(((ROW(B161)-ROW(B$7))),$C$5)+1,"")</f>
        <v/>
      </c>
      <c r="C161" s="28">
        <f>ROUNDDOWN(((ROW(C161)-ROW(C$7))/C$5)+1,0)</f>
        <v/>
      </c>
    </row>
    <row r="162">
      <c r="B162" s="28">
        <f>IF(C162&lt; $D$4+1,MOD(((ROW(B162)-ROW(B$7))),$C$5)+1,"")</f>
        <v/>
      </c>
      <c r="C162" s="28">
        <f>ROUNDDOWN(((ROW(C162)-ROW(C$7))/C$5)+1,0)</f>
        <v/>
      </c>
    </row>
    <row r="163">
      <c r="B163" s="28">
        <f>IF(C163&lt; $D$4+1,MOD(((ROW(B163)-ROW(B$7))),$C$5)+1,"")</f>
        <v/>
      </c>
      <c r="C163" s="28">
        <f>ROUNDDOWN(((ROW(C163)-ROW(C$7))/C$5)+1,0)</f>
        <v/>
      </c>
    </row>
    <row r="164">
      <c r="B164" s="28">
        <f>IF(C164&lt; $D$4+1,MOD(((ROW(B164)-ROW(B$7))),$C$5)+1,"")</f>
        <v/>
      </c>
      <c r="C164" s="28">
        <f>ROUNDDOWN(((ROW(C164)-ROW(C$7))/C$5)+1,0)</f>
        <v/>
      </c>
    </row>
    <row r="165">
      <c r="B165" s="28">
        <f>IF(C165&lt; $D$4+1,MOD(((ROW(B165)-ROW(B$7))),$C$5)+1,"")</f>
        <v/>
      </c>
      <c r="C165" s="28">
        <f>ROUNDDOWN(((ROW(C165)-ROW(C$7))/C$5)+1,0)</f>
        <v/>
      </c>
    </row>
    <row r="166">
      <c r="B166" s="28">
        <f>IF(C166&lt; $D$4+1,MOD(((ROW(B166)-ROW(B$7))),$C$5)+1,"")</f>
        <v/>
      </c>
      <c r="C166" s="28">
        <f>ROUNDDOWN(((ROW(C166)-ROW(C$7))/C$5)+1,0)</f>
        <v/>
      </c>
    </row>
    <row r="167">
      <c r="B167" s="28">
        <f>IF(C167&lt; $D$4+1,MOD(((ROW(B167)-ROW(B$7))),$C$5)+1,"")</f>
        <v/>
      </c>
      <c r="C167" s="28">
        <f>ROUNDDOWN(((ROW(C167)-ROW(C$7))/C$5)+1,0)</f>
        <v/>
      </c>
    </row>
    <row r="168">
      <c r="B168" s="28">
        <f>IF(C168&lt; $D$4+1,MOD(((ROW(B168)-ROW(B$7))),$C$5)+1,"")</f>
        <v/>
      </c>
      <c r="C168" s="28">
        <f>ROUNDDOWN(((ROW(C168)-ROW(C$7))/C$5)+1,0)</f>
        <v/>
      </c>
    </row>
    <row r="169">
      <c r="B169" s="28">
        <f>IF(C169&lt; $D$4+1,MOD(((ROW(B169)-ROW(B$7))),$C$5)+1,"")</f>
        <v/>
      </c>
      <c r="C169" s="28">
        <f>ROUNDDOWN(((ROW(C169)-ROW(C$7))/C$5)+1,0)</f>
        <v/>
      </c>
    </row>
    <row r="170">
      <c r="B170" s="28">
        <f>IF(C170&lt; $D$4+1,MOD(((ROW(B170)-ROW(B$7))),$C$5)+1,"")</f>
        <v/>
      </c>
      <c r="C170" s="28">
        <f>ROUNDDOWN(((ROW(C170)-ROW(C$7))/C$5)+1,0)</f>
        <v/>
      </c>
    </row>
    <row r="171">
      <c r="B171" s="28">
        <f>IF(C171&lt; $D$4+1,MOD(((ROW(B171)-ROW(B$7))),$C$5)+1,"")</f>
        <v/>
      </c>
      <c r="C171" s="28">
        <f>ROUNDDOWN(((ROW(C171)-ROW(C$7))/C$5)+1,0)</f>
        <v/>
      </c>
    </row>
    <row r="172">
      <c r="B172" s="28">
        <f>IF(C172&lt; $D$4+1,MOD(((ROW(B172)-ROW(B$7))),$C$5)+1,"")</f>
        <v/>
      </c>
      <c r="C172" s="28">
        <f>ROUNDDOWN(((ROW(C172)-ROW(C$7))/C$5)+1,0)</f>
        <v/>
      </c>
    </row>
    <row r="173">
      <c r="B173" s="28">
        <f>IF(C173&lt; $D$4+1,MOD(((ROW(B173)-ROW(B$7))),$C$5)+1,"")</f>
        <v/>
      </c>
      <c r="C173" s="28">
        <f>ROUNDDOWN(((ROW(C173)-ROW(C$7))/C$5)+1,0)</f>
        <v/>
      </c>
    </row>
    <row r="174">
      <c r="B174" s="28">
        <f>IF(C174&lt; $D$4+1,MOD(((ROW(B174)-ROW(B$7))),$C$5)+1,"")</f>
        <v/>
      </c>
      <c r="C174" s="28">
        <f>ROUNDDOWN(((ROW(C174)-ROW(C$7))/C$5)+1,0)</f>
        <v/>
      </c>
    </row>
    <row r="175">
      <c r="B175" s="28">
        <f>IF(C175&lt; $D$4+1,MOD(((ROW(B175)-ROW(B$7))),$C$5)+1,"")</f>
        <v/>
      </c>
      <c r="C175" s="28">
        <f>ROUNDDOWN(((ROW(C175)-ROW(C$7))/C$5)+1,0)</f>
        <v/>
      </c>
    </row>
    <row r="176">
      <c r="B176" s="28">
        <f>IF(C176&lt; $D$4+1,MOD(((ROW(B176)-ROW(B$7))),$C$5)+1,"")</f>
        <v/>
      </c>
      <c r="C176" s="28">
        <f>ROUNDDOWN(((ROW(C176)-ROW(C$7))/C$5)+1,0)</f>
        <v/>
      </c>
    </row>
    <row r="177">
      <c r="B177" s="28">
        <f>IF(C177&lt; $D$4+1,MOD(((ROW(B177)-ROW(B$7))),$C$5)+1,"")</f>
        <v/>
      </c>
      <c r="C177" s="28">
        <f>ROUNDDOWN(((ROW(C177)-ROW(C$7))/C$5)+1,0)</f>
        <v/>
      </c>
    </row>
    <row r="178">
      <c r="B178" s="28">
        <f>IF(C178&lt; $D$4+1,MOD(((ROW(B178)-ROW(B$7))),$C$5)+1,"")</f>
        <v/>
      </c>
      <c r="C178" s="28">
        <f>ROUNDDOWN(((ROW(C178)-ROW(C$7))/C$5)+1,0)</f>
        <v/>
      </c>
    </row>
    <row r="179">
      <c r="B179" s="28">
        <f>IF(C179&lt; $D$4+1,MOD(((ROW(B179)-ROW(B$7))),$C$5)+1,"")</f>
        <v/>
      </c>
      <c r="C179" s="28">
        <f>ROUNDDOWN(((ROW(C179)-ROW(C$7))/C$5)+1,0)</f>
        <v/>
      </c>
    </row>
    <row r="180">
      <c r="B180" s="28">
        <f>IF(C180&lt; $D$4+1,MOD(((ROW(B180)-ROW(B$7))),$C$5)+1,"")</f>
        <v/>
      </c>
      <c r="C180" s="28">
        <f>ROUNDDOWN(((ROW(C180)-ROW(C$7))/C$5)+1,0)</f>
        <v/>
      </c>
    </row>
    <row r="181">
      <c r="B181" s="28">
        <f>IF(C181&lt; $D$4+1,MOD(((ROW(B181)-ROW(B$7))),$C$5)+1,"")</f>
        <v/>
      </c>
      <c r="C181" s="28">
        <f>ROUNDDOWN(((ROW(C181)-ROW(C$7))/C$5)+1,0)</f>
        <v/>
      </c>
    </row>
    <row r="182">
      <c r="B182" s="28">
        <f>IF(C182&lt; $D$4+1,MOD(((ROW(B182)-ROW(B$7))),$C$5)+1,"")</f>
        <v/>
      </c>
      <c r="C182" s="28">
        <f>ROUNDDOWN(((ROW(C182)-ROW(C$7))/C$5)+1,0)</f>
        <v/>
      </c>
    </row>
    <row r="183">
      <c r="B183" s="28">
        <f>IF(C183&lt; $D$4+1,MOD(((ROW(B183)-ROW(B$7))),$C$5)+1,"")</f>
        <v/>
      </c>
      <c r="C183" s="28">
        <f>ROUNDDOWN(((ROW(C183)-ROW(C$7))/C$5)+1,0)</f>
        <v/>
      </c>
    </row>
    <row r="184">
      <c r="B184" s="28">
        <f>IF(C184&lt; $D$4+1,MOD(((ROW(B184)-ROW(B$7))),$C$5)+1,"")</f>
        <v/>
      </c>
      <c r="C184" s="28">
        <f>ROUNDDOWN(((ROW(C184)-ROW(C$7))/C$5)+1,0)</f>
        <v/>
      </c>
    </row>
    <row r="185">
      <c r="B185" s="28">
        <f>IF(C185&lt; $D$4+1,MOD(((ROW(B185)-ROW(B$7))),$C$5)+1,"")</f>
        <v/>
      </c>
      <c r="C185" s="28">
        <f>ROUNDDOWN(((ROW(C185)-ROW(C$7))/C$5)+1,0)</f>
        <v/>
      </c>
    </row>
    <row r="186">
      <c r="B186" s="28">
        <f>IF(C186&lt; $D$4+1,MOD(((ROW(B186)-ROW(B$7))),$C$5)+1,"")</f>
        <v/>
      </c>
      <c r="C186" s="28">
        <f>ROUNDDOWN(((ROW(C186)-ROW(C$7))/C$5)+1,0)</f>
        <v/>
      </c>
    </row>
    <row r="187">
      <c r="B187" s="28">
        <f>IF(C187&lt; $D$4+1,MOD(((ROW(B187)-ROW(B$7))),$C$5)+1,"")</f>
        <v/>
      </c>
      <c r="C187" s="28">
        <f>ROUNDDOWN(((ROW(C187)-ROW(C$7))/C$5)+1,0)</f>
        <v/>
      </c>
    </row>
    <row r="188">
      <c r="B188" s="28">
        <f>IF(C188&lt; $D$4+1,MOD(((ROW(B188)-ROW(B$7))),$C$5)+1,"")</f>
        <v/>
      </c>
      <c r="C188" s="28">
        <f>ROUNDDOWN(((ROW(C188)-ROW(C$7))/C$5)+1,0)</f>
        <v/>
      </c>
    </row>
    <row r="189">
      <c r="B189" s="28">
        <f>IF(C189&lt; $D$4+1,MOD(((ROW(B189)-ROW(B$7))),$C$5)+1,"")</f>
        <v/>
      </c>
      <c r="C189" s="28">
        <f>ROUNDDOWN(((ROW(C189)-ROW(C$7))/C$5)+1,0)</f>
        <v/>
      </c>
    </row>
    <row r="190">
      <c r="B190" s="28">
        <f>IF(C190&lt; $D$4+1,MOD(((ROW(B190)-ROW(B$7))),$C$5)+1,"")</f>
        <v/>
      </c>
      <c r="C190" s="28">
        <f>ROUNDDOWN(((ROW(C190)-ROW(C$7))/C$5)+1,0)</f>
        <v/>
      </c>
    </row>
    <row r="191">
      <c r="B191" s="28">
        <f>IF(C191&lt; $D$4+1,MOD(((ROW(B191)-ROW(B$7))),$C$5)+1,"")</f>
        <v/>
      </c>
      <c r="C191" s="28">
        <f>ROUNDDOWN(((ROW(C191)-ROW(C$7))/C$5)+1,0)</f>
        <v/>
      </c>
    </row>
    <row r="192">
      <c r="B192" s="28">
        <f>IF(C192&lt; $D$4+1,MOD(((ROW(B192)-ROW(B$7))),$C$5)+1,"")</f>
        <v/>
      </c>
      <c r="C192" s="28">
        <f>ROUNDDOWN(((ROW(C192)-ROW(C$7))/C$5)+1,0)</f>
        <v/>
      </c>
    </row>
    <row r="193">
      <c r="B193" s="28">
        <f>IF(C193&lt; $D$4+1,MOD(((ROW(B193)-ROW(B$7))),$C$5)+1,"")</f>
        <v/>
      </c>
      <c r="C193" s="28">
        <f>ROUNDDOWN(((ROW(C193)-ROW(C$7))/C$5)+1,0)</f>
        <v/>
      </c>
    </row>
    <row r="194">
      <c r="B194" s="28">
        <f>IF(C194&lt; $D$4+1,MOD(((ROW(B194)-ROW(B$7))),$C$5)+1,"")</f>
        <v/>
      </c>
      <c r="C194" s="28">
        <f>ROUNDDOWN(((ROW(C194)-ROW(C$7))/C$5)+1,0)</f>
        <v/>
      </c>
    </row>
    <row r="195">
      <c r="B195" s="28">
        <f>IF(C195&lt; $D$4+1,MOD(((ROW(B195)-ROW(B$7))),$C$5)+1,"")</f>
        <v/>
      </c>
      <c r="C195" s="28">
        <f>ROUNDDOWN(((ROW(C195)-ROW(C$7))/C$5)+1,0)</f>
        <v/>
      </c>
    </row>
    <row r="196">
      <c r="B196" s="28">
        <f>IF(C196&lt; $D$4+1,MOD(((ROW(B196)-ROW(B$7))),$C$5)+1,"")</f>
        <v/>
      </c>
      <c r="C196" s="28">
        <f>ROUNDDOWN(((ROW(C196)-ROW(C$7))/C$5)+1,0)</f>
        <v/>
      </c>
    </row>
    <row r="197">
      <c r="B197" s="28">
        <f>IF(C197&lt; $D$4+1,MOD(((ROW(B197)-ROW(B$7))),$C$5)+1,"")</f>
        <v/>
      </c>
      <c r="C197" s="28">
        <f>ROUNDDOWN(((ROW(C197)-ROW(C$7))/C$5)+1,0)</f>
        <v/>
      </c>
    </row>
    <row r="198">
      <c r="B198" s="28">
        <f>IF(C198&lt; $D$4+1,MOD(((ROW(B198)-ROW(B$7))),$C$5)+1,"")</f>
        <v/>
      </c>
      <c r="C198" s="28">
        <f>ROUNDDOWN(((ROW(C198)-ROW(C$7))/C$5)+1,0)</f>
        <v/>
      </c>
    </row>
    <row r="199">
      <c r="B199" s="28">
        <f>IF(C199&lt; $D$4+1,MOD(((ROW(B199)-ROW(B$7))),$C$5)+1,"")</f>
        <v/>
      </c>
      <c r="C199" s="28">
        <f>ROUNDDOWN(((ROW(C199)-ROW(C$7))/C$5)+1,0)</f>
        <v/>
      </c>
    </row>
    <row r="200">
      <c r="B200" s="28">
        <f>IF(C200&lt; $D$4+1,MOD(((ROW(B200)-ROW(B$7))),$C$5)+1,"")</f>
        <v/>
      </c>
      <c r="C200" s="28">
        <f>ROUNDDOWN(((ROW(C200)-ROW(C$7))/C$5)+1,0)</f>
        <v/>
      </c>
    </row>
    <row r="201">
      <c r="B201" s="28">
        <f>IF(C201&lt; $D$4+1,MOD(((ROW(B201)-ROW(B$7))),$C$5)+1,"")</f>
        <v/>
      </c>
      <c r="C201" s="28">
        <f>ROUNDDOWN(((ROW(C201)-ROW(C$7))/C$5)+1,0)</f>
        <v/>
      </c>
    </row>
    <row r="202">
      <c r="B202" s="28">
        <f>IF(C202&lt; $D$4+1,MOD(((ROW(B202)-ROW(B$7))),$C$5)+1,"")</f>
        <v/>
      </c>
      <c r="C202" s="28">
        <f>ROUNDDOWN(((ROW(C202)-ROW(C$7))/C$5)+1,0)</f>
        <v/>
      </c>
    </row>
    <row r="203">
      <c r="B203" s="28">
        <f>IF(C203&lt; $D$4+1,MOD(((ROW(B203)-ROW(B$7))),$C$5)+1,"")</f>
        <v/>
      </c>
      <c r="C203" s="28">
        <f>ROUNDDOWN(((ROW(C203)-ROW(C$7))/C$5)+1,0)</f>
        <v/>
      </c>
    </row>
    <row r="204">
      <c r="B204" s="28">
        <f>IF(C204&lt; $D$4+1,MOD(((ROW(B204)-ROW(B$7))),$C$5)+1,"")</f>
        <v/>
      </c>
      <c r="C204" s="28">
        <f>ROUNDDOWN(((ROW(C204)-ROW(C$7))/C$5)+1,0)</f>
        <v/>
      </c>
    </row>
    <row r="205">
      <c r="B205" s="28">
        <f>IF(C205&lt; $D$4+1,MOD(((ROW(B205)-ROW(B$7))),$C$5)+1,"")</f>
        <v/>
      </c>
      <c r="C205" s="28">
        <f>ROUNDDOWN(((ROW(C205)-ROW(C$7))/C$5)+1,0)</f>
        <v/>
      </c>
    </row>
    <row r="206">
      <c r="B206" s="28">
        <f>IF(C206&lt; $D$4+1,MOD(((ROW(B206)-ROW(B$7))),$C$5)+1,"")</f>
        <v/>
      </c>
      <c r="C206" s="28">
        <f>ROUNDDOWN(((ROW(C206)-ROW(C$7))/C$5)+1,0)</f>
        <v/>
      </c>
    </row>
    <row r="207">
      <c r="B207" s="28">
        <f>IF(C207&lt; $D$4+1,MOD(((ROW(B207)-ROW(B$7))),$C$5)+1,"")</f>
        <v/>
      </c>
      <c r="C207" s="28">
        <f>ROUNDDOWN(((ROW(C207)-ROW(C$7))/C$5)+1,0)</f>
        <v/>
      </c>
    </row>
    <row r="208">
      <c r="B208" s="28">
        <f>IF(C208&lt; $D$4+1,MOD(((ROW(B208)-ROW(B$7))),$C$5)+1,"")</f>
        <v/>
      </c>
      <c r="C208" s="28">
        <f>ROUNDDOWN(((ROW(C208)-ROW(C$7))/C$5)+1,0)</f>
        <v/>
      </c>
    </row>
    <row r="209">
      <c r="B209" s="28">
        <f>IF(C209&lt; $D$4+1,MOD(((ROW(B209)-ROW(B$7))),$C$5)+1,"")</f>
        <v/>
      </c>
      <c r="C209" s="28">
        <f>ROUNDDOWN(((ROW(C209)-ROW(C$7))/C$5)+1,0)</f>
        <v/>
      </c>
    </row>
    <row r="210">
      <c r="B210" s="28">
        <f>IF(C210&lt; $D$4+1,MOD(((ROW(B210)-ROW(B$7))),$C$5)+1,"")</f>
        <v/>
      </c>
      <c r="C210" s="28">
        <f>ROUNDDOWN(((ROW(C210)-ROW(C$7))/C$5)+1,0)</f>
        <v/>
      </c>
    </row>
    <row r="211">
      <c r="B211" s="28">
        <f>IF(C211&lt; $D$4+1,MOD(((ROW(B211)-ROW(B$7))),$C$5)+1,"")</f>
        <v/>
      </c>
      <c r="C211" s="28">
        <f>ROUNDDOWN(((ROW(C211)-ROW(C$7))/C$5)+1,0)</f>
        <v/>
      </c>
    </row>
    <row r="212">
      <c r="B212" s="28">
        <f>IF(C212&lt; $D$4+1,MOD(((ROW(B212)-ROW(B$7))),$C$5)+1,"")</f>
        <v/>
      </c>
      <c r="C212" s="28">
        <f>ROUNDDOWN(((ROW(C212)-ROW(C$7))/C$5)+1,0)</f>
        <v/>
      </c>
    </row>
    <row r="213">
      <c r="B213" s="28">
        <f>IF(C213&lt; $D$4+1,MOD(((ROW(B213)-ROW(B$7))),$C$5)+1,"")</f>
        <v/>
      </c>
      <c r="C213" s="28">
        <f>ROUNDDOWN(((ROW(C213)-ROW(C$7))/C$5)+1,0)</f>
        <v/>
      </c>
    </row>
    <row r="214">
      <c r="B214" s="28">
        <f>IF(C214&lt; $D$4+1,MOD(((ROW(B214)-ROW(B$7))),$C$5)+1,"")</f>
        <v/>
      </c>
      <c r="C214" s="28">
        <f>ROUNDDOWN(((ROW(C214)-ROW(C$7))/C$5)+1,0)</f>
        <v/>
      </c>
    </row>
    <row r="215">
      <c r="B215" s="28">
        <f>IF(C215&lt; $D$4+1,MOD(((ROW(B215)-ROW(B$7))),$C$5)+1,"")</f>
        <v/>
      </c>
      <c r="C215" s="28">
        <f>ROUNDDOWN(((ROW(C215)-ROW(C$7))/C$5)+1,0)</f>
        <v/>
      </c>
    </row>
    <row r="216">
      <c r="B216" s="28">
        <f>IF(C216&lt; $D$4+1,MOD(((ROW(B216)-ROW(B$7))),$C$5)+1,"")</f>
        <v/>
      </c>
      <c r="C216" s="28">
        <f>ROUNDDOWN(((ROW(C216)-ROW(C$7))/C$5)+1,0)</f>
        <v/>
      </c>
    </row>
    <row r="217">
      <c r="B217" s="28">
        <f>IF(C217&lt; $D$4+1,MOD(((ROW(B217)-ROW(B$7))),$C$5)+1,"")</f>
        <v/>
      </c>
      <c r="C217" s="28">
        <f>ROUNDDOWN(((ROW(C217)-ROW(C$7))/C$5)+1,0)</f>
        <v/>
      </c>
    </row>
    <row r="218">
      <c r="B218" s="28">
        <f>IF(C218&lt; $D$4+1,MOD(((ROW(B218)-ROW(B$7))),$C$5)+1,"")</f>
        <v/>
      </c>
      <c r="C218" s="28">
        <f>ROUNDDOWN(((ROW(C218)-ROW(C$7))/C$5)+1,0)</f>
        <v/>
      </c>
    </row>
    <row r="219">
      <c r="B219" s="28">
        <f>IF(C219&lt; $D$4+1,MOD(((ROW(B219)-ROW(B$7))),$C$5)+1,"")</f>
        <v/>
      </c>
      <c r="C219" s="28">
        <f>ROUNDDOWN(((ROW(C219)-ROW(C$7))/C$5)+1,0)</f>
        <v/>
      </c>
    </row>
    <row r="220">
      <c r="B220" s="28">
        <f>IF(C220&lt; $D$4+1,MOD(((ROW(B220)-ROW(B$7))),$C$5)+1,"")</f>
        <v/>
      </c>
      <c r="C220" s="28">
        <f>ROUNDDOWN(((ROW(C220)-ROW(C$7))/C$5)+1,0)</f>
        <v/>
      </c>
    </row>
    <row r="221">
      <c r="B221" s="28">
        <f>IF(C221&lt; $D$4+1,MOD(((ROW(B221)-ROW(B$7))),$C$5)+1,"")</f>
        <v/>
      </c>
      <c r="C221" s="28">
        <f>ROUNDDOWN(((ROW(C221)-ROW(C$7))/C$5)+1,0)</f>
        <v/>
      </c>
    </row>
    <row r="222">
      <c r="B222" s="28">
        <f>IF(C222&lt; $D$4+1,MOD(((ROW(B222)-ROW(B$7))),$C$5)+1,"")</f>
        <v/>
      </c>
      <c r="C222" s="28">
        <f>ROUNDDOWN(((ROW(C222)-ROW(C$7))/C$5)+1,0)</f>
        <v/>
      </c>
    </row>
    <row r="223">
      <c r="B223" s="28">
        <f>IF(C223&lt; $D$4+1,MOD(((ROW(B223)-ROW(B$7))),$C$5)+1,"")</f>
        <v/>
      </c>
      <c r="C223" s="28">
        <f>ROUNDDOWN(((ROW(C223)-ROW(C$7))/C$5)+1,0)</f>
        <v/>
      </c>
    </row>
    <row r="224">
      <c r="B224" s="28">
        <f>IF(C224&lt; $D$4+1,MOD(((ROW(B224)-ROW(B$7))),$C$5)+1,"")</f>
        <v/>
      </c>
      <c r="C224" s="28">
        <f>ROUNDDOWN(((ROW(C224)-ROW(C$7))/C$5)+1,0)</f>
        <v/>
      </c>
    </row>
    <row r="225">
      <c r="B225" s="28">
        <f>IF(C225&lt; $D$4+1,MOD(((ROW(B225)-ROW(B$7))),$C$5)+1,"")</f>
        <v/>
      </c>
      <c r="C225" s="28">
        <f>ROUNDDOWN(((ROW(C225)-ROW(C$7))/C$5)+1,0)</f>
        <v/>
      </c>
    </row>
    <row r="226">
      <c r="B226" s="28">
        <f>IF(C226&lt; $D$4+1,MOD(((ROW(B226)-ROW(B$7))),$C$5)+1,"")</f>
        <v/>
      </c>
      <c r="C226" s="28">
        <f>ROUNDDOWN(((ROW(C226)-ROW(C$7))/C$5)+1,0)</f>
        <v/>
      </c>
    </row>
    <row r="227">
      <c r="B227" s="28">
        <f>IF(C227&lt; $D$4+1,MOD(((ROW(B227)-ROW(B$7))),$C$5)+1,"")</f>
        <v/>
      </c>
      <c r="C227" s="28">
        <f>ROUNDDOWN(((ROW(C227)-ROW(C$7))/C$5)+1,0)</f>
        <v/>
      </c>
    </row>
    <row r="228">
      <c r="B228" s="28">
        <f>IF(C228&lt; $D$4+1,MOD(((ROW(B228)-ROW(B$7))),$C$5)+1,"")</f>
        <v/>
      </c>
      <c r="C228" s="28">
        <f>ROUNDDOWN(((ROW(C228)-ROW(C$7))/C$5)+1,0)</f>
        <v/>
      </c>
    </row>
    <row r="229">
      <c r="B229" s="28">
        <f>IF(C229&lt; $D$4+1,MOD(((ROW(B229)-ROW(B$7))),$C$5)+1,"")</f>
        <v/>
      </c>
      <c r="C229" s="28">
        <f>ROUNDDOWN(((ROW(C229)-ROW(C$7))/C$5)+1,0)</f>
        <v/>
      </c>
    </row>
    <row r="230">
      <c r="B230" s="28">
        <f>IF(C230&lt; $D$4+1,MOD(((ROW(B230)-ROW(B$7))),$C$5)+1,"")</f>
        <v/>
      </c>
      <c r="C230" s="28">
        <f>ROUNDDOWN(((ROW(C230)-ROW(C$7))/C$5)+1,0)</f>
        <v/>
      </c>
    </row>
    <row r="231">
      <c r="B231" s="28">
        <f>IF(C231&lt; $D$4+1,MOD(((ROW(B231)-ROW(B$7))),$C$5)+1,"")</f>
        <v/>
      </c>
      <c r="C231" s="28">
        <f>ROUNDDOWN(((ROW(C231)-ROW(C$7))/C$5)+1,0)</f>
        <v/>
      </c>
    </row>
    <row r="232">
      <c r="B232" s="28">
        <f>IF(C232&lt; $D$4+1,MOD(((ROW(B232)-ROW(B$7))),$C$5)+1,"")</f>
        <v/>
      </c>
      <c r="C232" s="28">
        <f>ROUNDDOWN(((ROW(C232)-ROW(C$7))/C$5)+1,0)</f>
        <v/>
      </c>
    </row>
    <row r="233">
      <c r="B233" s="28">
        <f>IF(C233&lt; $D$4+1,MOD(((ROW(B233)-ROW(B$7))),$C$5)+1,"")</f>
        <v/>
      </c>
      <c r="C233" s="28">
        <f>ROUNDDOWN(((ROW(C233)-ROW(C$7))/C$5)+1,0)</f>
        <v/>
      </c>
    </row>
    <row r="234">
      <c r="B234" s="28">
        <f>IF(C234&lt; $D$4+1,MOD(((ROW(B234)-ROW(B$7))),$C$5)+1,"")</f>
        <v/>
      </c>
      <c r="C234" s="28">
        <f>ROUNDDOWN(((ROW(C234)-ROW(C$7))/C$5)+1,0)</f>
        <v/>
      </c>
    </row>
    <row r="235">
      <c r="B235" s="28">
        <f>IF(C235&lt; $D$4+1,MOD(((ROW(B235)-ROW(B$7))),$C$5)+1,"")</f>
        <v/>
      </c>
      <c r="C235" s="28">
        <f>ROUNDDOWN(((ROW(C235)-ROW(C$7))/C$5)+1,0)</f>
        <v/>
      </c>
    </row>
    <row r="236">
      <c r="B236" s="28">
        <f>IF(C236&lt; $D$4+1,MOD(((ROW(B236)-ROW(B$7))),$C$5)+1,"")</f>
        <v/>
      </c>
      <c r="C236" s="28">
        <f>ROUNDDOWN(((ROW(C236)-ROW(C$7))/C$5)+1,0)</f>
        <v/>
      </c>
    </row>
    <row r="237">
      <c r="B237" s="28">
        <f>IF(C237&lt; $D$4+1,MOD(((ROW(B237)-ROW(B$7))),$C$5)+1,"")</f>
        <v/>
      </c>
      <c r="C237" s="28">
        <f>ROUNDDOWN(((ROW(C237)-ROW(C$7))/C$5)+1,0)</f>
        <v/>
      </c>
    </row>
    <row r="238">
      <c r="B238" s="28">
        <f>IF(C238&lt; $D$4+1,MOD(((ROW(B238)-ROW(B$7))),$C$5)+1,"")</f>
        <v/>
      </c>
      <c r="C238" s="28">
        <f>ROUNDDOWN(((ROW(C238)-ROW(C$7))/C$5)+1,0)</f>
        <v/>
      </c>
    </row>
    <row r="239">
      <c r="B239" s="28">
        <f>IF(C239&lt; $D$4+1,MOD(((ROW(B239)-ROW(B$7))),$C$5)+1,"")</f>
        <v/>
      </c>
      <c r="C239" s="28">
        <f>ROUNDDOWN(((ROW(C239)-ROW(C$7))/C$5)+1,0)</f>
        <v/>
      </c>
    </row>
    <row r="240">
      <c r="B240" s="28">
        <f>IF(C240&lt; $D$4+1,MOD(((ROW(B240)-ROW(B$7))),$C$5)+1,"")</f>
        <v/>
      </c>
      <c r="C240" s="28">
        <f>ROUNDDOWN(((ROW(C240)-ROW(C$7))/C$5)+1,0)</f>
        <v/>
      </c>
    </row>
    <row r="241">
      <c r="B241" s="28">
        <f>IF(C241&lt; $D$4+1,MOD(((ROW(B241)-ROW(B$7))),$C$5)+1,"")</f>
        <v/>
      </c>
      <c r="C241" s="28">
        <f>ROUNDDOWN(((ROW(C241)-ROW(C$7))/C$5)+1,0)</f>
        <v/>
      </c>
    </row>
    <row r="242">
      <c r="B242" s="28">
        <f>IF(C242&lt; $D$4+1,MOD(((ROW(B242)-ROW(B$7))),$C$5)+1,"")</f>
        <v/>
      </c>
      <c r="C242" s="28">
        <f>ROUNDDOWN(((ROW(C242)-ROW(C$7))/C$5)+1,0)</f>
        <v/>
      </c>
    </row>
    <row r="243">
      <c r="B243" s="28">
        <f>IF(C243&lt; $D$4+1,MOD(((ROW(B243)-ROW(B$7))),$C$5)+1,"")</f>
        <v/>
      </c>
      <c r="C243" s="28">
        <f>ROUNDDOWN(((ROW(C243)-ROW(C$7))/C$5)+1,0)</f>
        <v/>
      </c>
    </row>
    <row r="244">
      <c r="B244" s="28">
        <f>IF(C244&lt; $D$4+1,MOD(((ROW(B244)-ROW(B$7))),$C$5)+1,"")</f>
        <v/>
      </c>
      <c r="C244" s="28">
        <f>ROUNDDOWN(((ROW(C244)-ROW(C$7))/C$5)+1,0)</f>
        <v/>
      </c>
    </row>
    <row r="245">
      <c r="B245" s="28">
        <f>IF(C245&lt; $D$4+1,MOD(((ROW(B245)-ROW(B$7))),$C$5)+1,"")</f>
        <v/>
      </c>
      <c r="C245" s="28">
        <f>ROUNDDOWN(((ROW(C245)-ROW(C$7))/C$5)+1,0)</f>
        <v/>
      </c>
    </row>
    <row r="246">
      <c r="B246" s="28">
        <f>IF(C246&lt; $D$4+1,MOD(((ROW(B246)-ROW(B$7))),$C$5)+1,"")</f>
        <v/>
      </c>
      <c r="C246" s="28">
        <f>ROUNDDOWN(((ROW(C246)-ROW(C$7))/C$5)+1,0)</f>
        <v/>
      </c>
    </row>
    <row r="247">
      <c r="B247" s="28">
        <f>IF(C247&lt; $D$4+1,MOD(((ROW(B247)-ROW(B$7))),$C$5)+1,"")</f>
        <v/>
      </c>
      <c r="C247" s="28">
        <f>ROUNDDOWN(((ROW(C247)-ROW(C$7))/C$5)+1,0)</f>
        <v/>
      </c>
    </row>
    <row r="248">
      <c r="B248" s="28">
        <f>IF(C248&lt; $D$4+1,MOD(((ROW(B248)-ROW(B$7))),$C$5)+1,"")</f>
        <v/>
      </c>
      <c r="C248" s="28">
        <f>ROUNDDOWN(((ROW(C248)-ROW(C$7))/C$5)+1,0)</f>
        <v/>
      </c>
    </row>
    <row r="249">
      <c r="B249" s="28">
        <f>IF(C249&lt; $D$4+1,MOD(((ROW(B249)-ROW(B$7))),$C$5)+1,"")</f>
        <v/>
      </c>
      <c r="C249" s="28">
        <f>ROUNDDOWN(((ROW(C249)-ROW(C$7))/C$5)+1,0)</f>
        <v/>
      </c>
    </row>
    <row r="250">
      <c r="B250" s="28">
        <f>IF(C250&lt; $D$4+1,MOD(((ROW(B250)-ROW(B$7))),$C$5)+1,"")</f>
        <v/>
      </c>
      <c r="C250" s="28">
        <f>ROUNDDOWN(((ROW(C250)-ROW(C$7))/C$5)+1,0)</f>
        <v/>
      </c>
    </row>
    <row r="251">
      <c r="B251" s="28">
        <f>IF(C251&lt; $D$4+1,MOD(((ROW(B251)-ROW(B$7))),$C$5)+1,"")</f>
        <v/>
      </c>
      <c r="C251" s="28">
        <f>ROUNDDOWN(((ROW(C251)-ROW(C$7))/C$5)+1,0)</f>
        <v/>
      </c>
    </row>
    <row r="252">
      <c r="B252" s="28">
        <f>IF(C252&lt; $D$4+1,MOD(((ROW(B252)-ROW(B$7))),$C$5)+1,"")</f>
        <v/>
      </c>
      <c r="C252" s="28">
        <f>ROUNDDOWN(((ROW(C252)-ROW(C$7))/C$5)+1,0)</f>
        <v/>
      </c>
    </row>
    <row r="253">
      <c r="B253" s="28">
        <f>IF(C253&lt; $D$4+1,MOD(((ROW(B253)-ROW(B$7))),$C$5)+1,"")</f>
        <v/>
      </c>
      <c r="C253" s="28">
        <f>ROUNDDOWN(((ROW(C253)-ROW(C$7))/C$5)+1,0)</f>
        <v/>
      </c>
    </row>
    <row r="254">
      <c r="B254" s="28">
        <f>IF(C254&lt; $D$4+1,MOD(((ROW(B254)-ROW(B$7))),$C$5)+1,"")</f>
        <v/>
      </c>
      <c r="C254" s="28">
        <f>ROUNDDOWN(((ROW(C254)-ROW(C$7))/C$5)+1,0)</f>
        <v/>
      </c>
    </row>
    <row r="255">
      <c r="B255" s="28">
        <f>IF(C255&lt; $D$4+1,MOD(((ROW(B255)-ROW(B$7))),$C$5)+1,"")</f>
        <v/>
      </c>
      <c r="C255" s="28">
        <f>ROUNDDOWN(((ROW(C255)-ROW(C$7))/C$5)+1,0)</f>
        <v/>
      </c>
    </row>
    <row r="256">
      <c r="B256" s="28">
        <f>IF(C256&lt; $D$4+1,MOD(((ROW(B256)-ROW(B$7))),$C$5)+1,"")</f>
        <v/>
      </c>
      <c r="C256" s="28">
        <f>ROUNDDOWN(((ROW(C256)-ROW(C$7))/C$5)+1,0)</f>
        <v/>
      </c>
    </row>
    <row r="257">
      <c r="B257" s="28">
        <f>IF(C257&lt; $D$4+1,MOD(((ROW(B257)-ROW(B$7))),$C$5)+1,"")</f>
        <v/>
      </c>
      <c r="C257" s="28">
        <f>ROUNDDOWN(((ROW(C257)-ROW(C$7))/C$5)+1,0)</f>
        <v/>
      </c>
    </row>
    <row r="258">
      <c r="B258" s="28">
        <f>IF(C258&lt; $D$4+1,MOD(((ROW(B258)-ROW(B$7))),$C$5)+1,"")</f>
        <v/>
      </c>
      <c r="C258" s="28">
        <f>ROUNDDOWN(((ROW(C258)-ROW(C$7))/C$5)+1,0)</f>
        <v/>
      </c>
    </row>
    <row r="259">
      <c r="B259" s="28">
        <f>IF(C259&lt; $D$4+1,MOD(((ROW(B259)-ROW(B$7))),$C$5)+1,"")</f>
        <v/>
      </c>
      <c r="C259" s="28">
        <f>ROUNDDOWN(((ROW(C259)-ROW(C$7))/C$5)+1,0)</f>
        <v/>
      </c>
    </row>
    <row r="260">
      <c r="B260" s="28">
        <f>IF(C260&lt; $D$4+1,MOD(((ROW(B260)-ROW(B$7))),$C$5)+1,"")</f>
        <v/>
      </c>
      <c r="C260" s="28">
        <f>ROUNDDOWN(((ROW(C260)-ROW(C$7))/C$5)+1,0)</f>
        <v/>
      </c>
    </row>
    <row r="261">
      <c r="B261" s="28">
        <f>IF(C261&lt; $D$4+1,MOD(((ROW(B261)-ROW(B$7))),$C$5)+1,"")</f>
        <v/>
      </c>
      <c r="C261" s="28">
        <f>ROUNDDOWN(((ROW(C261)-ROW(C$7))/C$5)+1,0)</f>
        <v/>
      </c>
    </row>
    <row r="262">
      <c r="B262" s="28">
        <f>IF(C262&lt; $D$4+1,MOD(((ROW(B262)-ROW(B$7))),$C$5)+1,"")</f>
        <v/>
      </c>
      <c r="C262" s="28">
        <f>ROUNDDOWN(((ROW(C262)-ROW(C$7))/C$5)+1,0)</f>
        <v/>
      </c>
    </row>
    <row r="263">
      <c r="B263" s="28">
        <f>IF(C263&lt; $D$4+1,MOD(((ROW(B263)-ROW(B$7))),$C$5)+1,"")</f>
        <v/>
      </c>
      <c r="C263" s="28">
        <f>ROUNDDOWN(((ROW(C263)-ROW(C$7))/C$5)+1,0)</f>
        <v/>
      </c>
    </row>
    <row r="264">
      <c r="B264" s="28">
        <f>IF(C264&lt; $D$4+1,MOD(((ROW(B264)-ROW(B$7))),$C$5)+1,"")</f>
        <v/>
      </c>
      <c r="C264" s="28">
        <f>ROUNDDOWN(((ROW(C264)-ROW(C$7))/C$5)+1,0)</f>
        <v/>
      </c>
    </row>
    <row r="265">
      <c r="B265" s="28">
        <f>IF(C265&lt; $D$4+1,MOD(((ROW(B265)-ROW(B$7))),$C$5)+1,"")</f>
        <v/>
      </c>
      <c r="C265" s="28">
        <f>ROUNDDOWN(((ROW(C265)-ROW(C$7))/C$5)+1,0)</f>
        <v/>
      </c>
    </row>
    <row r="266">
      <c r="B266" s="28">
        <f>IF(C266&lt; $D$4+1,MOD(((ROW(B266)-ROW(B$7))),$C$5)+1,"")</f>
        <v/>
      </c>
      <c r="C266" s="28">
        <f>ROUNDDOWN(((ROW(C266)-ROW(C$7))/C$5)+1,0)</f>
        <v/>
      </c>
    </row>
    <row r="267">
      <c r="B267" s="28">
        <f>IF(C267&lt; $D$4+1,MOD(((ROW(B267)-ROW(B$7))),$C$5)+1,"")</f>
        <v/>
      </c>
      <c r="C267" s="28">
        <f>ROUNDDOWN(((ROW(C267)-ROW(C$7))/C$5)+1,0)</f>
        <v/>
      </c>
    </row>
    <row r="268">
      <c r="B268" s="28">
        <f>IF(C268&lt; $D$4+1,MOD(((ROW(B268)-ROW(B$7))),$C$5)+1,"")</f>
        <v/>
      </c>
      <c r="C268" s="28">
        <f>ROUNDDOWN(((ROW(C268)-ROW(C$7))/C$5)+1,0)</f>
        <v/>
      </c>
    </row>
    <row r="269">
      <c r="B269" s="28">
        <f>IF(C269&lt; $D$4+1,MOD(((ROW(B269)-ROW(B$7))),$C$5)+1,"")</f>
        <v/>
      </c>
      <c r="C269" s="28">
        <f>ROUNDDOWN(((ROW(C269)-ROW(C$7))/C$5)+1,0)</f>
        <v/>
      </c>
    </row>
    <row r="270">
      <c r="B270" s="28">
        <f>IF(C270&lt; $D$4+1,MOD(((ROW(B270)-ROW(B$7))),$C$5)+1,"")</f>
        <v/>
      </c>
      <c r="C270" s="28">
        <f>ROUNDDOWN(((ROW(C270)-ROW(C$7))/C$5)+1,0)</f>
        <v/>
      </c>
    </row>
    <row r="271">
      <c r="B271" s="28">
        <f>IF(C271&lt; $D$4+1,MOD(((ROW(B271)-ROW(B$7))),$C$5)+1,"")</f>
        <v/>
      </c>
      <c r="C271" s="28">
        <f>ROUNDDOWN(((ROW(C271)-ROW(C$7))/C$5)+1,0)</f>
        <v/>
      </c>
    </row>
    <row r="272">
      <c r="B272" s="28">
        <f>IF(C272&lt; $D$4+1,MOD(((ROW(B272)-ROW(B$7))),$C$5)+1,"")</f>
        <v/>
      </c>
      <c r="C272" s="28">
        <f>ROUNDDOWN(((ROW(C272)-ROW(C$7))/C$5)+1,0)</f>
        <v/>
      </c>
    </row>
    <row r="273">
      <c r="B273" s="28">
        <f>IF(C273&lt; $D$4+1,MOD(((ROW(B273)-ROW(B$7))),$C$5)+1,"")</f>
        <v/>
      </c>
      <c r="C273" s="28">
        <f>ROUNDDOWN(((ROW(C273)-ROW(C$7))/C$5)+1,0)</f>
        <v/>
      </c>
    </row>
    <row r="274">
      <c r="B274" s="28">
        <f>IF(C274&lt; $D$4+1,MOD(((ROW(B274)-ROW(B$7))),$C$5)+1,"")</f>
        <v/>
      </c>
      <c r="C274" s="28">
        <f>ROUNDDOWN(((ROW(C274)-ROW(C$7))/C$5)+1,0)</f>
        <v/>
      </c>
    </row>
    <row r="275">
      <c r="B275" s="28">
        <f>IF(C275&lt; $D$4+1,MOD(((ROW(B275)-ROW(B$7))),$C$5)+1,"")</f>
        <v/>
      </c>
      <c r="C275" s="28">
        <f>ROUNDDOWN(((ROW(C275)-ROW(C$7))/C$5)+1,0)</f>
        <v/>
      </c>
    </row>
    <row r="276">
      <c r="B276" s="28">
        <f>IF(C276&lt; $D$4+1,MOD(((ROW(B276)-ROW(B$7))),$C$5)+1,"")</f>
        <v/>
      </c>
      <c r="C276" s="28">
        <f>ROUNDDOWN(((ROW(C276)-ROW(C$7))/C$5)+1,0)</f>
        <v/>
      </c>
    </row>
    <row r="277">
      <c r="B277" s="28">
        <f>IF(C277&lt; $D$4+1,MOD(((ROW(B277)-ROW(B$7))),$C$5)+1,"")</f>
        <v/>
      </c>
      <c r="C277" s="28">
        <f>ROUNDDOWN(((ROW(C277)-ROW(C$7))/C$5)+1,0)</f>
        <v/>
      </c>
    </row>
    <row r="278">
      <c r="B278" s="28">
        <f>IF(C278&lt; $D$4+1,MOD(((ROW(B278)-ROW(B$7))),$C$5)+1,"")</f>
        <v/>
      </c>
      <c r="C278" s="28">
        <f>ROUNDDOWN(((ROW(C278)-ROW(C$7))/C$5)+1,0)</f>
        <v/>
      </c>
    </row>
    <row r="279">
      <c r="B279" s="28">
        <f>IF(C279&lt; $D$4+1,MOD(((ROW(B279)-ROW(B$7))),$C$5)+1,"")</f>
        <v/>
      </c>
      <c r="C279" s="28">
        <f>ROUNDDOWN(((ROW(C279)-ROW(C$7))/C$5)+1,0)</f>
        <v/>
      </c>
    </row>
    <row r="280">
      <c r="B280" s="28">
        <f>IF(C280&lt; $D$4+1,MOD(((ROW(B280)-ROW(B$7))),$C$5)+1,"")</f>
        <v/>
      </c>
      <c r="C280" s="28">
        <f>ROUNDDOWN(((ROW(C280)-ROW(C$7))/C$5)+1,0)</f>
        <v/>
      </c>
    </row>
    <row r="281">
      <c r="B281" s="28">
        <f>IF(C281&lt; $D$4+1,MOD(((ROW(B281)-ROW(B$7))),$C$5)+1,"")</f>
        <v/>
      </c>
      <c r="C281" s="28">
        <f>ROUNDDOWN(((ROW(C281)-ROW(C$7))/C$5)+1,0)</f>
        <v/>
      </c>
    </row>
    <row r="282">
      <c r="B282" s="28">
        <f>IF(C282&lt; $D$4+1,MOD(((ROW(B282)-ROW(B$7))),$C$5)+1,"")</f>
        <v/>
      </c>
      <c r="C282" s="28">
        <f>ROUNDDOWN(((ROW(C282)-ROW(C$7))/C$5)+1,0)</f>
        <v/>
      </c>
    </row>
    <row r="283">
      <c r="B283" s="28">
        <f>IF(C283&lt; $D$4+1,MOD(((ROW(B283)-ROW(B$7))),$C$5)+1,"")</f>
        <v/>
      </c>
      <c r="C283" s="28">
        <f>ROUNDDOWN(((ROW(C283)-ROW(C$7))/C$5)+1,0)</f>
        <v/>
      </c>
    </row>
    <row r="284">
      <c r="B284" s="28">
        <f>IF(C284&lt; $D$4+1,MOD(((ROW(B284)-ROW(B$7))),$C$5)+1,"")</f>
        <v/>
      </c>
      <c r="C284" s="28">
        <f>ROUNDDOWN(((ROW(C284)-ROW(C$7))/C$5)+1,0)</f>
        <v/>
      </c>
    </row>
    <row r="285">
      <c r="B285" s="28">
        <f>IF(C285&lt; $D$4+1,MOD(((ROW(B285)-ROW(B$7))),$C$5)+1,"")</f>
        <v/>
      </c>
      <c r="C285" s="28">
        <f>ROUNDDOWN(((ROW(C285)-ROW(C$7))/C$5)+1,0)</f>
        <v/>
      </c>
    </row>
    <row r="286">
      <c r="B286" s="28">
        <f>IF(C286&lt; $D$4+1,MOD(((ROW(B286)-ROW(B$7))),$C$5)+1,"")</f>
        <v/>
      </c>
      <c r="C286" s="28">
        <f>ROUNDDOWN(((ROW(C286)-ROW(C$7))/C$5)+1,0)</f>
        <v/>
      </c>
    </row>
    <row r="287">
      <c r="B287" s="28">
        <f>IF(C287&lt; $D$4+1,MOD(((ROW(B287)-ROW(B$7))),$C$5)+1,"")</f>
        <v/>
      </c>
      <c r="C287" s="28">
        <f>ROUNDDOWN(((ROW(C287)-ROW(C$7))/C$5)+1,0)</f>
        <v/>
      </c>
    </row>
    <row r="288">
      <c r="B288" s="28">
        <f>IF(C288&lt; $D$4+1,MOD(((ROW(B288)-ROW(B$7))),$C$5)+1,"")</f>
        <v/>
      </c>
      <c r="C288" s="28">
        <f>ROUNDDOWN(((ROW(C288)-ROW(C$7))/C$5)+1,0)</f>
        <v/>
      </c>
    </row>
    <row r="289">
      <c r="B289" s="28">
        <f>IF(C289&lt; $D$4+1,MOD(((ROW(B289)-ROW(B$7))),$C$5)+1,"")</f>
        <v/>
      </c>
      <c r="C289" s="28">
        <f>ROUNDDOWN(((ROW(C289)-ROW(C$7))/C$5)+1,0)</f>
        <v/>
      </c>
    </row>
    <row r="290">
      <c r="B290" s="28">
        <f>IF(C290&lt; $D$4+1,MOD(((ROW(B290)-ROW(B$7))),$C$5)+1,"")</f>
        <v/>
      </c>
      <c r="C290" s="28">
        <f>ROUNDDOWN(((ROW(C290)-ROW(C$7))/C$5)+1,0)</f>
        <v/>
      </c>
    </row>
    <row r="291">
      <c r="B291" s="28">
        <f>IF(C291&lt; $D$4+1,MOD(((ROW(B291)-ROW(B$7))),$C$5)+1,"")</f>
        <v/>
      </c>
      <c r="C291" s="28">
        <f>ROUNDDOWN(((ROW(C291)-ROW(C$7))/C$5)+1,0)</f>
        <v/>
      </c>
    </row>
    <row r="292">
      <c r="B292" s="28">
        <f>IF(C292&lt; $D$4+1,MOD(((ROW(B292)-ROW(B$7))),$C$5)+1,"")</f>
        <v/>
      </c>
      <c r="C292" s="28">
        <f>ROUNDDOWN(((ROW(C292)-ROW(C$7))/C$5)+1,0)</f>
        <v/>
      </c>
    </row>
    <row r="293">
      <c r="B293" s="28">
        <f>IF(C293&lt; $D$4+1,MOD(((ROW(B293)-ROW(B$7))),$C$5)+1,"")</f>
        <v/>
      </c>
      <c r="C293" s="28">
        <f>ROUNDDOWN(((ROW(C293)-ROW(C$7))/C$5)+1,0)</f>
        <v/>
      </c>
    </row>
    <row r="294">
      <c r="B294" s="28">
        <f>IF(C294&lt; $D$4+1,MOD(((ROW(B294)-ROW(B$7))),$C$5)+1,"")</f>
        <v/>
      </c>
      <c r="C294" s="28">
        <f>ROUNDDOWN(((ROW(C294)-ROW(C$7))/C$5)+1,0)</f>
        <v/>
      </c>
    </row>
    <row r="295">
      <c r="B295" s="28">
        <f>IF(C295&lt; $D$4+1,MOD(((ROW(B295)-ROW(B$7))),$C$5)+1,"")</f>
        <v/>
      </c>
      <c r="C295" s="28">
        <f>ROUNDDOWN(((ROW(C295)-ROW(C$7))/C$5)+1,0)</f>
        <v/>
      </c>
    </row>
    <row r="296">
      <c r="B296" s="28">
        <f>IF(C296&lt; $D$4+1,MOD(((ROW(B296)-ROW(B$7))),$C$5)+1,"")</f>
        <v/>
      </c>
      <c r="C296" s="28">
        <f>ROUNDDOWN(((ROW(C296)-ROW(C$7))/C$5)+1,0)</f>
        <v/>
      </c>
    </row>
    <row r="297">
      <c r="B297" s="28">
        <f>IF(C297&lt; $D$4+1,MOD(((ROW(B297)-ROW(B$7))),$C$5)+1,"")</f>
        <v/>
      </c>
      <c r="C297" s="28">
        <f>ROUNDDOWN(((ROW(C297)-ROW(C$7))/C$5)+1,0)</f>
        <v/>
      </c>
    </row>
    <row r="298">
      <c r="B298" s="28">
        <f>IF(C298&lt; $D$4+1,MOD(((ROW(B298)-ROW(B$7))),$C$5)+1,"")</f>
        <v/>
      </c>
      <c r="C298" s="28">
        <f>ROUNDDOWN(((ROW(C298)-ROW(C$7))/C$5)+1,0)</f>
        <v/>
      </c>
    </row>
    <row r="299">
      <c r="B299" s="28">
        <f>IF(C299&lt; $D$4+1,MOD(((ROW(B299)-ROW(B$7))),$C$5)+1,"")</f>
        <v/>
      </c>
      <c r="C299" s="28">
        <f>ROUNDDOWN(((ROW(C299)-ROW(C$7))/C$5)+1,0)</f>
        <v/>
      </c>
    </row>
    <row r="300">
      <c r="B300" s="28">
        <f>IF(C300&lt; $D$4+1,MOD(((ROW(B300)-ROW(B$7))),$C$5)+1,"")</f>
        <v/>
      </c>
      <c r="C300" s="28">
        <f>ROUNDDOWN(((ROW(C300)-ROW(C$7))/C$5)+1,0)</f>
        <v/>
      </c>
    </row>
    <row r="301">
      <c r="B301" s="28">
        <f>IF(C301&lt; $D$4+1,MOD(((ROW(B301)-ROW(B$7))),$C$5)+1,"")</f>
        <v/>
      </c>
      <c r="C301" s="28">
        <f>ROUNDDOWN(((ROW(C301)-ROW(C$7))/C$5)+1,0)</f>
        <v/>
      </c>
    </row>
    <row r="302">
      <c r="B302" s="28">
        <f>IF(C302&lt; $D$4+1,MOD(((ROW(B302)-ROW(B$7))),$C$5)+1,"")</f>
        <v/>
      </c>
      <c r="C302" s="28">
        <f>ROUNDDOWN(((ROW(C302)-ROW(C$7))/C$5)+1,0)</f>
        <v/>
      </c>
    </row>
    <row r="303">
      <c r="B303" s="28">
        <f>IF(C303&lt; $D$4+1,MOD(((ROW(B303)-ROW(B$7))),$C$5)+1,"")</f>
        <v/>
      </c>
      <c r="C303" s="28">
        <f>ROUNDDOWN(((ROW(C303)-ROW(C$7))/C$5)+1,0)</f>
        <v/>
      </c>
    </row>
    <row r="304">
      <c r="B304" s="28">
        <f>IF(C304&lt; $D$4+1,MOD(((ROW(B304)-ROW(B$7))),$C$5)+1,"")</f>
        <v/>
      </c>
      <c r="C304" s="28">
        <f>ROUNDDOWN(((ROW(C304)-ROW(C$7))/C$5)+1,0)</f>
        <v/>
      </c>
    </row>
    <row r="305">
      <c r="B305" s="28">
        <f>IF(C305&lt; $D$4+1,MOD(((ROW(B305)-ROW(B$7))),$C$5)+1,"")</f>
        <v/>
      </c>
      <c r="C305" s="28">
        <f>ROUNDDOWN(((ROW(C305)-ROW(C$7))/C$5)+1,0)</f>
        <v/>
      </c>
    </row>
    <row r="306">
      <c r="B306" s="28">
        <f>IF(C306&lt; $D$4+1,MOD(((ROW(B306)-ROW(B$7))),$C$5)+1,"")</f>
        <v/>
      </c>
      <c r="C306" s="28">
        <f>ROUNDDOWN(((ROW(C306)-ROW(C$7))/C$5)+1,0)</f>
        <v/>
      </c>
    </row>
    <row r="307">
      <c r="B307" s="28">
        <f>IF(C307&lt; $D$4+1,MOD(((ROW(B307)-ROW(B$7))),$C$5)+1,"")</f>
        <v/>
      </c>
      <c r="C307" s="28">
        <f>ROUNDDOWN(((ROW(C307)-ROW(C$7))/C$5)+1,0)</f>
        <v/>
      </c>
    </row>
    <row r="308">
      <c r="B308" s="28">
        <f>IF(C308&lt; $D$4+1,MOD(((ROW(B308)-ROW(B$7))),$C$5)+1,"")</f>
        <v/>
      </c>
      <c r="C308" s="28">
        <f>ROUNDDOWN(((ROW(C308)-ROW(C$7))/C$5)+1,0)</f>
        <v/>
      </c>
    </row>
    <row r="309">
      <c r="B309" s="28">
        <f>IF(C309&lt; $D$4+1,MOD(((ROW(B309)-ROW(B$7))),$C$5)+1,"")</f>
        <v/>
      </c>
      <c r="C309" s="28">
        <f>ROUNDDOWN(((ROW(C309)-ROW(C$7))/C$5)+1,0)</f>
        <v/>
      </c>
    </row>
    <row r="310">
      <c r="B310" s="28">
        <f>IF(C310&lt; $D$4+1,MOD(((ROW(B310)-ROW(B$7))),$C$5)+1,"")</f>
        <v/>
      </c>
      <c r="C310" s="28">
        <f>ROUNDDOWN(((ROW(C310)-ROW(C$7))/C$5)+1,0)</f>
        <v/>
      </c>
    </row>
    <row r="311">
      <c r="B311" s="28">
        <f>IF(C311&lt; $D$4+1,MOD(((ROW(B311)-ROW(B$7))),$C$5)+1,"")</f>
        <v/>
      </c>
      <c r="C311" s="28">
        <f>ROUNDDOWN(((ROW(C311)-ROW(C$7))/C$5)+1,0)</f>
        <v/>
      </c>
    </row>
    <row r="312">
      <c r="B312" s="28">
        <f>IF(C312&lt; $D$4+1,MOD(((ROW(B312)-ROW(B$7))),$C$5)+1,"")</f>
        <v/>
      </c>
      <c r="C312" s="28">
        <f>ROUNDDOWN(((ROW(C312)-ROW(C$7))/C$5)+1,0)</f>
        <v/>
      </c>
    </row>
    <row r="313">
      <c r="B313" s="28">
        <f>IF(C313&lt; $D$4+1,MOD(((ROW(B313)-ROW(B$7))),$C$5)+1,"")</f>
        <v/>
      </c>
      <c r="C313" s="28">
        <f>ROUNDDOWN(((ROW(C313)-ROW(C$7))/C$5)+1,0)</f>
        <v/>
      </c>
    </row>
    <row r="314">
      <c r="B314" s="28">
        <f>IF(C314&lt; $D$4+1,MOD(((ROW(B314)-ROW(B$7))),$C$5)+1,"")</f>
        <v/>
      </c>
      <c r="C314" s="28">
        <f>ROUNDDOWN(((ROW(C314)-ROW(C$7))/C$5)+1,0)</f>
        <v/>
      </c>
    </row>
    <row r="315">
      <c r="B315" s="28">
        <f>IF(C315&lt; $D$4+1,MOD(((ROW(B315)-ROW(B$7))),$C$5)+1,"")</f>
        <v/>
      </c>
      <c r="C315" s="28">
        <f>ROUNDDOWN(((ROW(C315)-ROW(C$7))/C$5)+1,0)</f>
        <v/>
      </c>
    </row>
    <row r="316">
      <c r="B316" s="28">
        <f>IF(C316&lt; $D$4+1,MOD(((ROW(B316)-ROW(B$7))),$C$5)+1,"")</f>
        <v/>
      </c>
      <c r="C316" s="28">
        <f>ROUNDDOWN(((ROW(C316)-ROW(C$7))/C$5)+1,0)</f>
        <v/>
      </c>
    </row>
    <row r="317">
      <c r="B317" s="28">
        <f>IF(C317&lt; $D$4+1,MOD(((ROW(B317)-ROW(B$7))),$C$5)+1,"")</f>
        <v/>
      </c>
      <c r="C317" s="28">
        <f>ROUNDDOWN(((ROW(C317)-ROW(C$7))/C$5)+1,0)</f>
        <v/>
      </c>
    </row>
    <row r="318">
      <c r="B318" s="28">
        <f>IF(C318&lt; $D$4+1,MOD(((ROW(B318)-ROW(B$7))),$C$5)+1,"")</f>
        <v/>
      </c>
      <c r="C318" s="28">
        <f>ROUNDDOWN(((ROW(C318)-ROW(C$7))/C$5)+1,0)</f>
        <v/>
      </c>
    </row>
    <row r="319">
      <c r="B319" s="28">
        <f>IF(C319&lt; $D$4+1,MOD(((ROW(B319)-ROW(B$7))),$C$5)+1,"")</f>
        <v/>
      </c>
      <c r="C319" s="28">
        <f>ROUNDDOWN(((ROW(C319)-ROW(C$7))/C$5)+1,0)</f>
        <v/>
      </c>
    </row>
    <row r="320">
      <c r="B320" s="28">
        <f>IF(C320&lt; $D$4+1,MOD(((ROW(B320)-ROW(B$7))),$C$5)+1,"")</f>
        <v/>
      </c>
      <c r="C320" s="28">
        <f>ROUNDDOWN(((ROW(C320)-ROW(C$7))/C$5)+1,0)</f>
        <v/>
      </c>
    </row>
    <row r="321">
      <c r="B321" s="28">
        <f>IF(C321&lt; $D$4+1,MOD(((ROW(B321)-ROW(B$7))),$C$5)+1,"")</f>
        <v/>
      </c>
      <c r="C321" s="28">
        <f>ROUNDDOWN(((ROW(C321)-ROW(C$7))/C$5)+1,0)</f>
        <v/>
      </c>
    </row>
    <row r="322">
      <c r="B322" s="28">
        <f>IF(C322&lt; $D$4+1,MOD(((ROW(B322)-ROW(B$7))),$C$5)+1,"")</f>
        <v/>
      </c>
      <c r="C322" s="28">
        <f>ROUNDDOWN(((ROW(C322)-ROW(C$7))/C$5)+1,0)</f>
        <v/>
      </c>
    </row>
    <row r="323">
      <c r="B323" s="28">
        <f>IF(C323&lt; $D$4+1,MOD(((ROW(B323)-ROW(B$7))),$C$5)+1,"")</f>
        <v/>
      </c>
      <c r="C323" s="28">
        <f>ROUNDDOWN(((ROW(C323)-ROW(C$7))/C$5)+1,0)</f>
        <v/>
      </c>
    </row>
    <row r="324">
      <c r="B324" s="28">
        <f>IF(C324&lt; $D$4+1,MOD(((ROW(B324)-ROW(B$7))),$C$5)+1,"")</f>
        <v/>
      </c>
      <c r="C324" s="28">
        <f>ROUNDDOWN(((ROW(C324)-ROW(C$7))/C$5)+1,0)</f>
        <v/>
      </c>
    </row>
    <row r="325">
      <c r="B325" s="28">
        <f>IF(C325&lt; $D$4+1,MOD(((ROW(B325)-ROW(B$7))),$C$5)+1,"")</f>
        <v/>
      </c>
      <c r="C325" s="28">
        <f>ROUNDDOWN(((ROW(C325)-ROW(C$7))/C$5)+1,0)</f>
        <v/>
      </c>
    </row>
    <row r="326">
      <c r="B326" s="28">
        <f>IF(C326&lt; $D$4+1,MOD(((ROW(B326)-ROW(B$7))),$C$5)+1,"")</f>
        <v/>
      </c>
      <c r="C326" s="28">
        <f>ROUNDDOWN(((ROW(C326)-ROW(C$7))/C$5)+1,0)</f>
        <v/>
      </c>
    </row>
    <row r="327">
      <c r="B327" s="28">
        <f>IF(C327&lt; $D$4+1,MOD(((ROW(B327)-ROW(B$7))),$C$5)+1,"")</f>
        <v/>
      </c>
      <c r="C327" s="28">
        <f>ROUNDDOWN(((ROW(C327)-ROW(C$7))/C$5)+1,0)</f>
        <v/>
      </c>
    </row>
    <row r="328">
      <c r="B328" s="28">
        <f>IF(C328&lt; $D$4+1,MOD(((ROW(B328)-ROW(B$7))),$C$5)+1,"")</f>
        <v/>
      </c>
      <c r="C328" s="28">
        <f>ROUNDDOWN(((ROW(C328)-ROW(C$7))/C$5)+1,0)</f>
        <v/>
      </c>
    </row>
    <row r="329">
      <c r="B329" s="28">
        <f>IF(C329&lt; $D$4+1,MOD(((ROW(B329)-ROW(B$7))),$C$5)+1,"")</f>
        <v/>
      </c>
      <c r="C329" s="28">
        <f>ROUNDDOWN(((ROW(C329)-ROW(C$7))/C$5)+1,0)</f>
        <v/>
      </c>
    </row>
    <row r="330">
      <c r="B330" s="28">
        <f>IF(C330&lt; $D$4+1,MOD(((ROW(B330)-ROW(B$7))),$C$5)+1,"")</f>
        <v/>
      </c>
      <c r="C330" s="28">
        <f>ROUNDDOWN(((ROW(C330)-ROW(C$7))/C$5)+1,0)</f>
        <v/>
      </c>
    </row>
    <row r="331">
      <c r="B331" s="28">
        <f>IF(C331&lt; $D$4+1,MOD(((ROW(B331)-ROW(B$7))),$C$5)+1,"")</f>
        <v/>
      </c>
      <c r="C331" s="28">
        <f>ROUNDDOWN(((ROW(C331)-ROW(C$7))/C$5)+1,0)</f>
        <v/>
      </c>
    </row>
    <row r="332">
      <c r="B332" s="28">
        <f>IF(C332&lt; $D$4+1,MOD(((ROW(B332)-ROW(B$7))),$C$5)+1,"")</f>
        <v/>
      </c>
      <c r="C332" s="28">
        <f>ROUNDDOWN(((ROW(C332)-ROW(C$7))/C$5)+1,0)</f>
        <v/>
      </c>
    </row>
    <row r="333">
      <c r="B333" s="28">
        <f>IF(C333&lt; $D$4+1,MOD(((ROW(B333)-ROW(B$7))),$C$5)+1,"")</f>
        <v/>
      </c>
      <c r="C333" s="28">
        <f>ROUNDDOWN(((ROW(C333)-ROW(C$7))/C$5)+1,0)</f>
        <v/>
      </c>
    </row>
    <row r="334">
      <c r="B334" s="28">
        <f>IF(C334&lt; $D$4+1,MOD(((ROW(B334)-ROW(B$7))),$C$5)+1,"")</f>
        <v/>
      </c>
      <c r="C334" s="28">
        <f>ROUNDDOWN(((ROW(C334)-ROW(C$7))/C$5)+1,0)</f>
        <v/>
      </c>
    </row>
    <row r="335">
      <c r="B335" s="28">
        <f>IF(C335&lt; $D$4+1,MOD(((ROW(B335)-ROW(B$7))),$C$5)+1,"")</f>
        <v/>
      </c>
      <c r="C335" s="28">
        <f>ROUNDDOWN(((ROW(C335)-ROW(C$7))/C$5)+1,0)</f>
        <v/>
      </c>
    </row>
    <row r="336">
      <c r="B336" s="28">
        <f>IF(C336&lt; $D$4+1,MOD(((ROW(B336)-ROW(B$7))),$C$5)+1,"")</f>
        <v/>
      </c>
      <c r="C336" s="28">
        <f>ROUNDDOWN(((ROW(C336)-ROW(C$7))/C$5)+1,0)</f>
        <v/>
      </c>
    </row>
    <row r="337">
      <c r="B337" s="28">
        <f>IF(C337&lt; $D$4+1,MOD(((ROW(B337)-ROW(B$7))),$C$5)+1,"")</f>
        <v/>
      </c>
      <c r="C337" s="28">
        <f>ROUNDDOWN(((ROW(C337)-ROW(C$7))/C$5)+1,0)</f>
        <v/>
      </c>
    </row>
    <row r="338">
      <c r="B338" s="28">
        <f>IF(C338&lt; $D$4+1,MOD(((ROW(B338)-ROW(B$7))),$C$5)+1,"")</f>
        <v/>
      </c>
      <c r="C338" s="28">
        <f>ROUNDDOWN(((ROW(C338)-ROW(C$7))/C$5)+1,0)</f>
        <v/>
      </c>
    </row>
    <row r="339">
      <c r="B339" s="28">
        <f>IF(C339&lt; $D$4+1,MOD(((ROW(B339)-ROW(B$7))),$C$5)+1,"")</f>
        <v/>
      </c>
      <c r="C339" s="28">
        <f>ROUNDDOWN(((ROW(C339)-ROW(C$7))/C$5)+1,0)</f>
        <v/>
      </c>
    </row>
    <row r="340">
      <c r="B340" s="28">
        <f>IF(C340&lt; $D$4+1,MOD(((ROW(B340)-ROW(B$7))),$C$5)+1,"")</f>
        <v/>
      </c>
      <c r="C340" s="28">
        <f>ROUNDDOWN(((ROW(C340)-ROW(C$7))/C$5)+1,0)</f>
        <v/>
      </c>
    </row>
    <row r="341">
      <c r="B341" s="28">
        <f>IF(C341&lt; $D$4+1,MOD(((ROW(B341)-ROW(B$7))),$C$5)+1,"")</f>
        <v/>
      </c>
      <c r="C341" s="28">
        <f>ROUNDDOWN(((ROW(C341)-ROW(C$7))/C$5)+1,0)</f>
        <v/>
      </c>
    </row>
    <row r="342">
      <c r="B342" s="28">
        <f>IF(C342&lt; $D$4+1,MOD(((ROW(B342)-ROW(B$7))),$C$5)+1,"")</f>
        <v/>
      </c>
      <c r="C342" s="28">
        <f>ROUNDDOWN(((ROW(C342)-ROW(C$7))/C$5)+1,0)</f>
        <v/>
      </c>
    </row>
    <row r="343">
      <c r="B343" s="28">
        <f>IF(C343&lt; $D$4+1,MOD(((ROW(B343)-ROW(B$7))),$C$5)+1,"")</f>
        <v/>
      </c>
      <c r="C343" s="28">
        <f>ROUNDDOWN(((ROW(C343)-ROW(C$7))/C$5)+1,0)</f>
        <v/>
      </c>
    </row>
    <row r="344">
      <c r="B344" s="28">
        <f>IF(C344&lt; $D$4+1,MOD(((ROW(B344)-ROW(B$7))),$C$5)+1,"")</f>
        <v/>
      </c>
      <c r="C344" s="28">
        <f>ROUNDDOWN(((ROW(C344)-ROW(C$7))/C$5)+1,0)</f>
        <v/>
      </c>
    </row>
    <row r="345">
      <c r="B345" s="28">
        <f>IF(C345&lt; $D$4+1,MOD(((ROW(B345)-ROW(B$7))),$C$5)+1,"")</f>
        <v/>
      </c>
      <c r="C345" s="28">
        <f>ROUNDDOWN(((ROW(C345)-ROW(C$7))/C$5)+1,0)</f>
        <v/>
      </c>
    </row>
    <row r="346">
      <c r="B346" s="28">
        <f>IF(C346&lt; $D$4+1,MOD(((ROW(B346)-ROW(B$7))),$C$5)+1,"")</f>
        <v/>
      </c>
      <c r="C346" s="28">
        <f>ROUNDDOWN(((ROW(C346)-ROW(C$7))/C$5)+1,0)</f>
        <v/>
      </c>
    </row>
    <row r="347">
      <c r="B347" s="28">
        <f>IF(C347&lt; $D$4+1,MOD(((ROW(B347)-ROW(B$7))),$C$5)+1,"")</f>
        <v/>
      </c>
      <c r="C347" s="28">
        <f>ROUNDDOWN(((ROW(C347)-ROW(C$7))/C$5)+1,0)</f>
        <v/>
      </c>
    </row>
    <row r="348">
      <c r="B348" s="28">
        <f>IF(C348&lt; $D$4+1,MOD(((ROW(B348)-ROW(B$7))),$C$5)+1,"")</f>
        <v/>
      </c>
      <c r="C348" s="28">
        <f>ROUNDDOWN(((ROW(C348)-ROW(C$7))/C$5)+1,0)</f>
        <v/>
      </c>
    </row>
    <row r="349">
      <c r="B349" s="28">
        <f>IF(C349&lt; $D$4+1,MOD(((ROW(B349)-ROW(B$7))),$C$5)+1,"")</f>
        <v/>
      </c>
      <c r="C349" s="28">
        <f>ROUNDDOWN(((ROW(C349)-ROW(C$7))/C$5)+1,0)</f>
        <v/>
      </c>
    </row>
    <row r="350">
      <c r="B350" s="28">
        <f>IF(C350&lt; $D$4+1,MOD(((ROW(B350)-ROW(B$7))),$C$5)+1,"")</f>
        <v/>
      </c>
      <c r="C350" s="28">
        <f>ROUNDDOWN(((ROW(C350)-ROW(C$7))/C$5)+1,0)</f>
        <v/>
      </c>
    </row>
    <row r="351">
      <c r="B351" s="28">
        <f>IF(C351&lt; $D$4+1,MOD(((ROW(B351)-ROW(B$7))),$C$5)+1,"")</f>
        <v/>
      </c>
      <c r="C351" s="28">
        <f>ROUNDDOWN(((ROW(C351)-ROW(C$7))/C$5)+1,0)</f>
        <v/>
      </c>
    </row>
    <row r="352">
      <c r="B352" s="28">
        <f>IF(C352&lt; $D$4+1,MOD(((ROW(B352)-ROW(B$7))),$C$5)+1,"")</f>
        <v/>
      </c>
      <c r="C352" s="28">
        <f>ROUNDDOWN(((ROW(C352)-ROW(C$7))/C$5)+1,0)</f>
        <v/>
      </c>
    </row>
    <row r="353">
      <c r="B353" s="28">
        <f>IF(C353&lt; $D$4+1,MOD(((ROW(B353)-ROW(B$7))),$C$5)+1,"")</f>
        <v/>
      </c>
      <c r="C353" s="28">
        <f>ROUNDDOWN(((ROW(C353)-ROW(C$7))/C$5)+1,0)</f>
        <v/>
      </c>
    </row>
    <row r="354">
      <c r="B354" s="28">
        <f>IF(C354&lt; $D$4+1,MOD(((ROW(B354)-ROW(B$7))),$C$5)+1,"")</f>
        <v/>
      </c>
      <c r="C354" s="28">
        <f>ROUNDDOWN(((ROW(C354)-ROW(C$7))/C$5)+1,0)</f>
        <v/>
      </c>
    </row>
    <row r="355">
      <c r="B355" s="28">
        <f>IF(C355&lt; $D$4+1,MOD(((ROW(B355)-ROW(B$7))),$C$5)+1,"")</f>
        <v/>
      </c>
      <c r="C355" s="28">
        <f>ROUNDDOWN(((ROW(C355)-ROW(C$7))/C$5)+1,0)</f>
        <v/>
      </c>
    </row>
    <row r="356">
      <c r="B356" s="28">
        <f>IF(C356&lt; $D$4+1,MOD(((ROW(B356)-ROW(B$7))),$C$5)+1,"")</f>
        <v/>
      </c>
      <c r="C356" s="28">
        <f>ROUNDDOWN(((ROW(C356)-ROW(C$7))/C$5)+1,0)</f>
        <v/>
      </c>
    </row>
    <row r="357">
      <c r="B357" s="28">
        <f>IF(C357&lt; $D$4+1,MOD(((ROW(B357)-ROW(B$7))),$C$5)+1,"")</f>
        <v/>
      </c>
      <c r="C357" s="28">
        <f>ROUNDDOWN(((ROW(C357)-ROW(C$7))/C$5)+1,0)</f>
        <v/>
      </c>
    </row>
    <row r="358">
      <c r="B358" s="28">
        <f>IF(C358&lt; $D$4+1,MOD(((ROW(B358)-ROW(B$7))),$C$5)+1,"")</f>
        <v/>
      </c>
      <c r="C358" s="28">
        <f>ROUNDDOWN(((ROW(C358)-ROW(C$7))/C$5)+1,0)</f>
        <v/>
      </c>
    </row>
    <row r="359">
      <c r="B359" s="28">
        <f>IF(C359&lt; $D$4+1,MOD(((ROW(B359)-ROW(B$7))),$C$5)+1,"")</f>
        <v/>
      </c>
      <c r="C359" s="28">
        <f>ROUNDDOWN(((ROW(C359)-ROW(C$7))/C$5)+1,0)</f>
        <v/>
      </c>
    </row>
    <row r="360">
      <c r="B360" s="28">
        <f>IF(C360&lt; $D$4+1,MOD(((ROW(B360)-ROW(B$7))),$C$5)+1,"")</f>
        <v/>
      </c>
      <c r="C360" s="28">
        <f>ROUNDDOWN(((ROW(C360)-ROW(C$7))/C$5)+1,0)</f>
        <v/>
      </c>
    </row>
    <row r="361">
      <c r="B361" s="28">
        <f>IF(C361&lt; $D$4+1,MOD(((ROW(B361)-ROW(B$7))),$C$5)+1,"")</f>
        <v/>
      </c>
      <c r="C361" s="28">
        <f>ROUNDDOWN(((ROW(C361)-ROW(C$7))/C$5)+1,0)</f>
        <v/>
      </c>
    </row>
    <row r="362">
      <c r="B362" s="28">
        <f>IF(C362&lt; $D$4+1,MOD(((ROW(B362)-ROW(B$7))),$C$5)+1,"")</f>
        <v/>
      </c>
      <c r="C362" s="28">
        <f>ROUNDDOWN(((ROW(C362)-ROW(C$7))/C$5)+1,0)</f>
        <v/>
      </c>
    </row>
    <row r="363">
      <c r="B363" s="28">
        <f>IF(C363&lt; $D$4+1,MOD(((ROW(B363)-ROW(B$7))),$C$5)+1,"")</f>
        <v/>
      </c>
      <c r="C363" s="28">
        <f>ROUNDDOWN(((ROW(C363)-ROW(C$7))/C$5)+1,0)</f>
        <v/>
      </c>
    </row>
    <row r="364">
      <c r="B364" s="28">
        <f>IF(C364&lt; $D$4+1,MOD(((ROW(B364)-ROW(B$7))),$C$5)+1,"")</f>
        <v/>
      </c>
      <c r="C364" s="28">
        <f>ROUNDDOWN(((ROW(C364)-ROW(C$7))/C$5)+1,0)</f>
        <v/>
      </c>
    </row>
    <row r="365">
      <c r="B365" s="28">
        <f>IF(C365&lt; $D$4+1,MOD(((ROW(B365)-ROW(B$7))),$C$5)+1,"")</f>
        <v/>
      </c>
      <c r="C365" s="28">
        <f>ROUNDDOWN(((ROW(C365)-ROW(C$7))/C$5)+1,0)</f>
        <v/>
      </c>
    </row>
    <row r="366">
      <c r="B366" s="28">
        <f>IF(C366&lt; $D$4+1,MOD(((ROW(B366)-ROW(B$7))),$C$5)+1,"")</f>
        <v/>
      </c>
      <c r="C366" s="28">
        <f>ROUNDDOWN(((ROW(C366)-ROW(C$7))/C$5)+1,0)</f>
        <v/>
      </c>
    </row>
    <row r="367">
      <c r="B367" s="28">
        <f>IF(C367&lt; $D$4+1,MOD(((ROW(B367)-ROW(B$7))),$C$5)+1,"")</f>
        <v/>
      </c>
      <c r="C367" s="28">
        <f>ROUNDDOWN(((ROW(C367)-ROW(C$7))/C$5)+1,0)</f>
        <v/>
      </c>
    </row>
    <row r="368">
      <c r="B368" s="28">
        <f>IF(C368&lt; $D$4+1,MOD(((ROW(B368)-ROW(B$7))),$C$5)+1,"")</f>
        <v/>
      </c>
      <c r="C368" s="28">
        <f>ROUNDDOWN(((ROW(C368)-ROW(C$7))/C$5)+1,0)</f>
        <v/>
      </c>
    </row>
    <row r="369">
      <c r="B369" s="28">
        <f>IF(C369&lt; $D$4+1,MOD(((ROW(B369)-ROW(B$7))),$C$5)+1,"")</f>
        <v/>
      </c>
      <c r="C369" s="28">
        <f>ROUNDDOWN(((ROW(C369)-ROW(C$7))/C$5)+1,0)</f>
        <v/>
      </c>
    </row>
    <row r="370">
      <c r="B370" s="28">
        <f>IF(C370&lt; $D$4+1,MOD(((ROW(B370)-ROW(B$7))),$C$5)+1,"")</f>
        <v/>
      </c>
      <c r="C370" s="28">
        <f>ROUNDDOWN(((ROW(C370)-ROW(C$7))/C$5)+1,0)</f>
        <v/>
      </c>
    </row>
    <row r="371">
      <c r="B371" s="28">
        <f>IF(C371&lt; $D$4+1,MOD(((ROW(B371)-ROW(B$7))),$C$5)+1,"")</f>
        <v/>
      </c>
      <c r="C371" s="28">
        <f>ROUNDDOWN(((ROW(C371)-ROW(C$7))/C$5)+1,0)</f>
        <v/>
      </c>
    </row>
    <row r="372">
      <c r="B372" s="28">
        <f>IF(C372&lt; $D$4+1,MOD(((ROW(B372)-ROW(B$7))),$C$5)+1,"")</f>
        <v/>
      </c>
      <c r="C372" s="28">
        <f>ROUNDDOWN(((ROW(C372)-ROW(C$7))/C$5)+1,0)</f>
        <v/>
      </c>
    </row>
    <row r="373">
      <c r="B373" s="28">
        <f>IF(C373&lt; $D$4+1,MOD(((ROW(B373)-ROW(B$7))),$C$5)+1,"")</f>
        <v/>
      </c>
      <c r="C373" s="28">
        <f>ROUNDDOWN(((ROW(C373)-ROW(C$7))/C$5)+1,0)</f>
        <v/>
      </c>
    </row>
    <row r="374">
      <c r="B374" s="28">
        <f>IF(C374&lt; $D$4+1,MOD(((ROW(B374)-ROW(B$7))),$C$5)+1,"")</f>
        <v/>
      </c>
      <c r="C374" s="28">
        <f>ROUNDDOWN(((ROW(C374)-ROW(C$7))/C$5)+1,0)</f>
        <v/>
      </c>
    </row>
    <row r="375">
      <c r="B375" s="28">
        <f>IF(C375&lt; $D$4+1,MOD(((ROW(B375)-ROW(B$7))),$C$5)+1,"")</f>
        <v/>
      </c>
      <c r="C375" s="28">
        <f>ROUNDDOWN(((ROW(C375)-ROW(C$7))/C$5)+1,0)</f>
        <v/>
      </c>
    </row>
    <row r="376">
      <c r="B376" s="28">
        <f>IF(C376&lt; $D$4+1,MOD(((ROW(B376)-ROW(B$7))),$C$5)+1,"")</f>
        <v/>
      </c>
      <c r="C376" s="28">
        <f>ROUNDDOWN(((ROW(C376)-ROW(C$7))/C$5)+1,0)</f>
        <v/>
      </c>
    </row>
    <row r="377">
      <c r="B377" s="28">
        <f>IF(C377&lt; $D$4+1,MOD(((ROW(B377)-ROW(B$7))),$C$5)+1,"")</f>
        <v/>
      </c>
      <c r="C377" s="28">
        <f>ROUNDDOWN(((ROW(C377)-ROW(C$7))/C$5)+1,0)</f>
        <v/>
      </c>
    </row>
    <row r="378">
      <c r="B378" s="28">
        <f>IF(C378&lt; $D$4+1,MOD(((ROW(B378)-ROW(B$7))),$C$5)+1,"")</f>
        <v/>
      </c>
      <c r="C378" s="28">
        <f>ROUNDDOWN(((ROW(C378)-ROW(C$7))/C$5)+1,0)</f>
        <v/>
      </c>
    </row>
    <row r="379">
      <c r="B379" s="28">
        <f>IF(C379&lt; $D$4+1,MOD(((ROW(B379)-ROW(B$7))),$C$5)+1,"")</f>
        <v/>
      </c>
      <c r="C379" s="28">
        <f>ROUNDDOWN(((ROW(C379)-ROW(C$7))/C$5)+1,0)</f>
        <v/>
      </c>
    </row>
    <row r="380">
      <c r="B380" s="28">
        <f>IF(C380&lt; $D$4+1,MOD(((ROW(B380)-ROW(B$7))),$C$5)+1,"")</f>
        <v/>
      </c>
      <c r="C380" s="28">
        <f>ROUNDDOWN(((ROW(C380)-ROW(C$7))/C$5)+1,0)</f>
        <v/>
      </c>
    </row>
    <row r="381">
      <c r="B381" s="28">
        <f>IF(C381&lt; $D$4+1,MOD(((ROW(B381)-ROW(B$7))),$C$5)+1,"")</f>
        <v/>
      </c>
      <c r="C381" s="28">
        <f>ROUNDDOWN(((ROW(C381)-ROW(C$7))/C$5)+1,0)</f>
        <v/>
      </c>
    </row>
    <row r="382">
      <c r="B382" s="28">
        <f>IF(C382&lt; $D$4+1,MOD(((ROW(B382)-ROW(B$7))),$C$5)+1,"")</f>
        <v/>
      </c>
      <c r="C382" s="28">
        <f>ROUNDDOWN(((ROW(C382)-ROW(C$7))/C$5)+1,0)</f>
        <v/>
      </c>
    </row>
    <row r="383">
      <c r="B383" s="28">
        <f>IF(C383&lt; $D$4+1,MOD(((ROW(B383)-ROW(B$7))),$C$5)+1,"")</f>
        <v/>
      </c>
      <c r="C383" s="28">
        <f>ROUNDDOWN(((ROW(C383)-ROW(C$7))/C$5)+1,0)</f>
        <v/>
      </c>
    </row>
    <row r="384">
      <c r="B384" s="28">
        <f>IF(C384&lt; $D$4+1,MOD(((ROW(B384)-ROW(B$7))),$C$5)+1,"")</f>
        <v/>
      </c>
      <c r="C384" s="28">
        <f>ROUNDDOWN(((ROW(C384)-ROW(C$7))/C$5)+1,0)</f>
        <v/>
      </c>
    </row>
    <row r="385">
      <c r="B385" s="28">
        <f>IF(C385&lt; $D$4+1,MOD(((ROW(B385)-ROW(B$7))),$C$5)+1,"")</f>
        <v/>
      </c>
      <c r="C385" s="28">
        <f>ROUNDDOWN(((ROW(C385)-ROW(C$7))/C$5)+1,0)</f>
        <v/>
      </c>
    </row>
    <row r="386">
      <c r="B386" s="28">
        <f>IF(C386&lt; $D$4+1,MOD(((ROW(B386)-ROW(B$7))),$C$5)+1,"")</f>
        <v/>
      </c>
      <c r="C386" s="28">
        <f>ROUNDDOWN(((ROW(C386)-ROW(C$7))/C$5)+1,0)</f>
        <v/>
      </c>
    </row>
    <row r="387">
      <c r="B387" s="28">
        <f>IF(C387&lt; $D$4+1,MOD(((ROW(B387)-ROW(B$7))),$C$5)+1,"")</f>
        <v/>
      </c>
      <c r="C387" s="28">
        <f>ROUNDDOWN(((ROW(C387)-ROW(C$7))/C$5)+1,0)</f>
        <v/>
      </c>
    </row>
    <row r="388">
      <c r="B388" s="28">
        <f>IF(C388&lt; $D$4+1,MOD(((ROW(B388)-ROW(B$7))),$C$5)+1,"")</f>
        <v/>
      </c>
      <c r="C388" s="28">
        <f>ROUNDDOWN(((ROW(C388)-ROW(C$7))/C$5)+1,0)</f>
        <v/>
      </c>
    </row>
    <row r="389">
      <c r="B389" s="28">
        <f>IF(C389&lt; $D$4+1,MOD(((ROW(B389)-ROW(B$7))),$C$5)+1,"")</f>
        <v/>
      </c>
      <c r="C389" s="28">
        <f>ROUNDDOWN(((ROW(C389)-ROW(C$7))/C$5)+1,0)</f>
        <v/>
      </c>
    </row>
    <row r="390">
      <c r="B390" s="28">
        <f>IF(C390&lt; $D$4+1,MOD(((ROW(B390)-ROW(B$7))),$C$5)+1,"")</f>
        <v/>
      </c>
      <c r="C390" s="28">
        <f>ROUNDDOWN(((ROW(C390)-ROW(C$7))/C$5)+1,0)</f>
        <v/>
      </c>
    </row>
    <row r="391">
      <c r="B391" s="28">
        <f>IF(C391&lt; $D$4+1,MOD(((ROW(B391)-ROW(B$7))),$C$5)+1,"")</f>
        <v/>
      </c>
      <c r="C391" s="28">
        <f>ROUNDDOWN(((ROW(C391)-ROW(C$7))/C$5)+1,0)</f>
        <v/>
      </c>
    </row>
    <row r="392">
      <c r="B392" s="28">
        <f>IF(C392&lt; $D$4+1,MOD(((ROW(B392)-ROW(B$7))),$C$5)+1,"")</f>
        <v/>
      </c>
      <c r="C392" s="28">
        <f>ROUNDDOWN(((ROW(C392)-ROW(C$7))/C$5)+1,0)</f>
        <v/>
      </c>
    </row>
    <row r="393">
      <c r="B393" s="28">
        <f>IF(C393&lt; $D$4+1,MOD(((ROW(B393)-ROW(B$7))),$C$5)+1,"")</f>
        <v/>
      </c>
      <c r="C393" s="28">
        <f>ROUNDDOWN(((ROW(C393)-ROW(C$7))/C$5)+1,0)</f>
        <v/>
      </c>
    </row>
    <row r="394">
      <c r="B394" s="28">
        <f>IF(C394&lt; $D$4+1,MOD(((ROW(B394)-ROW(B$7))),$C$5)+1,"")</f>
        <v/>
      </c>
      <c r="C394" s="28">
        <f>ROUNDDOWN(((ROW(C394)-ROW(C$7))/C$5)+1,0)</f>
        <v/>
      </c>
    </row>
    <row r="395">
      <c r="B395" s="28">
        <f>IF(C395&lt; $D$4+1,MOD(((ROW(B395)-ROW(B$7))),$C$5)+1,"")</f>
        <v/>
      </c>
      <c r="C395" s="28">
        <f>ROUNDDOWN(((ROW(C395)-ROW(C$7))/C$5)+1,0)</f>
        <v/>
      </c>
    </row>
    <row r="396">
      <c r="B396" s="28">
        <f>IF(C396&lt; $D$4+1,MOD(((ROW(B396)-ROW(B$7))),$C$5)+1,"")</f>
        <v/>
      </c>
      <c r="C396" s="28">
        <f>ROUNDDOWN(((ROW(C396)-ROW(C$7))/C$5)+1,0)</f>
        <v/>
      </c>
    </row>
    <row r="397">
      <c r="B397" s="28">
        <f>IF(C397&lt; $D$4+1,MOD(((ROW(B397)-ROW(B$7))),$C$5)+1,"")</f>
        <v/>
      </c>
      <c r="C397" s="28">
        <f>ROUNDDOWN(((ROW(C397)-ROW(C$7))/C$5)+1,0)</f>
        <v/>
      </c>
    </row>
    <row r="398">
      <c r="B398" s="28">
        <f>IF(C398&lt; $D$4+1,MOD(((ROW(B398)-ROW(B$7))),$C$5)+1,"")</f>
        <v/>
      </c>
      <c r="C398" s="28">
        <f>ROUNDDOWN(((ROW(C398)-ROW(C$7))/C$5)+1,0)</f>
        <v/>
      </c>
    </row>
    <row r="399">
      <c r="B399" s="28">
        <f>IF(C399&lt; $D$4+1,MOD(((ROW(B399)-ROW(B$7))),$C$5)+1,"")</f>
        <v/>
      </c>
      <c r="C399" s="28">
        <f>ROUNDDOWN(((ROW(C399)-ROW(C$7))/C$5)+1,0)</f>
        <v/>
      </c>
    </row>
    <row r="400">
      <c r="B400" s="28">
        <f>IF(C400&lt; $D$4+1,MOD(((ROW(B400)-ROW(B$7))),$C$5)+1,"")</f>
        <v/>
      </c>
      <c r="C400" s="28">
        <f>ROUNDDOWN(((ROW(C400)-ROW(C$7))/C$5)+1,0)</f>
        <v/>
      </c>
    </row>
    <row r="401">
      <c r="B401" s="28">
        <f>IF(C401&lt; $D$4+1,MOD(((ROW(B401)-ROW(B$7))),$C$5)+1,"")</f>
        <v/>
      </c>
      <c r="C401" s="28">
        <f>ROUNDDOWN(((ROW(C401)-ROW(C$7))/C$5)+1,0)</f>
        <v/>
      </c>
    </row>
    <row r="402">
      <c r="B402" s="28">
        <f>IF(C402&lt; $D$4+1,MOD(((ROW(B402)-ROW(B$7))),$C$5)+1,"")</f>
        <v/>
      </c>
      <c r="C402" s="28">
        <f>ROUNDDOWN(((ROW(C402)-ROW(C$7))/C$5)+1,0)</f>
        <v/>
      </c>
    </row>
    <row r="403">
      <c r="B403" s="28">
        <f>IF(C403&lt; $D$4+1,MOD(((ROW(B403)-ROW(B$7))),$C$5)+1,"")</f>
        <v/>
      </c>
      <c r="C403" s="28">
        <f>ROUNDDOWN(((ROW(C403)-ROW(C$7))/C$5)+1,0)</f>
        <v/>
      </c>
    </row>
    <row r="404">
      <c r="B404" s="28">
        <f>IF(C404&lt; $D$4+1,MOD(((ROW(B404)-ROW(B$7))),$C$5)+1,"")</f>
        <v/>
      </c>
      <c r="C404" s="28">
        <f>ROUNDDOWN(((ROW(C404)-ROW(C$7))/C$5)+1,0)</f>
        <v/>
      </c>
    </row>
    <row r="405">
      <c r="B405" s="28">
        <f>IF(C405&lt; $D$4+1,MOD(((ROW(B405)-ROW(B$7))),$C$5)+1,"")</f>
        <v/>
      </c>
      <c r="C405" s="28">
        <f>ROUNDDOWN(((ROW(C405)-ROW(C$7))/C$5)+1,0)</f>
        <v/>
      </c>
    </row>
    <row r="406">
      <c r="B406" s="28">
        <f>IF(C406&lt; $D$4+1,MOD(((ROW(B406)-ROW(B$7))),$C$5)+1,"")</f>
        <v/>
      </c>
      <c r="C406" s="28">
        <f>ROUNDDOWN(((ROW(C406)-ROW(C$7))/C$5)+1,0)</f>
        <v/>
      </c>
    </row>
    <row r="407">
      <c r="B407" s="28">
        <f>IF(C407&lt; $D$4+1,MOD(((ROW(B407)-ROW(B$7))),$C$5)+1,"")</f>
        <v/>
      </c>
      <c r="C407" s="28">
        <f>ROUNDDOWN(((ROW(C407)-ROW(C$7))/C$5)+1,0)</f>
        <v/>
      </c>
    </row>
    <row r="408">
      <c r="B408" s="28">
        <f>IF(C408&lt; $D$4+1,MOD(((ROW(B408)-ROW(B$7))),$C$5)+1,"")</f>
        <v/>
      </c>
      <c r="C408" s="28">
        <f>ROUNDDOWN(((ROW(C408)-ROW(C$7))/C$5)+1,0)</f>
        <v/>
      </c>
    </row>
    <row r="409">
      <c r="B409" s="28">
        <f>IF(C409&lt; $D$4+1,MOD(((ROW(B409)-ROW(B$7))),$C$5)+1,"")</f>
        <v/>
      </c>
      <c r="C409" s="28">
        <f>ROUNDDOWN(((ROW(C409)-ROW(C$7))/C$5)+1,0)</f>
        <v/>
      </c>
    </row>
    <row r="410">
      <c r="B410" s="28">
        <f>IF(C410&lt; $D$4+1,MOD(((ROW(B410)-ROW(B$7))),$C$5)+1,"")</f>
        <v/>
      </c>
      <c r="C410" s="28">
        <f>ROUNDDOWN(((ROW(C410)-ROW(C$7))/C$5)+1,0)</f>
        <v/>
      </c>
    </row>
    <row r="411">
      <c r="B411" s="28">
        <f>IF(C411&lt; $D$4+1,MOD(((ROW(B411)-ROW(B$7))),$C$5)+1,"")</f>
        <v/>
      </c>
      <c r="C411" s="28">
        <f>ROUNDDOWN(((ROW(C411)-ROW(C$7))/C$5)+1,0)</f>
        <v/>
      </c>
    </row>
    <row r="412">
      <c r="B412" s="28">
        <f>IF(C412&lt; $D$4+1,MOD(((ROW(B412)-ROW(B$7))),$C$5)+1,"")</f>
        <v/>
      </c>
      <c r="C412" s="28">
        <f>ROUNDDOWN(((ROW(C412)-ROW(C$7))/C$5)+1,0)</f>
        <v/>
      </c>
    </row>
    <row r="413">
      <c r="B413" s="28">
        <f>IF(C413&lt; $D$4+1,MOD(((ROW(B413)-ROW(B$7))),$C$5)+1,"")</f>
        <v/>
      </c>
      <c r="C413" s="28">
        <f>ROUNDDOWN(((ROW(C413)-ROW(C$7))/C$5)+1,0)</f>
        <v/>
      </c>
    </row>
    <row r="414">
      <c r="B414" s="28">
        <f>IF(C414&lt; $D$4+1,MOD(((ROW(B414)-ROW(B$7))),$C$5)+1,"")</f>
        <v/>
      </c>
      <c r="C414" s="28">
        <f>ROUNDDOWN(((ROW(C414)-ROW(C$7))/C$5)+1,0)</f>
        <v/>
      </c>
    </row>
    <row r="415">
      <c r="B415" s="28">
        <f>IF(C415&lt; $D$4+1,MOD(((ROW(B415)-ROW(B$7))),$C$5)+1,"")</f>
        <v/>
      </c>
      <c r="C415" s="28">
        <f>ROUNDDOWN(((ROW(C415)-ROW(C$7))/C$5)+1,0)</f>
        <v/>
      </c>
    </row>
    <row r="416">
      <c r="B416" s="28">
        <f>IF(C416&lt; $D$4+1,MOD(((ROW(B416)-ROW(B$7))),$C$5)+1,"")</f>
        <v/>
      </c>
      <c r="C416" s="28">
        <f>ROUNDDOWN(((ROW(C416)-ROW(C$7))/C$5)+1,0)</f>
        <v/>
      </c>
    </row>
    <row r="417">
      <c r="B417" s="28">
        <f>IF(C417&lt; $D$4+1,MOD(((ROW(B417)-ROW(B$7))),$C$5)+1,"")</f>
        <v/>
      </c>
      <c r="C417" s="28">
        <f>ROUNDDOWN(((ROW(C417)-ROW(C$7))/C$5)+1,0)</f>
        <v/>
      </c>
    </row>
    <row r="418">
      <c r="B418" s="28">
        <f>IF(C418&lt; $D$4+1,MOD(((ROW(B418)-ROW(B$7))),$C$5)+1,"")</f>
        <v/>
      </c>
      <c r="C418" s="28">
        <f>ROUNDDOWN(((ROW(C418)-ROW(C$7))/C$5)+1,0)</f>
        <v/>
      </c>
    </row>
    <row r="419">
      <c r="B419" s="28">
        <f>IF(C419&lt; $D$4+1,MOD(((ROW(B419)-ROW(B$7))),$C$5)+1,"")</f>
        <v/>
      </c>
      <c r="C419" s="28">
        <f>ROUNDDOWN(((ROW(C419)-ROW(C$7))/C$5)+1,0)</f>
        <v/>
      </c>
    </row>
    <row r="420">
      <c r="B420" s="28">
        <f>IF(C420&lt; $D$4+1,MOD(((ROW(B420)-ROW(B$7))),$C$5)+1,"")</f>
        <v/>
      </c>
      <c r="C420" s="28">
        <f>ROUNDDOWN(((ROW(C420)-ROW(C$7))/C$5)+1,0)</f>
        <v/>
      </c>
    </row>
    <row r="421">
      <c r="B421" s="28">
        <f>IF(C421&lt; $D$4+1,MOD(((ROW(B421)-ROW(B$7))),$C$5)+1,"")</f>
        <v/>
      </c>
      <c r="C421" s="28">
        <f>ROUNDDOWN(((ROW(C421)-ROW(C$7))/C$5)+1,0)</f>
        <v/>
      </c>
    </row>
    <row r="422">
      <c r="B422" s="28">
        <f>IF(C422&lt; $D$4+1,MOD(((ROW(B422)-ROW(B$7))),$C$5)+1,"")</f>
        <v/>
      </c>
      <c r="C422" s="28">
        <f>ROUNDDOWN(((ROW(C422)-ROW(C$7))/C$5)+1,0)</f>
        <v/>
      </c>
    </row>
    <row r="423">
      <c r="B423" s="28">
        <f>IF(C423&lt; $D$4+1,MOD(((ROW(B423)-ROW(B$7))),$C$5)+1,"")</f>
        <v/>
      </c>
      <c r="C423" s="28">
        <f>ROUNDDOWN(((ROW(C423)-ROW(C$7))/C$5)+1,0)</f>
        <v/>
      </c>
    </row>
    <row r="424">
      <c r="B424" s="28">
        <f>IF(C424&lt; $D$4+1,MOD(((ROW(B424)-ROW(B$7))),$C$5)+1,"")</f>
        <v/>
      </c>
      <c r="C424" s="28">
        <f>ROUNDDOWN(((ROW(C424)-ROW(C$7))/C$5)+1,0)</f>
        <v/>
      </c>
    </row>
    <row r="425">
      <c r="B425" s="28">
        <f>IF(C425&lt; $D$4+1,MOD(((ROW(B425)-ROW(B$7))),$C$5)+1,"")</f>
        <v/>
      </c>
      <c r="C425" s="28">
        <f>ROUNDDOWN(((ROW(C425)-ROW(C$7))/C$5)+1,0)</f>
        <v/>
      </c>
    </row>
    <row r="426">
      <c r="B426" s="28">
        <f>IF(C426&lt; $D$4+1,MOD(((ROW(B426)-ROW(B$7))),$C$5)+1,"")</f>
        <v/>
      </c>
      <c r="C426" s="28">
        <f>ROUNDDOWN(((ROW(C426)-ROW(C$7))/C$5)+1,0)</f>
        <v/>
      </c>
    </row>
    <row r="427">
      <c r="B427" s="28">
        <f>IF(C427&lt; $D$4+1,MOD(((ROW(B427)-ROW(B$7))),$C$5)+1,"")</f>
        <v/>
      </c>
      <c r="C427" s="28">
        <f>ROUNDDOWN(((ROW(C427)-ROW(C$7))/C$5)+1,0)</f>
        <v/>
      </c>
    </row>
    <row r="428">
      <c r="B428" s="28">
        <f>IF(C428&lt; $D$4+1,MOD(((ROW(B428)-ROW(B$7))),$C$5)+1,"")</f>
        <v/>
      </c>
      <c r="C428" s="28">
        <f>ROUNDDOWN(((ROW(C428)-ROW(C$7))/C$5)+1,0)</f>
        <v/>
      </c>
    </row>
    <row r="429">
      <c r="B429" s="28">
        <f>IF(C429&lt; $D$4+1,MOD(((ROW(B429)-ROW(B$7))),$C$5)+1,"")</f>
        <v/>
      </c>
      <c r="C429" s="28">
        <f>ROUNDDOWN(((ROW(C429)-ROW(C$7))/C$5)+1,0)</f>
        <v/>
      </c>
    </row>
    <row r="430">
      <c r="B430" s="28">
        <f>IF(C430&lt; $D$4+1,MOD(((ROW(B430)-ROW(B$7))),$C$5)+1,"")</f>
        <v/>
      </c>
      <c r="C430" s="28">
        <f>ROUNDDOWN(((ROW(C430)-ROW(C$7))/C$5)+1,0)</f>
        <v/>
      </c>
    </row>
    <row r="431">
      <c r="B431" s="28">
        <f>IF(C431&lt; $D$4+1,MOD(((ROW(B431)-ROW(B$7))),$C$5)+1,"")</f>
        <v/>
      </c>
      <c r="C431" s="28">
        <f>ROUNDDOWN(((ROW(C431)-ROW(C$7))/C$5)+1,0)</f>
        <v/>
      </c>
    </row>
    <row r="432">
      <c r="B432" s="28">
        <f>IF(C432&lt; $D$4+1,MOD(((ROW(B432)-ROW(B$7))),$C$5)+1,"")</f>
        <v/>
      </c>
      <c r="C432" s="28">
        <f>ROUNDDOWN(((ROW(C432)-ROW(C$7))/C$5)+1,0)</f>
        <v/>
      </c>
    </row>
    <row r="433">
      <c r="B433" s="28">
        <f>IF(C433&lt; $D$4+1,MOD(((ROW(B433)-ROW(B$7))),$C$5)+1,"")</f>
        <v/>
      </c>
      <c r="C433" s="28">
        <f>ROUNDDOWN(((ROW(C433)-ROW(C$7))/C$5)+1,0)</f>
        <v/>
      </c>
    </row>
    <row r="434">
      <c r="B434" s="28">
        <f>IF(C434&lt; $D$4+1,MOD(((ROW(B434)-ROW(B$7))),$C$5)+1,"")</f>
        <v/>
      </c>
      <c r="C434" s="28">
        <f>ROUNDDOWN(((ROW(C434)-ROW(C$7))/C$5)+1,0)</f>
        <v/>
      </c>
    </row>
    <row r="435">
      <c r="B435" s="28">
        <f>IF(C435&lt; $D$4+1,MOD(((ROW(B435)-ROW(B$7))),$C$5)+1,"")</f>
        <v/>
      </c>
      <c r="C435" s="28">
        <f>ROUNDDOWN(((ROW(C435)-ROW(C$7))/C$5)+1,0)</f>
        <v/>
      </c>
    </row>
    <row r="436">
      <c r="B436" s="28">
        <f>IF(C436&lt; $D$4+1,MOD(((ROW(B436)-ROW(B$7))),$C$5)+1,"")</f>
        <v/>
      </c>
      <c r="C436" s="28">
        <f>ROUNDDOWN(((ROW(C436)-ROW(C$7))/C$5)+1,0)</f>
        <v/>
      </c>
    </row>
    <row r="437">
      <c r="B437" s="28">
        <f>IF(C437&lt; $D$4+1,MOD(((ROW(B437)-ROW(B$7))),$C$5)+1,"")</f>
        <v/>
      </c>
      <c r="C437" s="28">
        <f>ROUNDDOWN(((ROW(C437)-ROW(C$7))/C$5)+1,0)</f>
        <v/>
      </c>
    </row>
    <row r="438">
      <c r="B438" s="28">
        <f>IF(C438&lt; $D$4+1,MOD(((ROW(B438)-ROW(B$7))),$C$5)+1,"")</f>
        <v/>
      </c>
      <c r="C438" s="28">
        <f>ROUNDDOWN(((ROW(C438)-ROW(C$7))/C$5)+1,0)</f>
        <v/>
      </c>
    </row>
    <row r="439">
      <c r="B439" s="28">
        <f>IF(C439&lt; $D$4+1,MOD(((ROW(B439)-ROW(B$7))),$C$5)+1,"")</f>
        <v/>
      </c>
      <c r="C439" s="28">
        <f>ROUNDDOWN(((ROW(C439)-ROW(C$7))/C$5)+1,0)</f>
        <v/>
      </c>
    </row>
    <row r="440">
      <c r="B440" s="28">
        <f>IF(C440&lt; $D$4+1,MOD(((ROW(B440)-ROW(B$7))),$C$5)+1,"")</f>
        <v/>
      </c>
      <c r="C440" s="28">
        <f>ROUNDDOWN(((ROW(C440)-ROW(C$7))/C$5)+1,0)</f>
        <v/>
      </c>
    </row>
    <row r="441">
      <c r="B441" s="28">
        <f>IF(C441&lt; $D$4+1,MOD(((ROW(B441)-ROW(B$7))),$C$5)+1,"")</f>
        <v/>
      </c>
      <c r="C441" s="28">
        <f>ROUNDDOWN(((ROW(C441)-ROW(C$7))/C$5)+1,0)</f>
        <v/>
      </c>
    </row>
    <row r="442">
      <c r="B442" s="28">
        <f>IF(C442&lt; $D$4+1,MOD(((ROW(B442)-ROW(B$7))),$C$5)+1,"")</f>
        <v/>
      </c>
      <c r="C442" s="28">
        <f>ROUNDDOWN(((ROW(C442)-ROW(C$7))/C$5)+1,0)</f>
        <v/>
      </c>
    </row>
    <row r="443">
      <c r="B443" s="28">
        <f>IF(C443&lt; $D$4+1,MOD(((ROW(B443)-ROW(B$7))),$C$5)+1,"")</f>
        <v/>
      </c>
      <c r="C443" s="28">
        <f>ROUNDDOWN(((ROW(C443)-ROW(C$7))/C$5)+1,0)</f>
        <v/>
      </c>
    </row>
    <row r="444">
      <c r="B444" s="28">
        <f>IF(C444&lt; $D$4+1,MOD(((ROW(B444)-ROW(B$7))),$C$5)+1,"")</f>
        <v/>
      </c>
      <c r="C444" s="28">
        <f>ROUNDDOWN(((ROW(C444)-ROW(C$7))/C$5)+1,0)</f>
        <v/>
      </c>
    </row>
    <row r="445">
      <c r="B445" s="28">
        <f>IF(C445&lt; $D$4+1,MOD(((ROW(B445)-ROW(B$7))),$C$5)+1,"")</f>
        <v/>
      </c>
      <c r="C445" s="28">
        <f>ROUNDDOWN(((ROW(C445)-ROW(C$7))/C$5)+1,0)</f>
        <v/>
      </c>
    </row>
    <row r="446">
      <c r="B446" s="28">
        <f>IF(C446&lt; $D$4+1,MOD(((ROW(B446)-ROW(B$7))),$C$5)+1,"")</f>
        <v/>
      </c>
      <c r="C446" s="28">
        <f>ROUNDDOWN(((ROW(C446)-ROW(C$7))/C$5)+1,0)</f>
        <v/>
      </c>
    </row>
    <row r="447">
      <c r="B447" s="28">
        <f>IF(C447&lt; $D$4+1,MOD(((ROW(B447)-ROW(B$7))),$C$5)+1,"")</f>
        <v/>
      </c>
      <c r="C447" s="28">
        <f>ROUNDDOWN(((ROW(C447)-ROW(C$7))/C$5)+1,0)</f>
        <v/>
      </c>
    </row>
    <row r="448">
      <c r="B448" s="28">
        <f>IF(C448&lt; $D$4+1,MOD(((ROW(B448)-ROW(B$7))),$C$5)+1,"")</f>
        <v/>
      </c>
      <c r="C448" s="28">
        <f>ROUNDDOWN(((ROW(C448)-ROW(C$7))/C$5)+1,0)</f>
        <v/>
      </c>
    </row>
    <row r="449">
      <c r="B449" s="28">
        <f>IF(C449&lt; $D$4+1,MOD(((ROW(B449)-ROW(B$7))),$C$5)+1,"")</f>
        <v/>
      </c>
      <c r="C449" s="28">
        <f>ROUNDDOWN(((ROW(C449)-ROW(C$7))/C$5)+1,0)</f>
        <v/>
      </c>
    </row>
    <row r="450">
      <c r="B450" s="28">
        <f>IF(C450&lt; $D$4+1,MOD(((ROW(B450)-ROW(B$7))),$C$5)+1,"")</f>
        <v/>
      </c>
      <c r="C450" s="28">
        <f>ROUNDDOWN(((ROW(C450)-ROW(C$7))/C$5)+1,0)</f>
        <v/>
      </c>
    </row>
    <row r="451">
      <c r="B451" s="28">
        <f>IF(C451&lt; $D$4+1,MOD(((ROW(B451)-ROW(B$7))),$C$5)+1,"")</f>
        <v/>
      </c>
      <c r="C451" s="28">
        <f>ROUNDDOWN(((ROW(C451)-ROW(C$7))/C$5)+1,0)</f>
        <v/>
      </c>
    </row>
    <row r="452">
      <c r="B452" s="28">
        <f>IF(C452&lt; $D$4+1,MOD(((ROW(B452)-ROW(B$7))),$C$5)+1,"")</f>
        <v/>
      </c>
      <c r="C452" s="28">
        <f>ROUNDDOWN(((ROW(C452)-ROW(C$7))/C$5)+1,0)</f>
        <v/>
      </c>
    </row>
    <row r="453">
      <c r="B453" s="28">
        <f>IF(C453&lt; $D$4+1,MOD(((ROW(B453)-ROW(B$7))),$C$5)+1,"")</f>
        <v/>
      </c>
      <c r="C453" s="28">
        <f>ROUNDDOWN(((ROW(C453)-ROW(C$7))/C$5)+1,0)</f>
        <v/>
      </c>
    </row>
    <row r="454">
      <c r="B454" s="28">
        <f>IF(C454&lt; $D$4+1,MOD(((ROW(B454)-ROW(B$7))),$C$5)+1,"")</f>
        <v/>
      </c>
      <c r="C454" s="28">
        <f>ROUNDDOWN(((ROW(C454)-ROW(C$7))/C$5)+1,0)</f>
        <v/>
      </c>
    </row>
    <row r="455">
      <c r="B455" s="28">
        <f>IF(C455&lt; $D$4+1,MOD(((ROW(B455)-ROW(B$7))),$C$5)+1,"")</f>
        <v/>
      </c>
      <c r="C455" s="28">
        <f>ROUNDDOWN(((ROW(C455)-ROW(C$7))/C$5)+1,0)</f>
        <v/>
      </c>
    </row>
    <row r="456">
      <c r="B456" s="28">
        <f>IF(C456&lt; $D$4+1,MOD(((ROW(B456)-ROW(B$7))),$C$5)+1,"")</f>
        <v/>
      </c>
      <c r="C456" s="28">
        <f>ROUNDDOWN(((ROW(C456)-ROW(C$7))/C$5)+1,0)</f>
        <v/>
      </c>
    </row>
    <row r="457">
      <c r="B457" s="28">
        <f>IF(C457&lt; $D$4+1,MOD(((ROW(B457)-ROW(B$7))),$C$5)+1,"")</f>
        <v/>
      </c>
      <c r="C457" s="28">
        <f>ROUNDDOWN(((ROW(C457)-ROW(C$7))/C$5)+1,0)</f>
        <v/>
      </c>
    </row>
    <row r="458">
      <c r="B458" s="28">
        <f>IF(C458&lt; $D$4+1,MOD(((ROW(B458)-ROW(B$7))),$C$5)+1,"")</f>
        <v/>
      </c>
      <c r="C458" s="28">
        <f>ROUNDDOWN(((ROW(C458)-ROW(C$7))/C$5)+1,0)</f>
        <v/>
      </c>
    </row>
    <row r="459">
      <c r="B459" s="28">
        <f>IF(C459&lt; $D$4+1,MOD(((ROW(B459)-ROW(B$7))),$C$5)+1,"")</f>
        <v/>
      </c>
      <c r="C459" s="28">
        <f>ROUNDDOWN(((ROW(C459)-ROW(C$7))/C$5)+1,0)</f>
        <v/>
      </c>
    </row>
    <row r="460">
      <c r="B460" s="28">
        <f>IF(C460&lt; $D$4+1,MOD(((ROW(B460)-ROW(B$7))),$C$5)+1,"")</f>
        <v/>
      </c>
      <c r="C460" s="28">
        <f>ROUNDDOWN(((ROW(C460)-ROW(C$7))/C$5)+1,0)</f>
        <v/>
      </c>
    </row>
    <row r="461">
      <c r="B461" s="28">
        <f>IF(C461&lt; $D$4+1,MOD(((ROW(B461)-ROW(B$7))),$C$5)+1,"")</f>
        <v/>
      </c>
      <c r="C461" s="28">
        <f>ROUNDDOWN(((ROW(C461)-ROW(C$7))/C$5)+1,0)</f>
        <v/>
      </c>
    </row>
    <row r="462">
      <c r="B462" s="28">
        <f>IF(C462&lt; $D$4+1,MOD(((ROW(B462)-ROW(B$7))),$C$5)+1,"")</f>
        <v/>
      </c>
      <c r="C462" s="28">
        <f>ROUNDDOWN(((ROW(C462)-ROW(C$7))/C$5)+1,0)</f>
        <v/>
      </c>
    </row>
    <row r="463">
      <c r="B463" s="28">
        <f>IF(C463&lt; $D$4+1,MOD(((ROW(B463)-ROW(B$7))),$C$5)+1,"")</f>
        <v/>
      </c>
      <c r="C463" s="28">
        <f>ROUNDDOWN(((ROW(C463)-ROW(C$7))/C$5)+1,0)</f>
        <v/>
      </c>
    </row>
    <row r="464">
      <c r="B464" s="28">
        <f>IF(C464&lt; $D$4+1,MOD(((ROW(B464)-ROW(B$7))),$C$5)+1,"")</f>
        <v/>
      </c>
      <c r="C464" s="28">
        <f>ROUNDDOWN(((ROW(C464)-ROW(C$7))/C$5)+1,0)</f>
        <v/>
      </c>
    </row>
    <row r="465">
      <c r="B465" s="28">
        <f>IF(C465&lt; $D$4+1,MOD(((ROW(B465)-ROW(B$7))),$C$5)+1,"")</f>
        <v/>
      </c>
      <c r="C465" s="28">
        <f>ROUNDDOWN(((ROW(C465)-ROW(C$7))/C$5)+1,0)</f>
        <v/>
      </c>
    </row>
    <row r="466">
      <c r="B466" s="28">
        <f>IF(C466&lt; $D$4+1,MOD(((ROW(B466)-ROW(B$7))),$C$5)+1,"")</f>
        <v/>
      </c>
      <c r="C466" s="28">
        <f>ROUNDDOWN(((ROW(C466)-ROW(C$7))/C$5)+1,0)</f>
        <v/>
      </c>
    </row>
    <row r="467">
      <c r="B467" s="28">
        <f>IF(C467&lt; $D$4+1,MOD(((ROW(B467)-ROW(B$7))),$C$5)+1,"")</f>
        <v/>
      </c>
      <c r="C467" s="28">
        <f>ROUNDDOWN(((ROW(C467)-ROW(C$7))/C$5)+1,0)</f>
        <v/>
      </c>
    </row>
    <row r="468">
      <c r="B468" s="28">
        <f>IF(C468&lt; $D$4+1,MOD(((ROW(B468)-ROW(B$7))),$C$5)+1,"")</f>
        <v/>
      </c>
      <c r="C468" s="28">
        <f>ROUNDDOWN(((ROW(C468)-ROW(C$7))/C$5)+1,0)</f>
        <v/>
      </c>
    </row>
    <row r="469">
      <c r="B469" s="28">
        <f>IF(C469&lt; $D$4+1,MOD(((ROW(B469)-ROW(B$7))),$C$5)+1,"")</f>
        <v/>
      </c>
      <c r="C469" s="28">
        <f>ROUNDDOWN(((ROW(C469)-ROW(C$7))/C$5)+1,0)</f>
        <v/>
      </c>
    </row>
    <row r="470">
      <c r="B470" s="28">
        <f>IF(C470&lt; $D$4+1,MOD(((ROW(B470)-ROW(B$7))),$C$5)+1,"")</f>
        <v/>
      </c>
      <c r="C470" s="28">
        <f>ROUNDDOWN(((ROW(C470)-ROW(C$7))/C$5)+1,0)</f>
        <v/>
      </c>
    </row>
    <row r="471">
      <c r="B471" s="28">
        <f>IF(C471&lt; $D$4+1,MOD(((ROW(B471)-ROW(B$7))),$C$5)+1,"")</f>
        <v/>
      </c>
      <c r="C471" s="28">
        <f>ROUNDDOWN(((ROW(C471)-ROW(C$7))/C$5)+1,0)</f>
        <v/>
      </c>
    </row>
    <row r="472">
      <c r="B472" s="28">
        <f>IF(C472&lt; $D$4+1,MOD(((ROW(B472)-ROW(B$7))),$C$5)+1,"")</f>
        <v/>
      </c>
      <c r="C472" s="28">
        <f>ROUNDDOWN(((ROW(C472)-ROW(C$7))/C$5)+1,0)</f>
        <v/>
      </c>
    </row>
    <row r="473">
      <c r="B473" s="28">
        <f>IF(C473&lt; $D$4+1,MOD(((ROW(B473)-ROW(B$7))),$C$5)+1,"")</f>
        <v/>
      </c>
      <c r="C473" s="28">
        <f>ROUNDDOWN(((ROW(C473)-ROW(C$7))/C$5)+1,0)</f>
        <v/>
      </c>
    </row>
    <row r="474">
      <c r="B474" s="28">
        <f>IF(C474&lt; $D$4+1,MOD(((ROW(B474)-ROW(B$7))),$C$5)+1,"")</f>
        <v/>
      </c>
      <c r="C474" s="28">
        <f>ROUNDDOWN(((ROW(C474)-ROW(C$7))/C$5)+1,0)</f>
        <v/>
      </c>
    </row>
    <row r="475">
      <c r="B475" s="28">
        <f>IF(C475&lt; $D$4+1,MOD(((ROW(B475)-ROW(B$7))),$C$5)+1,"")</f>
        <v/>
      </c>
      <c r="C475" s="28">
        <f>ROUNDDOWN(((ROW(C475)-ROW(C$7))/C$5)+1,0)</f>
        <v/>
      </c>
    </row>
    <row r="476">
      <c r="B476" s="28">
        <f>IF(C476&lt; $D$4+1,MOD(((ROW(B476)-ROW(B$7))),$C$5)+1,"")</f>
        <v/>
      </c>
      <c r="C476" s="28">
        <f>ROUNDDOWN(((ROW(C476)-ROW(C$7))/C$5)+1,0)</f>
        <v/>
      </c>
    </row>
    <row r="477">
      <c r="B477" s="28">
        <f>IF(C477&lt; $D$4+1,MOD(((ROW(B477)-ROW(B$7))),$C$5)+1,"")</f>
        <v/>
      </c>
      <c r="C477" s="28">
        <f>ROUNDDOWN(((ROW(C477)-ROW(C$7))/C$5)+1,0)</f>
        <v/>
      </c>
    </row>
    <row r="478">
      <c r="B478" s="28">
        <f>IF(C478&lt; $D$4+1,MOD(((ROW(B478)-ROW(B$7))),$C$5)+1,"")</f>
        <v/>
      </c>
      <c r="C478" s="28">
        <f>ROUNDDOWN(((ROW(C478)-ROW(C$7))/C$5)+1,0)</f>
        <v/>
      </c>
    </row>
    <row r="479">
      <c r="B479" s="28">
        <f>IF(C479&lt; $D$4+1,MOD(((ROW(B479)-ROW(B$7))),$C$5)+1,"")</f>
        <v/>
      </c>
      <c r="C479" s="28">
        <f>ROUNDDOWN(((ROW(C479)-ROW(C$7))/C$5)+1,0)</f>
        <v/>
      </c>
    </row>
    <row r="480">
      <c r="B480" s="28">
        <f>IF(C480&lt; $D$4+1,MOD(((ROW(B480)-ROW(B$7))),$C$5)+1,"")</f>
        <v/>
      </c>
      <c r="C480" s="28">
        <f>ROUNDDOWN(((ROW(C480)-ROW(C$7))/C$5)+1,0)</f>
        <v/>
      </c>
    </row>
    <row r="481">
      <c r="B481" s="28">
        <f>IF(C481&lt; $D$4+1,MOD(((ROW(B481)-ROW(B$7))),$C$5)+1,"")</f>
        <v/>
      </c>
      <c r="C481" s="28">
        <f>ROUNDDOWN(((ROW(C481)-ROW(C$7))/C$5)+1,0)</f>
        <v/>
      </c>
    </row>
    <row r="482">
      <c r="B482" s="28">
        <f>IF(C482&lt; $D$4+1,MOD(((ROW(B482)-ROW(B$7))),$C$5)+1,"")</f>
        <v/>
      </c>
      <c r="C482" s="28">
        <f>ROUNDDOWN(((ROW(C482)-ROW(C$7))/C$5)+1,0)</f>
        <v/>
      </c>
    </row>
    <row r="483">
      <c r="B483" s="28">
        <f>IF(C483&lt; $D$4+1,MOD(((ROW(B483)-ROW(B$7))),$C$5)+1,"")</f>
        <v/>
      </c>
      <c r="C483" s="28">
        <f>ROUNDDOWN(((ROW(C483)-ROW(C$7))/C$5)+1,0)</f>
        <v/>
      </c>
    </row>
    <row r="484">
      <c r="B484" s="28">
        <f>IF(C484&lt; $D$4+1,MOD(((ROW(B484)-ROW(B$7))),$C$5)+1,"")</f>
        <v/>
      </c>
      <c r="C484" s="28">
        <f>ROUNDDOWN(((ROW(C484)-ROW(C$7))/C$5)+1,0)</f>
        <v/>
      </c>
    </row>
    <row r="485">
      <c r="B485" s="28">
        <f>IF(C485&lt; $D$4+1,MOD(((ROW(B485)-ROW(B$7))),$C$5)+1,"")</f>
        <v/>
      </c>
      <c r="C485" s="28">
        <f>ROUNDDOWN(((ROW(C485)-ROW(C$7))/C$5)+1,0)</f>
        <v/>
      </c>
    </row>
    <row r="486">
      <c r="B486" s="28">
        <f>IF(C486&lt; $D$4+1,MOD(((ROW(B486)-ROW(B$7))),$C$5)+1,"")</f>
        <v/>
      </c>
      <c r="C486" s="28">
        <f>ROUNDDOWN(((ROW(C486)-ROW(C$7))/C$5)+1,0)</f>
        <v/>
      </c>
    </row>
    <row r="487">
      <c r="B487" s="28">
        <f>IF(C487&lt; $D$4+1,MOD(((ROW(B487)-ROW(B$7))),$C$5)+1,"")</f>
        <v/>
      </c>
      <c r="C487" s="28">
        <f>ROUNDDOWN(((ROW(C487)-ROW(C$7))/C$5)+1,0)</f>
        <v/>
      </c>
    </row>
    <row r="488">
      <c r="B488" s="28">
        <f>IF(C488&lt; $D$4+1,MOD(((ROW(B488)-ROW(B$7))),$C$5)+1,"")</f>
        <v/>
      </c>
      <c r="C488" s="28">
        <f>ROUNDDOWN(((ROW(C488)-ROW(C$7))/C$5)+1,0)</f>
        <v/>
      </c>
    </row>
    <row r="489">
      <c r="B489" s="28">
        <f>IF(C489&lt; $D$4+1,MOD(((ROW(B489)-ROW(B$7))),$C$5)+1,"")</f>
        <v/>
      </c>
      <c r="C489" s="28">
        <f>ROUNDDOWN(((ROW(C489)-ROW(C$7))/C$5)+1,0)</f>
        <v/>
      </c>
    </row>
    <row r="490">
      <c r="B490" s="28">
        <f>IF(C490&lt; $D$4+1,MOD(((ROW(B490)-ROW(B$7))),$C$5)+1,"")</f>
        <v/>
      </c>
      <c r="C490" s="28">
        <f>ROUNDDOWN(((ROW(C490)-ROW(C$7))/C$5)+1,0)</f>
        <v/>
      </c>
    </row>
    <row r="491">
      <c r="B491" s="28">
        <f>IF(C491&lt; $D$4+1,MOD(((ROW(B491)-ROW(B$7))),$C$5)+1,"")</f>
        <v/>
      </c>
      <c r="C491" s="28">
        <f>ROUNDDOWN(((ROW(C491)-ROW(C$7))/C$5)+1,0)</f>
        <v/>
      </c>
    </row>
    <row r="492">
      <c r="B492" s="28">
        <f>IF(C492&lt; $D$4+1,MOD(((ROW(B492)-ROW(B$7))),$C$5)+1,"")</f>
        <v/>
      </c>
      <c r="C492" s="28">
        <f>ROUNDDOWN(((ROW(C492)-ROW(C$7))/C$5)+1,0)</f>
        <v/>
      </c>
    </row>
    <row r="493">
      <c r="B493" s="28">
        <f>IF(C493&lt; $D$4+1,MOD(((ROW(B493)-ROW(B$7))),$C$5)+1,"")</f>
        <v/>
      </c>
      <c r="C493" s="28">
        <f>ROUNDDOWN(((ROW(C493)-ROW(C$7))/C$5)+1,0)</f>
        <v/>
      </c>
    </row>
    <row r="494">
      <c r="B494" s="28">
        <f>IF(C494&lt; $D$4+1,MOD(((ROW(B494)-ROW(B$7))),$C$5)+1,"")</f>
        <v/>
      </c>
      <c r="C494" s="28">
        <f>ROUNDDOWN(((ROW(C494)-ROW(C$7))/C$5)+1,0)</f>
        <v/>
      </c>
    </row>
    <row r="495">
      <c r="B495" s="28">
        <f>IF(C495&lt; $D$4+1,MOD(((ROW(B495)-ROW(B$7))),$C$5)+1,"")</f>
        <v/>
      </c>
      <c r="C495" s="28">
        <f>ROUNDDOWN(((ROW(C495)-ROW(C$7))/C$5)+1,0)</f>
        <v/>
      </c>
    </row>
    <row r="496">
      <c r="B496" s="28">
        <f>IF(C496&lt; $D$4+1,MOD(((ROW(B496)-ROW(B$7))),$C$5)+1,"")</f>
        <v/>
      </c>
      <c r="C496" s="28">
        <f>ROUNDDOWN(((ROW(C496)-ROW(C$7))/C$5)+1,0)</f>
        <v/>
      </c>
    </row>
    <row r="497">
      <c r="B497" s="28">
        <f>IF(C497&lt; $D$4+1,MOD(((ROW(B497)-ROW(B$7))),$C$5)+1,"")</f>
        <v/>
      </c>
      <c r="C497" s="28">
        <f>ROUNDDOWN(((ROW(C497)-ROW(C$7))/C$5)+1,0)</f>
        <v/>
      </c>
    </row>
    <row r="498">
      <c r="B498" s="28">
        <f>IF(C498&lt; $D$4+1,MOD(((ROW(B498)-ROW(B$7))),$C$5)+1,"")</f>
        <v/>
      </c>
      <c r="C498" s="28">
        <f>ROUNDDOWN(((ROW(C498)-ROW(C$7))/C$5)+1,0)</f>
        <v/>
      </c>
    </row>
    <row r="499">
      <c r="B499" s="28">
        <f>IF(C499&lt; $D$4+1,MOD(((ROW(B499)-ROW(B$7))),$C$5)+1,"")</f>
        <v/>
      </c>
      <c r="C499" s="28">
        <f>ROUNDDOWN(((ROW(C499)-ROW(C$7))/C$5)+1,0)</f>
        <v/>
      </c>
    </row>
    <row r="500">
      <c r="B500" s="28">
        <f>IF(C500&lt; $D$4+1,MOD(((ROW(B500)-ROW(B$7))),$C$5)+1,"")</f>
        <v/>
      </c>
      <c r="C500" s="28">
        <f>ROUNDDOWN(((ROW(C500)-ROW(C$7))/C$5)+1,0)</f>
        <v/>
      </c>
    </row>
    <row r="501">
      <c r="B501" s="28">
        <f>IF(C501&lt; $D$4+1,MOD(((ROW(B501)-ROW(B$7))),$C$5)+1,"")</f>
        <v/>
      </c>
      <c r="C501" s="28">
        <f>ROUNDDOWN(((ROW(C501)-ROW(C$7))/C$5)+1,0)</f>
        <v/>
      </c>
    </row>
    <row r="502">
      <c r="B502" s="28">
        <f>IF(C502&lt; $D$4+1,MOD(((ROW(B502)-ROW(B$7))),$C$5)+1,"")</f>
        <v/>
      </c>
      <c r="C502" s="28">
        <f>ROUNDDOWN(((ROW(C502)-ROW(C$7))/C$5)+1,0)</f>
        <v/>
      </c>
    </row>
    <row r="503">
      <c r="B503" s="28">
        <f>IF(C503&lt; $D$4+1,MOD(((ROW(B503)-ROW(B$7))),$C$5)+1,"")</f>
        <v/>
      </c>
      <c r="C503" s="28">
        <f>ROUNDDOWN(((ROW(C503)-ROW(C$7))/C$5)+1,0)</f>
        <v/>
      </c>
    </row>
    <row r="504">
      <c r="B504" s="28">
        <f>IF(C504&lt; $D$4+1,MOD(((ROW(B504)-ROW(B$7))),$C$5)+1,"")</f>
        <v/>
      </c>
      <c r="C504" s="28">
        <f>ROUNDDOWN(((ROW(C504)-ROW(C$7))/C$5)+1,0)</f>
        <v/>
      </c>
    </row>
    <row r="505">
      <c r="B505" s="28">
        <f>IF(C505&lt; $D$4+1,MOD(((ROW(B505)-ROW(B$7))),$C$5)+1,"")</f>
        <v/>
      </c>
      <c r="C505" s="28">
        <f>ROUNDDOWN(((ROW(C505)-ROW(C$7))/C$5)+1,0)</f>
        <v/>
      </c>
    </row>
    <row r="506">
      <c r="B506" s="28">
        <f>IF(C506&lt; $D$4+1,MOD(((ROW(B506)-ROW(B$7))),$C$5)+1,"")</f>
        <v/>
      </c>
      <c r="C506" s="28">
        <f>ROUNDDOWN(((ROW(C506)-ROW(C$7))/C$5)+1,0)</f>
        <v/>
      </c>
    </row>
    <row r="507">
      <c r="B507" s="28">
        <f>IF(C507&lt; $D$4+1,MOD(((ROW(B507)-ROW(B$7))),$C$5)+1,"")</f>
        <v/>
      </c>
      <c r="C507" s="28">
        <f>ROUNDDOWN(((ROW(C507)-ROW(C$7))/C$5)+1,0)</f>
        <v/>
      </c>
    </row>
    <row r="508">
      <c r="B508" s="28">
        <f>IF(C508&lt; $D$4+1,MOD(((ROW(B508)-ROW(B$7))),$C$5)+1,"")</f>
        <v/>
      </c>
      <c r="C508" s="28">
        <f>ROUNDDOWN(((ROW(C508)-ROW(C$7))/C$5)+1,0)</f>
        <v/>
      </c>
    </row>
    <row r="509">
      <c r="B509" s="28">
        <f>IF(C509&lt; $D$4+1,MOD(((ROW(B509)-ROW(B$7))),$C$5)+1,"")</f>
        <v/>
      </c>
      <c r="C509" s="28">
        <f>ROUNDDOWN(((ROW(C509)-ROW(C$7))/C$5)+1,0)</f>
        <v/>
      </c>
    </row>
    <row r="510">
      <c r="B510" s="28">
        <f>IF(C510&lt; $D$4+1,MOD(((ROW(B510)-ROW(B$7))),$C$5)+1,"")</f>
        <v/>
      </c>
      <c r="C510" s="28">
        <f>ROUNDDOWN(((ROW(C510)-ROW(C$7))/C$5)+1,0)</f>
        <v/>
      </c>
    </row>
    <row r="511">
      <c r="B511" s="28">
        <f>IF(C511&lt; $D$4+1,MOD(((ROW(B511)-ROW(B$7))),$C$5)+1,"")</f>
        <v/>
      </c>
      <c r="C511" s="28">
        <f>ROUNDDOWN(((ROW(C511)-ROW(C$7))/C$5)+1,0)</f>
        <v/>
      </c>
    </row>
    <row r="512">
      <c r="B512" s="28">
        <f>IF(C512&lt; $D$4+1,MOD(((ROW(B512)-ROW(B$7))),$C$5)+1,"")</f>
        <v/>
      </c>
      <c r="C512" s="28">
        <f>ROUNDDOWN(((ROW(C512)-ROW(C$7))/C$5)+1,0)</f>
        <v/>
      </c>
    </row>
    <row r="513">
      <c r="B513" s="28">
        <f>IF(C513&lt; $D$4+1,MOD(((ROW(B513)-ROW(B$7))),$C$5)+1,"")</f>
        <v/>
      </c>
      <c r="C513" s="28">
        <f>ROUNDDOWN(((ROW(C513)-ROW(C$7))/C$5)+1,0)</f>
        <v/>
      </c>
    </row>
    <row r="514">
      <c r="B514" s="28">
        <f>IF(C514&lt; $D$4+1,MOD(((ROW(B514)-ROW(B$7))),$C$5)+1,"")</f>
        <v/>
      </c>
      <c r="C514" s="28">
        <f>ROUNDDOWN(((ROW(C514)-ROW(C$7))/C$5)+1,0)</f>
        <v/>
      </c>
    </row>
    <row r="515">
      <c r="B515" s="28">
        <f>IF(C515&lt; $D$4+1,MOD(((ROW(B515)-ROW(B$7))),$C$5)+1,"")</f>
        <v/>
      </c>
      <c r="C515" s="28">
        <f>ROUNDDOWN(((ROW(C515)-ROW(C$7))/C$5)+1,0)</f>
        <v/>
      </c>
    </row>
    <row r="516">
      <c r="B516" s="28">
        <f>IF(C516&lt; $D$4+1,MOD(((ROW(B516)-ROW(B$7))),$C$5)+1,"")</f>
        <v/>
      </c>
      <c r="C516" s="28">
        <f>ROUNDDOWN(((ROW(C516)-ROW(C$7))/C$5)+1,0)</f>
        <v/>
      </c>
    </row>
    <row r="517">
      <c r="B517" s="28">
        <f>IF(C517&lt; $D$4+1,MOD(((ROW(B517)-ROW(B$7))),$C$5)+1,"")</f>
        <v/>
      </c>
      <c r="C517" s="28">
        <f>ROUNDDOWN(((ROW(C517)-ROW(C$7))/C$5)+1,0)</f>
        <v/>
      </c>
    </row>
    <row r="518">
      <c r="B518" s="28">
        <f>IF(C518&lt; $D$4+1,MOD(((ROW(B518)-ROW(B$7))),$C$5)+1,"")</f>
        <v/>
      </c>
      <c r="C518" s="28">
        <f>ROUNDDOWN(((ROW(C518)-ROW(C$7))/C$5)+1,0)</f>
        <v/>
      </c>
    </row>
    <row r="519">
      <c r="B519" s="28">
        <f>IF(C519&lt; $D$4+1,MOD(((ROW(B519)-ROW(B$7))),$C$5)+1,"")</f>
        <v/>
      </c>
      <c r="C519" s="28">
        <f>ROUNDDOWN(((ROW(C519)-ROW(C$7))/C$5)+1,0)</f>
        <v/>
      </c>
    </row>
    <row r="520">
      <c r="B520" s="28">
        <f>IF(C520&lt; $D$4+1,MOD(((ROW(B520)-ROW(B$7))),$C$5)+1,"")</f>
        <v/>
      </c>
      <c r="C520" s="28">
        <f>ROUNDDOWN(((ROW(C520)-ROW(C$7))/C$5)+1,0)</f>
        <v/>
      </c>
    </row>
    <row r="521">
      <c r="B521" s="28">
        <f>IF(C521&lt; $D$4+1,MOD(((ROW(B521)-ROW(B$7))),$C$5)+1,"")</f>
        <v/>
      </c>
      <c r="C521" s="28">
        <f>ROUNDDOWN(((ROW(C521)-ROW(C$7))/C$5)+1,0)</f>
        <v/>
      </c>
    </row>
    <row r="522">
      <c r="B522" s="28">
        <f>IF(C522&lt; $D$4+1,MOD(((ROW(B522)-ROW(B$7))),$C$5)+1,"")</f>
        <v/>
      </c>
      <c r="C522" s="28">
        <f>ROUNDDOWN(((ROW(C522)-ROW(C$7))/C$5)+1,0)</f>
        <v/>
      </c>
    </row>
    <row r="523">
      <c r="B523" s="28">
        <f>IF(C523&lt; $D$4+1,MOD(((ROW(B523)-ROW(B$7))),$C$5)+1,"")</f>
        <v/>
      </c>
      <c r="C523" s="28">
        <f>ROUNDDOWN(((ROW(C523)-ROW(C$7))/C$5)+1,0)</f>
        <v/>
      </c>
    </row>
    <row r="524">
      <c r="B524" s="28">
        <f>IF(C524&lt; $D$4+1,MOD(((ROW(B524)-ROW(B$7))),$C$5)+1,"")</f>
        <v/>
      </c>
      <c r="C524" s="28">
        <f>ROUNDDOWN(((ROW(C524)-ROW(C$7))/C$5)+1,0)</f>
        <v/>
      </c>
    </row>
    <row r="525">
      <c r="B525" s="28">
        <f>IF(C525&lt; $D$4+1,MOD(((ROW(B525)-ROW(B$7))),$C$5)+1,"")</f>
        <v/>
      </c>
      <c r="C525" s="28">
        <f>ROUNDDOWN(((ROW(C525)-ROW(C$7))/C$5)+1,0)</f>
        <v/>
      </c>
    </row>
    <row r="526">
      <c r="B526" s="28">
        <f>IF(C526&lt; $D$4+1,MOD(((ROW(B526)-ROW(B$7))),$C$5)+1,"")</f>
        <v/>
      </c>
      <c r="C526" s="28">
        <f>ROUNDDOWN(((ROW(C526)-ROW(C$7))/C$5)+1,0)</f>
        <v/>
      </c>
    </row>
    <row r="527">
      <c r="B527" s="28">
        <f>IF(C527&lt; $D$4+1,MOD(((ROW(B527)-ROW(B$7))),$C$5)+1,"")</f>
        <v/>
      </c>
      <c r="C527" s="28">
        <f>ROUNDDOWN(((ROW(C527)-ROW(C$7))/C$5)+1,0)</f>
        <v/>
      </c>
    </row>
    <row r="528">
      <c r="B528" s="28">
        <f>IF(C528&lt; $D$4+1,MOD(((ROW(B528)-ROW(B$7))),$C$5)+1,"")</f>
        <v/>
      </c>
      <c r="C528" s="28">
        <f>ROUNDDOWN(((ROW(C528)-ROW(C$7))/C$5)+1,0)</f>
        <v/>
      </c>
    </row>
    <row r="529">
      <c r="B529" s="28">
        <f>IF(C529&lt; $D$4+1,MOD(((ROW(B529)-ROW(B$7))),$C$5)+1,"")</f>
        <v/>
      </c>
      <c r="C529" s="28">
        <f>ROUNDDOWN(((ROW(C529)-ROW(C$7))/C$5)+1,0)</f>
        <v/>
      </c>
    </row>
    <row r="530">
      <c r="B530" s="28">
        <f>IF(C530&lt; $D$4+1,MOD(((ROW(B530)-ROW(B$7))),$C$5)+1,"")</f>
        <v/>
      </c>
      <c r="C530" s="28">
        <f>ROUNDDOWN(((ROW(C530)-ROW(C$7))/C$5)+1,0)</f>
        <v/>
      </c>
    </row>
    <row r="531">
      <c r="B531" s="28">
        <f>IF(C531&lt; $D$4+1,MOD(((ROW(B531)-ROW(B$7))),$C$5)+1,"")</f>
        <v/>
      </c>
      <c r="C531" s="28">
        <f>ROUNDDOWN(((ROW(C531)-ROW(C$7))/C$5)+1,0)</f>
        <v/>
      </c>
    </row>
    <row r="532">
      <c r="B532" s="28">
        <f>IF(C532&lt; $D$4+1,MOD(((ROW(B532)-ROW(B$7))),$C$5)+1,"")</f>
        <v/>
      </c>
      <c r="C532" s="28">
        <f>ROUNDDOWN(((ROW(C532)-ROW(C$7))/C$5)+1,0)</f>
        <v/>
      </c>
    </row>
    <row r="533">
      <c r="B533" s="28">
        <f>IF(C533&lt; $D$4+1,MOD(((ROW(B533)-ROW(B$7))),$C$5)+1,"")</f>
        <v/>
      </c>
      <c r="C533" s="28">
        <f>ROUNDDOWN(((ROW(C533)-ROW(C$7))/C$5)+1,0)</f>
        <v/>
      </c>
    </row>
    <row r="534">
      <c r="B534" s="28">
        <f>IF(C534&lt; $D$4+1,MOD(((ROW(B534)-ROW(B$7))),$C$5)+1,"")</f>
        <v/>
      </c>
      <c r="C534" s="28">
        <f>ROUNDDOWN(((ROW(C534)-ROW(C$7))/C$5)+1,0)</f>
        <v/>
      </c>
    </row>
    <row r="535">
      <c r="B535" s="28">
        <f>IF(C535&lt; $D$4+1,MOD(((ROW(B535)-ROW(B$7))),$C$5)+1,"")</f>
        <v/>
      </c>
      <c r="C535" s="28">
        <f>ROUNDDOWN(((ROW(C535)-ROW(C$7))/C$5)+1,0)</f>
        <v/>
      </c>
    </row>
    <row r="536">
      <c r="B536" s="28">
        <f>IF(C536&lt; $D$4+1,MOD(((ROW(B536)-ROW(B$7))),$C$5)+1,"")</f>
        <v/>
      </c>
      <c r="C536" s="28">
        <f>ROUNDDOWN(((ROW(C536)-ROW(C$7))/C$5)+1,0)</f>
        <v/>
      </c>
    </row>
    <row r="537">
      <c r="B537" s="28">
        <f>IF(C537&lt; $D$4+1,MOD(((ROW(B537)-ROW(B$7))),$C$5)+1,"")</f>
        <v/>
      </c>
      <c r="C537" s="28">
        <f>ROUNDDOWN(((ROW(C537)-ROW(C$7))/C$5)+1,0)</f>
        <v/>
      </c>
    </row>
    <row r="538">
      <c r="B538" s="28">
        <f>IF(C538&lt; $D$4+1,MOD(((ROW(B538)-ROW(B$7))),$C$5)+1,"")</f>
        <v/>
      </c>
      <c r="C538" s="28">
        <f>ROUNDDOWN(((ROW(C538)-ROW(C$7))/C$5)+1,0)</f>
        <v/>
      </c>
    </row>
    <row r="539">
      <c r="B539" s="28">
        <f>IF(C539&lt; $D$4+1,MOD(((ROW(B539)-ROW(B$7))),$C$5)+1,"")</f>
        <v/>
      </c>
      <c r="C539" s="28">
        <f>ROUNDDOWN(((ROW(C539)-ROW(C$7))/C$5)+1,0)</f>
        <v/>
      </c>
    </row>
    <row r="540">
      <c r="B540" s="28">
        <f>IF(C540&lt; $D$4+1,MOD(((ROW(B540)-ROW(B$7))),$C$5)+1,"")</f>
        <v/>
      </c>
      <c r="C540" s="28">
        <f>ROUNDDOWN(((ROW(C540)-ROW(C$7))/C$5)+1,0)</f>
        <v/>
      </c>
    </row>
    <row r="541">
      <c r="B541" s="28">
        <f>IF(C541&lt; $D$4+1,MOD(((ROW(B541)-ROW(B$7))),$C$5)+1,"")</f>
        <v/>
      </c>
      <c r="C541" s="28">
        <f>ROUNDDOWN(((ROW(C541)-ROW(C$7))/C$5)+1,0)</f>
        <v/>
      </c>
    </row>
    <row r="542">
      <c r="B542" s="28">
        <f>IF(C542&lt; $D$4+1,MOD(((ROW(B542)-ROW(B$7))),$C$5)+1,"")</f>
        <v/>
      </c>
      <c r="C542" s="28">
        <f>ROUNDDOWN(((ROW(C542)-ROW(C$7))/C$5)+1,0)</f>
        <v/>
      </c>
    </row>
    <row r="543">
      <c r="B543" s="28">
        <f>IF(C543&lt; $D$4+1,MOD(((ROW(B543)-ROW(B$7))),$C$5)+1,"")</f>
        <v/>
      </c>
      <c r="C543" s="28">
        <f>ROUNDDOWN(((ROW(C543)-ROW(C$7))/C$5)+1,0)</f>
        <v/>
      </c>
    </row>
    <row r="544">
      <c r="B544" s="28">
        <f>IF(C544&lt; $D$4+1,MOD(((ROW(B544)-ROW(B$7))),$C$5)+1,"")</f>
        <v/>
      </c>
      <c r="C544" s="28">
        <f>ROUNDDOWN(((ROW(C544)-ROW(C$7))/C$5)+1,0)</f>
        <v/>
      </c>
    </row>
    <row r="545">
      <c r="B545" s="28">
        <f>IF(C545&lt; $D$4+1,MOD(((ROW(B545)-ROW(B$7))),$C$5)+1,"")</f>
        <v/>
      </c>
      <c r="C545" s="28">
        <f>ROUNDDOWN(((ROW(C545)-ROW(C$7))/C$5)+1,0)</f>
        <v/>
      </c>
    </row>
    <row r="546">
      <c r="B546" s="28">
        <f>IF(C546&lt; $D$4+1,MOD(((ROW(B546)-ROW(B$7))),$C$5)+1,"")</f>
        <v/>
      </c>
      <c r="C546" s="28">
        <f>ROUNDDOWN(((ROW(C546)-ROW(C$7))/C$5)+1,0)</f>
        <v/>
      </c>
    </row>
    <row r="547">
      <c r="B547" s="28">
        <f>IF(C547&lt; $D$4+1,MOD(((ROW(B547)-ROW(B$7))),$C$5)+1,"")</f>
        <v/>
      </c>
      <c r="C547" s="28">
        <f>ROUNDDOWN(((ROW(C547)-ROW(C$7))/C$5)+1,0)</f>
        <v/>
      </c>
    </row>
    <row r="548">
      <c r="B548" s="28">
        <f>IF(C548&lt; $D$4+1,MOD(((ROW(B548)-ROW(B$7))),$C$5)+1,"")</f>
        <v/>
      </c>
      <c r="C548" s="28">
        <f>ROUNDDOWN(((ROW(C548)-ROW(C$7))/C$5)+1,0)</f>
        <v/>
      </c>
    </row>
    <row r="549">
      <c r="B549" s="28">
        <f>IF(C549&lt; $D$4+1,MOD(((ROW(B549)-ROW(B$7))),$C$5)+1,"")</f>
        <v/>
      </c>
      <c r="C549" s="28">
        <f>ROUNDDOWN(((ROW(C549)-ROW(C$7))/C$5)+1,0)</f>
        <v/>
      </c>
    </row>
    <row r="550">
      <c r="B550" s="28">
        <f>IF(C550&lt; $D$4+1,MOD(((ROW(B550)-ROW(B$7))),$C$5)+1,"")</f>
        <v/>
      </c>
      <c r="C550" s="28">
        <f>ROUNDDOWN(((ROW(C550)-ROW(C$7))/C$5)+1,0)</f>
        <v/>
      </c>
    </row>
    <row r="551">
      <c r="B551" s="28">
        <f>IF(C551&lt; $D$4+1,MOD(((ROW(B551)-ROW(B$7))),$C$5)+1,"")</f>
        <v/>
      </c>
      <c r="C551" s="28">
        <f>ROUNDDOWN(((ROW(C551)-ROW(C$7))/C$5)+1,0)</f>
        <v/>
      </c>
    </row>
    <row r="552">
      <c r="B552" s="28">
        <f>IF(C552&lt; $D$4+1,MOD(((ROW(B552)-ROW(B$7))),$C$5)+1,"")</f>
        <v/>
      </c>
      <c r="C552" s="28">
        <f>ROUNDDOWN(((ROW(C552)-ROW(C$7))/C$5)+1,0)</f>
        <v/>
      </c>
    </row>
    <row r="553">
      <c r="B553" s="28">
        <f>IF(C553&lt; $D$4+1,MOD(((ROW(B553)-ROW(B$7))),$C$5)+1,"")</f>
        <v/>
      </c>
      <c r="C553" s="28">
        <f>ROUNDDOWN(((ROW(C553)-ROW(C$7))/C$5)+1,0)</f>
        <v/>
      </c>
    </row>
    <row r="554">
      <c r="B554" s="28">
        <f>IF(C554&lt; $D$4+1,MOD(((ROW(B554)-ROW(B$7))),$C$5)+1,"")</f>
        <v/>
      </c>
      <c r="C554" s="28">
        <f>ROUNDDOWN(((ROW(C554)-ROW(C$7))/C$5)+1,0)</f>
        <v/>
      </c>
    </row>
    <row r="555">
      <c r="B555" s="28">
        <f>IF(C555&lt; $D$4+1,MOD(((ROW(B555)-ROW(B$7))),$C$5)+1,"")</f>
        <v/>
      </c>
      <c r="C555" s="28">
        <f>ROUNDDOWN(((ROW(C555)-ROW(C$7))/C$5)+1,0)</f>
        <v/>
      </c>
    </row>
    <row r="556">
      <c r="B556" s="28">
        <f>IF(C556&lt; $D$4+1,MOD(((ROW(B556)-ROW(B$7))),$C$5)+1,"")</f>
        <v/>
      </c>
      <c r="C556" s="28">
        <f>ROUNDDOWN(((ROW(C556)-ROW(C$7))/C$5)+1,0)</f>
        <v/>
      </c>
    </row>
    <row r="557">
      <c r="B557" s="28">
        <f>IF(C557&lt; $D$4+1,MOD(((ROW(B557)-ROW(B$7))),$C$5)+1,"")</f>
        <v/>
      </c>
      <c r="C557" s="28">
        <f>ROUNDDOWN(((ROW(C557)-ROW(C$7))/C$5)+1,0)</f>
        <v/>
      </c>
    </row>
    <row r="558">
      <c r="B558" s="28">
        <f>IF(C558&lt; $D$4+1,MOD(((ROW(B558)-ROW(B$7))),$C$5)+1,"")</f>
        <v/>
      </c>
      <c r="C558" s="28">
        <f>ROUNDDOWN(((ROW(C558)-ROW(C$7))/C$5)+1,0)</f>
        <v/>
      </c>
    </row>
    <row r="559">
      <c r="B559" s="28">
        <f>IF(C559&lt; $D$4+1,MOD(((ROW(B559)-ROW(B$7))),$C$5)+1,"")</f>
        <v/>
      </c>
      <c r="C559" s="28">
        <f>ROUNDDOWN(((ROW(C559)-ROW(C$7))/C$5)+1,0)</f>
        <v/>
      </c>
    </row>
    <row r="560">
      <c r="B560" s="28">
        <f>IF(C560&lt; $D$4+1,MOD(((ROW(B560)-ROW(B$7))),$C$5)+1,"")</f>
        <v/>
      </c>
      <c r="C560" s="28">
        <f>ROUNDDOWN(((ROW(C560)-ROW(C$7))/C$5)+1,0)</f>
        <v/>
      </c>
    </row>
    <row r="561">
      <c r="B561" s="28">
        <f>IF(C561&lt; $D$4+1,MOD(((ROW(B561)-ROW(B$7))),$C$5)+1,"")</f>
        <v/>
      </c>
      <c r="C561" s="28">
        <f>ROUNDDOWN(((ROW(C561)-ROW(C$7))/C$5)+1,0)</f>
        <v/>
      </c>
    </row>
    <row r="562">
      <c r="B562" s="28">
        <f>IF(C562&lt; $D$4+1,MOD(((ROW(B562)-ROW(B$7))),$C$5)+1,"")</f>
        <v/>
      </c>
      <c r="C562" s="28">
        <f>ROUNDDOWN(((ROW(C562)-ROW(C$7))/C$5)+1,0)</f>
        <v/>
      </c>
    </row>
    <row r="563">
      <c r="B563" s="28">
        <f>IF(C563&lt; $D$4+1,MOD(((ROW(B563)-ROW(B$7))),$C$5)+1,"")</f>
        <v/>
      </c>
      <c r="C563" s="28">
        <f>ROUNDDOWN(((ROW(C563)-ROW(C$7))/C$5)+1,0)</f>
        <v/>
      </c>
    </row>
    <row r="564">
      <c r="B564" s="28">
        <f>IF(C564&lt; $D$4+1,MOD(((ROW(B564)-ROW(B$7))),$C$5)+1,"")</f>
        <v/>
      </c>
      <c r="C564" s="28">
        <f>ROUNDDOWN(((ROW(C564)-ROW(C$7))/C$5)+1,0)</f>
        <v/>
      </c>
    </row>
    <row r="565">
      <c r="B565" s="28">
        <f>IF(C565&lt; $D$4+1,MOD(((ROW(B565)-ROW(B$7))),$C$5)+1,"")</f>
        <v/>
      </c>
      <c r="C565" s="28">
        <f>ROUNDDOWN(((ROW(C565)-ROW(C$7))/C$5)+1,0)</f>
        <v/>
      </c>
    </row>
    <row r="566">
      <c r="B566" s="28">
        <f>IF(C566&lt; $D$4+1,MOD(((ROW(B566)-ROW(B$7))),$C$5)+1,"")</f>
        <v/>
      </c>
      <c r="C566" s="28">
        <f>ROUNDDOWN(((ROW(C566)-ROW(C$7))/C$5)+1,0)</f>
        <v/>
      </c>
    </row>
    <row r="567">
      <c r="B567" s="28">
        <f>IF(C567&lt; $D$4+1,MOD(((ROW(B567)-ROW(B$7))),$C$5)+1,"")</f>
        <v/>
      </c>
      <c r="C567" s="28">
        <f>ROUNDDOWN(((ROW(C567)-ROW(C$7))/C$5)+1,0)</f>
        <v/>
      </c>
    </row>
    <row r="568">
      <c r="B568" s="28">
        <f>IF(C568&lt; $D$4+1,MOD(((ROW(B568)-ROW(B$7))),$C$5)+1,"")</f>
        <v/>
      </c>
      <c r="C568" s="28">
        <f>ROUNDDOWN(((ROW(C568)-ROW(C$7))/C$5)+1,0)</f>
        <v/>
      </c>
    </row>
    <row r="569">
      <c r="B569" s="28">
        <f>IF(C569&lt; $D$4+1,MOD(((ROW(B569)-ROW(B$7))),$C$5)+1,"")</f>
        <v/>
      </c>
      <c r="C569" s="28">
        <f>ROUNDDOWN(((ROW(C569)-ROW(C$7))/C$5)+1,0)</f>
        <v/>
      </c>
    </row>
    <row r="570">
      <c r="B570" s="28">
        <f>IF(C570&lt; $D$4+1,MOD(((ROW(B570)-ROW(B$7))),$C$5)+1,"")</f>
        <v/>
      </c>
      <c r="C570" s="28">
        <f>ROUNDDOWN(((ROW(C570)-ROW(C$7))/C$5)+1,0)</f>
        <v/>
      </c>
    </row>
    <row r="571">
      <c r="B571" s="28">
        <f>IF(C571&lt; $D$4+1,MOD(((ROW(B571)-ROW(B$7))),$C$5)+1,"")</f>
        <v/>
      </c>
      <c r="C571" s="28">
        <f>ROUNDDOWN(((ROW(C571)-ROW(C$7))/C$5)+1,0)</f>
        <v/>
      </c>
    </row>
    <row r="572">
      <c r="B572" s="28">
        <f>IF(C572&lt; $D$4+1,MOD(((ROW(B572)-ROW(B$7))),$C$5)+1,"")</f>
        <v/>
      </c>
      <c r="C572" s="28">
        <f>ROUNDDOWN(((ROW(C572)-ROW(C$7))/C$5)+1,0)</f>
        <v/>
      </c>
    </row>
    <row r="573">
      <c r="B573" s="28">
        <f>IF(C573&lt; $D$4+1,MOD(((ROW(B573)-ROW(B$7))),$C$5)+1,"")</f>
        <v/>
      </c>
      <c r="C573" s="28">
        <f>ROUNDDOWN(((ROW(C573)-ROW(C$7))/C$5)+1,0)</f>
        <v/>
      </c>
    </row>
    <row r="574">
      <c r="B574" s="28">
        <f>IF(C574&lt; $D$4+1,MOD(((ROW(B574)-ROW(B$7))),$C$5)+1,"")</f>
        <v/>
      </c>
      <c r="C574" s="28">
        <f>ROUNDDOWN(((ROW(C574)-ROW(C$7))/C$5)+1,0)</f>
        <v/>
      </c>
    </row>
    <row r="575">
      <c r="B575" s="28">
        <f>IF(C575&lt; $D$4+1,MOD(((ROW(B575)-ROW(B$7))),$C$5)+1,"")</f>
        <v/>
      </c>
      <c r="C575" s="28">
        <f>ROUNDDOWN(((ROW(C575)-ROW(C$7))/C$5)+1,0)</f>
        <v/>
      </c>
    </row>
    <row r="576">
      <c r="B576" s="28">
        <f>IF(C576&lt; $D$4+1,MOD(((ROW(B576)-ROW(B$7))),$C$5)+1,"")</f>
        <v/>
      </c>
      <c r="C576" s="28">
        <f>ROUNDDOWN(((ROW(C576)-ROW(C$7))/C$5)+1,0)</f>
        <v/>
      </c>
    </row>
    <row r="577">
      <c r="B577" s="28">
        <f>IF(C577&lt; $D$4+1,MOD(((ROW(B577)-ROW(B$7))),$C$5)+1,"")</f>
        <v/>
      </c>
      <c r="C577" s="28">
        <f>ROUNDDOWN(((ROW(C577)-ROW(C$7))/C$5)+1,0)</f>
        <v/>
      </c>
    </row>
    <row r="578">
      <c r="B578" s="28">
        <f>IF(C578&lt; $D$4+1,MOD(((ROW(B578)-ROW(B$7))),$C$5)+1,"")</f>
        <v/>
      </c>
      <c r="C578" s="28">
        <f>ROUNDDOWN(((ROW(C578)-ROW(C$7))/C$5)+1,0)</f>
        <v/>
      </c>
    </row>
    <row r="579">
      <c r="B579" s="28">
        <f>IF(C579&lt; $D$4+1,MOD(((ROW(B579)-ROW(B$7))),$C$5)+1,"")</f>
        <v/>
      </c>
      <c r="C579" s="28">
        <f>ROUNDDOWN(((ROW(C579)-ROW(C$7))/C$5)+1,0)</f>
        <v/>
      </c>
    </row>
    <row r="580">
      <c r="B580" s="28">
        <f>IF(C580&lt; $D$4+1,MOD(((ROW(B580)-ROW(B$7))),$C$5)+1,"")</f>
        <v/>
      </c>
      <c r="C580" s="28">
        <f>ROUNDDOWN(((ROW(C580)-ROW(C$7))/C$5)+1,0)</f>
        <v/>
      </c>
    </row>
    <row r="581">
      <c r="B581" s="28">
        <f>IF(C581&lt; $D$4+1,MOD(((ROW(B581)-ROW(B$7))),$C$5)+1,"")</f>
        <v/>
      </c>
      <c r="C581" s="28">
        <f>ROUNDDOWN(((ROW(C581)-ROW(C$7))/C$5)+1,0)</f>
        <v/>
      </c>
    </row>
    <row r="582">
      <c r="B582" s="28">
        <f>IF(C582&lt; $D$4+1,MOD(((ROW(B582)-ROW(B$7))),$C$5)+1,"")</f>
        <v/>
      </c>
      <c r="C582" s="28">
        <f>ROUNDDOWN(((ROW(C582)-ROW(C$7))/C$5)+1,0)</f>
        <v/>
      </c>
    </row>
    <row r="583">
      <c r="B583" s="28">
        <f>IF(C583&lt; $D$4+1,MOD(((ROW(B583)-ROW(B$7))),$C$5)+1,"")</f>
        <v/>
      </c>
      <c r="C583" s="28">
        <f>ROUNDDOWN(((ROW(C583)-ROW(C$7))/C$5)+1,0)</f>
        <v/>
      </c>
    </row>
    <row r="584">
      <c r="B584" s="28">
        <f>IF(C584&lt; $D$4+1,MOD(((ROW(B584)-ROW(B$7))),$C$5)+1,"")</f>
        <v/>
      </c>
      <c r="C584" s="28">
        <f>ROUNDDOWN(((ROW(C584)-ROW(C$7))/C$5)+1,0)</f>
        <v/>
      </c>
    </row>
    <row r="585">
      <c r="B585" s="28">
        <f>IF(C585&lt; $D$4+1,MOD(((ROW(B585)-ROW(B$7))),$C$5)+1,"")</f>
        <v/>
      </c>
      <c r="C585" s="28">
        <f>ROUNDDOWN(((ROW(C585)-ROW(C$7))/C$5)+1,0)</f>
        <v/>
      </c>
    </row>
    <row r="586">
      <c r="B586" s="28">
        <f>IF(C586&lt; $D$4+1,MOD(((ROW(B586)-ROW(B$7))),$C$5)+1,"")</f>
        <v/>
      </c>
      <c r="C586" s="28">
        <f>ROUNDDOWN(((ROW(C586)-ROW(C$7))/C$5)+1,0)</f>
        <v/>
      </c>
    </row>
    <row r="587">
      <c r="B587" s="28">
        <f>IF(C587&lt; $D$4+1,MOD(((ROW(B587)-ROW(B$7))),$C$5)+1,"")</f>
        <v/>
      </c>
      <c r="C587" s="28">
        <f>ROUNDDOWN(((ROW(C587)-ROW(C$7))/C$5)+1,0)</f>
        <v/>
      </c>
    </row>
    <row r="588">
      <c r="B588" s="28">
        <f>IF(C588&lt; $D$4+1,MOD(((ROW(B588)-ROW(B$7))),$C$5)+1,"")</f>
        <v/>
      </c>
      <c r="C588" s="28">
        <f>ROUNDDOWN(((ROW(C588)-ROW(C$7))/C$5)+1,0)</f>
        <v/>
      </c>
    </row>
    <row r="589">
      <c r="B589" s="28">
        <f>IF(C589&lt; $D$4+1,MOD(((ROW(B589)-ROW(B$7))),$C$5)+1,"")</f>
        <v/>
      </c>
      <c r="C589" s="28">
        <f>ROUNDDOWN(((ROW(C589)-ROW(C$7))/C$5)+1,0)</f>
        <v/>
      </c>
    </row>
    <row r="590">
      <c r="B590" s="28">
        <f>IF(C590&lt; $D$4+1,MOD(((ROW(B590)-ROW(B$7))),$C$5)+1,"")</f>
        <v/>
      </c>
      <c r="C590" s="28">
        <f>ROUNDDOWN(((ROW(C590)-ROW(C$7))/C$5)+1,0)</f>
        <v/>
      </c>
    </row>
    <row r="591">
      <c r="B591" s="28">
        <f>IF(C591&lt; $D$4+1,MOD(((ROW(B591)-ROW(B$7))),$C$5)+1,"")</f>
        <v/>
      </c>
      <c r="C591" s="28">
        <f>ROUNDDOWN(((ROW(C591)-ROW(C$7))/C$5)+1,0)</f>
        <v/>
      </c>
    </row>
    <row r="592">
      <c r="B592" s="28">
        <f>IF(C592&lt; $D$4+1,MOD(((ROW(B592)-ROW(B$7))),$C$5)+1,"")</f>
        <v/>
      </c>
      <c r="C592" s="28">
        <f>ROUNDDOWN(((ROW(C592)-ROW(C$7))/C$5)+1,0)</f>
        <v/>
      </c>
    </row>
    <row r="593">
      <c r="B593" s="28">
        <f>IF(C593&lt; $D$4+1,MOD(((ROW(B593)-ROW(B$7))),$C$5)+1,"")</f>
        <v/>
      </c>
      <c r="C593" s="28">
        <f>ROUNDDOWN(((ROW(C593)-ROW(C$7))/C$5)+1,0)</f>
        <v/>
      </c>
    </row>
    <row r="594">
      <c r="B594" s="28">
        <f>IF(C594&lt; $D$4+1,MOD(((ROW(B594)-ROW(B$7))),$C$5)+1,"")</f>
        <v/>
      </c>
      <c r="C594" s="28">
        <f>ROUNDDOWN(((ROW(C594)-ROW(C$7))/C$5)+1,0)</f>
        <v/>
      </c>
    </row>
    <row r="595">
      <c r="B595" s="28">
        <f>IF(C595&lt; $D$4+1,MOD(((ROW(B595)-ROW(B$7))),$C$5)+1,"")</f>
        <v/>
      </c>
      <c r="C595" s="28">
        <f>ROUNDDOWN(((ROW(C595)-ROW(C$7))/C$5)+1,0)</f>
        <v/>
      </c>
    </row>
    <row r="596">
      <c r="B596" s="28">
        <f>IF(C596&lt; $D$4+1,MOD(((ROW(B596)-ROW(B$7))),$C$5)+1,"")</f>
        <v/>
      </c>
      <c r="C596" s="28">
        <f>ROUNDDOWN(((ROW(C596)-ROW(C$7))/C$5)+1,0)</f>
        <v/>
      </c>
    </row>
    <row r="597">
      <c r="B597" s="28">
        <f>IF(C597&lt; $D$4+1,MOD(((ROW(B597)-ROW(B$7))),$C$5)+1,"")</f>
        <v/>
      </c>
      <c r="C597" s="28">
        <f>ROUNDDOWN(((ROW(C597)-ROW(C$7))/C$5)+1,0)</f>
        <v/>
      </c>
    </row>
    <row r="598">
      <c r="B598" s="28">
        <f>IF(C598&lt; $D$4+1,MOD(((ROW(B598)-ROW(B$7))),$C$5)+1,"")</f>
        <v/>
      </c>
      <c r="C598" s="28">
        <f>ROUNDDOWN(((ROW(C598)-ROW(C$7))/C$5)+1,0)</f>
        <v/>
      </c>
    </row>
    <row r="599">
      <c r="B599" s="28">
        <f>IF(C599&lt; $D$4+1,MOD(((ROW(B599)-ROW(B$7))),$C$5)+1,"")</f>
        <v/>
      </c>
      <c r="C599" s="28">
        <f>ROUNDDOWN(((ROW(C599)-ROW(C$7))/C$5)+1,0)</f>
        <v/>
      </c>
    </row>
    <row r="600">
      <c r="B600" s="28">
        <f>IF(C600&lt; $D$4+1,MOD(((ROW(B600)-ROW(B$7))),$C$5)+1,"")</f>
        <v/>
      </c>
      <c r="C600" s="28">
        <f>ROUNDDOWN(((ROW(C600)-ROW(C$7))/C$5)+1,0)</f>
        <v/>
      </c>
    </row>
    <row r="601">
      <c r="B601" s="28">
        <f>IF(C601&lt; $D$4+1,MOD(((ROW(B601)-ROW(B$7))),$C$5)+1,"")</f>
        <v/>
      </c>
      <c r="C601" s="28">
        <f>ROUNDDOWN(((ROW(C601)-ROW(C$7))/C$5)+1,0)</f>
        <v/>
      </c>
    </row>
    <row r="602">
      <c r="B602" s="28">
        <f>IF(C602&lt; $D$4+1,MOD(((ROW(B602)-ROW(B$7))),$C$5)+1,"")</f>
        <v/>
      </c>
      <c r="C602" s="28">
        <f>ROUNDDOWN(((ROW(C602)-ROW(C$7))/C$5)+1,0)</f>
        <v/>
      </c>
    </row>
    <row r="603">
      <c r="B603" s="28">
        <f>IF(C603&lt; $D$4+1,MOD(((ROW(B603)-ROW(B$7))),$C$5)+1,"")</f>
        <v/>
      </c>
      <c r="C603" s="28">
        <f>ROUNDDOWN(((ROW(C603)-ROW(C$7))/C$5)+1,0)</f>
        <v/>
      </c>
    </row>
    <row r="604">
      <c r="B604" s="28">
        <f>IF(C604&lt; $D$4+1,MOD(((ROW(B604)-ROW(B$7))),$C$5)+1,"")</f>
        <v/>
      </c>
      <c r="C604" s="28">
        <f>ROUNDDOWN(((ROW(C604)-ROW(C$7))/C$5)+1,0)</f>
        <v/>
      </c>
    </row>
    <row r="605">
      <c r="B605" s="28">
        <f>IF(C605&lt; $D$4+1,MOD(((ROW(B605)-ROW(B$7))),$C$5)+1,"")</f>
        <v/>
      </c>
      <c r="C605" s="28">
        <f>ROUNDDOWN(((ROW(C605)-ROW(C$7))/C$5)+1,0)</f>
        <v/>
      </c>
    </row>
    <row r="606">
      <c r="B606" s="28">
        <f>IF(C606&lt; $D$4+1,MOD(((ROW(B606)-ROW(B$7))),$C$5)+1,"")</f>
        <v/>
      </c>
      <c r="C606" s="28">
        <f>ROUNDDOWN(((ROW(C606)-ROW(C$7))/C$5)+1,0)</f>
        <v/>
      </c>
    </row>
    <row r="607">
      <c r="B607" s="28">
        <f>IF(C607&lt; $D$4+1,MOD(((ROW(B607)-ROW(B$7))),$C$5)+1,"")</f>
        <v/>
      </c>
      <c r="C607" s="28">
        <f>ROUNDDOWN(((ROW(C607)-ROW(C$7))/C$5)+1,0)</f>
        <v/>
      </c>
    </row>
    <row r="608">
      <c r="B608" s="28">
        <f>IF(C608&lt; $D$4+1,MOD(((ROW(B608)-ROW(B$7))),$C$5)+1,"")</f>
        <v/>
      </c>
      <c r="C608" s="28">
        <f>ROUNDDOWN(((ROW(C608)-ROW(C$7))/C$5)+1,0)</f>
        <v/>
      </c>
    </row>
    <row r="609">
      <c r="B609" s="28">
        <f>IF(C609&lt; $D$4+1,MOD(((ROW(B609)-ROW(B$7))),$C$5)+1,"")</f>
        <v/>
      </c>
      <c r="C609" s="28">
        <f>ROUNDDOWN(((ROW(C609)-ROW(C$7))/C$5)+1,0)</f>
        <v/>
      </c>
    </row>
    <row r="610">
      <c r="B610" s="28">
        <f>IF(C610&lt; $D$4+1,MOD(((ROW(B610)-ROW(B$7))),$C$5)+1,"")</f>
        <v/>
      </c>
      <c r="C610" s="28">
        <f>ROUNDDOWN(((ROW(C610)-ROW(C$7))/C$5)+1,0)</f>
        <v/>
      </c>
    </row>
    <row r="611">
      <c r="B611" s="28">
        <f>IF(C611&lt; $D$4+1,MOD(((ROW(B611)-ROW(B$7))),$C$5)+1,"")</f>
        <v/>
      </c>
      <c r="C611" s="28">
        <f>ROUNDDOWN(((ROW(C611)-ROW(C$7))/C$5)+1,0)</f>
        <v/>
      </c>
    </row>
    <row r="612">
      <c r="B612" s="28">
        <f>IF(C612&lt; $D$4+1,MOD(((ROW(B612)-ROW(B$7))),$C$5)+1,"")</f>
        <v/>
      </c>
      <c r="C612" s="28">
        <f>ROUNDDOWN(((ROW(C612)-ROW(C$7))/C$5)+1,0)</f>
        <v/>
      </c>
    </row>
    <row r="613">
      <c r="B613" s="28">
        <f>IF(C613&lt; $D$4+1,MOD(((ROW(B613)-ROW(B$7))),$C$5)+1,"")</f>
        <v/>
      </c>
      <c r="C613" s="28">
        <f>ROUNDDOWN(((ROW(C613)-ROW(C$7))/C$5)+1,0)</f>
        <v/>
      </c>
    </row>
    <row r="614">
      <c r="B614" s="28">
        <f>IF(C614&lt; $D$4+1,MOD(((ROW(B614)-ROW(B$7))),$C$5)+1,"")</f>
        <v/>
      </c>
      <c r="C614" s="28">
        <f>ROUNDDOWN(((ROW(C614)-ROW(C$7))/C$5)+1,0)</f>
        <v/>
      </c>
    </row>
    <row r="615">
      <c r="B615" s="28">
        <f>IF(C615&lt; $D$4+1,MOD(((ROW(B615)-ROW(B$7))),$C$5)+1,"")</f>
        <v/>
      </c>
      <c r="C615" s="28">
        <f>ROUNDDOWN(((ROW(C615)-ROW(C$7))/C$5)+1,0)</f>
        <v/>
      </c>
    </row>
    <row r="616">
      <c r="B616" s="28">
        <f>IF(C616&lt; $D$4+1,MOD(((ROW(B616)-ROW(B$7))),$C$5)+1,"")</f>
        <v/>
      </c>
      <c r="C616" s="28">
        <f>ROUNDDOWN(((ROW(C616)-ROW(C$7))/C$5)+1,0)</f>
        <v/>
      </c>
    </row>
    <row r="617">
      <c r="B617" s="28">
        <f>IF(C617&lt; $D$4+1,MOD(((ROW(B617)-ROW(B$7))),$C$5)+1,"")</f>
        <v/>
      </c>
      <c r="C617" s="28">
        <f>ROUNDDOWN(((ROW(C617)-ROW(C$7))/C$5)+1,0)</f>
        <v/>
      </c>
    </row>
    <row r="618">
      <c r="B618" s="28">
        <f>IF(C618&lt; $D$4+1,MOD(((ROW(B618)-ROW(B$7))),$C$5)+1,"")</f>
        <v/>
      </c>
      <c r="C618" s="28">
        <f>ROUNDDOWN(((ROW(C618)-ROW(C$7))/C$5)+1,0)</f>
        <v/>
      </c>
    </row>
    <row r="619">
      <c r="B619" s="28">
        <f>IF(C619&lt; $D$4+1,MOD(((ROW(B619)-ROW(B$7))),$C$5)+1,"")</f>
        <v/>
      </c>
      <c r="C619" s="28">
        <f>ROUNDDOWN(((ROW(C619)-ROW(C$7))/C$5)+1,0)</f>
        <v/>
      </c>
    </row>
    <row r="620">
      <c r="B620" s="28">
        <f>IF(C620&lt; $D$4+1,MOD(((ROW(B620)-ROW(B$7))),$C$5)+1,"")</f>
        <v/>
      </c>
      <c r="C620" s="28">
        <f>ROUNDDOWN(((ROW(C620)-ROW(C$7))/C$5)+1,0)</f>
        <v/>
      </c>
    </row>
    <row r="621">
      <c r="B621" s="28">
        <f>IF(C621&lt; $D$4+1,MOD(((ROW(B621)-ROW(B$7))),$C$5)+1,"")</f>
        <v/>
      </c>
      <c r="C621" s="28">
        <f>ROUNDDOWN(((ROW(C621)-ROW(C$7))/C$5)+1,0)</f>
        <v/>
      </c>
    </row>
    <row r="622">
      <c r="B622" s="28">
        <f>IF(C622&lt; $D$4+1,MOD(((ROW(B622)-ROW(B$7))),$C$5)+1,"")</f>
        <v/>
      </c>
      <c r="C622" s="28">
        <f>ROUNDDOWN(((ROW(C622)-ROW(C$7))/C$5)+1,0)</f>
        <v/>
      </c>
    </row>
    <row r="623">
      <c r="B623" s="28">
        <f>IF(C623&lt; $D$4+1,MOD(((ROW(B623)-ROW(B$7))),$C$5)+1,"")</f>
        <v/>
      </c>
      <c r="C623" s="28">
        <f>ROUNDDOWN(((ROW(C623)-ROW(C$7))/C$5)+1,0)</f>
        <v/>
      </c>
    </row>
    <row r="624">
      <c r="B624" s="28">
        <f>IF(C624&lt; $D$4+1,MOD(((ROW(B624)-ROW(B$7))),$C$5)+1,"")</f>
        <v/>
      </c>
      <c r="C624" s="28">
        <f>ROUNDDOWN(((ROW(C624)-ROW(C$7))/C$5)+1,0)</f>
        <v/>
      </c>
    </row>
    <row r="625">
      <c r="B625" s="28">
        <f>IF(C625&lt; $D$4+1,MOD(((ROW(B625)-ROW(B$7))),$C$5)+1,"")</f>
        <v/>
      </c>
      <c r="C625" s="28">
        <f>ROUNDDOWN(((ROW(C625)-ROW(C$7))/C$5)+1,0)</f>
        <v/>
      </c>
    </row>
    <row r="626">
      <c r="B626" s="28">
        <f>IF(C626&lt; $D$4+1,MOD(((ROW(B626)-ROW(B$7))),$C$5)+1,"")</f>
        <v/>
      </c>
      <c r="C626" s="28">
        <f>ROUNDDOWN(((ROW(C626)-ROW(C$7))/C$5)+1,0)</f>
        <v/>
      </c>
    </row>
    <row r="627">
      <c r="B627" s="28">
        <f>IF(C627&lt; $D$4+1,MOD(((ROW(B627)-ROW(B$7))),$C$5)+1,"")</f>
        <v/>
      </c>
      <c r="C627" s="28">
        <f>ROUNDDOWN(((ROW(C627)-ROW(C$7))/C$5)+1,0)</f>
        <v/>
      </c>
    </row>
    <row r="628">
      <c r="B628" s="28">
        <f>IF(C628&lt; $D$4+1,MOD(((ROW(B628)-ROW(B$7))),$C$5)+1,"")</f>
        <v/>
      </c>
      <c r="C628" s="28">
        <f>ROUNDDOWN(((ROW(C628)-ROW(C$7))/C$5)+1,0)</f>
        <v/>
      </c>
    </row>
    <row r="629">
      <c r="B629" s="28">
        <f>IF(C629&lt; $D$4+1,MOD(((ROW(B629)-ROW(B$7))),$C$5)+1,"")</f>
        <v/>
      </c>
      <c r="C629" s="28">
        <f>ROUNDDOWN(((ROW(C629)-ROW(C$7))/C$5)+1,0)</f>
        <v/>
      </c>
    </row>
    <row r="630">
      <c r="B630" s="28">
        <f>IF(C630&lt; $D$4+1,MOD(((ROW(B630)-ROW(B$7))),$C$5)+1,"")</f>
        <v/>
      </c>
      <c r="C630" s="28">
        <f>ROUNDDOWN(((ROW(C630)-ROW(C$7))/C$5)+1,0)</f>
        <v/>
      </c>
    </row>
    <row r="631">
      <c r="B631" s="28">
        <f>IF(C631&lt; $D$4+1,MOD(((ROW(B631)-ROW(B$7))),$C$5)+1,"")</f>
        <v/>
      </c>
      <c r="C631" s="28">
        <f>ROUNDDOWN(((ROW(C631)-ROW(C$7))/C$5)+1,0)</f>
        <v/>
      </c>
    </row>
    <row r="632">
      <c r="B632" s="28">
        <f>IF(C632&lt; $D$4+1,MOD(((ROW(B632)-ROW(B$7))),$C$5)+1,"")</f>
        <v/>
      </c>
      <c r="C632" s="28">
        <f>ROUNDDOWN(((ROW(C632)-ROW(C$7))/C$5)+1,0)</f>
        <v/>
      </c>
    </row>
    <row r="633">
      <c r="B633" s="28">
        <f>IF(C633&lt; $D$4+1,MOD(((ROW(B633)-ROW(B$7))),$C$5)+1,"")</f>
        <v/>
      </c>
      <c r="C633" s="28">
        <f>ROUNDDOWN(((ROW(C633)-ROW(C$7))/C$5)+1,0)</f>
        <v/>
      </c>
    </row>
    <row r="634">
      <c r="B634" s="28">
        <f>IF(C634&lt; $D$4+1,MOD(((ROW(B634)-ROW(B$7))),$C$5)+1,"")</f>
        <v/>
      </c>
      <c r="C634" s="28">
        <f>ROUNDDOWN(((ROW(C634)-ROW(C$7))/C$5)+1,0)</f>
        <v/>
      </c>
    </row>
    <row r="635">
      <c r="B635" s="28">
        <f>IF(C635&lt; $D$4+1,MOD(((ROW(B635)-ROW(B$7))),$C$5)+1,"")</f>
        <v/>
      </c>
      <c r="C635" s="28">
        <f>ROUNDDOWN(((ROW(C635)-ROW(C$7))/C$5)+1,0)</f>
        <v/>
      </c>
    </row>
    <row r="636">
      <c r="B636" s="28">
        <f>IF(C636&lt; $D$4+1,MOD(((ROW(B636)-ROW(B$7))),$C$5)+1,"")</f>
        <v/>
      </c>
      <c r="C636" s="28">
        <f>ROUNDDOWN(((ROW(C636)-ROW(C$7))/C$5)+1,0)</f>
        <v/>
      </c>
    </row>
    <row r="637">
      <c r="B637" s="28">
        <f>IF(C637&lt; $D$4+1,MOD(((ROW(B637)-ROW(B$7))),$C$5)+1,"")</f>
        <v/>
      </c>
      <c r="C637" s="28">
        <f>ROUNDDOWN(((ROW(C637)-ROW(C$7))/C$5)+1,0)</f>
        <v/>
      </c>
    </row>
    <row r="638">
      <c r="B638" s="28">
        <f>IF(C638&lt; $D$4+1,MOD(((ROW(B638)-ROW(B$7))),$C$5)+1,"")</f>
        <v/>
      </c>
      <c r="C638" s="28">
        <f>ROUNDDOWN(((ROW(C638)-ROW(C$7))/C$5)+1,0)</f>
        <v/>
      </c>
    </row>
    <row r="639">
      <c r="B639" s="28">
        <f>IF(C639&lt; $D$4+1,MOD(((ROW(B639)-ROW(B$7))),$C$5)+1,"")</f>
        <v/>
      </c>
      <c r="C639" s="28">
        <f>ROUNDDOWN(((ROW(C639)-ROW(C$7))/C$5)+1,0)</f>
        <v/>
      </c>
    </row>
    <row r="640">
      <c r="B640" s="28">
        <f>IF(C640&lt; $D$4+1,MOD(((ROW(B640)-ROW(B$7))),$C$5)+1,"")</f>
        <v/>
      </c>
      <c r="C640" s="28">
        <f>ROUNDDOWN(((ROW(C640)-ROW(C$7))/C$5)+1,0)</f>
        <v/>
      </c>
    </row>
    <row r="641">
      <c r="B641" s="28">
        <f>IF(C641&lt; $D$4+1,MOD(((ROW(B641)-ROW(B$7))),$C$5)+1,"")</f>
        <v/>
      </c>
      <c r="C641" s="28">
        <f>ROUNDDOWN(((ROW(C641)-ROW(C$7))/C$5)+1,0)</f>
        <v/>
      </c>
    </row>
    <row r="642">
      <c r="B642" s="28">
        <f>IF(C642&lt; $D$4+1,MOD(((ROW(B642)-ROW(B$7))),$C$5)+1,"")</f>
        <v/>
      </c>
      <c r="C642" s="28">
        <f>ROUNDDOWN(((ROW(C642)-ROW(C$7))/C$5)+1,0)</f>
        <v/>
      </c>
    </row>
    <row r="643">
      <c r="B643" s="28">
        <f>IF(C643&lt; $D$4+1,MOD(((ROW(B643)-ROW(B$7))),$C$5)+1,"")</f>
        <v/>
      </c>
      <c r="C643" s="28">
        <f>ROUNDDOWN(((ROW(C643)-ROW(C$7))/C$5)+1,0)</f>
        <v/>
      </c>
    </row>
    <row r="644">
      <c r="B644" s="28">
        <f>IF(C644&lt; $D$4+1,MOD(((ROW(B644)-ROW(B$7))),$C$5)+1,"")</f>
        <v/>
      </c>
      <c r="C644" s="28">
        <f>ROUNDDOWN(((ROW(C644)-ROW(C$7))/C$5)+1,0)</f>
        <v/>
      </c>
    </row>
    <row r="645">
      <c r="B645" s="28">
        <f>IF(C645&lt; $D$4+1,MOD(((ROW(B645)-ROW(B$7))),$C$5)+1,"")</f>
        <v/>
      </c>
      <c r="C645" s="28">
        <f>ROUNDDOWN(((ROW(C645)-ROW(C$7))/C$5)+1,0)</f>
        <v/>
      </c>
    </row>
    <row r="646">
      <c r="B646" s="28">
        <f>IF(C646&lt; $D$4+1,MOD(((ROW(B646)-ROW(B$7))),$C$5)+1,"")</f>
        <v/>
      </c>
      <c r="C646" s="28">
        <f>ROUNDDOWN(((ROW(C646)-ROW(C$7))/C$5)+1,0)</f>
        <v/>
      </c>
    </row>
    <row r="647">
      <c r="B647" s="28">
        <f>IF(C647&lt; $D$4+1,MOD(((ROW(B647)-ROW(B$7))),$C$5)+1,"")</f>
        <v/>
      </c>
      <c r="C647" s="28">
        <f>ROUNDDOWN(((ROW(C647)-ROW(C$7))/C$5)+1,0)</f>
        <v/>
      </c>
    </row>
    <row r="648">
      <c r="B648" s="28">
        <f>IF(C648&lt; $D$4+1,MOD(((ROW(B648)-ROW(B$7))),$C$5)+1,"")</f>
        <v/>
      </c>
      <c r="C648" s="28">
        <f>ROUNDDOWN(((ROW(C648)-ROW(C$7))/C$5)+1,0)</f>
        <v/>
      </c>
    </row>
    <row r="649">
      <c r="B649" s="28">
        <f>IF(C649&lt; $D$4+1,MOD(((ROW(B649)-ROW(B$7))),$C$5)+1,"")</f>
        <v/>
      </c>
      <c r="C649" s="28">
        <f>ROUNDDOWN(((ROW(C649)-ROW(C$7))/C$5)+1,0)</f>
        <v/>
      </c>
    </row>
    <row r="650">
      <c r="B650" s="28">
        <f>IF(C650&lt; $D$4+1,MOD(((ROW(B650)-ROW(B$7))),$C$5)+1,"")</f>
        <v/>
      </c>
      <c r="C650" s="28">
        <f>ROUNDDOWN(((ROW(C650)-ROW(C$7))/C$5)+1,0)</f>
        <v/>
      </c>
    </row>
    <row r="651">
      <c r="B651" s="28">
        <f>IF(C651&lt; $D$4+1,MOD(((ROW(B651)-ROW(B$7))),$C$5)+1,"")</f>
        <v/>
      </c>
      <c r="C651" s="28">
        <f>ROUNDDOWN(((ROW(C651)-ROW(C$7))/C$5)+1,0)</f>
        <v/>
      </c>
    </row>
    <row r="652">
      <c r="B652" s="28">
        <f>IF(C652&lt; $D$4+1,MOD(((ROW(B652)-ROW(B$7))),$C$5)+1,"")</f>
        <v/>
      </c>
      <c r="C652" s="28">
        <f>ROUNDDOWN(((ROW(C652)-ROW(C$7))/C$5)+1,0)</f>
        <v/>
      </c>
    </row>
    <row r="653">
      <c r="B653" s="28">
        <f>IF(C653&lt; $D$4+1,MOD(((ROW(B653)-ROW(B$7))),$C$5)+1,"")</f>
        <v/>
      </c>
      <c r="C653" s="28">
        <f>ROUNDDOWN(((ROW(C653)-ROW(C$7))/C$5)+1,0)</f>
        <v/>
      </c>
    </row>
    <row r="654">
      <c r="B654" s="28">
        <f>IF(C654&lt; $D$4+1,MOD(((ROW(B654)-ROW(B$7))),$C$5)+1,"")</f>
        <v/>
      </c>
      <c r="C654" s="28">
        <f>ROUNDDOWN(((ROW(C654)-ROW(C$7))/C$5)+1,0)</f>
        <v/>
      </c>
    </row>
    <row r="655">
      <c r="B655" s="28">
        <f>IF(C655&lt; $D$4+1,MOD(((ROW(B655)-ROW(B$7))),$C$5)+1,"")</f>
        <v/>
      </c>
      <c r="C655" s="28">
        <f>ROUNDDOWN(((ROW(C655)-ROW(C$7))/C$5)+1,0)</f>
        <v/>
      </c>
    </row>
    <row r="656">
      <c r="B656" s="28">
        <f>IF(C656&lt; $D$4+1,MOD(((ROW(B656)-ROW(B$7))),$C$5)+1,"")</f>
        <v/>
      </c>
      <c r="C656" s="28">
        <f>ROUNDDOWN(((ROW(C656)-ROW(C$7))/C$5)+1,0)</f>
        <v/>
      </c>
    </row>
    <row r="657">
      <c r="B657" s="28">
        <f>IF(C657&lt; $D$4+1,MOD(((ROW(B657)-ROW(B$7))),$C$5)+1,"")</f>
        <v/>
      </c>
      <c r="C657" s="28">
        <f>ROUNDDOWN(((ROW(C657)-ROW(C$7))/C$5)+1,0)</f>
        <v/>
      </c>
    </row>
    <row r="658">
      <c r="B658" s="28">
        <f>IF(C658&lt; $D$4+1,MOD(((ROW(B658)-ROW(B$7))),$C$5)+1,"")</f>
        <v/>
      </c>
      <c r="C658" s="28">
        <f>ROUNDDOWN(((ROW(C658)-ROW(C$7))/C$5)+1,0)</f>
        <v/>
      </c>
    </row>
    <row r="659">
      <c r="B659" s="28">
        <f>IF(C659&lt; $D$4+1,MOD(((ROW(B659)-ROW(B$7))),$C$5)+1,"")</f>
        <v/>
      </c>
      <c r="C659" s="28">
        <f>ROUNDDOWN(((ROW(C659)-ROW(C$7))/C$5)+1,0)</f>
        <v/>
      </c>
    </row>
    <row r="660">
      <c r="B660" s="28">
        <f>IF(C660&lt; $D$4+1,MOD(((ROW(B660)-ROW(B$7))),$C$5)+1,"")</f>
        <v/>
      </c>
      <c r="C660" s="28">
        <f>ROUNDDOWN(((ROW(C660)-ROW(C$7))/C$5)+1,0)</f>
        <v/>
      </c>
    </row>
    <row r="661">
      <c r="B661" s="28">
        <f>IF(C661&lt; $D$4+1,MOD(((ROW(B661)-ROW(B$7))),$C$5)+1,"")</f>
        <v/>
      </c>
      <c r="C661" s="28">
        <f>ROUNDDOWN(((ROW(C661)-ROW(C$7))/C$5)+1,0)</f>
        <v/>
      </c>
    </row>
    <row r="662">
      <c r="B662" s="28">
        <f>IF(C662&lt; $D$4+1,MOD(((ROW(B662)-ROW(B$7))),$C$5)+1,"")</f>
        <v/>
      </c>
      <c r="C662" s="28">
        <f>ROUNDDOWN(((ROW(C662)-ROW(C$7))/C$5)+1,0)</f>
        <v/>
      </c>
    </row>
    <row r="663">
      <c r="B663" s="28">
        <f>IF(C663&lt; $D$4+1,MOD(((ROW(B663)-ROW(B$7))),$C$5)+1,"")</f>
        <v/>
      </c>
      <c r="C663" s="28">
        <f>ROUNDDOWN(((ROW(C663)-ROW(C$7))/C$5)+1,0)</f>
        <v/>
      </c>
    </row>
    <row r="664">
      <c r="B664" s="28">
        <f>IF(C664&lt; $D$4+1,MOD(((ROW(B664)-ROW(B$7))),$C$5)+1,"")</f>
        <v/>
      </c>
      <c r="C664" s="28">
        <f>ROUNDDOWN(((ROW(C664)-ROW(C$7))/C$5)+1,0)</f>
        <v/>
      </c>
    </row>
    <row r="665">
      <c r="B665" s="28">
        <f>IF(C665&lt; $D$4+1,MOD(((ROW(B665)-ROW(B$7))),$C$5)+1,"")</f>
        <v/>
      </c>
      <c r="C665" s="28">
        <f>ROUNDDOWN(((ROW(C665)-ROW(C$7))/C$5)+1,0)</f>
        <v/>
      </c>
    </row>
    <row r="666">
      <c r="B666" s="28">
        <f>IF(C666&lt; $D$4+1,MOD(((ROW(B666)-ROW(B$7))),$C$5)+1,"")</f>
        <v/>
      </c>
      <c r="C666" s="28">
        <f>ROUNDDOWN(((ROW(C666)-ROW(C$7))/C$5)+1,0)</f>
        <v/>
      </c>
    </row>
    <row r="667">
      <c r="B667" s="28">
        <f>IF(C667&lt; $D$4+1,MOD(((ROW(B667)-ROW(B$7))),$C$5)+1,"")</f>
        <v/>
      </c>
      <c r="C667" s="28">
        <f>ROUNDDOWN(((ROW(C667)-ROW(C$7))/C$5)+1,0)</f>
        <v/>
      </c>
    </row>
    <row r="668">
      <c r="B668" s="28">
        <f>IF(C668&lt; $D$4+1,MOD(((ROW(B668)-ROW(B$7))),$C$5)+1,"")</f>
        <v/>
      </c>
      <c r="C668" s="28">
        <f>ROUNDDOWN(((ROW(C668)-ROW(C$7))/C$5)+1,0)</f>
        <v/>
      </c>
    </row>
    <row r="669">
      <c r="B669" s="28">
        <f>IF(C669&lt; $D$4+1,MOD(((ROW(B669)-ROW(B$7))),$C$5)+1,"")</f>
        <v/>
      </c>
      <c r="C669" s="28">
        <f>ROUNDDOWN(((ROW(C669)-ROW(C$7))/C$5)+1,0)</f>
        <v/>
      </c>
    </row>
    <row r="670">
      <c r="B670" s="28">
        <f>IF(C670&lt; $D$4+1,MOD(((ROW(B670)-ROW(B$7))),$C$5)+1,"")</f>
        <v/>
      </c>
      <c r="C670" s="28">
        <f>ROUNDDOWN(((ROW(C670)-ROW(C$7))/C$5)+1,0)</f>
        <v/>
      </c>
    </row>
    <row r="671">
      <c r="B671" s="28">
        <f>IF(C671&lt; $D$4+1,MOD(((ROW(B671)-ROW(B$7))),$C$5)+1,"")</f>
        <v/>
      </c>
      <c r="C671" s="28">
        <f>ROUNDDOWN(((ROW(C671)-ROW(C$7))/C$5)+1,0)</f>
        <v/>
      </c>
    </row>
    <row r="672">
      <c r="B672" s="28">
        <f>IF(C672&lt; $D$4+1,MOD(((ROW(B672)-ROW(B$7))),$C$5)+1,"")</f>
        <v/>
      </c>
      <c r="C672" s="28">
        <f>ROUNDDOWN(((ROW(C672)-ROW(C$7))/C$5)+1,0)</f>
        <v/>
      </c>
    </row>
    <row r="673">
      <c r="B673" s="28">
        <f>IF(C673&lt; $D$4+1,MOD(((ROW(B673)-ROW(B$7))),$C$5)+1,"")</f>
        <v/>
      </c>
      <c r="C673" s="28">
        <f>ROUNDDOWN(((ROW(C673)-ROW(C$7))/C$5)+1,0)</f>
        <v/>
      </c>
    </row>
    <row r="674">
      <c r="B674" s="28">
        <f>IF(C674&lt; $D$4+1,MOD(((ROW(B674)-ROW(B$7))),$C$5)+1,"")</f>
        <v/>
      </c>
      <c r="C674" s="28">
        <f>ROUNDDOWN(((ROW(C674)-ROW(C$7))/C$5)+1,0)</f>
        <v/>
      </c>
    </row>
    <row r="675">
      <c r="B675" s="28">
        <f>IF(C675&lt; $D$4+1,MOD(((ROW(B675)-ROW(B$7))),$C$5)+1,"")</f>
        <v/>
      </c>
      <c r="C675" s="28">
        <f>ROUNDDOWN(((ROW(C675)-ROW(C$7))/C$5)+1,0)</f>
        <v/>
      </c>
    </row>
    <row r="676">
      <c r="B676" s="28">
        <f>IF(C676&lt; $D$4+1,MOD(((ROW(B676)-ROW(B$7))),$C$5)+1,"")</f>
        <v/>
      </c>
      <c r="C676" s="28">
        <f>ROUNDDOWN(((ROW(C676)-ROW(C$7))/C$5)+1,0)</f>
        <v/>
      </c>
    </row>
    <row r="677">
      <c r="B677" s="28">
        <f>IF(C677&lt; $D$4+1,MOD(((ROW(B677)-ROW(B$7))),$C$5)+1,"")</f>
        <v/>
      </c>
      <c r="C677" s="28">
        <f>ROUNDDOWN(((ROW(C677)-ROW(C$7))/C$5)+1,0)</f>
        <v/>
      </c>
    </row>
    <row r="678">
      <c r="B678" s="28">
        <f>IF(C678&lt; $D$4+1,MOD(((ROW(B678)-ROW(B$7))),$C$5)+1,"")</f>
        <v/>
      </c>
      <c r="C678" s="28">
        <f>ROUNDDOWN(((ROW(C678)-ROW(C$7))/C$5)+1,0)</f>
        <v/>
      </c>
    </row>
    <row r="679">
      <c r="B679" s="28">
        <f>IF(C679&lt; $D$4+1,MOD(((ROW(B679)-ROW(B$7))),$C$5)+1,"")</f>
        <v/>
      </c>
      <c r="C679" s="28">
        <f>ROUNDDOWN(((ROW(C679)-ROW(C$7))/C$5)+1,0)</f>
        <v/>
      </c>
    </row>
    <row r="680">
      <c r="B680" s="28">
        <f>IF(C680&lt; $D$4+1,MOD(((ROW(B680)-ROW(B$7))),$C$5)+1,"")</f>
        <v/>
      </c>
      <c r="C680" s="28">
        <f>ROUNDDOWN(((ROW(C680)-ROW(C$7))/C$5)+1,0)</f>
        <v/>
      </c>
    </row>
    <row r="681">
      <c r="B681" s="28">
        <f>IF(C681&lt; $D$4+1,MOD(((ROW(B681)-ROW(B$7))),$C$5)+1,"")</f>
        <v/>
      </c>
      <c r="C681" s="28">
        <f>ROUNDDOWN(((ROW(C681)-ROW(C$7))/C$5)+1,0)</f>
        <v/>
      </c>
    </row>
    <row r="682">
      <c r="B682" s="28">
        <f>IF(C682&lt; $D$4+1,MOD(((ROW(B682)-ROW(B$7))),$C$5)+1,"")</f>
        <v/>
      </c>
      <c r="C682" s="28">
        <f>ROUNDDOWN(((ROW(C682)-ROW(C$7))/C$5)+1,0)</f>
        <v/>
      </c>
    </row>
    <row r="683">
      <c r="B683" s="28">
        <f>IF(C683&lt; $D$4+1,MOD(((ROW(B683)-ROW(B$7))),$C$5)+1,"")</f>
        <v/>
      </c>
      <c r="C683" s="28">
        <f>ROUNDDOWN(((ROW(C683)-ROW(C$7))/C$5)+1,0)</f>
        <v/>
      </c>
    </row>
    <row r="684">
      <c r="B684" s="28">
        <f>IF(C684&lt; $D$4+1,MOD(((ROW(B684)-ROW(B$7))),$C$5)+1,"")</f>
        <v/>
      </c>
      <c r="C684" s="28">
        <f>ROUNDDOWN(((ROW(C684)-ROW(C$7))/C$5)+1,0)</f>
        <v/>
      </c>
    </row>
    <row r="685">
      <c r="B685" s="28">
        <f>IF(C685&lt; $D$4+1,MOD(((ROW(B685)-ROW(B$7))),$C$5)+1,"")</f>
        <v/>
      </c>
      <c r="C685" s="28">
        <f>ROUNDDOWN(((ROW(C685)-ROW(C$7))/C$5)+1,0)</f>
        <v/>
      </c>
    </row>
    <row r="686">
      <c r="B686" s="28">
        <f>IF(C686&lt; $D$4+1,MOD(((ROW(B686)-ROW(B$7))),$C$5)+1,"")</f>
        <v/>
      </c>
      <c r="C686" s="28">
        <f>ROUNDDOWN(((ROW(C686)-ROW(C$7))/C$5)+1,0)</f>
        <v/>
      </c>
    </row>
    <row r="687">
      <c r="B687" s="28">
        <f>IF(C687&lt; $D$4+1,MOD(((ROW(B687)-ROW(B$7))),$C$5)+1,"")</f>
        <v/>
      </c>
      <c r="C687" s="28">
        <f>ROUNDDOWN(((ROW(C687)-ROW(C$7))/C$5)+1,0)</f>
        <v/>
      </c>
    </row>
    <row r="688">
      <c r="B688" s="28">
        <f>IF(C688&lt; $D$4+1,MOD(((ROW(B688)-ROW(B$7))),$C$5)+1,"")</f>
        <v/>
      </c>
      <c r="C688" s="28">
        <f>ROUNDDOWN(((ROW(C688)-ROW(C$7))/C$5)+1,0)</f>
        <v/>
      </c>
    </row>
    <row r="689">
      <c r="B689" s="28">
        <f>IF(C689&lt; $D$4+1,MOD(((ROW(B689)-ROW(B$7))),$C$5)+1,"")</f>
        <v/>
      </c>
      <c r="C689" s="28">
        <f>ROUNDDOWN(((ROW(C689)-ROW(C$7))/C$5)+1,0)</f>
        <v/>
      </c>
    </row>
    <row r="690">
      <c r="B690" s="28">
        <f>IF(C690&lt; $D$4+1,MOD(((ROW(B690)-ROW(B$7))),$C$5)+1,"")</f>
        <v/>
      </c>
      <c r="C690" s="28">
        <f>ROUNDDOWN(((ROW(C690)-ROW(C$7))/C$5)+1,0)</f>
        <v/>
      </c>
    </row>
    <row r="691">
      <c r="B691" s="28">
        <f>IF(C691&lt; $D$4+1,MOD(((ROW(B691)-ROW(B$7))),$C$5)+1,"")</f>
        <v/>
      </c>
      <c r="C691" s="28">
        <f>ROUNDDOWN(((ROW(C691)-ROW(C$7))/C$5)+1,0)</f>
        <v/>
      </c>
    </row>
    <row r="692">
      <c r="B692" s="28">
        <f>IF(C692&lt; $D$4+1,MOD(((ROW(B692)-ROW(B$7))),$C$5)+1,"")</f>
        <v/>
      </c>
      <c r="C692" s="28">
        <f>ROUNDDOWN(((ROW(C692)-ROW(C$7))/C$5)+1,0)</f>
        <v/>
      </c>
    </row>
    <row r="693">
      <c r="B693" s="28">
        <f>IF(C693&lt; $D$4+1,MOD(((ROW(B693)-ROW(B$7))),$C$5)+1,"")</f>
        <v/>
      </c>
      <c r="C693" s="28">
        <f>ROUNDDOWN(((ROW(C693)-ROW(C$7))/C$5)+1,0)</f>
        <v/>
      </c>
    </row>
    <row r="694">
      <c r="B694" s="28">
        <f>IF(C694&lt; $D$4+1,MOD(((ROW(B694)-ROW(B$7))),$C$5)+1,"")</f>
        <v/>
      </c>
      <c r="C694" s="28">
        <f>ROUNDDOWN(((ROW(C694)-ROW(C$7))/C$5)+1,0)</f>
        <v/>
      </c>
    </row>
    <row r="695">
      <c r="B695" s="28">
        <f>IF(C695&lt; $D$4+1,MOD(((ROW(B695)-ROW(B$7))),$C$5)+1,"")</f>
        <v/>
      </c>
      <c r="C695" s="28">
        <f>ROUNDDOWN(((ROW(C695)-ROW(C$7))/C$5)+1,0)</f>
        <v/>
      </c>
    </row>
    <row r="696">
      <c r="B696" s="28">
        <f>IF(C696&lt; $D$4+1,MOD(((ROW(B696)-ROW(B$7))),$C$5)+1,"")</f>
        <v/>
      </c>
      <c r="C696" s="28">
        <f>ROUNDDOWN(((ROW(C696)-ROW(C$7))/C$5)+1,0)</f>
        <v/>
      </c>
    </row>
    <row r="697">
      <c r="B697" s="28">
        <f>IF(C697&lt; $D$4+1,MOD(((ROW(B697)-ROW(B$7))),$C$5)+1,"")</f>
        <v/>
      </c>
      <c r="C697" s="28">
        <f>ROUNDDOWN(((ROW(C697)-ROW(C$7))/C$5)+1,0)</f>
        <v/>
      </c>
    </row>
    <row r="698">
      <c r="B698" s="28">
        <f>IF(C698&lt; $D$4+1,MOD(((ROW(B698)-ROW(B$7))),$C$5)+1,"")</f>
        <v/>
      </c>
      <c r="C698" s="28">
        <f>ROUNDDOWN(((ROW(C698)-ROW(C$7))/C$5)+1,0)</f>
        <v/>
      </c>
    </row>
    <row r="699">
      <c r="B699" s="28">
        <f>IF(C699&lt; $D$4+1,MOD(((ROW(B699)-ROW(B$7))),$C$5)+1,"")</f>
        <v/>
      </c>
      <c r="C699" s="28">
        <f>ROUNDDOWN(((ROW(C699)-ROW(C$7))/C$5)+1,0)</f>
        <v/>
      </c>
    </row>
    <row r="700">
      <c r="B700" s="28">
        <f>IF(C700&lt; $D$4+1,MOD(((ROW(B700)-ROW(B$7))),$C$5)+1,"")</f>
        <v/>
      </c>
      <c r="C700" s="28">
        <f>ROUNDDOWN(((ROW(C700)-ROW(C$7))/C$5)+1,0)</f>
        <v/>
      </c>
    </row>
    <row r="701">
      <c r="B701" s="28">
        <f>IF(C701&lt; $D$4+1,MOD(((ROW(B701)-ROW(B$7))),$C$5)+1,"")</f>
        <v/>
      </c>
      <c r="C701" s="28">
        <f>ROUNDDOWN(((ROW(C701)-ROW(C$7))/C$5)+1,0)</f>
        <v/>
      </c>
    </row>
    <row r="702">
      <c r="B702" s="28">
        <f>IF(C702&lt; $D$4+1,MOD(((ROW(B702)-ROW(B$7))),$C$5)+1,"")</f>
        <v/>
      </c>
      <c r="C702" s="28">
        <f>ROUNDDOWN(((ROW(C702)-ROW(C$7))/C$5)+1,0)</f>
        <v/>
      </c>
    </row>
    <row r="703">
      <c r="B703" s="28">
        <f>IF(C703&lt; $D$4+1,MOD(((ROW(B703)-ROW(B$7))),$C$5)+1,"")</f>
        <v/>
      </c>
      <c r="C703" s="28">
        <f>ROUNDDOWN(((ROW(C703)-ROW(C$7))/C$5)+1,0)</f>
        <v/>
      </c>
    </row>
    <row r="704">
      <c r="B704" s="28">
        <f>IF(C704&lt; $D$4+1,MOD(((ROW(B704)-ROW(B$7))),$C$5)+1,"")</f>
        <v/>
      </c>
      <c r="C704" s="28">
        <f>ROUNDDOWN(((ROW(C704)-ROW(C$7))/C$5)+1,0)</f>
        <v/>
      </c>
    </row>
    <row r="705">
      <c r="B705" s="28">
        <f>IF(C705&lt; $D$4+1,MOD(((ROW(B705)-ROW(B$7))),$C$5)+1,"")</f>
        <v/>
      </c>
      <c r="C705" s="28">
        <f>ROUNDDOWN(((ROW(C705)-ROW(C$7))/C$5)+1,0)</f>
        <v/>
      </c>
    </row>
    <row r="706">
      <c r="B706" s="28">
        <f>IF(C706&lt; $D$4+1,MOD(((ROW(B706)-ROW(B$7))),$C$5)+1,"")</f>
        <v/>
      </c>
      <c r="C706" s="28">
        <f>ROUNDDOWN(((ROW(C706)-ROW(C$7))/C$5)+1,0)</f>
        <v/>
      </c>
    </row>
    <row r="707">
      <c r="B707" s="28">
        <f>IF(C707&lt; $D$4+1,MOD(((ROW(B707)-ROW(B$7))),$C$5)+1,"")</f>
        <v/>
      </c>
      <c r="C707" s="28">
        <f>ROUNDDOWN(((ROW(C707)-ROW(C$7))/C$5)+1,0)</f>
        <v/>
      </c>
    </row>
    <row r="708">
      <c r="B708" s="28">
        <f>IF(C708&lt; $D$4+1,MOD(((ROW(B708)-ROW(B$7))),$C$5)+1,"")</f>
        <v/>
      </c>
      <c r="C708" s="28">
        <f>ROUNDDOWN(((ROW(C708)-ROW(C$7))/C$5)+1,0)</f>
        <v/>
      </c>
    </row>
    <row r="709">
      <c r="B709" s="28">
        <f>IF(C709&lt; $D$4+1,MOD(((ROW(B709)-ROW(B$7))),$C$5)+1,"")</f>
        <v/>
      </c>
      <c r="C709" s="28">
        <f>ROUNDDOWN(((ROW(C709)-ROW(C$7))/C$5)+1,0)</f>
        <v/>
      </c>
    </row>
    <row r="710">
      <c r="B710" s="28">
        <f>IF(C710&lt; $D$4+1,MOD(((ROW(B710)-ROW(B$7))),$C$5)+1,"")</f>
        <v/>
      </c>
      <c r="C710" s="28">
        <f>ROUNDDOWN(((ROW(C710)-ROW(C$7))/C$5)+1,0)</f>
        <v/>
      </c>
    </row>
    <row r="711">
      <c r="B711" s="28">
        <f>IF(C711&lt; $D$4+1,MOD(((ROW(B711)-ROW(B$7))),$C$5)+1,"")</f>
        <v/>
      </c>
      <c r="C711" s="28">
        <f>ROUNDDOWN(((ROW(C711)-ROW(C$7))/C$5)+1,0)</f>
        <v/>
      </c>
    </row>
    <row r="712">
      <c r="B712" s="28">
        <f>IF(C712&lt; $D$4+1,MOD(((ROW(B712)-ROW(B$7))),$C$5)+1,"")</f>
        <v/>
      </c>
      <c r="C712" s="28">
        <f>ROUNDDOWN(((ROW(C712)-ROW(C$7))/C$5)+1,0)</f>
        <v/>
      </c>
    </row>
    <row r="713">
      <c r="B713" s="28">
        <f>IF(C713&lt; $D$4+1,MOD(((ROW(B713)-ROW(B$7))),$C$5)+1,"")</f>
        <v/>
      </c>
      <c r="C713" s="28">
        <f>ROUNDDOWN(((ROW(C713)-ROW(C$7))/C$5)+1,0)</f>
        <v/>
      </c>
    </row>
    <row r="714">
      <c r="B714" s="28">
        <f>IF(C714&lt; $D$4+1,MOD(((ROW(B714)-ROW(B$7))),$C$5)+1,"")</f>
        <v/>
      </c>
      <c r="C714" s="28">
        <f>ROUNDDOWN(((ROW(C714)-ROW(C$7))/C$5)+1,0)</f>
        <v/>
      </c>
    </row>
    <row r="715">
      <c r="B715" s="28">
        <f>IF(C715&lt; $D$4+1,MOD(((ROW(B715)-ROW(B$7))),$C$5)+1,"")</f>
        <v/>
      </c>
      <c r="C715" s="28">
        <f>ROUNDDOWN(((ROW(C715)-ROW(C$7))/C$5)+1,0)</f>
        <v/>
      </c>
    </row>
    <row r="716">
      <c r="B716" s="28">
        <f>IF(C716&lt; $D$4+1,MOD(((ROW(B716)-ROW(B$7))),$C$5)+1,"")</f>
        <v/>
      </c>
      <c r="C716" s="28">
        <f>ROUNDDOWN(((ROW(C716)-ROW(C$7))/C$5)+1,0)</f>
        <v/>
      </c>
    </row>
    <row r="717">
      <c r="B717" s="28">
        <f>IF(C717&lt; $D$4+1,MOD(((ROW(B717)-ROW(B$7))),$C$5)+1,"")</f>
        <v/>
      </c>
      <c r="C717" s="28">
        <f>ROUNDDOWN(((ROW(C717)-ROW(C$7))/C$5)+1,0)</f>
        <v/>
      </c>
    </row>
    <row r="718">
      <c r="B718" s="28">
        <f>IF(C718&lt; $D$4+1,MOD(((ROW(B718)-ROW(B$7))),$C$5)+1,"")</f>
        <v/>
      </c>
      <c r="C718" s="28">
        <f>ROUNDDOWN(((ROW(C718)-ROW(C$7))/C$5)+1,0)</f>
        <v/>
      </c>
    </row>
    <row r="719">
      <c r="B719" s="28">
        <f>IF(C719&lt; $D$4+1,MOD(((ROW(B719)-ROW(B$7))),$C$5)+1,"")</f>
        <v/>
      </c>
      <c r="C719" s="28">
        <f>ROUNDDOWN(((ROW(C719)-ROW(C$7))/C$5)+1,0)</f>
        <v/>
      </c>
    </row>
    <row r="720">
      <c r="B720" s="28">
        <f>IF(C720&lt; $D$4+1,MOD(((ROW(B720)-ROW(B$7))),$C$5)+1,"")</f>
        <v/>
      </c>
      <c r="C720" s="28">
        <f>ROUNDDOWN(((ROW(C720)-ROW(C$7))/C$5)+1,0)</f>
        <v/>
      </c>
    </row>
    <row r="721">
      <c r="B721" s="28">
        <f>IF(C721&lt; $D$4+1,MOD(((ROW(B721)-ROW(B$7))),$C$5)+1,"")</f>
        <v/>
      </c>
      <c r="C721" s="28">
        <f>ROUNDDOWN(((ROW(C721)-ROW(C$7))/C$5)+1,0)</f>
        <v/>
      </c>
    </row>
    <row r="722">
      <c r="B722" s="28">
        <f>IF(C722&lt; $D$4+1,MOD(((ROW(B722)-ROW(B$7))),$C$5)+1,"")</f>
        <v/>
      </c>
      <c r="C722" s="28">
        <f>ROUNDDOWN(((ROW(C722)-ROW(C$7))/C$5)+1,0)</f>
        <v/>
      </c>
    </row>
    <row r="723">
      <c r="B723" s="28">
        <f>IF(C723&lt; $D$4+1,MOD(((ROW(B723)-ROW(B$7))),$C$5)+1,"")</f>
        <v/>
      </c>
      <c r="C723" s="28">
        <f>ROUNDDOWN(((ROW(C723)-ROW(C$7))/C$5)+1,0)</f>
        <v/>
      </c>
    </row>
    <row r="724">
      <c r="B724" s="28">
        <f>IF(C724&lt; $D$4+1,MOD(((ROW(B724)-ROW(B$7))),$C$5)+1,"")</f>
        <v/>
      </c>
      <c r="C724" s="28">
        <f>ROUNDDOWN(((ROW(C724)-ROW(C$7))/C$5)+1,0)</f>
        <v/>
      </c>
    </row>
    <row r="725">
      <c r="B725" s="28">
        <f>IF(C725&lt; $D$4+1,MOD(((ROW(B725)-ROW(B$7))),$C$5)+1,"")</f>
        <v/>
      </c>
      <c r="C725" s="28">
        <f>ROUNDDOWN(((ROW(C725)-ROW(C$7))/C$5)+1,0)</f>
        <v/>
      </c>
    </row>
    <row r="726">
      <c r="B726" s="28">
        <f>IF(C726&lt; $D$4+1,MOD(((ROW(B726)-ROW(B$7))),$C$5)+1,"")</f>
        <v/>
      </c>
      <c r="C726" s="28">
        <f>ROUNDDOWN(((ROW(C726)-ROW(C$7))/C$5)+1,0)</f>
        <v/>
      </c>
    </row>
    <row r="727">
      <c r="B727" s="28">
        <f>IF(C727&lt; $D$4+1,MOD(((ROW(B727)-ROW(B$7))),$C$5)+1,"")</f>
        <v/>
      </c>
      <c r="C727" s="28">
        <f>ROUNDDOWN(((ROW(C727)-ROW(C$7))/C$5)+1,0)</f>
        <v/>
      </c>
    </row>
    <row r="728">
      <c r="B728" s="28">
        <f>IF(C728&lt; $D$4+1,MOD(((ROW(B728)-ROW(B$7))),$C$5)+1,"")</f>
        <v/>
      </c>
      <c r="C728" s="28">
        <f>ROUNDDOWN(((ROW(C728)-ROW(C$7))/C$5)+1,0)</f>
        <v/>
      </c>
    </row>
    <row r="729">
      <c r="B729" s="28">
        <f>IF(C729&lt; $D$4+1,MOD(((ROW(B729)-ROW(B$7))),$C$5)+1,"")</f>
        <v/>
      </c>
      <c r="C729" s="28">
        <f>ROUNDDOWN(((ROW(C729)-ROW(C$7))/C$5)+1,0)</f>
        <v/>
      </c>
    </row>
    <row r="730">
      <c r="B730" s="28">
        <f>IF(C730&lt; $D$4+1,MOD(((ROW(B730)-ROW(B$7))),$C$5)+1,"")</f>
        <v/>
      </c>
      <c r="C730" s="28">
        <f>ROUNDDOWN(((ROW(C730)-ROW(C$7))/C$5)+1,0)</f>
        <v/>
      </c>
    </row>
    <row r="731">
      <c r="B731" s="28">
        <f>IF(C731&lt; $D$4+1,MOD(((ROW(B731)-ROW(B$7))),$C$5)+1,"")</f>
        <v/>
      </c>
      <c r="C731" s="28">
        <f>ROUNDDOWN(((ROW(C731)-ROW(C$7))/C$5)+1,0)</f>
        <v/>
      </c>
    </row>
    <row r="732">
      <c r="B732" s="28">
        <f>IF(C732&lt; $D$4+1,MOD(((ROW(B732)-ROW(B$7))),$C$5)+1,"")</f>
        <v/>
      </c>
      <c r="C732" s="28">
        <f>ROUNDDOWN(((ROW(C732)-ROW(C$7))/C$5)+1,0)</f>
        <v/>
      </c>
    </row>
    <row r="733">
      <c r="B733" s="28">
        <f>IF(C733&lt; $D$4+1,MOD(((ROW(B733)-ROW(B$7))),$C$5)+1,"")</f>
        <v/>
      </c>
      <c r="C733" s="28">
        <f>ROUNDDOWN(((ROW(C733)-ROW(C$7))/C$5)+1,0)</f>
        <v/>
      </c>
    </row>
    <row r="734">
      <c r="B734" s="28">
        <f>IF(C734&lt; $D$4+1,MOD(((ROW(B734)-ROW(B$7))),$C$5)+1,"")</f>
        <v/>
      </c>
      <c r="C734" s="28">
        <f>ROUNDDOWN(((ROW(C734)-ROW(C$7))/C$5)+1,0)</f>
        <v/>
      </c>
    </row>
    <row r="735">
      <c r="B735" s="28">
        <f>IF(C735&lt; $D$4+1,MOD(((ROW(B735)-ROW(B$7))),$C$5)+1,"")</f>
        <v/>
      </c>
      <c r="C735" s="28">
        <f>ROUNDDOWN(((ROW(C735)-ROW(C$7))/C$5)+1,0)</f>
        <v/>
      </c>
    </row>
    <row r="736">
      <c r="B736" s="28">
        <f>IF(C736&lt; $D$4+1,MOD(((ROW(B736)-ROW(B$7))),$C$5)+1,"")</f>
        <v/>
      </c>
      <c r="C736" s="28">
        <f>ROUNDDOWN(((ROW(C736)-ROW(C$7))/C$5)+1,0)</f>
        <v/>
      </c>
    </row>
    <row r="737">
      <c r="B737" s="28">
        <f>IF(C737&lt; $D$4+1,MOD(((ROW(B737)-ROW(B$7))),$C$5)+1,"")</f>
        <v/>
      </c>
      <c r="C737" s="28">
        <f>ROUNDDOWN(((ROW(C737)-ROW(C$7))/C$5)+1,0)</f>
        <v/>
      </c>
    </row>
    <row r="738">
      <c r="B738" s="28">
        <f>IF(C738&lt; $D$4+1,MOD(((ROW(B738)-ROW(B$7))),$C$5)+1,"")</f>
        <v/>
      </c>
      <c r="C738" s="28">
        <f>ROUNDDOWN(((ROW(C738)-ROW(C$7))/C$5)+1,0)</f>
        <v/>
      </c>
    </row>
    <row r="739">
      <c r="B739" s="28">
        <f>IF(C739&lt; $D$4+1,MOD(((ROW(B739)-ROW(B$7))),$C$5)+1,"")</f>
        <v/>
      </c>
      <c r="C739" s="28">
        <f>ROUNDDOWN(((ROW(C739)-ROW(C$7))/C$5)+1,0)</f>
        <v/>
      </c>
    </row>
    <row r="740">
      <c r="B740" s="28">
        <f>IF(C740&lt; $D$4+1,MOD(((ROW(B740)-ROW(B$7))),$C$5)+1,"")</f>
        <v/>
      </c>
      <c r="C740" s="28">
        <f>ROUNDDOWN(((ROW(C740)-ROW(C$7))/C$5)+1,0)</f>
        <v/>
      </c>
    </row>
    <row r="741">
      <c r="B741" s="28">
        <f>IF(C741&lt; $D$4+1,MOD(((ROW(B741)-ROW(B$7))),$C$5)+1,"")</f>
        <v/>
      </c>
      <c r="C741" s="28">
        <f>ROUNDDOWN(((ROW(C741)-ROW(C$7))/C$5)+1,0)</f>
        <v/>
      </c>
    </row>
    <row r="742">
      <c r="B742" s="28">
        <f>IF(C742&lt; $D$4+1,MOD(((ROW(B742)-ROW(B$7))),$C$5)+1,"")</f>
        <v/>
      </c>
      <c r="C742" s="28">
        <f>ROUNDDOWN(((ROW(C742)-ROW(C$7))/C$5)+1,0)</f>
        <v/>
      </c>
    </row>
    <row r="743">
      <c r="B743" s="28">
        <f>IF(C743&lt; $D$4+1,MOD(((ROW(B743)-ROW(B$7))),$C$5)+1,"")</f>
        <v/>
      </c>
      <c r="C743" s="28">
        <f>ROUNDDOWN(((ROW(C743)-ROW(C$7))/C$5)+1,0)</f>
        <v/>
      </c>
    </row>
    <row r="744">
      <c r="B744" s="28">
        <f>IF(C744&lt; $D$4+1,MOD(((ROW(B744)-ROW(B$7))),$C$5)+1,"")</f>
        <v/>
      </c>
      <c r="C744" s="28">
        <f>ROUNDDOWN(((ROW(C744)-ROW(C$7))/C$5)+1,0)</f>
        <v/>
      </c>
    </row>
    <row r="745">
      <c r="B745" s="28">
        <f>IF(C745&lt; $D$4+1,MOD(((ROW(B745)-ROW(B$7))),$C$5)+1,"")</f>
        <v/>
      </c>
      <c r="C745" s="28">
        <f>ROUNDDOWN(((ROW(C745)-ROW(C$7))/C$5)+1,0)</f>
        <v/>
      </c>
    </row>
    <row r="746">
      <c r="B746" s="28">
        <f>IF(C746&lt; $D$4+1,MOD(((ROW(B746)-ROW(B$7))),$C$5)+1,"")</f>
        <v/>
      </c>
      <c r="C746" s="28">
        <f>ROUNDDOWN(((ROW(C746)-ROW(C$7))/C$5)+1,0)</f>
        <v/>
      </c>
    </row>
    <row r="747">
      <c r="B747" s="28">
        <f>IF(C747&lt; $D$4+1,MOD(((ROW(B747)-ROW(B$7))),$C$5)+1,"")</f>
        <v/>
      </c>
      <c r="C747" s="28">
        <f>ROUNDDOWN(((ROW(C747)-ROW(C$7))/C$5)+1,0)</f>
        <v/>
      </c>
    </row>
    <row r="748">
      <c r="B748" s="28">
        <f>IF(C748&lt; $D$4+1,MOD(((ROW(B748)-ROW(B$7))),$C$5)+1,"")</f>
        <v/>
      </c>
      <c r="C748" s="28">
        <f>ROUNDDOWN(((ROW(C748)-ROW(C$7))/C$5)+1,0)</f>
        <v/>
      </c>
    </row>
    <row r="749">
      <c r="B749" s="28">
        <f>IF(C749&lt; $D$4+1,MOD(((ROW(B749)-ROW(B$7))),$C$5)+1,"")</f>
        <v/>
      </c>
      <c r="C749" s="28">
        <f>ROUNDDOWN(((ROW(C749)-ROW(C$7))/C$5)+1,0)</f>
        <v/>
      </c>
    </row>
    <row r="750">
      <c r="B750" s="28">
        <f>IF(C750&lt; $D$4+1,MOD(((ROW(B750)-ROW(B$7))),$C$5)+1,"")</f>
        <v/>
      </c>
      <c r="C750" s="28">
        <f>ROUNDDOWN(((ROW(C750)-ROW(C$7))/C$5)+1,0)</f>
        <v/>
      </c>
    </row>
    <row r="751">
      <c r="B751" s="28">
        <f>IF(C751&lt; $D$4+1,MOD(((ROW(B751)-ROW(B$7))),$C$5)+1,"")</f>
        <v/>
      </c>
      <c r="C751" s="28">
        <f>ROUNDDOWN(((ROW(C751)-ROW(C$7))/C$5)+1,0)</f>
        <v/>
      </c>
    </row>
    <row r="752">
      <c r="B752" s="28">
        <f>IF(C752&lt; $D$4+1,MOD(((ROW(B752)-ROW(B$7))),$C$5)+1,"")</f>
        <v/>
      </c>
      <c r="C752" s="28">
        <f>ROUNDDOWN(((ROW(C752)-ROW(C$7))/C$5)+1,0)</f>
        <v/>
      </c>
    </row>
    <row r="753">
      <c r="B753" s="28">
        <f>IF(C753&lt; $D$4+1,MOD(((ROW(B753)-ROW(B$7))),$C$5)+1,"")</f>
        <v/>
      </c>
      <c r="C753" s="28">
        <f>ROUNDDOWN(((ROW(C753)-ROW(C$7))/C$5)+1,0)</f>
        <v/>
      </c>
    </row>
    <row r="754">
      <c r="B754" s="28">
        <f>IF(C754&lt; $D$4+1,MOD(((ROW(B754)-ROW(B$7))),$C$5)+1,"")</f>
        <v/>
      </c>
      <c r="C754" s="28">
        <f>ROUNDDOWN(((ROW(C754)-ROW(C$7))/C$5)+1,0)</f>
        <v/>
      </c>
    </row>
    <row r="755">
      <c r="B755" s="28">
        <f>IF(C755&lt; $D$4+1,MOD(((ROW(B755)-ROW(B$7))),$C$5)+1,"")</f>
        <v/>
      </c>
      <c r="C755" s="28">
        <f>ROUNDDOWN(((ROW(C755)-ROW(C$7))/C$5)+1,0)</f>
        <v/>
      </c>
    </row>
    <row r="756">
      <c r="B756" s="28">
        <f>IF(C756&lt; $D$4+1,MOD(((ROW(B756)-ROW(B$7))),$C$5)+1,"")</f>
        <v/>
      </c>
      <c r="C756" s="28">
        <f>ROUNDDOWN(((ROW(C756)-ROW(C$7))/C$5)+1,0)</f>
        <v/>
      </c>
    </row>
    <row r="757">
      <c r="B757" s="28">
        <f>IF(C757&lt; $D$4+1,MOD(((ROW(B757)-ROW(B$7))),$C$5)+1,"")</f>
        <v/>
      </c>
      <c r="C757" s="28">
        <f>ROUNDDOWN(((ROW(C757)-ROW(C$7))/C$5)+1,0)</f>
        <v/>
      </c>
    </row>
    <row r="758">
      <c r="B758" s="28">
        <f>IF(C758&lt; $D$4+1,MOD(((ROW(B758)-ROW(B$7))),$C$5)+1,"")</f>
        <v/>
      </c>
      <c r="C758" s="28">
        <f>ROUNDDOWN(((ROW(C758)-ROW(C$7))/C$5)+1,0)</f>
        <v/>
      </c>
    </row>
    <row r="759">
      <c r="B759" s="28">
        <f>IF(C759&lt; $D$4+1,MOD(((ROW(B759)-ROW(B$7))),$C$5)+1,"")</f>
        <v/>
      </c>
      <c r="C759" s="28">
        <f>ROUNDDOWN(((ROW(C759)-ROW(C$7))/C$5)+1,0)</f>
        <v/>
      </c>
    </row>
    <row r="760">
      <c r="B760" s="28">
        <f>IF(C760&lt; $D$4+1,MOD(((ROW(B760)-ROW(B$7))),$C$5)+1,"")</f>
        <v/>
      </c>
      <c r="C760" s="28">
        <f>ROUNDDOWN(((ROW(C760)-ROW(C$7))/C$5)+1,0)</f>
        <v/>
      </c>
    </row>
    <row r="761">
      <c r="B761" s="28">
        <f>IF(C761&lt; $D$4+1,MOD(((ROW(B761)-ROW(B$7))),$C$5)+1,"")</f>
        <v/>
      </c>
      <c r="C761" s="28">
        <f>ROUNDDOWN(((ROW(C761)-ROW(C$7))/C$5)+1,0)</f>
        <v/>
      </c>
    </row>
    <row r="762">
      <c r="B762" s="28">
        <f>IF(C762&lt; $D$4+1,MOD(((ROW(B762)-ROW(B$7))),$C$5)+1,"")</f>
        <v/>
      </c>
      <c r="C762" s="28">
        <f>ROUNDDOWN(((ROW(C762)-ROW(C$7))/C$5)+1,0)</f>
        <v/>
      </c>
    </row>
    <row r="763">
      <c r="B763" s="28">
        <f>IF(C763&lt; $D$4+1,MOD(((ROW(B763)-ROW(B$7))),$C$5)+1,"")</f>
        <v/>
      </c>
      <c r="C763" s="28">
        <f>ROUNDDOWN(((ROW(C763)-ROW(C$7))/C$5)+1,0)</f>
        <v/>
      </c>
    </row>
    <row r="764">
      <c r="B764" s="28">
        <f>IF(C764&lt; $D$4+1,MOD(((ROW(B764)-ROW(B$7))),$C$5)+1,"")</f>
        <v/>
      </c>
      <c r="C764" s="28">
        <f>ROUNDDOWN(((ROW(C764)-ROW(C$7))/C$5)+1,0)</f>
        <v/>
      </c>
    </row>
    <row r="765">
      <c r="B765" s="28">
        <f>IF(C765&lt; $D$4+1,MOD(((ROW(B765)-ROW(B$7))),$C$5)+1,"")</f>
        <v/>
      </c>
      <c r="C765" s="28">
        <f>ROUNDDOWN(((ROW(C765)-ROW(C$7))/C$5)+1,0)</f>
        <v/>
      </c>
    </row>
    <row r="766">
      <c r="B766" s="28">
        <f>IF(C766&lt; $D$4+1,MOD(((ROW(B766)-ROW(B$7))),$C$5)+1,"")</f>
        <v/>
      </c>
      <c r="C766" s="28">
        <f>ROUNDDOWN(((ROW(C766)-ROW(C$7))/C$5)+1,0)</f>
        <v/>
      </c>
    </row>
    <row r="767">
      <c r="B767" s="28">
        <f>IF(C767&lt; $D$4+1,MOD(((ROW(B767)-ROW(B$7))),$C$5)+1,"")</f>
        <v/>
      </c>
      <c r="C767" s="28">
        <f>ROUNDDOWN(((ROW(C767)-ROW(C$7))/C$5)+1,0)</f>
        <v/>
      </c>
    </row>
    <row r="768">
      <c r="B768" s="28">
        <f>IF(C768&lt; $D$4+1,MOD(((ROW(B768)-ROW(B$7))),$C$5)+1,"")</f>
        <v/>
      </c>
      <c r="C768" s="28">
        <f>ROUNDDOWN(((ROW(C768)-ROW(C$7))/C$5)+1,0)</f>
        <v/>
      </c>
    </row>
    <row r="769">
      <c r="B769" s="28">
        <f>IF(C769&lt; $D$4+1,MOD(((ROW(B769)-ROW(B$7))),$C$5)+1,"")</f>
        <v/>
      </c>
      <c r="C769" s="28">
        <f>ROUNDDOWN(((ROW(C769)-ROW(C$7))/C$5)+1,0)</f>
        <v/>
      </c>
    </row>
    <row r="770">
      <c r="B770" s="28">
        <f>IF(C770&lt; $D$4+1,MOD(((ROW(B770)-ROW(B$7))),$C$5)+1,"")</f>
        <v/>
      </c>
      <c r="C770" s="28">
        <f>ROUNDDOWN(((ROW(C770)-ROW(C$7))/C$5)+1,0)</f>
        <v/>
      </c>
    </row>
    <row r="771">
      <c r="B771" s="28">
        <f>IF(C771&lt; $D$4+1,MOD(((ROW(B771)-ROW(B$7))),$C$5)+1,"")</f>
        <v/>
      </c>
      <c r="C771" s="28">
        <f>ROUNDDOWN(((ROW(C771)-ROW(C$7))/C$5)+1,0)</f>
        <v/>
      </c>
    </row>
    <row r="772">
      <c r="B772" s="28">
        <f>IF(C772&lt; $D$4+1,MOD(((ROW(B772)-ROW(B$7))),$C$5)+1,"")</f>
        <v/>
      </c>
      <c r="C772" s="28">
        <f>ROUNDDOWN(((ROW(C772)-ROW(C$7))/C$5)+1,0)</f>
        <v/>
      </c>
    </row>
    <row r="773">
      <c r="B773" s="28">
        <f>IF(C773&lt; $D$4+1,MOD(((ROW(B773)-ROW(B$7))),$C$5)+1,"")</f>
        <v/>
      </c>
      <c r="C773" s="28">
        <f>ROUNDDOWN(((ROW(C773)-ROW(C$7))/C$5)+1,0)</f>
        <v/>
      </c>
    </row>
    <row r="774">
      <c r="B774" s="28">
        <f>IF(C774&lt; $D$4+1,MOD(((ROW(B774)-ROW(B$7))),$C$5)+1,"")</f>
        <v/>
      </c>
      <c r="C774" s="28">
        <f>ROUNDDOWN(((ROW(C774)-ROW(C$7))/C$5)+1,0)</f>
        <v/>
      </c>
    </row>
    <row r="775">
      <c r="B775" s="28">
        <f>IF(C775&lt; $D$4+1,MOD(((ROW(B775)-ROW(B$7))),$C$5)+1,"")</f>
        <v/>
      </c>
      <c r="C775" s="28">
        <f>ROUNDDOWN(((ROW(C775)-ROW(C$7))/C$5)+1,0)</f>
        <v/>
      </c>
    </row>
    <row r="776">
      <c r="B776" s="28">
        <f>IF(C776&lt; $D$4+1,MOD(((ROW(B776)-ROW(B$7))),$C$5)+1,"")</f>
        <v/>
      </c>
      <c r="C776" s="28">
        <f>ROUNDDOWN(((ROW(C776)-ROW(C$7))/C$5)+1,0)</f>
        <v/>
      </c>
    </row>
    <row r="777">
      <c r="B777" s="28">
        <f>IF(C777&lt; $D$4+1,MOD(((ROW(B777)-ROW(B$7))),$C$5)+1,"")</f>
        <v/>
      </c>
      <c r="C777" s="28">
        <f>ROUNDDOWN(((ROW(C777)-ROW(C$7))/C$5)+1,0)</f>
        <v/>
      </c>
    </row>
    <row r="778">
      <c r="B778" s="28">
        <f>IF(C778&lt; $D$4+1,MOD(((ROW(B778)-ROW(B$7))),$C$5)+1,"")</f>
        <v/>
      </c>
      <c r="C778" s="28">
        <f>ROUNDDOWN(((ROW(C778)-ROW(C$7))/C$5)+1,0)</f>
        <v/>
      </c>
    </row>
    <row r="779">
      <c r="B779" s="28">
        <f>IF(C779&lt; $D$4+1,MOD(((ROW(B779)-ROW(B$7))),$C$5)+1,"")</f>
        <v/>
      </c>
      <c r="C779" s="28">
        <f>ROUNDDOWN(((ROW(C779)-ROW(C$7))/C$5)+1,0)</f>
        <v/>
      </c>
    </row>
    <row r="780">
      <c r="B780" s="28">
        <f>IF(C780&lt; $D$4+1,MOD(((ROW(B780)-ROW(B$7))),$C$5)+1,"")</f>
        <v/>
      </c>
      <c r="C780" s="28">
        <f>ROUNDDOWN(((ROW(C780)-ROW(C$7))/C$5)+1,0)</f>
        <v/>
      </c>
    </row>
    <row r="781">
      <c r="B781" s="28">
        <f>IF(C781&lt; $D$4+1,MOD(((ROW(B781)-ROW(B$7))),$C$5)+1,"")</f>
        <v/>
      </c>
      <c r="C781" s="28">
        <f>ROUNDDOWN(((ROW(C781)-ROW(C$7))/C$5)+1,0)</f>
        <v/>
      </c>
    </row>
    <row r="782">
      <c r="B782" s="28">
        <f>IF(C782&lt; $D$4+1,MOD(((ROW(B782)-ROW(B$7))),$C$5)+1,"")</f>
        <v/>
      </c>
      <c r="C782" s="28">
        <f>ROUNDDOWN(((ROW(C782)-ROW(C$7))/C$5)+1,0)</f>
        <v/>
      </c>
    </row>
    <row r="783">
      <c r="B783" s="28">
        <f>IF(C783&lt; $D$4+1,MOD(((ROW(B783)-ROW(B$7))),$C$5)+1,"")</f>
        <v/>
      </c>
      <c r="C783" s="28">
        <f>ROUNDDOWN(((ROW(C783)-ROW(C$7))/C$5)+1,0)</f>
        <v/>
      </c>
    </row>
    <row r="784">
      <c r="B784" s="28">
        <f>IF(C784&lt; $D$4+1,MOD(((ROW(B784)-ROW(B$7))),$C$5)+1,"")</f>
        <v/>
      </c>
      <c r="C784" s="28">
        <f>ROUNDDOWN(((ROW(C784)-ROW(C$7))/C$5)+1,0)</f>
        <v/>
      </c>
    </row>
    <row r="785">
      <c r="B785" s="28">
        <f>IF(C785&lt; $D$4+1,MOD(((ROW(B785)-ROW(B$7))),$C$5)+1,"")</f>
        <v/>
      </c>
      <c r="C785" s="28">
        <f>ROUNDDOWN(((ROW(C785)-ROW(C$7))/C$5)+1,0)</f>
        <v/>
      </c>
    </row>
    <row r="786">
      <c r="B786" s="28">
        <f>IF(C786&lt; $D$4+1,MOD(((ROW(B786)-ROW(B$7))),$C$5)+1,"")</f>
        <v/>
      </c>
      <c r="C786" s="28">
        <f>ROUNDDOWN(((ROW(C786)-ROW(C$7))/C$5)+1,0)</f>
        <v/>
      </c>
    </row>
    <row r="787">
      <c r="B787" s="28">
        <f>IF(C787&lt; $D$4+1,MOD(((ROW(B787)-ROW(B$7))),$C$5)+1,"")</f>
        <v/>
      </c>
      <c r="C787" s="28">
        <f>ROUNDDOWN(((ROW(C787)-ROW(C$7))/C$5)+1,0)</f>
        <v/>
      </c>
    </row>
    <row r="788">
      <c r="B788" s="28">
        <f>IF(C788&lt; $D$4+1,MOD(((ROW(B788)-ROW(B$7))),$C$5)+1,"")</f>
        <v/>
      </c>
      <c r="C788" s="28">
        <f>ROUNDDOWN(((ROW(C788)-ROW(C$7))/C$5)+1,0)</f>
        <v/>
      </c>
    </row>
    <row r="789">
      <c r="B789" s="28">
        <f>IF(C789&lt; $D$4+1,MOD(((ROW(B789)-ROW(B$7))),$C$5)+1,"")</f>
        <v/>
      </c>
      <c r="C789" s="28">
        <f>ROUNDDOWN(((ROW(C789)-ROW(C$7))/C$5)+1,0)</f>
        <v/>
      </c>
    </row>
    <row r="790">
      <c r="B790" s="28">
        <f>IF(C790&lt; $D$4+1,MOD(((ROW(B790)-ROW(B$7))),$C$5)+1,"")</f>
        <v/>
      </c>
      <c r="C790" s="28">
        <f>ROUNDDOWN(((ROW(C790)-ROW(C$7))/C$5)+1,0)</f>
        <v/>
      </c>
    </row>
    <row r="791">
      <c r="B791" s="28">
        <f>IF(C791&lt; $D$4+1,MOD(((ROW(B791)-ROW(B$7))),$C$5)+1,"")</f>
        <v/>
      </c>
      <c r="C791" s="28">
        <f>ROUNDDOWN(((ROW(C791)-ROW(C$7))/C$5)+1,0)</f>
        <v/>
      </c>
    </row>
    <row r="792">
      <c r="B792" s="28">
        <f>IF(C792&lt; $D$4+1,MOD(((ROW(B792)-ROW(B$7))),$C$5)+1,"")</f>
        <v/>
      </c>
      <c r="C792" s="28">
        <f>ROUNDDOWN(((ROW(C792)-ROW(C$7))/C$5)+1,0)</f>
        <v/>
      </c>
    </row>
    <row r="793">
      <c r="B793" s="28">
        <f>IF(C793&lt; $D$4+1,MOD(((ROW(B793)-ROW(B$7))),$C$5)+1,"")</f>
        <v/>
      </c>
      <c r="C793" s="28">
        <f>ROUNDDOWN(((ROW(C793)-ROW(C$7))/C$5)+1,0)</f>
        <v/>
      </c>
    </row>
    <row r="794">
      <c r="B794" s="28">
        <f>IF(C794&lt; $D$4+1,MOD(((ROW(B794)-ROW(B$7))),$C$5)+1,"")</f>
        <v/>
      </c>
      <c r="C794" s="28">
        <f>ROUNDDOWN(((ROW(C794)-ROW(C$7))/C$5)+1,0)</f>
        <v/>
      </c>
    </row>
    <row r="795">
      <c r="B795" s="28">
        <f>IF(C795&lt; $D$4+1,MOD(((ROW(B795)-ROW(B$7))),$C$5)+1,"")</f>
        <v/>
      </c>
      <c r="C795" s="28">
        <f>ROUNDDOWN(((ROW(C795)-ROW(C$7))/C$5)+1,0)</f>
        <v/>
      </c>
    </row>
    <row r="796">
      <c r="B796" s="28">
        <f>IF(C796&lt; $D$4+1,MOD(((ROW(B796)-ROW(B$7))),$C$5)+1,"")</f>
        <v/>
      </c>
      <c r="C796" s="28">
        <f>ROUNDDOWN(((ROW(C796)-ROW(C$7))/C$5)+1,0)</f>
        <v/>
      </c>
    </row>
    <row r="797">
      <c r="B797" s="28">
        <f>IF(C797&lt; $D$4+1,MOD(((ROW(B797)-ROW(B$7))),$C$5)+1,"")</f>
        <v/>
      </c>
      <c r="C797" s="28">
        <f>ROUNDDOWN(((ROW(C797)-ROW(C$7))/C$5)+1,0)</f>
        <v/>
      </c>
    </row>
    <row r="798">
      <c r="B798" s="28">
        <f>IF(C798&lt; $D$4+1,MOD(((ROW(B798)-ROW(B$7))),$C$5)+1,"")</f>
        <v/>
      </c>
      <c r="C798" s="28">
        <f>ROUNDDOWN(((ROW(C798)-ROW(C$7))/C$5)+1,0)</f>
        <v/>
      </c>
    </row>
    <row r="799">
      <c r="B799" s="28">
        <f>IF(C799&lt; $D$4+1,MOD(((ROW(B799)-ROW(B$7))),$C$5)+1,"")</f>
        <v/>
      </c>
      <c r="C799" s="28">
        <f>ROUNDDOWN(((ROW(C799)-ROW(C$7))/C$5)+1,0)</f>
        <v/>
      </c>
    </row>
    <row r="800">
      <c r="B800" s="28">
        <f>IF(C800&lt; $D$4+1,MOD(((ROW(B800)-ROW(B$7))),$C$5)+1,"")</f>
        <v/>
      </c>
      <c r="C800" s="28">
        <f>ROUNDDOWN(((ROW(C800)-ROW(C$7))/C$5)+1,0)</f>
        <v/>
      </c>
    </row>
    <row r="801">
      <c r="B801" s="28">
        <f>IF(C801&lt; $D$4+1,MOD(((ROW(B801)-ROW(B$7))),$C$5)+1,"")</f>
        <v/>
      </c>
      <c r="C801" s="28">
        <f>ROUNDDOWN(((ROW(C801)-ROW(C$7))/C$5)+1,0)</f>
        <v/>
      </c>
    </row>
    <row r="802">
      <c r="B802" s="28">
        <f>IF(C802&lt; $D$4+1,MOD(((ROW(B802)-ROW(B$7))),$C$5)+1,"")</f>
        <v/>
      </c>
      <c r="C802" s="28">
        <f>ROUNDDOWN(((ROW(C802)-ROW(C$7))/C$5)+1,0)</f>
        <v/>
      </c>
    </row>
    <row r="803">
      <c r="B803" s="28">
        <f>IF(C803&lt; $D$4+1,MOD(((ROW(B803)-ROW(B$7))),$C$5)+1,"")</f>
        <v/>
      </c>
      <c r="C803" s="28">
        <f>ROUNDDOWN(((ROW(C803)-ROW(C$7))/C$5)+1,0)</f>
        <v/>
      </c>
    </row>
    <row r="804">
      <c r="B804" s="28">
        <f>IF(C804&lt; $D$4+1,MOD(((ROW(B804)-ROW(B$7))),$C$5)+1,"")</f>
        <v/>
      </c>
      <c r="C804" s="28">
        <f>ROUNDDOWN(((ROW(C804)-ROW(C$7))/C$5)+1,0)</f>
        <v/>
      </c>
    </row>
    <row r="805">
      <c r="B805" s="28">
        <f>IF(C805&lt; $D$4+1,MOD(((ROW(B805)-ROW(B$7))),$C$5)+1,"")</f>
        <v/>
      </c>
      <c r="C805" s="28">
        <f>ROUNDDOWN(((ROW(C805)-ROW(C$7))/C$5)+1,0)</f>
        <v/>
      </c>
    </row>
    <row r="806">
      <c r="B806" s="28">
        <f>IF(C806&lt; $D$4+1,MOD(((ROW(B806)-ROW(B$7))),$C$5)+1,"")</f>
        <v/>
      </c>
      <c r="C806" s="28">
        <f>ROUNDDOWN(((ROW(C806)-ROW(C$7))/C$5)+1,0)</f>
        <v/>
      </c>
    </row>
    <row r="807">
      <c r="B807" s="28">
        <f>IF(C807&lt; $D$4+1,MOD(((ROW(B807)-ROW(B$7))),$C$5)+1,"")</f>
        <v/>
      </c>
      <c r="C807" s="28">
        <f>ROUNDDOWN(((ROW(C807)-ROW(C$7))/C$5)+1,0)</f>
        <v/>
      </c>
    </row>
    <row r="808">
      <c r="B808" s="28">
        <f>IF(C808&lt; $D$4+1,MOD(((ROW(B808)-ROW(B$7))),$C$5)+1,"")</f>
        <v/>
      </c>
      <c r="C808" s="28">
        <f>ROUNDDOWN(((ROW(C808)-ROW(C$7))/C$5)+1,0)</f>
        <v/>
      </c>
    </row>
    <row r="809">
      <c r="B809" s="28">
        <f>IF(C809&lt; $D$4+1,MOD(((ROW(B809)-ROW(B$7))),$C$5)+1,"")</f>
        <v/>
      </c>
      <c r="C809" s="28">
        <f>ROUNDDOWN(((ROW(C809)-ROW(C$7))/C$5)+1,0)</f>
        <v/>
      </c>
    </row>
    <row r="810">
      <c r="B810" s="28">
        <f>IF(C810&lt; $D$4+1,MOD(((ROW(B810)-ROW(B$7))),$C$5)+1,"")</f>
        <v/>
      </c>
      <c r="C810" s="28">
        <f>ROUNDDOWN(((ROW(C810)-ROW(C$7))/C$5)+1,0)</f>
        <v/>
      </c>
    </row>
    <row r="811">
      <c r="B811" s="28">
        <f>IF(C811&lt; $D$4+1,MOD(((ROW(B811)-ROW(B$7))),$C$5)+1,"")</f>
        <v/>
      </c>
      <c r="C811" s="28">
        <f>ROUNDDOWN(((ROW(C811)-ROW(C$7))/C$5)+1,0)</f>
        <v/>
      </c>
    </row>
    <row r="812">
      <c r="B812" s="28">
        <f>IF(C812&lt; $D$4+1,MOD(((ROW(B812)-ROW(B$7))),$C$5)+1,"")</f>
        <v/>
      </c>
      <c r="C812" s="28">
        <f>ROUNDDOWN(((ROW(C812)-ROW(C$7))/C$5)+1,0)</f>
        <v/>
      </c>
    </row>
    <row r="813">
      <c r="B813" s="28">
        <f>IF(C813&lt; $D$4+1,MOD(((ROW(B813)-ROW(B$7))),$C$5)+1,"")</f>
        <v/>
      </c>
      <c r="C813" s="28">
        <f>ROUNDDOWN(((ROW(C813)-ROW(C$7))/C$5)+1,0)</f>
        <v/>
      </c>
    </row>
    <row r="814">
      <c r="B814" s="28">
        <f>IF(C814&lt; $D$4+1,MOD(((ROW(B814)-ROW(B$7))),$C$5)+1,"")</f>
        <v/>
      </c>
      <c r="C814" s="28">
        <f>ROUNDDOWN(((ROW(C814)-ROW(C$7))/C$5)+1,0)</f>
        <v/>
      </c>
    </row>
    <row r="815">
      <c r="B815" s="28">
        <f>IF(C815&lt; $D$4+1,MOD(((ROW(B815)-ROW(B$7))),$C$5)+1,"")</f>
        <v/>
      </c>
      <c r="C815" s="28">
        <f>ROUNDDOWN(((ROW(C815)-ROW(C$7))/C$5)+1,0)</f>
        <v/>
      </c>
    </row>
    <row r="816">
      <c r="B816" s="28">
        <f>IF(C816&lt; $D$4+1,MOD(((ROW(B816)-ROW(B$7))),$C$5)+1,"")</f>
        <v/>
      </c>
      <c r="C816" s="28">
        <f>ROUNDDOWN(((ROW(C816)-ROW(C$7))/C$5)+1,0)</f>
        <v/>
      </c>
    </row>
    <row r="817">
      <c r="B817" s="28">
        <f>IF(C817&lt; $D$4+1,MOD(((ROW(B817)-ROW(B$7))),$C$5)+1,"")</f>
        <v/>
      </c>
      <c r="C817" s="28">
        <f>ROUNDDOWN(((ROW(C817)-ROW(C$7))/C$5)+1,0)</f>
        <v/>
      </c>
    </row>
    <row r="818">
      <c r="B818" s="28">
        <f>IF(C818&lt; $D$4+1,MOD(((ROW(B818)-ROW(B$7))),$C$5)+1,"")</f>
        <v/>
      </c>
      <c r="C818" s="28">
        <f>ROUNDDOWN(((ROW(C818)-ROW(C$7))/C$5)+1,0)</f>
        <v/>
      </c>
    </row>
    <row r="819">
      <c r="B819" s="28">
        <f>IF(C819&lt; $D$4+1,MOD(((ROW(B819)-ROW(B$7))),$C$5)+1,"")</f>
        <v/>
      </c>
      <c r="C819" s="28">
        <f>ROUNDDOWN(((ROW(C819)-ROW(C$7))/C$5)+1,0)</f>
        <v/>
      </c>
    </row>
    <row r="820">
      <c r="B820" s="28">
        <f>IF(C820&lt; $D$4+1,MOD(((ROW(B820)-ROW(B$7))),$C$5)+1,"")</f>
        <v/>
      </c>
      <c r="C820" s="28">
        <f>ROUNDDOWN(((ROW(C820)-ROW(C$7))/C$5)+1,0)</f>
        <v/>
      </c>
    </row>
    <row r="821">
      <c r="B821" s="28">
        <f>IF(C821&lt; $D$4+1,MOD(((ROW(B821)-ROW(B$7))),$C$5)+1,"")</f>
        <v/>
      </c>
      <c r="C821" s="28">
        <f>ROUNDDOWN(((ROW(C821)-ROW(C$7))/C$5)+1,0)</f>
        <v/>
      </c>
    </row>
    <row r="822">
      <c r="B822" s="28">
        <f>IF(C822&lt; $D$4+1,MOD(((ROW(B822)-ROW(B$7))),$C$5)+1,"")</f>
        <v/>
      </c>
      <c r="C822" s="28">
        <f>ROUNDDOWN(((ROW(C822)-ROW(C$7))/C$5)+1,0)</f>
        <v/>
      </c>
    </row>
    <row r="823">
      <c r="B823" s="28">
        <f>IF(C823&lt; $D$4+1,MOD(((ROW(B823)-ROW(B$7))),$C$5)+1,"")</f>
        <v/>
      </c>
      <c r="C823" s="28">
        <f>ROUNDDOWN(((ROW(C823)-ROW(C$7))/C$5)+1,0)</f>
        <v/>
      </c>
    </row>
    <row r="824">
      <c r="B824" s="28">
        <f>IF(C824&lt; $D$4+1,MOD(((ROW(B824)-ROW(B$7))),$C$5)+1,"")</f>
        <v/>
      </c>
      <c r="C824" s="28">
        <f>ROUNDDOWN(((ROW(C824)-ROW(C$7))/C$5)+1,0)</f>
        <v/>
      </c>
    </row>
    <row r="825">
      <c r="B825" s="28">
        <f>IF(C825&lt; $D$4+1,MOD(((ROW(B825)-ROW(B$7))),$C$5)+1,"")</f>
        <v/>
      </c>
      <c r="C825" s="28">
        <f>ROUNDDOWN(((ROW(C825)-ROW(C$7))/C$5)+1,0)</f>
        <v/>
      </c>
    </row>
    <row r="826">
      <c r="B826" s="28">
        <f>IF(C826&lt; $D$4+1,MOD(((ROW(B826)-ROW(B$7))),$C$5)+1,"")</f>
        <v/>
      </c>
      <c r="C826" s="28">
        <f>ROUNDDOWN(((ROW(C826)-ROW(C$7))/C$5)+1,0)</f>
        <v/>
      </c>
    </row>
    <row r="827">
      <c r="B827" s="28">
        <f>IF(C827&lt; $D$4+1,MOD(((ROW(B827)-ROW(B$7))),$C$5)+1,"")</f>
        <v/>
      </c>
      <c r="C827" s="28">
        <f>ROUNDDOWN(((ROW(C827)-ROW(C$7))/C$5)+1,0)</f>
        <v/>
      </c>
    </row>
    <row r="828">
      <c r="B828" s="28">
        <f>IF(C828&lt; $D$4+1,MOD(((ROW(B828)-ROW(B$7))),$C$5)+1,"")</f>
        <v/>
      </c>
      <c r="C828" s="28">
        <f>ROUNDDOWN(((ROW(C828)-ROW(C$7))/C$5)+1,0)</f>
        <v/>
      </c>
    </row>
    <row r="829">
      <c r="B829" s="28">
        <f>IF(C829&lt; $D$4+1,MOD(((ROW(B829)-ROW(B$7))),$C$5)+1,"")</f>
        <v/>
      </c>
      <c r="C829" s="28">
        <f>ROUNDDOWN(((ROW(C829)-ROW(C$7))/C$5)+1,0)</f>
        <v/>
      </c>
    </row>
    <row r="830">
      <c r="B830" s="28">
        <f>IF(C830&lt; $D$4+1,MOD(((ROW(B830)-ROW(B$7))),$C$5)+1,"")</f>
        <v/>
      </c>
      <c r="C830" s="28">
        <f>ROUNDDOWN(((ROW(C830)-ROW(C$7))/C$5)+1,0)</f>
        <v/>
      </c>
    </row>
    <row r="831">
      <c r="B831" s="28">
        <f>IF(C831&lt; $D$4+1,MOD(((ROW(B831)-ROW(B$7))),$C$5)+1,"")</f>
        <v/>
      </c>
      <c r="C831" s="28">
        <f>ROUNDDOWN(((ROW(C831)-ROW(C$7))/C$5)+1,0)</f>
        <v/>
      </c>
    </row>
    <row r="832">
      <c r="B832" s="28">
        <f>IF(C832&lt; $D$4+1,MOD(((ROW(B832)-ROW(B$7))),$C$5)+1,"")</f>
        <v/>
      </c>
      <c r="C832" s="28">
        <f>ROUNDDOWN(((ROW(C832)-ROW(C$7))/C$5)+1,0)</f>
        <v/>
      </c>
    </row>
    <row r="833">
      <c r="B833" s="28">
        <f>IF(C833&lt; $D$4+1,MOD(((ROW(B833)-ROW(B$7))),$C$5)+1,"")</f>
        <v/>
      </c>
      <c r="C833" s="28">
        <f>ROUNDDOWN(((ROW(C833)-ROW(C$7))/C$5)+1,0)</f>
        <v/>
      </c>
    </row>
    <row r="834">
      <c r="B834" s="28">
        <f>IF(C834&lt; $D$4+1,MOD(((ROW(B834)-ROW(B$7))),$C$5)+1,"")</f>
        <v/>
      </c>
      <c r="C834" s="28">
        <f>ROUNDDOWN(((ROW(C834)-ROW(C$7))/C$5)+1,0)</f>
        <v/>
      </c>
    </row>
    <row r="835">
      <c r="B835" s="28">
        <f>IF(C835&lt; $D$4+1,MOD(((ROW(B835)-ROW(B$7))),$C$5)+1,"")</f>
        <v/>
      </c>
      <c r="C835" s="28">
        <f>ROUNDDOWN(((ROW(C835)-ROW(C$7))/C$5)+1,0)</f>
        <v/>
      </c>
    </row>
    <row r="836">
      <c r="B836" s="28">
        <f>IF(C836&lt; $D$4+1,MOD(((ROW(B836)-ROW(B$7))),$C$5)+1,"")</f>
        <v/>
      </c>
      <c r="C836" s="28">
        <f>ROUNDDOWN(((ROW(C836)-ROW(C$7))/C$5)+1,0)</f>
        <v/>
      </c>
    </row>
    <row r="837">
      <c r="B837" s="28">
        <f>IF(C837&lt; $D$4+1,MOD(((ROW(B837)-ROW(B$7))),$C$5)+1,"")</f>
        <v/>
      </c>
      <c r="C837" s="28">
        <f>ROUNDDOWN(((ROW(C837)-ROW(C$7))/C$5)+1,0)</f>
        <v/>
      </c>
    </row>
    <row r="838">
      <c r="B838" s="28">
        <f>IF(C838&lt; $D$4+1,MOD(((ROW(B838)-ROW(B$7))),$C$5)+1,"")</f>
        <v/>
      </c>
      <c r="C838" s="28">
        <f>ROUNDDOWN(((ROW(C838)-ROW(C$7))/C$5)+1,0)</f>
        <v/>
      </c>
    </row>
    <row r="839">
      <c r="B839" s="28">
        <f>IF(C839&lt; $D$4+1,MOD(((ROW(B839)-ROW(B$7))),$C$5)+1,"")</f>
        <v/>
      </c>
      <c r="C839" s="28">
        <f>ROUNDDOWN(((ROW(C839)-ROW(C$7))/C$5)+1,0)</f>
        <v/>
      </c>
    </row>
    <row r="840">
      <c r="B840" s="28">
        <f>IF(C840&lt; $D$4+1,MOD(((ROW(B840)-ROW(B$7))),$C$5)+1,"")</f>
        <v/>
      </c>
      <c r="C840" s="28">
        <f>ROUNDDOWN(((ROW(C840)-ROW(C$7))/C$5)+1,0)</f>
        <v/>
      </c>
    </row>
    <row r="841">
      <c r="B841" s="28">
        <f>IF(C841&lt; $D$4+1,MOD(((ROW(B841)-ROW(B$7))),$C$5)+1,"")</f>
        <v/>
      </c>
      <c r="C841" s="28">
        <f>ROUNDDOWN(((ROW(C841)-ROW(C$7))/C$5)+1,0)</f>
        <v/>
      </c>
    </row>
    <row r="842">
      <c r="B842" s="28">
        <f>IF(C842&lt; $D$4+1,MOD(((ROW(B842)-ROW(B$7))),$C$5)+1,"")</f>
        <v/>
      </c>
      <c r="C842" s="28">
        <f>ROUNDDOWN(((ROW(C842)-ROW(C$7))/C$5)+1,0)</f>
        <v/>
      </c>
    </row>
    <row r="843">
      <c r="B843" s="28">
        <f>IF(C843&lt; $D$4+1,MOD(((ROW(B843)-ROW(B$7))),$C$5)+1,"")</f>
        <v/>
      </c>
      <c r="C843" s="28">
        <f>ROUNDDOWN(((ROW(C843)-ROW(C$7))/C$5)+1,0)</f>
        <v/>
      </c>
    </row>
    <row r="844">
      <c r="B844" s="28">
        <f>IF(C844&lt; $D$4+1,MOD(((ROW(B844)-ROW(B$7))),$C$5)+1,"")</f>
        <v/>
      </c>
      <c r="C844" s="28">
        <f>ROUNDDOWN(((ROW(C844)-ROW(C$7))/C$5)+1,0)</f>
        <v/>
      </c>
    </row>
    <row r="845">
      <c r="B845" s="28">
        <f>IF(C845&lt; $D$4+1,MOD(((ROW(B845)-ROW(B$7))),$C$5)+1,"")</f>
        <v/>
      </c>
      <c r="C845" s="28">
        <f>ROUNDDOWN(((ROW(C845)-ROW(C$7))/C$5)+1,0)</f>
        <v/>
      </c>
    </row>
    <row r="846">
      <c r="B846" s="28">
        <f>IF(C846&lt; $D$4+1,MOD(((ROW(B846)-ROW(B$7))),$C$5)+1,"")</f>
        <v/>
      </c>
      <c r="C846" s="28">
        <f>ROUNDDOWN(((ROW(C846)-ROW(C$7))/C$5)+1,0)</f>
        <v/>
      </c>
    </row>
    <row r="847">
      <c r="B847" s="28">
        <f>IF(C847&lt; $D$4+1,MOD(((ROW(B847)-ROW(B$7))),$C$5)+1,"")</f>
        <v/>
      </c>
      <c r="C847" s="28">
        <f>ROUNDDOWN(((ROW(C847)-ROW(C$7))/C$5)+1,0)</f>
        <v/>
      </c>
    </row>
    <row r="848">
      <c r="B848" s="28">
        <f>IF(C848&lt; $D$4+1,MOD(((ROW(B848)-ROW(B$7))),$C$5)+1,"")</f>
        <v/>
      </c>
      <c r="C848" s="28">
        <f>ROUNDDOWN(((ROW(C848)-ROW(C$7))/C$5)+1,0)</f>
        <v/>
      </c>
    </row>
    <row r="849">
      <c r="B849" s="28">
        <f>IF(C849&lt; $D$4+1,MOD(((ROW(B849)-ROW(B$7))),$C$5)+1,"")</f>
        <v/>
      </c>
      <c r="C849" s="28">
        <f>ROUNDDOWN(((ROW(C849)-ROW(C$7))/C$5)+1,0)</f>
        <v/>
      </c>
    </row>
    <row r="850">
      <c r="B850" s="28">
        <f>IF(C850&lt; $D$4+1,MOD(((ROW(B850)-ROW(B$7))),$C$5)+1,"")</f>
        <v/>
      </c>
      <c r="C850" s="28">
        <f>ROUNDDOWN(((ROW(C850)-ROW(C$7))/C$5)+1,0)</f>
        <v/>
      </c>
    </row>
    <row r="851">
      <c r="B851" s="28">
        <f>IF(C851&lt; $D$4+1,MOD(((ROW(B851)-ROW(B$7))),$C$5)+1,"")</f>
        <v/>
      </c>
      <c r="C851" s="28">
        <f>ROUNDDOWN(((ROW(C851)-ROW(C$7))/C$5)+1,0)</f>
        <v/>
      </c>
    </row>
    <row r="852">
      <c r="B852" s="28">
        <f>IF(C852&lt; $D$4+1,MOD(((ROW(B852)-ROW(B$7))),$C$5)+1,"")</f>
        <v/>
      </c>
      <c r="C852" s="28">
        <f>ROUNDDOWN(((ROW(C852)-ROW(C$7))/C$5)+1,0)</f>
        <v/>
      </c>
    </row>
    <row r="853">
      <c r="B853" s="28">
        <f>IF(C853&lt; $D$4+1,MOD(((ROW(B853)-ROW(B$7))),$C$5)+1,"")</f>
        <v/>
      </c>
      <c r="C853" s="28">
        <f>ROUNDDOWN(((ROW(C853)-ROW(C$7))/C$5)+1,0)</f>
        <v/>
      </c>
    </row>
    <row r="854">
      <c r="B854" s="28">
        <f>IF(C854&lt; $D$4+1,MOD(((ROW(B854)-ROW(B$7))),$C$5)+1,"")</f>
        <v/>
      </c>
      <c r="C854" s="28">
        <f>ROUNDDOWN(((ROW(C854)-ROW(C$7))/C$5)+1,0)</f>
        <v/>
      </c>
    </row>
    <row r="855">
      <c r="B855" s="28">
        <f>IF(C855&lt; $D$4+1,MOD(((ROW(B855)-ROW(B$7))),$C$5)+1,"")</f>
        <v/>
      </c>
      <c r="C855" s="28">
        <f>ROUNDDOWN(((ROW(C855)-ROW(C$7))/C$5)+1,0)</f>
        <v/>
      </c>
    </row>
    <row r="856">
      <c r="B856" s="28">
        <f>IF(C856&lt; $D$4+1,MOD(((ROW(B856)-ROW(B$7))),$C$5)+1,"")</f>
        <v/>
      </c>
      <c r="C856" s="28">
        <f>ROUNDDOWN(((ROW(C856)-ROW(C$7))/C$5)+1,0)</f>
        <v/>
      </c>
    </row>
    <row r="857">
      <c r="B857" s="28">
        <f>IF(C857&lt; $D$4+1,MOD(((ROW(B857)-ROW(B$7))),$C$5)+1,"")</f>
        <v/>
      </c>
      <c r="C857" s="28">
        <f>ROUNDDOWN(((ROW(C857)-ROW(C$7))/C$5)+1,0)</f>
        <v/>
      </c>
    </row>
    <row r="858">
      <c r="B858" s="28">
        <f>IF(C858&lt; $D$4+1,MOD(((ROW(B858)-ROW(B$7))),$C$5)+1,"")</f>
        <v/>
      </c>
      <c r="C858" s="28">
        <f>ROUNDDOWN(((ROW(C858)-ROW(C$7))/C$5)+1,0)</f>
        <v/>
      </c>
    </row>
    <row r="859">
      <c r="B859" s="28">
        <f>IF(C859&lt; $D$4+1,MOD(((ROW(B859)-ROW(B$7))),$C$5)+1,"")</f>
        <v/>
      </c>
      <c r="C859" s="28">
        <f>ROUNDDOWN(((ROW(C859)-ROW(C$7))/C$5)+1,0)</f>
        <v/>
      </c>
    </row>
    <row r="860">
      <c r="B860" s="28">
        <f>IF(C860&lt; $D$4+1,MOD(((ROW(B860)-ROW(B$7))),$C$5)+1,"")</f>
        <v/>
      </c>
      <c r="C860" s="28">
        <f>ROUNDDOWN(((ROW(C860)-ROW(C$7))/C$5)+1,0)</f>
        <v/>
      </c>
    </row>
    <row r="861">
      <c r="B861" s="28">
        <f>IF(C861&lt; $D$4+1,MOD(((ROW(B861)-ROW(B$7))),$C$5)+1,"")</f>
        <v/>
      </c>
      <c r="C861" s="28">
        <f>ROUNDDOWN(((ROW(C861)-ROW(C$7))/C$5)+1,0)</f>
        <v/>
      </c>
    </row>
    <row r="862">
      <c r="B862" s="28">
        <f>IF(C862&lt; $D$4+1,MOD(((ROW(B862)-ROW(B$7))),$C$5)+1,"")</f>
        <v/>
      </c>
      <c r="C862" s="28">
        <f>ROUNDDOWN(((ROW(C862)-ROW(C$7))/C$5)+1,0)</f>
        <v/>
      </c>
    </row>
    <row r="863">
      <c r="B863" s="28">
        <f>IF(C863&lt; $D$4+1,MOD(((ROW(B863)-ROW(B$7))),$C$5)+1,"")</f>
        <v/>
      </c>
      <c r="C863" s="28">
        <f>ROUNDDOWN(((ROW(C863)-ROW(C$7))/C$5)+1,0)</f>
        <v/>
      </c>
    </row>
    <row r="864">
      <c r="B864" s="28">
        <f>IF(C864&lt; $D$4+1,MOD(((ROW(B864)-ROW(B$7))),$C$5)+1,"")</f>
        <v/>
      </c>
      <c r="C864" s="28">
        <f>ROUNDDOWN(((ROW(C864)-ROW(C$7))/C$5)+1,0)</f>
        <v/>
      </c>
    </row>
    <row r="865">
      <c r="B865" s="28">
        <f>IF(C865&lt; $D$4+1,MOD(((ROW(B865)-ROW(B$7))),$C$5)+1,"")</f>
        <v/>
      </c>
      <c r="C865" s="28">
        <f>ROUNDDOWN(((ROW(C865)-ROW(C$7))/C$5)+1,0)</f>
        <v/>
      </c>
    </row>
    <row r="866">
      <c r="B866" s="28">
        <f>IF(C866&lt; $D$4+1,MOD(((ROW(B866)-ROW(B$7))),$C$5)+1,"")</f>
        <v/>
      </c>
      <c r="C866" s="28">
        <f>ROUNDDOWN(((ROW(C866)-ROW(C$7))/C$5)+1,0)</f>
        <v/>
      </c>
    </row>
    <row r="867">
      <c r="B867" s="28">
        <f>IF(C867&lt; $D$4+1,MOD(((ROW(B867)-ROW(B$7))),$C$5)+1,"")</f>
        <v/>
      </c>
      <c r="C867" s="28">
        <f>ROUNDDOWN(((ROW(C867)-ROW(C$7))/C$5)+1,0)</f>
        <v/>
      </c>
    </row>
    <row r="868">
      <c r="B868" s="28">
        <f>IF(C868&lt; $D$4+1,MOD(((ROW(B868)-ROW(B$7))),$C$5)+1,"")</f>
        <v/>
      </c>
      <c r="C868" s="28">
        <f>ROUNDDOWN(((ROW(C868)-ROW(C$7))/C$5)+1,0)</f>
        <v/>
      </c>
    </row>
    <row r="869">
      <c r="B869" s="28">
        <f>IF(C869&lt; $D$4+1,MOD(((ROW(B869)-ROW(B$7))),$C$5)+1,"")</f>
        <v/>
      </c>
      <c r="C869" s="28">
        <f>ROUNDDOWN(((ROW(C869)-ROW(C$7))/C$5)+1,0)</f>
        <v/>
      </c>
    </row>
    <row r="870">
      <c r="B870" s="28">
        <f>IF(C870&lt; $D$4+1,MOD(((ROW(B870)-ROW(B$7))),$C$5)+1,"")</f>
        <v/>
      </c>
      <c r="C870" s="28">
        <f>ROUNDDOWN(((ROW(C870)-ROW(C$7))/C$5)+1,0)</f>
        <v/>
      </c>
    </row>
    <row r="871">
      <c r="B871" s="28">
        <f>IF(C871&lt; $D$4+1,MOD(((ROW(B871)-ROW(B$7))),$C$5)+1,"")</f>
        <v/>
      </c>
      <c r="C871" s="28">
        <f>ROUNDDOWN(((ROW(C871)-ROW(C$7))/C$5)+1,0)</f>
        <v/>
      </c>
    </row>
    <row r="872">
      <c r="B872" s="28">
        <f>IF(C872&lt; $D$4+1,MOD(((ROW(B872)-ROW(B$7))),$C$5)+1,"")</f>
        <v/>
      </c>
      <c r="C872" s="28">
        <f>ROUNDDOWN(((ROW(C872)-ROW(C$7))/C$5)+1,0)</f>
        <v/>
      </c>
    </row>
    <row r="873">
      <c r="B873" s="28">
        <f>IF(C873&lt; $D$4+1,MOD(((ROW(B873)-ROW(B$7))),$C$5)+1,"")</f>
        <v/>
      </c>
      <c r="C873" s="28">
        <f>ROUNDDOWN(((ROW(C873)-ROW(C$7))/C$5)+1,0)</f>
        <v/>
      </c>
    </row>
    <row r="874">
      <c r="B874" s="28">
        <f>IF(C874&lt; $D$4+1,MOD(((ROW(B874)-ROW(B$7))),$C$5)+1,"")</f>
        <v/>
      </c>
      <c r="C874" s="28">
        <f>ROUNDDOWN(((ROW(C874)-ROW(C$7))/C$5)+1,0)</f>
        <v/>
      </c>
    </row>
    <row r="875">
      <c r="B875" s="28">
        <f>IF(C875&lt; $D$4+1,MOD(((ROW(B875)-ROW(B$7))),$C$5)+1,"")</f>
        <v/>
      </c>
      <c r="C875" s="28">
        <f>ROUNDDOWN(((ROW(C875)-ROW(C$7))/C$5)+1,0)</f>
        <v/>
      </c>
    </row>
    <row r="876">
      <c r="B876" s="28">
        <f>IF(C876&lt; $D$4+1,MOD(((ROW(B876)-ROW(B$7))),$C$5)+1,"")</f>
        <v/>
      </c>
      <c r="C876" s="28">
        <f>ROUNDDOWN(((ROW(C876)-ROW(C$7))/C$5)+1,0)</f>
        <v/>
      </c>
    </row>
    <row r="877">
      <c r="B877" s="28">
        <f>IF(C877&lt; $D$4+1,MOD(((ROW(B877)-ROW(B$7))),$C$5)+1,"")</f>
        <v/>
      </c>
      <c r="C877" s="28">
        <f>ROUNDDOWN(((ROW(C877)-ROW(C$7))/C$5)+1,0)</f>
        <v/>
      </c>
    </row>
    <row r="878">
      <c r="B878" s="28">
        <f>IF(C878&lt; $D$4+1,MOD(((ROW(B878)-ROW(B$7))),$C$5)+1,"")</f>
        <v/>
      </c>
      <c r="C878" s="28">
        <f>ROUNDDOWN(((ROW(C878)-ROW(C$7))/C$5)+1,0)</f>
        <v/>
      </c>
    </row>
    <row r="879">
      <c r="B879" s="28">
        <f>IF(C879&lt; $D$4+1,MOD(((ROW(B879)-ROW(B$7))),$C$5)+1,"")</f>
        <v/>
      </c>
      <c r="C879" s="28">
        <f>ROUNDDOWN(((ROW(C879)-ROW(C$7))/C$5)+1,0)</f>
        <v/>
      </c>
    </row>
    <row r="880">
      <c r="B880" s="28">
        <f>IF(C880&lt; $D$4+1,MOD(((ROW(B880)-ROW(B$7))),$C$5)+1,"")</f>
        <v/>
      </c>
      <c r="C880" s="28">
        <f>ROUNDDOWN(((ROW(C880)-ROW(C$7))/C$5)+1,0)</f>
        <v/>
      </c>
    </row>
    <row r="881">
      <c r="B881" s="28">
        <f>IF(C881&lt; $D$4+1,MOD(((ROW(B881)-ROW(B$7))),$C$5)+1,"")</f>
        <v/>
      </c>
      <c r="C881" s="28">
        <f>ROUNDDOWN(((ROW(C881)-ROW(C$7))/C$5)+1,0)</f>
        <v/>
      </c>
    </row>
    <row r="882">
      <c r="B882" s="28">
        <f>IF(C882&lt; $D$4+1,MOD(((ROW(B882)-ROW(B$7))),$C$5)+1,"")</f>
        <v/>
      </c>
      <c r="C882" s="28">
        <f>ROUNDDOWN(((ROW(C882)-ROW(C$7))/C$5)+1,0)</f>
        <v/>
      </c>
    </row>
    <row r="883">
      <c r="B883" s="28">
        <f>IF(C883&lt; $D$4+1,MOD(((ROW(B883)-ROW(B$7))),$C$5)+1,"")</f>
        <v/>
      </c>
      <c r="C883" s="28">
        <f>ROUNDDOWN(((ROW(C883)-ROW(C$7))/C$5)+1,0)</f>
        <v/>
      </c>
    </row>
    <row r="884">
      <c r="B884" s="28">
        <f>IF(C884&lt; $D$4+1,MOD(((ROW(B884)-ROW(B$7))),$C$5)+1,"")</f>
        <v/>
      </c>
      <c r="C884" s="28">
        <f>ROUNDDOWN(((ROW(C884)-ROW(C$7))/C$5)+1,0)</f>
        <v/>
      </c>
    </row>
    <row r="885">
      <c r="B885" s="28">
        <f>IF(C885&lt; $D$4+1,MOD(((ROW(B885)-ROW(B$7))),$C$5)+1,"")</f>
        <v/>
      </c>
      <c r="C885" s="28">
        <f>ROUNDDOWN(((ROW(C885)-ROW(C$7))/C$5)+1,0)</f>
        <v/>
      </c>
    </row>
    <row r="886">
      <c r="B886" s="28">
        <f>IF(C886&lt; $D$4+1,MOD(((ROW(B886)-ROW(B$7))),$C$5)+1,"")</f>
        <v/>
      </c>
      <c r="C886" s="28">
        <f>ROUNDDOWN(((ROW(C886)-ROW(C$7))/C$5)+1,0)</f>
        <v/>
      </c>
    </row>
    <row r="887">
      <c r="B887" s="28">
        <f>IF(C887&lt; $D$4+1,MOD(((ROW(B887)-ROW(B$7))),$C$5)+1,"")</f>
        <v/>
      </c>
      <c r="C887" s="28">
        <f>ROUNDDOWN(((ROW(C887)-ROW(C$7))/C$5)+1,0)</f>
        <v/>
      </c>
    </row>
    <row r="888">
      <c r="B888" s="28">
        <f>IF(C888&lt; $D$4+1,MOD(((ROW(B888)-ROW(B$7))),$C$5)+1,"")</f>
        <v/>
      </c>
      <c r="C888" s="28">
        <f>ROUNDDOWN(((ROW(C888)-ROW(C$7))/C$5)+1,0)</f>
        <v/>
      </c>
    </row>
    <row r="889">
      <c r="B889" s="28">
        <f>IF(C889&lt; $D$4+1,MOD(((ROW(B889)-ROW(B$7))),$C$5)+1,"")</f>
        <v/>
      </c>
      <c r="C889" s="28">
        <f>ROUNDDOWN(((ROW(C889)-ROW(C$7))/C$5)+1,0)</f>
        <v/>
      </c>
    </row>
    <row r="890">
      <c r="B890" s="28">
        <f>IF(C890&lt; $D$4+1,MOD(((ROW(B890)-ROW(B$7))),$C$5)+1,"")</f>
        <v/>
      </c>
      <c r="C890" s="28">
        <f>ROUNDDOWN(((ROW(C890)-ROW(C$7))/C$5)+1,0)</f>
        <v/>
      </c>
    </row>
    <row r="891">
      <c r="B891" s="28">
        <f>IF(C891&lt; $D$4+1,MOD(((ROW(B891)-ROW(B$7))),$C$5)+1,"")</f>
        <v/>
      </c>
      <c r="C891" s="28">
        <f>ROUNDDOWN(((ROW(C891)-ROW(C$7))/C$5)+1,0)</f>
        <v/>
      </c>
    </row>
    <row r="892">
      <c r="B892" s="28">
        <f>IF(C892&lt; $D$4+1,MOD(((ROW(B892)-ROW(B$7))),$C$5)+1,"")</f>
        <v/>
      </c>
      <c r="C892" s="28">
        <f>ROUNDDOWN(((ROW(C892)-ROW(C$7))/C$5)+1,0)</f>
        <v/>
      </c>
    </row>
    <row r="893">
      <c r="B893" s="28">
        <f>IF(C893&lt; $D$4+1,MOD(((ROW(B893)-ROW(B$7))),$C$5)+1,"")</f>
        <v/>
      </c>
      <c r="C893" s="28">
        <f>ROUNDDOWN(((ROW(C893)-ROW(C$7))/C$5)+1,0)</f>
        <v/>
      </c>
    </row>
    <row r="894">
      <c r="B894" s="28">
        <f>IF(C894&lt; $D$4+1,MOD(((ROW(B894)-ROW(B$7))),$C$5)+1,"")</f>
        <v/>
      </c>
      <c r="C894" s="28">
        <f>ROUNDDOWN(((ROW(C894)-ROW(C$7))/C$5)+1,0)</f>
        <v/>
      </c>
    </row>
    <row r="895">
      <c r="B895" s="28">
        <f>IF(C895&lt; $D$4+1,MOD(((ROW(B895)-ROW(B$7))),$C$5)+1,"")</f>
        <v/>
      </c>
      <c r="C895" s="28">
        <f>ROUNDDOWN(((ROW(C895)-ROW(C$7))/C$5)+1,0)</f>
        <v/>
      </c>
    </row>
    <row r="896">
      <c r="B896" s="28">
        <f>IF(C896&lt; $D$4+1,MOD(((ROW(B896)-ROW(B$7))),$C$5)+1,"")</f>
        <v/>
      </c>
      <c r="C896" s="28">
        <f>ROUNDDOWN(((ROW(C896)-ROW(C$7))/C$5)+1,0)</f>
        <v/>
      </c>
    </row>
    <row r="897">
      <c r="B897" s="28">
        <f>IF(C897&lt; $D$4+1,MOD(((ROW(B897)-ROW(B$7))),$C$5)+1,"")</f>
        <v/>
      </c>
      <c r="C897" s="28">
        <f>ROUNDDOWN(((ROW(C897)-ROW(C$7))/C$5)+1,0)</f>
        <v/>
      </c>
    </row>
    <row r="898">
      <c r="B898" s="28">
        <f>IF(C898&lt; $D$4+1,MOD(((ROW(B898)-ROW(B$7))),$C$5)+1,"")</f>
        <v/>
      </c>
      <c r="C898" s="28">
        <f>ROUNDDOWN(((ROW(C898)-ROW(C$7))/C$5)+1,0)</f>
        <v/>
      </c>
    </row>
    <row r="899">
      <c r="B899" s="28">
        <f>IF(C899&lt; $D$4+1,MOD(((ROW(B899)-ROW(B$7))),$C$5)+1,"")</f>
        <v/>
      </c>
      <c r="C899" s="28">
        <f>ROUNDDOWN(((ROW(C899)-ROW(C$7))/C$5)+1,0)</f>
        <v/>
      </c>
    </row>
    <row r="900">
      <c r="B900" s="28">
        <f>IF(C900&lt; $D$4+1,MOD(((ROW(B900)-ROW(B$7))),$C$5)+1,"")</f>
        <v/>
      </c>
      <c r="C900" s="28">
        <f>ROUNDDOWN(((ROW(C900)-ROW(C$7))/C$5)+1,0)</f>
        <v/>
      </c>
    </row>
    <row r="901">
      <c r="B901" s="28">
        <f>IF(C901&lt; $D$4+1,MOD(((ROW(B901)-ROW(B$7))),$C$5)+1,"")</f>
        <v/>
      </c>
      <c r="C901" s="28">
        <f>ROUNDDOWN(((ROW(C901)-ROW(C$7))/C$5)+1,0)</f>
        <v/>
      </c>
    </row>
    <row r="902">
      <c r="B902" s="28">
        <f>IF(C902&lt; $D$4+1,MOD(((ROW(B902)-ROW(B$7))),$C$5)+1,"")</f>
        <v/>
      </c>
      <c r="C902" s="28">
        <f>ROUNDDOWN(((ROW(C902)-ROW(C$7))/C$5)+1,0)</f>
        <v/>
      </c>
    </row>
    <row r="903">
      <c r="B903" s="28">
        <f>IF(C903&lt; $D$4+1,MOD(((ROW(B903)-ROW(B$7))),$C$5)+1,"")</f>
        <v/>
      </c>
      <c r="C903" s="28">
        <f>ROUNDDOWN(((ROW(C903)-ROW(C$7))/C$5)+1,0)</f>
        <v/>
      </c>
    </row>
    <row r="904">
      <c r="B904" s="28">
        <f>IF(C904&lt; $D$4+1,MOD(((ROW(B904)-ROW(B$7))),$C$5)+1,"")</f>
        <v/>
      </c>
      <c r="C904" s="28">
        <f>ROUNDDOWN(((ROW(C904)-ROW(C$7))/C$5)+1,0)</f>
        <v/>
      </c>
    </row>
    <row r="905">
      <c r="B905" s="28">
        <f>IF(C905&lt; $D$4+1,MOD(((ROW(B905)-ROW(B$7))),$C$5)+1,"")</f>
        <v/>
      </c>
      <c r="C905" s="28">
        <f>ROUNDDOWN(((ROW(C905)-ROW(C$7))/C$5)+1,0)</f>
        <v/>
      </c>
    </row>
    <row r="906">
      <c r="B906" s="28">
        <f>IF(C906&lt; $D$4+1,MOD(((ROW(B906)-ROW(B$7))),$C$5)+1,"")</f>
        <v/>
      </c>
      <c r="C906" s="28">
        <f>ROUNDDOWN(((ROW(C906)-ROW(C$7))/C$5)+1,0)</f>
        <v/>
      </c>
    </row>
    <row r="907">
      <c r="B907" s="28">
        <f>IF(C907&lt; $D$4+1,MOD(((ROW(B907)-ROW(B$7))),$C$5)+1,"")</f>
        <v/>
      </c>
      <c r="C907" s="28">
        <f>ROUNDDOWN(((ROW(C907)-ROW(C$7))/C$5)+1,0)</f>
        <v/>
      </c>
    </row>
    <row r="908">
      <c r="B908" s="28">
        <f>IF(C908&lt; $D$4+1,MOD(((ROW(B908)-ROW(B$7))),$C$5)+1,"")</f>
        <v/>
      </c>
      <c r="C908" s="28">
        <f>ROUNDDOWN(((ROW(C908)-ROW(C$7))/C$5)+1,0)</f>
        <v/>
      </c>
    </row>
    <row r="909">
      <c r="B909" s="28">
        <f>IF(C909&lt; $D$4+1,MOD(((ROW(B909)-ROW(B$7))),$C$5)+1,"")</f>
        <v/>
      </c>
      <c r="C909" s="28">
        <f>ROUNDDOWN(((ROW(C909)-ROW(C$7))/C$5)+1,0)</f>
        <v/>
      </c>
    </row>
    <row r="910">
      <c r="B910" s="28">
        <f>IF(C910&lt; $D$4+1,MOD(((ROW(B910)-ROW(B$7))),$C$5)+1,"")</f>
        <v/>
      </c>
      <c r="C910" s="28">
        <f>ROUNDDOWN(((ROW(C910)-ROW(C$7))/C$5)+1,0)</f>
        <v/>
      </c>
    </row>
    <row r="911">
      <c r="B911" s="28">
        <f>IF(C911&lt; $D$4+1,MOD(((ROW(B911)-ROW(B$7))),$C$5)+1,"")</f>
        <v/>
      </c>
      <c r="C911" s="28">
        <f>ROUNDDOWN(((ROW(C911)-ROW(C$7))/C$5)+1,0)</f>
        <v/>
      </c>
    </row>
    <row r="912">
      <c r="B912" s="28">
        <f>IF(C912&lt; $D$4+1,MOD(((ROW(B912)-ROW(B$7))),$C$5)+1,"")</f>
        <v/>
      </c>
      <c r="C912" s="28">
        <f>ROUNDDOWN(((ROW(C912)-ROW(C$7))/C$5)+1,0)</f>
        <v/>
      </c>
    </row>
    <row r="913">
      <c r="B913" s="28">
        <f>IF(C913&lt; $D$4+1,MOD(((ROW(B913)-ROW(B$7))),$C$5)+1,"")</f>
        <v/>
      </c>
      <c r="C913" s="28">
        <f>ROUNDDOWN(((ROW(C913)-ROW(C$7))/C$5)+1,0)</f>
        <v/>
      </c>
    </row>
    <row r="914">
      <c r="B914" s="28">
        <f>IF(C914&lt; $D$4+1,MOD(((ROW(B914)-ROW(B$7))),$C$5)+1,"")</f>
        <v/>
      </c>
      <c r="C914" s="28">
        <f>ROUNDDOWN(((ROW(C914)-ROW(C$7))/C$5)+1,0)</f>
        <v/>
      </c>
    </row>
    <row r="915">
      <c r="B915" s="28">
        <f>IF(C915&lt; $D$4+1,MOD(((ROW(B915)-ROW(B$7))),$C$5)+1,"")</f>
        <v/>
      </c>
      <c r="C915" s="28">
        <f>ROUNDDOWN(((ROW(C915)-ROW(C$7))/C$5)+1,0)</f>
        <v/>
      </c>
    </row>
    <row r="916">
      <c r="B916" s="28">
        <f>IF(C916&lt; $D$4+1,MOD(((ROW(B916)-ROW(B$7))),$C$5)+1,"")</f>
        <v/>
      </c>
      <c r="C916" s="28">
        <f>ROUNDDOWN(((ROW(C916)-ROW(C$7))/C$5)+1,0)</f>
        <v/>
      </c>
    </row>
    <row r="917">
      <c r="B917" s="28">
        <f>IF(C917&lt; $D$4+1,MOD(((ROW(B917)-ROW(B$7))),$C$5)+1,"")</f>
        <v/>
      </c>
      <c r="C917" s="28">
        <f>ROUNDDOWN(((ROW(C917)-ROW(C$7))/C$5)+1,0)</f>
        <v/>
      </c>
    </row>
    <row r="918">
      <c r="B918" s="28">
        <f>IF(C918&lt; $D$4+1,MOD(((ROW(B918)-ROW(B$7))),$C$5)+1,"")</f>
        <v/>
      </c>
      <c r="C918" s="28">
        <f>ROUNDDOWN(((ROW(C918)-ROW(C$7))/C$5)+1,0)</f>
        <v/>
      </c>
    </row>
    <row r="919">
      <c r="B919" s="28">
        <f>IF(C919&lt; $D$4+1,MOD(((ROW(B919)-ROW(B$7))),$C$5)+1,"")</f>
        <v/>
      </c>
      <c r="C919" s="28">
        <f>ROUNDDOWN(((ROW(C919)-ROW(C$7))/C$5)+1,0)</f>
        <v/>
      </c>
    </row>
    <row r="920">
      <c r="B920" s="28">
        <f>IF(C920&lt; $D$4+1,MOD(((ROW(B920)-ROW(B$7))),$C$5)+1,"")</f>
        <v/>
      </c>
      <c r="C920" s="28">
        <f>ROUNDDOWN(((ROW(C920)-ROW(C$7))/C$5)+1,0)</f>
        <v/>
      </c>
    </row>
    <row r="921">
      <c r="B921" s="28">
        <f>IF(C921&lt; $D$4+1,MOD(((ROW(B921)-ROW(B$7))),$C$5)+1,"")</f>
        <v/>
      </c>
      <c r="C921" s="28">
        <f>ROUNDDOWN(((ROW(C921)-ROW(C$7))/C$5)+1,0)</f>
        <v/>
      </c>
    </row>
    <row r="922">
      <c r="B922" s="28">
        <f>IF(C922&lt; $D$4+1,MOD(((ROW(B922)-ROW(B$7))),$C$5)+1,"")</f>
        <v/>
      </c>
      <c r="C922" s="28">
        <f>ROUNDDOWN(((ROW(C922)-ROW(C$7))/C$5)+1,0)</f>
        <v/>
      </c>
    </row>
    <row r="923">
      <c r="B923" s="28">
        <f>IF(C923&lt; $D$4+1,MOD(((ROW(B923)-ROW(B$7))),$C$5)+1,"")</f>
        <v/>
      </c>
      <c r="C923" s="28">
        <f>ROUNDDOWN(((ROW(C923)-ROW(C$7))/C$5)+1,0)</f>
        <v/>
      </c>
    </row>
    <row r="924">
      <c r="B924" s="28">
        <f>IF(C924&lt; $D$4+1,MOD(((ROW(B924)-ROW(B$7))),$C$5)+1,"")</f>
        <v/>
      </c>
      <c r="C924" s="28">
        <f>ROUNDDOWN(((ROW(C924)-ROW(C$7))/C$5)+1,0)</f>
        <v/>
      </c>
    </row>
    <row r="925">
      <c r="B925" s="28">
        <f>IF(C925&lt; $D$4+1,MOD(((ROW(B925)-ROW(B$7))),$C$5)+1,"")</f>
        <v/>
      </c>
      <c r="C925" s="28">
        <f>ROUNDDOWN(((ROW(C925)-ROW(C$7))/C$5)+1,0)</f>
        <v/>
      </c>
    </row>
    <row r="926">
      <c r="B926" s="28">
        <f>IF(C926&lt; $D$4+1,MOD(((ROW(B926)-ROW(B$7))),$C$5)+1,"")</f>
        <v/>
      </c>
      <c r="C926" s="28">
        <f>ROUNDDOWN(((ROW(C926)-ROW(C$7))/C$5)+1,0)</f>
        <v/>
      </c>
    </row>
    <row r="927">
      <c r="B927" s="28">
        <f>IF(C927&lt; $D$4+1,MOD(((ROW(B927)-ROW(B$7))),$C$5)+1,"")</f>
        <v/>
      </c>
      <c r="C927" s="28">
        <f>ROUNDDOWN(((ROW(C927)-ROW(C$7))/C$5)+1,0)</f>
        <v/>
      </c>
    </row>
    <row r="928">
      <c r="B928" s="28">
        <f>IF(C928&lt; $D$4+1,MOD(((ROW(B928)-ROW(B$7))),$C$5)+1,"")</f>
        <v/>
      </c>
      <c r="C928" s="28">
        <f>ROUNDDOWN(((ROW(C928)-ROW(C$7))/C$5)+1,0)</f>
        <v/>
      </c>
    </row>
    <row r="929">
      <c r="B929" s="28">
        <f>IF(C929&lt; $D$4+1,MOD(((ROW(B929)-ROW(B$7))),$C$5)+1,"")</f>
        <v/>
      </c>
      <c r="C929" s="28">
        <f>ROUNDDOWN(((ROW(C929)-ROW(C$7))/C$5)+1,0)</f>
        <v/>
      </c>
    </row>
    <row r="930">
      <c r="B930" s="28">
        <f>IF(C930&lt; $D$4+1,MOD(((ROW(B930)-ROW(B$7))),$C$5)+1,"")</f>
        <v/>
      </c>
      <c r="C930" s="28">
        <f>ROUNDDOWN(((ROW(C930)-ROW(C$7))/C$5)+1,0)</f>
        <v/>
      </c>
    </row>
    <row r="931">
      <c r="B931" s="28">
        <f>IF(C931&lt; $D$4+1,MOD(((ROW(B931)-ROW(B$7))),$C$5)+1,"")</f>
        <v/>
      </c>
      <c r="C931" s="28">
        <f>ROUNDDOWN(((ROW(C931)-ROW(C$7))/C$5)+1,0)</f>
        <v/>
      </c>
    </row>
    <row r="932">
      <c r="B932" s="28">
        <f>IF(C932&lt; $D$4+1,MOD(((ROW(B932)-ROW(B$7))),$C$5)+1,"")</f>
        <v/>
      </c>
      <c r="C932" s="28">
        <f>ROUNDDOWN(((ROW(C932)-ROW(C$7))/C$5)+1,0)</f>
        <v/>
      </c>
    </row>
    <row r="933">
      <c r="B933" s="28">
        <f>IF(C933&lt; $D$4+1,MOD(((ROW(B933)-ROW(B$7))),$C$5)+1,"")</f>
        <v/>
      </c>
      <c r="C933" s="28">
        <f>ROUNDDOWN(((ROW(C933)-ROW(C$7))/C$5)+1,0)</f>
        <v/>
      </c>
    </row>
    <row r="934">
      <c r="B934" s="28">
        <f>IF(C934&lt; $D$4+1,MOD(((ROW(B934)-ROW(B$7))),$C$5)+1,"")</f>
        <v/>
      </c>
      <c r="C934" s="28">
        <f>ROUNDDOWN(((ROW(C934)-ROW(C$7))/C$5)+1,0)</f>
        <v/>
      </c>
    </row>
    <row r="935">
      <c r="B935" s="28">
        <f>IF(C935&lt; $D$4+1,MOD(((ROW(B935)-ROW(B$7))),$C$5)+1,"")</f>
        <v/>
      </c>
      <c r="C935" s="28">
        <f>ROUNDDOWN(((ROW(C935)-ROW(C$7))/C$5)+1,0)</f>
        <v/>
      </c>
    </row>
    <row r="936">
      <c r="B936" s="28">
        <f>IF(C936&lt; $D$4+1,MOD(((ROW(B936)-ROW(B$7))),$C$5)+1,"")</f>
        <v/>
      </c>
      <c r="C936" s="28">
        <f>ROUNDDOWN(((ROW(C936)-ROW(C$7))/C$5)+1,0)</f>
        <v/>
      </c>
    </row>
    <row r="937">
      <c r="B937" s="28">
        <f>IF(C937&lt; $D$4+1,MOD(((ROW(B937)-ROW(B$7))),$C$5)+1,"")</f>
        <v/>
      </c>
      <c r="C937" s="28">
        <f>ROUNDDOWN(((ROW(C937)-ROW(C$7))/C$5)+1,0)</f>
        <v/>
      </c>
    </row>
    <row r="938">
      <c r="B938" s="28">
        <f>IF(C938&lt; $D$4+1,MOD(((ROW(B938)-ROW(B$7))),$C$5)+1,"")</f>
        <v/>
      </c>
      <c r="C938" s="28">
        <f>ROUNDDOWN(((ROW(C938)-ROW(C$7))/C$5)+1,0)</f>
        <v/>
      </c>
    </row>
    <row r="939">
      <c r="B939" s="28">
        <f>IF(C939&lt; $D$4+1,MOD(((ROW(B939)-ROW(B$7))),$C$5)+1,"")</f>
        <v/>
      </c>
      <c r="C939" s="28">
        <f>ROUNDDOWN(((ROW(C939)-ROW(C$7))/C$5)+1,0)</f>
        <v/>
      </c>
    </row>
    <row r="940">
      <c r="B940" s="28">
        <f>IF(C940&lt; $D$4+1,MOD(((ROW(B940)-ROW(B$7))),$C$5)+1,"")</f>
        <v/>
      </c>
      <c r="C940" s="28">
        <f>ROUNDDOWN(((ROW(C940)-ROW(C$7))/C$5)+1,0)</f>
        <v/>
      </c>
    </row>
    <row r="941">
      <c r="B941" s="28">
        <f>IF(C941&lt; $D$4+1,MOD(((ROW(B941)-ROW(B$7))),$C$5)+1,"")</f>
        <v/>
      </c>
      <c r="C941" s="28">
        <f>ROUNDDOWN(((ROW(C941)-ROW(C$7))/C$5)+1,0)</f>
        <v/>
      </c>
    </row>
    <row r="942">
      <c r="B942" s="28">
        <f>IF(C942&lt; $D$4+1,MOD(((ROW(B942)-ROW(B$7))),$C$5)+1,"")</f>
        <v/>
      </c>
      <c r="C942" s="28">
        <f>ROUNDDOWN(((ROW(C942)-ROW(C$7))/C$5)+1,0)</f>
        <v/>
      </c>
    </row>
    <row r="943">
      <c r="B943" s="28">
        <f>IF(C943&lt; $D$4+1,MOD(((ROW(B943)-ROW(B$7))),$C$5)+1,"")</f>
        <v/>
      </c>
      <c r="C943" s="28">
        <f>ROUNDDOWN(((ROW(C943)-ROW(C$7))/C$5)+1,0)</f>
        <v/>
      </c>
    </row>
    <row r="944">
      <c r="B944" s="28">
        <f>IF(C944&lt; $D$4+1,MOD(((ROW(B944)-ROW(B$7))),$C$5)+1,"")</f>
        <v/>
      </c>
      <c r="C944" s="28">
        <f>ROUNDDOWN(((ROW(C944)-ROW(C$7))/C$5)+1,0)</f>
        <v/>
      </c>
    </row>
    <row r="945">
      <c r="B945" s="28">
        <f>IF(C945&lt; $D$4+1,MOD(((ROW(B945)-ROW(B$7))),$C$5)+1,"")</f>
        <v/>
      </c>
      <c r="C945" s="28">
        <f>ROUNDDOWN(((ROW(C945)-ROW(C$7))/C$5)+1,0)</f>
        <v/>
      </c>
    </row>
    <row r="946">
      <c r="B946" s="28">
        <f>IF(C946&lt; $D$4+1,MOD(((ROW(B946)-ROW(B$7))),$C$5)+1,"")</f>
        <v/>
      </c>
      <c r="C946" s="28">
        <f>ROUNDDOWN(((ROW(C946)-ROW(C$7))/C$5)+1,0)</f>
        <v/>
      </c>
    </row>
    <row r="947">
      <c r="B947" s="28">
        <f>IF(C947&lt; $D$4+1,MOD(((ROW(B947)-ROW(B$7))),$C$5)+1,"")</f>
        <v/>
      </c>
      <c r="C947" s="28">
        <f>ROUNDDOWN(((ROW(C947)-ROW(C$7))/C$5)+1,0)</f>
        <v/>
      </c>
    </row>
    <row r="948">
      <c r="B948" s="28">
        <f>IF(C948&lt; $D$4+1,MOD(((ROW(B948)-ROW(B$7))),$C$5)+1,"")</f>
        <v/>
      </c>
      <c r="C948" s="28">
        <f>ROUNDDOWN(((ROW(C948)-ROW(C$7))/C$5)+1,0)</f>
        <v/>
      </c>
    </row>
    <row r="949">
      <c r="B949" s="28">
        <f>IF(C949&lt; $D$4+1,MOD(((ROW(B949)-ROW(B$7))),$C$5)+1,"")</f>
        <v/>
      </c>
      <c r="C949" s="28">
        <f>ROUNDDOWN(((ROW(C949)-ROW(C$7))/C$5)+1,0)</f>
        <v/>
      </c>
    </row>
    <row r="950">
      <c r="B950" s="28">
        <f>IF(C950&lt; $D$4+1,MOD(((ROW(B950)-ROW(B$7))),$C$5)+1,"")</f>
        <v/>
      </c>
      <c r="C950" s="28">
        <f>ROUNDDOWN(((ROW(C950)-ROW(C$7))/C$5)+1,0)</f>
        <v/>
      </c>
    </row>
    <row r="951">
      <c r="B951" s="28">
        <f>IF(C951&lt; $D$4+1,MOD(((ROW(B951)-ROW(B$7))),$C$5)+1,"")</f>
        <v/>
      </c>
      <c r="C951" s="28">
        <f>ROUNDDOWN(((ROW(C951)-ROW(C$7))/C$5)+1,0)</f>
        <v/>
      </c>
    </row>
    <row r="952">
      <c r="B952" s="28">
        <f>IF(C952&lt; $D$4+1,MOD(((ROW(B952)-ROW(B$7))),$C$5)+1,"")</f>
        <v/>
      </c>
      <c r="C952" s="28">
        <f>ROUNDDOWN(((ROW(C952)-ROW(C$7))/C$5)+1,0)</f>
        <v/>
      </c>
    </row>
    <row r="953">
      <c r="B953" s="28">
        <f>IF(C953&lt; $D$4+1,MOD(((ROW(B953)-ROW(B$7))),$C$5)+1,"")</f>
        <v/>
      </c>
      <c r="C953" s="28">
        <f>ROUNDDOWN(((ROW(C953)-ROW(C$7))/C$5)+1,0)</f>
        <v/>
      </c>
    </row>
    <row r="954">
      <c r="B954" s="28">
        <f>IF(C954&lt; $D$4+1,MOD(((ROW(B954)-ROW(B$7))),$C$5)+1,"")</f>
        <v/>
      </c>
      <c r="C954" s="28">
        <f>ROUNDDOWN(((ROW(C954)-ROW(C$7))/C$5)+1,0)</f>
        <v/>
      </c>
    </row>
    <row r="955">
      <c r="B955" s="28">
        <f>IF(C955&lt; $D$4+1,MOD(((ROW(B955)-ROW(B$7))),$C$5)+1,"")</f>
        <v/>
      </c>
      <c r="C955" s="28">
        <f>ROUNDDOWN(((ROW(C955)-ROW(C$7))/C$5)+1,0)</f>
        <v/>
      </c>
    </row>
    <row r="956">
      <c r="B956" s="28">
        <f>IF(C956&lt; $D$4+1,MOD(((ROW(B956)-ROW(B$7))),$C$5)+1,"")</f>
        <v/>
      </c>
      <c r="C956" s="28">
        <f>ROUNDDOWN(((ROW(C956)-ROW(C$7))/C$5)+1,0)</f>
        <v/>
      </c>
    </row>
    <row r="957">
      <c r="B957" s="28">
        <f>IF(C957&lt; $D$4+1,MOD(((ROW(B957)-ROW(B$7))),$C$5)+1,"")</f>
        <v/>
      </c>
      <c r="C957" s="28">
        <f>ROUNDDOWN(((ROW(C957)-ROW(C$7))/C$5)+1,0)</f>
        <v/>
      </c>
    </row>
    <row r="958">
      <c r="B958" s="28">
        <f>IF(C958&lt; $D$4+1,MOD(((ROW(B958)-ROW(B$7))),$C$5)+1,"")</f>
        <v/>
      </c>
      <c r="C958" s="28">
        <f>ROUNDDOWN(((ROW(C958)-ROW(C$7))/C$5)+1,0)</f>
        <v/>
      </c>
    </row>
    <row r="959">
      <c r="B959" s="28">
        <f>IF(C959&lt; $D$4+1,MOD(((ROW(B959)-ROW(B$7))),$C$5)+1,"")</f>
        <v/>
      </c>
      <c r="C959" s="28">
        <f>ROUNDDOWN(((ROW(C959)-ROW(C$7))/C$5)+1,0)</f>
        <v/>
      </c>
    </row>
    <row r="960">
      <c r="B960" s="28">
        <f>IF(C960&lt; $D$4+1,MOD(((ROW(B960)-ROW(B$7))),$C$5)+1,"")</f>
        <v/>
      </c>
      <c r="C960" s="28">
        <f>ROUNDDOWN(((ROW(C960)-ROW(C$7))/C$5)+1,0)</f>
        <v/>
      </c>
    </row>
    <row r="961">
      <c r="B961" s="28">
        <f>IF(C961&lt; $D$4+1,MOD(((ROW(B961)-ROW(B$7))),$C$5)+1,"")</f>
        <v/>
      </c>
      <c r="C961" s="28">
        <f>ROUNDDOWN(((ROW(C961)-ROW(C$7))/C$5)+1,0)</f>
        <v/>
      </c>
    </row>
    <row r="962">
      <c r="B962" s="28">
        <f>IF(C962&lt; $D$4+1,MOD(((ROW(B962)-ROW(B$7))),$C$5)+1,"")</f>
        <v/>
      </c>
      <c r="C962" s="28">
        <f>ROUNDDOWN(((ROW(C962)-ROW(C$7))/C$5)+1,0)</f>
        <v/>
      </c>
    </row>
    <row r="963">
      <c r="B963" s="28">
        <f>IF(C963&lt; $D$4+1,MOD(((ROW(B963)-ROW(B$7))),$C$5)+1,"")</f>
        <v/>
      </c>
      <c r="C963" s="28">
        <f>ROUNDDOWN(((ROW(C963)-ROW(C$7))/C$5)+1,0)</f>
        <v/>
      </c>
    </row>
    <row r="964">
      <c r="B964" s="28">
        <f>IF(C964&lt; $D$4+1,MOD(((ROW(B964)-ROW(B$7))),$C$5)+1,"")</f>
        <v/>
      </c>
      <c r="C964" s="28">
        <f>ROUNDDOWN(((ROW(C964)-ROW(C$7))/C$5)+1,0)</f>
        <v/>
      </c>
    </row>
    <row r="965">
      <c r="B965" s="28">
        <f>IF(C965&lt; $D$4+1,MOD(((ROW(B965)-ROW(B$7))),$C$5)+1,"")</f>
        <v/>
      </c>
      <c r="C965" s="28">
        <f>ROUNDDOWN(((ROW(C965)-ROW(C$7))/C$5)+1,0)</f>
        <v/>
      </c>
    </row>
    <row r="966">
      <c r="B966" s="28">
        <f>IF(C966&lt; $D$4+1,MOD(((ROW(B966)-ROW(B$7))),$C$5)+1,"")</f>
        <v/>
      </c>
      <c r="C966" s="28">
        <f>ROUNDDOWN(((ROW(C966)-ROW(C$7))/C$5)+1,0)</f>
        <v/>
      </c>
    </row>
    <row r="967">
      <c r="B967" s="28">
        <f>IF(C967&lt; $D$4+1,MOD(((ROW(B967)-ROW(B$7))),$C$5)+1,"")</f>
        <v/>
      </c>
      <c r="C967" s="28">
        <f>ROUNDDOWN(((ROW(C967)-ROW(C$7))/C$5)+1,0)</f>
        <v/>
      </c>
    </row>
    <row r="968">
      <c r="B968" s="28">
        <f>IF(C968&lt; $D$4+1,MOD(((ROW(B968)-ROW(B$7))),$C$5)+1,"")</f>
        <v/>
      </c>
      <c r="C968" s="28">
        <f>ROUNDDOWN(((ROW(C968)-ROW(C$7))/C$5)+1,0)</f>
        <v/>
      </c>
    </row>
    <row r="969">
      <c r="B969" s="28">
        <f>IF(C969&lt; $D$4+1,MOD(((ROW(B969)-ROW(B$7))),$C$5)+1,"")</f>
        <v/>
      </c>
      <c r="C969" s="28">
        <f>ROUNDDOWN(((ROW(C969)-ROW(C$7))/C$5)+1,0)</f>
        <v/>
      </c>
    </row>
    <row r="970">
      <c r="B970" s="28">
        <f>IF(C970&lt; $D$4+1,MOD(((ROW(B970)-ROW(B$7))),$C$5)+1,"")</f>
        <v/>
      </c>
      <c r="C970" s="28">
        <f>ROUNDDOWN(((ROW(C970)-ROW(C$7))/C$5)+1,0)</f>
        <v/>
      </c>
    </row>
    <row r="971">
      <c r="B971" s="28">
        <f>IF(C971&lt; $D$4+1,MOD(((ROW(B971)-ROW(B$7))),$C$5)+1,"")</f>
        <v/>
      </c>
      <c r="C971" s="28">
        <f>ROUNDDOWN(((ROW(C971)-ROW(C$7))/C$5)+1,0)</f>
        <v/>
      </c>
    </row>
    <row r="972">
      <c r="B972" s="28">
        <f>IF(C972&lt; $D$4+1,MOD(((ROW(B972)-ROW(B$7))),$C$5)+1,"")</f>
        <v/>
      </c>
      <c r="C972" s="28">
        <f>ROUNDDOWN(((ROW(C972)-ROW(C$7))/C$5)+1,0)</f>
        <v/>
      </c>
    </row>
    <row r="973">
      <c r="B973" s="28">
        <f>IF(C973&lt; $D$4+1,MOD(((ROW(B973)-ROW(B$7))),$C$5)+1,"")</f>
        <v/>
      </c>
      <c r="C973" s="28">
        <f>ROUNDDOWN(((ROW(C973)-ROW(C$7))/C$5)+1,0)</f>
        <v/>
      </c>
    </row>
    <row r="974">
      <c r="B974" s="28">
        <f>IF(C974&lt; $D$4+1,MOD(((ROW(B974)-ROW(B$7))),$C$5)+1,"")</f>
        <v/>
      </c>
      <c r="C974" s="28">
        <f>ROUNDDOWN(((ROW(C974)-ROW(C$7))/C$5)+1,0)</f>
        <v/>
      </c>
    </row>
    <row r="975">
      <c r="B975" s="28">
        <f>IF(C975&lt; $D$4+1,MOD(((ROW(B975)-ROW(B$7))),$C$5)+1,"")</f>
        <v/>
      </c>
      <c r="C975" s="28">
        <f>ROUNDDOWN(((ROW(C975)-ROW(C$7))/C$5)+1,0)</f>
        <v/>
      </c>
    </row>
    <row r="976">
      <c r="B976" s="28">
        <f>IF(C976&lt; $D$4+1,MOD(((ROW(B976)-ROW(B$7))),$C$5)+1,"")</f>
        <v/>
      </c>
      <c r="C976" s="28">
        <f>ROUNDDOWN(((ROW(C976)-ROW(C$7))/C$5)+1,0)</f>
        <v/>
      </c>
    </row>
    <row r="977">
      <c r="B977" s="28">
        <f>IF(C977&lt; $D$4+1,MOD(((ROW(B977)-ROW(B$7))),$C$5)+1,"")</f>
        <v/>
      </c>
      <c r="C977" s="28">
        <f>ROUNDDOWN(((ROW(C977)-ROW(C$7))/C$5)+1,0)</f>
        <v/>
      </c>
    </row>
    <row r="978">
      <c r="B978" s="28">
        <f>IF(C978&lt; $D$4+1,MOD(((ROW(B978)-ROW(B$7))),$C$5)+1,"")</f>
        <v/>
      </c>
      <c r="C978" s="28">
        <f>ROUNDDOWN(((ROW(C978)-ROW(C$7))/C$5)+1,0)</f>
        <v/>
      </c>
    </row>
    <row r="979">
      <c r="B979" s="28">
        <f>IF(C979&lt; $D$4+1,MOD(((ROW(B979)-ROW(B$7))),$C$5)+1,"")</f>
        <v/>
      </c>
      <c r="C979" s="28">
        <f>ROUNDDOWN(((ROW(C979)-ROW(C$7))/C$5)+1,0)</f>
        <v/>
      </c>
    </row>
    <row r="980">
      <c r="B980" s="28">
        <f>IF(C980&lt; $D$4+1,MOD(((ROW(B980)-ROW(B$7))),$C$5)+1,"")</f>
        <v/>
      </c>
      <c r="C980" s="28">
        <f>ROUNDDOWN(((ROW(C980)-ROW(C$7))/C$5)+1,0)</f>
        <v/>
      </c>
    </row>
    <row r="981">
      <c r="B981" s="28">
        <f>IF(C981&lt; $D$4+1,MOD(((ROW(B981)-ROW(B$7))),$C$5)+1,"")</f>
        <v/>
      </c>
      <c r="C981" s="28">
        <f>ROUNDDOWN(((ROW(C981)-ROW(C$7))/C$5)+1,0)</f>
        <v/>
      </c>
    </row>
    <row r="982">
      <c r="B982" s="28">
        <f>IF(C982&lt; $D$4+1,MOD(((ROW(B982)-ROW(B$7))),$C$5)+1,"")</f>
        <v/>
      </c>
      <c r="C982" s="28">
        <f>ROUNDDOWN(((ROW(C982)-ROW(C$7))/C$5)+1,0)</f>
        <v/>
      </c>
    </row>
    <row r="983">
      <c r="B983" s="28">
        <f>IF(C983&lt; $D$4+1,MOD(((ROW(B983)-ROW(B$7))),$C$5)+1,"")</f>
        <v/>
      </c>
      <c r="C983" s="28">
        <f>ROUNDDOWN(((ROW(C983)-ROW(C$7))/C$5)+1,0)</f>
        <v/>
      </c>
    </row>
    <row r="984">
      <c r="B984" s="28">
        <f>IF(C984&lt; $D$4+1,MOD(((ROW(B984)-ROW(B$7))),$C$5)+1,"")</f>
        <v/>
      </c>
      <c r="C984" s="28">
        <f>ROUNDDOWN(((ROW(C984)-ROW(C$7))/C$5)+1,0)</f>
        <v/>
      </c>
    </row>
    <row r="985">
      <c r="B985" s="28">
        <f>IF(C985&lt; $D$4+1,MOD(((ROW(B985)-ROW(B$7))),$C$5)+1,"")</f>
        <v/>
      </c>
      <c r="C985" s="28">
        <f>ROUNDDOWN(((ROW(C985)-ROW(C$7))/C$5)+1,0)</f>
        <v/>
      </c>
    </row>
    <row r="986">
      <c r="B986" s="28">
        <f>IF(C986&lt; $D$4+1,MOD(((ROW(B986)-ROW(B$7))),$C$5)+1,"")</f>
        <v/>
      </c>
      <c r="C986" s="28">
        <f>ROUNDDOWN(((ROW(C986)-ROW(C$7))/C$5)+1,0)</f>
        <v/>
      </c>
    </row>
    <row r="987">
      <c r="B987" s="28">
        <f>IF(C987&lt; $D$4+1,MOD(((ROW(B987)-ROW(B$7))),$C$5)+1,"")</f>
        <v/>
      </c>
      <c r="C987" s="28">
        <f>ROUNDDOWN(((ROW(C987)-ROW(C$7))/C$5)+1,0)</f>
        <v/>
      </c>
    </row>
    <row r="988">
      <c r="B988" s="28">
        <f>IF(C988&lt; $D$4+1,MOD(((ROW(B988)-ROW(B$7))),$C$5)+1,"")</f>
        <v/>
      </c>
      <c r="C988" s="28">
        <f>ROUNDDOWN(((ROW(C988)-ROW(C$7))/C$5)+1,0)</f>
        <v/>
      </c>
    </row>
    <row r="989">
      <c r="B989" s="28">
        <f>IF(C989&lt; $D$4+1,MOD(((ROW(B989)-ROW(B$7))),$C$5)+1,"")</f>
        <v/>
      </c>
      <c r="C989" s="28">
        <f>ROUNDDOWN(((ROW(C989)-ROW(C$7))/C$5)+1,0)</f>
        <v/>
      </c>
    </row>
    <row r="990">
      <c r="B990" s="28">
        <f>IF(C990&lt; $D$4+1,MOD(((ROW(B990)-ROW(B$7))),$C$5)+1,"")</f>
        <v/>
      </c>
      <c r="C990" s="28">
        <f>ROUNDDOWN(((ROW(C990)-ROW(C$7))/C$5)+1,0)</f>
        <v/>
      </c>
    </row>
    <row r="991">
      <c r="B991" s="28">
        <f>IF(C991&lt; $D$4+1,MOD(((ROW(B991)-ROW(B$7))),$C$5)+1,"")</f>
        <v/>
      </c>
      <c r="C991" s="28">
        <f>ROUNDDOWN(((ROW(C991)-ROW(C$7))/C$5)+1,0)</f>
        <v/>
      </c>
    </row>
    <row r="992">
      <c r="B992" s="28">
        <f>IF(C992&lt; $D$4+1,MOD(((ROW(B992)-ROW(B$7))),$C$5)+1,"")</f>
        <v/>
      </c>
      <c r="C992" s="28">
        <f>ROUNDDOWN(((ROW(C992)-ROW(C$7))/C$5)+1,0)</f>
        <v/>
      </c>
    </row>
    <row r="993">
      <c r="B993" s="28">
        <f>IF(C993&lt; $D$4+1,MOD(((ROW(B993)-ROW(B$7))),$C$5)+1,"")</f>
        <v/>
      </c>
      <c r="C993" s="28">
        <f>ROUNDDOWN(((ROW(C993)-ROW(C$7))/C$5)+1,0)</f>
        <v/>
      </c>
    </row>
    <row r="994">
      <c r="B994" s="28">
        <f>IF(C994&lt; $D$4+1,MOD(((ROW(B994)-ROW(B$7))),$C$5)+1,"")</f>
        <v/>
      </c>
      <c r="C994" s="28">
        <f>ROUNDDOWN(((ROW(C994)-ROW(C$7))/C$5)+1,0)</f>
        <v/>
      </c>
    </row>
    <row r="995">
      <c r="B995" s="28">
        <f>IF(C995&lt; $D$4+1,MOD(((ROW(B995)-ROW(B$7))),$C$5)+1,"")</f>
        <v/>
      </c>
      <c r="C995" s="28">
        <f>ROUNDDOWN(((ROW(C995)-ROW(C$7))/C$5)+1,0)</f>
        <v/>
      </c>
    </row>
    <row r="996">
      <c r="B996" s="28">
        <f>IF(C996&lt; $D$4+1,MOD(((ROW(B996)-ROW(B$7))),$C$5)+1,"")</f>
        <v/>
      </c>
      <c r="C996" s="28">
        <f>ROUNDDOWN(((ROW(C996)-ROW(C$7))/C$5)+1,0)</f>
        <v/>
      </c>
    </row>
    <row r="997">
      <c r="B997" s="28">
        <f>IF(C997&lt; $D$4+1,MOD(((ROW(B997)-ROW(B$7))),$C$5)+1,"")</f>
        <v/>
      </c>
      <c r="C997" s="28">
        <f>ROUNDDOWN(((ROW(C997)-ROW(C$7))/C$5)+1,0)</f>
        <v/>
      </c>
    </row>
    <row r="998">
      <c r="B998" s="28">
        <f>IF(C998&lt; $D$4+1,MOD(((ROW(B998)-ROW(B$7))),$C$5)+1,"")</f>
        <v/>
      </c>
      <c r="C998" s="28">
        <f>ROUNDDOWN(((ROW(C998)-ROW(C$7))/C$5)+1,0)</f>
        <v/>
      </c>
    </row>
    <row r="999">
      <c r="B999" s="28">
        <f>IF(C999&lt; $D$4+1,MOD(((ROW(B999)-ROW(B$7))),$C$5)+1,"")</f>
        <v/>
      </c>
      <c r="C999" s="28">
        <f>ROUNDDOWN(((ROW(C999)-ROW(C$7))/C$5)+1,0)</f>
        <v/>
      </c>
    </row>
    <row r="1000">
      <c r="B1000" s="28">
        <f>IF(C1000&lt; $D$4+1,MOD(((ROW(B1000)-ROW(B$7))),$C$5)+1,"")</f>
        <v/>
      </c>
      <c r="C1000" s="28">
        <f>ROUNDDOWN(((ROW(C1000)-ROW(C$7))/C$5)+1,0)</f>
        <v/>
      </c>
    </row>
    <row r="1001">
      <c r="B1001" s="28">
        <f>IF(C1001&lt; $D$4+1,MOD(((ROW(B1001)-ROW(B$7))),$C$5)+1,"")</f>
        <v/>
      </c>
      <c r="C1001" s="28">
        <f>ROUNDDOWN(((ROW(C1001)-ROW(C$7))/C$5)+1,0)</f>
        <v/>
      </c>
    </row>
    <row r="1002">
      <c r="B1002" s="28">
        <f>IF(C1002&lt; $D$4+1,MOD(((ROW(B1002)-ROW(B$7))),$C$5)+1,"")</f>
        <v/>
      </c>
      <c r="C1002" s="28">
        <f>ROUNDDOWN(((ROW(C1002)-ROW(C$7))/C$5)+1,0)</f>
        <v/>
      </c>
    </row>
    <row r="1003">
      <c r="B1003" s="28">
        <f>IF(C1003&lt; $D$4+1,MOD(((ROW(B1003)-ROW(B$7))),$C$5)+1,"")</f>
        <v/>
      </c>
      <c r="C1003" s="28">
        <f>ROUNDDOWN(((ROW(C1003)-ROW(C$7))/C$5)+1,0)</f>
        <v/>
      </c>
    </row>
    <row r="1004">
      <c r="B1004" s="28">
        <f>IF(C1004&lt; $D$4+1,MOD(((ROW(B1004)-ROW(B$7))),$C$5)+1,"")</f>
        <v/>
      </c>
      <c r="C1004" s="28">
        <f>ROUNDDOWN(((ROW(C1004)-ROW(C$7))/C$5)+1,0)</f>
        <v/>
      </c>
    </row>
    <row r="1005">
      <c r="B1005" s="28">
        <f>IF(C1005&lt; $D$4+1,MOD(((ROW(B1005)-ROW(B$7))),$C$5)+1,"")</f>
        <v/>
      </c>
      <c r="C1005" s="28">
        <f>ROUNDDOWN(((ROW(C1005)-ROW(C$7))/C$5)+1,0)</f>
        <v/>
      </c>
    </row>
    <row r="1006">
      <c r="B1006" s="28">
        <f>IF(C1006&lt; $D$4+1,MOD(((ROW(B1006)-ROW(B$7))),$C$5)+1,"")</f>
        <v/>
      </c>
      <c r="C1006" s="28">
        <f>ROUNDDOWN(((ROW(C1006)-ROW(C$7))/C$5)+1,0)</f>
        <v/>
      </c>
    </row>
    <row r="1007">
      <c r="B1007" s="28">
        <f>IF(C1007&lt; $D$4+1,MOD(((ROW(B1007)-ROW(B$7))),$C$5)+1,"")</f>
        <v/>
      </c>
      <c r="C1007" s="28">
        <f>ROUNDDOWN(((ROW(C1007)-ROW(C$7))/C$5)+1,0)</f>
        <v/>
      </c>
    </row>
    <row r="1008">
      <c r="B1008" s="28">
        <f>IF(C1008&lt; $D$4+1,MOD(((ROW(B1008)-ROW(B$7))),$C$5)+1,"")</f>
        <v/>
      </c>
      <c r="C1008" s="28">
        <f>ROUNDDOWN(((ROW(C1008)-ROW(C$7))/C$5)+1,0)</f>
        <v/>
      </c>
    </row>
    <row r="1009">
      <c r="B1009" s="28">
        <f>IF(C1009&lt; $D$4+1,MOD(((ROW(B1009)-ROW(B$7))),$C$5)+1,"")</f>
        <v/>
      </c>
      <c r="C1009" s="28">
        <f>ROUNDDOWN(((ROW(C1009)-ROW(C$7))/C$5)+1,0)</f>
        <v/>
      </c>
    </row>
    <row r="1010">
      <c r="B1010" s="28">
        <f>IF(C1010&lt; $D$4+1,MOD(((ROW(B1010)-ROW(B$7))),$C$5)+1,"")</f>
        <v/>
      </c>
      <c r="C1010" s="28">
        <f>ROUNDDOWN(((ROW(C1010)-ROW(C$7))/C$5)+1,0)</f>
        <v/>
      </c>
    </row>
    <row r="1011">
      <c r="B1011" s="28">
        <f>IF(C1011&lt; $D$4+1,MOD(((ROW(B1011)-ROW(B$7))),$C$5)+1,"")</f>
        <v/>
      </c>
      <c r="C1011" s="28">
        <f>ROUNDDOWN(((ROW(C1011)-ROW(C$7))/C$5)+1,0)</f>
        <v/>
      </c>
    </row>
    <row r="1012">
      <c r="B1012" s="28">
        <f>IF(C1012&lt; $D$4+1,MOD(((ROW(B1012)-ROW(B$7))),$C$5)+1,"")</f>
        <v/>
      </c>
      <c r="C1012" s="28">
        <f>ROUNDDOWN(((ROW(C1012)-ROW(C$7))/C$5)+1,0)</f>
        <v/>
      </c>
    </row>
    <row r="1013">
      <c r="B1013" s="28">
        <f>IF(C1013&lt; $D$4+1,MOD(((ROW(B1013)-ROW(B$7))),$C$5)+1,"")</f>
        <v/>
      </c>
      <c r="C1013" s="28">
        <f>ROUNDDOWN(((ROW(C1013)-ROW(C$7))/C$5)+1,0)</f>
        <v/>
      </c>
    </row>
    <row r="1014">
      <c r="B1014" s="28">
        <f>IF(C1014&lt; $D$4+1,MOD(((ROW(B1014)-ROW(B$7))),$C$5)+1,"")</f>
        <v/>
      </c>
      <c r="C1014" s="28">
        <f>ROUNDDOWN(((ROW(C1014)-ROW(C$7))/C$5)+1,0)</f>
        <v/>
      </c>
    </row>
    <row r="1015">
      <c r="B1015" s="28">
        <f>IF(C1015&lt; $D$4+1,MOD(((ROW(B1015)-ROW(B$7))),$C$5)+1,"")</f>
        <v/>
      </c>
      <c r="C1015" s="28">
        <f>ROUNDDOWN(((ROW(C1015)-ROW(C$7))/C$5)+1,0)</f>
        <v/>
      </c>
    </row>
    <row r="1016">
      <c r="B1016" s="28">
        <f>IF(C1016&lt; $D$4+1,MOD(((ROW(B1016)-ROW(B$7))),$C$5)+1,"")</f>
        <v/>
      </c>
      <c r="C1016" s="28">
        <f>ROUNDDOWN(((ROW(C1016)-ROW(C$7))/C$5)+1,0)</f>
        <v/>
      </c>
    </row>
    <row r="1017">
      <c r="B1017" s="28">
        <f>IF(C1017&lt; $D$4+1,MOD(((ROW(B1017)-ROW(B$7))),$C$5)+1,"")</f>
        <v/>
      </c>
      <c r="C1017" s="28">
        <f>ROUNDDOWN(((ROW(C1017)-ROW(C$7))/C$5)+1,0)</f>
        <v/>
      </c>
    </row>
    <row r="1018">
      <c r="B1018" s="28">
        <f>IF(C1018&lt; $D$4+1,MOD(((ROW(B1018)-ROW(B$7))),$C$5)+1,"")</f>
        <v/>
      </c>
      <c r="C1018" s="28">
        <f>ROUNDDOWN(((ROW(C1018)-ROW(C$7))/C$5)+1,0)</f>
        <v/>
      </c>
    </row>
    <row r="1019">
      <c r="B1019" s="28">
        <f>IF(C1019&lt; $D$4+1,MOD(((ROW(B1019)-ROW(B$7))),$C$5)+1,"")</f>
        <v/>
      </c>
      <c r="C1019" s="28">
        <f>ROUNDDOWN(((ROW(C1019)-ROW(C$7))/C$5)+1,0)</f>
        <v/>
      </c>
    </row>
    <row r="1020">
      <c r="B1020" s="28">
        <f>IF(C1020&lt; $D$4+1,MOD(((ROW(B1020)-ROW(B$7))),$C$5)+1,"")</f>
        <v/>
      </c>
      <c r="C1020" s="28">
        <f>ROUNDDOWN(((ROW(C1020)-ROW(C$7))/C$5)+1,0)</f>
        <v/>
      </c>
    </row>
    <row r="1021">
      <c r="B1021" s="28">
        <f>IF(C1021&lt; $D$4+1,MOD(((ROW(B1021)-ROW(B$7))),$C$5)+1,"")</f>
        <v/>
      </c>
      <c r="C1021" s="28">
        <f>ROUNDDOWN(((ROW(C1021)-ROW(C$7))/C$5)+1,0)</f>
        <v/>
      </c>
    </row>
    <row r="1022">
      <c r="B1022" s="28">
        <f>IF(C1022&lt; $D$4+1,MOD(((ROW(B1022)-ROW(B$7))),$C$5)+1,"")</f>
        <v/>
      </c>
      <c r="C1022" s="28">
        <f>ROUNDDOWN(((ROW(C1022)-ROW(C$7))/C$5)+1,0)</f>
        <v/>
      </c>
    </row>
    <row r="1023">
      <c r="B1023" s="28">
        <f>IF(C1023&lt; $D$4+1,MOD(((ROW(B1023)-ROW(B$7))),$C$5)+1,"")</f>
        <v/>
      </c>
      <c r="C1023" s="28">
        <f>ROUNDDOWN(((ROW(C1023)-ROW(C$7))/C$5)+1,0)</f>
        <v/>
      </c>
    </row>
    <row r="1024">
      <c r="B1024" s="28">
        <f>IF(C1024&lt; $D$4+1,MOD(((ROW(B1024)-ROW(B$7))),$C$5)+1,"")</f>
        <v/>
      </c>
      <c r="C1024" s="28">
        <f>ROUNDDOWN(((ROW(C1024)-ROW(C$7))/C$5)+1,0)</f>
        <v/>
      </c>
    </row>
    <row r="1025">
      <c r="B1025" s="28">
        <f>IF(C1025&lt; $D$4+1,MOD(((ROW(B1025)-ROW(B$7))),$C$5)+1,"")</f>
        <v/>
      </c>
      <c r="C1025" s="28">
        <f>ROUNDDOWN(((ROW(C1025)-ROW(C$7))/C$5)+1,0)</f>
        <v/>
      </c>
    </row>
    <row r="1026">
      <c r="B1026" s="28">
        <f>IF(C1026&lt; $D$4+1,MOD(((ROW(B1026)-ROW(B$7))),$C$5)+1,"")</f>
        <v/>
      </c>
      <c r="C1026" s="28">
        <f>ROUNDDOWN(((ROW(C1026)-ROW(C$7))/C$5)+1,0)</f>
        <v/>
      </c>
    </row>
    <row r="1027">
      <c r="B1027" s="28">
        <f>IF(C1027&lt; $D$4+1,MOD(((ROW(B1027)-ROW(B$7))),$C$5)+1,"")</f>
        <v/>
      </c>
      <c r="C1027" s="28">
        <f>ROUNDDOWN(((ROW(C1027)-ROW(C$7))/C$5)+1,0)</f>
        <v/>
      </c>
    </row>
    <row r="1028">
      <c r="B1028" s="28">
        <f>IF(C1028&lt; $D$4+1,MOD(((ROW(B1028)-ROW(B$7))),$C$5)+1,"")</f>
        <v/>
      </c>
      <c r="C1028" s="28">
        <f>ROUNDDOWN(((ROW(C1028)-ROW(C$7))/C$5)+1,0)</f>
        <v/>
      </c>
    </row>
    <row r="1029">
      <c r="B1029" s="28">
        <f>IF(C1029&lt; $D$4+1,MOD(((ROW(B1029)-ROW(B$7))),$C$5)+1,"")</f>
        <v/>
      </c>
      <c r="C1029" s="28">
        <f>ROUNDDOWN(((ROW(C1029)-ROW(C$7))/C$5)+1,0)</f>
        <v/>
      </c>
    </row>
    <row r="1030">
      <c r="B1030" s="28">
        <f>IF(C1030&lt; $D$4+1,MOD(((ROW(B1030)-ROW(B$7))),$C$5)+1,"")</f>
        <v/>
      </c>
      <c r="C1030" s="28">
        <f>ROUNDDOWN(((ROW(C1030)-ROW(C$7))/C$5)+1,0)</f>
        <v/>
      </c>
    </row>
    <row r="1031">
      <c r="B1031" s="28">
        <f>IF(C1031&lt; $D$4+1,MOD(((ROW(B1031)-ROW(B$7))),$C$5)+1,"")</f>
        <v/>
      </c>
      <c r="C1031" s="28">
        <f>ROUNDDOWN(((ROW(C1031)-ROW(C$7))/C$5)+1,0)</f>
        <v/>
      </c>
    </row>
    <row r="1032">
      <c r="B1032" s="28">
        <f>IF(C1032&lt; $D$4+1,MOD(((ROW(B1032)-ROW(B$7))),$C$5)+1,"")</f>
        <v/>
      </c>
      <c r="C1032" s="28">
        <f>ROUNDDOWN(((ROW(C1032)-ROW(C$7))/C$5)+1,0)</f>
        <v/>
      </c>
    </row>
    <row r="1033">
      <c r="B1033" s="28">
        <f>IF(C1033&lt; $D$4+1,MOD(((ROW(B1033)-ROW(B$7))),$C$5)+1,"")</f>
        <v/>
      </c>
      <c r="C1033" s="28">
        <f>ROUNDDOWN(((ROW(C1033)-ROW(C$7))/C$5)+1,0)</f>
        <v/>
      </c>
    </row>
    <row r="1034">
      <c r="B1034" s="28">
        <f>IF(C1034&lt; $D$4+1,MOD(((ROW(B1034)-ROW(B$7))),$C$5)+1,"")</f>
        <v/>
      </c>
      <c r="C1034" s="28">
        <f>ROUNDDOWN(((ROW(C1034)-ROW(C$7))/C$5)+1,0)</f>
        <v/>
      </c>
    </row>
    <row r="1035">
      <c r="B1035" s="28">
        <f>IF(C1035&lt; $D$4+1,MOD(((ROW(B1035)-ROW(B$7))),$C$5)+1,"")</f>
        <v/>
      </c>
      <c r="C1035" s="28">
        <f>ROUNDDOWN(((ROW(C1035)-ROW(C$7))/C$5)+1,0)</f>
        <v/>
      </c>
    </row>
    <row r="1036">
      <c r="B1036" s="28">
        <f>IF(C1036&lt; $D$4+1,MOD(((ROW(B1036)-ROW(B$7))),$C$5)+1,"")</f>
        <v/>
      </c>
      <c r="C1036" s="28">
        <f>ROUNDDOWN(((ROW(C1036)-ROW(C$7))/C$5)+1,0)</f>
        <v/>
      </c>
    </row>
    <row r="1037">
      <c r="B1037" s="28">
        <f>IF(C1037&lt; $D$4+1,MOD(((ROW(B1037)-ROW(B$7))),$C$5)+1,"")</f>
        <v/>
      </c>
      <c r="C1037" s="28">
        <f>ROUNDDOWN(((ROW(C1037)-ROW(C$7))/C$5)+1,0)</f>
        <v/>
      </c>
    </row>
    <row r="1038">
      <c r="B1038" s="28">
        <f>IF(C1038&lt; $D$4+1,MOD(((ROW(B1038)-ROW(B$7))),$C$5)+1,"")</f>
        <v/>
      </c>
      <c r="C1038" s="28">
        <f>ROUNDDOWN(((ROW(C1038)-ROW(C$7))/C$5)+1,0)</f>
        <v/>
      </c>
    </row>
    <row r="1039">
      <c r="B1039" s="28">
        <f>IF(C1039&lt; $D$4+1,MOD(((ROW(B1039)-ROW(B$7))),$C$5)+1,"")</f>
        <v/>
      </c>
      <c r="C1039" s="28">
        <f>ROUNDDOWN(((ROW(C1039)-ROW(C$7))/C$5)+1,0)</f>
        <v/>
      </c>
    </row>
    <row r="1040">
      <c r="B1040" s="28">
        <f>IF(C1040&lt; $D$4+1,MOD(((ROW(B1040)-ROW(B$7))),$C$5)+1,"")</f>
        <v/>
      </c>
      <c r="C1040" s="28">
        <f>ROUNDDOWN(((ROW(C1040)-ROW(C$7))/C$5)+1,0)</f>
        <v/>
      </c>
    </row>
    <row r="1041">
      <c r="B1041" s="28">
        <f>IF(C1041&lt; $D$4+1,MOD(((ROW(B1041)-ROW(B$7))),$C$5)+1,"")</f>
        <v/>
      </c>
      <c r="C1041" s="28">
        <f>ROUNDDOWN(((ROW(C1041)-ROW(C$7))/C$5)+1,0)</f>
        <v/>
      </c>
    </row>
    <row r="1042">
      <c r="B1042" s="28">
        <f>IF(C1042&lt; $D$4+1,MOD(((ROW(B1042)-ROW(B$7))),$C$5)+1,"")</f>
        <v/>
      </c>
      <c r="C1042" s="28">
        <f>ROUNDDOWN(((ROW(C1042)-ROW(C$7))/C$5)+1,0)</f>
        <v/>
      </c>
    </row>
    <row r="1043">
      <c r="B1043" s="28">
        <f>IF(C1043&lt; $D$4+1,MOD(((ROW(B1043)-ROW(B$7))),$C$5)+1,"")</f>
        <v/>
      </c>
      <c r="C1043" s="28">
        <f>ROUNDDOWN(((ROW(C1043)-ROW(C$7))/C$5)+1,0)</f>
        <v/>
      </c>
    </row>
    <row r="1044">
      <c r="B1044" s="28">
        <f>IF(C1044&lt; $D$4+1,MOD(((ROW(B1044)-ROW(B$7))),$C$5)+1,"")</f>
        <v/>
      </c>
      <c r="C1044" s="28">
        <f>ROUNDDOWN(((ROW(C1044)-ROW(C$7))/C$5)+1,0)</f>
        <v/>
      </c>
    </row>
    <row r="1045">
      <c r="B1045" s="28">
        <f>IF(C1045&lt; $D$4+1,MOD(((ROW(B1045)-ROW(B$7))),$C$5)+1,"")</f>
        <v/>
      </c>
      <c r="C1045" s="28">
        <f>ROUNDDOWN(((ROW(C1045)-ROW(C$7))/C$5)+1,0)</f>
        <v/>
      </c>
    </row>
    <row r="1046">
      <c r="B1046" s="28">
        <f>IF(C1046&lt; $D$4+1,MOD(((ROW(B1046)-ROW(B$7))),$C$5)+1,"")</f>
        <v/>
      </c>
      <c r="C1046" s="28">
        <f>ROUNDDOWN(((ROW(C1046)-ROW(C$7))/C$5)+1,0)</f>
        <v/>
      </c>
    </row>
    <row r="1047">
      <c r="B1047" s="28">
        <f>IF(C1047&lt; $D$4+1,MOD(((ROW(B1047)-ROW(B$7))),$C$5)+1,"")</f>
        <v/>
      </c>
      <c r="C1047" s="28">
        <f>ROUNDDOWN(((ROW(C1047)-ROW(C$7))/C$5)+1,0)</f>
        <v/>
      </c>
    </row>
    <row r="1048">
      <c r="B1048" s="28">
        <f>IF(C1048&lt; $D$4+1,MOD(((ROW(B1048)-ROW(B$7))),$C$5)+1,"")</f>
        <v/>
      </c>
      <c r="C1048" s="28">
        <f>ROUNDDOWN(((ROW(C1048)-ROW(C$7))/C$5)+1,0)</f>
        <v/>
      </c>
    </row>
    <row r="1049">
      <c r="B1049" s="28">
        <f>IF(C1049&lt; $D$4+1,MOD(((ROW(B1049)-ROW(B$7))),$C$5)+1,"")</f>
        <v/>
      </c>
      <c r="C1049" s="28">
        <f>ROUNDDOWN(((ROW(C1049)-ROW(C$7))/C$5)+1,0)</f>
        <v/>
      </c>
    </row>
    <row r="1050">
      <c r="B1050" s="28">
        <f>IF(C1050&lt; $D$4+1,MOD(((ROW(B1050)-ROW(B$7))),$C$5)+1,"")</f>
        <v/>
      </c>
      <c r="C1050" s="28">
        <f>ROUNDDOWN(((ROW(C1050)-ROW(C$7))/C$5)+1,0)</f>
        <v/>
      </c>
    </row>
    <row r="1051">
      <c r="B1051" s="28">
        <f>IF(C1051&lt; $D$4+1,MOD(((ROW(B1051)-ROW(B$7))),$C$5)+1,"")</f>
        <v/>
      </c>
      <c r="C1051" s="28">
        <f>ROUNDDOWN(((ROW(C1051)-ROW(C$7))/C$5)+1,0)</f>
        <v/>
      </c>
    </row>
    <row r="1052">
      <c r="B1052" s="28">
        <f>IF(C1052&lt; $D$4+1,MOD(((ROW(B1052)-ROW(B$7))),$C$5)+1,"")</f>
        <v/>
      </c>
      <c r="C1052" s="28">
        <f>ROUNDDOWN(((ROW(C1052)-ROW(C$7))/C$5)+1,0)</f>
        <v/>
      </c>
    </row>
    <row r="1053">
      <c r="B1053" s="28">
        <f>IF(C1053&lt; $D$4+1,MOD(((ROW(B1053)-ROW(B$7))),$C$5)+1,"")</f>
        <v/>
      </c>
      <c r="C1053" s="28">
        <f>ROUNDDOWN(((ROW(C1053)-ROW(C$7))/C$5)+1,0)</f>
        <v/>
      </c>
    </row>
    <row r="1054">
      <c r="B1054" s="28">
        <f>IF(C1054&lt; $D$4+1,MOD(((ROW(B1054)-ROW(B$7))),$C$5)+1,"")</f>
        <v/>
      </c>
      <c r="C1054" s="28">
        <f>ROUNDDOWN(((ROW(C1054)-ROW(C$7))/C$5)+1,0)</f>
        <v/>
      </c>
    </row>
    <row r="1055">
      <c r="B1055" s="28">
        <f>IF(C1055&lt; $D$4+1,MOD(((ROW(B1055)-ROW(B$7))),$C$5)+1,"")</f>
        <v/>
      </c>
      <c r="C1055" s="28">
        <f>ROUNDDOWN(((ROW(C1055)-ROW(C$7))/C$5)+1,0)</f>
        <v/>
      </c>
    </row>
    <row r="1056">
      <c r="B1056" s="28">
        <f>IF(C1056&lt; $D$4+1,MOD(((ROW(B1056)-ROW(B$7))),$C$5)+1,"")</f>
        <v/>
      </c>
      <c r="C1056" s="28">
        <f>ROUNDDOWN(((ROW(C1056)-ROW(C$7))/C$5)+1,0)</f>
        <v/>
      </c>
    </row>
    <row r="1057">
      <c r="B1057" s="28">
        <f>IF(C1057&lt; $D$4+1,MOD(((ROW(B1057)-ROW(B$7))),$C$5)+1,"")</f>
        <v/>
      </c>
      <c r="C1057" s="28">
        <f>ROUNDDOWN(((ROW(C1057)-ROW(C$7))/C$5)+1,0)</f>
        <v/>
      </c>
    </row>
    <row r="1058">
      <c r="B1058" s="28">
        <f>IF(C1058&lt; $D$4+1,MOD(((ROW(B1058)-ROW(B$7))),$C$5)+1,"")</f>
        <v/>
      </c>
      <c r="C1058" s="28">
        <f>ROUNDDOWN(((ROW(C1058)-ROW(C$7))/C$5)+1,0)</f>
        <v/>
      </c>
    </row>
    <row r="1059">
      <c r="B1059" s="28">
        <f>IF(C1059&lt; $D$4+1,MOD(((ROW(B1059)-ROW(B$7))),$C$5)+1,"")</f>
        <v/>
      </c>
      <c r="C1059" s="28">
        <f>ROUNDDOWN(((ROW(C1059)-ROW(C$7))/C$5)+1,0)</f>
        <v/>
      </c>
    </row>
    <row r="1060">
      <c r="B1060" s="28">
        <f>IF(C1060&lt; $D$4+1,MOD(((ROW(B1060)-ROW(B$7))),$C$5)+1,"")</f>
        <v/>
      </c>
      <c r="C1060" s="28">
        <f>ROUNDDOWN(((ROW(C1060)-ROW(C$7))/C$5)+1,0)</f>
        <v/>
      </c>
    </row>
    <row r="1061">
      <c r="B1061" s="28">
        <f>IF(C1061&lt; $D$4+1,MOD(((ROW(B1061)-ROW(B$7))),$C$5)+1,"")</f>
        <v/>
      </c>
      <c r="C1061" s="28">
        <f>ROUNDDOWN(((ROW(C1061)-ROW(C$7))/C$5)+1,0)</f>
        <v/>
      </c>
    </row>
    <row r="1062">
      <c r="B1062" s="28">
        <f>IF(C1062&lt; $D$4+1,MOD(((ROW(B1062)-ROW(B$7))),$C$5)+1,"")</f>
        <v/>
      </c>
      <c r="C1062" s="28">
        <f>ROUNDDOWN(((ROW(C1062)-ROW(C$7))/C$5)+1,0)</f>
        <v/>
      </c>
    </row>
    <row r="1063">
      <c r="B1063" s="28">
        <f>IF(C1063&lt; $D$4+1,MOD(((ROW(B1063)-ROW(B$7))),$C$5)+1,"")</f>
        <v/>
      </c>
      <c r="C1063" s="28">
        <f>ROUNDDOWN(((ROW(C1063)-ROW(C$7))/C$5)+1,0)</f>
        <v/>
      </c>
    </row>
    <row r="1064">
      <c r="B1064" s="28">
        <f>IF(C1064&lt; $D$4+1,MOD(((ROW(B1064)-ROW(B$7))),$C$5)+1,"")</f>
        <v/>
      </c>
      <c r="C1064" s="28">
        <f>ROUNDDOWN(((ROW(C1064)-ROW(C$7))/C$5)+1,0)</f>
        <v/>
      </c>
    </row>
    <row r="1065">
      <c r="B1065" s="28">
        <f>IF(C1065&lt; $D$4+1,MOD(((ROW(B1065)-ROW(B$7))),$C$5)+1,"")</f>
        <v/>
      </c>
      <c r="C1065" s="28">
        <f>ROUNDDOWN(((ROW(C1065)-ROW(C$7))/C$5)+1,0)</f>
        <v/>
      </c>
    </row>
    <row r="1066">
      <c r="B1066" s="28">
        <f>IF(C1066&lt; $D$4+1,MOD(((ROW(B1066)-ROW(B$7))),$C$5)+1,"")</f>
        <v/>
      </c>
      <c r="C1066" s="28">
        <f>ROUNDDOWN(((ROW(C1066)-ROW(C$7))/C$5)+1,0)</f>
        <v/>
      </c>
    </row>
    <row r="1067">
      <c r="B1067" s="28">
        <f>IF(C1067&lt; $D$4+1,MOD(((ROW(B1067)-ROW(B$7))),$C$5)+1,"")</f>
        <v/>
      </c>
      <c r="C1067" s="28">
        <f>ROUNDDOWN(((ROW(C1067)-ROW(C$7))/C$5)+1,0)</f>
        <v/>
      </c>
    </row>
    <row r="1068">
      <c r="B1068" s="28">
        <f>IF(C1068&lt; $D$4+1,MOD(((ROW(B1068)-ROW(B$7))),$C$5)+1,"")</f>
        <v/>
      </c>
      <c r="C1068" s="28">
        <f>ROUNDDOWN(((ROW(C1068)-ROW(C$7))/C$5)+1,0)</f>
        <v/>
      </c>
    </row>
    <row r="1069">
      <c r="B1069" s="28">
        <f>IF(C1069&lt; $D$4+1,MOD(((ROW(B1069)-ROW(B$7))),$C$5)+1,"")</f>
        <v/>
      </c>
      <c r="C1069" s="28">
        <f>ROUNDDOWN(((ROW(C1069)-ROW(C$7))/C$5)+1,0)</f>
        <v/>
      </c>
    </row>
    <row r="1070">
      <c r="B1070" s="28">
        <f>IF(C1070&lt; $D$4+1,MOD(((ROW(B1070)-ROW(B$7))),$C$5)+1,"")</f>
        <v/>
      </c>
      <c r="C1070" s="28">
        <f>ROUNDDOWN(((ROW(C1070)-ROW(C$7))/C$5)+1,0)</f>
        <v/>
      </c>
    </row>
    <row r="1071">
      <c r="B1071" s="28">
        <f>IF(C1071&lt; $D$4+1,MOD(((ROW(B1071)-ROW(B$7))),$C$5)+1,"")</f>
        <v/>
      </c>
      <c r="C1071" s="28">
        <f>ROUNDDOWN(((ROW(C1071)-ROW(C$7))/C$5)+1,0)</f>
        <v/>
      </c>
    </row>
    <row r="1072">
      <c r="B1072" s="28">
        <f>IF(C1072&lt; $D$4+1,MOD(((ROW(B1072)-ROW(B$7))),$C$5)+1,"")</f>
        <v/>
      </c>
      <c r="C1072" s="28">
        <f>ROUNDDOWN(((ROW(C1072)-ROW(C$7))/C$5)+1,0)</f>
        <v/>
      </c>
    </row>
    <row r="1073">
      <c r="B1073" s="28">
        <f>IF(C1073&lt; $D$4+1,MOD(((ROW(B1073)-ROW(B$7))),$C$5)+1,"")</f>
        <v/>
      </c>
      <c r="C1073" s="28">
        <f>ROUNDDOWN(((ROW(C1073)-ROW(C$7))/C$5)+1,0)</f>
        <v/>
      </c>
    </row>
    <row r="1074">
      <c r="B1074" s="28">
        <f>IF(C1074&lt; $D$4+1,MOD(((ROW(B1074)-ROW(B$7))),$C$5)+1,"")</f>
        <v/>
      </c>
      <c r="C1074" s="28">
        <f>ROUNDDOWN(((ROW(C1074)-ROW(C$7))/C$5)+1,0)</f>
        <v/>
      </c>
    </row>
    <row r="1075">
      <c r="B1075" s="28">
        <f>IF(C1075&lt; $D$4+1,MOD(((ROW(B1075)-ROW(B$7))),$C$5)+1,"")</f>
        <v/>
      </c>
      <c r="C1075" s="28">
        <f>ROUNDDOWN(((ROW(C1075)-ROW(C$7))/C$5)+1,0)</f>
        <v/>
      </c>
    </row>
    <row r="1076">
      <c r="B1076" s="28">
        <f>IF(C1076&lt; $D$4+1,MOD(((ROW(B1076)-ROW(B$7))),$C$5)+1,"")</f>
        <v/>
      </c>
      <c r="C1076" s="28">
        <f>ROUNDDOWN(((ROW(C1076)-ROW(C$7))/C$5)+1,0)</f>
        <v/>
      </c>
    </row>
    <row r="1077">
      <c r="B1077" s="28">
        <f>IF(C1077&lt; $D$4+1,MOD(((ROW(B1077)-ROW(B$7))),$C$5)+1,"")</f>
        <v/>
      </c>
      <c r="C1077" s="28">
        <f>ROUNDDOWN(((ROW(C1077)-ROW(C$7))/C$5)+1,0)</f>
        <v/>
      </c>
    </row>
    <row r="1078">
      <c r="B1078" s="28">
        <f>IF(C1078&lt; $D$4+1,MOD(((ROW(B1078)-ROW(B$7))),$C$5)+1,"")</f>
        <v/>
      </c>
      <c r="C1078" s="28">
        <f>ROUNDDOWN(((ROW(C1078)-ROW(C$7))/C$5)+1,0)</f>
        <v/>
      </c>
    </row>
    <row r="1079">
      <c r="B1079" s="28">
        <f>IF(C1079&lt; $D$4+1,MOD(((ROW(B1079)-ROW(B$7))),$C$5)+1,"")</f>
        <v/>
      </c>
      <c r="C1079" s="28">
        <f>ROUNDDOWN(((ROW(C1079)-ROW(C$7))/C$5)+1,0)</f>
        <v/>
      </c>
    </row>
    <row r="1080">
      <c r="B1080" s="28">
        <f>IF(C1080&lt; $D$4+1,MOD(((ROW(B1080)-ROW(B$7))),$C$5)+1,"")</f>
        <v/>
      </c>
      <c r="C1080" s="28">
        <f>ROUNDDOWN(((ROW(C1080)-ROW(C$7))/C$5)+1,0)</f>
        <v/>
      </c>
    </row>
    <row r="1081">
      <c r="B1081" s="28">
        <f>IF(C1081&lt; $D$4+1,MOD(((ROW(B1081)-ROW(B$7))),$C$5)+1,"")</f>
        <v/>
      </c>
      <c r="C1081" s="28">
        <f>ROUNDDOWN(((ROW(C1081)-ROW(C$7))/C$5)+1,0)</f>
        <v/>
      </c>
    </row>
    <row r="1082">
      <c r="B1082" s="28">
        <f>IF(C1082&lt; $D$4+1,MOD(((ROW(B1082)-ROW(B$7))),$C$5)+1,"")</f>
        <v/>
      </c>
      <c r="C1082" s="28">
        <f>ROUNDDOWN(((ROW(C1082)-ROW(C$7))/C$5)+1,0)</f>
        <v/>
      </c>
    </row>
    <row r="1083">
      <c r="B1083" s="28">
        <f>IF(C1083&lt; $D$4+1,MOD(((ROW(B1083)-ROW(B$7))),$C$5)+1,"")</f>
        <v/>
      </c>
      <c r="C1083" s="28">
        <f>ROUNDDOWN(((ROW(C1083)-ROW(C$7))/C$5)+1,0)</f>
        <v/>
      </c>
    </row>
    <row r="1084">
      <c r="B1084" s="28">
        <f>IF(C1084&lt; $D$4+1,MOD(((ROW(B1084)-ROW(B$7))),$C$5)+1,"")</f>
        <v/>
      </c>
      <c r="C1084" s="28">
        <f>ROUNDDOWN(((ROW(C1084)-ROW(C$7))/C$5)+1,0)</f>
        <v/>
      </c>
    </row>
    <row r="1085">
      <c r="B1085" s="28">
        <f>IF(C1085&lt; $D$4+1,MOD(((ROW(B1085)-ROW(B$7))),$C$5)+1,"")</f>
        <v/>
      </c>
      <c r="C1085" s="28">
        <f>ROUNDDOWN(((ROW(C1085)-ROW(C$7))/C$5)+1,0)</f>
        <v/>
      </c>
    </row>
    <row r="1086">
      <c r="B1086" s="28">
        <f>IF(C1086&lt; $D$4+1,MOD(((ROW(B1086)-ROW(B$7))),$C$5)+1,"")</f>
        <v/>
      </c>
      <c r="C1086" s="28">
        <f>ROUNDDOWN(((ROW(C1086)-ROW(C$7))/C$5)+1,0)</f>
        <v/>
      </c>
    </row>
    <row r="1087">
      <c r="B1087" s="28">
        <f>IF(C1087&lt; $D$4+1,MOD(((ROW(B1087)-ROW(B$7))),$C$5)+1,"")</f>
        <v/>
      </c>
      <c r="C1087" s="28">
        <f>ROUNDDOWN(((ROW(C1087)-ROW(C$7))/C$5)+1,0)</f>
        <v/>
      </c>
    </row>
    <row r="1088">
      <c r="B1088" s="28">
        <f>IF(C1088&lt; $D$4+1,MOD(((ROW(B1088)-ROW(B$7))),$C$5)+1,"")</f>
        <v/>
      </c>
      <c r="C1088" s="28">
        <f>ROUNDDOWN(((ROW(C1088)-ROW(C$7))/C$5)+1,0)</f>
        <v/>
      </c>
    </row>
    <row r="1089">
      <c r="B1089" s="28">
        <f>IF(C1089&lt; $D$4+1,MOD(((ROW(B1089)-ROW(B$7))),$C$5)+1,"")</f>
        <v/>
      </c>
      <c r="C1089" s="28">
        <f>ROUNDDOWN(((ROW(C1089)-ROW(C$7))/C$5)+1,0)</f>
        <v/>
      </c>
    </row>
    <row r="1090">
      <c r="B1090" s="28">
        <f>IF(C1090&lt; $D$4+1,MOD(((ROW(B1090)-ROW(B$7))),$C$5)+1,"")</f>
        <v/>
      </c>
      <c r="C1090" s="28">
        <f>ROUNDDOWN(((ROW(C1090)-ROW(C$7))/C$5)+1,0)</f>
        <v/>
      </c>
    </row>
    <row r="1091">
      <c r="B1091" s="28">
        <f>IF(C1091&lt; $D$4+1,MOD(((ROW(B1091)-ROW(B$7))),$C$5)+1,"")</f>
        <v/>
      </c>
      <c r="C1091" s="28">
        <f>ROUNDDOWN(((ROW(C1091)-ROW(C$7))/C$5)+1,0)</f>
        <v/>
      </c>
    </row>
    <row r="1092">
      <c r="B1092" s="28">
        <f>IF(C1092&lt; $D$4+1,MOD(((ROW(B1092)-ROW(B$7))),$C$5)+1,"")</f>
        <v/>
      </c>
      <c r="C1092" s="28">
        <f>ROUNDDOWN(((ROW(C1092)-ROW(C$7))/C$5)+1,0)</f>
        <v/>
      </c>
    </row>
    <row r="1093">
      <c r="B1093" s="28">
        <f>IF(C1093&lt; $D$4+1,MOD(((ROW(B1093)-ROW(B$7))),$C$5)+1,"")</f>
        <v/>
      </c>
      <c r="C1093" s="28">
        <f>ROUNDDOWN(((ROW(C1093)-ROW(C$7))/C$5)+1,0)</f>
        <v/>
      </c>
    </row>
    <row r="1094">
      <c r="B1094" s="28">
        <f>IF(C1094&lt; $D$4+1,MOD(((ROW(B1094)-ROW(B$7))),$C$5)+1,"")</f>
        <v/>
      </c>
      <c r="C1094" s="28">
        <f>ROUNDDOWN(((ROW(C1094)-ROW(C$7))/C$5)+1,0)</f>
        <v/>
      </c>
    </row>
    <row r="1095">
      <c r="B1095" s="28">
        <f>IF(C1095&lt; $D$4+1,MOD(((ROW(B1095)-ROW(B$7))),$C$5)+1,"")</f>
        <v/>
      </c>
      <c r="C1095" s="28">
        <f>ROUNDDOWN(((ROW(C1095)-ROW(C$7))/C$5)+1,0)</f>
        <v/>
      </c>
    </row>
    <row r="1096">
      <c r="B1096" s="28">
        <f>IF(C1096&lt; $D$4+1,MOD(((ROW(B1096)-ROW(B$7))),$C$5)+1,"")</f>
        <v/>
      </c>
      <c r="C1096" s="28">
        <f>ROUNDDOWN(((ROW(C1096)-ROW(C$7))/C$5)+1,0)</f>
        <v/>
      </c>
    </row>
    <row r="1097">
      <c r="B1097" s="28">
        <f>IF(C1097&lt; $D$4+1,MOD(((ROW(B1097)-ROW(B$7))),$C$5)+1,"")</f>
        <v/>
      </c>
      <c r="C1097" s="28">
        <f>ROUNDDOWN(((ROW(C1097)-ROW(C$7))/C$5)+1,0)</f>
        <v/>
      </c>
    </row>
    <row r="1098">
      <c r="B1098" s="28">
        <f>IF(C1098&lt; $D$4+1,MOD(((ROW(B1098)-ROW(B$7))),$C$5)+1,"")</f>
        <v/>
      </c>
      <c r="C1098" s="28">
        <f>ROUNDDOWN(((ROW(C1098)-ROW(C$7))/C$5)+1,0)</f>
        <v/>
      </c>
    </row>
    <row r="1099">
      <c r="B1099" s="28">
        <f>IF(C1099&lt; $D$4+1,MOD(((ROW(B1099)-ROW(B$7))),$C$5)+1,"")</f>
        <v/>
      </c>
      <c r="C1099" s="28">
        <f>ROUNDDOWN(((ROW(C1099)-ROW(C$7))/C$5)+1,0)</f>
        <v/>
      </c>
    </row>
    <row r="1100">
      <c r="B1100" s="28">
        <f>IF(C1100&lt; $D$4+1,MOD(((ROW(B1100)-ROW(B$7))),$C$5)+1,"")</f>
        <v/>
      </c>
      <c r="C1100" s="28">
        <f>ROUNDDOWN(((ROW(C1100)-ROW(C$7))/C$5)+1,0)</f>
        <v/>
      </c>
    </row>
    <row r="1101">
      <c r="B1101" s="28">
        <f>IF(C1101&lt; $D$4+1,MOD(((ROW(B1101)-ROW(B$7))),$C$5)+1,"")</f>
        <v/>
      </c>
      <c r="C1101" s="28">
        <f>ROUNDDOWN(((ROW(C1101)-ROW(C$7))/C$5)+1,0)</f>
        <v/>
      </c>
    </row>
    <row r="1102">
      <c r="B1102" s="28">
        <f>IF(C1102&lt; $D$4+1,MOD(((ROW(B1102)-ROW(B$7))),$C$5)+1,"")</f>
        <v/>
      </c>
      <c r="C1102" s="28">
        <f>ROUNDDOWN(((ROW(C1102)-ROW(C$7))/C$5)+1,0)</f>
        <v/>
      </c>
    </row>
    <row r="1103">
      <c r="B1103" s="28">
        <f>IF(C1103&lt; $D$4+1,MOD(((ROW(B1103)-ROW(B$7))),$C$5)+1,"")</f>
        <v/>
      </c>
      <c r="C1103" s="28">
        <f>ROUNDDOWN(((ROW(C1103)-ROW(C$7))/C$5)+1,0)</f>
        <v/>
      </c>
    </row>
    <row r="1104">
      <c r="B1104" s="28">
        <f>IF(C1104&lt; $D$4+1,MOD(((ROW(B1104)-ROW(B$7))),$C$5)+1,"")</f>
        <v/>
      </c>
      <c r="C1104" s="28">
        <f>ROUNDDOWN(((ROW(C1104)-ROW(C$7))/C$5)+1,0)</f>
        <v/>
      </c>
    </row>
    <row r="1105">
      <c r="B1105" s="28">
        <f>IF(C1105&lt; $D$4+1,MOD(((ROW(B1105)-ROW(B$7))),$C$5)+1,"")</f>
        <v/>
      </c>
      <c r="C1105" s="28">
        <f>ROUNDDOWN(((ROW(C1105)-ROW(C$7))/C$5)+1,0)</f>
        <v/>
      </c>
    </row>
    <row r="1106">
      <c r="B1106" s="28">
        <f>IF(C1106&lt; $D$4+1,MOD(((ROW(B1106)-ROW(B$7))),$C$5)+1,"")</f>
        <v/>
      </c>
      <c r="C1106" s="28">
        <f>ROUNDDOWN(((ROW(C1106)-ROW(C$7))/C$5)+1,0)</f>
        <v/>
      </c>
    </row>
    <row r="1107">
      <c r="B1107" s="28">
        <f>IF(C1107&lt; $D$4+1,MOD(((ROW(B1107)-ROW(B$7))),$C$5)+1,"")</f>
        <v/>
      </c>
      <c r="C1107" s="28">
        <f>ROUNDDOWN(((ROW(C1107)-ROW(C$7))/C$5)+1,0)</f>
        <v/>
      </c>
    </row>
    <row r="1108">
      <c r="B1108" s="28">
        <f>IF(C1108&lt; $D$4+1,MOD(((ROW(B1108)-ROW(B$7))),$C$5)+1,"")</f>
        <v/>
      </c>
      <c r="C1108" s="28">
        <f>ROUNDDOWN(((ROW(C1108)-ROW(C$7))/C$5)+1,0)</f>
        <v/>
      </c>
    </row>
    <row r="1109">
      <c r="B1109" s="28">
        <f>IF(C1109&lt; $D$4+1,MOD(((ROW(B1109)-ROW(B$7))),$C$5)+1,"")</f>
        <v/>
      </c>
      <c r="C1109" s="28">
        <f>ROUNDDOWN(((ROW(C1109)-ROW(C$7))/C$5)+1,0)</f>
        <v/>
      </c>
    </row>
    <row r="1110">
      <c r="B1110" s="28">
        <f>IF(C1110&lt; $D$4+1,MOD(((ROW(B1110)-ROW(B$7))),$C$5)+1,"")</f>
        <v/>
      </c>
      <c r="C1110" s="28">
        <f>ROUNDDOWN(((ROW(C1110)-ROW(C$7))/C$5)+1,0)</f>
        <v/>
      </c>
    </row>
    <row r="1111">
      <c r="B1111" s="28">
        <f>IF(C1111&lt; $D$4+1,MOD(((ROW(B1111)-ROW(B$7))),$C$5)+1,"")</f>
        <v/>
      </c>
      <c r="C1111" s="28">
        <f>ROUNDDOWN(((ROW(C1111)-ROW(C$7))/C$5)+1,0)</f>
        <v/>
      </c>
    </row>
    <row r="1112">
      <c r="B1112" s="28">
        <f>IF(C1112&lt; $D$4+1,MOD(((ROW(B1112)-ROW(B$7))),$C$5)+1,"")</f>
        <v/>
      </c>
      <c r="C1112" s="28">
        <f>ROUNDDOWN(((ROW(C1112)-ROW(C$7))/C$5)+1,0)</f>
        <v/>
      </c>
    </row>
    <row r="1113">
      <c r="B1113" s="28">
        <f>IF(C1113&lt; $D$4+1,MOD(((ROW(B1113)-ROW(B$7))),$C$5)+1,"")</f>
        <v/>
      </c>
      <c r="C1113" s="28">
        <f>ROUNDDOWN(((ROW(C1113)-ROW(C$7))/C$5)+1,0)</f>
        <v/>
      </c>
    </row>
    <row r="1114">
      <c r="B1114" s="28">
        <f>IF(C1114&lt; $D$4+1,MOD(((ROW(B1114)-ROW(B$7))),$C$5)+1,"")</f>
        <v/>
      </c>
      <c r="C1114" s="28">
        <f>ROUNDDOWN(((ROW(C1114)-ROW(C$7))/C$5)+1,0)</f>
        <v/>
      </c>
    </row>
    <row r="1115">
      <c r="B1115" s="28">
        <f>IF(C1115&lt; $D$4+1,MOD(((ROW(B1115)-ROW(B$7))),$C$5)+1,"")</f>
        <v/>
      </c>
      <c r="C1115" s="28">
        <f>ROUNDDOWN(((ROW(C1115)-ROW(C$7))/C$5)+1,0)</f>
        <v/>
      </c>
    </row>
    <row r="1116">
      <c r="B1116" s="28">
        <f>IF(C1116&lt; $D$4+1,MOD(((ROW(B1116)-ROW(B$7))),$C$5)+1,"")</f>
        <v/>
      </c>
      <c r="C1116" s="28">
        <f>ROUNDDOWN(((ROW(C1116)-ROW(C$7))/C$5)+1,0)</f>
        <v/>
      </c>
    </row>
    <row r="1117">
      <c r="B1117" s="28">
        <f>IF(C1117&lt; $D$4+1,MOD(((ROW(B1117)-ROW(B$7))),$C$5)+1,"")</f>
        <v/>
      </c>
      <c r="C1117" s="28">
        <f>ROUNDDOWN(((ROW(C1117)-ROW(C$7))/C$5)+1,0)</f>
        <v/>
      </c>
    </row>
    <row r="1118">
      <c r="B1118" s="28">
        <f>IF(C1118&lt; $D$4+1,MOD(((ROW(B1118)-ROW(B$7))),$C$5)+1,"")</f>
        <v/>
      </c>
      <c r="C1118" s="28">
        <f>ROUNDDOWN(((ROW(C1118)-ROW(C$7))/C$5)+1,0)</f>
        <v/>
      </c>
    </row>
    <row r="1119">
      <c r="B1119" s="28">
        <f>IF(C1119&lt; $D$4+1,MOD(((ROW(B1119)-ROW(B$7))),$C$5)+1,"")</f>
        <v/>
      </c>
      <c r="C1119" s="28">
        <f>ROUNDDOWN(((ROW(C1119)-ROW(C$7))/C$5)+1,0)</f>
        <v/>
      </c>
    </row>
    <row r="1120">
      <c r="B1120" s="28">
        <f>IF(C1120&lt; $D$4+1,MOD(((ROW(B1120)-ROW(B$7))),$C$5)+1,"")</f>
        <v/>
      </c>
      <c r="C1120" s="28">
        <f>ROUNDDOWN(((ROW(C1120)-ROW(C$7))/C$5)+1,0)</f>
        <v/>
      </c>
    </row>
    <row r="1121">
      <c r="B1121" s="28">
        <f>IF(C1121&lt; $D$4+1,MOD(((ROW(B1121)-ROW(B$7))),$C$5)+1,"")</f>
        <v/>
      </c>
      <c r="C1121" s="28">
        <f>ROUNDDOWN(((ROW(C1121)-ROW(C$7))/C$5)+1,0)</f>
        <v/>
      </c>
    </row>
    <row r="1122">
      <c r="B1122" s="28">
        <f>IF(C1122&lt; $D$4+1,MOD(((ROW(B1122)-ROW(B$7))),$C$5)+1,"")</f>
        <v/>
      </c>
      <c r="C1122" s="28">
        <f>ROUNDDOWN(((ROW(C1122)-ROW(C$7))/C$5)+1,0)</f>
        <v/>
      </c>
    </row>
    <row r="1123">
      <c r="B1123" s="28">
        <f>IF(C1123&lt; $D$4+1,MOD(((ROW(B1123)-ROW(B$7))),$C$5)+1,"")</f>
        <v/>
      </c>
      <c r="C1123" s="28">
        <f>ROUNDDOWN(((ROW(C1123)-ROW(C$7))/C$5)+1,0)</f>
        <v/>
      </c>
    </row>
    <row r="1124">
      <c r="B1124" s="28">
        <f>IF(C1124&lt; $D$4+1,MOD(((ROW(B1124)-ROW(B$7))),$C$5)+1,"")</f>
        <v/>
      </c>
      <c r="C1124" s="28">
        <f>ROUNDDOWN(((ROW(C1124)-ROW(C$7))/C$5)+1,0)</f>
        <v/>
      </c>
    </row>
    <row r="1125">
      <c r="B1125" s="28">
        <f>IF(C1125&lt; $D$4+1,MOD(((ROW(B1125)-ROW(B$7))),$C$5)+1,"")</f>
        <v/>
      </c>
      <c r="C1125" s="28">
        <f>ROUNDDOWN(((ROW(C1125)-ROW(C$7))/C$5)+1,0)</f>
        <v/>
      </c>
    </row>
    <row r="1126">
      <c r="B1126" s="28">
        <f>IF(C1126&lt; $D$4+1,MOD(((ROW(B1126)-ROW(B$7))),$C$5)+1,"")</f>
        <v/>
      </c>
      <c r="C1126" s="28">
        <f>ROUNDDOWN(((ROW(C1126)-ROW(C$7))/C$5)+1,0)</f>
        <v/>
      </c>
    </row>
    <row r="1127">
      <c r="B1127" s="28">
        <f>IF(C1127&lt; $D$4+1,MOD(((ROW(B1127)-ROW(B$7))),$C$5)+1,"")</f>
        <v/>
      </c>
      <c r="C1127" s="28">
        <f>ROUNDDOWN(((ROW(C1127)-ROW(C$7))/C$5)+1,0)</f>
        <v/>
      </c>
    </row>
    <row r="1128">
      <c r="B1128" s="28">
        <f>IF(C1128&lt; $D$4+1,MOD(((ROW(B1128)-ROW(B$7))),$C$5)+1,"")</f>
        <v/>
      </c>
      <c r="C1128" s="28">
        <f>ROUNDDOWN(((ROW(C1128)-ROW(C$7))/C$5)+1,0)</f>
        <v/>
      </c>
    </row>
    <row r="1129">
      <c r="B1129" s="28">
        <f>IF(C1129&lt; $D$4+1,MOD(((ROW(B1129)-ROW(B$7))),$C$5)+1,"")</f>
        <v/>
      </c>
      <c r="C1129" s="28">
        <f>ROUNDDOWN(((ROW(C1129)-ROW(C$7))/C$5)+1,0)</f>
        <v/>
      </c>
    </row>
    <row r="1130">
      <c r="B1130" s="28">
        <f>IF(C1130&lt; $D$4+1,MOD(((ROW(B1130)-ROW(B$7))),$C$5)+1,"")</f>
        <v/>
      </c>
      <c r="C1130" s="28">
        <f>ROUNDDOWN(((ROW(C1130)-ROW(C$7))/C$5)+1,0)</f>
        <v/>
      </c>
    </row>
    <row r="1131">
      <c r="B1131" s="28">
        <f>IF(C1131&lt; $D$4+1,MOD(((ROW(B1131)-ROW(B$7))),$C$5)+1,"")</f>
        <v/>
      </c>
      <c r="C1131" s="28">
        <f>ROUNDDOWN(((ROW(C1131)-ROW(C$7))/C$5)+1,0)</f>
        <v/>
      </c>
    </row>
    <row r="1132">
      <c r="B1132" s="28">
        <f>IF(C1132&lt; $D$4+1,MOD(((ROW(B1132)-ROW(B$7))),$C$5)+1,"")</f>
        <v/>
      </c>
      <c r="C1132" s="28">
        <f>ROUNDDOWN(((ROW(C1132)-ROW(C$7))/C$5)+1,0)</f>
        <v/>
      </c>
    </row>
    <row r="1133">
      <c r="B1133" s="28">
        <f>IF(C1133&lt; $D$4+1,MOD(((ROW(B1133)-ROW(B$7))),$C$5)+1,"")</f>
        <v/>
      </c>
      <c r="C1133" s="28">
        <f>ROUNDDOWN(((ROW(C1133)-ROW(C$7))/C$5)+1,0)</f>
        <v/>
      </c>
    </row>
    <row r="1134">
      <c r="B1134" s="28">
        <f>IF(C1134&lt; $D$4+1,MOD(((ROW(B1134)-ROW(B$7))),$C$5)+1,"")</f>
        <v/>
      </c>
      <c r="C1134" s="28">
        <f>ROUNDDOWN(((ROW(C1134)-ROW(C$7))/C$5)+1,0)</f>
        <v/>
      </c>
    </row>
    <row r="1135">
      <c r="B1135" s="28">
        <f>IF(C1135&lt; $D$4+1,MOD(((ROW(B1135)-ROW(B$7))),$C$5)+1,"")</f>
        <v/>
      </c>
      <c r="C1135" s="28">
        <f>ROUNDDOWN(((ROW(C1135)-ROW(C$7))/C$5)+1,0)</f>
        <v/>
      </c>
    </row>
    <row r="1136">
      <c r="B1136" s="28">
        <f>IF(C1136&lt; $D$4+1,MOD(((ROW(B1136)-ROW(B$7))),$C$5)+1,"")</f>
        <v/>
      </c>
      <c r="C1136" s="28">
        <f>ROUNDDOWN(((ROW(C1136)-ROW(C$7))/C$5)+1,0)</f>
        <v/>
      </c>
    </row>
    <row r="1137">
      <c r="B1137" s="28">
        <f>IF(C1137&lt; $D$4+1,MOD(((ROW(B1137)-ROW(B$7))),$C$5)+1,"")</f>
        <v/>
      </c>
      <c r="C1137" s="28">
        <f>ROUNDDOWN(((ROW(C1137)-ROW(C$7))/C$5)+1,0)</f>
        <v/>
      </c>
    </row>
    <row r="1138">
      <c r="B1138" s="28">
        <f>IF(C1138&lt; $D$4+1,MOD(((ROW(B1138)-ROW(B$7))),$C$5)+1,"")</f>
        <v/>
      </c>
      <c r="C1138" s="28">
        <f>ROUNDDOWN(((ROW(C1138)-ROW(C$7))/C$5)+1,0)</f>
        <v/>
      </c>
    </row>
    <row r="1139">
      <c r="B1139" s="28">
        <f>IF(C1139&lt; $D$4+1,MOD(((ROW(B1139)-ROW(B$7))),$C$5)+1,"")</f>
        <v/>
      </c>
      <c r="C1139" s="28">
        <f>ROUNDDOWN(((ROW(C1139)-ROW(C$7))/C$5)+1,0)</f>
        <v/>
      </c>
    </row>
    <row r="1140">
      <c r="B1140" s="28">
        <f>IF(C1140&lt; $D$4+1,MOD(((ROW(B1140)-ROW(B$7))),$C$5)+1,"")</f>
        <v/>
      </c>
      <c r="C1140" s="28">
        <f>ROUNDDOWN(((ROW(C1140)-ROW(C$7))/C$5)+1,0)</f>
        <v/>
      </c>
    </row>
    <row r="1141">
      <c r="B1141" s="28">
        <f>IF(C1141&lt; $D$4+1,MOD(((ROW(B1141)-ROW(B$7))),$C$5)+1,"")</f>
        <v/>
      </c>
      <c r="C1141" s="28">
        <f>ROUNDDOWN(((ROW(C1141)-ROW(C$7))/C$5)+1,0)</f>
        <v/>
      </c>
    </row>
    <row r="1142">
      <c r="B1142" s="28">
        <f>IF(C1142&lt; $D$4+1,MOD(((ROW(B1142)-ROW(B$7))),$C$5)+1,"")</f>
        <v/>
      </c>
      <c r="C1142" s="28">
        <f>ROUNDDOWN(((ROW(C1142)-ROW(C$7))/C$5)+1,0)</f>
        <v/>
      </c>
    </row>
    <row r="1143">
      <c r="B1143" s="28">
        <f>IF(C1143&lt; $D$4+1,MOD(((ROW(B1143)-ROW(B$7))),$C$5)+1,"")</f>
        <v/>
      </c>
      <c r="C1143" s="28">
        <f>ROUNDDOWN(((ROW(C1143)-ROW(C$7))/C$5)+1,0)</f>
        <v/>
      </c>
    </row>
    <row r="1144">
      <c r="B1144" s="28">
        <f>IF(C1144&lt; $D$4+1,MOD(((ROW(B1144)-ROW(B$7))),$C$5)+1,"")</f>
        <v/>
      </c>
      <c r="C1144" s="28">
        <f>ROUNDDOWN(((ROW(C1144)-ROW(C$7))/C$5)+1,0)</f>
        <v/>
      </c>
    </row>
    <row r="1145">
      <c r="B1145" s="28">
        <f>IF(C1145&lt; $D$4+1,MOD(((ROW(B1145)-ROW(B$7))),$C$5)+1,"")</f>
        <v/>
      </c>
      <c r="C1145" s="28">
        <f>ROUNDDOWN(((ROW(C1145)-ROW(C$7))/C$5)+1,0)</f>
        <v/>
      </c>
    </row>
    <row r="1146">
      <c r="B1146" s="28">
        <f>IF(C1146&lt; $D$4+1,MOD(((ROW(B1146)-ROW(B$7))),$C$5)+1,"")</f>
        <v/>
      </c>
      <c r="C1146" s="28">
        <f>ROUNDDOWN(((ROW(C1146)-ROW(C$7))/C$5)+1,0)</f>
        <v/>
      </c>
    </row>
    <row r="1147">
      <c r="B1147" s="28">
        <f>IF(C1147&lt; $D$4+1,MOD(((ROW(B1147)-ROW(B$7))),$C$5)+1,"")</f>
        <v/>
      </c>
      <c r="C1147" s="28">
        <f>ROUNDDOWN(((ROW(C1147)-ROW(C$7))/C$5)+1,0)</f>
        <v/>
      </c>
    </row>
    <row r="1148">
      <c r="B1148" s="28">
        <f>IF(C1148&lt; $D$4+1,MOD(((ROW(B1148)-ROW(B$7))),$C$5)+1,"")</f>
        <v/>
      </c>
      <c r="C1148" s="28">
        <f>ROUNDDOWN(((ROW(C1148)-ROW(C$7))/C$5)+1,0)</f>
        <v/>
      </c>
    </row>
    <row r="1149">
      <c r="B1149" s="28">
        <f>IF(C1149&lt; $D$4+1,MOD(((ROW(B1149)-ROW(B$7))),$C$5)+1,"")</f>
        <v/>
      </c>
      <c r="C1149" s="28">
        <f>ROUNDDOWN(((ROW(C1149)-ROW(C$7))/C$5)+1,0)</f>
        <v/>
      </c>
    </row>
    <row r="1150">
      <c r="B1150" s="28">
        <f>IF(C1150&lt; $D$4+1,MOD(((ROW(B1150)-ROW(B$7))),$C$5)+1,"")</f>
        <v/>
      </c>
      <c r="C1150" s="28">
        <f>ROUNDDOWN(((ROW(C1150)-ROW(C$7))/C$5)+1,0)</f>
        <v/>
      </c>
    </row>
    <row r="1151">
      <c r="B1151" s="28">
        <f>IF(C1151&lt; $D$4+1,MOD(((ROW(B1151)-ROW(B$7))),$C$5)+1,"")</f>
        <v/>
      </c>
      <c r="C1151" s="28">
        <f>ROUNDDOWN(((ROW(C1151)-ROW(C$7))/C$5)+1,0)</f>
        <v/>
      </c>
    </row>
    <row r="1152">
      <c r="B1152" s="28">
        <f>IF(C1152&lt; $D$4+1,MOD(((ROW(B1152)-ROW(B$7))),$C$5)+1,"")</f>
        <v/>
      </c>
      <c r="C1152" s="28">
        <f>ROUNDDOWN(((ROW(C1152)-ROW(C$7))/C$5)+1,0)</f>
        <v/>
      </c>
    </row>
    <row r="1153">
      <c r="B1153" s="28">
        <f>IF(C1153&lt; $D$4+1,MOD(((ROW(B1153)-ROW(B$7))),$C$5)+1,"")</f>
        <v/>
      </c>
      <c r="C1153" s="28">
        <f>ROUNDDOWN(((ROW(C1153)-ROW(C$7))/C$5)+1,0)</f>
        <v/>
      </c>
    </row>
    <row r="1154">
      <c r="B1154" s="28">
        <f>IF(C1154&lt; $D$4+1,MOD(((ROW(B1154)-ROW(B$7))),$C$5)+1,"")</f>
        <v/>
      </c>
      <c r="C1154" s="28">
        <f>ROUNDDOWN(((ROW(C1154)-ROW(C$7))/C$5)+1,0)</f>
        <v/>
      </c>
    </row>
    <row r="1155">
      <c r="B1155" s="28">
        <f>IF(C1155&lt; $D$4+1,MOD(((ROW(B1155)-ROW(B$7))),$C$5)+1,"")</f>
        <v/>
      </c>
      <c r="C1155" s="28">
        <f>ROUNDDOWN(((ROW(C1155)-ROW(C$7))/C$5)+1,0)</f>
        <v/>
      </c>
    </row>
    <row r="1156">
      <c r="B1156" s="28">
        <f>IF(C1156&lt; $D$4+1,MOD(((ROW(B1156)-ROW(B$7))),$C$5)+1,"")</f>
        <v/>
      </c>
      <c r="C1156" s="28">
        <f>ROUNDDOWN(((ROW(C1156)-ROW(C$7))/C$5)+1,0)</f>
        <v/>
      </c>
    </row>
    <row r="1157">
      <c r="B1157" s="28">
        <f>IF(C1157&lt; $D$4+1,MOD(((ROW(B1157)-ROW(B$7))),$C$5)+1,"")</f>
        <v/>
      </c>
      <c r="C1157" s="28">
        <f>ROUNDDOWN(((ROW(C1157)-ROW(C$7))/C$5)+1,0)</f>
        <v/>
      </c>
    </row>
    <row r="1158">
      <c r="B1158" s="28">
        <f>IF(C1158&lt; $D$4+1,MOD(((ROW(B1158)-ROW(B$7))),$C$5)+1,"")</f>
        <v/>
      </c>
      <c r="C1158" s="28">
        <f>ROUNDDOWN(((ROW(C1158)-ROW(C$7))/C$5)+1,0)</f>
        <v/>
      </c>
    </row>
    <row r="1159">
      <c r="B1159" s="28">
        <f>IF(C1159&lt; $D$4+1,MOD(((ROW(B1159)-ROW(B$7))),$C$5)+1,"")</f>
        <v/>
      </c>
      <c r="C1159" s="28">
        <f>ROUNDDOWN(((ROW(C1159)-ROW(C$7))/C$5)+1,0)</f>
        <v/>
      </c>
    </row>
    <row r="1160">
      <c r="B1160" s="28">
        <f>IF(C1160&lt; $D$4+1,MOD(((ROW(B1160)-ROW(B$7))),$C$5)+1,"")</f>
        <v/>
      </c>
      <c r="C1160" s="28">
        <f>ROUNDDOWN(((ROW(C1160)-ROW(C$7))/C$5)+1,0)</f>
        <v/>
      </c>
    </row>
    <row r="1161">
      <c r="B1161" s="28">
        <f>IF(C1161&lt; $D$4+1,MOD(((ROW(B1161)-ROW(B$7))),$C$5)+1,"")</f>
        <v/>
      </c>
      <c r="C1161" s="28">
        <f>ROUNDDOWN(((ROW(C1161)-ROW(C$7))/C$5)+1,0)</f>
        <v/>
      </c>
    </row>
    <row r="1162">
      <c r="B1162" s="28">
        <f>IF(C1162&lt; $D$4+1,MOD(((ROW(B1162)-ROW(B$7))),$C$5)+1,"")</f>
        <v/>
      </c>
      <c r="C1162" s="28">
        <f>ROUNDDOWN(((ROW(C1162)-ROW(C$7))/C$5)+1,0)</f>
        <v/>
      </c>
    </row>
    <row r="1163">
      <c r="B1163" s="28">
        <f>IF(C1163&lt; $D$4+1,MOD(((ROW(B1163)-ROW(B$7))),$C$5)+1,"")</f>
        <v/>
      </c>
      <c r="C1163" s="28">
        <f>ROUNDDOWN(((ROW(C1163)-ROW(C$7))/C$5)+1,0)</f>
        <v/>
      </c>
    </row>
    <row r="1164">
      <c r="B1164" s="28">
        <f>IF(C1164&lt; $D$4+1,MOD(((ROW(B1164)-ROW(B$7))),$C$5)+1,"")</f>
        <v/>
      </c>
      <c r="C1164" s="28">
        <f>ROUNDDOWN(((ROW(C1164)-ROW(C$7))/C$5)+1,0)</f>
        <v/>
      </c>
    </row>
    <row r="1165">
      <c r="B1165" s="28">
        <f>IF(C1165&lt; $D$4+1,MOD(((ROW(B1165)-ROW(B$7))),$C$5)+1,"")</f>
        <v/>
      </c>
      <c r="C1165" s="28">
        <f>ROUNDDOWN(((ROW(C1165)-ROW(C$7))/C$5)+1,0)</f>
        <v/>
      </c>
    </row>
    <row r="1166">
      <c r="B1166" s="28">
        <f>IF(C1166&lt; $D$4+1,MOD(((ROW(B1166)-ROW(B$7))),$C$5)+1,"")</f>
        <v/>
      </c>
      <c r="C1166" s="28">
        <f>ROUNDDOWN(((ROW(C1166)-ROW(C$7))/C$5)+1,0)</f>
        <v/>
      </c>
    </row>
    <row r="1167">
      <c r="B1167" s="28">
        <f>IF(C1167&lt; $D$4+1,MOD(((ROW(B1167)-ROW(B$7))),$C$5)+1,"")</f>
        <v/>
      </c>
      <c r="C1167" s="28">
        <f>ROUNDDOWN(((ROW(C1167)-ROW(C$7))/C$5)+1,0)</f>
        <v/>
      </c>
    </row>
    <row r="1168">
      <c r="B1168" s="28">
        <f>IF(C1168&lt; $D$4+1,MOD(((ROW(B1168)-ROW(B$7))),$C$5)+1,"")</f>
        <v/>
      </c>
      <c r="C1168" s="28">
        <f>ROUNDDOWN(((ROW(C1168)-ROW(C$7))/C$5)+1,0)</f>
        <v/>
      </c>
    </row>
    <row r="1169">
      <c r="B1169" s="28">
        <f>IF(C1169&lt; $D$4+1,MOD(((ROW(B1169)-ROW(B$7))),$C$5)+1,"")</f>
        <v/>
      </c>
      <c r="C1169" s="28">
        <f>ROUNDDOWN(((ROW(C1169)-ROW(C$7))/C$5)+1,0)</f>
        <v/>
      </c>
    </row>
    <row r="1170">
      <c r="B1170" s="28">
        <f>IF(C1170&lt; $D$4+1,MOD(((ROW(B1170)-ROW(B$7))),$C$5)+1,"")</f>
        <v/>
      </c>
      <c r="C1170" s="28">
        <f>ROUNDDOWN(((ROW(C1170)-ROW(C$7))/C$5)+1,0)</f>
        <v/>
      </c>
    </row>
    <row r="1171">
      <c r="B1171" s="28">
        <f>IF(C1171&lt; $D$4+1,MOD(((ROW(B1171)-ROW(B$7))),$C$5)+1,"")</f>
        <v/>
      </c>
      <c r="C1171" s="28">
        <f>ROUNDDOWN(((ROW(C1171)-ROW(C$7))/C$5)+1,0)</f>
        <v/>
      </c>
    </row>
    <row r="1172">
      <c r="B1172" s="28">
        <f>IF(C1172&lt; $D$4+1,MOD(((ROW(B1172)-ROW(B$7))),$C$5)+1,"")</f>
        <v/>
      </c>
      <c r="C1172" s="28">
        <f>ROUNDDOWN(((ROW(C1172)-ROW(C$7))/C$5)+1,0)</f>
        <v/>
      </c>
    </row>
    <row r="1173">
      <c r="B1173" s="28">
        <f>IF(C1173&lt; $D$4+1,MOD(((ROW(B1173)-ROW(B$7))),$C$5)+1,"")</f>
        <v/>
      </c>
      <c r="C1173" s="28">
        <f>ROUNDDOWN(((ROW(C1173)-ROW(C$7))/C$5)+1,0)</f>
        <v/>
      </c>
    </row>
    <row r="1174">
      <c r="B1174" s="28">
        <f>IF(C1174&lt; $D$4+1,MOD(((ROW(B1174)-ROW(B$7))),$C$5)+1,"")</f>
        <v/>
      </c>
      <c r="C1174" s="28">
        <f>ROUNDDOWN(((ROW(C1174)-ROW(C$7))/C$5)+1,0)</f>
        <v/>
      </c>
    </row>
    <row r="1175">
      <c r="B1175" s="28">
        <f>IF(C1175&lt; $D$4+1,MOD(((ROW(B1175)-ROW(B$7))),$C$5)+1,"")</f>
        <v/>
      </c>
      <c r="C1175" s="28">
        <f>ROUNDDOWN(((ROW(C1175)-ROW(C$7))/C$5)+1,0)</f>
        <v/>
      </c>
    </row>
    <row r="1176">
      <c r="B1176" s="28">
        <f>IF(C1176&lt; $D$4+1,MOD(((ROW(B1176)-ROW(B$7))),$C$5)+1,"")</f>
        <v/>
      </c>
      <c r="C1176" s="28">
        <f>ROUNDDOWN(((ROW(C1176)-ROW(C$7))/C$5)+1,0)</f>
        <v/>
      </c>
    </row>
    <row r="1177">
      <c r="B1177" s="28">
        <f>IF(C1177&lt; $D$4+1,MOD(((ROW(B1177)-ROW(B$7))),$C$5)+1,"")</f>
        <v/>
      </c>
      <c r="C1177" s="28">
        <f>ROUNDDOWN(((ROW(C1177)-ROW(C$7))/C$5)+1,0)</f>
        <v/>
      </c>
    </row>
    <row r="1178">
      <c r="B1178" s="28">
        <f>IF(C1178&lt; $D$4+1,MOD(((ROW(B1178)-ROW(B$7))),$C$5)+1,"")</f>
        <v/>
      </c>
      <c r="C1178" s="28">
        <f>ROUNDDOWN(((ROW(C1178)-ROW(C$7))/C$5)+1,0)</f>
        <v/>
      </c>
    </row>
    <row r="1179">
      <c r="B1179" s="28">
        <f>IF(C1179&lt; $D$4+1,MOD(((ROW(B1179)-ROW(B$7))),$C$5)+1,"")</f>
        <v/>
      </c>
      <c r="C1179" s="28">
        <f>ROUNDDOWN(((ROW(C1179)-ROW(C$7))/C$5)+1,0)</f>
        <v/>
      </c>
    </row>
    <row r="1180">
      <c r="B1180" s="28">
        <f>IF(C1180&lt; $D$4+1,MOD(((ROW(B1180)-ROW(B$7))),$C$5)+1,"")</f>
        <v/>
      </c>
      <c r="C1180" s="28">
        <f>ROUNDDOWN(((ROW(C1180)-ROW(C$7))/C$5)+1,0)</f>
        <v/>
      </c>
    </row>
    <row r="1181">
      <c r="B1181" s="28">
        <f>IF(C1181&lt; $D$4+1,MOD(((ROW(B1181)-ROW(B$7))),$C$5)+1,"")</f>
        <v/>
      </c>
      <c r="C1181" s="28">
        <f>ROUNDDOWN(((ROW(C1181)-ROW(C$7))/C$5)+1,0)</f>
        <v/>
      </c>
    </row>
    <row r="1182">
      <c r="B1182" s="28">
        <f>IF(C1182&lt; $D$4+1,MOD(((ROW(B1182)-ROW(B$7))),$C$5)+1,"")</f>
        <v/>
      </c>
      <c r="C1182" s="28">
        <f>ROUNDDOWN(((ROW(C1182)-ROW(C$7))/C$5)+1,0)</f>
        <v/>
      </c>
    </row>
    <row r="1183">
      <c r="B1183" s="28">
        <f>IF(C1183&lt; $D$4+1,MOD(((ROW(B1183)-ROW(B$7))),$C$5)+1,"")</f>
        <v/>
      </c>
      <c r="C1183" s="28">
        <f>ROUNDDOWN(((ROW(C1183)-ROW(C$7))/C$5)+1,0)</f>
        <v/>
      </c>
    </row>
    <row r="1184">
      <c r="B1184" s="28">
        <f>IF(C1184&lt; $D$4+1,MOD(((ROW(B1184)-ROW(B$7))),$C$5)+1,"")</f>
        <v/>
      </c>
      <c r="C1184" s="28">
        <f>ROUNDDOWN(((ROW(C1184)-ROW(C$7))/C$5)+1,0)</f>
        <v/>
      </c>
    </row>
    <row r="1185">
      <c r="B1185" s="28">
        <f>IF(C1185&lt; $D$4+1,MOD(((ROW(B1185)-ROW(B$7))),$C$5)+1,"")</f>
        <v/>
      </c>
      <c r="C1185" s="28">
        <f>ROUNDDOWN(((ROW(C1185)-ROW(C$7))/C$5)+1,0)</f>
        <v/>
      </c>
    </row>
    <row r="1186">
      <c r="B1186" s="28">
        <f>IF(C1186&lt; $D$4+1,MOD(((ROW(B1186)-ROW(B$7))),$C$5)+1,"")</f>
        <v/>
      </c>
      <c r="C1186" s="28">
        <f>ROUNDDOWN(((ROW(C1186)-ROW(C$7))/C$5)+1,0)</f>
        <v/>
      </c>
    </row>
    <row r="1187">
      <c r="B1187" s="28">
        <f>IF(C1187&lt; $D$4+1,MOD(((ROW(B1187)-ROW(B$7))),$C$5)+1,"")</f>
        <v/>
      </c>
      <c r="C1187" s="28">
        <f>ROUNDDOWN(((ROW(C1187)-ROW(C$7))/C$5)+1,0)</f>
        <v/>
      </c>
    </row>
    <row r="1188">
      <c r="B1188" s="28">
        <f>IF(C1188&lt; $D$4+1,MOD(((ROW(B1188)-ROW(B$7))),$C$5)+1,"")</f>
        <v/>
      </c>
      <c r="C1188" s="28">
        <f>ROUNDDOWN(((ROW(C1188)-ROW(C$7))/C$5)+1,0)</f>
        <v/>
      </c>
    </row>
    <row r="1189">
      <c r="B1189" s="28">
        <f>IF(C1189&lt; $D$4+1,MOD(((ROW(B1189)-ROW(B$7))),$C$5)+1,"")</f>
        <v/>
      </c>
      <c r="C1189" s="28">
        <f>ROUNDDOWN(((ROW(C1189)-ROW(C$7))/C$5)+1,0)</f>
        <v/>
      </c>
    </row>
    <row r="1190">
      <c r="B1190" s="28">
        <f>IF(C1190&lt; $D$4+1,MOD(((ROW(B1190)-ROW(B$7))),$C$5)+1,"")</f>
        <v/>
      </c>
      <c r="C1190" s="28">
        <f>ROUNDDOWN(((ROW(C1190)-ROW(C$7))/C$5)+1,0)</f>
        <v/>
      </c>
    </row>
    <row r="1191">
      <c r="B1191" s="28">
        <f>IF(C1191&lt; $D$4+1,MOD(((ROW(B1191)-ROW(B$7))),$C$5)+1,"")</f>
        <v/>
      </c>
      <c r="C1191" s="28">
        <f>ROUNDDOWN(((ROW(C1191)-ROW(C$7))/C$5)+1,0)</f>
        <v/>
      </c>
    </row>
    <row r="1192">
      <c r="B1192" s="28">
        <f>IF(C1192&lt; $D$4+1,MOD(((ROW(B1192)-ROW(B$7))),$C$5)+1,"")</f>
        <v/>
      </c>
      <c r="C1192" s="28">
        <f>ROUNDDOWN(((ROW(C1192)-ROW(C$7))/C$5)+1,0)</f>
        <v/>
      </c>
    </row>
    <row r="1193">
      <c r="B1193" s="28">
        <f>IF(C1193&lt; $D$4+1,MOD(((ROW(B1193)-ROW(B$7))),$C$5)+1,"")</f>
        <v/>
      </c>
      <c r="C1193" s="28">
        <f>ROUNDDOWN(((ROW(C1193)-ROW(C$7))/C$5)+1,0)</f>
        <v/>
      </c>
    </row>
    <row r="1194">
      <c r="B1194" s="28">
        <f>IF(C1194&lt; $D$4+1,MOD(((ROW(B1194)-ROW(B$7))),$C$5)+1,"")</f>
        <v/>
      </c>
      <c r="C1194" s="28">
        <f>ROUNDDOWN(((ROW(C1194)-ROW(C$7))/C$5)+1,0)</f>
        <v/>
      </c>
    </row>
    <row r="1195">
      <c r="B1195" s="28">
        <f>IF(C1195&lt; $D$4+1,MOD(((ROW(B1195)-ROW(B$7))),$C$5)+1,"")</f>
        <v/>
      </c>
      <c r="C1195" s="28">
        <f>ROUNDDOWN(((ROW(C1195)-ROW(C$7))/C$5)+1,0)</f>
        <v/>
      </c>
    </row>
    <row r="1196">
      <c r="B1196" s="28">
        <f>IF(C1196&lt; $D$4+1,MOD(((ROW(B1196)-ROW(B$7))),$C$5)+1,"")</f>
        <v/>
      </c>
      <c r="C1196" s="28">
        <f>ROUNDDOWN(((ROW(C1196)-ROW(C$7))/C$5)+1,0)</f>
        <v/>
      </c>
    </row>
    <row r="1197">
      <c r="B1197" s="28">
        <f>IF(C1197&lt; $D$4+1,MOD(((ROW(B1197)-ROW(B$7))),$C$5)+1,"")</f>
        <v/>
      </c>
      <c r="C1197" s="28">
        <f>ROUNDDOWN(((ROW(C1197)-ROW(C$7))/C$5)+1,0)</f>
        <v/>
      </c>
    </row>
    <row r="1198">
      <c r="B1198" s="28">
        <f>IF(C1198&lt; $D$4+1,MOD(((ROW(B1198)-ROW(B$7))),$C$5)+1,"")</f>
        <v/>
      </c>
      <c r="C1198" s="28">
        <f>ROUNDDOWN(((ROW(C1198)-ROW(C$7))/C$5)+1,0)</f>
        <v/>
      </c>
    </row>
    <row r="1199">
      <c r="B1199" s="28">
        <f>IF(C1199&lt; $D$4+1,MOD(((ROW(B1199)-ROW(B$7))),$C$5)+1,"")</f>
        <v/>
      </c>
      <c r="C1199" s="28">
        <f>ROUNDDOWN(((ROW(C1199)-ROW(C$7))/C$5)+1,0)</f>
        <v/>
      </c>
    </row>
    <row r="1200">
      <c r="B1200" s="28">
        <f>IF(C1200&lt; $D$4+1,MOD(((ROW(B1200)-ROW(B$7))),$C$5)+1,"")</f>
        <v/>
      </c>
      <c r="C1200" s="28">
        <f>ROUNDDOWN(((ROW(C1200)-ROW(C$7))/C$5)+1,0)</f>
        <v/>
      </c>
    </row>
    <row r="1201">
      <c r="B1201" s="28">
        <f>IF(C1201&lt; $D$4+1,MOD(((ROW(B1201)-ROW(B$7))),$C$5)+1,"")</f>
        <v/>
      </c>
      <c r="C1201" s="28">
        <f>ROUNDDOWN(((ROW(C1201)-ROW(C$7))/C$5)+1,0)</f>
        <v/>
      </c>
    </row>
    <row r="1202">
      <c r="B1202" s="28">
        <f>IF(C1202&lt; $D$4+1,MOD(((ROW(B1202)-ROW(B$7))),$C$5)+1,"")</f>
        <v/>
      </c>
      <c r="C1202" s="28">
        <f>ROUNDDOWN(((ROW(C1202)-ROW(C$7))/C$5)+1,0)</f>
        <v/>
      </c>
    </row>
    <row r="1203">
      <c r="B1203" s="28">
        <f>IF(C1203&lt; $D$4+1,MOD(((ROW(B1203)-ROW(B$7))),$C$5)+1,"")</f>
        <v/>
      </c>
      <c r="C1203" s="28">
        <f>ROUNDDOWN(((ROW(C1203)-ROW(C$7))/C$5)+1,0)</f>
        <v/>
      </c>
    </row>
    <row r="1204">
      <c r="B1204" s="28">
        <f>IF(C1204&lt; $D$4+1,MOD(((ROW(B1204)-ROW(B$7))),$C$5)+1,"")</f>
        <v/>
      </c>
      <c r="C1204" s="28">
        <f>ROUNDDOWN(((ROW(C1204)-ROW(C$7))/C$5)+1,0)</f>
        <v/>
      </c>
    </row>
    <row r="1205">
      <c r="B1205" s="28">
        <f>IF(C1205&lt; $D$4+1,MOD(((ROW(B1205)-ROW(B$7))),$C$5)+1,"")</f>
        <v/>
      </c>
      <c r="C1205" s="28">
        <f>ROUNDDOWN(((ROW(C1205)-ROW(C$7))/C$5)+1,0)</f>
        <v/>
      </c>
    </row>
    <row r="1206">
      <c r="B1206" s="28">
        <f>IF(C1206&lt; $D$4+1,MOD(((ROW(B1206)-ROW(B$7))),$C$5)+1,"")</f>
        <v/>
      </c>
      <c r="C1206" s="28">
        <f>ROUNDDOWN(((ROW(C1206)-ROW(C$7))/C$5)+1,0)</f>
        <v/>
      </c>
    </row>
    <row r="1207">
      <c r="B1207" s="28">
        <f>IF(C1207&lt; $D$4+1,MOD(((ROW(B1207)-ROW(B$7))),$C$5)+1,"")</f>
        <v/>
      </c>
      <c r="C1207" s="28">
        <f>ROUNDDOWN(((ROW(C1207)-ROW(C$7))/C$5)+1,0)</f>
        <v/>
      </c>
    </row>
    <row r="1208">
      <c r="B1208" s="28">
        <f>IF(C1208&lt; $D$4+1,MOD(((ROW(B1208)-ROW(B$7))),$C$5)+1,"")</f>
        <v/>
      </c>
      <c r="C1208" s="28">
        <f>ROUNDDOWN(((ROW(C1208)-ROW(C$7))/C$5)+1,0)</f>
        <v/>
      </c>
    </row>
    <row r="1209">
      <c r="B1209" s="28">
        <f>IF(C1209&lt; $D$4+1,MOD(((ROW(B1209)-ROW(B$7))),$C$5)+1,"")</f>
        <v/>
      </c>
      <c r="C1209" s="28">
        <f>ROUNDDOWN(((ROW(C1209)-ROW(C$7))/C$5)+1,0)</f>
        <v/>
      </c>
    </row>
    <row r="1210">
      <c r="B1210" s="28">
        <f>IF(C1210&lt; $D$4+1,MOD(((ROW(B1210)-ROW(B$7))),$C$5)+1,"")</f>
        <v/>
      </c>
      <c r="C1210" s="28">
        <f>ROUNDDOWN(((ROW(C1210)-ROW(C$7))/C$5)+1,0)</f>
        <v/>
      </c>
    </row>
    <row r="1211">
      <c r="B1211" s="28">
        <f>IF(C1211&lt; $D$4+1,MOD(((ROW(B1211)-ROW(B$7))),$C$5)+1,"")</f>
        <v/>
      </c>
      <c r="C1211" s="28">
        <f>ROUNDDOWN(((ROW(C1211)-ROW(C$7))/C$5)+1,0)</f>
        <v/>
      </c>
    </row>
    <row r="1212">
      <c r="B1212" s="28">
        <f>IF(C1212&lt; $D$4+1,MOD(((ROW(B1212)-ROW(B$7))),$C$5)+1,"")</f>
        <v/>
      </c>
      <c r="C1212" s="28">
        <f>ROUNDDOWN(((ROW(C1212)-ROW(C$7))/C$5)+1,0)</f>
        <v/>
      </c>
    </row>
    <row r="1213">
      <c r="B1213" s="28">
        <f>IF(C1213&lt; $D$4+1,MOD(((ROW(B1213)-ROW(B$7))),$C$5)+1,"")</f>
        <v/>
      </c>
      <c r="C1213" s="28">
        <f>ROUNDDOWN(((ROW(C1213)-ROW(C$7))/C$5)+1,0)</f>
        <v/>
      </c>
    </row>
    <row r="1214">
      <c r="B1214" s="28">
        <f>IF(C1214&lt; $D$4+1,MOD(((ROW(B1214)-ROW(B$7))),$C$5)+1,"")</f>
        <v/>
      </c>
      <c r="C1214" s="28">
        <f>ROUNDDOWN(((ROW(C1214)-ROW(C$7))/C$5)+1,0)</f>
        <v/>
      </c>
    </row>
    <row r="1215">
      <c r="B1215" s="28">
        <f>IF(C1215&lt; $D$4+1,MOD(((ROW(B1215)-ROW(B$7))),$C$5)+1,"")</f>
        <v/>
      </c>
      <c r="C1215" s="28">
        <f>ROUNDDOWN(((ROW(C1215)-ROW(C$7))/C$5)+1,0)</f>
        <v/>
      </c>
    </row>
    <row r="1216">
      <c r="B1216" s="28">
        <f>IF(C1216&lt; $D$4+1,MOD(((ROW(B1216)-ROW(B$7))),$C$5)+1,"")</f>
        <v/>
      </c>
      <c r="C1216" s="28">
        <f>ROUNDDOWN(((ROW(C1216)-ROW(C$7))/C$5)+1,0)</f>
        <v/>
      </c>
    </row>
    <row r="1217">
      <c r="B1217" s="28">
        <f>IF(C1217&lt; $D$4+1,MOD(((ROW(B1217)-ROW(B$7))),$C$5)+1,"")</f>
        <v/>
      </c>
      <c r="C1217" s="28">
        <f>ROUNDDOWN(((ROW(C1217)-ROW(C$7))/C$5)+1,0)</f>
        <v/>
      </c>
    </row>
    <row r="1218">
      <c r="B1218" s="28">
        <f>IF(C1218&lt; $D$4+1,MOD(((ROW(B1218)-ROW(B$7))),$C$5)+1,"")</f>
        <v/>
      </c>
      <c r="C1218" s="28">
        <f>ROUNDDOWN(((ROW(C1218)-ROW(C$7))/C$5)+1,0)</f>
        <v/>
      </c>
    </row>
    <row r="1219">
      <c r="B1219" s="28">
        <f>IF(C1219&lt; $D$4+1,MOD(((ROW(B1219)-ROW(B$7))),$C$5)+1,"")</f>
        <v/>
      </c>
      <c r="C1219" s="28">
        <f>ROUNDDOWN(((ROW(C1219)-ROW(C$7))/C$5)+1,0)</f>
        <v/>
      </c>
    </row>
    <row r="1220">
      <c r="B1220" s="28">
        <f>IF(C1220&lt; $D$4+1,MOD(((ROW(B1220)-ROW(B$7))),$C$5)+1,"")</f>
        <v/>
      </c>
      <c r="C1220" s="28">
        <f>ROUNDDOWN(((ROW(C1220)-ROW(C$7))/C$5)+1,0)</f>
        <v/>
      </c>
    </row>
    <row r="1221">
      <c r="B1221" s="28">
        <f>IF(C1221&lt; $D$4+1,MOD(((ROW(B1221)-ROW(B$7))),$C$5)+1,"")</f>
        <v/>
      </c>
      <c r="C1221" s="28">
        <f>ROUNDDOWN(((ROW(C1221)-ROW(C$7))/C$5)+1,0)</f>
        <v/>
      </c>
    </row>
    <row r="1222">
      <c r="B1222" s="28">
        <f>IF(C1222&lt; $D$4+1,MOD(((ROW(B1222)-ROW(B$7))),$C$5)+1,"")</f>
        <v/>
      </c>
      <c r="C1222" s="28">
        <f>ROUNDDOWN(((ROW(C1222)-ROW(C$7))/C$5)+1,0)</f>
        <v/>
      </c>
    </row>
    <row r="1223">
      <c r="B1223" s="28">
        <f>IF(C1223&lt; $D$4+1,MOD(((ROW(B1223)-ROW(B$7))),$C$5)+1,"")</f>
        <v/>
      </c>
      <c r="C1223" s="28">
        <f>ROUNDDOWN(((ROW(C1223)-ROW(C$7))/C$5)+1,0)</f>
        <v/>
      </c>
    </row>
    <row r="1224">
      <c r="B1224" s="28">
        <f>IF(C1224&lt; $D$4+1,MOD(((ROW(B1224)-ROW(B$7))),$C$5)+1,"")</f>
        <v/>
      </c>
      <c r="C1224" s="28">
        <f>ROUNDDOWN(((ROW(C1224)-ROW(C$7))/C$5)+1,0)</f>
        <v/>
      </c>
    </row>
    <row r="1225">
      <c r="B1225" s="28">
        <f>IF(C1225&lt; $D$4+1,MOD(((ROW(B1225)-ROW(B$7))),$C$5)+1,"")</f>
        <v/>
      </c>
      <c r="C1225" s="28">
        <f>ROUNDDOWN(((ROW(C1225)-ROW(C$7))/C$5)+1,0)</f>
        <v/>
      </c>
    </row>
    <row r="1226">
      <c r="B1226" s="28">
        <f>IF(C1226&lt; $D$4+1,MOD(((ROW(B1226)-ROW(B$7))),$C$5)+1,"")</f>
        <v/>
      </c>
      <c r="C1226" s="28">
        <f>ROUNDDOWN(((ROW(C1226)-ROW(C$7))/C$5)+1,0)</f>
        <v/>
      </c>
    </row>
    <row r="1227">
      <c r="B1227" s="28">
        <f>IF(C1227&lt; $D$4+1,MOD(((ROW(B1227)-ROW(B$7))),$C$5)+1,"")</f>
        <v/>
      </c>
      <c r="C1227" s="28">
        <f>ROUNDDOWN(((ROW(C1227)-ROW(C$7))/C$5)+1,0)</f>
        <v/>
      </c>
    </row>
    <row r="1228">
      <c r="B1228" s="28">
        <f>IF(C1228&lt; $D$4+1,MOD(((ROW(B1228)-ROW(B$7))),$C$5)+1,"")</f>
        <v/>
      </c>
      <c r="C1228" s="28">
        <f>ROUNDDOWN(((ROW(C1228)-ROW(C$7))/C$5)+1,0)</f>
        <v/>
      </c>
    </row>
    <row r="1229">
      <c r="B1229" s="28">
        <f>IF(C1229&lt; $D$4+1,MOD(((ROW(B1229)-ROW(B$7))),$C$5)+1,"")</f>
        <v/>
      </c>
      <c r="C1229" s="28">
        <f>ROUNDDOWN(((ROW(C1229)-ROW(C$7))/C$5)+1,0)</f>
        <v/>
      </c>
    </row>
    <row r="1230">
      <c r="B1230" s="28">
        <f>IF(C1230&lt; $D$4+1,MOD(((ROW(B1230)-ROW(B$7))),$C$5)+1,"")</f>
        <v/>
      </c>
      <c r="C1230" s="28">
        <f>ROUNDDOWN(((ROW(C1230)-ROW(C$7))/C$5)+1,0)</f>
        <v/>
      </c>
    </row>
    <row r="1231">
      <c r="B1231" s="28">
        <f>IF(C1231&lt; $D$4+1,MOD(((ROW(B1231)-ROW(B$7))),$C$5)+1,"")</f>
        <v/>
      </c>
      <c r="C1231" s="28">
        <f>ROUNDDOWN(((ROW(C1231)-ROW(C$7))/C$5)+1,0)</f>
        <v/>
      </c>
    </row>
    <row r="1232">
      <c r="B1232" s="28">
        <f>IF(C1232&lt; $D$4+1,MOD(((ROW(B1232)-ROW(B$7))),$C$5)+1,"")</f>
        <v/>
      </c>
      <c r="C1232" s="28">
        <f>ROUNDDOWN(((ROW(C1232)-ROW(C$7))/C$5)+1,0)</f>
        <v/>
      </c>
    </row>
    <row r="1233">
      <c r="B1233" s="28">
        <f>IF(C1233&lt; $D$4+1,MOD(((ROW(B1233)-ROW(B$7))),$C$5)+1,"")</f>
        <v/>
      </c>
      <c r="C1233" s="28">
        <f>ROUNDDOWN(((ROW(C1233)-ROW(C$7))/C$5)+1,0)</f>
        <v/>
      </c>
    </row>
    <row r="1234">
      <c r="B1234" s="28">
        <f>IF(C1234&lt; $D$4+1,MOD(((ROW(B1234)-ROW(B$7))),$C$5)+1,"")</f>
        <v/>
      </c>
      <c r="C1234" s="28">
        <f>ROUNDDOWN(((ROW(C1234)-ROW(C$7))/C$5)+1,0)</f>
        <v/>
      </c>
    </row>
    <row r="1235">
      <c r="B1235" s="28">
        <f>IF(C1235&lt; $D$4+1,MOD(((ROW(B1235)-ROW(B$7))),$C$5)+1,"")</f>
        <v/>
      </c>
      <c r="C1235" s="28">
        <f>ROUNDDOWN(((ROW(C1235)-ROW(C$7))/C$5)+1,0)</f>
        <v/>
      </c>
    </row>
    <row r="1236">
      <c r="B1236" s="28">
        <f>IF(C1236&lt; $D$4+1,MOD(((ROW(B1236)-ROW(B$7))),$C$5)+1,"")</f>
        <v/>
      </c>
      <c r="C1236" s="28">
        <f>ROUNDDOWN(((ROW(C1236)-ROW(C$7))/C$5)+1,0)</f>
        <v/>
      </c>
    </row>
    <row r="1237">
      <c r="B1237" s="28">
        <f>IF(C1237&lt; $D$4+1,MOD(((ROW(B1237)-ROW(B$7))),$C$5)+1,"")</f>
        <v/>
      </c>
      <c r="C1237" s="28">
        <f>ROUNDDOWN(((ROW(C1237)-ROW(C$7))/C$5)+1,0)</f>
        <v/>
      </c>
    </row>
    <row r="1238">
      <c r="B1238" s="28">
        <f>IF(C1238&lt; $D$4+1,MOD(((ROW(B1238)-ROW(B$7))),$C$5)+1,"")</f>
        <v/>
      </c>
      <c r="C1238" s="28">
        <f>ROUNDDOWN(((ROW(C1238)-ROW(C$7))/C$5)+1,0)</f>
        <v/>
      </c>
    </row>
    <row r="1239">
      <c r="B1239" s="28">
        <f>IF(C1239&lt; $D$4+1,MOD(((ROW(B1239)-ROW(B$7))),$C$5)+1,"")</f>
        <v/>
      </c>
      <c r="C1239" s="28">
        <f>ROUNDDOWN(((ROW(C1239)-ROW(C$7))/C$5)+1,0)</f>
        <v/>
      </c>
    </row>
    <row r="1240">
      <c r="B1240" s="28">
        <f>IF(C1240&lt; $D$4+1,MOD(((ROW(B1240)-ROW(B$7))),$C$5)+1,"")</f>
        <v/>
      </c>
      <c r="C1240" s="28">
        <f>ROUNDDOWN(((ROW(C1240)-ROW(C$7))/C$5)+1,0)</f>
        <v/>
      </c>
    </row>
    <row r="1241">
      <c r="B1241" s="28">
        <f>IF(C1241&lt; $D$4+1,MOD(((ROW(B1241)-ROW(B$7))),$C$5)+1,"")</f>
        <v/>
      </c>
      <c r="C1241" s="28">
        <f>ROUNDDOWN(((ROW(C1241)-ROW(C$7))/C$5)+1,0)</f>
        <v/>
      </c>
    </row>
    <row r="1242">
      <c r="B1242" s="28">
        <f>IF(C1242&lt; $D$4+1,MOD(((ROW(B1242)-ROW(B$7))),$C$5)+1,"")</f>
        <v/>
      </c>
      <c r="C1242" s="28">
        <f>ROUNDDOWN(((ROW(C1242)-ROW(C$7))/C$5)+1,0)</f>
        <v/>
      </c>
    </row>
    <row r="1243">
      <c r="B1243" s="28">
        <f>IF(C1243&lt; $D$4+1,MOD(((ROW(B1243)-ROW(B$7))),$C$5)+1,"")</f>
        <v/>
      </c>
      <c r="C1243" s="28">
        <f>ROUNDDOWN(((ROW(C1243)-ROW(C$7))/C$5)+1,0)</f>
        <v/>
      </c>
    </row>
    <row r="1244">
      <c r="B1244" s="28">
        <f>IF(C1244&lt; $D$4+1,MOD(((ROW(B1244)-ROW(B$7))),$C$5)+1,"")</f>
        <v/>
      </c>
      <c r="C1244" s="28">
        <f>ROUNDDOWN(((ROW(C1244)-ROW(C$7))/C$5)+1,0)</f>
        <v/>
      </c>
    </row>
    <row r="1245">
      <c r="B1245" s="28">
        <f>IF(C1245&lt; $D$4+1,MOD(((ROW(B1245)-ROW(B$7))),$C$5)+1,"")</f>
        <v/>
      </c>
      <c r="C1245" s="28">
        <f>ROUNDDOWN(((ROW(C1245)-ROW(C$7))/C$5)+1,0)</f>
        <v/>
      </c>
    </row>
    <row r="1246">
      <c r="B1246" s="28">
        <f>IF(C1246&lt; $D$4+1,MOD(((ROW(B1246)-ROW(B$7))),$C$5)+1,"")</f>
        <v/>
      </c>
      <c r="C1246" s="28">
        <f>ROUNDDOWN(((ROW(C1246)-ROW(C$7))/C$5)+1,0)</f>
        <v/>
      </c>
    </row>
    <row r="1247">
      <c r="B1247" s="28">
        <f>IF(C1247&lt; $D$4+1,MOD(((ROW(B1247)-ROW(B$7))),$C$5)+1,"")</f>
        <v/>
      </c>
      <c r="C1247" s="28">
        <f>ROUNDDOWN(((ROW(C1247)-ROW(C$7))/C$5)+1,0)</f>
        <v/>
      </c>
    </row>
    <row r="1248">
      <c r="B1248" s="28">
        <f>IF(C1248&lt; $D$4+1,MOD(((ROW(B1248)-ROW(B$7))),$C$5)+1,"")</f>
        <v/>
      </c>
      <c r="C1248" s="28">
        <f>ROUNDDOWN(((ROW(C1248)-ROW(C$7))/C$5)+1,0)</f>
        <v/>
      </c>
    </row>
    <row r="1249">
      <c r="B1249" s="28">
        <f>IF(C1249&lt; $D$4+1,MOD(((ROW(B1249)-ROW(B$7))),$C$5)+1,"")</f>
        <v/>
      </c>
      <c r="C1249" s="28">
        <f>ROUNDDOWN(((ROW(C1249)-ROW(C$7))/C$5)+1,0)</f>
        <v/>
      </c>
    </row>
    <row r="1250">
      <c r="B1250" s="28">
        <f>IF(C1250&lt; $D$4+1,MOD(((ROW(B1250)-ROW(B$7))),$C$5)+1,"")</f>
        <v/>
      </c>
      <c r="C1250" s="28">
        <f>ROUNDDOWN(((ROW(C1250)-ROW(C$7))/C$5)+1,0)</f>
        <v/>
      </c>
    </row>
    <row r="1251">
      <c r="B1251" s="28">
        <f>IF(C1251&lt; $D$4+1,MOD(((ROW(B1251)-ROW(B$7))),$C$5)+1,"")</f>
        <v/>
      </c>
      <c r="C1251" s="28">
        <f>ROUNDDOWN(((ROW(C1251)-ROW(C$7))/C$5)+1,0)</f>
        <v/>
      </c>
    </row>
    <row r="1252">
      <c r="B1252" s="28">
        <f>IF(C1252&lt; $D$4+1,MOD(((ROW(B1252)-ROW(B$7))),$C$5)+1,"")</f>
        <v/>
      </c>
      <c r="C1252" s="28">
        <f>ROUNDDOWN(((ROW(C1252)-ROW(C$7))/C$5)+1,0)</f>
        <v/>
      </c>
    </row>
    <row r="1253">
      <c r="B1253" s="28">
        <f>IF(C1253&lt; $D$4+1,MOD(((ROW(B1253)-ROW(B$7))),$C$5)+1,"")</f>
        <v/>
      </c>
      <c r="C1253" s="28">
        <f>ROUNDDOWN(((ROW(C1253)-ROW(C$7))/C$5)+1,0)</f>
        <v/>
      </c>
    </row>
    <row r="1254">
      <c r="B1254" s="28">
        <f>IF(C1254&lt; $D$4+1,MOD(((ROW(B1254)-ROW(B$7))),$C$5)+1,"")</f>
        <v/>
      </c>
      <c r="C1254" s="28">
        <f>ROUNDDOWN(((ROW(C1254)-ROW(C$7))/C$5)+1,0)</f>
        <v/>
      </c>
    </row>
    <row r="1255">
      <c r="B1255" s="28">
        <f>IF(C1255&lt; $D$4+1,MOD(((ROW(B1255)-ROW(B$7))),$C$5)+1,"")</f>
        <v/>
      </c>
      <c r="C1255" s="28">
        <f>ROUNDDOWN(((ROW(C1255)-ROW(C$7))/C$5)+1,0)</f>
        <v/>
      </c>
    </row>
    <row r="1256">
      <c r="B1256" s="28">
        <f>IF(C1256&lt; $D$4+1,MOD(((ROW(B1256)-ROW(B$7))),$C$5)+1,"")</f>
        <v/>
      </c>
      <c r="C1256" s="28">
        <f>ROUNDDOWN(((ROW(C1256)-ROW(C$7))/C$5)+1,0)</f>
        <v/>
      </c>
    </row>
    <row r="1257">
      <c r="B1257" s="28">
        <f>IF(C1257&lt; $D$4+1,MOD(((ROW(B1257)-ROW(B$7))),$C$5)+1,"")</f>
        <v/>
      </c>
      <c r="C1257" s="28">
        <f>ROUNDDOWN(((ROW(C1257)-ROW(C$7))/C$5)+1,0)</f>
        <v/>
      </c>
    </row>
    <row r="1258">
      <c r="B1258" s="28">
        <f>IF(C1258&lt; $D$4+1,MOD(((ROW(B1258)-ROW(B$7))),$C$5)+1,"")</f>
        <v/>
      </c>
      <c r="C1258" s="28">
        <f>ROUNDDOWN(((ROW(C1258)-ROW(C$7))/C$5)+1,0)</f>
        <v/>
      </c>
    </row>
    <row r="1259">
      <c r="B1259" s="28">
        <f>IF(C1259&lt; $D$4+1,MOD(((ROW(B1259)-ROW(B$7))),$C$5)+1,"")</f>
        <v/>
      </c>
      <c r="C1259" s="28">
        <f>ROUNDDOWN(((ROW(C1259)-ROW(C$7))/C$5)+1,0)</f>
        <v/>
      </c>
    </row>
    <row r="1260">
      <c r="B1260" s="28">
        <f>IF(C1260&lt; $D$4+1,MOD(((ROW(B1260)-ROW(B$7))),$C$5)+1,"")</f>
        <v/>
      </c>
      <c r="C1260" s="28">
        <f>ROUNDDOWN(((ROW(C1260)-ROW(C$7))/C$5)+1,0)</f>
        <v/>
      </c>
    </row>
    <row r="1261">
      <c r="B1261" s="28">
        <f>IF(C1261&lt; $D$4+1,MOD(((ROW(B1261)-ROW(B$7))),$C$5)+1,"")</f>
        <v/>
      </c>
      <c r="C1261" s="28">
        <f>ROUNDDOWN(((ROW(C1261)-ROW(C$7))/C$5)+1,0)</f>
        <v/>
      </c>
    </row>
    <row r="1262">
      <c r="B1262" s="28">
        <f>IF(C1262&lt; $D$4+1,MOD(((ROW(B1262)-ROW(B$7))),$C$5)+1,"")</f>
        <v/>
      </c>
      <c r="C1262" s="28">
        <f>ROUNDDOWN(((ROW(C1262)-ROW(C$7))/C$5)+1,0)</f>
        <v/>
      </c>
    </row>
    <row r="1263">
      <c r="B1263" s="28">
        <f>IF(C1263&lt; $D$4+1,MOD(((ROW(B1263)-ROW(B$7))),$C$5)+1,"")</f>
        <v/>
      </c>
      <c r="C1263" s="28">
        <f>ROUNDDOWN(((ROW(C1263)-ROW(C$7))/C$5)+1,0)</f>
        <v/>
      </c>
    </row>
    <row r="1264">
      <c r="B1264" s="28">
        <f>IF(C1264&lt; $D$4+1,MOD(((ROW(B1264)-ROW(B$7))),$C$5)+1,"")</f>
        <v/>
      </c>
      <c r="C1264" s="28">
        <f>ROUNDDOWN(((ROW(C1264)-ROW(C$7))/C$5)+1,0)</f>
        <v/>
      </c>
    </row>
    <row r="1265">
      <c r="B1265" s="28">
        <f>IF(C1265&lt; $D$4+1,MOD(((ROW(B1265)-ROW(B$7))),$C$5)+1,"")</f>
        <v/>
      </c>
      <c r="C1265" s="28">
        <f>ROUNDDOWN(((ROW(C1265)-ROW(C$7))/C$5)+1,0)</f>
        <v/>
      </c>
    </row>
    <row r="1266">
      <c r="B1266" s="28">
        <f>IF(C1266&lt; $D$4+1,MOD(((ROW(B1266)-ROW(B$7))),$C$5)+1,"")</f>
        <v/>
      </c>
      <c r="C1266" s="28">
        <f>ROUNDDOWN(((ROW(C1266)-ROW(C$7))/C$5)+1,0)</f>
        <v/>
      </c>
    </row>
    <row r="1267">
      <c r="B1267" s="28">
        <f>IF(C1267&lt; $D$4+1,MOD(((ROW(B1267)-ROW(B$7))),$C$5)+1,"")</f>
        <v/>
      </c>
      <c r="C1267" s="28">
        <f>ROUNDDOWN(((ROW(C1267)-ROW(C$7))/C$5)+1,0)</f>
        <v/>
      </c>
    </row>
    <row r="1268">
      <c r="B1268" s="28">
        <f>IF(C1268&lt; $D$4+1,MOD(((ROW(B1268)-ROW(B$7))),$C$5)+1,"")</f>
        <v/>
      </c>
      <c r="C1268" s="28">
        <f>ROUNDDOWN(((ROW(C1268)-ROW(C$7))/C$5)+1,0)</f>
        <v/>
      </c>
    </row>
    <row r="1269">
      <c r="B1269" s="28">
        <f>IF(C1269&lt; $D$4+1,MOD(((ROW(B1269)-ROW(B$7))),$C$5)+1,"")</f>
        <v/>
      </c>
      <c r="C1269" s="28">
        <f>ROUNDDOWN(((ROW(C1269)-ROW(C$7))/C$5)+1,0)</f>
        <v/>
      </c>
    </row>
    <row r="1270">
      <c r="B1270" s="28">
        <f>IF(C1270&lt; $D$4+1,MOD(((ROW(B1270)-ROW(B$7))),$C$5)+1,"")</f>
        <v/>
      </c>
      <c r="C1270" s="28">
        <f>ROUNDDOWN(((ROW(C1270)-ROW(C$7))/C$5)+1,0)</f>
        <v/>
      </c>
    </row>
    <row r="1271">
      <c r="B1271" s="28">
        <f>IF(C1271&lt; $D$4+1,MOD(((ROW(B1271)-ROW(B$7))),$C$5)+1,"")</f>
        <v/>
      </c>
      <c r="C1271" s="28">
        <f>ROUNDDOWN(((ROW(C1271)-ROW(C$7))/C$5)+1,0)</f>
        <v/>
      </c>
    </row>
    <row r="1272">
      <c r="B1272" s="28">
        <f>IF(C1272&lt; $D$4+1,MOD(((ROW(B1272)-ROW(B$7))),$C$5)+1,"")</f>
        <v/>
      </c>
      <c r="C1272" s="28">
        <f>ROUNDDOWN(((ROW(C1272)-ROW(C$7))/C$5)+1,0)</f>
        <v/>
      </c>
    </row>
    <row r="1273">
      <c r="B1273" s="28">
        <f>IF(C1273&lt; $D$4+1,MOD(((ROW(B1273)-ROW(B$7))),$C$5)+1,"")</f>
        <v/>
      </c>
      <c r="C1273" s="28">
        <f>ROUNDDOWN(((ROW(C1273)-ROW(C$7))/C$5)+1,0)</f>
        <v/>
      </c>
    </row>
    <row r="1274">
      <c r="B1274" s="28">
        <f>IF(C1274&lt; $D$4+1,MOD(((ROW(B1274)-ROW(B$7))),$C$5)+1,"")</f>
        <v/>
      </c>
      <c r="C1274" s="28">
        <f>ROUNDDOWN(((ROW(C1274)-ROW(C$7))/C$5)+1,0)</f>
        <v/>
      </c>
    </row>
    <row r="1275">
      <c r="B1275" s="28">
        <f>IF(C1275&lt; $D$4+1,MOD(((ROW(B1275)-ROW(B$7))),$C$5)+1,"")</f>
        <v/>
      </c>
      <c r="C1275" s="28">
        <f>ROUNDDOWN(((ROW(C1275)-ROW(C$7))/C$5)+1,0)</f>
        <v/>
      </c>
    </row>
    <row r="1276">
      <c r="B1276" s="28">
        <f>IF(C1276&lt; $D$4+1,MOD(((ROW(B1276)-ROW(B$7))),$C$5)+1,"")</f>
        <v/>
      </c>
      <c r="C1276" s="28">
        <f>ROUNDDOWN(((ROW(C1276)-ROW(C$7))/C$5)+1,0)</f>
        <v/>
      </c>
    </row>
    <row r="1277">
      <c r="B1277" s="28">
        <f>IF(C1277&lt; $D$4+1,MOD(((ROW(B1277)-ROW(B$7))),$C$5)+1,"")</f>
        <v/>
      </c>
      <c r="C1277" s="28">
        <f>ROUNDDOWN(((ROW(C1277)-ROW(C$7))/C$5)+1,0)</f>
        <v/>
      </c>
    </row>
    <row r="1278">
      <c r="B1278" s="28">
        <f>IF(C1278&lt; $D$4+1,MOD(((ROW(B1278)-ROW(B$7))),$C$5)+1,"")</f>
        <v/>
      </c>
      <c r="C1278" s="28">
        <f>ROUNDDOWN(((ROW(C1278)-ROW(C$7))/C$5)+1,0)</f>
        <v/>
      </c>
    </row>
    <row r="1279">
      <c r="B1279" s="28">
        <f>IF(C1279&lt; $D$4+1,MOD(((ROW(B1279)-ROW(B$7))),$C$5)+1,"")</f>
        <v/>
      </c>
      <c r="C1279" s="28">
        <f>ROUNDDOWN(((ROW(C1279)-ROW(C$7))/C$5)+1,0)</f>
        <v/>
      </c>
    </row>
    <row r="1280">
      <c r="B1280" s="28">
        <f>IF(C1280&lt; $D$4+1,MOD(((ROW(B1280)-ROW(B$7))),$C$5)+1,"")</f>
        <v/>
      </c>
      <c r="C1280" s="28">
        <f>ROUNDDOWN(((ROW(C1280)-ROW(C$7))/C$5)+1,0)</f>
        <v/>
      </c>
    </row>
    <row r="1281">
      <c r="B1281" s="28">
        <f>IF(C1281&lt; $D$4+1,MOD(((ROW(B1281)-ROW(B$7))),$C$5)+1,"")</f>
        <v/>
      </c>
      <c r="C1281" s="28">
        <f>ROUNDDOWN(((ROW(C1281)-ROW(C$7))/C$5)+1,0)</f>
        <v/>
      </c>
    </row>
    <row r="1282">
      <c r="B1282" s="28">
        <f>IF(C1282&lt; $D$4+1,MOD(((ROW(B1282)-ROW(B$7))),$C$5)+1,"")</f>
        <v/>
      </c>
      <c r="C1282" s="28">
        <f>ROUNDDOWN(((ROW(C1282)-ROW(C$7))/C$5)+1,0)</f>
        <v/>
      </c>
    </row>
    <row r="1283">
      <c r="B1283" s="28">
        <f>IF(C1283&lt; $D$4+1,MOD(((ROW(B1283)-ROW(B$7))),$C$5)+1,"")</f>
        <v/>
      </c>
      <c r="C1283" s="28">
        <f>ROUNDDOWN(((ROW(C1283)-ROW(C$7))/C$5)+1,0)</f>
        <v/>
      </c>
    </row>
    <row r="1284">
      <c r="B1284" s="28">
        <f>IF(C1284&lt; $D$4+1,MOD(((ROW(B1284)-ROW(B$7))),$C$5)+1,"")</f>
        <v/>
      </c>
      <c r="C1284" s="28">
        <f>ROUNDDOWN(((ROW(C1284)-ROW(C$7))/C$5)+1,0)</f>
        <v/>
      </c>
    </row>
    <row r="1285">
      <c r="B1285" s="28">
        <f>IF(C1285&lt; $D$4+1,MOD(((ROW(B1285)-ROW(B$7))),$C$5)+1,"")</f>
        <v/>
      </c>
      <c r="C1285" s="28">
        <f>ROUNDDOWN(((ROW(C1285)-ROW(C$7))/C$5)+1,0)</f>
        <v/>
      </c>
    </row>
    <row r="1286">
      <c r="B1286" s="28">
        <f>IF(C1286&lt; $D$4+1,MOD(((ROW(B1286)-ROW(B$7))),$C$5)+1,"")</f>
        <v/>
      </c>
      <c r="C1286" s="28">
        <f>ROUNDDOWN(((ROW(C1286)-ROW(C$7))/C$5)+1,0)</f>
        <v/>
      </c>
    </row>
    <row r="1287">
      <c r="B1287" s="28">
        <f>IF(C1287&lt; $D$4+1,MOD(((ROW(B1287)-ROW(B$7))),$C$5)+1,"")</f>
        <v/>
      </c>
      <c r="C1287" s="28">
        <f>ROUNDDOWN(((ROW(C1287)-ROW(C$7))/C$5)+1,0)</f>
        <v/>
      </c>
    </row>
    <row r="1288">
      <c r="B1288" s="28">
        <f>IF(C1288&lt; $D$4+1,MOD(((ROW(B1288)-ROW(B$7))),$C$5)+1,"")</f>
        <v/>
      </c>
      <c r="C1288" s="28">
        <f>ROUNDDOWN(((ROW(C1288)-ROW(C$7))/C$5)+1,0)</f>
        <v/>
      </c>
    </row>
    <row r="1289">
      <c r="B1289" s="28">
        <f>IF(C1289&lt; $D$4+1,MOD(((ROW(B1289)-ROW(B$7))),$C$5)+1,"")</f>
        <v/>
      </c>
      <c r="C1289" s="28">
        <f>ROUNDDOWN(((ROW(C1289)-ROW(C$7))/C$5)+1,0)</f>
        <v/>
      </c>
    </row>
    <row r="1290">
      <c r="B1290" s="28">
        <f>IF(C1290&lt; $D$4+1,MOD(((ROW(B1290)-ROW(B$7))),$C$5)+1,"")</f>
        <v/>
      </c>
      <c r="C1290" s="28">
        <f>ROUNDDOWN(((ROW(C1290)-ROW(C$7))/C$5)+1,0)</f>
        <v/>
      </c>
    </row>
    <row r="1291">
      <c r="B1291" s="28">
        <f>IF(C1291&lt; $D$4+1,MOD(((ROW(B1291)-ROW(B$7))),$C$5)+1,"")</f>
        <v/>
      </c>
      <c r="C1291" s="28">
        <f>ROUNDDOWN(((ROW(C1291)-ROW(C$7))/C$5)+1,0)</f>
        <v/>
      </c>
    </row>
    <row r="1292">
      <c r="B1292" s="28">
        <f>IF(C1292&lt; $D$4+1,MOD(((ROW(B1292)-ROW(B$7))),$C$5)+1,"")</f>
        <v/>
      </c>
      <c r="C1292" s="28">
        <f>ROUNDDOWN(((ROW(C1292)-ROW(C$7))/C$5)+1,0)</f>
        <v/>
      </c>
    </row>
    <row r="1293">
      <c r="B1293" s="28">
        <f>IF(C1293&lt; $D$4+1,MOD(((ROW(B1293)-ROW(B$7))),$C$5)+1,"")</f>
        <v/>
      </c>
      <c r="C1293" s="28">
        <f>ROUNDDOWN(((ROW(C1293)-ROW(C$7))/C$5)+1,0)</f>
        <v/>
      </c>
    </row>
    <row r="1294">
      <c r="B1294" s="28">
        <f>IF(C1294&lt; $D$4+1,MOD(((ROW(B1294)-ROW(B$7))),$C$5)+1,"")</f>
        <v/>
      </c>
      <c r="C1294" s="28">
        <f>ROUNDDOWN(((ROW(C1294)-ROW(C$7))/C$5)+1,0)</f>
        <v/>
      </c>
    </row>
    <row r="1295">
      <c r="B1295" s="28">
        <f>IF(C1295&lt; $D$4+1,MOD(((ROW(B1295)-ROW(B$7))),$C$5)+1,"")</f>
        <v/>
      </c>
      <c r="C1295" s="28">
        <f>ROUNDDOWN(((ROW(C1295)-ROW(C$7))/C$5)+1,0)</f>
        <v/>
      </c>
    </row>
    <row r="1296">
      <c r="B1296" s="28">
        <f>IF(C1296&lt; $D$4+1,MOD(((ROW(B1296)-ROW(B$7))),$C$5)+1,"")</f>
        <v/>
      </c>
      <c r="C1296" s="28">
        <f>ROUNDDOWN(((ROW(C1296)-ROW(C$7))/C$5)+1,0)</f>
        <v/>
      </c>
    </row>
    <row r="1297">
      <c r="B1297" s="28">
        <f>IF(C1297&lt; $D$4+1,MOD(((ROW(B1297)-ROW(B$7))),$C$5)+1,"")</f>
        <v/>
      </c>
      <c r="C1297" s="28">
        <f>ROUNDDOWN(((ROW(C1297)-ROW(C$7))/C$5)+1,0)</f>
        <v/>
      </c>
    </row>
    <row r="1298">
      <c r="B1298" s="28">
        <f>IF(C1298&lt; $D$4+1,MOD(((ROW(B1298)-ROW(B$7))),$C$5)+1,"")</f>
        <v/>
      </c>
      <c r="C1298" s="28">
        <f>ROUNDDOWN(((ROW(C1298)-ROW(C$7))/C$5)+1,0)</f>
        <v/>
      </c>
    </row>
    <row r="1299">
      <c r="B1299" s="28">
        <f>IF(C1299&lt; $D$4+1,MOD(((ROW(B1299)-ROW(B$7))),$C$5)+1,"")</f>
        <v/>
      </c>
      <c r="C1299" s="28">
        <f>ROUNDDOWN(((ROW(C1299)-ROW(C$7))/C$5)+1,0)</f>
        <v/>
      </c>
    </row>
    <row r="1300">
      <c r="B1300" s="28">
        <f>IF(C1300&lt; $D$4+1,MOD(((ROW(B1300)-ROW(B$7))),$C$5)+1,"")</f>
        <v/>
      </c>
      <c r="C1300" s="28">
        <f>ROUNDDOWN(((ROW(C1300)-ROW(C$7))/C$5)+1,0)</f>
        <v/>
      </c>
    </row>
    <row r="1301">
      <c r="B1301" s="28">
        <f>IF(C1301&lt; $D$4+1,MOD(((ROW(B1301)-ROW(B$7))),$C$5)+1,"")</f>
        <v/>
      </c>
      <c r="C1301" s="28">
        <f>ROUNDDOWN(((ROW(C1301)-ROW(C$7))/C$5)+1,0)</f>
        <v/>
      </c>
    </row>
    <row r="1302">
      <c r="B1302" s="28">
        <f>IF(C1302&lt; $D$4+1,MOD(((ROW(B1302)-ROW(B$7))),$C$5)+1,"")</f>
        <v/>
      </c>
      <c r="C1302" s="28">
        <f>ROUNDDOWN(((ROW(C1302)-ROW(C$7))/C$5)+1,0)</f>
        <v/>
      </c>
    </row>
    <row r="1303">
      <c r="B1303" s="28">
        <f>IF(C1303&lt; $D$4+1,MOD(((ROW(B1303)-ROW(B$7))),$C$5)+1,"")</f>
        <v/>
      </c>
      <c r="C1303" s="28">
        <f>ROUNDDOWN(((ROW(C1303)-ROW(C$7))/C$5)+1,0)</f>
        <v/>
      </c>
    </row>
    <row r="1304">
      <c r="B1304" s="28">
        <f>IF(C1304&lt; $D$4+1,MOD(((ROW(B1304)-ROW(B$7))),$C$5)+1,"")</f>
        <v/>
      </c>
      <c r="C1304" s="28">
        <f>ROUNDDOWN(((ROW(C1304)-ROW(C$7))/C$5)+1,0)</f>
        <v/>
      </c>
    </row>
    <row r="1305">
      <c r="B1305" s="28">
        <f>IF(C1305&lt; $D$4+1,MOD(((ROW(B1305)-ROW(B$7))),$C$5)+1,"")</f>
        <v/>
      </c>
      <c r="C1305" s="28">
        <f>ROUNDDOWN(((ROW(C1305)-ROW(C$7))/C$5)+1,0)</f>
        <v/>
      </c>
    </row>
    <row r="1306">
      <c r="B1306" s="28">
        <f>IF(C1306&lt; $D$4+1,MOD(((ROW(B1306)-ROW(B$7))),$C$5)+1,"")</f>
        <v/>
      </c>
      <c r="C1306" s="28">
        <f>ROUNDDOWN(((ROW(C1306)-ROW(C$7))/C$5)+1,0)</f>
        <v/>
      </c>
    </row>
    <row r="1307">
      <c r="B1307" s="28">
        <f>IF(C1307&lt; $D$4+1,MOD(((ROW(B1307)-ROW(B$7))),$C$5)+1,"")</f>
        <v/>
      </c>
      <c r="C1307" s="28">
        <f>ROUNDDOWN(((ROW(C1307)-ROW(C$7))/C$5)+1,0)</f>
        <v/>
      </c>
    </row>
    <row r="1308">
      <c r="B1308" s="28">
        <f>IF(C1308&lt; $D$4+1,MOD(((ROW(B1308)-ROW(B$7))),$C$5)+1,"")</f>
        <v/>
      </c>
      <c r="C1308" s="28">
        <f>ROUNDDOWN(((ROW(C1308)-ROW(C$7))/C$5)+1,0)</f>
        <v/>
      </c>
    </row>
    <row r="1309">
      <c r="B1309" s="28">
        <f>IF(C1309&lt; $D$4+1,MOD(((ROW(B1309)-ROW(B$7))),$C$5)+1,"")</f>
        <v/>
      </c>
      <c r="C1309" s="28">
        <f>ROUNDDOWN(((ROW(C1309)-ROW(C$7))/C$5)+1,0)</f>
        <v/>
      </c>
    </row>
    <row r="1310">
      <c r="B1310" s="28">
        <f>IF(C1310&lt; $D$4+1,MOD(((ROW(B1310)-ROW(B$7))),$C$5)+1,"")</f>
        <v/>
      </c>
      <c r="C1310" s="28">
        <f>ROUNDDOWN(((ROW(C1310)-ROW(C$7))/C$5)+1,0)</f>
        <v/>
      </c>
    </row>
    <row r="1311">
      <c r="B1311" s="28">
        <f>IF(C1311&lt; $D$4+1,MOD(((ROW(B1311)-ROW(B$7))),$C$5)+1,"")</f>
        <v/>
      </c>
      <c r="C1311" s="28">
        <f>ROUNDDOWN(((ROW(C1311)-ROW(C$7))/C$5)+1,0)</f>
        <v/>
      </c>
    </row>
    <row r="1312">
      <c r="B1312" s="28">
        <f>IF(C1312&lt; $D$4+1,MOD(((ROW(B1312)-ROW(B$7))),$C$5)+1,"")</f>
        <v/>
      </c>
      <c r="C1312" s="28">
        <f>ROUNDDOWN(((ROW(C1312)-ROW(C$7))/C$5)+1,0)</f>
        <v/>
      </c>
    </row>
    <row r="1313">
      <c r="B1313" s="28">
        <f>IF(C1313&lt; $D$4+1,MOD(((ROW(B1313)-ROW(B$7))),$C$5)+1,"")</f>
        <v/>
      </c>
      <c r="C1313" s="28">
        <f>ROUNDDOWN(((ROW(C1313)-ROW(C$7))/C$5)+1,0)</f>
        <v/>
      </c>
    </row>
    <row r="1314">
      <c r="B1314" s="28">
        <f>IF(C1314&lt; $D$4+1,MOD(((ROW(B1314)-ROW(B$7))),$C$5)+1,"")</f>
        <v/>
      </c>
      <c r="C1314" s="28">
        <f>ROUNDDOWN(((ROW(C1314)-ROW(C$7))/C$5)+1,0)</f>
        <v/>
      </c>
    </row>
    <row r="1315">
      <c r="B1315" s="28">
        <f>IF(C1315&lt; $D$4+1,MOD(((ROW(B1315)-ROW(B$7))),$C$5)+1,"")</f>
        <v/>
      </c>
      <c r="C1315" s="28">
        <f>ROUNDDOWN(((ROW(C1315)-ROW(C$7))/C$5)+1,0)</f>
        <v/>
      </c>
    </row>
    <row r="1316">
      <c r="B1316" s="28">
        <f>IF(C1316&lt; $D$4+1,MOD(((ROW(B1316)-ROW(B$7))),$C$5)+1,"")</f>
        <v/>
      </c>
      <c r="C1316" s="28">
        <f>ROUNDDOWN(((ROW(C1316)-ROW(C$7))/C$5)+1,0)</f>
        <v/>
      </c>
    </row>
    <row r="1317">
      <c r="B1317" s="28">
        <f>IF(C1317&lt; $D$4+1,MOD(((ROW(B1317)-ROW(B$7))),$C$5)+1,"")</f>
        <v/>
      </c>
      <c r="C1317" s="28">
        <f>ROUNDDOWN(((ROW(C1317)-ROW(C$7))/C$5)+1,0)</f>
        <v/>
      </c>
    </row>
    <row r="1318">
      <c r="B1318" s="28">
        <f>IF(C1318&lt; $D$4+1,MOD(((ROW(B1318)-ROW(B$7))),$C$5)+1,"")</f>
        <v/>
      </c>
      <c r="C1318" s="28">
        <f>ROUNDDOWN(((ROW(C1318)-ROW(C$7))/C$5)+1,0)</f>
        <v/>
      </c>
    </row>
    <row r="1319">
      <c r="B1319" s="28">
        <f>IF(C1319&lt; $D$4+1,MOD(((ROW(B1319)-ROW(B$7))),$C$5)+1,"")</f>
        <v/>
      </c>
      <c r="C1319" s="28">
        <f>ROUNDDOWN(((ROW(C1319)-ROW(C$7))/C$5)+1,0)</f>
        <v/>
      </c>
    </row>
    <row r="1320">
      <c r="B1320" s="28">
        <f>IF(C1320&lt; $D$4+1,MOD(((ROW(B1320)-ROW(B$7))),$C$5)+1,"")</f>
        <v/>
      </c>
      <c r="C1320" s="28">
        <f>ROUNDDOWN(((ROW(C1320)-ROW(C$7))/C$5)+1,0)</f>
        <v/>
      </c>
    </row>
    <row r="1321">
      <c r="B1321" s="28">
        <f>IF(C1321&lt; $D$4+1,MOD(((ROW(B1321)-ROW(B$7))),$C$5)+1,"")</f>
        <v/>
      </c>
      <c r="C1321" s="28">
        <f>ROUNDDOWN(((ROW(C1321)-ROW(C$7))/C$5)+1,0)</f>
        <v/>
      </c>
    </row>
    <row r="1322">
      <c r="B1322" s="28">
        <f>IF(C1322&lt; $D$4+1,MOD(((ROW(B1322)-ROW(B$7))),$C$5)+1,"")</f>
        <v/>
      </c>
      <c r="C1322" s="28">
        <f>ROUNDDOWN(((ROW(C1322)-ROW(C$7))/C$5)+1,0)</f>
        <v/>
      </c>
    </row>
    <row r="1323">
      <c r="B1323" s="28">
        <f>IF(C1323&lt; $D$4+1,MOD(((ROW(B1323)-ROW(B$7))),$C$5)+1,"")</f>
        <v/>
      </c>
      <c r="C1323" s="28">
        <f>ROUNDDOWN(((ROW(C1323)-ROW(C$7))/C$5)+1,0)</f>
        <v/>
      </c>
    </row>
    <row r="1324">
      <c r="B1324" s="28">
        <f>IF(C1324&lt; $D$4+1,MOD(((ROW(B1324)-ROW(B$7))),$C$5)+1,"")</f>
        <v/>
      </c>
      <c r="C1324" s="28">
        <f>ROUNDDOWN(((ROW(C1324)-ROW(C$7))/C$5)+1,0)</f>
        <v/>
      </c>
    </row>
    <row r="1325">
      <c r="B1325" s="28">
        <f>IF(C1325&lt; $D$4+1,MOD(((ROW(B1325)-ROW(B$7))),$C$5)+1,"")</f>
        <v/>
      </c>
      <c r="C1325" s="28">
        <f>ROUNDDOWN(((ROW(C1325)-ROW(C$7))/C$5)+1,0)</f>
        <v/>
      </c>
    </row>
    <row r="1326">
      <c r="B1326" s="28">
        <f>IF(C1326&lt; $D$4+1,MOD(((ROW(B1326)-ROW(B$7))),$C$5)+1,"")</f>
        <v/>
      </c>
      <c r="C1326" s="28">
        <f>ROUNDDOWN(((ROW(C1326)-ROW(C$7))/C$5)+1,0)</f>
        <v/>
      </c>
    </row>
    <row r="1327">
      <c r="B1327" s="28">
        <f>IF(C1327&lt; $D$4+1,MOD(((ROW(B1327)-ROW(B$7))),$C$5)+1,"")</f>
        <v/>
      </c>
      <c r="C1327" s="28">
        <f>ROUNDDOWN(((ROW(C1327)-ROW(C$7))/C$5)+1,0)</f>
        <v/>
      </c>
    </row>
    <row r="1328">
      <c r="B1328" s="28">
        <f>IF(C1328&lt; $D$4+1,MOD(((ROW(B1328)-ROW(B$7))),$C$5)+1,"")</f>
        <v/>
      </c>
      <c r="C1328" s="28">
        <f>ROUNDDOWN(((ROW(C1328)-ROW(C$7))/C$5)+1,0)</f>
        <v/>
      </c>
    </row>
    <row r="1329">
      <c r="B1329" s="28">
        <f>IF(C1329&lt; $D$4+1,MOD(((ROW(B1329)-ROW(B$7))),$C$5)+1,"")</f>
        <v/>
      </c>
      <c r="C1329" s="28">
        <f>ROUNDDOWN(((ROW(C1329)-ROW(C$7))/C$5)+1,0)</f>
        <v/>
      </c>
    </row>
    <row r="1330">
      <c r="B1330" s="28">
        <f>IF(C1330&lt; $D$4+1,MOD(((ROW(B1330)-ROW(B$7))),$C$5)+1,"")</f>
        <v/>
      </c>
      <c r="C1330" s="28">
        <f>ROUNDDOWN(((ROW(C1330)-ROW(C$7))/C$5)+1,0)</f>
        <v/>
      </c>
    </row>
    <row r="1331">
      <c r="B1331" s="28">
        <f>IF(C1331&lt; $D$4+1,MOD(((ROW(B1331)-ROW(B$7))),$C$5)+1,"")</f>
        <v/>
      </c>
      <c r="C1331" s="28">
        <f>ROUNDDOWN(((ROW(C1331)-ROW(C$7))/C$5)+1,0)</f>
        <v/>
      </c>
    </row>
    <row r="1332">
      <c r="B1332" s="28">
        <f>IF(C1332&lt; $D$4+1,MOD(((ROW(B1332)-ROW(B$7))),$C$5)+1,"")</f>
        <v/>
      </c>
      <c r="C1332" s="28">
        <f>ROUNDDOWN(((ROW(C1332)-ROW(C$7))/C$5)+1,0)</f>
        <v/>
      </c>
    </row>
    <row r="1333">
      <c r="B1333" s="28">
        <f>IF(C1333&lt; $D$4+1,MOD(((ROW(B1333)-ROW(B$7))),$C$5)+1,"")</f>
        <v/>
      </c>
      <c r="C1333" s="28">
        <f>ROUNDDOWN(((ROW(C1333)-ROW(C$7))/C$5)+1,0)</f>
        <v/>
      </c>
    </row>
    <row r="1334">
      <c r="B1334" s="28">
        <f>IF(C1334&lt; $D$4+1,MOD(((ROW(B1334)-ROW(B$7))),$C$5)+1,"")</f>
        <v/>
      </c>
      <c r="C1334" s="28">
        <f>ROUNDDOWN(((ROW(C1334)-ROW(C$7))/C$5)+1,0)</f>
        <v/>
      </c>
    </row>
    <row r="1335">
      <c r="B1335" s="28">
        <f>IF(C1335&lt; $D$4+1,MOD(((ROW(B1335)-ROW(B$7))),$C$5)+1,"")</f>
        <v/>
      </c>
      <c r="C1335" s="28">
        <f>ROUNDDOWN(((ROW(C1335)-ROW(C$7))/C$5)+1,0)</f>
        <v/>
      </c>
    </row>
    <row r="1336">
      <c r="B1336" s="28">
        <f>IF(C1336&lt; $D$4+1,MOD(((ROW(B1336)-ROW(B$7))),$C$5)+1,"")</f>
        <v/>
      </c>
      <c r="C1336" s="28">
        <f>ROUNDDOWN(((ROW(C1336)-ROW(C$7))/C$5)+1,0)</f>
        <v/>
      </c>
    </row>
    <row r="1337">
      <c r="B1337" s="28">
        <f>IF(C1337&lt; $D$4+1,MOD(((ROW(B1337)-ROW(B$7))),$C$5)+1,"")</f>
        <v/>
      </c>
      <c r="C1337" s="28">
        <f>ROUNDDOWN(((ROW(C1337)-ROW(C$7))/C$5)+1,0)</f>
        <v/>
      </c>
    </row>
    <row r="1338">
      <c r="B1338" s="28">
        <f>IF(C1338&lt; $D$4+1,MOD(((ROW(B1338)-ROW(B$7))),$C$5)+1,"")</f>
        <v/>
      </c>
      <c r="C1338" s="28">
        <f>ROUNDDOWN(((ROW(C1338)-ROW(C$7))/C$5)+1,0)</f>
        <v/>
      </c>
    </row>
    <row r="1339">
      <c r="B1339" s="28">
        <f>IF(C1339&lt; $D$4+1,MOD(((ROW(B1339)-ROW(B$7))),$C$5)+1,"")</f>
        <v/>
      </c>
      <c r="C1339" s="28">
        <f>ROUNDDOWN(((ROW(C1339)-ROW(C$7))/C$5)+1,0)</f>
        <v/>
      </c>
    </row>
    <row r="1340">
      <c r="B1340" s="28">
        <f>IF(C1340&lt; $D$4+1,MOD(((ROW(B1340)-ROW(B$7))),$C$5)+1,"")</f>
        <v/>
      </c>
      <c r="C1340" s="28">
        <f>ROUNDDOWN(((ROW(C1340)-ROW(C$7))/C$5)+1,0)</f>
        <v/>
      </c>
    </row>
    <row r="1341">
      <c r="B1341" s="28">
        <f>IF(C1341&lt; $D$4+1,MOD(((ROW(B1341)-ROW(B$7))),$C$5)+1,"")</f>
        <v/>
      </c>
      <c r="C1341" s="28">
        <f>ROUNDDOWN(((ROW(C1341)-ROW(C$7))/C$5)+1,0)</f>
        <v/>
      </c>
    </row>
    <row r="1342">
      <c r="B1342" s="28">
        <f>IF(C1342&lt; $D$4+1,MOD(((ROW(B1342)-ROW(B$7))),$C$5)+1,"")</f>
        <v/>
      </c>
      <c r="C1342" s="28">
        <f>ROUNDDOWN(((ROW(C1342)-ROW(C$7))/C$5)+1,0)</f>
        <v/>
      </c>
    </row>
    <row r="1343">
      <c r="B1343" s="28">
        <f>IF(C1343&lt; $D$4+1,MOD(((ROW(B1343)-ROW(B$7))),$C$5)+1,"")</f>
        <v/>
      </c>
      <c r="C1343" s="28">
        <f>ROUNDDOWN(((ROW(C1343)-ROW(C$7))/C$5)+1,0)</f>
        <v/>
      </c>
    </row>
    <row r="1344">
      <c r="B1344" s="28">
        <f>IF(C1344&lt; $D$4+1,MOD(((ROW(B1344)-ROW(B$7))),$C$5)+1,"")</f>
        <v/>
      </c>
      <c r="C1344" s="28">
        <f>ROUNDDOWN(((ROW(C1344)-ROW(C$7))/C$5)+1,0)</f>
        <v/>
      </c>
    </row>
    <row r="1345">
      <c r="B1345" s="28">
        <f>IF(C1345&lt; $D$4+1,MOD(((ROW(B1345)-ROW(B$7))),$C$5)+1,"")</f>
        <v/>
      </c>
      <c r="C1345" s="28">
        <f>ROUNDDOWN(((ROW(C1345)-ROW(C$7))/C$5)+1,0)</f>
        <v/>
      </c>
    </row>
    <row r="1346">
      <c r="B1346" s="28">
        <f>IF(C1346&lt; $D$4+1,MOD(((ROW(B1346)-ROW(B$7))),$C$5)+1,"")</f>
        <v/>
      </c>
      <c r="C1346" s="28">
        <f>ROUNDDOWN(((ROW(C1346)-ROW(C$7))/C$5)+1,0)</f>
        <v/>
      </c>
    </row>
    <row r="1347">
      <c r="B1347" s="28">
        <f>IF(C1347&lt; $D$4+1,MOD(((ROW(B1347)-ROW(B$7))),$C$5)+1,"")</f>
        <v/>
      </c>
      <c r="C1347" s="28">
        <f>ROUNDDOWN(((ROW(C1347)-ROW(C$7))/C$5)+1,0)</f>
        <v/>
      </c>
    </row>
    <row r="1348">
      <c r="B1348" s="28">
        <f>IF(C1348&lt; $D$4+1,MOD(((ROW(B1348)-ROW(B$7))),$C$5)+1,"")</f>
        <v/>
      </c>
      <c r="C1348" s="28">
        <f>ROUNDDOWN(((ROW(C1348)-ROW(C$7))/C$5)+1,0)</f>
        <v/>
      </c>
    </row>
    <row r="1349">
      <c r="B1349" s="28">
        <f>IF(C1349&lt; $D$4+1,MOD(((ROW(B1349)-ROW(B$7))),$C$5)+1,"")</f>
        <v/>
      </c>
      <c r="C1349" s="28">
        <f>ROUNDDOWN(((ROW(C1349)-ROW(C$7))/C$5)+1,0)</f>
        <v/>
      </c>
    </row>
    <row r="1350">
      <c r="B1350" s="28">
        <f>IF(C1350&lt; $D$4+1,MOD(((ROW(B1350)-ROW(B$7))),$C$5)+1,"")</f>
        <v/>
      </c>
      <c r="C1350" s="28">
        <f>ROUNDDOWN(((ROW(C1350)-ROW(C$7))/C$5)+1,0)</f>
        <v/>
      </c>
    </row>
    <row r="1351">
      <c r="B1351" s="28">
        <f>IF(C1351&lt; $D$4+1,MOD(((ROW(B1351)-ROW(B$7))),$C$5)+1,"")</f>
        <v/>
      </c>
      <c r="C1351" s="28">
        <f>ROUNDDOWN(((ROW(C1351)-ROW(C$7))/C$5)+1,0)</f>
        <v/>
      </c>
    </row>
    <row r="1352">
      <c r="B1352" s="28">
        <f>IF(C1352&lt; $D$4+1,MOD(((ROW(B1352)-ROW(B$7))),$C$5)+1,"")</f>
        <v/>
      </c>
      <c r="C1352" s="28">
        <f>ROUNDDOWN(((ROW(C1352)-ROW(C$7))/C$5)+1,0)</f>
        <v/>
      </c>
    </row>
    <row r="1353">
      <c r="B1353" s="28">
        <f>IF(C1353&lt; $D$4+1,MOD(((ROW(B1353)-ROW(B$7))),$C$5)+1,"")</f>
        <v/>
      </c>
      <c r="C1353" s="28">
        <f>ROUNDDOWN(((ROW(C1353)-ROW(C$7))/C$5)+1,0)</f>
        <v/>
      </c>
    </row>
    <row r="1354">
      <c r="B1354" s="28">
        <f>IF(C1354&lt; $D$4+1,MOD(((ROW(B1354)-ROW(B$7))),$C$5)+1,"")</f>
        <v/>
      </c>
      <c r="C1354" s="28">
        <f>ROUNDDOWN(((ROW(C1354)-ROW(C$7))/C$5)+1,0)</f>
        <v/>
      </c>
    </row>
    <row r="1355">
      <c r="B1355" s="28">
        <f>IF(C1355&lt; $D$4+1,MOD(((ROW(B1355)-ROW(B$7))),$C$5)+1,"")</f>
        <v/>
      </c>
      <c r="C1355" s="28">
        <f>ROUNDDOWN(((ROW(C1355)-ROW(C$7))/C$5)+1,0)</f>
        <v/>
      </c>
    </row>
    <row r="1356">
      <c r="B1356" s="28">
        <f>IF(C1356&lt; $D$4+1,MOD(((ROW(B1356)-ROW(B$7))),$C$5)+1,"")</f>
        <v/>
      </c>
      <c r="C1356" s="28">
        <f>ROUNDDOWN(((ROW(C1356)-ROW(C$7))/C$5)+1,0)</f>
        <v/>
      </c>
    </row>
    <row r="1357">
      <c r="B1357" s="28">
        <f>IF(C1357&lt; $D$4+1,MOD(((ROW(B1357)-ROW(B$7))),$C$5)+1,"")</f>
        <v/>
      </c>
      <c r="C1357" s="28">
        <f>ROUNDDOWN(((ROW(C1357)-ROW(C$7))/C$5)+1,0)</f>
        <v/>
      </c>
    </row>
    <row r="1358">
      <c r="B1358" s="28">
        <f>IF(C1358&lt; $D$4+1,MOD(((ROW(B1358)-ROW(B$7))),$C$5)+1,"")</f>
        <v/>
      </c>
      <c r="C1358" s="28">
        <f>ROUNDDOWN(((ROW(C1358)-ROW(C$7))/C$5)+1,0)</f>
        <v/>
      </c>
    </row>
    <row r="1359">
      <c r="B1359" s="28">
        <f>IF(C1359&lt; $D$4+1,MOD(((ROW(B1359)-ROW(B$7))),$C$5)+1,"")</f>
        <v/>
      </c>
      <c r="C1359" s="28">
        <f>ROUNDDOWN(((ROW(C1359)-ROW(C$7))/C$5)+1,0)</f>
        <v/>
      </c>
    </row>
    <row r="1360">
      <c r="B1360" s="28">
        <f>IF(C1360&lt; $D$4+1,MOD(((ROW(B1360)-ROW(B$7))),$C$5)+1,"")</f>
        <v/>
      </c>
      <c r="C1360" s="28">
        <f>ROUNDDOWN(((ROW(C1360)-ROW(C$7))/C$5)+1,0)</f>
        <v/>
      </c>
    </row>
    <row r="1361">
      <c r="B1361" s="28">
        <f>IF(C1361&lt; $D$4+1,MOD(((ROW(B1361)-ROW(B$7))),$C$5)+1,"")</f>
        <v/>
      </c>
      <c r="C1361" s="28">
        <f>ROUNDDOWN(((ROW(C1361)-ROW(C$7))/C$5)+1,0)</f>
        <v/>
      </c>
    </row>
    <row r="1362">
      <c r="B1362" s="28">
        <f>IF(C1362&lt; $D$4+1,MOD(((ROW(B1362)-ROW(B$7))),$C$5)+1,"")</f>
        <v/>
      </c>
      <c r="C1362" s="28">
        <f>ROUNDDOWN(((ROW(C1362)-ROW(C$7))/C$5)+1,0)</f>
        <v/>
      </c>
    </row>
    <row r="1363">
      <c r="B1363" s="28">
        <f>IF(C1363&lt; $D$4+1,MOD(((ROW(B1363)-ROW(B$7))),$C$5)+1,"")</f>
        <v/>
      </c>
      <c r="C1363" s="28">
        <f>ROUNDDOWN(((ROW(C1363)-ROW(C$7))/C$5)+1,0)</f>
        <v/>
      </c>
    </row>
    <row r="1364">
      <c r="B1364" s="28">
        <f>IF(C1364&lt; $D$4+1,MOD(((ROW(B1364)-ROW(B$7))),$C$5)+1,"")</f>
        <v/>
      </c>
      <c r="C1364" s="28">
        <f>ROUNDDOWN(((ROW(C1364)-ROW(C$7))/C$5)+1,0)</f>
        <v/>
      </c>
    </row>
    <row r="1365">
      <c r="B1365" s="28">
        <f>IF(C1365&lt; $D$4+1,MOD(((ROW(B1365)-ROW(B$7))),$C$5)+1,"")</f>
        <v/>
      </c>
      <c r="C1365" s="28">
        <f>ROUNDDOWN(((ROW(C1365)-ROW(C$7))/C$5)+1,0)</f>
        <v/>
      </c>
    </row>
    <row r="1366">
      <c r="B1366" s="28">
        <f>IF(C1366&lt; $D$4+1,MOD(((ROW(B1366)-ROW(B$7))),$C$5)+1,"")</f>
        <v/>
      </c>
      <c r="C1366" s="28">
        <f>ROUNDDOWN(((ROW(C1366)-ROW(C$7))/C$5)+1,0)</f>
        <v/>
      </c>
    </row>
    <row r="1367">
      <c r="B1367" s="28">
        <f>IF(C1367&lt; $D$4+1,MOD(((ROW(B1367)-ROW(B$7))),$C$5)+1,"")</f>
        <v/>
      </c>
      <c r="C1367" s="28">
        <f>ROUNDDOWN(((ROW(C1367)-ROW(C$7))/C$5)+1,0)</f>
        <v/>
      </c>
    </row>
    <row r="1368">
      <c r="B1368" s="28">
        <f>IF(C1368&lt; $D$4+1,MOD(((ROW(B1368)-ROW(B$7))),$C$5)+1,"")</f>
        <v/>
      </c>
      <c r="C1368" s="28">
        <f>ROUNDDOWN(((ROW(C1368)-ROW(C$7))/C$5)+1,0)</f>
        <v/>
      </c>
    </row>
    <row r="1369">
      <c r="B1369" s="28">
        <f>IF(C1369&lt; $D$4+1,MOD(((ROW(B1369)-ROW(B$7))),$C$5)+1,"")</f>
        <v/>
      </c>
      <c r="C1369" s="28">
        <f>ROUNDDOWN(((ROW(C1369)-ROW(C$7))/C$5)+1,0)</f>
        <v/>
      </c>
    </row>
    <row r="1370">
      <c r="B1370" s="28">
        <f>IF(C1370&lt; $D$4+1,MOD(((ROW(B1370)-ROW(B$7))),$C$5)+1,"")</f>
        <v/>
      </c>
      <c r="C1370" s="28">
        <f>ROUNDDOWN(((ROW(C1370)-ROW(C$7))/C$5)+1,0)</f>
        <v/>
      </c>
    </row>
    <row r="1371">
      <c r="B1371" s="28">
        <f>IF(C1371&lt; $D$4+1,MOD(((ROW(B1371)-ROW(B$7))),$C$5)+1,"")</f>
        <v/>
      </c>
      <c r="C1371" s="28">
        <f>ROUNDDOWN(((ROW(C1371)-ROW(C$7))/C$5)+1,0)</f>
        <v/>
      </c>
    </row>
    <row r="1372">
      <c r="B1372" s="28">
        <f>IF(C1372&lt; $D$4+1,MOD(((ROW(B1372)-ROW(B$7))),$C$5)+1,"")</f>
        <v/>
      </c>
      <c r="C1372" s="28">
        <f>ROUNDDOWN(((ROW(C1372)-ROW(C$7))/C$5)+1,0)</f>
        <v/>
      </c>
    </row>
    <row r="1373">
      <c r="B1373" s="28">
        <f>IF(C1373&lt; $D$4+1,MOD(((ROW(B1373)-ROW(B$7))),$C$5)+1,"")</f>
        <v/>
      </c>
      <c r="C1373" s="28">
        <f>ROUNDDOWN(((ROW(C1373)-ROW(C$7))/C$5)+1,0)</f>
        <v/>
      </c>
    </row>
    <row r="1374">
      <c r="B1374" s="28">
        <f>IF(C1374&lt; $D$4+1,MOD(((ROW(B1374)-ROW(B$7))),$C$5)+1,"")</f>
        <v/>
      </c>
      <c r="C1374" s="28">
        <f>ROUNDDOWN(((ROW(C1374)-ROW(C$7))/C$5)+1,0)</f>
        <v/>
      </c>
    </row>
    <row r="1375">
      <c r="B1375" s="28">
        <f>IF(C1375&lt; $D$4+1,MOD(((ROW(B1375)-ROW(B$7))),$C$5)+1,"")</f>
        <v/>
      </c>
      <c r="C1375" s="28">
        <f>ROUNDDOWN(((ROW(C1375)-ROW(C$7))/C$5)+1,0)</f>
        <v/>
      </c>
    </row>
    <row r="1376">
      <c r="B1376" s="28">
        <f>IF(C1376&lt; $D$4+1,MOD(((ROW(B1376)-ROW(B$7))),$C$5)+1,"")</f>
        <v/>
      </c>
      <c r="C1376" s="28">
        <f>ROUNDDOWN(((ROW(C1376)-ROW(C$7))/C$5)+1,0)</f>
        <v/>
      </c>
    </row>
    <row r="1377">
      <c r="B1377" s="28">
        <f>IF(C1377&lt; $D$4+1,MOD(((ROW(B1377)-ROW(B$7))),$C$5)+1,"")</f>
        <v/>
      </c>
      <c r="C1377" s="28">
        <f>ROUNDDOWN(((ROW(C1377)-ROW(C$7))/C$5)+1,0)</f>
        <v/>
      </c>
    </row>
    <row r="1378">
      <c r="B1378" s="28">
        <f>IF(C1378&lt; $D$4+1,MOD(((ROW(B1378)-ROW(B$7))),$C$5)+1,"")</f>
        <v/>
      </c>
      <c r="C1378" s="28">
        <f>ROUNDDOWN(((ROW(C1378)-ROW(C$7))/C$5)+1,0)</f>
        <v/>
      </c>
    </row>
    <row r="1379">
      <c r="B1379" s="28">
        <f>IF(C1379&lt; $D$4+1,MOD(((ROW(B1379)-ROW(B$7))),$C$5)+1,"")</f>
        <v/>
      </c>
      <c r="C1379" s="28">
        <f>ROUNDDOWN(((ROW(C1379)-ROW(C$7))/C$5)+1,0)</f>
        <v/>
      </c>
    </row>
    <row r="1380">
      <c r="B1380" s="28">
        <f>IF(C1380&lt; $D$4+1,MOD(((ROW(B1380)-ROW(B$7))),$C$5)+1,"")</f>
        <v/>
      </c>
      <c r="C1380" s="28">
        <f>ROUNDDOWN(((ROW(C1380)-ROW(C$7))/C$5)+1,0)</f>
        <v/>
      </c>
    </row>
    <row r="1381">
      <c r="B1381" s="28">
        <f>IF(C1381&lt; $D$4+1,MOD(((ROW(B1381)-ROW(B$7))),$C$5)+1,"")</f>
        <v/>
      </c>
      <c r="C1381" s="28">
        <f>ROUNDDOWN(((ROW(C1381)-ROW(C$7))/C$5)+1,0)</f>
        <v/>
      </c>
    </row>
    <row r="1382">
      <c r="B1382" s="28">
        <f>IF(C1382&lt; $D$4+1,MOD(((ROW(B1382)-ROW(B$7))),$C$5)+1,"")</f>
        <v/>
      </c>
      <c r="C1382" s="28">
        <f>ROUNDDOWN(((ROW(C1382)-ROW(C$7))/C$5)+1,0)</f>
        <v/>
      </c>
    </row>
    <row r="1383">
      <c r="B1383" s="28">
        <f>IF(C1383&lt; $D$4+1,MOD(((ROW(B1383)-ROW(B$7))),$C$5)+1,"")</f>
        <v/>
      </c>
      <c r="C1383" s="28">
        <f>ROUNDDOWN(((ROW(C1383)-ROW(C$7))/C$5)+1,0)</f>
        <v/>
      </c>
    </row>
    <row r="1384">
      <c r="B1384" s="28">
        <f>IF(C1384&lt; $D$4+1,MOD(((ROW(B1384)-ROW(B$7))),$C$5)+1,"")</f>
        <v/>
      </c>
      <c r="C1384" s="28">
        <f>ROUNDDOWN(((ROW(C1384)-ROW(C$7))/C$5)+1,0)</f>
        <v/>
      </c>
    </row>
    <row r="1385">
      <c r="B1385" s="28">
        <f>IF(C1385&lt; $D$4+1,MOD(((ROW(B1385)-ROW(B$7))),$C$5)+1,"")</f>
        <v/>
      </c>
      <c r="C1385" s="28">
        <f>ROUNDDOWN(((ROW(C1385)-ROW(C$7))/C$5)+1,0)</f>
        <v/>
      </c>
    </row>
    <row r="1386">
      <c r="B1386" s="28">
        <f>IF(C1386&lt; $D$4+1,MOD(((ROW(B1386)-ROW(B$7))),$C$5)+1,"")</f>
        <v/>
      </c>
      <c r="C1386" s="28">
        <f>ROUNDDOWN(((ROW(C1386)-ROW(C$7))/C$5)+1,0)</f>
        <v/>
      </c>
    </row>
    <row r="1387">
      <c r="B1387" s="28">
        <f>IF(C1387&lt; $D$4+1,MOD(((ROW(B1387)-ROW(B$7))),$C$5)+1,"")</f>
        <v/>
      </c>
      <c r="C1387" s="28">
        <f>ROUNDDOWN(((ROW(C1387)-ROW(C$7))/C$5)+1,0)</f>
        <v/>
      </c>
    </row>
    <row r="1388">
      <c r="B1388" s="28">
        <f>IF(C1388&lt; $D$4+1,MOD(((ROW(B1388)-ROW(B$7))),$C$5)+1,"")</f>
        <v/>
      </c>
      <c r="C1388" s="28">
        <f>ROUNDDOWN(((ROW(C1388)-ROW(C$7))/C$5)+1,0)</f>
        <v/>
      </c>
    </row>
    <row r="1389">
      <c r="B1389" s="28">
        <f>IF(C1389&lt; $D$4+1,MOD(((ROW(B1389)-ROW(B$7))),$C$5)+1,"")</f>
        <v/>
      </c>
      <c r="C1389" s="28">
        <f>ROUNDDOWN(((ROW(C1389)-ROW(C$7))/C$5)+1,0)</f>
        <v/>
      </c>
    </row>
    <row r="1390">
      <c r="B1390" s="28">
        <f>IF(C1390&lt; $D$4+1,MOD(((ROW(B1390)-ROW(B$7))),$C$5)+1,"")</f>
        <v/>
      </c>
      <c r="C1390" s="28">
        <f>ROUNDDOWN(((ROW(C1390)-ROW(C$7))/C$5)+1,0)</f>
        <v/>
      </c>
    </row>
    <row r="1391">
      <c r="B1391" s="28">
        <f>IF(C1391&lt; $D$4+1,MOD(((ROW(B1391)-ROW(B$7))),$C$5)+1,"")</f>
        <v/>
      </c>
      <c r="C1391" s="28">
        <f>ROUNDDOWN(((ROW(C1391)-ROW(C$7))/C$5)+1,0)</f>
        <v/>
      </c>
    </row>
    <row r="1392">
      <c r="B1392" s="28">
        <f>IF(C1392&lt; $D$4+1,MOD(((ROW(B1392)-ROW(B$7))),$C$5)+1,"")</f>
        <v/>
      </c>
      <c r="C1392" s="28">
        <f>ROUNDDOWN(((ROW(C1392)-ROW(C$7))/C$5)+1,0)</f>
        <v/>
      </c>
    </row>
    <row r="1393">
      <c r="B1393" s="28">
        <f>IF(C1393&lt; $D$4+1,MOD(((ROW(B1393)-ROW(B$7))),$C$5)+1,"")</f>
        <v/>
      </c>
      <c r="C1393" s="28">
        <f>ROUNDDOWN(((ROW(C1393)-ROW(C$7))/C$5)+1,0)</f>
        <v/>
      </c>
    </row>
    <row r="1394">
      <c r="B1394" s="28">
        <f>IF(C1394&lt; $D$4+1,MOD(((ROW(B1394)-ROW(B$7))),$C$5)+1,"")</f>
        <v/>
      </c>
      <c r="C1394" s="28">
        <f>ROUNDDOWN(((ROW(C1394)-ROW(C$7))/C$5)+1,0)</f>
        <v/>
      </c>
    </row>
    <row r="1395">
      <c r="B1395" s="28">
        <f>IF(C1395&lt; $D$4+1,MOD(((ROW(B1395)-ROW(B$7))),$C$5)+1,"")</f>
        <v/>
      </c>
      <c r="C1395" s="28">
        <f>ROUNDDOWN(((ROW(C1395)-ROW(C$7))/C$5)+1,0)</f>
        <v/>
      </c>
    </row>
    <row r="1396">
      <c r="B1396" s="28">
        <f>IF(C1396&lt; $D$4+1,MOD(((ROW(B1396)-ROW(B$7))),$C$5)+1,"")</f>
        <v/>
      </c>
      <c r="C1396" s="28">
        <f>ROUNDDOWN(((ROW(C1396)-ROW(C$7))/C$5)+1,0)</f>
        <v/>
      </c>
    </row>
    <row r="1397">
      <c r="B1397" s="28">
        <f>IF(C1397&lt; $D$4+1,MOD(((ROW(B1397)-ROW(B$7))),$C$5)+1,"")</f>
        <v/>
      </c>
      <c r="C1397" s="28">
        <f>ROUNDDOWN(((ROW(C1397)-ROW(C$7))/C$5)+1,0)</f>
        <v/>
      </c>
    </row>
    <row r="1398">
      <c r="B1398" s="28">
        <f>IF(C1398&lt; $D$4+1,MOD(((ROW(B1398)-ROW(B$7))),$C$5)+1,"")</f>
        <v/>
      </c>
      <c r="C1398" s="28">
        <f>ROUNDDOWN(((ROW(C1398)-ROW(C$7))/C$5)+1,0)</f>
        <v/>
      </c>
    </row>
    <row r="1399">
      <c r="B1399" s="28">
        <f>IF(C1399&lt; $D$4+1,MOD(((ROW(B1399)-ROW(B$7))),$C$5)+1,"")</f>
        <v/>
      </c>
      <c r="C1399" s="28">
        <f>ROUNDDOWN(((ROW(C1399)-ROW(C$7))/C$5)+1,0)</f>
        <v/>
      </c>
    </row>
    <row r="1400">
      <c r="B1400" s="28">
        <f>IF(C1400&lt; $D$4+1,MOD(((ROW(B1400)-ROW(B$7))),$C$5)+1,"")</f>
        <v/>
      </c>
      <c r="C1400" s="28">
        <f>ROUNDDOWN(((ROW(C1400)-ROW(C$7))/C$5)+1,0)</f>
        <v/>
      </c>
    </row>
    <row r="1401">
      <c r="B1401" s="28">
        <f>IF(C1401&lt; $D$4+1,MOD(((ROW(B1401)-ROW(B$7))),$C$5)+1,"")</f>
        <v/>
      </c>
      <c r="C1401" s="28">
        <f>ROUNDDOWN(((ROW(C1401)-ROW(C$7))/C$5)+1,0)</f>
        <v/>
      </c>
    </row>
    <row r="1402">
      <c r="B1402" s="28">
        <f>IF(C1402&lt; $D$4+1,MOD(((ROW(B1402)-ROW(B$7))),$C$5)+1,"")</f>
        <v/>
      </c>
      <c r="C1402" s="28">
        <f>ROUNDDOWN(((ROW(C1402)-ROW(C$7))/C$5)+1,0)</f>
        <v/>
      </c>
    </row>
    <row r="1403">
      <c r="B1403" s="28">
        <f>IF(C1403&lt; $D$4+1,MOD(((ROW(B1403)-ROW(B$7))),$C$5)+1,"")</f>
        <v/>
      </c>
      <c r="C1403" s="28">
        <f>ROUNDDOWN(((ROW(C1403)-ROW(C$7))/C$5)+1,0)</f>
        <v/>
      </c>
    </row>
    <row r="1404">
      <c r="B1404" s="28">
        <f>IF(C1404&lt; $D$4+1,MOD(((ROW(B1404)-ROW(B$7))),$C$5)+1,"")</f>
        <v/>
      </c>
      <c r="C1404" s="28">
        <f>ROUNDDOWN(((ROW(C1404)-ROW(C$7))/C$5)+1,0)</f>
        <v/>
      </c>
    </row>
    <row r="1405">
      <c r="B1405" s="28">
        <f>IF(C1405&lt; $D$4+1,MOD(((ROW(B1405)-ROW(B$7))),$C$5)+1,"")</f>
        <v/>
      </c>
      <c r="C1405" s="28">
        <f>ROUNDDOWN(((ROW(C1405)-ROW(C$7))/C$5)+1,0)</f>
        <v/>
      </c>
    </row>
    <row r="1406">
      <c r="B1406" s="28">
        <f>IF(C1406&lt; $D$4+1,MOD(((ROW(B1406)-ROW(B$7))),$C$5)+1,"")</f>
        <v/>
      </c>
      <c r="C1406" s="28">
        <f>ROUNDDOWN(((ROW(C1406)-ROW(C$7))/C$5)+1,0)</f>
        <v/>
      </c>
    </row>
    <row r="1407">
      <c r="B1407" s="28">
        <f>IF(C1407&lt; $D$4+1,MOD(((ROW(B1407)-ROW(B$7))),$C$5)+1,"")</f>
        <v/>
      </c>
      <c r="C1407" s="28">
        <f>ROUNDDOWN(((ROW(C1407)-ROW(C$7))/C$5)+1,0)</f>
        <v/>
      </c>
    </row>
    <row r="1408">
      <c r="B1408" s="28">
        <f>IF(C1408&lt; $D$4+1,MOD(((ROW(B1408)-ROW(B$7))),$C$5)+1,"")</f>
        <v/>
      </c>
      <c r="C1408" s="28">
        <f>ROUNDDOWN(((ROW(C1408)-ROW(C$7))/C$5)+1,0)</f>
        <v/>
      </c>
    </row>
    <row r="1409">
      <c r="B1409" s="28">
        <f>IF(C1409&lt; $D$4+1,MOD(((ROW(B1409)-ROW(B$7))),$C$5)+1,"")</f>
        <v/>
      </c>
      <c r="C1409" s="28">
        <f>ROUNDDOWN(((ROW(C1409)-ROW(C$7))/C$5)+1,0)</f>
        <v/>
      </c>
    </row>
    <row r="1410">
      <c r="B1410" s="28">
        <f>IF(C1410&lt; $D$4+1,MOD(((ROW(B1410)-ROW(B$7))),$C$5)+1,"")</f>
        <v/>
      </c>
      <c r="C1410" s="28">
        <f>ROUNDDOWN(((ROW(C1410)-ROW(C$7))/C$5)+1,0)</f>
        <v/>
      </c>
    </row>
    <row r="1411">
      <c r="B1411" s="28">
        <f>IF(C1411&lt; $D$4+1,MOD(((ROW(B1411)-ROW(B$7))),$C$5)+1,"")</f>
        <v/>
      </c>
      <c r="C1411" s="28">
        <f>ROUNDDOWN(((ROW(C1411)-ROW(C$7))/C$5)+1,0)</f>
        <v/>
      </c>
    </row>
    <row r="1412">
      <c r="B1412" s="28">
        <f>IF(C1412&lt; $D$4+1,MOD(((ROW(B1412)-ROW(B$7))),$C$5)+1,"")</f>
        <v/>
      </c>
      <c r="C1412" s="28">
        <f>ROUNDDOWN(((ROW(C1412)-ROW(C$7))/C$5)+1,0)</f>
        <v/>
      </c>
    </row>
    <row r="1413">
      <c r="B1413" s="28">
        <f>IF(C1413&lt; $D$4+1,MOD(((ROW(B1413)-ROW(B$7))),$C$5)+1,"")</f>
        <v/>
      </c>
      <c r="C1413" s="28">
        <f>ROUNDDOWN(((ROW(C1413)-ROW(C$7))/C$5)+1,0)</f>
        <v/>
      </c>
    </row>
    <row r="1414">
      <c r="B1414" s="28">
        <f>IF(C1414&lt; $D$4+1,MOD(((ROW(B1414)-ROW(B$7))),$C$5)+1,"")</f>
        <v/>
      </c>
      <c r="C1414" s="28">
        <f>ROUNDDOWN(((ROW(C1414)-ROW(C$7))/C$5)+1,0)</f>
        <v/>
      </c>
    </row>
    <row r="1415">
      <c r="B1415" s="28">
        <f>IF(C1415&lt; $D$4+1,MOD(((ROW(B1415)-ROW(B$7))),$C$5)+1,"")</f>
        <v/>
      </c>
      <c r="C1415" s="28">
        <f>ROUNDDOWN(((ROW(C1415)-ROW(C$7))/C$5)+1,0)</f>
        <v/>
      </c>
    </row>
    <row r="1416">
      <c r="B1416" s="28">
        <f>IF(C1416&lt; $D$4+1,MOD(((ROW(B1416)-ROW(B$7))),$C$5)+1,"")</f>
        <v/>
      </c>
      <c r="C1416" s="28">
        <f>ROUNDDOWN(((ROW(C1416)-ROW(C$7))/C$5)+1,0)</f>
        <v/>
      </c>
    </row>
    <row r="1417">
      <c r="B1417" s="28">
        <f>IF(C1417&lt; $D$4+1,MOD(((ROW(B1417)-ROW(B$7))),$C$5)+1,"")</f>
        <v/>
      </c>
      <c r="C1417" s="28">
        <f>ROUNDDOWN(((ROW(C1417)-ROW(C$7))/C$5)+1,0)</f>
        <v/>
      </c>
    </row>
    <row r="1418">
      <c r="B1418" s="28">
        <f>IF(C1418&lt; $D$4+1,MOD(((ROW(B1418)-ROW(B$7))),$C$5)+1,"")</f>
        <v/>
      </c>
      <c r="C1418" s="28">
        <f>ROUNDDOWN(((ROW(C1418)-ROW(C$7))/C$5)+1,0)</f>
        <v/>
      </c>
    </row>
    <row r="1419">
      <c r="B1419" s="28">
        <f>IF(C1419&lt; $D$4+1,MOD(((ROW(B1419)-ROW(B$7))),$C$5)+1,"")</f>
        <v/>
      </c>
      <c r="C1419" s="28">
        <f>ROUNDDOWN(((ROW(C1419)-ROW(C$7))/C$5)+1,0)</f>
        <v/>
      </c>
    </row>
    <row r="1420">
      <c r="B1420" s="28">
        <f>IF(C1420&lt; $D$4+1,MOD(((ROW(B1420)-ROW(B$7))),$C$5)+1,"")</f>
        <v/>
      </c>
      <c r="C1420" s="28">
        <f>ROUNDDOWN(((ROW(C1420)-ROW(C$7))/C$5)+1,0)</f>
        <v/>
      </c>
    </row>
    <row r="1421">
      <c r="B1421" s="28">
        <f>IF(C1421&lt; $D$4+1,MOD(((ROW(B1421)-ROW(B$7))),$C$5)+1,"")</f>
        <v/>
      </c>
      <c r="C1421" s="28">
        <f>ROUNDDOWN(((ROW(C1421)-ROW(C$7))/C$5)+1,0)</f>
        <v/>
      </c>
    </row>
    <row r="1422">
      <c r="B1422" s="28">
        <f>IF(C1422&lt; $D$4+1,MOD(((ROW(B1422)-ROW(B$7))),$C$5)+1,"")</f>
        <v/>
      </c>
      <c r="C1422" s="28">
        <f>ROUNDDOWN(((ROW(C1422)-ROW(C$7))/C$5)+1,0)</f>
        <v/>
      </c>
    </row>
    <row r="1423">
      <c r="B1423" s="28">
        <f>IF(C1423&lt; $D$4+1,MOD(((ROW(B1423)-ROW(B$7))),$C$5)+1,"")</f>
        <v/>
      </c>
      <c r="C1423" s="28">
        <f>ROUNDDOWN(((ROW(C1423)-ROW(C$7))/C$5)+1,0)</f>
        <v/>
      </c>
    </row>
    <row r="1424">
      <c r="B1424" s="28">
        <f>IF(C1424&lt; $D$4+1,MOD(((ROW(B1424)-ROW(B$7))),$C$5)+1,"")</f>
        <v/>
      </c>
      <c r="C1424" s="28">
        <f>ROUNDDOWN(((ROW(C1424)-ROW(C$7))/C$5)+1,0)</f>
        <v/>
      </c>
    </row>
    <row r="1425">
      <c r="B1425" s="28">
        <f>IF(C1425&lt; $D$4+1,MOD(((ROW(B1425)-ROW(B$7))),$C$5)+1,"")</f>
        <v/>
      </c>
      <c r="C1425" s="28">
        <f>ROUNDDOWN(((ROW(C1425)-ROW(C$7))/C$5)+1,0)</f>
        <v/>
      </c>
    </row>
    <row r="1426">
      <c r="B1426" s="28">
        <f>IF(C1426&lt; $D$4+1,MOD(((ROW(B1426)-ROW(B$7))),$C$5)+1,"")</f>
        <v/>
      </c>
      <c r="C1426" s="28">
        <f>ROUNDDOWN(((ROW(C1426)-ROW(C$7))/C$5)+1,0)</f>
        <v/>
      </c>
    </row>
    <row r="1427">
      <c r="B1427" s="28">
        <f>IF(C1427&lt; $D$4+1,MOD(((ROW(B1427)-ROW(B$7))),$C$5)+1,"")</f>
        <v/>
      </c>
      <c r="C1427" s="28">
        <f>ROUNDDOWN(((ROW(C1427)-ROW(C$7))/C$5)+1,0)</f>
        <v/>
      </c>
    </row>
    <row r="1428">
      <c r="B1428" s="28">
        <f>IF(C1428&lt; $D$4+1,MOD(((ROW(B1428)-ROW(B$7))),$C$5)+1,"")</f>
        <v/>
      </c>
      <c r="C1428" s="28">
        <f>ROUNDDOWN(((ROW(C1428)-ROW(C$7))/C$5)+1,0)</f>
        <v/>
      </c>
    </row>
    <row r="1429">
      <c r="B1429" s="28">
        <f>IF(C1429&lt; $D$4+1,MOD(((ROW(B1429)-ROW(B$7))),$C$5)+1,"")</f>
        <v/>
      </c>
      <c r="C1429" s="28">
        <f>ROUNDDOWN(((ROW(C1429)-ROW(C$7))/C$5)+1,0)</f>
        <v/>
      </c>
    </row>
    <row r="1430">
      <c r="B1430" s="28">
        <f>IF(C1430&lt; $D$4+1,MOD(((ROW(B1430)-ROW(B$7))),$C$5)+1,"")</f>
        <v/>
      </c>
      <c r="C1430" s="28">
        <f>ROUNDDOWN(((ROW(C1430)-ROW(C$7))/C$5)+1,0)</f>
        <v/>
      </c>
    </row>
    <row r="1431">
      <c r="B1431" s="28">
        <f>IF(C1431&lt; $D$4+1,MOD(((ROW(B1431)-ROW(B$7))),$C$5)+1,"")</f>
        <v/>
      </c>
      <c r="C1431" s="28">
        <f>ROUNDDOWN(((ROW(C1431)-ROW(C$7))/C$5)+1,0)</f>
        <v/>
      </c>
    </row>
    <row r="1432">
      <c r="B1432" s="28">
        <f>IF(C1432&lt; $D$4+1,MOD(((ROW(B1432)-ROW(B$7))),$C$5)+1,"")</f>
        <v/>
      </c>
      <c r="C1432" s="28">
        <f>ROUNDDOWN(((ROW(C1432)-ROW(C$7))/C$5)+1,0)</f>
        <v/>
      </c>
    </row>
    <row r="1433">
      <c r="B1433" s="28">
        <f>IF(C1433&lt; $D$4+1,MOD(((ROW(B1433)-ROW(B$7))),$C$5)+1,"")</f>
        <v/>
      </c>
      <c r="C1433" s="28">
        <f>ROUNDDOWN(((ROW(C1433)-ROW(C$7))/C$5)+1,0)</f>
        <v/>
      </c>
    </row>
    <row r="1434">
      <c r="B1434" s="28">
        <f>IF(C1434&lt; $D$4+1,MOD(((ROW(B1434)-ROW(B$7))),$C$5)+1,"")</f>
        <v/>
      </c>
      <c r="C1434" s="28">
        <f>ROUNDDOWN(((ROW(C1434)-ROW(C$7))/C$5)+1,0)</f>
        <v/>
      </c>
    </row>
    <row r="1435">
      <c r="B1435" s="28">
        <f>IF(C1435&lt; $D$4+1,MOD(((ROW(B1435)-ROW(B$7))),$C$5)+1,"")</f>
        <v/>
      </c>
      <c r="C1435" s="28">
        <f>ROUNDDOWN(((ROW(C1435)-ROW(C$7))/C$5)+1,0)</f>
        <v/>
      </c>
    </row>
    <row r="1436">
      <c r="B1436" s="28">
        <f>IF(C1436&lt; $D$4+1,MOD(((ROW(B1436)-ROW(B$7))),$C$5)+1,"")</f>
        <v/>
      </c>
      <c r="C1436" s="28">
        <f>ROUNDDOWN(((ROW(C1436)-ROW(C$7))/C$5)+1,0)</f>
        <v/>
      </c>
    </row>
    <row r="1437">
      <c r="B1437" s="28">
        <f>IF(C1437&lt; $D$4+1,MOD(((ROW(B1437)-ROW(B$7))),$C$5)+1,"")</f>
        <v/>
      </c>
      <c r="C1437" s="28">
        <f>ROUNDDOWN(((ROW(C1437)-ROW(C$7))/C$5)+1,0)</f>
        <v/>
      </c>
    </row>
    <row r="1438">
      <c r="B1438" s="28">
        <f>IF(C1438&lt; $D$4+1,MOD(((ROW(B1438)-ROW(B$7))),$C$5)+1,"")</f>
        <v/>
      </c>
      <c r="C1438" s="28">
        <f>ROUNDDOWN(((ROW(C1438)-ROW(C$7))/C$5)+1,0)</f>
        <v/>
      </c>
    </row>
    <row r="1439">
      <c r="B1439" s="28">
        <f>IF(C1439&lt; $D$4+1,MOD(((ROW(B1439)-ROW(B$7))),$C$5)+1,"")</f>
        <v/>
      </c>
      <c r="C1439" s="28">
        <f>ROUNDDOWN(((ROW(C1439)-ROW(C$7))/C$5)+1,0)</f>
        <v/>
      </c>
    </row>
    <row r="1440">
      <c r="B1440" s="28">
        <f>IF(C1440&lt; $D$4+1,MOD(((ROW(B1440)-ROW(B$7))),$C$5)+1,"")</f>
        <v/>
      </c>
      <c r="C1440" s="28">
        <f>ROUNDDOWN(((ROW(C1440)-ROW(C$7))/C$5)+1,0)</f>
        <v/>
      </c>
    </row>
    <row r="1441">
      <c r="B1441" s="28">
        <f>IF(C1441&lt; $D$4+1,MOD(((ROW(B1441)-ROW(B$7))),$C$5)+1,"")</f>
        <v/>
      </c>
      <c r="C1441" s="28">
        <f>ROUNDDOWN(((ROW(C1441)-ROW(C$7))/C$5)+1,0)</f>
        <v/>
      </c>
    </row>
    <row r="1442">
      <c r="B1442" s="28">
        <f>IF(C1442&lt; $D$4+1,MOD(((ROW(B1442)-ROW(B$7))),$C$5)+1,"")</f>
        <v/>
      </c>
      <c r="C1442" s="28">
        <f>ROUNDDOWN(((ROW(C1442)-ROW(C$7))/C$5)+1,0)</f>
        <v/>
      </c>
    </row>
    <row r="1443">
      <c r="B1443" s="28">
        <f>IF(C1443&lt; $D$4+1,MOD(((ROW(B1443)-ROW(B$7))),$C$5)+1,"")</f>
        <v/>
      </c>
      <c r="C1443" s="28">
        <f>ROUNDDOWN(((ROW(C1443)-ROW(C$7))/C$5)+1,0)</f>
        <v/>
      </c>
    </row>
    <row r="1444">
      <c r="B1444" s="28">
        <f>IF(C1444&lt; $D$4+1,MOD(((ROW(B1444)-ROW(B$7))),$C$5)+1,"")</f>
        <v/>
      </c>
      <c r="C1444" s="28">
        <f>ROUNDDOWN(((ROW(C1444)-ROW(C$7))/C$5)+1,0)</f>
        <v/>
      </c>
    </row>
    <row r="1445">
      <c r="B1445" s="28">
        <f>IF(C1445&lt; $D$4+1,MOD(((ROW(B1445)-ROW(B$7))),$C$5)+1,"")</f>
        <v/>
      </c>
      <c r="C1445" s="28">
        <f>ROUNDDOWN(((ROW(C1445)-ROW(C$7))/C$5)+1,0)</f>
        <v/>
      </c>
    </row>
    <row r="1446">
      <c r="B1446" s="28">
        <f>IF(C1446&lt; $D$4+1,MOD(((ROW(B1446)-ROW(B$7))),$C$5)+1,"")</f>
        <v/>
      </c>
      <c r="C1446" s="28">
        <f>ROUNDDOWN(((ROW(C1446)-ROW(C$7))/C$5)+1,0)</f>
        <v/>
      </c>
    </row>
    <row r="1447">
      <c r="B1447" s="28">
        <f>IF(C1447&lt; $D$4+1,MOD(((ROW(B1447)-ROW(B$7))),$C$5)+1,"")</f>
        <v/>
      </c>
      <c r="C1447" s="28">
        <f>ROUNDDOWN(((ROW(C1447)-ROW(C$7))/C$5)+1,0)</f>
        <v/>
      </c>
    </row>
    <row r="1448">
      <c r="B1448" s="28">
        <f>IF(C1448&lt; $D$4+1,MOD(((ROW(B1448)-ROW(B$7))),$C$5)+1,"")</f>
        <v/>
      </c>
      <c r="C1448" s="28">
        <f>ROUNDDOWN(((ROW(C1448)-ROW(C$7))/C$5)+1,0)</f>
        <v/>
      </c>
    </row>
    <row r="1449">
      <c r="B1449" s="28">
        <f>IF(C1449&lt; $D$4+1,MOD(((ROW(B1449)-ROW(B$7))),$C$5)+1,"")</f>
        <v/>
      </c>
      <c r="C1449" s="28">
        <f>ROUNDDOWN(((ROW(C1449)-ROW(C$7))/C$5)+1,0)</f>
        <v/>
      </c>
    </row>
    <row r="1450">
      <c r="B1450" s="28">
        <f>IF(C1450&lt; $D$4+1,MOD(((ROW(B1450)-ROW(B$7))),$C$5)+1,"")</f>
        <v/>
      </c>
      <c r="C1450" s="28">
        <f>ROUNDDOWN(((ROW(C1450)-ROW(C$7))/C$5)+1,0)</f>
        <v/>
      </c>
    </row>
    <row r="1451">
      <c r="B1451" s="28">
        <f>IF(C1451&lt; $D$4+1,MOD(((ROW(B1451)-ROW(B$7))),$C$5)+1,"")</f>
        <v/>
      </c>
      <c r="C1451" s="28">
        <f>ROUNDDOWN(((ROW(C1451)-ROW(C$7))/C$5)+1,0)</f>
        <v/>
      </c>
    </row>
    <row r="1452">
      <c r="B1452" s="28">
        <f>IF(C1452&lt; $D$4+1,MOD(((ROW(B1452)-ROW(B$7))),$C$5)+1,"")</f>
        <v/>
      </c>
      <c r="C1452" s="28">
        <f>ROUNDDOWN(((ROW(C1452)-ROW(C$7))/C$5)+1,0)</f>
        <v/>
      </c>
    </row>
    <row r="1453">
      <c r="B1453" s="28">
        <f>IF(C1453&lt; $D$4+1,MOD(((ROW(B1453)-ROW(B$7))),$C$5)+1,"")</f>
        <v/>
      </c>
      <c r="C1453" s="28">
        <f>ROUNDDOWN(((ROW(C1453)-ROW(C$7))/C$5)+1,0)</f>
        <v/>
      </c>
    </row>
    <row r="1454">
      <c r="B1454" s="28">
        <f>IF(C1454&lt; $D$4+1,MOD(((ROW(B1454)-ROW(B$7))),$C$5)+1,"")</f>
        <v/>
      </c>
      <c r="C1454" s="28">
        <f>ROUNDDOWN(((ROW(C1454)-ROW(C$7))/C$5)+1,0)</f>
        <v/>
      </c>
    </row>
    <row r="1455">
      <c r="B1455" s="28">
        <f>IF(C1455&lt; $D$4+1,MOD(((ROW(B1455)-ROW(B$7))),$C$5)+1,"")</f>
        <v/>
      </c>
      <c r="C1455" s="28">
        <f>ROUNDDOWN(((ROW(C1455)-ROW(C$7))/C$5)+1,0)</f>
        <v/>
      </c>
    </row>
    <row r="1456">
      <c r="B1456" s="28">
        <f>IF(C1456&lt; $D$4+1,MOD(((ROW(B1456)-ROW(B$7))),$C$5)+1,"")</f>
        <v/>
      </c>
      <c r="C1456" s="28">
        <f>ROUNDDOWN(((ROW(C1456)-ROW(C$7))/C$5)+1,0)</f>
        <v/>
      </c>
    </row>
    <row r="1457">
      <c r="B1457" s="28">
        <f>IF(C1457&lt; $D$4+1,MOD(((ROW(B1457)-ROW(B$7))),$C$5)+1,"")</f>
        <v/>
      </c>
      <c r="C1457" s="28">
        <f>ROUNDDOWN(((ROW(C1457)-ROW(C$7))/C$5)+1,0)</f>
        <v/>
      </c>
    </row>
    <row r="1458">
      <c r="B1458" s="28">
        <f>IF(C1458&lt; $D$4+1,MOD(((ROW(B1458)-ROW(B$7))),$C$5)+1,"")</f>
        <v/>
      </c>
      <c r="C1458" s="28">
        <f>ROUNDDOWN(((ROW(C1458)-ROW(C$7))/C$5)+1,0)</f>
        <v/>
      </c>
    </row>
    <row r="1459">
      <c r="B1459" s="28">
        <f>IF(C1459&lt; $D$4+1,MOD(((ROW(B1459)-ROW(B$7))),$C$5)+1,"")</f>
        <v/>
      </c>
      <c r="C1459" s="28">
        <f>ROUNDDOWN(((ROW(C1459)-ROW(C$7))/C$5)+1,0)</f>
        <v/>
      </c>
    </row>
    <row r="1460">
      <c r="B1460" s="28">
        <f>IF(C1460&lt; $D$4+1,MOD(((ROW(B1460)-ROW(B$7))),$C$5)+1,"")</f>
        <v/>
      </c>
      <c r="C1460" s="28">
        <f>ROUNDDOWN(((ROW(C1460)-ROW(C$7))/C$5)+1,0)</f>
        <v/>
      </c>
    </row>
    <row r="1461">
      <c r="B1461" s="28">
        <f>IF(C1461&lt; $D$4+1,MOD(((ROW(B1461)-ROW(B$7))),$C$5)+1,"")</f>
        <v/>
      </c>
      <c r="C1461" s="28">
        <f>ROUNDDOWN(((ROW(C1461)-ROW(C$7))/C$5)+1,0)</f>
        <v/>
      </c>
    </row>
    <row r="1462">
      <c r="B1462" s="28">
        <f>IF(C1462&lt; $D$4+1,MOD(((ROW(B1462)-ROW(B$7))),$C$5)+1,"")</f>
        <v/>
      </c>
      <c r="C1462" s="28">
        <f>ROUNDDOWN(((ROW(C1462)-ROW(C$7))/C$5)+1,0)</f>
        <v/>
      </c>
    </row>
    <row r="1463">
      <c r="B1463" s="28">
        <f>IF(C1463&lt; $D$4+1,MOD(((ROW(B1463)-ROW(B$7))),$C$5)+1,"")</f>
        <v/>
      </c>
      <c r="C1463" s="28">
        <f>ROUNDDOWN(((ROW(C1463)-ROW(C$7))/C$5)+1,0)</f>
        <v/>
      </c>
    </row>
    <row r="1464">
      <c r="B1464" s="28">
        <f>IF(C1464&lt; $D$4+1,MOD(((ROW(B1464)-ROW(B$7))),$C$5)+1,"")</f>
        <v/>
      </c>
      <c r="C1464" s="28">
        <f>ROUNDDOWN(((ROW(C1464)-ROW(C$7))/C$5)+1,0)</f>
        <v/>
      </c>
    </row>
    <row r="1465">
      <c r="B1465" s="28">
        <f>IF(C1465&lt; $D$4+1,MOD(((ROW(B1465)-ROW(B$7))),$C$5)+1,"")</f>
        <v/>
      </c>
      <c r="C1465" s="28">
        <f>ROUNDDOWN(((ROW(C1465)-ROW(C$7))/C$5)+1,0)</f>
        <v/>
      </c>
    </row>
    <row r="1466">
      <c r="B1466" s="28">
        <f>IF(C1466&lt; $D$4+1,MOD(((ROW(B1466)-ROW(B$7))),$C$5)+1,"")</f>
        <v/>
      </c>
      <c r="C1466" s="28">
        <f>ROUNDDOWN(((ROW(C1466)-ROW(C$7))/C$5)+1,0)</f>
        <v/>
      </c>
    </row>
    <row r="1467">
      <c r="B1467" s="28">
        <f>IF(C1467&lt; $D$4+1,MOD(((ROW(B1467)-ROW(B$7))),$C$5)+1,"")</f>
        <v/>
      </c>
      <c r="C1467" s="28">
        <f>ROUNDDOWN(((ROW(C1467)-ROW(C$7))/C$5)+1,0)</f>
        <v/>
      </c>
    </row>
    <row r="1468">
      <c r="B1468" s="28">
        <f>IF(C1468&lt; $D$4+1,MOD(((ROW(B1468)-ROW(B$7))),$C$5)+1,"")</f>
        <v/>
      </c>
      <c r="C1468" s="28">
        <f>ROUNDDOWN(((ROW(C1468)-ROW(C$7))/C$5)+1,0)</f>
        <v/>
      </c>
    </row>
    <row r="1469">
      <c r="B1469" s="28">
        <f>IF(C1469&lt; $D$4+1,MOD(((ROW(B1469)-ROW(B$7))),$C$5)+1,"")</f>
        <v/>
      </c>
      <c r="C1469" s="28">
        <f>ROUNDDOWN(((ROW(C1469)-ROW(C$7))/C$5)+1,0)</f>
        <v/>
      </c>
    </row>
    <row r="1470">
      <c r="B1470" s="28">
        <f>IF(C1470&lt; $D$4+1,MOD(((ROW(B1470)-ROW(B$7))),$C$5)+1,"")</f>
        <v/>
      </c>
      <c r="C1470" s="28">
        <f>ROUNDDOWN(((ROW(C1470)-ROW(C$7))/C$5)+1,0)</f>
        <v/>
      </c>
    </row>
    <row r="1471">
      <c r="B1471" s="28">
        <f>IF(C1471&lt; $D$4+1,MOD(((ROW(B1471)-ROW(B$7))),$C$5)+1,"")</f>
        <v/>
      </c>
      <c r="C1471" s="28">
        <f>ROUNDDOWN(((ROW(C1471)-ROW(C$7))/C$5)+1,0)</f>
        <v/>
      </c>
    </row>
    <row r="1472">
      <c r="B1472" s="28">
        <f>IF(C1472&lt; $D$4+1,MOD(((ROW(B1472)-ROW(B$7))),$C$5)+1,"")</f>
        <v/>
      </c>
      <c r="C1472" s="28">
        <f>ROUNDDOWN(((ROW(C1472)-ROW(C$7))/C$5)+1,0)</f>
        <v/>
      </c>
    </row>
    <row r="1473">
      <c r="B1473" s="28">
        <f>IF(C1473&lt; $D$4+1,MOD(((ROW(B1473)-ROW(B$7))),$C$5)+1,"")</f>
        <v/>
      </c>
      <c r="C1473" s="28">
        <f>ROUNDDOWN(((ROW(C1473)-ROW(C$7))/C$5)+1,0)</f>
        <v/>
      </c>
    </row>
    <row r="1474">
      <c r="B1474" s="28">
        <f>IF(C1474&lt; $D$4+1,MOD(((ROW(B1474)-ROW(B$7))),$C$5)+1,"")</f>
        <v/>
      </c>
      <c r="C1474" s="28">
        <f>ROUNDDOWN(((ROW(C1474)-ROW(C$7))/C$5)+1,0)</f>
        <v/>
      </c>
    </row>
    <row r="1475">
      <c r="B1475" s="28">
        <f>IF(C1475&lt; $D$4+1,MOD(((ROW(B1475)-ROW(B$7))),$C$5)+1,"")</f>
        <v/>
      </c>
      <c r="C1475" s="28">
        <f>ROUNDDOWN(((ROW(C1475)-ROW(C$7))/C$5)+1,0)</f>
        <v/>
      </c>
    </row>
    <row r="1476">
      <c r="B1476" s="28">
        <f>IF(C1476&lt; $D$4+1,MOD(((ROW(B1476)-ROW(B$7))),$C$5)+1,"")</f>
        <v/>
      </c>
      <c r="C1476" s="28">
        <f>ROUNDDOWN(((ROW(C1476)-ROW(C$7))/C$5)+1,0)</f>
        <v/>
      </c>
    </row>
    <row r="1477">
      <c r="B1477" s="28">
        <f>IF(C1477&lt; $D$4+1,MOD(((ROW(B1477)-ROW(B$7))),$C$5)+1,"")</f>
        <v/>
      </c>
      <c r="C1477" s="28">
        <f>ROUNDDOWN(((ROW(C1477)-ROW(C$7))/C$5)+1,0)</f>
        <v/>
      </c>
    </row>
    <row r="1478">
      <c r="B1478" s="28">
        <f>IF(C1478&lt; $D$4+1,MOD(((ROW(B1478)-ROW(B$7))),$C$5)+1,"")</f>
        <v/>
      </c>
      <c r="C1478" s="28">
        <f>ROUNDDOWN(((ROW(C1478)-ROW(C$7))/C$5)+1,0)</f>
        <v/>
      </c>
    </row>
    <row r="1479">
      <c r="B1479" s="28">
        <f>IF(C1479&lt; $D$4+1,MOD(((ROW(B1479)-ROW(B$7))),$C$5)+1,"")</f>
        <v/>
      </c>
      <c r="C1479" s="28">
        <f>ROUNDDOWN(((ROW(C1479)-ROW(C$7))/C$5)+1,0)</f>
        <v/>
      </c>
    </row>
    <row r="1480">
      <c r="B1480" s="28">
        <f>IF(C1480&lt; $D$4+1,MOD(((ROW(B1480)-ROW(B$7))),$C$5)+1,"")</f>
        <v/>
      </c>
      <c r="C1480" s="28">
        <f>ROUNDDOWN(((ROW(C1480)-ROW(C$7))/C$5)+1,0)</f>
        <v/>
      </c>
    </row>
    <row r="1481">
      <c r="B1481" s="28">
        <f>IF(C1481&lt; $D$4+1,MOD(((ROW(B1481)-ROW(B$7))),$C$5)+1,"")</f>
        <v/>
      </c>
      <c r="C1481" s="28">
        <f>ROUNDDOWN(((ROW(C1481)-ROW(C$7))/C$5)+1,0)</f>
        <v/>
      </c>
    </row>
    <row r="1482">
      <c r="B1482" s="28">
        <f>IF(C1482&lt; $D$4+1,MOD(((ROW(B1482)-ROW(B$7))),$C$5)+1,"")</f>
        <v/>
      </c>
      <c r="C1482" s="28">
        <f>ROUNDDOWN(((ROW(C1482)-ROW(C$7))/C$5)+1,0)</f>
        <v/>
      </c>
    </row>
    <row r="1483">
      <c r="B1483" s="28">
        <f>IF(C1483&lt; $D$4+1,MOD(((ROW(B1483)-ROW(B$7))),$C$5)+1,"")</f>
        <v/>
      </c>
      <c r="C1483" s="28">
        <f>ROUNDDOWN(((ROW(C1483)-ROW(C$7))/C$5)+1,0)</f>
        <v/>
      </c>
    </row>
    <row r="1484">
      <c r="B1484" s="28">
        <f>IF(C1484&lt; $D$4+1,MOD(((ROW(B1484)-ROW(B$7))),$C$5)+1,"")</f>
        <v/>
      </c>
      <c r="C1484" s="28">
        <f>ROUNDDOWN(((ROW(C1484)-ROW(C$7))/C$5)+1,0)</f>
        <v/>
      </c>
    </row>
    <row r="1485">
      <c r="B1485" s="28">
        <f>IF(C1485&lt; $D$4+1,MOD(((ROW(B1485)-ROW(B$7))),$C$5)+1,"")</f>
        <v/>
      </c>
      <c r="C1485" s="28">
        <f>ROUNDDOWN(((ROW(C1485)-ROW(C$7))/C$5)+1,0)</f>
        <v/>
      </c>
    </row>
    <row r="1486">
      <c r="B1486" s="28">
        <f>IF(C1486&lt; $D$4+1,MOD(((ROW(B1486)-ROW(B$7))),$C$5)+1,"")</f>
        <v/>
      </c>
      <c r="C1486" s="28">
        <f>ROUNDDOWN(((ROW(C1486)-ROW(C$7))/C$5)+1,0)</f>
        <v/>
      </c>
    </row>
    <row r="1487">
      <c r="B1487" s="28">
        <f>IF(C1487&lt; $D$4+1,MOD(((ROW(B1487)-ROW(B$7))),$C$5)+1,"")</f>
        <v/>
      </c>
      <c r="C1487" s="28">
        <f>ROUNDDOWN(((ROW(C1487)-ROW(C$7))/C$5)+1,0)</f>
        <v/>
      </c>
    </row>
    <row r="1488">
      <c r="B1488" s="28">
        <f>IF(C1488&lt; $D$4+1,MOD(((ROW(B1488)-ROW(B$7))),$C$5)+1,"")</f>
        <v/>
      </c>
      <c r="C1488" s="28">
        <f>ROUNDDOWN(((ROW(C1488)-ROW(C$7))/C$5)+1,0)</f>
        <v/>
      </c>
    </row>
    <row r="1489">
      <c r="B1489" s="28">
        <f>IF(C1489&lt; $D$4+1,MOD(((ROW(B1489)-ROW(B$7))),$C$5)+1,"")</f>
        <v/>
      </c>
      <c r="C1489" s="28">
        <f>ROUNDDOWN(((ROW(C1489)-ROW(C$7))/C$5)+1,0)</f>
        <v/>
      </c>
    </row>
    <row r="1490">
      <c r="B1490" s="28">
        <f>IF(C1490&lt; $D$4+1,MOD(((ROW(B1490)-ROW(B$7))),$C$5)+1,"")</f>
        <v/>
      </c>
      <c r="C1490" s="28">
        <f>ROUNDDOWN(((ROW(C1490)-ROW(C$7))/C$5)+1,0)</f>
        <v/>
      </c>
    </row>
    <row r="1491">
      <c r="B1491" s="28">
        <f>IF(C1491&lt; $D$4+1,MOD(((ROW(B1491)-ROW(B$7))),$C$5)+1,"")</f>
        <v/>
      </c>
      <c r="C1491" s="28">
        <f>ROUNDDOWN(((ROW(C1491)-ROW(C$7))/C$5)+1,0)</f>
        <v/>
      </c>
    </row>
    <row r="1492">
      <c r="B1492" s="28">
        <f>IF(C1492&lt; $D$4+1,MOD(((ROW(B1492)-ROW(B$7))),$C$5)+1,"")</f>
        <v/>
      </c>
      <c r="C1492" s="28">
        <f>ROUNDDOWN(((ROW(C1492)-ROW(C$7))/C$5)+1,0)</f>
        <v/>
      </c>
    </row>
    <row r="1493">
      <c r="B1493" s="28">
        <f>IF(C1493&lt; $D$4+1,MOD(((ROW(B1493)-ROW(B$7))),$C$5)+1,"")</f>
        <v/>
      </c>
      <c r="C1493" s="28">
        <f>ROUNDDOWN(((ROW(C1493)-ROW(C$7))/C$5)+1,0)</f>
        <v/>
      </c>
    </row>
    <row r="1494">
      <c r="B1494" s="28">
        <f>IF(C1494&lt; $D$4+1,MOD(((ROW(B1494)-ROW(B$7))),$C$5)+1,"")</f>
        <v/>
      </c>
      <c r="C1494" s="28">
        <f>ROUNDDOWN(((ROW(C1494)-ROW(C$7))/C$5)+1,0)</f>
        <v/>
      </c>
    </row>
    <row r="1495">
      <c r="B1495" s="28">
        <f>IF(C1495&lt; $D$4+1,MOD(((ROW(B1495)-ROW(B$7))),$C$5)+1,"")</f>
        <v/>
      </c>
      <c r="C1495" s="28">
        <f>ROUNDDOWN(((ROW(C1495)-ROW(C$7))/C$5)+1,0)</f>
        <v/>
      </c>
    </row>
    <row r="1496">
      <c r="B1496" s="28">
        <f>IF(C1496&lt; $D$4+1,MOD(((ROW(B1496)-ROW(B$7))),$C$5)+1,"")</f>
        <v/>
      </c>
      <c r="C1496" s="28">
        <f>ROUNDDOWN(((ROW(C1496)-ROW(C$7))/C$5)+1,0)</f>
        <v/>
      </c>
    </row>
    <row r="1497">
      <c r="B1497" s="28">
        <f>IF(C1497&lt; $D$4+1,MOD(((ROW(B1497)-ROW(B$7))),$C$5)+1,"")</f>
        <v/>
      </c>
      <c r="C1497" s="28">
        <f>ROUNDDOWN(((ROW(C1497)-ROW(C$7))/C$5)+1,0)</f>
        <v/>
      </c>
    </row>
    <row r="1498">
      <c r="B1498" s="28">
        <f>IF(C1498&lt; $D$4+1,MOD(((ROW(B1498)-ROW(B$7))),$C$5)+1,"")</f>
        <v/>
      </c>
      <c r="C1498" s="28">
        <f>ROUNDDOWN(((ROW(C1498)-ROW(C$7))/C$5)+1,0)</f>
        <v/>
      </c>
    </row>
    <row r="1499">
      <c r="B1499" s="28">
        <f>IF(C1499&lt; $D$4+1,MOD(((ROW(B1499)-ROW(B$7))),$C$5)+1,"")</f>
        <v/>
      </c>
      <c r="C1499" s="28">
        <f>ROUNDDOWN(((ROW(C1499)-ROW(C$7))/C$5)+1,0)</f>
        <v/>
      </c>
    </row>
    <row r="1500">
      <c r="B1500" s="28">
        <f>IF(C1500&lt; $D$4+1,MOD(((ROW(B1500)-ROW(B$7))),$C$5)+1,"")</f>
        <v/>
      </c>
      <c r="C1500" s="28">
        <f>ROUNDDOWN(((ROW(C1500)-ROW(C$7))/C$5)+1,0)</f>
        <v/>
      </c>
    </row>
    <row r="1501">
      <c r="B1501" s="28">
        <f>IF(C1501&lt; $D$4+1,MOD(((ROW(B1501)-ROW(B$7))),$C$5)+1,"")</f>
        <v/>
      </c>
      <c r="C1501" s="28">
        <f>ROUNDDOWN(((ROW(C1501)-ROW(C$7))/C$5)+1,0)</f>
        <v/>
      </c>
    </row>
    <row r="1502">
      <c r="B1502" s="28">
        <f>IF(C1502&lt; $D$4+1,MOD(((ROW(B1502)-ROW(B$7))),$C$5)+1,"")</f>
        <v/>
      </c>
      <c r="C1502" s="28">
        <f>ROUNDDOWN(((ROW(C1502)-ROW(C$7))/C$5)+1,0)</f>
        <v/>
      </c>
    </row>
    <row r="1503">
      <c r="B1503" s="28">
        <f>IF(C1503&lt; $D$4+1,MOD(((ROW(B1503)-ROW(B$7))),$C$5)+1,"")</f>
        <v/>
      </c>
      <c r="C1503" s="28">
        <f>ROUNDDOWN(((ROW(C1503)-ROW(C$7))/C$5)+1,0)</f>
        <v/>
      </c>
    </row>
    <row r="1504">
      <c r="B1504" s="28">
        <f>IF(C1504&lt; $D$4+1,MOD(((ROW(B1504)-ROW(B$7))),$C$5)+1,"")</f>
        <v/>
      </c>
      <c r="C1504" s="28">
        <f>ROUNDDOWN(((ROW(C1504)-ROW(C$7))/C$5)+1,0)</f>
        <v/>
      </c>
    </row>
    <row r="1505">
      <c r="B1505" s="28">
        <f>IF(C1505&lt; $D$4+1,MOD(((ROW(B1505)-ROW(B$7))),$C$5)+1,"")</f>
        <v/>
      </c>
      <c r="C1505" s="28">
        <f>ROUNDDOWN(((ROW(C1505)-ROW(C$7))/C$5)+1,0)</f>
        <v/>
      </c>
    </row>
    <row r="1506">
      <c r="B1506" s="28">
        <f>IF(C1506&lt; $D$4+1,MOD(((ROW(B1506)-ROW(B$7))),$C$5)+1,"")</f>
        <v/>
      </c>
      <c r="C1506" s="28">
        <f>ROUNDDOWN(((ROW(C1506)-ROW(C$7))/C$5)+1,0)</f>
        <v/>
      </c>
    </row>
    <row r="1507">
      <c r="B1507" s="28">
        <f>IF(C1507&lt; $D$4+1,MOD(((ROW(B1507)-ROW(B$7))),$C$5)+1,"")</f>
        <v/>
      </c>
      <c r="C1507" s="28">
        <f>ROUNDDOWN(((ROW(C1507)-ROW(C$7))/C$5)+1,0)</f>
        <v/>
      </c>
    </row>
    <row r="1508">
      <c r="B1508" s="28">
        <f>IF(C1508&lt; $D$4+1,MOD(((ROW(B1508)-ROW(B$7))),$C$5)+1,"")</f>
        <v/>
      </c>
      <c r="C1508" s="28">
        <f>ROUNDDOWN(((ROW(C1508)-ROW(C$7))/C$5)+1,0)</f>
        <v/>
      </c>
    </row>
    <row r="1509">
      <c r="B1509" s="28">
        <f>IF(C1509&lt; $D$4+1,MOD(((ROW(B1509)-ROW(B$7))),$C$5)+1,"")</f>
        <v/>
      </c>
      <c r="C1509" s="28">
        <f>ROUNDDOWN(((ROW(C1509)-ROW(C$7))/C$5)+1,0)</f>
        <v/>
      </c>
    </row>
    <row r="1510">
      <c r="B1510" s="28">
        <f>IF(C1510&lt; $D$4+1,MOD(((ROW(B1510)-ROW(B$7))),$C$5)+1,"")</f>
        <v/>
      </c>
      <c r="C1510" s="28">
        <f>ROUNDDOWN(((ROW(C1510)-ROW(C$7))/C$5)+1,0)</f>
        <v/>
      </c>
    </row>
    <row r="1511">
      <c r="B1511" s="28">
        <f>IF(C1511&lt; $D$4+1,MOD(((ROW(B1511)-ROW(B$7))),$C$5)+1,"")</f>
        <v/>
      </c>
      <c r="C1511" s="28">
        <f>ROUNDDOWN(((ROW(C1511)-ROW(C$7))/C$5)+1,0)</f>
        <v/>
      </c>
    </row>
    <row r="1512">
      <c r="B1512" s="28">
        <f>IF(C1512&lt; $D$4+1,MOD(((ROW(B1512)-ROW(B$7))),$C$5)+1,"")</f>
        <v/>
      </c>
      <c r="C1512" s="28">
        <f>ROUNDDOWN(((ROW(C1512)-ROW(C$7))/C$5)+1,0)</f>
        <v/>
      </c>
    </row>
    <row r="1513">
      <c r="B1513" s="28">
        <f>IF(C1513&lt; $D$4+1,MOD(((ROW(B1513)-ROW(B$7))),$C$5)+1,"")</f>
        <v/>
      </c>
      <c r="C1513" s="28">
        <f>ROUNDDOWN(((ROW(C1513)-ROW(C$7))/C$5)+1,0)</f>
        <v/>
      </c>
    </row>
    <row r="1514">
      <c r="B1514" s="28">
        <f>IF(C1514&lt; $D$4+1,MOD(((ROW(B1514)-ROW(B$7))),$C$5)+1,"")</f>
        <v/>
      </c>
      <c r="C1514" s="28">
        <f>ROUNDDOWN(((ROW(C1514)-ROW(C$7))/C$5)+1,0)</f>
        <v/>
      </c>
    </row>
    <row r="1515">
      <c r="B1515" s="28">
        <f>IF(C1515&lt; $D$4+1,MOD(((ROW(B1515)-ROW(B$7))),$C$5)+1,"")</f>
        <v/>
      </c>
      <c r="C1515" s="28">
        <f>ROUNDDOWN(((ROW(C1515)-ROW(C$7))/C$5)+1,0)</f>
        <v/>
      </c>
    </row>
    <row r="1516">
      <c r="B1516" s="28">
        <f>IF(C1516&lt; $D$4+1,MOD(((ROW(B1516)-ROW(B$7))),$C$5)+1,"")</f>
        <v/>
      </c>
      <c r="C1516" s="28">
        <f>ROUNDDOWN(((ROW(C1516)-ROW(C$7))/C$5)+1,0)</f>
        <v/>
      </c>
    </row>
    <row r="1517">
      <c r="B1517" s="28">
        <f>IF(C1517&lt; $D$4+1,MOD(((ROW(B1517)-ROW(B$7))),$C$5)+1,"")</f>
        <v/>
      </c>
      <c r="C1517" s="28">
        <f>ROUNDDOWN(((ROW(C1517)-ROW(C$7))/C$5)+1,0)</f>
        <v/>
      </c>
    </row>
    <row r="1518">
      <c r="B1518" s="28">
        <f>IF(C1518&lt; $D$4+1,MOD(((ROW(B1518)-ROW(B$7))),$C$5)+1,"")</f>
        <v/>
      </c>
      <c r="C1518" s="28">
        <f>ROUNDDOWN(((ROW(C1518)-ROW(C$7))/C$5)+1,0)</f>
        <v/>
      </c>
    </row>
    <row r="1519">
      <c r="B1519" s="28">
        <f>IF(C1519&lt; $D$4+1,MOD(((ROW(B1519)-ROW(B$7))),$C$5)+1,"")</f>
        <v/>
      </c>
      <c r="C1519" s="28">
        <f>ROUNDDOWN(((ROW(C1519)-ROW(C$7))/C$5)+1,0)</f>
        <v/>
      </c>
    </row>
    <row r="1520">
      <c r="B1520" s="28">
        <f>IF(C1520&lt; $D$4+1,MOD(((ROW(B1520)-ROW(B$7))),$C$5)+1,"")</f>
        <v/>
      </c>
      <c r="C1520" s="28">
        <f>ROUNDDOWN(((ROW(C1520)-ROW(C$7))/C$5)+1,0)</f>
        <v/>
      </c>
    </row>
    <row r="1521">
      <c r="B1521" s="28">
        <f>IF(C1521&lt; $D$4+1,MOD(((ROW(B1521)-ROW(B$7))),$C$5)+1,"")</f>
        <v/>
      </c>
      <c r="C1521" s="28">
        <f>ROUNDDOWN(((ROW(C1521)-ROW(C$7))/C$5)+1,0)</f>
        <v/>
      </c>
    </row>
    <row r="1522">
      <c r="B1522" s="28">
        <f>IF(C1522&lt; $D$4+1,MOD(((ROW(B1522)-ROW(B$7))),$C$5)+1,"")</f>
        <v/>
      </c>
      <c r="C1522" s="28">
        <f>ROUNDDOWN(((ROW(C1522)-ROW(C$7))/C$5)+1,0)</f>
        <v/>
      </c>
    </row>
    <row r="1523">
      <c r="B1523" s="28">
        <f>IF(C1523&lt; $D$4+1,MOD(((ROW(B1523)-ROW(B$7))),$C$5)+1,"")</f>
        <v/>
      </c>
      <c r="C1523" s="28">
        <f>ROUNDDOWN(((ROW(C1523)-ROW(C$7))/C$5)+1,0)</f>
        <v/>
      </c>
    </row>
    <row r="1524">
      <c r="B1524" s="28">
        <f>IF(C1524&lt; $D$4+1,MOD(((ROW(B1524)-ROW(B$7))),$C$5)+1,"")</f>
        <v/>
      </c>
      <c r="C1524" s="28">
        <f>ROUNDDOWN(((ROW(C1524)-ROW(C$7))/C$5)+1,0)</f>
        <v/>
      </c>
    </row>
    <row r="1525">
      <c r="B1525" s="28">
        <f>IF(C1525&lt; $D$4+1,MOD(((ROW(B1525)-ROW(B$7))),$C$5)+1,"")</f>
        <v/>
      </c>
      <c r="C1525" s="28">
        <f>ROUNDDOWN(((ROW(C1525)-ROW(C$7))/C$5)+1,0)</f>
        <v/>
      </c>
    </row>
    <row r="1526">
      <c r="B1526" s="28">
        <f>IF(C1526&lt; $D$4+1,MOD(((ROW(B1526)-ROW(B$7))),$C$5)+1,"")</f>
        <v/>
      </c>
      <c r="C1526" s="28">
        <f>ROUNDDOWN(((ROW(C1526)-ROW(C$7))/C$5)+1,0)</f>
        <v/>
      </c>
    </row>
    <row r="1527">
      <c r="B1527" s="28">
        <f>IF(C1527&lt; $D$4+1,MOD(((ROW(B1527)-ROW(B$7))),$C$5)+1,"")</f>
        <v/>
      </c>
      <c r="C1527" s="28">
        <f>ROUNDDOWN(((ROW(C1527)-ROW(C$7))/C$5)+1,0)</f>
        <v/>
      </c>
    </row>
    <row r="1528">
      <c r="B1528" s="28">
        <f>IF(C1528&lt; $D$4+1,MOD(((ROW(B1528)-ROW(B$7))),$C$5)+1,"")</f>
        <v/>
      </c>
      <c r="C1528" s="28">
        <f>ROUNDDOWN(((ROW(C1528)-ROW(C$7))/C$5)+1,0)</f>
        <v/>
      </c>
    </row>
    <row r="1529">
      <c r="B1529" s="28">
        <f>IF(C1529&lt; $D$4+1,MOD(((ROW(B1529)-ROW(B$7))),$C$5)+1,"")</f>
        <v/>
      </c>
      <c r="C1529" s="28">
        <f>ROUNDDOWN(((ROW(C1529)-ROW(C$7))/C$5)+1,0)</f>
        <v/>
      </c>
    </row>
    <row r="1530">
      <c r="B1530" s="28">
        <f>IF(C1530&lt; $D$4+1,MOD(((ROW(B1530)-ROW(B$7))),$C$5)+1,"")</f>
        <v/>
      </c>
      <c r="C1530" s="28">
        <f>ROUNDDOWN(((ROW(C1530)-ROW(C$7))/C$5)+1,0)</f>
        <v/>
      </c>
    </row>
    <row r="1531">
      <c r="B1531" s="28">
        <f>IF(C1531&lt; $D$4+1,MOD(((ROW(B1531)-ROW(B$7))),$C$5)+1,"")</f>
        <v/>
      </c>
      <c r="C1531" s="28">
        <f>ROUNDDOWN(((ROW(C1531)-ROW(C$7))/C$5)+1,0)</f>
        <v/>
      </c>
    </row>
    <row r="1532">
      <c r="B1532" s="28">
        <f>IF(C1532&lt; $D$4+1,MOD(((ROW(B1532)-ROW(B$7))),$C$5)+1,"")</f>
        <v/>
      </c>
      <c r="C1532" s="28">
        <f>ROUNDDOWN(((ROW(C1532)-ROW(C$7))/C$5)+1,0)</f>
        <v/>
      </c>
    </row>
    <row r="1533">
      <c r="B1533" s="28">
        <f>IF(C1533&lt; $D$4+1,MOD(((ROW(B1533)-ROW(B$7))),$C$5)+1,"")</f>
        <v/>
      </c>
      <c r="C1533" s="28">
        <f>ROUNDDOWN(((ROW(C1533)-ROW(C$7))/C$5)+1,0)</f>
        <v/>
      </c>
    </row>
    <row r="1534">
      <c r="B1534" s="28">
        <f>IF(C1534&lt; $D$4+1,MOD(((ROW(B1534)-ROW(B$7))),$C$5)+1,"")</f>
        <v/>
      </c>
      <c r="C1534" s="28">
        <f>ROUNDDOWN(((ROW(C1534)-ROW(C$7))/C$5)+1,0)</f>
        <v/>
      </c>
    </row>
    <row r="1535">
      <c r="B1535" s="28">
        <f>IF(C1535&lt; $D$4+1,MOD(((ROW(B1535)-ROW(B$7))),$C$5)+1,"")</f>
        <v/>
      </c>
      <c r="C1535" s="28">
        <f>ROUNDDOWN(((ROW(C1535)-ROW(C$7))/C$5)+1,0)</f>
        <v/>
      </c>
    </row>
    <row r="1536">
      <c r="B1536" s="28">
        <f>IF(C1536&lt; $D$4+1,MOD(((ROW(B1536)-ROW(B$7))),$C$5)+1,"")</f>
        <v/>
      </c>
      <c r="C1536" s="28">
        <f>ROUNDDOWN(((ROW(C1536)-ROW(C$7))/C$5)+1,0)</f>
        <v/>
      </c>
    </row>
    <row r="1537">
      <c r="B1537" s="28">
        <f>IF(C1537&lt; $D$4+1,MOD(((ROW(B1537)-ROW(B$7))),$C$5)+1,"")</f>
        <v/>
      </c>
      <c r="C1537" s="28">
        <f>ROUNDDOWN(((ROW(C1537)-ROW(C$7))/C$5)+1,0)</f>
        <v/>
      </c>
    </row>
    <row r="1538">
      <c r="B1538" s="28">
        <f>IF(C1538&lt; $D$4+1,MOD(((ROW(B1538)-ROW(B$7))),$C$5)+1,"")</f>
        <v/>
      </c>
      <c r="C1538" s="28">
        <f>ROUNDDOWN(((ROW(C1538)-ROW(C$7))/C$5)+1,0)</f>
        <v/>
      </c>
    </row>
    <row r="1539">
      <c r="B1539" s="28">
        <f>IF(C1539&lt; $D$4+1,MOD(((ROW(B1539)-ROW(B$7))),$C$5)+1,"")</f>
        <v/>
      </c>
      <c r="C1539" s="28">
        <f>ROUNDDOWN(((ROW(C1539)-ROW(C$7))/C$5)+1,0)</f>
        <v/>
      </c>
    </row>
    <row r="1540">
      <c r="B1540" s="28">
        <f>IF(C1540&lt; $D$4+1,MOD(((ROW(B1540)-ROW(B$7))),$C$5)+1,"")</f>
        <v/>
      </c>
      <c r="C1540" s="28">
        <f>ROUNDDOWN(((ROW(C1540)-ROW(C$7))/C$5)+1,0)</f>
        <v/>
      </c>
    </row>
    <row r="1541">
      <c r="B1541" s="28">
        <f>IF(C1541&lt; $D$4+1,MOD(((ROW(B1541)-ROW(B$7))),$C$5)+1,"")</f>
        <v/>
      </c>
      <c r="C1541" s="28">
        <f>ROUNDDOWN(((ROW(C1541)-ROW(C$7))/C$5)+1,0)</f>
        <v/>
      </c>
    </row>
    <row r="1542">
      <c r="B1542" s="28">
        <f>IF(C1542&lt; $D$4+1,MOD(((ROW(B1542)-ROW(B$7))),$C$5)+1,"")</f>
        <v/>
      </c>
      <c r="C1542" s="28">
        <f>ROUNDDOWN(((ROW(C1542)-ROW(C$7))/C$5)+1,0)</f>
        <v/>
      </c>
    </row>
    <row r="1543">
      <c r="B1543" s="28">
        <f>IF(C1543&lt; $D$4+1,MOD(((ROW(B1543)-ROW(B$7))),$C$5)+1,"")</f>
        <v/>
      </c>
      <c r="C1543" s="28">
        <f>ROUNDDOWN(((ROW(C1543)-ROW(C$7))/C$5)+1,0)</f>
        <v/>
      </c>
    </row>
    <row r="1544">
      <c r="B1544" s="28">
        <f>IF(C1544&lt; $D$4+1,MOD(((ROW(B1544)-ROW(B$7))),$C$5)+1,"")</f>
        <v/>
      </c>
      <c r="C1544" s="28">
        <f>ROUNDDOWN(((ROW(C1544)-ROW(C$7))/C$5)+1,0)</f>
        <v/>
      </c>
    </row>
    <row r="1545">
      <c r="B1545" s="28">
        <f>IF(C1545&lt; $D$4+1,MOD(((ROW(B1545)-ROW(B$7))),$C$5)+1,"")</f>
        <v/>
      </c>
      <c r="C1545" s="28">
        <f>ROUNDDOWN(((ROW(C1545)-ROW(C$7))/C$5)+1,0)</f>
        <v/>
      </c>
    </row>
    <row r="1546">
      <c r="B1546" s="28">
        <f>IF(C1546&lt; $D$4+1,MOD(((ROW(B1546)-ROW(B$7))),$C$5)+1,"")</f>
        <v/>
      </c>
      <c r="C1546" s="28">
        <f>ROUNDDOWN(((ROW(C1546)-ROW(C$7))/C$5)+1,0)</f>
        <v/>
      </c>
    </row>
    <row r="1547">
      <c r="B1547" s="28">
        <f>IF(C1547&lt; $D$4+1,MOD(((ROW(B1547)-ROW(B$7))),$C$5)+1,"")</f>
        <v/>
      </c>
      <c r="C1547" s="28">
        <f>ROUNDDOWN(((ROW(C1547)-ROW(C$7))/C$5)+1,0)</f>
        <v/>
      </c>
    </row>
    <row r="1548">
      <c r="B1548" s="28">
        <f>IF(C1548&lt; $D$4+1,MOD(((ROW(B1548)-ROW(B$7))),$C$5)+1,"")</f>
        <v/>
      </c>
      <c r="C1548" s="28">
        <f>ROUNDDOWN(((ROW(C1548)-ROW(C$7))/C$5)+1,0)</f>
        <v/>
      </c>
    </row>
    <row r="1549">
      <c r="B1549" s="28">
        <f>IF(C1549&lt; $D$4+1,MOD(((ROW(B1549)-ROW(B$7))),$C$5)+1,"")</f>
        <v/>
      </c>
      <c r="C1549" s="28">
        <f>ROUNDDOWN(((ROW(C1549)-ROW(C$7))/C$5)+1,0)</f>
        <v/>
      </c>
    </row>
    <row r="1550">
      <c r="B1550" s="28">
        <f>IF(C1550&lt; $D$4+1,MOD(((ROW(B1550)-ROW(B$7))),$C$5)+1,"")</f>
        <v/>
      </c>
      <c r="C1550" s="28">
        <f>ROUNDDOWN(((ROW(C1550)-ROW(C$7))/C$5)+1,0)</f>
        <v/>
      </c>
    </row>
    <row r="1551">
      <c r="B1551" s="28">
        <f>IF(C1551&lt; $D$4+1,MOD(((ROW(B1551)-ROW(B$7))),$C$5)+1,"")</f>
        <v/>
      </c>
      <c r="C1551" s="28">
        <f>ROUNDDOWN(((ROW(C1551)-ROW(C$7))/C$5)+1,0)</f>
        <v/>
      </c>
    </row>
    <row r="1552">
      <c r="B1552" s="28">
        <f>IF(C1552&lt; $D$4+1,MOD(((ROW(B1552)-ROW(B$7))),$C$5)+1,"")</f>
        <v/>
      </c>
      <c r="C1552" s="28">
        <f>ROUNDDOWN(((ROW(C1552)-ROW(C$7))/C$5)+1,0)</f>
        <v/>
      </c>
    </row>
    <row r="1553">
      <c r="B1553" s="28">
        <f>IF(C1553&lt; $D$4+1,MOD(((ROW(B1553)-ROW(B$7))),$C$5)+1,"")</f>
        <v/>
      </c>
      <c r="C1553" s="28">
        <f>ROUNDDOWN(((ROW(C1553)-ROW(C$7))/C$5)+1,0)</f>
        <v/>
      </c>
    </row>
    <row r="1554">
      <c r="B1554" s="28">
        <f>IF(C1554&lt; $D$4+1,MOD(((ROW(B1554)-ROW(B$7))),$C$5)+1,"")</f>
        <v/>
      </c>
      <c r="C1554" s="28">
        <f>ROUNDDOWN(((ROW(C1554)-ROW(C$7))/C$5)+1,0)</f>
        <v/>
      </c>
    </row>
    <row r="1555">
      <c r="B1555" s="28">
        <f>IF(C1555&lt; $D$4+1,MOD(((ROW(B1555)-ROW(B$7))),$C$5)+1,"")</f>
        <v/>
      </c>
      <c r="C1555" s="28">
        <f>ROUNDDOWN(((ROW(C1555)-ROW(C$7))/C$5)+1,0)</f>
        <v/>
      </c>
    </row>
    <row r="1556">
      <c r="B1556" s="28">
        <f>IF(C1556&lt; $D$4+1,MOD(((ROW(B1556)-ROW(B$7))),$C$5)+1,"")</f>
        <v/>
      </c>
      <c r="C1556" s="28">
        <f>ROUNDDOWN(((ROW(C1556)-ROW(C$7))/C$5)+1,0)</f>
        <v/>
      </c>
    </row>
    <row r="1557">
      <c r="B1557" s="28">
        <f>IF(C1557&lt; $D$4+1,MOD(((ROW(B1557)-ROW(B$7))),$C$5)+1,"")</f>
        <v/>
      </c>
      <c r="C1557" s="28">
        <f>ROUNDDOWN(((ROW(C1557)-ROW(C$7))/C$5)+1,0)</f>
        <v/>
      </c>
    </row>
    <row r="1558">
      <c r="B1558" s="28">
        <f>IF(C1558&lt; $D$4+1,MOD(((ROW(B1558)-ROW(B$7))),$C$5)+1,"")</f>
        <v/>
      </c>
      <c r="C1558" s="28">
        <f>ROUNDDOWN(((ROW(C1558)-ROW(C$7))/C$5)+1,0)</f>
        <v/>
      </c>
    </row>
    <row r="1559">
      <c r="B1559" s="28">
        <f>IF(C1559&lt; $D$4+1,MOD(((ROW(B1559)-ROW(B$7))),$C$5)+1,"")</f>
        <v/>
      </c>
      <c r="C1559" s="28">
        <f>ROUNDDOWN(((ROW(C1559)-ROW(C$7))/C$5)+1,0)</f>
        <v/>
      </c>
    </row>
    <row r="1560">
      <c r="B1560" s="28">
        <f>IF(C1560&lt; $D$4+1,MOD(((ROW(B1560)-ROW(B$7))),$C$5)+1,"")</f>
        <v/>
      </c>
      <c r="C1560" s="28">
        <f>ROUNDDOWN(((ROW(C1560)-ROW(C$7))/C$5)+1,0)</f>
        <v/>
      </c>
    </row>
    <row r="1561">
      <c r="B1561" s="28">
        <f>IF(C1561&lt; $D$4+1,MOD(((ROW(B1561)-ROW(B$7))),$C$5)+1,"")</f>
        <v/>
      </c>
      <c r="C1561" s="28">
        <f>ROUNDDOWN(((ROW(C1561)-ROW(C$7))/C$5)+1,0)</f>
        <v/>
      </c>
    </row>
    <row r="1562">
      <c r="B1562" s="28">
        <f>IF(C1562&lt; $D$4+1,MOD(((ROW(B1562)-ROW(B$7))),$C$5)+1,"")</f>
        <v/>
      </c>
      <c r="C1562" s="28">
        <f>ROUNDDOWN(((ROW(C1562)-ROW(C$7))/C$5)+1,0)</f>
        <v/>
      </c>
    </row>
    <row r="1563">
      <c r="B1563" s="28">
        <f>IF(C1563&lt; $D$4+1,MOD(((ROW(B1563)-ROW(B$7))),$C$5)+1,"")</f>
        <v/>
      </c>
      <c r="C1563" s="28">
        <f>ROUNDDOWN(((ROW(C1563)-ROW(C$7))/C$5)+1,0)</f>
        <v/>
      </c>
    </row>
    <row r="1564">
      <c r="B1564" s="28">
        <f>IF(C1564&lt; $D$4+1,MOD(((ROW(B1564)-ROW(B$7))),$C$5)+1,"")</f>
        <v/>
      </c>
      <c r="C1564" s="28">
        <f>ROUNDDOWN(((ROW(C1564)-ROW(C$7))/C$5)+1,0)</f>
        <v/>
      </c>
    </row>
    <row r="1565">
      <c r="B1565" s="28">
        <f>IF(C1565&lt; $D$4+1,MOD(((ROW(B1565)-ROW(B$7))),$C$5)+1,"")</f>
        <v/>
      </c>
      <c r="C1565" s="28">
        <f>ROUNDDOWN(((ROW(C1565)-ROW(C$7))/C$5)+1,0)</f>
        <v/>
      </c>
    </row>
    <row r="1566">
      <c r="B1566" s="28">
        <f>IF(C1566&lt; $D$4+1,MOD(((ROW(B1566)-ROW(B$7))),$C$5)+1,"")</f>
        <v/>
      </c>
      <c r="C1566" s="28">
        <f>ROUNDDOWN(((ROW(C1566)-ROW(C$7))/C$5)+1,0)</f>
        <v/>
      </c>
    </row>
    <row r="1567">
      <c r="B1567" s="28">
        <f>IF(C1567&lt; $D$4+1,MOD(((ROW(B1567)-ROW(B$7))),$C$5)+1,"")</f>
        <v/>
      </c>
      <c r="C1567" s="28">
        <f>ROUNDDOWN(((ROW(C1567)-ROW(C$7))/C$5)+1,0)</f>
        <v/>
      </c>
    </row>
    <row r="1568">
      <c r="B1568" s="28">
        <f>IF(C1568&lt; $D$4+1,MOD(((ROW(B1568)-ROW(B$7))),$C$5)+1,"")</f>
        <v/>
      </c>
      <c r="C1568" s="28">
        <f>ROUNDDOWN(((ROW(C1568)-ROW(C$7))/C$5)+1,0)</f>
        <v/>
      </c>
    </row>
    <row r="1569">
      <c r="B1569" s="28">
        <f>IF(C1569&lt; $D$4+1,MOD(((ROW(B1569)-ROW(B$7))),$C$5)+1,"")</f>
        <v/>
      </c>
      <c r="C1569" s="28">
        <f>ROUNDDOWN(((ROW(C1569)-ROW(C$7))/C$5)+1,0)</f>
        <v/>
      </c>
    </row>
    <row r="1570">
      <c r="B1570" s="28">
        <f>IF(C1570&lt; $D$4+1,MOD(((ROW(B1570)-ROW(B$7))),$C$5)+1,"")</f>
        <v/>
      </c>
      <c r="C1570" s="28">
        <f>ROUNDDOWN(((ROW(C1570)-ROW(C$7))/C$5)+1,0)</f>
        <v/>
      </c>
    </row>
    <row r="1571">
      <c r="B1571" s="28">
        <f>IF(C1571&lt; $D$4+1,MOD(((ROW(B1571)-ROW(B$7))),$C$5)+1,"")</f>
        <v/>
      </c>
      <c r="C1571" s="28">
        <f>ROUNDDOWN(((ROW(C1571)-ROW(C$7))/C$5)+1,0)</f>
        <v/>
      </c>
    </row>
    <row r="1572">
      <c r="B1572" s="28">
        <f>IF(C1572&lt; $D$4+1,MOD(((ROW(B1572)-ROW(B$7))),$C$5)+1,"")</f>
        <v/>
      </c>
      <c r="C1572" s="28">
        <f>ROUNDDOWN(((ROW(C1572)-ROW(C$7))/C$5)+1,0)</f>
        <v/>
      </c>
    </row>
    <row r="1573">
      <c r="B1573" s="28">
        <f>IF(C1573&lt; $D$4+1,MOD(((ROW(B1573)-ROW(B$7))),$C$5)+1,"")</f>
        <v/>
      </c>
      <c r="C1573" s="28">
        <f>ROUNDDOWN(((ROW(C1573)-ROW(C$7))/C$5)+1,0)</f>
        <v/>
      </c>
    </row>
    <row r="1574">
      <c r="B1574" s="28">
        <f>IF(C1574&lt; $D$4+1,MOD(((ROW(B1574)-ROW(B$7))),$C$5)+1,"")</f>
        <v/>
      </c>
      <c r="C1574" s="28">
        <f>ROUNDDOWN(((ROW(C1574)-ROW(C$7))/C$5)+1,0)</f>
        <v/>
      </c>
    </row>
    <row r="1575">
      <c r="B1575" s="28">
        <f>IF(C1575&lt; $D$4+1,MOD(((ROW(B1575)-ROW(B$7))),$C$5)+1,"")</f>
        <v/>
      </c>
      <c r="C1575" s="28">
        <f>ROUNDDOWN(((ROW(C1575)-ROW(C$7))/C$5)+1,0)</f>
        <v/>
      </c>
    </row>
    <row r="1576">
      <c r="B1576" s="28">
        <f>IF(C1576&lt; $D$4+1,MOD(((ROW(B1576)-ROW(B$7))),$C$5)+1,"")</f>
        <v/>
      </c>
      <c r="C1576" s="28">
        <f>ROUNDDOWN(((ROW(C1576)-ROW(C$7))/C$5)+1,0)</f>
        <v/>
      </c>
    </row>
    <row r="1577">
      <c r="B1577" s="28">
        <f>IF(C1577&lt; $D$4+1,MOD(((ROW(B1577)-ROW(B$7))),$C$5)+1,"")</f>
        <v/>
      </c>
      <c r="C1577" s="28">
        <f>ROUNDDOWN(((ROW(C1577)-ROW(C$7))/C$5)+1,0)</f>
        <v/>
      </c>
    </row>
    <row r="1578">
      <c r="B1578" s="28">
        <f>IF(C1578&lt; $D$4+1,MOD(((ROW(B1578)-ROW(B$7))),$C$5)+1,"")</f>
        <v/>
      </c>
      <c r="C1578" s="28">
        <f>ROUNDDOWN(((ROW(C1578)-ROW(C$7))/C$5)+1,0)</f>
        <v/>
      </c>
    </row>
    <row r="1579">
      <c r="B1579" s="28">
        <f>IF(C1579&lt; $D$4+1,MOD(((ROW(B1579)-ROW(B$7))),$C$5)+1,"")</f>
        <v/>
      </c>
      <c r="C1579" s="28">
        <f>ROUNDDOWN(((ROW(C1579)-ROW(C$7))/C$5)+1,0)</f>
        <v/>
      </c>
    </row>
    <row r="1580">
      <c r="B1580" s="28">
        <f>IF(C1580&lt; $D$4+1,MOD(((ROW(B1580)-ROW(B$7))),$C$5)+1,"")</f>
        <v/>
      </c>
      <c r="C1580" s="28">
        <f>ROUNDDOWN(((ROW(C1580)-ROW(C$7))/C$5)+1,0)</f>
        <v/>
      </c>
    </row>
    <row r="1581">
      <c r="B1581" s="28">
        <f>IF(C1581&lt; $D$4+1,MOD(((ROW(B1581)-ROW(B$7))),$C$5)+1,"")</f>
        <v/>
      </c>
      <c r="C1581" s="28">
        <f>ROUNDDOWN(((ROW(C1581)-ROW(C$7))/C$5)+1,0)</f>
        <v/>
      </c>
    </row>
    <row r="1582">
      <c r="B1582" s="28">
        <f>IF(C1582&lt; $D$4+1,MOD(((ROW(B1582)-ROW(B$7))),$C$5)+1,"")</f>
        <v/>
      </c>
      <c r="C1582" s="28">
        <f>ROUNDDOWN(((ROW(C1582)-ROW(C$7))/C$5)+1,0)</f>
        <v/>
      </c>
    </row>
    <row r="1583">
      <c r="B1583" s="28">
        <f>IF(C1583&lt; $D$4+1,MOD(((ROW(B1583)-ROW(B$7))),$C$5)+1,"")</f>
        <v/>
      </c>
      <c r="C1583" s="28">
        <f>ROUNDDOWN(((ROW(C1583)-ROW(C$7))/C$5)+1,0)</f>
        <v/>
      </c>
    </row>
    <row r="1584">
      <c r="B1584" s="28">
        <f>IF(C1584&lt; $D$4+1,MOD(((ROW(B1584)-ROW(B$7))),$C$5)+1,"")</f>
        <v/>
      </c>
      <c r="C1584" s="28">
        <f>ROUNDDOWN(((ROW(C1584)-ROW(C$7))/C$5)+1,0)</f>
        <v/>
      </c>
    </row>
    <row r="1585">
      <c r="B1585" s="28">
        <f>IF(C1585&lt; $D$4+1,MOD(((ROW(B1585)-ROW(B$7))),$C$5)+1,"")</f>
        <v/>
      </c>
      <c r="C1585" s="28">
        <f>ROUNDDOWN(((ROW(C1585)-ROW(C$7))/C$5)+1,0)</f>
        <v/>
      </c>
    </row>
    <row r="1586">
      <c r="B1586" s="28">
        <f>IF(C1586&lt; $D$4+1,MOD(((ROW(B1586)-ROW(B$7))),$C$5)+1,"")</f>
        <v/>
      </c>
      <c r="C1586" s="28">
        <f>ROUNDDOWN(((ROW(C1586)-ROW(C$7))/C$5)+1,0)</f>
        <v/>
      </c>
    </row>
    <row r="1587">
      <c r="B1587" s="28">
        <f>IF(C1587&lt; $D$4+1,MOD(((ROW(B1587)-ROW(B$7))),$C$5)+1,"")</f>
        <v/>
      </c>
      <c r="C1587" s="28">
        <f>ROUNDDOWN(((ROW(C1587)-ROW(C$7))/C$5)+1,0)</f>
        <v/>
      </c>
    </row>
    <row r="1588">
      <c r="B1588" s="28">
        <f>IF(C1588&lt; $D$4+1,MOD(((ROW(B1588)-ROW(B$7))),$C$5)+1,"")</f>
        <v/>
      </c>
      <c r="C1588" s="28">
        <f>ROUNDDOWN(((ROW(C1588)-ROW(C$7))/C$5)+1,0)</f>
        <v/>
      </c>
    </row>
    <row r="1589">
      <c r="B1589" s="28">
        <f>IF(C1589&lt; $D$4+1,MOD(((ROW(B1589)-ROW(B$7))),$C$5)+1,"")</f>
        <v/>
      </c>
      <c r="C1589" s="28">
        <f>ROUNDDOWN(((ROW(C1589)-ROW(C$7))/C$5)+1,0)</f>
        <v/>
      </c>
    </row>
    <row r="1590">
      <c r="B1590" s="28">
        <f>IF(C1590&lt; $D$4+1,MOD(((ROW(B1590)-ROW(B$7))),$C$5)+1,"")</f>
        <v/>
      </c>
      <c r="C1590" s="28">
        <f>ROUNDDOWN(((ROW(C1590)-ROW(C$7))/C$5)+1,0)</f>
        <v/>
      </c>
    </row>
    <row r="1591">
      <c r="B1591" s="28">
        <f>IF(C1591&lt; $D$4+1,MOD(((ROW(B1591)-ROW(B$7))),$C$5)+1,"")</f>
        <v/>
      </c>
      <c r="C1591" s="28">
        <f>ROUNDDOWN(((ROW(C1591)-ROW(C$7))/C$5)+1,0)</f>
        <v/>
      </c>
    </row>
    <row r="1592">
      <c r="B1592" s="28">
        <f>IF(C1592&lt; $D$4+1,MOD(((ROW(B1592)-ROW(B$7))),$C$5)+1,"")</f>
        <v/>
      </c>
      <c r="C1592" s="28">
        <f>ROUNDDOWN(((ROW(C1592)-ROW(C$7))/C$5)+1,0)</f>
        <v/>
      </c>
    </row>
    <row r="1593">
      <c r="B1593" s="28">
        <f>IF(C1593&lt; $D$4+1,MOD(((ROW(B1593)-ROW(B$7))),$C$5)+1,"")</f>
        <v/>
      </c>
      <c r="C1593" s="28">
        <f>ROUNDDOWN(((ROW(C1593)-ROW(C$7))/C$5)+1,0)</f>
        <v/>
      </c>
    </row>
    <row r="1594">
      <c r="B1594" s="28">
        <f>IF(C1594&lt; $D$4+1,MOD(((ROW(B1594)-ROW(B$7))),$C$5)+1,"")</f>
        <v/>
      </c>
      <c r="C1594" s="28">
        <f>ROUNDDOWN(((ROW(C1594)-ROW(C$7))/C$5)+1,0)</f>
        <v/>
      </c>
    </row>
    <row r="1595">
      <c r="B1595" s="28">
        <f>IF(C1595&lt; $D$4+1,MOD(((ROW(B1595)-ROW(B$7))),$C$5)+1,"")</f>
        <v/>
      </c>
      <c r="C1595" s="28">
        <f>ROUNDDOWN(((ROW(C1595)-ROW(C$7))/C$5)+1,0)</f>
        <v/>
      </c>
    </row>
    <row r="1596">
      <c r="B1596" s="28">
        <f>IF(C1596&lt; $D$4+1,MOD(((ROW(B1596)-ROW(B$7))),$C$5)+1,"")</f>
        <v/>
      </c>
      <c r="C1596" s="28">
        <f>ROUNDDOWN(((ROW(C1596)-ROW(C$7))/C$5)+1,0)</f>
        <v/>
      </c>
    </row>
    <row r="1597">
      <c r="B1597" s="28">
        <f>IF(C1597&lt; $D$4+1,MOD(((ROW(B1597)-ROW(B$7))),$C$5)+1,"")</f>
        <v/>
      </c>
      <c r="C1597" s="28">
        <f>ROUNDDOWN(((ROW(C1597)-ROW(C$7))/C$5)+1,0)</f>
        <v/>
      </c>
    </row>
    <row r="1598">
      <c r="B1598" s="28">
        <f>IF(C1598&lt; $D$4+1,MOD(((ROW(B1598)-ROW(B$7))),$C$5)+1,"")</f>
        <v/>
      </c>
      <c r="C1598" s="28">
        <f>ROUNDDOWN(((ROW(C1598)-ROW(C$7))/C$5)+1,0)</f>
        <v/>
      </c>
    </row>
    <row r="1599">
      <c r="B1599" s="28">
        <f>IF(C1599&lt; $D$4+1,MOD(((ROW(B1599)-ROW(B$7))),$C$5)+1,"")</f>
        <v/>
      </c>
      <c r="C1599" s="28">
        <f>ROUNDDOWN(((ROW(C1599)-ROW(C$7))/C$5)+1,0)</f>
        <v/>
      </c>
    </row>
    <row r="1600">
      <c r="B1600" s="28">
        <f>IF(C1600&lt; $D$4+1,MOD(((ROW(B1600)-ROW(B$7))),$C$5)+1,"")</f>
        <v/>
      </c>
      <c r="C1600" s="28">
        <f>ROUNDDOWN(((ROW(C1600)-ROW(C$7))/C$5)+1,0)</f>
        <v/>
      </c>
    </row>
    <row r="1601">
      <c r="B1601" s="28">
        <f>IF(C1601&lt; $D$4+1,MOD(((ROW(B1601)-ROW(B$7))),$C$5)+1,"")</f>
        <v/>
      </c>
      <c r="C1601" s="28">
        <f>ROUNDDOWN(((ROW(C1601)-ROW(C$7))/C$5)+1,0)</f>
        <v/>
      </c>
    </row>
    <row r="1602">
      <c r="B1602" s="28">
        <f>IF(C1602&lt; $D$4+1,MOD(((ROW(B1602)-ROW(B$7))),$C$5)+1,"")</f>
        <v/>
      </c>
      <c r="C1602" s="28">
        <f>ROUNDDOWN(((ROW(C1602)-ROW(C$7))/C$5)+1,0)</f>
        <v/>
      </c>
    </row>
    <row r="1603">
      <c r="B1603" s="28">
        <f>IF(C1603&lt; $D$4+1,MOD(((ROW(B1603)-ROW(B$7))),$C$5)+1,"")</f>
        <v/>
      </c>
      <c r="C1603" s="28">
        <f>ROUNDDOWN(((ROW(C1603)-ROW(C$7))/C$5)+1,0)</f>
        <v/>
      </c>
    </row>
    <row r="1604">
      <c r="B1604" s="28">
        <f>IF(C1604&lt; $D$4+1,MOD(((ROW(B1604)-ROW(B$7))),$C$5)+1,"")</f>
        <v/>
      </c>
      <c r="C1604" s="28">
        <f>ROUNDDOWN(((ROW(C1604)-ROW(C$7))/C$5)+1,0)</f>
        <v/>
      </c>
    </row>
    <row r="1605">
      <c r="B1605" s="28">
        <f>IF(C1605&lt; $D$4+1,MOD(((ROW(B1605)-ROW(B$7))),$C$5)+1,"")</f>
        <v/>
      </c>
      <c r="C1605" s="28">
        <f>ROUNDDOWN(((ROW(C1605)-ROW(C$7))/C$5)+1,0)</f>
        <v/>
      </c>
    </row>
    <row r="1606">
      <c r="B1606" s="28">
        <f>IF(C1606&lt; $D$4+1,MOD(((ROW(B1606)-ROW(B$7))),$C$5)+1,"")</f>
        <v/>
      </c>
      <c r="C1606" s="28">
        <f>ROUNDDOWN(((ROW(C1606)-ROW(C$7))/C$5)+1,0)</f>
        <v/>
      </c>
    </row>
    <row r="1607">
      <c r="B1607" s="28">
        <f>IF(C1607&lt; $D$4+1,MOD(((ROW(B1607)-ROW(B$7))),$C$5)+1,"")</f>
        <v/>
      </c>
      <c r="C1607" s="28">
        <f>ROUNDDOWN(((ROW(C1607)-ROW(C$7))/C$5)+1,0)</f>
        <v/>
      </c>
    </row>
    <row r="1608">
      <c r="B1608" s="28">
        <f>IF(C1608&lt; $D$4+1,MOD(((ROW(B1608)-ROW(B$7))),$C$5)+1,"")</f>
        <v/>
      </c>
      <c r="C1608" s="28">
        <f>ROUNDDOWN(((ROW(C1608)-ROW(C$7))/C$5)+1,0)</f>
        <v/>
      </c>
    </row>
    <row r="1609">
      <c r="B1609" s="28">
        <f>IF(C1609&lt; $D$4+1,MOD(((ROW(B1609)-ROW(B$7))),$C$5)+1,"")</f>
        <v/>
      </c>
      <c r="C1609" s="28">
        <f>ROUNDDOWN(((ROW(C1609)-ROW(C$7))/C$5)+1,0)</f>
        <v/>
      </c>
    </row>
    <row r="1610">
      <c r="B1610" s="28">
        <f>IF(C1610&lt; $D$4+1,MOD(((ROW(B1610)-ROW(B$7))),$C$5)+1,"")</f>
        <v/>
      </c>
      <c r="C1610" s="28">
        <f>ROUNDDOWN(((ROW(C1610)-ROW(C$7))/C$5)+1,0)</f>
        <v/>
      </c>
    </row>
    <row r="1611">
      <c r="B1611" s="28">
        <f>IF(C1611&lt; $D$4+1,MOD(((ROW(B1611)-ROW(B$7))),$C$5)+1,"")</f>
        <v/>
      </c>
      <c r="C1611" s="28">
        <f>ROUNDDOWN(((ROW(C1611)-ROW(C$7))/C$5)+1,0)</f>
        <v/>
      </c>
    </row>
    <row r="1612">
      <c r="B1612" s="28">
        <f>IF(C1612&lt; $D$4+1,MOD(((ROW(B1612)-ROW(B$7))),$C$5)+1,"")</f>
        <v/>
      </c>
      <c r="C1612" s="28">
        <f>ROUNDDOWN(((ROW(C1612)-ROW(C$7))/C$5)+1,0)</f>
        <v/>
      </c>
    </row>
    <row r="1613">
      <c r="B1613" s="28">
        <f>IF(C1613&lt; $D$4+1,MOD(((ROW(B1613)-ROW(B$7))),$C$5)+1,"")</f>
        <v/>
      </c>
      <c r="C1613" s="28">
        <f>ROUNDDOWN(((ROW(C1613)-ROW(C$7))/C$5)+1,0)</f>
        <v/>
      </c>
    </row>
    <row r="1614">
      <c r="B1614" s="28">
        <f>IF(C1614&lt; $D$4+1,MOD(((ROW(B1614)-ROW(B$7))),$C$5)+1,"")</f>
        <v/>
      </c>
      <c r="C1614" s="28">
        <f>ROUNDDOWN(((ROW(C1614)-ROW(C$7))/C$5)+1,0)</f>
        <v/>
      </c>
    </row>
    <row r="1615">
      <c r="B1615" s="28">
        <f>IF(C1615&lt; $D$4+1,MOD(((ROW(B1615)-ROW(B$7))),$C$5)+1,"")</f>
        <v/>
      </c>
      <c r="C1615" s="28">
        <f>ROUNDDOWN(((ROW(C1615)-ROW(C$7))/C$5)+1,0)</f>
        <v/>
      </c>
    </row>
    <row r="1616">
      <c r="B1616" s="28">
        <f>IF(C1616&lt; $D$4+1,MOD(((ROW(B1616)-ROW(B$7))),$C$5)+1,"")</f>
        <v/>
      </c>
      <c r="C1616" s="28">
        <f>ROUNDDOWN(((ROW(C1616)-ROW(C$7))/C$5)+1,0)</f>
        <v/>
      </c>
    </row>
    <row r="1617">
      <c r="B1617" s="28">
        <f>IF(C1617&lt; $D$4+1,MOD(((ROW(B1617)-ROW(B$7))),$C$5)+1,"")</f>
        <v/>
      </c>
      <c r="C1617" s="28">
        <f>ROUNDDOWN(((ROW(C1617)-ROW(C$7))/C$5)+1,0)</f>
        <v/>
      </c>
    </row>
    <row r="1618">
      <c r="B1618" s="28">
        <f>IF(C1618&lt; $D$4+1,MOD(((ROW(B1618)-ROW(B$7))),$C$5)+1,"")</f>
        <v/>
      </c>
      <c r="C1618" s="28">
        <f>ROUNDDOWN(((ROW(C1618)-ROW(C$7))/C$5)+1,0)</f>
        <v/>
      </c>
    </row>
    <row r="1619">
      <c r="B1619" s="28">
        <f>IF(C1619&lt; $D$4+1,MOD(((ROW(B1619)-ROW(B$7))),$C$5)+1,"")</f>
        <v/>
      </c>
      <c r="C1619" s="28">
        <f>ROUNDDOWN(((ROW(C1619)-ROW(C$7))/C$5)+1,0)</f>
        <v/>
      </c>
    </row>
    <row r="1620">
      <c r="B1620" s="28">
        <f>IF(C1620&lt; $D$4+1,MOD(((ROW(B1620)-ROW(B$7))),$C$5)+1,"")</f>
        <v/>
      </c>
      <c r="C1620" s="28">
        <f>ROUNDDOWN(((ROW(C1620)-ROW(C$7))/C$5)+1,0)</f>
        <v/>
      </c>
    </row>
    <row r="1621">
      <c r="B1621" s="28">
        <f>IF(C1621&lt; $D$4+1,MOD(((ROW(B1621)-ROW(B$7))),$C$5)+1,"")</f>
        <v/>
      </c>
      <c r="C1621" s="28">
        <f>ROUNDDOWN(((ROW(C1621)-ROW(C$7))/C$5)+1,0)</f>
        <v/>
      </c>
    </row>
    <row r="1622">
      <c r="B1622" s="28">
        <f>IF(C1622&lt; $D$4+1,MOD(((ROW(B1622)-ROW(B$7))),$C$5)+1,"")</f>
        <v/>
      </c>
      <c r="C1622" s="28">
        <f>ROUNDDOWN(((ROW(C1622)-ROW(C$7))/C$5)+1,0)</f>
        <v/>
      </c>
    </row>
    <row r="1623">
      <c r="B1623" s="28">
        <f>IF(C1623&lt; $D$4+1,MOD(((ROW(B1623)-ROW(B$7))),$C$5)+1,"")</f>
        <v/>
      </c>
      <c r="C1623" s="28">
        <f>ROUNDDOWN(((ROW(C1623)-ROW(C$7))/C$5)+1,0)</f>
        <v/>
      </c>
    </row>
    <row r="1624">
      <c r="B1624" s="28">
        <f>IF(C1624&lt; $D$4+1,MOD(((ROW(B1624)-ROW(B$7))),$C$5)+1,"")</f>
        <v/>
      </c>
      <c r="C1624" s="28">
        <f>ROUNDDOWN(((ROW(C1624)-ROW(C$7))/C$5)+1,0)</f>
        <v/>
      </c>
    </row>
    <row r="1625">
      <c r="B1625" s="28">
        <f>IF(C1625&lt; $D$4+1,MOD(((ROW(B1625)-ROW(B$7))),$C$5)+1,"")</f>
        <v/>
      </c>
      <c r="C1625" s="28">
        <f>ROUNDDOWN(((ROW(C1625)-ROW(C$7))/C$5)+1,0)</f>
        <v/>
      </c>
    </row>
    <row r="1626">
      <c r="B1626" s="28">
        <f>IF(C1626&lt; $D$4+1,MOD(((ROW(B1626)-ROW(B$7))),$C$5)+1,"")</f>
        <v/>
      </c>
      <c r="C1626" s="28">
        <f>ROUNDDOWN(((ROW(C1626)-ROW(C$7))/C$5)+1,0)</f>
        <v/>
      </c>
    </row>
    <row r="1627">
      <c r="B1627" s="28">
        <f>IF(C1627&lt; $D$4+1,MOD(((ROW(B1627)-ROW(B$7))),$C$5)+1,"")</f>
        <v/>
      </c>
      <c r="C1627" s="28">
        <f>ROUNDDOWN(((ROW(C1627)-ROW(C$7))/C$5)+1,0)</f>
        <v/>
      </c>
    </row>
    <row r="1628">
      <c r="B1628" s="28">
        <f>IF(C1628&lt; $D$4+1,MOD(((ROW(B1628)-ROW(B$7))),$C$5)+1,"")</f>
        <v/>
      </c>
      <c r="C1628" s="28">
        <f>ROUNDDOWN(((ROW(C1628)-ROW(C$7))/C$5)+1,0)</f>
        <v/>
      </c>
    </row>
    <row r="1629">
      <c r="B1629" s="28">
        <f>IF(C1629&lt; $D$4+1,MOD(((ROW(B1629)-ROW(B$7))),$C$5)+1,"")</f>
        <v/>
      </c>
      <c r="C1629" s="28">
        <f>ROUNDDOWN(((ROW(C1629)-ROW(C$7))/C$5)+1,0)</f>
        <v/>
      </c>
    </row>
    <row r="1630">
      <c r="B1630" s="28">
        <f>IF(C1630&lt; $D$4+1,MOD(((ROW(B1630)-ROW(B$7))),$C$5)+1,"")</f>
        <v/>
      </c>
      <c r="C1630" s="28">
        <f>ROUNDDOWN(((ROW(C1630)-ROW(C$7))/C$5)+1,0)</f>
        <v/>
      </c>
    </row>
    <row r="1631">
      <c r="B1631" s="28">
        <f>IF(C1631&lt; $D$4+1,MOD(((ROW(B1631)-ROW(B$7))),$C$5)+1,"")</f>
        <v/>
      </c>
      <c r="C1631" s="28">
        <f>ROUNDDOWN(((ROW(C1631)-ROW(C$7))/C$5)+1,0)</f>
        <v/>
      </c>
    </row>
    <row r="1632">
      <c r="B1632" s="28">
        <f>IF(C1632&lt; $D$4+1,MOD(((ROW(B1632)-ROW(B$7))),$C$5)+1,"")</f>
        <v/>
      </c>
      <c r="C1632" s="28">
        <f>ROUNDDOWN(((ROW(C1632)-ROW(C$7))/C$5)+1,0)</f>
        <v/>
      </c>
    </row>
    <row r="1633">
      <c r="B1633" s="28">
        <f>IF(C1633&lt; $D$4+1,MOD(((ROW(B1633)-ROW(B$7))),$C$5)+1,"")</f>
        <v/>
      </c>
      <c r="C1633" s="28">
        <f>ROUNDDOWN(((ROW(C1633)-ROW(C$7))/C$5)+1,0)</f>
        <v/>
      </c>
    </row>
    <row r="1634">
      <c r="B1634" s="28">
        <f>IF(C1634&lt; $D$4+1,MOD(((ROW(B1634)-ROW(B$7))),$C$5)+1,"")</f>
        <v/>
      </c>
      <c r="C1634" s="28">
        <f>ROUNDDOWN(((ROW(C1634)-ROW(C$7))/C$5)+1,0)</f>
        <v/>
      </c>
    </row>
    <row r="1635">
      <c r="B1635" s="28">
        <f>IF(C1635&lt; $D$4+1,MOD(((ROW(B1635)-ROW(B$7))),$C$5)+1,"")</f>
        <v/>
      </c>
      <c r="C1635" s="28">
        <f>ROUNDDOWN(((ROW(C1635)-ROW(C$7))/C$5)+1,0)</f>
        <v/>
      </c>
    </row>
    <row r="1636">
      <c r="B1636" s="28">
        <f>IF(C1636&lt; $D$4+1,MOD(((ROW(B1636)-ROW(B$7))),$C$5)+1,"")</f>
        <v/>
      </c>
      <c r="C1636" s="28">
        <f>ROUNDDOWN(((ROW(C1636)-ROW(C$7))/C$5)+1,0)</f>
        <v/>
      </c>
    </row>
    <row r="1637">
      <c r="B1637" s="28">
        <f>IF(C1637&lt; $D$4+1,MOD(((ROW(B1637)-ROW(B$7))),$C$5)+1,"")</f>
        <v/>
      </c>
      <c r="C1637" s="28">
        <f>ROUNDDOWN(((ROW(C1637)-ROW(C$7))/C$5)+1,0)</f>
        <v/>
      </c>
    </row>
    <row r="1638">
      <c r="B1638" s="28">
        <f>IF(C1638&lt; $D$4+1,MOD(((ROW(B1638)-ROW(B$7))),$C$5)+1,"")</f>
        <v/>
      </c>
      <c r="C1638" s="28">
        <f>ROUNDDOWN(((ROW(C1638)-ROW(C$7))/C$5)+1,0)</f>
        <v/>
      </c>
    </row>
    <row r="1639">
      <c r="B1639" s="28">
        <f>IF(C1639&lt; $D$4+1,MOD(((ROW(B1639)-ROW(B$7))),$C$5)+1,"")</f>
        <v/>
      </c>
      <c r="C1639" s="28">
        <f>ROUNDDOWN(((ROW(C1639)-ROW(C$7))/C$5)+1,0)</f>
        <v/>
      </c>
    </row>
    <row r="1640">
      <c r="B1640" s="28">
        <f>IF(C1640&lt; $D$4+1,MOD(((ROW(B1640)-ROW(B$7))),$C$5)+1,"")</f>
        <v/>
      </c>
      <c r="C1640" s="28">
        <f>ROUNDDOWN(((ROW(C1640)-ROW(C$7))/C$5)+1,0)</f>
        <v/>
      </c>
    </row>
    <row r="1641">
      <c r="B1641" s="28">
        <f>IF(C1641&lt; $D$4+1,MOD(((ROW(B1641)-ROW(B$7))),$C$5)+1,"")</f>
        <v/>
      </c>
      <c r="C1641" s="28">
        <f>ROUNDDOWN(((ROW(C1641)-ROW(C$7))/C$5)+1,0)</f>
        <v/>
      </c>
    </row>
    <row r="1642">
      <c r="B1642" s="28">
        <f>IF(C1642&lt; $D$4+1,MOD(((ROW(B1642)-ROW(B$7))),$C$5)+1,"")</f>
        <v/>
      </c>
      <c r="C1642" s="28">
        <f>ROUNDDOWN(((ROW(C1642)-ROW(C$7))/C$5)+1,0)</f>
        <v/>
      </c>
    </row>
    <row r="1643">
      <c r="B1643" s="28">
        <f>IF(C1643&lt; $D$4+1,MOD(((ROW(B1643)-ROW(B$7))),$C$5)+1,"")</f>
        <v/>
      </c>
      <c r="C1643" s="28">
        <f>ROUNDDOWN(((ROW(C1643)-ROW(C$7))/C$5)+1,0)</f>
        <v/>
      </c>
    </row>
    <row r="1644">
      <c r="B1644" s="28">
        <f>IF(C1644&lt; $D$4+1,MOD(((ROW(B1644)-ROW(B$7))),$C$5)+1,"")</f>
        <v/>
      </c>
      <c r="C1644" s="28">
        <f>ROUNDDOWN(((ROW(C1644)-ROW(C$7))/C$5)+1,0)</f>
        <v/>
      </c>
    </row>
    <row r="1645">
      <c r="B1645" s="28">
        <f>IF(C1645&lt; $D$4+1,MOD(((ROW(B1645)-ROW(B$7))),$C$5)+1,"")</f>
        <v/>
      </c>
      <c r="C1645" s="28">
        <f>ROUNDDOWN(((ROW(C1645)-ROW(C$7))/C$5)+1,0)</f>
        <v/>
      </c>
    </row>
    <row r="1646">
      <c r="B1646" s="28">
        <f>IF(C1646&lt; $D$4+1,MOD(((ROW(B1646)-ROW(B$7))),$C$5)+1,"")</f>
        <v/>
      </c>
      <c r="C1646" s="28">
        <f>ROUNDDOWN(((ROW(C1646)-ROW(C$7))/C$5)+1,0)</f>
        <v/>
      </c>
    </row>
    <row r="1647">
      <c r="B1647" s="28">
        <f>IF(C1647&lt; $D$4+1,MOD(((ROW(B1647)-ROW(B$7))),$C$5)+1,"")</f>
        <v/>
      </c>
      <c r="C1647" s="28">
        <f>ROUNDDOWN(((ROW(C1647)-ROW(C$7))/C$5)+1,0)</f>
        <v/>
      </c>
    </row>
    <row r="1648">
      <c r="B1648" s="28">
        <f>IF(C1648&lt; $D$4+1,MOD(((ROW(B1648)-ROW(B$7))),$C$5)+1,"")</f>
        <v/>
      </c>
      <c r="C1648" s="28">
        <f>ROUNDDOWN(((ROW(C1648)-ROW(C$7))/C$5)+1,0)</f>
        <v/>
      </c>
    </row>
    <row r="1649">
      <c r="B1649" s="28">
        <f>IF(C1649&lt; $D$4+1,MOD(((ROW(B1649)-ROW(B$7))),$C$5)+1,"")</f>
        <v/>
      </c>
      <c r="C1649" s="28">
        <f>ROUNDDOWN(((ROW(C1649)-ROW(C$7))/C$5)+1,0)</f>
        <v/>
      </c>
    </row>
    <row r="1650">
      <c r="B1650" s="28">
        <f>IF(C1650&lt; $D$4+1,MOD(((ROW(B1650)-ROW(B$7))),$C$5)+1,"")</f>
        <v/>
      </c>
      <c r="C1650" s="28">
        <f>ROUNDDOWN(((ROW(C1650)-ROW(C$7))/C$5)+1,0)</f>
        <v/>
      </c>
    </row>
    <row r="1651">
      <c r="B1651" s="28">
        <f>IF(C1651&lt; $D$4+1,MOD(((ROW(B1651)-ROW(B$7))),$C$5)+1,"")</f>
        <v/>
      </c>
      <c r="C1651" s="28">
        <f>ROUNDDOWN(((ROW(C1651)-ROW(C$7))/C$5)+1,0)</f>
        <v/>
      </c>
    </row>
    <row r="1652">
      <c r="B1652" s="28">
        <f>IF(C1652&lt; $D$4+1,MOD(((ROW(B1652)-ROW(B$7))),$C$5)+1,"")</f>
        <v/>
      </c>
      <c r="C1652" s="28">
        <f>ROUNDDOWN(((ROW(C1652)-ROW(C$7))/C$5)+1,0)</f>
        <v/>
      </c>
    </row>
    <row r="1653">
      <c r="B1653" s="28">
        <f>IF(C1653&lt; $D$4+1,MOD(((ROW(B1653)-ROW(B$7))),$C$5)+1,"")</f>
        <v/>
      </c>
      <c r="C1653" s="28">
        <f>ROUNDDOWN(((ROW(C1653)-ROW(C$7))/C$5)+1,0)</f>
        <v/>
      </c>
    </row>
    <row r="1654">
      <c r="B1654" s="28">
        <f>IF(C1654&lt; $D$4+1,MOD(((ROW(B1654)-ROW(B$7))),$C$5)+1,"")</f>
        <v/>
      </c>
      <c r="C1654" s="28">
        <f>ROUNDDOWN(((ROW(C1654)-ROW(C$7))/C$5)+1,0)</f>
        <v/>
      </c>
    </row>
    <row r="1655">
      <c r="B1655" s="28">
        <f>IF(C1655&lt; $D$4+1,MOD(((ROW(B1655)-ROW(B$7))),$C$5)+1,"")</f>
        <v/>
      </c>
      <c r="C1655" s="28">
        <f>ROUNDDOWN(((ROW(C1655)-ROW(C$7))/C$5)+1,0)</f>
        <v/>
      </c>
    </row>
    <row r="1656">
      <c r="B1656" s="28">
        <f>IF(C1656&lt; $D$4+1,MOD(((ROW(B1656)-ROW(B$7))),$C$5)+1,"")</f>
        <v/>
      </c>
      <c r="C1656" s="28">
        <f>ROUNDDOWN(((ROW(C1656)-ROW(C$7))/C$5)+1,0)</f>
        <v/>
      </c>
    </row>
    <row r="1657">
      <c r="B1657" s="28">
        <f>IF(C1657&lt; $D$4+1,MOD(((ROW(B1657)-ROW(B$7))),$C$5)+1,"")</f>
        <v/>
      </c>
      <c r="C1657" s="28">
        <f>ROUNDDOWN(((ROW(C1657)-ROW(C$7))/C$5)+1,0)</f>
        <v/>
      </c>
    </row>
    <row r="1658">
      <c r="B1658" s="28">
        <f>IF(C1658&lt; $D$4+1,MOD(((ROW(B1658)-ROW(B$7))),$C$5)+1,"")</f>
        <v/>
      </c>
      <c r="C1658" s="28">
        <f>ROUNDDOWN(((ROW(C1658)-ROW(C$7))/C$5)+1,0)</f>
        <v/>
      </c>
    </row>
    <row r="1659">
      <c r="B1659" s="28">
        <f>IF(C1659&lt; $D$4+1,MOD(((ROW(B1659)-ROW(B$7))),$C$5)+1,"")</f>
        <v/>
      </c>
      <c r="C1659" s="28">
        <f>ROUNDDOWN(((ROW(C1659)-ROW(C$7))/C$5)+1,0)</f>
        <v/>
      </c>
    </row>
    <row r="1660">
      <c r="B1660" s="28">
        <f>IF(C1660&lt; $D$4+1,MOD(((ROW(B1660)-ROW(B$7))),$C$5)+1,"")</f>
        <v/>
      </c>
      <c r="C1660" s="28">
        <f>ROUNDDOWN(((ROW(C1660)-ROW(C$7))/C$5)+1,0)</f>
        <v/>
      </c>
    </row>
    <row r="1661">
      <c r="B1661" s="28">
        <f>IF(C1661&lt; $D$4+1,MOD(((ROW(B1661)-ROW(B$7))),$C$5)+1,"")</f>
        <v/>
      </c>
      <c r="C1661" s="28">
        <f>ROUNDDOWN(((ROW(C1661)-ROW(C$7))/C$5)+1,0)</f>
        <v/>
      </c>
    </row>
    <row r="1662">
      <c r="B1662" s="28">
        <f>IF(C1662&lt; $D$4+1,MOD(((ROW(B1662)-ROW(B$7))),$C$5)+1,"")</f>
        <v/>
      </c>
      <c r="C1662" s="28">
        <f>ROUNDDOWN(((ROW(C1662)-ROW(C$7))/C$5)+1,0)</f>
        <v/>
      </c>
    </row>
    <row r="1663">
      <c r="B1663" s="28">
        <f>IF(C1663&lt; $D$4+1,MOD(((ROW(B1663)-ROW(B$7))),$C$5)+1,"")</f>
        <v/>
      </c>
      <c r="C1663" s="28">
        <f>ROUNDDOWN(((ROW(C1663)-ROW(C$7))/C$5)+1,0)</f>
        <v/>
      </c>
    </row>
    <row r="1664">
      <c r="B1664" s="28">
        <f>IF(C1664&lt; $D$4+1,MOD(((ROW(B1664)-ROW(B$7))),$C$5)+1,"")</f>
        <v/>
      </c>
      <c r="C1664" s="28">
        <f>ROUNDDOWN(((ROW(C1664)-ROW(C$7))/C$5)+1,0)</f>
        <v/>
      </c>
    </row>
    <row r="1665">
      <c r="B1665" s="28">
        <f>IF(C1665&lt; $D$4+1,MOD(((ROW(B1665)-ROW(B$7))),$C$5)+1,"")</f>
        <v/>
      </c>
      <c r="C1665" s="28">
        <f>ROUNDDOWN(((ROW(C1665)-ROW(C$7))/C$5)+1,0)</f>
        <v/>
      </c>
    </row>
    <row r="1666">
      <c r="B1666" s="28">
        <f>IF(C1666&lt; $D$4+1,MOD(((ROW(B1666)-ROW(B$7))),$C$5)+1,"")</f>
        <v/>
      </c>
      <c r="C1666" s="28">
        <f>ROUNDDOWN(((ROW(C1666)-ROW(C$7))/C$5)+1,0)</f>
        <v/>
      </c>
    </row>
    <row r="1667">
      <c r="B1667" s="28">
        <f>IF(C1667&lt; $D$4+1,MOD(((ROW(B1667)-ROW(B$7))),$C$5)+1,"")</f>
        <v/>
      </c>
      <c r="C1667" s="28">
        <f>ROUNDDOWN(((ROW(C1667)-ROW(C$7))/C$5)+1,0)</f>
        <v/>
      </c>
    </row>
    <row r="1668">
      <c r="B1668" s="28">
        <f>IF(C1668&lt; $D$4+1,MOD(((ROW(B1668)-ROW(B$7))),$C$5)+1,"")</f>
        <v/>
      </c>
      <c r="C1668" s="28">
        <f>ROUNDDOWN(((ROW(C1668)-ROW(C$7))/C$5)+1,0)</f>
        <v/>
      </c>
    </row>
    <row r="1669">
      <c r="B1669" s="28">
        <f>IF(C1669&lt; $D$4+1,MOD(((ROW(B1669)-ROW(B$7))),$C$5)+1,"")</f>
        <v/>
      </c>
      <c r="C1669" s="28">
        <f>ROUNDDOWN(((ROW(C1669)-ROW(C$7))/C$5)+1,0)</f>
        <v/>
      </c>
    </row>
    <row r="1670">
      <c r="B1670" s="28">
        <f>IF(C1670&lt; $D$4+1,MOD(((ROW(B1670)-ROW(B$7))),$C$5)+1,"")</f>
        <v/>
      </c>
      <c r="C1670" s="28">
        <f>ROUNDDOWN(((ROW(C1670)-ROW(C$7))/C$5)+1,0)</f>
        <v/>
      </c>
    </row>
    <row r="1671">
      <c r="B1671" s="28">
        <f>IF(C1671&lt; $D$4+1,MOD(((ROW(B1671)-ROW(B$7))),$C$5)+1,"")</f>
        <v/>
      </c>
      <c r="C1671" s="28">
        <f>ROUNDDOWN(((ROW(C1671)-ROW(C$7))/C$5)+1,0)</f>
        <v/>
      </c>
    </row>
    <row r="1672">
      <c r="B1672" s="28">
        <f>IF(C1672&lt; $D$4+1,MOD(((ROW(B1672)-ROW(B$7))),$C$5)+1,"")</f>
        <v/>
      </c>
      <c r="C1672" s="28">
        <f>ROUNDDOWN(((ROW(C1672)-ROW(C$7))/C$5)+1,0)</f>
        <v/>
      </c>
    </row>
    <row r="1673">
      <c r="B1673" s="28">
        <f>IF(C1673&lt; $D$4+1,MOD(((ROW(B1673)-ROW(B$7))),$C$5)+1,"")</f>
        <v/>
      </c>
      <c r="C1673" s="28">
        <f>ROUNDDOWN(((ROW(C1673)-ROW(C$7))/C$5)+1,0)</f>
        <v/>
      </c>
    </row>
    <row r="1674">
      <c r="B1674" s="28">
        <f>IF(C1674&lt; $D$4+1,MOD(((ROW(B1674)-ROW(B$7))),$C$5)+1,"")</f>
        <v/>
      </c>
      <c r="C1674" s="28">
        <f>ROUNDDOWN(((ROW(C1674)-ROW(C$7))/C$5)+1,0)</f>
        <v/>
      </c>
    </row>
    <row r="1675">
      <c r="B1675" s="28">
        <f>IF(C1675&lt; $D$4+1,MOD(((ROW(B1675)-ROW(B$7))),$C$5)+1,"")</f>
        <v/>
      </c>
      <c r="C1675" s="28">
        <f>ROUNDDOWN(((ROW(C1675)-ROW(C$7))/C$5)+1,0)</f>
        <v/>
      </c>
    </row>
    <row r="1676">
      <c r="B1676" s="28">
        <f>IF(C1676&lt; $D$4+1,MOD(((ROW(B1676)-ROW(B$7))),$C$5)+1,"")</f>
        <v/>
      </c>
      <c r="C1676" s="28">
        <f>ROUNDDOWN(((ROW(C1676)-ROW(C$7))/C$5)+1,0)</f>
        <v/>
      </c>
    </row>
    <row r="1677">
      <c r="B1677" s="28">
        <f>IF(C1677&lt; $D$4+1,MOD(((ROW(B1677)-ROW(B$7))),$C$5)+1,"")</f>
        <v/>
      </c>
      <c r="C1677" s="28">
        <f>ROUNDDOWN(((ROW(C1677)-ROW(C$7))/C$5)+1,0)</f>
        <v/>
      </c>
    </row>
    <row r="1678">
      <c r="B1678" s="28">
        <f>IF(C1678&lt; $D$4+1,MOD(((ROW(B1678)-ROW(B$7))),$C$5)+1,"")</f>
        <v/>
      </c>
      <c r="C1678" s="28">
        <f>ROUNDDOWN(((ROW(C1678)-ROW(C$7))/C$5)+1,0)</f>
        <v/>
      </c>
    </row>
    <row r="1679">
      <c r="B1679" s="28">
        <f>IF(C1679&lt; $D$4+1,MOD(((ROW(B1679)-ROW(B$7))),$C$5)+1,"")</f>
        <v/>
      </c>
      <c r="C1679" s="28">
        <f>ROUNDDOWN(((ROW(C1679)-ROW(C$7))/C$5)+1,0)</f>
        <v/>
      </c>
    </row>
    <row r="1680">
      <c r="B1680" s="28">
        <f>IF(C1680&lt; $D$4+1,MOD(((ROW(B1680)-ROW(B$7))),$C$5)+1,"")</f>
        <v/>
      </c>
      <c r="C1680" s="28">
        <f>ROUNDDOWN(((ROW(C1680)-ROW(C$7))/C$5)+1,0)</f>
        <v/>
      </c>
    </row>
    <row r="1681">
      <c r="B1681" s="28">
        <f>IF(C1681&lt; $D$4+1,MOD(((ROW(B1681)-ROW(B$7))),$C$5)+1,"")</f>
        <v/>
      </c>
      <c r="C1681" s="28">
        <f>ROUNDDOWN(((ROW(C1681)-ROW(C$7))/C$5)+1,0)</f>
        <v/>
      </c>
    </row>
    <row r="1682">
      <c r="B1682" s="28">
        <f>IF(C1682&lt; $D$4+1,MOD(((ROW(B1682)-ROW(B$7))),$C$5)+1,"")</f>
        <v/>
      </c>
      <c r="C1682" s="28">
        <f>ROUNDDOWN(((ROW(C1682)-ROW(C$7))/C$5)+1,0)</f>
        <v/>
      </c>
    </row>
    <row r="1683">
      <c r="B1683" s="28">
        <f>IF(C1683&lt; $D$4+1,MOD(((ROW(B1683)-ROW(B$7))),$C$5)+1,"")</f>
        <v/>
      </c>
      <c r="C1683" s="28">
        <f>ROUNDDOWN(((ROW(C1683)-ROW(C$7))/C$5)+1,0)</f>
        <v/>
      </c>
    </row>
    <row r="1684">
      <c r="B1684" s="28">
        <f>IF(C1684&lt; $D$4+1,MOD(((ROW(B1684)-ROW(B$7))),$C$5)+1,"")</f>
        <v/>
      </c>
      <c r="C1684" s="28">
        <f>ROUNDDOWN(((ROW(C1684)-ROW(C$7))/C$5)+1,0)</f>
        <v/>
      </c>
    </row>
    <row r="1685">
      <c r="B1685" s="28">
        <f>IF(C1685&lt; $D$4+1,MOD(((ROW(B1685)-ROW(B$7))),$C$5)+1,"")</f>
        <v/>
      </c>
      <c r="C1685" s="28">
        <f>ROUNDDOWN(((ROW(C1685)-ROW(C$7))/C$5)+1,0)</f>
        <v/>
      </c>
    </row>
    <row r="1686">
      <c r="B1686" s="28">
        <f>IF(C1686&lt; $D$4+1,MOD(((ROW(B1686)-ROW(B$7))),$C$5)+1,"")</f>
        <v/>
      </c>
      <c r="C1686" s="28">
        <f>ROUNDDOWN(((ROW(C1686)-ROW(C$7))/C$5)+1,0)</f>
        <v/>
      </c>
    </row>
    <row r="1687">
      <c r="B1687" s="28">
        <f>IF(C1687&lt; $D$4+1,MOD(((ROW(B1687)-ROW(B$7))),$C$5)+1,"")</f>
        <v/>
      </c>
      <c r="C1687" s="28">
        <f>ROUNDDOWN(((ROW(C1687)-ROW(C$7))/C$5)+1,0)</f>
        <v/>
      </c>
    </row>
    <row r="1688">
      <c r="B1688" s="28">
        <f>IF(C1688&lt; $D$4+1,MOD(((ROW(B1688)-ROW(B$7))),$C$5)+1,"")</f>
        <v/>
      </c>
      <c r="C1688" s="28">
        <f>ROUNDDOWN(((ROW(C1688)-ROW(C$7))/C$5)+1,0)</f>
        <v/>
      </c>
    </row>
    <row r="1689">
      <c r="B1689" s="28">
        <f>IF(C1689&lt; $D$4+1,MOD(((ROW(B1689)-ROW(B$7))),$C$5)+1,"")</f>
        <v/>
      </c>
      <c r="C1689" s="28">
        <f>ROUNDDOWN(((ROW(C1689)-ROW(C$7))/C$5)+1,0)</f>
        <v/>
      </c>
    </row>
    <row r="1690">
      <c r="B1690" s="28">
        <f>IF(C1690&lt; $D$4+1,MOD(((ROW(B1690)-ROW(B$7))),$C$5)+1,"")</f>
        <v/>
      </c>
      <c r="C1690" s="28">
        <f>ROUNDDOWN(((ROW(C1690)-ROW(C$7))/C$5)+1,0)</f>
        <v/>
      </c>
    </row>
    <row r="1691">
      <c r="B1691" s="28">
        <f>IF(C1691&lt; $D$4+1,MOD(((ROW(B1691)-ROW(B$7))),$C$5)+1,"")</f>
        <v/>
      </c>
      <c r="C1691" s="28">
        <f>ROUNDDOWN(((ROW(C1691)-ROW(C$7))/C$5)+1,0)</f>
        <v/>
      </c>
    </row>
    <row r="1692">
      <c r="B1692" s="28">
        <f>IF(C1692&lt; $D$4+1,MOD(((ROW(B1692)-ROW(B$7))),$C$5)+1,"")</f>
        <v/>
      </c>
      <c r="C1692" s="28">
        <f>ROUNDDOWN(((ROW(C1692)-ROW(C$7))/C$5)+1,0)</f>
        <v/>
      </c>
    </row>
    <row r="1693">
      <c r="B1693" s="28">
        <f>IF(C1693&lt; $D$4+1,MOD(((ROW(B1693)-ROW(B$7))),$C$5)+1,"")</f>
        <v/>
      </c>
      <c r="C1693" s="28">
        <f>ROUNDDOWN(((ROW(C1693)-ROW(C$7))/C$5)+1,0)</f>
        <v/>
      </c>
    </row>
    <row r="1694">
      <c r="B1694" s="28">
        <f>IF(C1694&lt; $D$4+1,MOD(((ROW(B1694)-ROW(B$7))),$C$5)+1,"")</f>
        <v/>
      </c>
      <c r="C1694" s="28">
        <f>ROUNDDOWN(((ROW(C1694)-ROW(C$7))/C$5)+1,0)</f>
        <v/>
      </c>
    </row>
    <row r="1695">
      <c r="B1695" s="28">
        <f>IF(C1695&lt; $D$4+1,MOD(((ROW(B1695)-ROW(B$7))),$C$5)+1,"")</f>
        <v/>
      </c>
      <c r="C1695" s="28">
        <f>ROUNDDOWN(((ROW(C1695)-ROW(C$7))/C$5)+1,0)</f>
        <v/>
      </c>
    </row>
    <row r="1696">
      <c r="B1696" s="28">
        <f>IF(C1696&lt; $D$4+1,MOD(((ROW(B1696)-ROW(B$7))),$C$5)+1,"")</f>
        <v/>
      </c>
      <c r="C1696" s="28">
        <f>ROUNDDOWN(((ROW(C1696)-ROW(C$7))/C$5)+1,0)</f>
        <v/>
      </c>
    </row>
    <row r="1697">
      <c r="B1697" s="28">
        <f>IF(C1697&lt; $D$4+1,MOD(((ROW(B1697)-ROW(B$7))),$C$5)+1,"")</f>
        <v/>
      </c>
      <c r="C1697" s="28">
        <f>ROUNDDOWN(((ROW(C1697)-ROW(C$7))/C$5)+1,0)</f>
        <v/>
      </c>
    </row>
    <row r="1698">
      <c r="B1698" s="28">
        <f>IF(C1698&lt; $D$4+1,MOD(((ROW(B1698)-ROW(B$7))),$C$5)+1,"")</f>
        <v/>
      </c>
      <c r="C1698" s="28">
        <f>ROUNDDOWN(((ROW(C1698)-ROW(C$7))/C$5)+1,0)</f>
        <v/>
      </c>
    </row>
    <row r="1699">
      <c r="B1699" s="28">
        <f>IF(C1699&lt; $D$4+1,MOD(((ROW(B1699)-ROW(B$7))),$C$5)+1,"")</f>
        <v/>
      </c>
      <c r="C1699" s="28">
        <f>ROUNDDOWN(((ROW(C1699)-ROW(C$7))/C$5)+1,0)</f>
        <v/>
      </c>
    </row>
    <row r="1700">
      <c r="B1700" s="28">
        <f>IF(C1700&lt; $D$4+1,MOD(((ROW(B1700)-ROW(B$7))),$C$5)+1,"")</f>
        <v/>
      </c>
      <c r="C1700" s="28">
        <f>ROUNDDOWN(((ROW(C1700)-ROW(C$7))/C$5)+1,0)</f>
        <v/>
      </c>
    </row>
    <row r="1701">
      <c r="B1701" s="28">
        <f>IF(C1701&lt; $D$4+1,MOD(((ROW(B1701)-ROW(B$7))),$C$5)+1,"")</f>
        <v/>
      </c>
      <c r="C1701" s="28">
        <f>ROUNDDOWN(((ROW(C1701)-ROW(C$7))/C$5)+1,0)</f>
        <v/>
      </c>
    </row>
    <row r="1702">
      <c r="B1702" s="28">
        <f>IF(C1702&lt; $D$4+1,MOD(((ROW(B1702)-ROW(B$7))),$C$5)+1,"")</f>
        <v/>
      </c>
      <c r="C1702" s="28">
        <f>ROUNDDOWN(((ROW(C1702)-ROW(C$7))/C$5)+1,0)</f>
        <v/>
      </c>
    </row>
    <row r="1703">
      <c r="B1703" s="28">
        <f>IF(C1703&lt; $D$4+1,MOD(((ROW(B1703)-ROW(B$7))),$C$5)+1,"")</f>
        <v/>
      </c>
      <c r="C1703" s="28">
        <f>ROUNDDOWN(((ROW(C1703)-ROW(C$7))/C$5)+1,0)</f>
        <v/>
      </c>
    </row>
    <row r="1704">
      <c r="B1704" s="28">
        <f>IF(C1704&lt; $D$4+1,MOD(((ROW(B1704)-ROW(B$7))),$C$5)+1,"")</f>
        <v/>
      </c>
      <c r="C1704" s="28">
        <f>ROUNDDOWN(((ROW(C1704)-ROW(C$7))/C$5)+1,0)</f>
        <v/>
      </c>
    </row>
    <row r="1705">
      <c r="B1705" s="28">
        <f>IF(C1705&lt; $D$4+1,MOD(((ROW(B1705)-ROW(B$7))),$C$5)+1,"")</f>
        <v/>
      </c>
      <c r="C1705" s="28">
        <f>ROUNDDOWN(((ROW(C1705)-ROW(C$7))/C$5)+1,0)</f>
        <v/>
      </c>
    </row>
    <row r="1706">
      <c r="B1706" s="28">
        <f>IF(C1706&lt; $D$4+1,MOD(((ROW(B1706)-ROW(B$7))),$C$5)+1,"")</f>
        <v/>
      </c>
      <c r="C1706" s="28">
        <f>ROUNDDOWN(((ROW(C1706)-ROW(C$7))/C$5)+1,0)</f>
        <v/>
      </c>
    </row>
    <row r="1707">
      <c r="B1707" s="28">
        <f>IF(C1707&lt; $D$4+1,MOD(((ROW(B1707)-ROW(B$7))),$C$5)+1,"")</f>
        <v/>
      </c>
      <c r="C1707" s="28">
        <f>ROUNDDOWN(((ROW(C1707)-ROW(C$7))/C$5)+1,0)</f>
        <v/>
      </c>
    </row>
    <row r="1708">
      <c r="B1708" s="28">
        <f>IF(C1708&lt; $D$4+1,MOD(((ROW(B1708)-ROW(B$7))),$C$5)+1,"")</f>
        <v/>
      </c>
      <c r="C1708" s="28">
        <f>ROUNDDOWN(((ROW(C1708)-ROW(C$7))/C$5)+1,0)</f>
        <v/>
      </c>
    </row>
    <row r="1709">
      <c r="B1709" s="28">
        <f>IF(C1709&lt; $D$4+1,MOD(((ROW(B1709)-ROW(B$7))),$C$5)+1,"")</f>
        <v/>
      </c>
      <c r="C1709" s="28">
        <f>ROUNDDOWN(((ROW(C1709)-ROW(C$7))/C$5)+1,0)</f>
        <v/>
      </c>
    </row>
    <row r="1710">
      <c r="B1710" s="28">
        <f>IF(C1710&lt; $D$4+1,MOD(((ROW(B1710)-ROW(B$7))),$C$5)+1,"")</f>
        <v/>
      </c>
      <c r="C1710" s="28">
        <f>ROUNDDOWN(((ROW(C1710)-ROW(C$7))/C$5)+1,0)</f>
        <v/>
      </c>
    </row>
    <row r="1711">
      <c r="B1711" s="28">
        <f>IF(C1711&lt; $D$4+1,MOD(((ROW(B1711)-ROW(B$7))),$C$5)+1,"")</f>
        <v/>
      </c>
      <c r="C1711" s="28">
        <f>ROUNDDOWN(((ROW(C1711)-ROW(C$7))/C$5)+1,0)</f>
        <v/>
      </c>
    </row>
    <row r="1712">
      <c r="B1712" s="28">
        <f>IF(C1712&lt; $D$4+1,MOD(((ROW(B1712)-ROW(B$7))),$C$5)+1,"")</f>
        <v/>
      </c>
      <c r="C1712" s="28">
        <f>ROUNDDOWN(((ROW(C1712)-ROW(C$7))/C$5)+1,0)</f>
        <v/>
      </c>
    </row>
    <row r="1713">
      <c r="B1713" s="28">
        <f>IF(C1713&lt; $D$4+1,MOD(((ROW(B1713)-ROW(B$7))),$C$5)+1,"")</f>
        <v/>
      </c>
      <c r="C1713" s="28">
        <f>ROUNDDOWN(((ROW(C1713)-ROW(C$7))/C$5)+1,0)</f>
        <v/>
      </c>
    </row>
    <row r="1714">
      <c r="B1714" s="28">
        <f>IF(C1714&lt; $D$4+1,MOD(((ROW(B1714)-ROW(B$7))),$C$5)+1,"")</f>
        <v/>
      </c>
      <c r="C1714" s="28">
        <f>ROUNDDOWN(((ROW(C1714)-ROW(C$7))/C$5)+1,0)</f>
        <v/>
      </c>
    </row>
    <row r="1715">
      <c r="B1715" s="28">
        <f>IF(C1715&lt; $D$4+1,MOD(((ROW(B1715)-ROW(B$7))),$C$5)+1,"")</f>
        <v/>
      </c>
      <c r="C1715" s="28">
        <f>ROUNDDOWN(((ROW(C1715)-ROW(C$7))/C$5)+1,0)</f>
        <v/>
      </c>
    </row>
    <row r="1716">
      <c r="B1716" s="28">
        <f>IF(C1716&lt; $D$4+1,MOD(((ROW(B1716)-ROW(B$7))),$C$5)+1,"")</f>
        <v/>
      </c>
      <c r="C1716" s="28">
        <f>ROUNDDOWN(((ROW(C1716)-ROW(C$7))/C$5)+1,0)</f>
        <v/>
      </c>
    </row>
    <row r="1717">
      <c r="B1717" s="28">
        <f>IF(C1717&lt; $D$4+1,MOD(((ROW(B1717)-ROW(B$7))),$C$5)+1,"")</f>
        <v/>
      </c>
      <c r="C1717" s="28">
        <f>ROUNDDOWN(((ROW(C1717)-ROW(C$7))/C$5)+1,0)</f>
        <v/>
      </c>
    </row>
    <row r="1718">
      <c r="B1718" s="28">
        <f>IF(C1718&lt; $D$4+1,MOD(((ROW(B1718)-ROW(B$7))),$C$5)+1,"")</f>
        <v/>
      </c>
      <c r="C1718" s="28">
        <f>ROUNDDOWN(((ROW(C1718)-ROW(C$7))/C$5)+1,0)</f>
        <v/>
      </c>
    </row>
    <row r="1719">
      <c r="B1719" s="28">
        <f>IF(C1719&lt; $D$4+1,MOD(((ROW(B1719)-ROW(B$7))),$C$5)+1,"")</f>
        <v/>
      </c>
      <c r="C1719" s="28">
        <f>ROUNDDOWN(((ROW(C1719)-ROW(C$7))/C$5)+1,0)</f>
        <v/>
      </c>
    </row>
    <row r="1720">
      <c r="B1720" s="28">
        <f>IF(C1720&lt; $D$4+1,MOD(((ROW(B1720)-ROW(B$7))),$C$5)+1,"")</f>
        <v/>
      </c>
      <c r="C1720" s="28">
        <f>ROUNDDOWN(((ROW(C1720)-ROW(C$7))/C$5)+1,0)</f>
        <v/>
      </c>
    </row>
    <row r="1721">
      <c r="B1721" s="28">
        <f>IF(C1721&lt; $D$4+1,MOD(((ROW(B1721)-ROW(B$7))),$C$5)+1,"")</f>
        <v/>
      </c>
      <c r="C1721" s="28">
        <f>ROUNDDOWN(((ROW(C1721)-ROW(C$7))/C$5)+1,0)</f>
        <v/>
      </c>
    </row>
    <row r="1722">
      <c r="B1722" s="28">
        <f>IF(C1722&lt; $D$4+1,MOD(((ROW(B1722)-ROW(B$7))),$C$5)+1,"")</f>
        <v/>
      </c>
      <c r="C1722" s="28">
        <f>ROUNDDOWN(((ROW(C1722)-ROW(C$7))/C$5)+1,0)</f>
        <v/>
      </c>
    </row>
    <row r="1723">
      <c r="B1723" s="28">
        <f>IF(C1723&lt; $D$4+1,MOD(((ROW(B1723)-ROW(B$7))),$C$5)+1,"")</f>
        <v/>
      </c>
      <c r="C1723" s="28">
        <f>ROUNDDOWN(((ROW(C1723)-ROW(C$7))/C$5)+1,0)</f>
        <v/>
      </c>
    </row>
    <row r="1724">
      <c r="B1724" s="28">
        <f>IF(C1724&lt; $D$4+1,MOD(((ROW(B1724)-ROW(B$7))),$C$5)+1,"")</f>
        <v/>
      </c>
      <c r="C1724" s="28">
        <f>ROUNDDOWN(((ROW(C1724)-ROW(C$7))/C$5)+1,0)</f>
        <v/>
      </c>
    </row>
    <row r="1725">
      <c r="B1725" s="28">
        <f>IF(C1725&lt; $D$4+1,MOD(((ROW(B1725)-ROW(B$7))),$C$5)+1,"")</f>
        <v/>
      </c>
      <c r="C1725" s="28">
        <f>ROUNDDOWN(((ROW(C1725)-ROW(C$7))/C$5)+1,0)</f>
        <v/>
      </c>
    </row>
    <row r="1726">
      <c r="B1726" s="28">
        <f>IF(C1726&lt; $D$4+1,MOD(((ROW(B1726)-ROW(B$7))),$C$5)+1,"")</f>
        <v/>
      </c>
      <c r="C1726" s="28">
        <f>ROUNDDOWN(((ROW(C1726)-ROW(C$7))/C$5)+1,0)</f>
        <v/>
      </c>
    </row>
    <row r="1727">
      <c r="B1727" s="28">
        <f>IF(C1727&lt; $D$4+1,MOD(((ROW(B1727)-ROW(B$7))),$C$5)+1,"")</f>
        <v/>
      </c>
      <c r="C1727" s="28">
        <f>ROUNDDOWN(((ROW(C1727)-ROW(C$7))/C$5)+1,0)</f>
        <v/>
      </c>
    </row>
    <row r="1728">
      <c r="B1728" s="28">
        <f>IF(C1728&lt; $D$4+1,MOD(((ROW(B1728)-ROW(B$7))),$C$5)+1,"")</f>
        <v/>
      </c>
      <c r="C1728" s="28">
        <f>ROUNDDOWN(((ROW(C1728)-ROW(C$7))/C$5)+1,0)</f>
        <v/>
      </c>
    </row>
    <row r="1729">
      <c r="B1729" s="28">
        <f>IF(C1729&lt; $D$4+1,MOD(((ROW(B1729)-ROW(B$7))),$C$5)+1,"")</f>
        <v/>
      </c>
      <c r="C1729" s="28">
        <f>ROUNDDOWN(((ROW(C1729)-ROW(C$7))/C$5)+1,0)</f>
        <v/>
      </c>
    </row>
    <row r="1730">
      <c r="B1730" s="28">
        <f>IF(C1730&lt; $D$4+1,MOD(((ROW(B1730)-ROW(B$7))),$C$5)+1,"")</f>
        <v/>
      </c>
      <c r="C1730" s="28">
        <f>ROUNDDOWN(((ROW(C1730)-ROW(C$7))/C$5)+1,0)</f>
        <v/>
      </c>
    </row>
    <row r="1731">
      <c r="B1731" s="28">
        <f>IF(C1731&lt; $D$4+1,MOD(((ROW(B1731)-ROW(B$7))),$C$5)+1,"")</f>
        <v/>
      </c>
      <c r="C1731" s="28">
        <f>ROUNDDOWN(((ROW(C1731)-ROW(C$7))/C$5)+1,0)</f>
        <v/>
      </c>
    </row>
    <row r="1732">
      <c r="B1732" s="28">
        <f>IF(C1732&lt; $D$4+1,MOD(((ROW(B1732)-ROW(B$7))),$C$5)+1,"")</f>
        <v/>
      </c>
      <c r="C1732" s="28">
        <f>ROUNDDOWN(((ROW(C1732)-ROW(C$7))/C$5)+1,0)</f>
        <v/>
      </c>
    </row>
    <row r="1733">
      <c r="B1733" s="28">
        <f>IF(C1733&lt; $D$4+1,MOD(((ROW(B1733)-ROW(B$7))),$C$5)+1,"")</f>
        <v/>
      </c>
      <c r="C1733" s="28">
        <f>ROUNDDOWN(((ROW(C1733)-ROW(C$7))/C$5)+1,0)</f>
        <v/>
      </c>
    </row>
    <row r="1734">
      <c r="B1734" s="28">
        <f>IF(C1734&lt; $D$4+1,MOD(((ROW(B1734)-ROW(B$7))),$C$5)+1,"")</f>
        <v/>
      </c>
      <c r="C1734" s="28">
        <f>ROUNDDOWN(((ROW(C1734)-ROW(C$7))/C$5)+1,0)</f>
        <v/>
      </c>
    </row>
    <row r="1735">
      <c r="B1735" s="28">
        <f>IF(C1735&lt; $D$4+1,MOD(((ROW(B1735)-ROW(B$7))),$C$5)+1,"")</f>
        <v/>
      </c>
      <c r="C1735" s="28">
        <f>ROUNDDOWN(((ROW(C1735)-ROW(C$7))/C$5)+1,0)</f>
        <v/>
      </c>
    </row>
    <row r="1736">
      <c r="B1736" s="28">
        <f>IF(C1736&lt; $D$4+1,MOD(((ROW(B1736)-ROW(B$7))),$C$5)+1,"")</f>
        <v/>
      </c>
      <c r="C1736" s="28">
        <f>ROUNDDOWN(((ROW(C1736)-ROW(C$7))/C$5)+1,0)</f>
        <v/>
      </c>
    </row>
    <row r="1737">
      <c r="B1737" s="28">
        <f>IF(C1737&lt; $D$4+1,MOD(((ROW(B1737)-ROW(B$7))),$C$5)+1,"")</f>
        <v/>
      </c>
      <c r="C1737" s="28">
        <f>ROUNDDOWN(((ROW(C1737)-ROW(C$7))/C$5)+1,0)</f>
        <v/>
      </c>
    </row>
    <row r="1738">
      <c r="B1738" s="28">
        <f>IF(C1738&lt; $D$4+1,MOD(((ROW(B1738)-ROW(B$7))),$C$5)+1,"")</f>
        <v/>
      </c>
      <c r="C1738" s="28">
        <f>ROUNDDOWN(((ROW(C1738)-ROW(C$7))/C$5)+1,0)</f>
        <v/>
      </c>
    </row>
    <row r="1739">
      <c r="B1739" s="28">
        <f>IF(C1739&lt; $D$4+1,MOD(((ROW(B1739)-ROW(B$7))),$C$5)+1,"")</f>
        <v/>
      </c>
      <c r="C1739" s="28">
        <f>ROUNDDOWN(((ROW(C1739)-ROW(C$7))/C$5)+1,0)</f>
        <v/>
      </c>
    </row>
    <row r="1740">
      <c r="B1740" s="28">
        <f>IF(C1740&lt; $D$4+1,MOD(((ROW(B1740)-ROW(B$7))),$C$5)+1,"")</f>
        <v/>
      </c>
      <c r="C1740" s="28">
        <f>ROUNDDOWN(((ROW(C1740)-ROW(C$7))/C$5)+1,0)</f>
        <v/>
      </c>
    </row>
    <row r="1741">
      <c r="B1741" s="28">
        <f>IF(C1741&lt; $D$4+1,MOD(((ROW(B1741)-ROW(B$7))),$C$5)+1,"")</f>
        <v/>
      </c>
      <c r="C1741" s="28">
        <f>ROUNDDOWN(((ROW(C1741)-ROW(C$7))/C$5)+1,0)</f>
        <v/>
      </c>
    </row>
    <row r="1742">
      <c r="B1742" s="28">
        <f>IF(C1742&lt; $D$4+1,MOD(((ROW(B1742)-ROW(B$7))),$C$5)+1,"")</f>
        <v/>
      </c>
      <c r="C1742" s="28">
        <f>ROUNDDOWN(((ROW(C1742)-ROW(C$7))/C$5)+1,0)</f>
        <v/>
      </c>
    </row>
    <row r="1743">
      <c r="B1743" s="28">
        <f>IF(C1743&lt; $D$4+1,MOD(((ROW(B1743)-ROW(B$7))),$C$5)+1,"")</f>
        <v/>
      </c>
      <c r="C1743" s="28">
        <f>ROUNDDOWN(((ROW(C1743)-ROW(C$7))/C$5)+1,0)</f>
        <v/>
      </c>
    </row>
    <row r="1744">
      <c r="B1744" s="28">
        <f>IF(C1744&lt; $D$4+1,MOD(((ROW(B1744)-ROW(B$7))),$C$5)+1,"")</f>
        <v/>
      </c>
      <c r="C1744" s="28">
        <f>ROUNDDOWN(((ROW(C1744)-ROW(C$7))/C$5)+1,0)</f>
        <v/>
      </c>
    </row>
    <row r="1745">
      <c r="B1745" s="28">
        <f>IF(C1745&lt; $D$4+1,MOD(((ROW(B1745)-ROW(B$7))),$C$5)+1,"")</f>
        <v/>
      </c>
      <c r="C1745" s="28">
        <f>ROUNDDOWN(((ROW(C1745)-ROW(C$7))/C$5)+1,0)</f>
        <v/>
      </c>
    </row>
    <row r="1746">
      <c r="B1746" s="28">
        <f>IF(C1746&lt; $D$4+1,MOD(((ROW(B1746)-ROW(B$7))),$C$5)+1,"")</f>
        <v/>
      </c>
      <c r="C1746" s="28">
        <f>ROUNDDOWN(((ROW(C1746)-ROW(C$7))/C$5)+1,0)</f>
        <v/>
      </c>
    </row>
    <row r="1747">
      <c r="B1747" s="28">
        <f>IF(C1747&lt; $D$4+1,MOD(((ROW(B1747)-ROW(B$7))),$C$5)+1,"")</f>
        <v/>
      </c>
      <c r="C1747" s="28">
        <f>ROUNDDOWN(((ROW(C1747)-ROW(C$7))/C$5)+1,0)</f>
        <v/>
      </c>
    </row>
    <row r="1748">
      <c r="B1748" s="28">
        <f>IF(C1748&lt; $D$4+1,MOD(((ROW(B1748)-ROW(B$7))),$C$5)+1,"")</f>
        <v/>
      </c>
      <c r="C1748" s="28">
        <f>ROUNDDOWN(((ROW(C1748)-ROW(C$7))/C$5)+1,0)</f>
        <v/>
      </c>
    </row>
    <row r="1749">
      <c r="B1749" s="28">
        <f>IF(C1749&lt; $D$4+1,MOD(((ROW(B1749)-ROW(B$7))),$C$5)+1,"")</f>
        <v/>
      </c>
      <c r="C1749" s="28">
        <f>ROUNDDOWN(((ROW(C1749)-ROW(C$7))/C$5)+1,0)</f>
        <v/>
      </c>
    </row>
    <row r="1750">
      <c r="B1750" s="28">
        <f>IF(C1750&lt; $D$4+1,MOD(((ROW(B1750)-ROW(B$7))),$C$5)+1,"")</f>
        <v/>
      </c>
      <c r="C1750" s="28">
        <f>ROUNDDOWN(((ROW(C1750)-ROW(C$7))/C$5)+1,0)</f>
        <v/>
      </c>
    </row>
    <row r="1751">
      <c r="B1751" s="28">
        <f>IF(C1751&lt; $D$4+1,MOD(((ROW(B1751)-ROW(B$7))),$C$5)+1,"")</f>
        <v/>
      </c>
      <c r="C1751" s="28">
        <f>ROUNDDOWN(((ROW(C1751)-ROW(C$7))/C$5)+1,0)</f>
        <v/>
      </c>
    </row>
    <row r="1752">
      <c r="B1752" s="28">
        <f>IF(C1752&lt; $D$4+1,MOD(((ROW(B1752)-ROW(B$7))),$C$5)+1,"")</f>
        <v/>
      </c>
      <c r="C1752" s="28">
        <f>ROUNDDOWN(((ROW(C1752)-ROW(C$7))/C$5)+1,0)</f>
        <v/>
      </c>
    </row>
    <row r="1753">
      <c r="B1753" s="28">
        <f>IF(C1753&lt; $D$4+1,MOD(((ROW(B1753)-ROW(B$7))),$C$5)+1,"")</f>
        <v/>
      </c>
      <c r="C1753" s="28">
        <f>ROUNDDOWN(((ROW(C1753)-ROW(C$7))/C$5)+1,0)</f>
        <v/>
      </c>
    </row>
    <row r="1754">
      <c r="B1754" s="28">
        <f>IF(C1754&lt; $D$4+1,MOD(((ROW(B1754)-ROW(B$7))),$C$5)+1,"")</f>
        <v/>
      </c>
      <c r="C1754" s="28">
        <f>ROUNDDOWN(((ROW(C1754)-ROW(C$7))/C$5)+1,0)</f>
        <v/>
      </c>
    </row>
    <row r="1755">
      <c r="B1755" s="28">
        <f>IF(C1755&lt; $D$4+1,MOD(((ROW(B1755)-ROW(B$7))),$C$5)+1,"")</f>
        <v/>
      </c>
      <c r="C1755" s="28">
        <f>ROUNDDOWN(((ROW(C1755)-ROW(C$7))/C$5)+1,0)</f>
        <v/>
      </c>
    </row>
    <row r="1756">
      <c r="B1756" s="28">
        <f>IF(C1756&lt; $D$4+1,MOD(((ROW(B1756)-ROW(B$7))),$C$5)+1,"")</f>
        <v/>
      </c>
      <c r="C1756" s="28">
        <f>ROUNDDOWN(((ROW(C1756)-ROW(C$7))/C$5)+1,0)</f>
        <v/>
      </c>
    </row>
    <row r="1757">
      <c r="B1757" s="28">
        <f>IF(C1757&lt; $D$4+1,MOD(((ROW(B1757)-ROW(B$7))),$C$5)+1,"")</f>
        <v/>
      </c>
      <c r="C1757" s="28">
        <f>ROUNDDOWN(((ROW(C1757)-ROW(C$7))/C$5)+1,0)</f>
        <v/>
      </c>
    </row>
    <row r="1758">
      <c r="B1758" s="28">
        <f>IF(C1758&lt; $D$4+1,MOD(((ROW(B1758)-ROW(B$7))),$C$5)+1,"")</f>
        <v/>
      </c>
      <c r="C1758" s="28">
        <f>ROUNDDOWN(((ROW(C1758)-ROW(C$7))/C$5)+1,0)</f>
        <v/>
      </c>
    </row>
    <row r="1759">
      <c r="B1759" s="28">
        <f>IF(C1759&lt; $D$4+1,MOD(((ROW(B1759)-ROW(B$7))),$C$5)+1,"")</f>
        <v/>
      </c>
      <c r="C1759" s="28">
        <f>ROUNDDOWN(((ROW(C1759)-ROW(C$7))/C$5)+1,0)</f>
        <v/>
      </c>
    </row>
    <row r="1760">
      <c r="B1760" s="28">
        <f>IF(C1760&lt; $D$4+1,MOD(((ROW(B1760)-ROW(B$7))),$C$5)+1,"")</f>
        <v/>
      </c>
      <c r="C1760" s="28">
        <f>ROUNDDOWN(((ROW(C1760)-ROW(C$7))/C$5)+1,0)</f>
        <v/>
      </c>
    </row>
    <row r="1761">
      <c r="B1761" s="28">
        <f>IF(C1761&lt; $D$4+1,MOD(((ROW(B1761)-ROW(B$7))),$C$5)+1,"")</f>
        <v/>
      </c>
      <c r="C1761" s="28">
        <f>ROUNDDOWN(((ROW(C1761)-ROW(C$7))/C$5)+1,0)</f>
        <v/>
      </c>
    </row>
    <row r="1762">
      <c r="B1762" s="28">
        <f>IF(C1762&lt; $D$4+1,MOD(((ROW(B1762)-ROW(B$7))),$C$5)+1,"")</f>
        <v/>
      </c>
      <c r="C1762" s="28">
        <f>ROUNDDOWN(((ROW(C1762)-ROW(C$7))/C$5)+1,0)</f>
        <v/>
      </c>
    </row>
    <row r="1763">
      <c r="B1763" s="28">
        <f>IF(C1763&lt; $D$4+1,MOD(((ROW(B1763)-ROW(B$7))),$C$5)+1,"")</f>
        <v/>
      </c>
      <c r="C1763" s="28">
        <f>ROUNDDOWN(((ROW(C1763)-ROW(C$7))/C$5)+1,0)</f>
        <v/>
      </c>
    </row>
    <row r="1764">
      <c r="B1764" s="28">
        <f>IF(C1764&lt; $D$4+1,MOD(((ROW(B1764)-ROW(B$7))),$C$5)+1,"")</f>
        <v/>
      </c>
      <c r="C1764" s="28">
        <f>ROUNDDOWN(((ROW(C1764)-ROW(C$7))/C$5)+1,0)</f>
        <v/>
      </c>
    </row>
    <row r="1765">
      <c r="B1765" s="28">
        <f>IF(C1765&lt; $D$4+1,MOD(((ROW(B1765)-ROW(B$7))),$C$5)+1,"")</f>
        <v/>
      </c>
      <c r="C1765" s="28">
        <f>ROUNDDOWN(((ROW(C1765)-ROW(C$7))/C$5)+1,0)</f>
        <v/>
      </c>
    </row>
    <row r="1766">
      <c r="B1766" s="28">
        <f>IF(C1766&lt; $D$4+1,MOD(((ROW(B1766)-ROW(B$7))),$C$5)+1,"")</f>
        <v/>
      </c>
      <c r="C1766" s="28">
        <f>ROUNDDOWN(((ROW(C1766)-ROW(C$7))/C$5)+1,0)</f>
        <v/>
      </c>
    </row>
    <row r="1767">
      <c r="B1767" s="28">
        <f>IF(C1767&lt; $D$4+1,MOD(((ROW(B1767)-ROW(B$7))),$C$5)+1,"")</f>
        <v/>
      </c>
      <c r="C1767" s="28">
        <f>ROUNDDOWN(((ROW(C1767)-ROW(C$7))/C$5)+1,0)</f>
        <v/>
      </c>
    </row>
    <row r="1768">
      <c r="B1768" s="28">
        <f>IF(C1768&lt; $D$4+1,MOD(((ROW(B1768)-ROW(B$7))),$C$5)+1,"")</f>
        <v/>
      </c>
      <c r="C1768" s="28">
        <f>ROUNDDOWN(((ROW(C1768)-ROW(C$7))/C$5)+1,0)</f>
        <v/>
      </c>
    </row>
    <row r="1769">
      <c r="B1769" s="28">
        <f>IF(C1769&lt; $D$4+1,MOD(((ROW(B1769)-ROW(B$7))),$C$5)+1,"")</f>
        <v/>
      </c>
      <c r="C1769" s="28">
        <f>ROUNDDOWN(((ROW(C1769)-ROW(C$7))/C$5)+1,0)</f>
        <v/>
      </c>
    </row>
    <row r="1770">
      <c r="B1770" s="28">
        <f>IF(C1770&lt; $D$4+1,MOD(((ROW(B1770)-ROW(B$7))),$C$5)+1,"")</f>
        <v/>
      </c>
      <c r="C1770" s="28">
        <f>ROUNDDOWN(((ROW(C1770)-ROW(C$7))/C$5)+1,0)</f>
        <v/>
      </c>
    </row>
    <row r="1771">
      <c r="B1771" s="28">
        <f>IF(C1771&lt; $D$4+1,MOD(((ROW(B1771)-ROW(B$7))),$C$5)+1,"")</f>
        <v/>
      </c>
      <c r="C1771" s="28">
        <f>ROUNDDOWN(((ROW(C1771)-ROW(C$7))/C$5)+1,0)</f>
        <v/>
      </c>
    </row>
    <row r="1772">
      <c r="B1772" s="28">
        <f>IF(C1772&lt; $D$4+1,MOD(((ROW(B1772)-ROW(B$7))),$C$5)+1,"")</f>
        <v/>
      </c>
      <c r="C1772" s="28">
        <f>ROUNDDOWN(((ROW(C1772)-ROW(C$7))/C$5)+1,0)</f>
        <v/>
      </c>
    </row>
    <row r="1773">
      <c r="B1773" s="28">
        <f>IF(C1773&lt; $D$4+1,MOD(((ROW(B1773)-ROW(B$7))),$C$5)+1,"")</f>
        <v/>
      </c>
      <c r="C1773" s="28">
        <f>ROUNDDOWN(((ROW(C1773)-ROW(C$7))/C$5)+1,0)</f>
        <v/>
      </c>
    </row>
    <row r="1774">
      <c r="B1774" s="28">
        <f>IF(C1774&lt; $D$4+1,MOD(((ROW(B1774)-ROW(B$7))),$C$5)+1,"")</f>
        <v/>
      </c>
      <c r="C1774" s="28">
        <f>ROUNDDOWN(((ROW(C1774)-ROW(C$7))/C$5)+1,0)</f>
        <v/>
      </c>
    </row>
    <row r="1775">
      <c r="B1775" s="28">
        <f>IF(C1775&lt; $D$4+1,MOD(((ROW(B1775)-ROW(B$7))),$C$5)+1,"")</f>
        <v/>
      </c>
      <c r="C1775" s="28">
        <f>ROUNDDOWN(((ROW(C1775)-ROW(C$7))/C$5)+1,0)</f>
        <v/>
      </c>
    </row>
    <row r="1776">
      <c r="B1776" s="28">
        <f>IF(C1776&lt; $D$4+1,MOD(((ROW(B1776)-ROW(B$7))),$C$5)+1,"")</f>
        <v/>
      </c>
      <c r="C1776" s="28">
        <f>ROUNDDOWN(((ROW(C1776)-ROW(C$7))/C$5)+1,0)</f>
        <v/>
      </c>
    </row>
    <row r="1777">
      <c r="B1777" s="28">
        <f>IF(C1777&lt; $D$4+1,MOD(((ROW(B1777)-ROW(B$7))),$C$5)+1,"")</f>
        <v/>
      </c>
      <c r="C1777" s="28">
        <f>ROUNDDOWN(((ROW(C1777)-ROW(C$7))/C$5)+1,0)</f>
        <v/>
      </c>
    </row>
    <row r="1778">
      <c r="B1778" s="28">
        <f>IF(C1778&lt; $D$4+1,MOD(((ROW(B1778)-ROW(B$7))),$C$5)+1,"")</f>
        <v/>
      </c>
      <c r="C1778" s="28">
        <f>ROUNDDOWN(((ROW(C1778)-ROW(C$7))/C$5)+1,0)</f>
        <v/>
      </c>
    </row>
    <row r="1779">
      <c r="B1779" s="28">
        <f>IF(C1779&lt; $D$4+1,MOD(((ROW(B1779)-ROW(B$7))),$C$5)+1,"")</f>
        <v/>
      </c>
      <c r="C1779" s="28">
        <f>ROUNDDOWN(((ROW(C1779)-ROW(C$7))/C$5)+1,0)</f>
        <v/>
      </c>
    </row>
    <row r="1780">
      <c r="B1780" s="28">
        <f>IF(C1780&lt; $D$4+1,MOD(((ROW(B1780)-ROW(B$7))),$C$5)+1,"")</f>
        <v/>
      </c>
      <c r="C1780" s="28">
        <f>ROUNDDOWN(((ROW(C1780)-ROW(C$7))/C$5)+1,0)</f>
        <v/>
      </c>
    </row>
    <row r="1781">
      <c r="B1781" s="28">
        <f>IF(C1781&lt; $D$4+1,MOD(((ROW(B1781)-ROW(B$7))),$C$5)+1,"")</f>
        <v/>
      </c>
      <c r="C1781" s="28">
        <f>ROUNDDOWN(((ROW(C1781)-ROW(C$7))/C$5)+1,0)</f>
        <v/>
      </c>
    </row>
    <row r="1782">
      <c r="B1782" s="28">
        <f>IF(C1782&lt; $D$4+1,MOD(((ROW(B1782)-ROW(B$7))),$C$5)+1,"")</f>
        <v/>
      </c>
      <c r="C1782" s="28">
        <f>ROUNDDOWN(((ROW(C1782)-ROW(C$7))/C$5)+1,0)</f>
        <v/>
      </c>
    </row>
    <row r="1783">
      <c r="B1783" s="28">
        <f>IF(C1783&lt; $D$4+1,MOD(((ROW(B1783)-ROW(B$7))),$C$5)+1,"")</f>
        <v/>
      </c>
      <c r="C1783" s="28">
        <f>ROUNDDOWN(((ROW(C1783)-ROW(C$7))/C$5)+1,0)</f>
        <v/>
      </c>
    </row>
    <row r="1784">
      <c r="B1784" s="28">
        <f>IF(C1784&lt; $D$4+1,MOD(((ROW(B1784)-ROW(B$7))),$C$5)+1,"")</f>
        <v/>
      </c>
      <c r="C1784" s="28">
        <f>ROUNDDOWN(((ROW(C1784)-ROW(C$7))/C$5)+1,0)</f>
        <v/>
      </c>
    </row>
    <row r="1785">
      <c r="B1785" s="28">
        <f>IF(C1785&lt; $D$4+1,MOD(((ROW(B1785)-ROW(B$7))),$C$5)+1,"")</f>
        <v/>
      </c>
      <c r="C1785" s="28">
        <f>ROUNDDOWN(((ROW(C1785)-ROW(C$7))/C$5)+1,0)</f>
        <v/>
      </c>
    </row>
    <row r="1786">
      <c r="B1786" s="28">
        <f>IF(C1786&lt; $D$4+1,MOD(((ROW(B1786)-ROW(B$7))),$C$5)+1,"")</f>
        <v/>
      </c>
      <c r="C1786" s="28">
        <f>ROUNDDOWN(((ROW(C1786)-ROW(C$7))/C$5)+1,0)</f>
        <v/>
      </c>
    </row>
    <row r="1787">
      <c r="B1787" s="28">
        <f>IF(C1787&lt; $D$4+1,MOD(((ROW(B1787)-ROW(B$7))),$C$5)+1,"")</f>
        <v/>
      </c>
      <c r="C1787" s="28">
        <f>ROUNDDOWN(((ROW(C1787)-ROW(C$7))/C$5)+1,0)</f>
        <v/>
      </c>
    </row>
    <row r="1788">
      <c r="B1788" s="28">
        <f>IF(C1788&lt; $D$4+1,MOD(((ROW(B1788)-ROW(B$7))),$C$5)+1,"")</f>
        <v/>
      </c>
      <c r="C1788" s="28">
        <f>ROUNDDOWN(((ROW(C1788)-ROW(C$7))/C$5)+1,0)</f>
        <v/>
      </c>
    </row>
    <row r="1789">
      <c r="B1789" s="28">
        <f>IF(C1789&lt; $D$4+1,MOD(((ROW(B1789)-ROW(B$7))),$C$5)+1,"")</f>
        <v/>
      </c>
      <c r="C1789" s="28">
        <f>ROUNDDOWN(((ROW(C1789)-ROW(C$7))/C$5)+1,0)</f>
        <v/>
      </c>
    </row>
    <row r="1790">
      <c r="B1790" s="28">
        <f>IF(C1790&lt; $D$4+1,MOD(((ROW(B1790)-ROW(B$7))),$C$5)+1,"")</f>
        <v/>
      </c>
      <c r="C1790" s="28">
        <f>ROUNDDOWN(((ROW(C1790)-ROW(C$7))/C$5)+1,0)</f>
        <v/>
      </c>
    </row>
    <row r="1791">
      <c r="B1791" s="28">
        <f>IF(C1791&lt; $D$4+1,MOD(((ROW(B1791)-ROW(B$7))),$C$5)+1,"")</f>
        <v/>
      </c>
      <c r="C1791" s="28">
        <f>ROUNDDOWN(((ROW(C1791)-ROW(C$7))/C$5)+1,0)</f>
        <v/>
      </c>
    </row>
    <row r="1792">
      <c r="B1792" s="28">
        <f>IF(C1792&lt; $D$4+1,MOD(((ROW(B1792)-ROW(B$7))),$C$5)+1,"")</f>
        <v/>
      </c>
      <c r="C1792" s="28">
        <f>ROUNDDOWN(((ROW(C1792)-ROW(C$7))/C$5)+1,0)</f>
        <v/>
      </c>
    </row>
    <row r="1793">
      <c r="B1793" s="28">
        <f>IF(C1793&lt; $D$4+1,MOD(((ROW(B1793)-ROW(B$7))),$C$5)+1,"")</f>
        <v/>
      </c>
      <c r="C1793" s="28">
        <f>ROUNDDOWN(((ROW(C1793)-ROW(C$7))/C$5)+1,0)</f>
        <v/>
      </c>
    </row>
    <row r="1794">
      <c r="B1794" s="28">
        <f>IF(C1794&lt; $D$4+1,MOD(((ROW(B1794)-ROW(B$7))),$C$5)+1,"")</f>
        <v/>
      </c>
      <c r="C1794" s="28">
        <f>ROUNDDOWN(((ROW(C1794)-ROW(C$7))/C$5)+1,0)</f>
        <v/>
      </c>
    </row>
    <row r="1795">
      <c r="B1795" s="28">
        <f>IF(C1795&lt; $D$4+1,MOD(((ROW(B1795)-ROW(B$7))),$C$5)+1,"")</f>
        <v/>
      </c>
      <c r="C1795" s="28">
        <f>ROUNDDOWN(((ROW(C1795)-ROW(C$7))/C$5)+1,0)</f>
        <v/>
      </c>
    </row>
    <row r="1796">
      <c r="B1796" s="28">
        <f>IF(C1796&lt; $D$4+1,MOD(((ROW(B1796)-ROW(B$7))),$C$5)+1,"")</f>
        <v/>
      </c>
      <c r="C1796" s="28">
        <f>ROUNDDOWN(((ROW(C1796)-ROW(C$7))/C$5)+1,0)</f>
        <v/>
      </c>
    </row>
    <row r="1797">
      <c r="B1797" s="28">
        <f>IF(C1797&lt; $D$4+1,MOD(((ROW(B1797)-ROW(B$7))),$C$5)+1,"")</f>
        <v/>
      </c>
      <c r="C1797" s="28">
        <f>ROUNDDOWN(((ROW(C1797)-ROW(C$7))/C$5)+1,0)</f>
        <v/>
      </c>
    </row>
    <row r="1798">
      <c r="B1798" s="28">
        <f>IF(C1798&lt; $D$4+1,MOD(((ROW(B1798)-ROW(B$7))),$C$5)+1,"")</f>
        <v/>
      </c>
      <c r="C1798" s="28">
        <f>ROUNDDOWN(((ROW(C1798)-ROW(C$7))/C$5)+1,0)</f>
        <v/>
      </c>
    </row>
    <row r="1799">
      <c r="B1799" s="28">
        <f>IF(C1799&lt; $D$4+1,MOD(((ROW(B1799)-ROW(B$7))),$C$5)+1,"")</f>
        <v/>
      </c>
      <c r="C1799" s="28">
        <f>ROUNDDOWN(((ROW(C1799)-ROW(C$7))/C$5)+1,0)</f>
        <v/>
      </c>
    </row>
    <row r="1800">
      <c r="B1800" s="28">
        <f>IF(C1800&lt; $D$4+1,MOD(((ROW(B1800)-ROW(B$7))),$C$5)+1,"")</f>
        <v/>
      </c>
      <c r="C1800" s="28">
        <f>ROUNDDOWN(((ROW(C1800)-ROW(C$7))/C$5)+1,0)</f>
        <v/>
      </c>
    </row>
    <row r="1801">
      <c r="B1801" s="28">
        <f>IF(C1801&lt; $D$4+1,MOD(((ROW(B1801)-ROW(B$7))),$C$5)+1,"")</f>
        <v/>
      </c>
      <c r="C1801" s="28">
        <f>ROUNDDOWN(((ROW(C1801)-ROW(C$7))/C$5)+1,0)</f>
        <v/>
      </c>
    </row>
    <row r="1802">
      <c r="B1802" s="28">
        <f>IF(C1802&lt; $D$4+1,MOD(((ROW(B1802)-ROW(B$7))),$C$5)+1,"")</f>
        <v/>
      </c>
      <c r="C1802" s="28">
        <f>ROUNDDOWN(((ROW(C1802)-ROW(C$7))/C$5)+1,0)</f>
        <v/>
      </c>
    </row>
    <row r="1803">
      <c r="B1803" s="28">
        <f>IF(C1803&lt; $D$4+1,MOD(((ROW(B1803)-ROW(B$7))),$C$5)+1,"")</f>
        <v/>
      </c>
      <c r="C1803" s="28">
        <f>ROUNDDOWN(((ROW(C1803)-ROW(C$7))/C$5)+1,0)</f>
        <v/>
      </c>
    </row>
    <row r="1804">
      <c r="B1804" s="28">
        <f>IF(C1804&lt; $D$4+1,MOD(((ROW(B1804)-ROW(B$7))),$C$5)+1,"")</f>
        <v/>
      </c>
      <c r="C1804" s="28">
        <f>ROUNDDOWN(((ROW(C1804)-ROW(C$7))/C$5)+1,0)</f>
        <v/>
      </c>
    </row>
    <row r="1805">
      <c r="B1805" s="28">
        <f>IF(C1805&lt; $D$4+1,MOD(((ROW(B1805)-ROW(B$7))),$C$5)+1,"")</f>
        <v/>
      </c>
      <c r="C1805" s="28">
        <f>ROUNDDOWN(((ROW(C1805)-ROW(C$7))/C$5)+1,0)</f>
        <v/>
      </c>
    </row>
    <row r="1806">
      <c r="B1806" s="28">
        <f>IF(C1806&lt; $D$4+1,MOD(((ROW(B1806)-ROW(B$7))),$C$5)+1,"")</f>
        <v/>
      </c>
      <c r="C1806" s="28">
        <f>ROUNDDOWN(((ROW(C1806)-ROW(C$7))/C$5)+1,0)</f>
        <v/>
      </c>
    </row>
    <row r="1807">
      <c r="B1807" s="28">
        <f>IF(C1807&lt; $D$4+1,MOD(((ROW(B1807)-ROW(B$7))),$C$5)+1,"")</f>
        <v/>
      </c>
      <c r="C1807" s="28">
        <f>ROUNDDOWN(((ROW(C1807)-ROW(C$7))/C$5)+1,0)</f>
        <v/>
      </c>
    </row>
    <row r="1808">
      <c r="B1808" s="28">
        <f>IF(C1808&lt; $D$4+1,MOD(((ROW(B1808)-ROW(B$7))),$C$5)+1,"")</f>
        <v/>
      </c>
      <c r="C1808" s="28">
        <f>ROUNDDOWN(((ROW(C1808)-ROW(C$7))/C$5)+1,0)</f>
        <v/>
      </c>
    </row>
    <row r="1809">
      <c r="B1809" s="28">
        <f>IF(C1809&lt; $D$4+1,MOD(((ROW(B1809)-ROW(B$7))),$C$5)+1,"")</f>
        <v/>
      </c>
      <c r="C1809" s="28">
        <f>ROUNDDOWN(((ROW(C1809)-ROW(C$7))/C$5)+1,0)</f>
        <v/>
      </c>
    </row>
    <row r="1810">
      <c r="B1810" s="28">
        <f>IF(C1810&lt; $D$4+1,MOD(((ROW(B1810)-ROW(B$7))),$C$5)+1,"")</f>
        <v/>
      </c>
      <c r="C1810" s="28">
        <f>ROUNDDOWN(((ROW(C1810)-ROW(C$7))/C$5)+1,0)</f>
        <v/>
      </c>
    </row>
    <row r="1811">
      <c r="B1811" s="28">
        <f>IF(C1811&lt; $D$4+1,MOD(((ROW(B1811)-ROW(B$7))),$C$5)+1,"")</f>
        <v/>
      </c>
      <c r="C1811" s="28">
        <f>ROUNDDOWN(((ROW(C1811)-ROW(C$7))/C$5)+1,0)</f>
        <v/>
      </c>
    </row>
    <row r="1812">
      <c r="B1812" s="28">
        <f>IF(C1812&lt; $D$4+1,MOD(((ROW(B1812)-ROW(B$7))),$C$5)+1,"")</f>
        <v/>
      </c>
      <c r="C1812" s="28">
        <f>ROUNDDOWN(((ROW(C1812)-ROW(C$7))/C$5)+1,0)</f>
        <v/>
      </c>
    </row>
    <row r="1813">
      <c r="B1813" s="28">
        <f>IF(C1813&lt; $D$4+1,MOD(((ROW(B1813)-ROW(B$7))),$C$5)+1,"")</f>
        <v/>
      </c>
      <c r="C1813" s="28">
        <f>ROUNDDOWN(((ROW(C1813)-ROW(C$7))/C$5)+1,0)</f>
        <v/>
      </c>
    </row>
    <row r="1814">
      <c r="B1814" s="28">
        <f>IF(C1814&lt; $D$4+1,MOD(((ROW(B1814)-ROW(B$7))),$C$5)+1,"")</f>
        <v/>
      </c>
      <c r="C1814" s="28">
        <f>ROUNDDOWN(((ROW(C1814)-ROW(C$7))/C$5)+1,0)</f>
        <v/>
      </c>
    </row>
    <row r="1815">
      <c r="B1815" s="28">
        <f>IF(C1815&lt; $D$4+1,MOD(((ROW(B1815)-ROW(B$7))),$C$5)+1,"")</f>
        <v/>
      </c>
      <c r="C1815" s="28">
        <f>ROUNDDOWN(((ROW(C1815)-ROW(C$7))/C$5)+1,0)</f>
        <v/>
      </c>
    </row>
    <row r="1816">
      <c r="B1816" s="28">
        <f>IF(C1816&lt; $D$4+1,MOD(((ROW(B1816)-ROW(B$7))),$C$5)+1,"")</f>
        <v/>
      </c>
      <c r="C1816" s="28">
        <f>ROUNDDOWN(((ROW(C1816)-ROW(C$7))/C$5)+1,0)</f>
        <v/>
      </c>
    </row>
    <row r="1817">
      <c r="B1817" s="28">
        <f>IF(C1817&lt; $D$4+1,MOD(((ROW(B1817)-ROW(B$7))),$C$5)+1,"")</f>
        <v/>
      </c>
      <c r="C1817" s="28">
        <f>ROUNDDOWN(((ROW(C1817)-ROW(C$7))/C$5)+1,0)</f>
        <v/>
      </c>
    </row>
    <row r="1818">
      <c r="B1818" s="28">
        <f>IF(C1818&lt; $D$4+1,MOD(((ROW(B1818)-ROW(B$7))),$C$5)+1,"")</f>
        <v/>
      </c>
      <c r="C1818" s="28">
        <f>ROUNDDOWN(((ROW(C1818)-ROW(C$7))/C$5)+1,0)</f>
        <v/>
      </c>
    </row>
    <row r="1819">
      <c r="B1819" s="28">
        <f>IF(C1819&lt; $D$4+1,MOD(((ROW(B1819)-ROW(B$7))),$C$5)+1,"")</f>
        <v/>
      </c>
      <c r="C1819" s="28">
        <f>ROUNDDOWN(((ROW(C1819)-ROW(C$7))/C$5)+1,0)</f>
        <v/>
      </c>
    </row>
    <row r="1820">
      <c r="B1820" s="28">
        <f>IF(C1820&lt; $D$4+1,MOD(((ROW(B1820)-ROW(B$7))),$C$5)+1,"")</f>
        <v/>
      </c>
      <c r="C1820" s="28">
        <f>ROUNDDOWN(((ROW(C1820)-ROW(C$7))/C$5)+1,0)</f>
        <v/>
      </c>
    </row>
    <row r="1821">
      <c r="B1821" s="28">
        <f>IF(C1821&lt; $D$4+1,MOD(((ROW(B1821)-ROW(B$7))),$C$5)+1,"")</f>
        <v/>
      </c>
      <c r="C1821" s="28">
        <f>ROUNDDOWN(((ROW(C1821)-ROW(C$7))/C$5)+1,0)</f>
        <v/>
      </c>
    </row>
    <row r="1822">
      <c r="B1822" s="28">
        <f>IF(C1822&lt; $D$4+1,MOD(((ROW(B1822)-ROW(B$7))),$C$5)+1,"")</f>
        <v/>
      </c>
      <c r="C1822" s="28">
        <f>ROUNDDOWN(((ROW(C1822)-ROW(C$7))/C$5)+1,0)</f>
        <v/>
      </c>
    </row>
    <row r="1823">
      <c r="B1823" s="28">
        <f>IF(C1823&lt; $D$4+1,MOD(((ROW(B1823)-ROW(B$7))),$C$5)+1,"")</f>
        <v/>
      </c>
      <c r="C1823" s="28">
        <f>ROUNDDOWN(((ROW(C1823)-ROW(C$7))/C$5)+1,0)</f>
        <v/>
      </c>
    </row>
    <row r="1824">
      <c r="B1824" s="28">
        <f>IF(C1824&lt; $D$4+1,MOD(((ROW(B1824)-ROW(B$7))),$C$5)+1,"")</f>
        <v/>
      </c>
      <c r="C1824" s="28">
        <f>ROUNDDOWN(((ROW(C1824)-ROW(C$7))/C$5)+1,0)</f>
        <v/>
      </c>
    </row>
    <row r="1825">
      <c r="B1825" s="28">
        <f>IF(C1825&lt; $D$4+1,MOD(((ROW(B1825)-ROW(B$7))),$C$5)+1,"")</f>
        <v/>
      </c>
      <c r="C1825" s="28">
        <f>ROUNDDOWN(((ROW(C1825)-ROW(C$7))/C$5)+1,0)</f>
        <v/>
      </c>
    </row>
    <row r="1826">
      <c r="B1826" s="28">
        <f>IF(C1826&lt; $D$4+1,MOD(((ROW(B1826)-ROW(B$7))),$C$5)+1,"")</f>
        <v/>
      </c>
      <c r="C1826" s="28">
        <f>ROUNDDOWN(((ROW(C1826)-ROW(C$7))/C$5)+1,0)</f>
        <v/>
      </c>
    </row>
    <row r="1827">
      <c r="B1827" s="28">
        <f>IF(C1827&lt; $D$4+1,MOD(((ROW(B1827)-ROW(B$7))),$C$5)+1,"")</f>
        <v/>
      </c>
      <c r="C1827" s="28">
        <f>ROUNDDOWN(((ROW(C1827)-ROW(C$7))/C$5)+1,0)</f>
        <v/>
      </c>
    </row>
    <row r="1828">
      <c r="B1828" s="28">
        <f>IF(C1828&lt; $D$4+1,MOD(((ROW(B1828)-ROW(B$7))),$C$5)+1,"")</f>
        <v/>
      </c>
      <c r="C1828" s="28">
        <f>ROUNDDOWN(((ROW(C1828)-ROW(C$7))/C$5)+1,0)</f>
        <v/>
      </c>
    </row>
    <row r="1829">
      <c r="B1829" s="28">
        <f>IF(C1829&lt; $D$4+1,MOD(((ROW(B1829)-ROW(B$7))),$C$5)+1,"")</f>
        <v/>
      </c>
      <c r="C1829" s="28">
        <f>ROUNDDOWN(((ROW(C1829)-ROW(C$7))/C$5)+1,0)</f>
        <v/>
      </c>
    </row>
    <row r="1830">
      <c r="B1830" s="28">
        <f>IF(C1830&lt; $D$4+1,MOD(((ROW(B1830)-ROW(B$7))),$C$5)+1,"")</f>
        <v/>
      </c>
      <c r="C1830" s="28">
        <f>ROUNDDOWN(((ROW(C1830)-ROW(C$7))/C$5)+1,0)</f>
        <v/>
      </c>
    </row>
    <row r="1831">
      <c r="B1831" s="28">
        <f>IF(C1831&lt; $D$4+1,MOD(((ROW(B1831)-ROW(B$7))),$C$5)+1,"")</f>
        <v/>
      </c>
      <c r="C1831" s="28">
        <f>ROUNDDOWN(((ROW(C1831)-ROW(C$7))/C$5)+1,0)</f>
        <v/>
      </c>
    </row>
    <row r="1832">
      <c r="B1832" s="28">
        <f>IF(C1832&lt; $D$4+1,MOD(((ROW(B1832)-ROW(B$7))),$C$5)+1,"")</f>
        <v/>
      </c>
      <c r="C1832" s="28">
        <f>ROUNDDOWN(((ROW(C1832)-ROW(C$7))/C$5)+1,0)</f>
        <v/>
      </c>
    </row>
    <row r="1833">
      <c r="B1833" s="28">
        <f>IF(C1833&lt; $D$4+1,MOD(((ROW(B1833)-ROW(B$7))),$C$5)+1,"")</f>
        <v/>
      </c>
      <c r="C1833" s="28">
        <f>ROUNDDOWN(((ROW(C1833)-ROW(C$7))/C$5)+1,0)</f>
        <v/>
      </c>
    </row>
    <row r="1834">
      <c r="B1834" s="28">
        <f>IF(C1834&lt; $D$4+1,MOD(((ROW(B1834)-ROW(B$7))),$C$5)+1,"")</f>
        <v/>
      </c>
      <c r="C1834" s="28">
        <f>ROUNDDOWN(((ROW(C1834)-ROW(C$7))/C$5)+1,0)</f>
        <v/>
      </c>
    </row>
    <row r="1835">
      <c r="B1835" s="28">
        <f>IF(C1835&lt; $D$4+1,MOD(((ROW(B1835)-ROW(B$7))),$C$5)+1,"")</f>
        <v/>
      </c>
      <c r="C1835" s="28">
        <f>ROUNDDOWN(((ROW(C1835)-ROW(C$7))/C$5)+1,0)</f>
        <v/>
      </c>
    </row>
    <row r="1836">
      <c r="B1836" s="28">
        <f>IF(C1836&lt; $D$4+1,MOD(((ROW(B1836)-ROW(B$7))),$C$5)+1,"")</f>
        <v/>
      </c>
      <c r="C1836" s="28">
        <f>ROUNDDOWN(((ROW(C1836)-ROW(C$7))/C$5)+1,0)</f>
        <v/>
      </c>
    </row>
    <row r="1837">
      <c r="B1837" s="28">
        <f>IF(C1837&lt; $D$4+1,MOD(((ROW(B1837)-ROW(B$7))),$C$5)+1,"")</f>
        <v/>
      </c>
      <c r="C1837" s="28">
        <f>ROUNDDOWN(((ROW(C1837)-ROW(C$7))/C$5)+1,0)</f>
        <v/>
      </c>
    </row>
    <row r="1838">
      <c r="B1838" s="28">
        <f>IF(C1838&lt; $D$4+1,MOD(((ROW(B1838)-ROW(B$7))),$C$5)+1,"")</f>
        <v/>
      </c>
      <c r="C1838" s="28">
        <f>ROUNDDOWN(((ROW(C1838)-ROW(C$7))/C$5)+1,0)</f>
        <v/>
      </c>
    </row>
    <row r="1839">
      <c r="B1839" s="28">
        <f>IF(C1839&lt; $D$4+1,MOD(((ROW(B1839)-ROW(B$7))),$C$5)+1,"")</f>
        <v/>
      </c>
      <c r="C1839" s="28">
        <f>ROUNDDOWN(((ROW(C1839)-ROW(C$7))/C$5)+1,0)</f>
        <v/>
      </c>
    </row>
    <row r="1840">
      <c r="B1840" s="28">
        <f>IF(C1840&lt; $D$4+1,MOD(((ROW(B1840)-ROW(B$7))),$C$5)+1,"")</f>
        <v/>
      </c>
      <c r="C1840" s="28">
        <f>ROUNDDOWN(((ROW(C1840)-ROW(C$7))/C$5)+1,0)</f>
        <v/>
      </c>
    </row>
    <row r="1841">
      <c r="B1841" s="28">
        <f>IF(C1841&lt; $D$4+1,MOD(((ROW(B1841)-ROW(B$7))),$C$5)+1,"")</f>
        <v/>
      </c>
      <c r="C1841" s="28">
        <f>ROUNDDOWN(((ROW(C1841)-ROW(C$7))/C$5)+1,0)</f>
        <v/>
      </c>
    </row>
    <row r="1842">
      <c r="B1842" s="28">
        <f>IF(C1842&lt; $D$4+1,MOD(((ROW(B1842)-ROW(B$7))),$C$5)+1,"")</f>
        <v/>
      </c>
      <c r="C1842" s="28">
        <f>ROUNDDOWN(((ROW(C1842)-ROW(C$7))/C$5)+1,0)</f>
        <v/>
      </c>
    </row>
    <row r="1843">
      <c r="B1843" s="28">
        <f>IF(C1843&lt; $D$4+1,MOD(((ROW(B1843)-ROW(B$7))),$C$5)+1,"")</f>
        <v/>
      </c>
      <c r="C1843" s="28">
        <f>ROUNDDOWN(((ROW(C1843)-ROW(C$7))/C$5)+1,0)</f>
        <v/>
      </c>
    </row>
    <row r="1844">
      <c r="B1844" s="28">
        <f>IF(C1844&lt; $D$4+1,MOD(((ROW(B1844)-ROW(B$7))),$C$5)+1,"")</f>
        <v/>
      </c>
      <c r="C1844" s="28">
        <f>ROUNDDOWN(((ROW(C1844)-ROW(C$7))/C$5)+1,0)</f>
        <v/>
      </c>
    </row>
    <row r="1845">
      <c r="B1845" s="28">
        <f>IF(C1845&lt; $D$4+1,MOD(((ROW(B1845)-ROW(B$7))),$C$5)+1,"")</f>
        <v/>
      </c>
      <c r="C1845" s="28">
        <f>ROUNDDOWN(((ROW(C1845)-ROW(C$7))/C$5)+1,0)</f>
        <v/>
      </c>
    </row>
    <row r="1846">
      <c r="B1846" s="28">
        <f>IF(C1846&lt; $D$4+1,MOD(((ROW(B1846)-ROW(B$7))),$C$5)+1,"")</f>
        <v/>
      </c>
      <c r="C1846" s="28">
        <f>ROUNDDOWN(((ROW(C1846)-ROW(C$7))/C$5)+1,0)</f>
        <v/>
      </c>
    </row>
    <row r="1847">
      <c r="B1847" s="28">
        <f>IF(C1847&lt; $D$4+1,MOD(((ROW(B1847)-ROW(B$7))),$C$5)+1,"")</f>
        <v/>
      </c>
      <c r="C1847" s="28">
        <f>ROUNDDOWN(((ROW(C1847)-ROW(C$7))/C$5)+1,0)</f>
        <v/>
      </c>
    </row>
    <row r="1848">
      <c r="B1848" s="28">
        <f>IF(C1848&lt; $D$4+1,MOD(((ROW(B1848)-ROW(B$7))),$C$5)+1,"")</f>
        <v/>
      </c>
      <c r="C1848" s="28">
        <f>ROUNDDOWN(((ROW(C1848)-ROW(C$7))/C$5)+1,0)</f>
        <v/>
      </c>
    </row>
    <row r="1849">
      <c r="B1849" s="28">
        <f>IF(C1849&lt; $D$4+1,MOD(((ROW(B1849)-ROW(B$7))),$C$5)+1,"")</f>
        <v/>
      </c>
      <c r="C1849" s="28">
        <f>ROUNDDOWN(((ROW(C1849)-ROW(C$7))/C$5)+1,0)</f>
        <v/>
      </c>
    </row>
    <row r="1850">
      <c r="B1850" s="28">
        <f>IF(C1850&lt; $D$4+1,MOD(((ROW(B1850)-ROW(B$7))),$C$5)+1,"")</f>
        <v/>
      </c>
      <c r="C1850" s="28">
        <f>ROUNDDOWN(((ROW(C1850)-ROW(C$7))/C$5)+1,0)</f>
        <v/>
      </c>
    </row>
    <row r="1851">
      <c r="B1851" s="28">
        <f>IF(C1851&lt; $D$4+1,MOD(((ROW(B1851)-ROW(B$7))),$C$5)+1,"")</f>
        <v/>
      </c>
      <c r="C1851" s="28">
        <f>ROUNDDOWN(((ROW(C1851)-ROW(C$7))/C$5)+1,0)</f>
        <v/>
      </c>
    </row>
    <row r="1852">
      <c r="B1852" s="28">
        <f>IF(C1852&lt; $D$4+1,MOD(((ROW(B1852)-ROW(B$7))),$C$5)+1,"")</f>
        <v/>
      </c>
      <c r="C1852" s="28">
        <f>ROUNDDOWN(((ROW(C1852)-ROW(C$7))/C$5)+1,0)</f>
        <v/>
      </c>
    </row>
    <row r="1853">
      <c r="B1853" s="28">
        <f>IF(C1853&lt; $D$4+1,MOD(((ROW(B1853)-ROW(B$7))),$C$5)+1,"")</f>
        <v/>
      </c>
      <c r="C1853" s="28">
        <f>ROUNDDOWN(((ROW(C1853)-ROW(C$7))/C$5)+1,0)</f>
        <v/>
      </c>
    </row>
    <row r="1854">
      <c r="B1854" s="28">
        <f>IF(C1854&lt; $D$4+1,MOD(((ROW(B1854)-ROW(B$7))),$C$5)+1,"")</f>
        <v/>
      </c>
      <c r="C1854" s="28">
        <f>ROUNDDOWN(((ROW(C1854)-ROW(C$7))/C$5)+1,0)</f>
        <v/>
      </c>
    </row>
    <row r="1855">
      <c r="B1855" s="28">
        <f>IF(C1855&lt; $D$4+1,MOD(((ROW(B1855)-ROW(B$7))),$C$5)+1,"")</f>
        <v/>
      </c>
      <c r="C1855" s="28">
        <f>ROUNDDOWN(((ROW(C1855)-ROW(C$7))/C$5)+1,0)</f>
        <v/>
      </c>
    </row>
    <row r="1856">
      <c r="B1856" s="28">
        <f>IF(C1856&lt; $D$4+1,MOD(((ROW(B1856)-ROW(B$7))),$C$5)+1,"")</f>
        <v/>
      </c>
      <c r="C1856" s="28">
        <f>ROUNDDOWN(((ROW(C1856)-ROW(C$7))/C$5)+1,0)</f>
        <v/>
      </c>
    </row>
    <row r="1857">
      <c r="B1857" s="28">
        <f>IF(C1857&lt; $D$4+1,MOD(((ROW(B1857)-ROW(B$7))),$C$5)+1,"")</f>
        <v/>
      </c>
      <c r="C1857" s="28">
        <f>ROUNDDOWN(((ROW(C1857)-ROW(C$7))/C$5)+1,0)</f>
        <v/>
      </c>
    </row>
    <row r="1858">
      <c r="B1858" s="28">
        <f>IF(C1858&lt; $D$4+1,MOD(((ROW(B1858)-ROW(B$7))),$C$5)+1,"")</f>
        <v/>
      </c>
      <c r="C1858" s="28">
        <f>ROUNDDOWN(((ROW(C1858)-ROW(C$7))/C$5)+1,0)</f>
        <v/>
      </c>
    </row>
    <row r="1859">
      <c r="B1859" s="28">
        <f>IF(C1859&lt; $D$4+1,MOD(((ROW(B1859)-ROW(B$7))),$C$5)+1,"")</f>
        <v/>
      </c>
      <c r="C1859" s="28">
        <f>ROUNDDOWN(((ROW(C1859)-ROW(C$7))/C$5)+1,0)</f>
        <v/>
      </c>
    </row>
    <row r="1860">
      <c r="B1860" s="28">
        <f>IF(C1860&lt; $D$4+1,MOD(((ROW(B1860)-ROW(B$7))),$C$5)+1,"")</f>
        <v/>
      </c>
      <c r="C1860" s="28">
        <f>ROUNDDOWN(((ROW(C1860)-ROW(C$7))/C$5)+1,0)</f>
        <v/>
      </c>
    </row>
    <row r="1861">
      <c r="B1861" s="28">
        <f>IF(C1861&lt; $D$4+1,MOD(((ROW(B1861)-ROW(B$7))),$C$5)+1,"")</f>
        <v/>
      </c>
      <c r="C1861" s="28">
        <f>ROUNDDOWN(((ROW(C1861)-ROW(C$7))/C$5)+1,0)</f>
        <v/>
      </c>
    </row>
    <row r="1862">
      <c r="B1862" s="28">
        <f>IF(C1862&lt; $D$4+1,MOD(((ROW(B1862)-ROW(B$7))),$C$5)+1,"")</f>
        <v/>
      </c>
      <c r="C1862" s="28">
        <f>ROUNDDOWN(((ROW(C1862)-ROW(C$7))/C$5)+1,0)</f>
        <v/>
      </c>
    </row>
    <row r="1863">
      <c r="B1863" s="28">
        <f>IF(C1863&lt; $D$4+1,MOD(((ROW(B1863)-ROW(B$7))),$C$5)+1,"")</f>
        <v/>
      </c>
      <c r="C1863" s="28">
        <f>ROUNDDOWN(((ROW(C1863)-ROW(C$7))/C$5)+1,0)</f>
        <v/>
      </c>
    </row>
    <row r="1864">
      <c r="B1864" s="28">
        <f>IF(C1864&lt; $D$4+1,MOD(((ROW(B1864)-ROW(B$7))),$C$5)+1,"")</f>
        <v/>
      </c>
      <c r="C1864" s="28">
        <f>ROUNDDOWN(((ROW(C1864)-ROW(C$7))/C$5)+1,0)</f>
        <v/>
      </c>
    </row>
    <row r="1865">
      <c r="B1865" s="28">
        <f>IF(C1865&lt; $D$4+1,MOD(((ROW(B1865)-ROW(B$7))),$C$5)+1,"")</f>
        <v/>
      </c>
      <c r="C1865" s="28">
        <f>ROUNDDOWN(((ROW(C1865)-ROW(C$7))/C$5)+1,0)</f>
        <v/>
      </c>
    </row>
    <row r="1866">
      <c r="B1866" s="28">
        <f>IF(C1866&lt; $D$4+1,MOD(((ROW(B1866)-ROW(B$7))),$C$5)+1,"")</f>
        <v/>
      </c>
      <c r="C1866" s="28">
        <f>ROUNDDOWN(((ROW(C1866)-ROW(C$7))/C$5)+1,0)</f>
        <v/>
      </c>
    </row>
    <row r="1867">
      <c r="B1867" s="28">
        <f>IF(C1867&lt; $D$4+1,MOD(((ROW(B1867)-ROW(B$7))),$C$5)+1,"")</f>
        <v/>
      </c>
      <c r="C1867" s="28">
        <f>ROUNDDOWN(((ROW(C1867)-ROW(C$7))/C$5)+1,0)</f>
        <v/>
      </c>
    </row>
    <row r="1868">
      <c r="B1868" s="28">
        <f>IF(C1868&lt; $D$4+1,MOD(((ROW(B1868)-ROW(B$7))),$C$5)+1,"")</f>
        <v/>
      </c>
      <c r="C1868" s="28">
        <f>ROUNDDOWN(((ROW(C1868)-ROW(C$7))/C$5)+1,0)</f>
        <v/>
      </c>
    </row>
    <row r="1869">
      <c r="B1869" s="28">
        <f>IF(C1869&lt; $D$4+1,MOD(((ROW(B1869)-ROW(B$7))),$C$5)+1,"")</f>
        <v/>
      </c>
      <c r="C1869" s="28">
        <f>ROUNDDOWN(((ROW(C1869)-ROW(C$7))/C$5)+1,0)</f>
        <v/>
      </c>
    </row>
    <row r="1870">
      <c r="B1870" s="28">
        <f>IF(C1870&lt; $D$4+1,MOD(((ROW(B1870)-ROW(B$7))),$C$5)+1,"")</f>
        <v/>
      </c>
      <c r="C1870" s="28">
        <f>ROUNDDOWN(((ROW(C1870)-ROW(C$7))/C$5)+1,0)</f>
        <v/>
      </c>
    </row>
    <row r="1871">
      <c r="B1871" s="28">
        <f>IF(C1871&lt; $D$4+1,MOD(((ROW(B1871)-ROW(B$7))),$C$5)+1,"")</f>
        <v/>
      </c>
      <c r="C1871" s="28">
        <f>ROUNDDOWN(((ROW(C1871)-ROW(C$7))/C$5)+1,0)</f>
        <v/>
      </c>
    </row>
    <row r="1872">
      <c r="B1872" s="28">
        <f>IF(C1872&lt; $D$4+1,MOD(((ROW(B1872)-ROW(B$7))),$C$5)+1,"")</f>
        <v/>
      </c>
      <c r="C1872" s="28">
        <f>ROUNDDOWN(((ROW(C1872)-ROW(C$7))/C$5)+1,0)</f>
        <v/>
      </c>
    </row>
    <row r="1873">
      <c r="B1873" s="28">
        <f>IF(C1873&lt; $D$4+1,MOD(((ROW(B1873)-ROW(B$7))),$C$5)+1,"")</f>
        <v/>
      </c>
      <c r="C1873" s="28">
        <f>ROUNDDOWN(((ROW(C1873)-ROW(C$7))/C$5)+1,0)</f>
        <v/>
      </c>
    </row>
    <row r="1874">
      <c r="B1874" s="28">
        <f>IF(C1874&lt; $D$4+1,MOD(((ROW(B1874)-ROW(B$7))),$C$5)+1,"")</f>
        <v/>
      </c>
      <c r="C1874" s="28">
        <f>ROUNDDOWN(((ROW(C1874)-ROW(C$7))/C$5)+1,0)</f>
        <v/>
      </c>
    </row>
    <row r="1875">
      <c r="B1875" s="28">
        <f>IF(C1875&lt; $D$4+1,MOD(((ROW(B1875)-ROW(B$7))),$C$5)+1,"")</f>
        <v/>
      </c>
      <c r="C1875" s="28">
        <f>ROUNDDOWN(((ROW(C1875)-ROW(C$7))/C$5)+1,0)</f>
        <v/>
      </c>
    </row>
    <row r="1876">
      <c r="B1876" s="28">
        <f>IF(C1876&lt; $D$4+1,MOD(((ROW(B1876)-ROW(B$7))),$C$5)+1,"")</f>
        <v/>
      </c>
      <c r="C1876" s="28">
        <f>ROUNDDOWN(((ROW(C1876)-ROW(C$7))/C$5)+1,0)</f>
        <v/>
      </c>
    </row>
    <row r="1877">
      <c r="B1877" s="28">
        <f>IF(C1877&lt; $D$4+1,MOD(((ROW(B1877)-ROW(B$7))),$C$5)+1,"")</f>
        <v/>
      </c>
      <c r="C1877" s="28">
        <f>ROUNDDOWN(((ROW(C1877)-ROW(C$7))/C$5)+1,0)</f>
        <v/>
      </c>
    </row>
    <row r="1878">
      <c r="B1878" s="28">
        <f>IF(C1878&lt; $D$4+1,MOD(((ROW(B1878)-ROW(B$7))),$C$5)+1,"")</f>
        <v/>
      </c>
      <c r="C1878" s="28">
        <f>ROUNDDOWN(((ROW(C1878)-ROW(C$7))/C$5)+1,0)</f>
        <v/>
      </c>
    </row>
    <row r="1879">
      <c r="B1879" s="28">
        <f>IF(C1879&lt; $D$4+1,MOD(((ROW(B1879)-ROW(B$7))),$C$5)+1,"")</f>
        <v/>
      </c>
      <c r="C1879" s="28">
        <f>ROUNDDOWN(((ROW(C1879)-ROW(C$7))/C$5)+1,0)</f>
        <v/>
      </c>
    </row>
    <row r="1880">
      <c r="B1880" s="28">
        <f>IF(C1880&lt; $D$4+1,MOD(((ROW(B1880)-ROW(B$7))),$C$5)+1,"")</f>
        <v/>
      </c>
      <c r="C1880" s="28">
        <f>ROUNDDOWN(((ROW(C1880)-ROW(C$7))/C$5)+1,0)</f>
        <v/>
      </c>
    </row>
    <row r="1881">
      <c r="B1881" s="28">
        <f>IF(C1881&lt; $D$4+1,MOD(((ROW(B1881)-ROW(B$7))),$C$5)+1,"")</f>
        <v/>
      </c>
      <c r="C1881" s="28">
        <f>ROUNDDOWN(((ROW(C1881)-ROW(C$7))/C$5)+1,0)</f>
        <v/>
      </c>
    </row>
    <row r="1882">
      <c r="B1882" s="28">
        <f>IF(C1882&lt; $D$4+1,MOD(((ROW(B1882)-ROW(B$7))),$C$5)+1,"")</f>
        <v/>
      </c>
      <c r="C1882" s="28">
        <f>ROUNDDOWN(((ROW(C1882)-ROW(C$7))/C$5)+1,0)</f>
        <v/>
      </c>
    </row>
    <row r="1883">
      <c r="B1883" s="28">
        <f>IF(C1883&lt; $D$4+1,MOD(((ROW(B1883)-ROW(B$7))),$C$5)+1,"")</f>
        <v/>
      </c>
      <c r="C1883" s="28">
        <f>ROUNDDOWN(((ROW(C1883)-ROW(C$7))/C$5)+1,0)</f>
        <v/>
      </c>
    </row>
    <row r="1884">
      <c r="B1884" s="28">
        <f>IF(C1884&lt; $D$4+1,MOD(((ROW(B1884)-ROW(B$7))),$C$5)+1,"")</f>
        <v/>
      </c>
      <c r="C1884" s="28">
        <f>ROUNDDOWN(((ROW(C1884)-ROW(C$7))/C$5)+1,0)</f>
        <v/>
      </c>
    </row>
    <row r="1885">
      <c r="B1885" s="28">
        <f>IF(C1885&lt; $D$4+1,MOD(((ROW(B1885)-ROW(B$7))),$C$5)+1,"")</f>
        <v/>
      </c>
      <c r="C1885" s="28">
        <f>ROUNDDOWN(((ROW(C1885)-ROW(C$7))/C$5)+1,0)</f>
        <v/>
      </c>
    </row>
    <row r="1886">
      <c r="B1886" s="28">
        <f>IF(C1886&lt; $D$4+1,MOD(((ROW(B1886)-ROW(B$7))),$C$5)+1,"")</f>
        <v/>
      </c>
      <c r="C1886" s="28">
        <f>ROUNDDOWN(((ROW(C1886)-ROW(C$7))/C$5)+1,0)</f>
        <v/>
      </c>
    </row>
    <row r="1887">
      <c r="B1887" s="28">
        <f>IF(C1887&lt; $D$4+1,MOD(((ROW(B1887)-ROW(B$7))),$C$5)+1,"")</f>
        <v/>
      </c>
      <c r="C1887" s="28">
        <f>ROUNDDOWN(((ROW(C1887)-ROW(C$7))/C$5)+1,0)</f>
        <v/>
      </c>
    </row>
    <row r="1888">
      <c r="B1888" s="28">
        <f>IF(C1888&lt; $D$4+1,MOD(((ROW(B1888)-ROW(B$7))),$C$5)+1,"")</f>
        <v/>
      </c>
      <c r="C1888" s="28">
        <f>ROUNDDOWN(((ROW(C1888)-ROW(C$7))/C$5)+1,0)</f>
        <v/>
      </c>
    </row>
    <row r="1889">
      <c r="B1889" s="28">
        <f>IF(C1889&lt; $D$4+1,MOD(((ROW(B1889)-ROW(B$7))),$C$5)+1,"")</f>
        <v/>
      </c>
      <c r="C1889" s="28">
        <f>ROUNDDOWN(((ROW(C1889)-ROW(C$7))/C$5)+1,0)</f>
        <v/>
      </c>
    </row>
    <row r="1890">
      <c r="B1890" s="28">
        <f>IF(C1890&lt; $D$4+1,MOD(((ROW(B1890)-ROW(B$7))),$C$5)+1,"")</f>
        <v/>
      </c>
      <c r="C1890" s="28">
        <f>ROUNDDOWN(((ROW(C1890)-ROW(C$7))/C$5)+1,0)</f>
        <v/>
      </c>
    </row>
    <row r="1891">
      <c r="B1891" s="28">
        <f>IF(C1891&lt; $D$4+1,MOD(((ROW(B1891)-ROW(B$7))),$C$5)+1,"")</f>
        <v/>
      </c>
      <c r="C1891" s="28">
        <f>ROUNDDOWN(((ROW(C1891)-ROW(C$7))/C$5)+1,0)</f>
        <v/>
      </c>
    </row>
    <row r="1892">
      <c r="B1892" s="28">
        <f>IF(C1892&lt; $D$4+1,MOD(((ROW(B1892)-ROW(B$7))),$C$5)+1,"")</f>
        <v/>
      </c>
      <c r="C1892" s="28">
        <f>ROUNDDOWN(((ROW(C1892)-ROW(C$7))/C$5)+1,0)</f>
        <v/>
      </c>
    </row>
    <row r="1893">
      <c r="B1893" s="28">
        <f>IF(C1893&lt; $D$4+1,MOD(((ROW(B1893)-ROW(B$7))),$C$5)+1,"")</f>
        <v/>
      </c>
      <c r="C1893" s="28">
        <f>ROUNDDOWN(((ROW(C1893)-ROW(C$7))/C$5)+1,0)</f>
        <v/>
      </c>
    </row>
    <row r="1894">
      <c r="B1894" s="28">
        <f>IF(C1894&lt; $D$4+1,MOD(((ROW(B1894)-ROW(B$7))),$C$5)+1,"")</f>
        <v/>
      </c>
      <c r="C1894" s="28">
        <f>ROUNDDOWN(((ROW(C1894)-ROW(C$7))/C$5)+1,0)</f>
        <v/>
      </c>
    </row>
    <row r="1895">
      <c r="B1895" s="28">
        <f>IF(C1895&lt; $D$4+1,MOD(((ROW(B1895)-ROW(B$7))),$C$5)+1,"")</f>
        <v/>
      </c>
      <c r="C1895" s="28">
        <f>ROUNDDOWN(((ROW(C1895)-ROW(C$7))/C$5)+1,0)</f>
        <v/>
      </c>
    </row>
    <row r="1896">
      <c r="B1896" s="28">
        <f>IF(C1896&lt; $D$4+1,MOD(((ROW(B1896)-ROW(B$7))),$C$5)+1,"")</f>
        <v/>
      </c>
      <c r="C1896" s="28">
        <f>ROUNDDOWN(((ROW(C1896)-ROW(C$7))/C$5)+1,0)</f>
        <v/>
      </c>
    </row>
    <row r="1897">
      <c r="B1897" s="28">
        <f>IF(C1897&lt; $D$4+1,MOD(((ROW(B1897)-ROW(B$7))),$C$5)+1,"")</f>
        <v/>
      </c>
      <c r="C1897" s="28">
        <f>ROUNDDOWN(((ROW(C1897)-ROW(C$7))/C$5)+1,0)</f>
        <v/>
      </c>
    </row>
    <row r="1898">
      <c r="B1898" s="28">
        <f>IF(C1898&lt; $D$4+1,MOD(((ROW(B1898)-ROW(B$7))),$C$5)+1,"")</f>
        <v/>
      </c>
      <c r="C1898" s="28">
        <f>ROUNDDOWN(((ROW(C1898)-ROW(C$7))/C$5)+1,0)</f>
        <v/>
      </c>
    </row>
    <row r="1899">
      <c r="B1899" s="28">
        <f>IF(C1899&lt; $D$4+1,MOD(((ROW(B1899)-ROW(B$7))),$C$5)+1,"")</f>
        <v/>
      </c>
      <c r="C1899" s="28">
        <f>ROUNDDOWN(((ROW(C1899)-ROW(C$7))/C$5)+1,0)</f>
        <v/>
      </c>
    </row>
    <row r="1900">
      <c r="B1900" s="28">
        <f>IF(C1900&lt; $D$4+1,MOD(((ROW(B1900)-ROW(B$7))),$C$5)+1,"")</f>
        <v/>
      </c>
      <c r="C1900" s="28">
        <f>ROUNDDOWN(((ROW(C1900)-ROW(C$7))/C$5)+1,0)</f>
        <v/>
      </c>
    </row>
    <row r="1901">
      <c r="B1901" s="28">
        <f>IF(C1901&lt; $D$4+1,MOD(((ROW(B1901)-ROW(B$7))),$C$5)+1,"")</f>
        <v/>
      </c>
      <c r="C1901" s="28">
        <f>ROUNDDOWN(((ROW(C1901)-ROW(C$7))/C$5)+1,0)</f>
        <v/>
      </c>
    </row>
    <row r="1902">
      <c r="B1902" s="28">
        <f>IF(C1902&lt; $D$4+1,MOD(((ROW(B1902)-ROW(B$7))),$C$5)+1,"")</f>
        <v/>
      </c>
      <c r="C1902" s="28">
        <f>ROUNDDOWN(((ROW(C1902)-ROW(C$7))/C$5)+1,0)</f>
        <v/>
      </c>
    </row>
    <row r="1903">
      <c r="B1903" s="28">
        <f>IF(C1903&lt; $D$4+1,MOD(((ROW(B1903)-ROW(B$7))),$C$5)+1,"")</f>
        <v/>
      </c>
      <c r="C1903" s="28">
        <f>ROUNDDOWN(((ROW(C1903)-ROW(C$7))/C$5)+1,0)</f>
        <v/>
      </c>
    </row>
    <row r="1904">
      <c r="B1904" s="28">
        <f>IF(C1904&lt; $D$4+1,MOD(((ROW(B1904)-ROW(B$7))),$C$5)+1,"")</f>
        <v/>
      </c>
      <c r="C1904" s="28">
        <f>ROUNDDOWN(((ROW(C1904)-ROW(C$7))/C$5)+1,0)</f>
        <v/>
      </c>
    </row>
    <row r="1905">
      <c r="B1905" s="28">
        <f>IF(C1905&lt; $D$4+1,MOD(((ROW(B1905)-ROW(B$7))),$C$5)+1,"")</f>
        <v/>
      </c>
      <c r="C1905" s="28">
        <f>ROUNDDOWN(((ROW(C1905)-ROW(C$7))/C$5)+1,0)</f>
        <v/>
      </c>
    </row>
    <row r="1906">
      <c r="B1906" s="28">
        <f>IF(C1906&lt; $D$4+1,MOD(((ROW(B1906)-ROW(B$7))),$C$5)+1,"")</f>
        <v/>
      </c>
      <c r="C1906" s="28">
        <f>ROUNDDOWN(((ROW(C1906)-ROW(C$7))/C$5)+1,0)</f>
        <v/>
      </c>
    </row>
    <row r="1907">
      <c r="B1907" s="28">
        <f>IF(C1907&lt; $D$4+1,MOD(((ROW(B1907)-ROW(B$7))),$C$5)+1,"")</f>
        <v/>
      </c>
      <c r="C1907" s="28">
        <f>ROUNDDOWN(((ROW(C1907)-ROW(C$7))/C$5)+1,0)</f>
        <v/>
      </c>
    </row>
    <row r="1908">
      <c r="B1908" s="28">
        <f>IF(C1908&lt; $D$4+1,MOD(((ROW(B1908)-ROW(B$7))),$C$5)+1,"")</f>
        <v/>
      </c>
      <c r="C1908" s="28">
        <f>ROUNDDOWN(((ROW(C1908)-ROW(C$7))/C$5)+1,0)</f>
        <v/>
      </c>
    </row>
    <row r="1909">
      <c r="B1909" s="28">
        <f>IF(C1909&lt; $D$4+1,MOD(((ROW(B1909)-ROW(B$7))),$C$5)+1,"")</f>
        <v/>
      </c>
      <c r="C1909" s="28">
        <f>ROUNDDOWN(((ROW(C1909)-ROW(C$7))/C$5)+1,0)</f>
        <v/>
      </c>
    </row>
    <row r="1910">
      <c r="B1910" s="28">
        <f>IF(C1910&lt; $D$4+1,MOD(((ROW(B1910)-ROW(B$7))),$C$5)+1,"")</f>
        <v/>
      </c>
      <c r="C1910" s="28">
        <f>ROUNDDOWN(((ROW(C1910)-ROW(C$7))/C$5)+1,0)</f>
        <v/>
      </c>
    </row>
    <row r="1911">
      <c r="B1911" s="28">
        <f>IF(C1911&lt; $D$4+1,MOD(((ROW(B1911)-ROW(B$7))),$C$5)+1,"")</f>
        <v/>
      </c>
      <c r="C1911" s="28">
        <f>ROUNDDOWN(((ROW(C1911)-ROW(C$7))/C$5)+1,0)</f>
        <v/>
      </c>
    </row>
    <row r="1912">
      <c r="B1912" s="28">
        <f>IF(C1912&lt; $D$4+1,MOD(((ROW(B1912)-ROW(B$7))),$C$5)+1,"")</f>
        <v/>
      </c>
      <c r="C1912" s="28">
        <f>ROUNDDOWN(((ROW(C1912)-ROW(C$7))/C$5)+1,0)</f>
        <v/>
      </c>
    </row>
    <row r="1913">
      <c r="B1913" s="28">
        <f>IF(C1913&lt; $D$4+1,MOD(((ROW(B1913)-ROW(B$7))),$C$5)+1,"")</f>
        <v/>
      </c>
      <c r="C1913" s="28">
        <f>ROUNDDOWN(((ROW(C1913)-ROW(C$7))/C$5)+1,0)</f>
        <v/>
      </c>
    </row>
    <row r="1914">
      <c r="B1914" s="28">
        <f>IF(C1914&lt; $D$4+1,MOD(((ROW(B1914)-ROW(B$7))),$C$5)+1,"")</f>
        <v/>
      </c>
      <c r="C1914" s="28">
        <f>ROUNDDOWN(((ROW(C1914)-ROW(C$7))/C$5)+1,0)</f>
        <v/>
      </c>
    </row>
    <row r="1915">
      <c r="B1915" s="28">
        <f>IF(C1915&lt; $D$4+1,MOD(((ROW(B1915)-ROW(B$7))),$C$5)+1,"")</f>
        <v/>
      </c>
      <c r="C1915" s="28">
        <f>ROUNDDOWN(((ROW(C1915)-ROW(C$7))/C$5)+1,0)</f>
        <v/>
      </c>
    </row>
    <row r="1916">
      <c r="B1916" s="28">
        <f>IF(C1916&lt; $D$4+1,MOD(((ROW(B1916)-ROW(B$7))),$C$5)+1,"")</f>
        <v/>
      </c>
      <c r="C1916" s="28">
        <f>ROUNDDOWN(((ROW(C1916)-ROW(C$7))/C$5)+1,0)</f>
        <v/>
      </c>
    </row>
    <row r="1917">
      <c r="B1917" s="28">
        <f>IF(C1917&lt; $D$4+1,MOD(((ROW(B1917)-ROW(B$7))),$C$5)+1,"")</f>
        <v/>
      </c>
      <c r="C1917" s="28">
        <f>ROUNDDOWN(((ROW(C1917)-ROW(C$7))/C$5)+1,0)</f>
        <v/>
      </c>
    </row>
    <row r="1918">
      <c r="B1918" s="28">
        <f>IF(C1918&lt; $D$4+1,MOD(((ROW(B1918)-ROW(B$7))),$C$5)+1,"")</f>
        <v/>
      </c>
      <c r="C1918" s="28">
        <f>ROUNDDOWN(((ROW(C1918)-ROW(C$7))/C$5)+1,0)</f>
        <v/>
      </c>
    </row>
    <row r="1919">
      <c r="B1919" s="28">
        <f>IF(C1919&lt; $D$4+1,MOD(((ROW(B1919)-ROW(B$7))),$C$5)+1,"")</f>
        <v/>
      </c>
      <c r="C1919" s="28">
        <f>ROUNDDOWN(((ROW(C1919)-ROW(C$7))/C$5)+1,0)</f>
        <v/>
      </c>
    </row>
    <row r="1920">
      <c r="B1920" s="28">
        <f>IF(C1920&lt; $D$4+1,MOD(((ROW(B1920)-ROW(B$7))),$C$5)+1,"")</f>
        <v/>
      </c>
      <c r="C1920" s="28">
        <f>ROUNDDOWN(((ROW(C1920)-ROW(C$7))/C$5)+1,0)</f>
        <v/>
      </c>
    </row>
    <row r="1921">
      <c r="B1921" s="28">
        <f>IF(C1921&lt; $D$4+1,MOD(((ROW(B1921)-ROW(B$7))),$C$5)+1,"")</f>
        <v/>
      </c>
      <c r="C1921" s="28">
        <f>ROUNDDOWN(((ROW(C1921)-ROW(C$7))/C$5)+1,0)</f>
        <v/>
      </c>
    </row>
    <row r="1922">
      <c r="B1922" s="28">
        <f>IF(C1922&lt; $D$4+1,MOD(((ROW(B1922)-ROW(B$7))),$C$5)+1,"")</f>
        <v/>
      </c>
      <c r="C1922" s="28">
        <f>ROUNDDOWN(((ROW(C1922)-ROW(C$7))/C$5)+1,0)</f>
        <v/>
      </c>
    </row>
    <row r="1923">
      <c r="B1923" s="28">
        <f>IF(C1923&lt; $D$4+1,MOD(((ROW(B1923)-ROW(B$7))),$C$5)+1,"")</f>
        <v/>
      </c>
      <c r="C1923" s="28">
        <f>ROUNDDOWN(((ROW(C1923)-ROW(C$7))/C$5)+1,0)</f>
        <v/>
      </c>
    </row>
    <row r="1924">
      <c r="B1924" s="28">
        <f>IF(C1924&lt; $D$4+1,MOD(((ROW(B1924)-ROW(B$7))),$C$5)+1,"")</f>
        <v/>
      </c>
      <c r="C1924" s="28">
        <f>ROUNDDOWN(((ROW(C1924)-ROW(C$7))/C$5)+1,0)</f>
        <v/>
      </c>
    </row>
    <row r="1925">
      <c r="B1925" s="28">
        <f>IF(C1925&lt; $D$4+1,MOD(((ROW(B1925)-ROW(B$7))),$C$5)+1,"")</f>
        <v/>
      </c>
      <c r="C1925" s="28">
        <f>ROUNDDOWN(((ROW(C1925)-ROW(C$7))/C$5)+1,0)</f>
        <v/>
      </c>
    </row>
    <row r="1926">
      <c r="B1926" s="28">
        <f>IF(C1926&lt; $D$4+1,MOD(((ROW(B1926)-ROW(B$7))),$C$5)+1,"")</f>
        <v/>
      </c>
      <c r="C1926" s="28">
        <f>ROUNDDOWN(((ROW(C1926)-ROW(C$7))/C$5)+1,0)</f>
        <v/>
      </c>
    </row>
    <row r="1927">
      <c r="B1927" s="28">
        <f>IF(C1927&lt; $D$4+1,MOD(((ROW(B1927)-ROW(B$7))),$C$5)+1,"")</f>
        <v/>
      </c>
      <c r="C1927" s="28">
        <f>ROUNDDOWN(((ROW(C1927)-ROW(C$7))/C$5)+1,0)</f>
        <v/>
      </c>
    </row>
    <row r="1928">
      <c r="B1928" s="28">
        <f>IF(C1928&lt; $D$4+1,MOD(((ROW(B1928)-ROW(B$7))),$C$5)+1,"")</f>
        <v/>
      </c>
      <c r="C1928" s="28">
        <f>ROUNDDOWN(((ROW(C1928)-ROW(C$7))/C$5)+1,0)</f>
        <v/>
      </c>
    </row>
    <row r="1929">
      <c r="B1929" s="28">
        <f>IF(C1929&lt; $D$4+1,MOD(((ROW(B1929)-ROW(B$7))),$C$5)+1,"")</f>
        <v/>
      </c>
      <c r="C1929" s="28">
        <f>ROUNDDOWN(((ROW(C1929)-ROW(C$7))/C$5)+1,0)</f>
        <v/>
      </c>
    </row>
    <row r="1930">
      <c r="B1930" s="28">
        <f>IF(C1930&lt; $D$4+1,MOD(((ROW(B1930)-ROW(B$7))),$C$5)+1,"")</f>
        <v/>
      </c>
      <c r="C1930" s="28">
        <f>ROUNDDOWN(((ROW(C1930)-ROW(C$7))/C$5)+1,0)</f>
        <v/>
      </c>
    </row>
    <row r="1931">
      <c r="B1931" s="28">
        <f>IF(C1931&lt; $D$4+1,MOD(((ROW(B1931)-ROW(B$7))),$C$5)+1,"")</f>
        <v/>
      </c>
      <c r="C1931" s="28">
        <f>ROUNDDOWN(((ROW(C1931)-ROW(C$7))/C$5)+1,0)</f>
        <v/>
      </c>
    </row>
    <row r="1932">
      <c r="B1932" s="28">
        <f>IF(C1932&lt; $D$4+1,MOD(((ROW(B1932)-ROW(B$7))),$C$5)+1,"")</f>
        <v/>
      </c>
      <c r="C1932" s="28">
        <f>ROUNDDOWN(((ROW(C1932)-ROW(C$7))/C$5)+1,0)</f>
        <v/>
      </c>
    </row>
    <row r="1933">
      <c r="B1933" s="28">
        <f>IF(C1933&lt; $D$4+1,MOD(((ROW(B1933)-ROW(B$7))),$C$5)+1,"")</f>
        <v/>
      </c>
      <c r="C1933" s="28">
        <f>ROUNDDOWN(((ROW(C1933)-ROW(C$7))/C$5)+1,0)</f>
        <v/>
      </c>
    </row>
    <row r="1934">
      <c r="B1934" s="28">
        <f>IF(C1934&lt; $D$4+1,MOD(((ROW(B1934)-ROW(B$7))),$C$5)+1,"")</f>
        <v/>
      </c>
      <c r="C1934" s="28">
        <f>ROUNDDOWN(((ROW(C1934)-ROW(C$7))/C$5)+1,0)</f>
        <v/>
      </c>
    </row>
    <row r="1935">
      <c r="B1935" s="28">
        <f>IF(C1935&lt; $D$4+1,MOD(((ROW(B1935)-ROW(B$7))),$C$5)+1,"")</f>
        <v/>
      </c>
      <c r="C1935" s="28">
        <f>ROUNDDOWN(((ROW(C1935)-ROW(C$7))/C$5)+1,0)</f>
        <v/>
      </c>
    </row>
    <row r="1936">
      <c r="B1936" s="28">
        <f>IF(C1936&lt; $D$4+1,MOD(((ROW(B1936)-ROW(B$7))),$C$5)+1,"")</f>
        <v/>
      </c>
      <c r="C1936" s="28">
        <f>ROUNDDOWN(((ROW(C1936)-ROW(C$7))/C$5)+1,0)</f>
        <v/>
      </c>
    </row>
    <row r="1937">
      <c r="B1937" s="28">
        <f>IF(C1937&lt; $D$4+1,MOD(((ROW(B1937)-ROW(B$7))),$C$5)+1,"")</f>
        <v/>
      </c>
      <c r="C1937" s="28">
        <f>ROUNDDOWN(((ROW(C1937)-ROW(C$7))/C$5)+1,0)</f>
        <v/>
      </c>
    </row>
    <row r="1938">
      <c r="B1938" s="28">
        <f>IF(C1938&lt; $D$4+1,MOD(((ROW(B1938)-ROW(B$7))),$C$5)+1,"")</f>
        <v/>
      </c>
      <c r="C1938" s="28">
        <f>ROUNDDOWN(((ROW(C1938)-ROW(C$7))/C$5)+1,0)</f>
        <v/>
      </c>
    </row>
    <row r="1939">
      <c r="B1939" s="28">
        <f>IF(C1939&lt; $D$4+1,MOD(((ROW(B1939)-ROW(B$7))),$C$5)+1,"")</f>
        <v/>
      </c>
      <c r="C1939" s="28">
        <f>ROUNDDOWN(((ROW(C1939)-ROW(C$7))/C$5)+1,0)</f>
        <v/>
      </c>
    </row>
    <row r="1940">
      <c r="B1940" s="28">
        <f>IF(C1940&lt; $D$4+1,MOD(((ROW(B1940)-ROW(B$7))),$C$5)+1,"")</f>
        <v/>
      </c>
      <c r="C1940" s="28">
        <f>ROUNDDOWN(((ROW(C1940)-ROW(C$7))/C$5)+1,0)</f>
        <v/>
      </c>
    </row>
    <row r="1941">
      <c r="B1941" s="28">
        <f>IF(C1941&lt; $D$4+1,MOD(((ROW(B1941)-ROW(B$7))),$C$5)+1,"")</f>
        <v/>
      </c>
      <c r="C1941" s="28">
        <f>ROUNDDOWN(((ROW(C1941)-ROW(C$7))/C$5)+1,0)</f>
        <v/>
      </c>
    </row>
    <row r="1942">
      <c r="B1942" s="28">
        <f>IF(C1942&lt; $D$4+1,MOD(((ROW(B1942)-ROW(B$7))),$C$5)+1,"")</f>
        <v/>
      </c>
      <c r="C1942" s="28">
        <f>ROUNDDOWN(((ROW(C1942)-ROW(C$7))/C$5)+1,0)</f>
        <v/>
      </c>
    </row>
    <row r="1943">
      <c r="B1943" s="28">
        <f>IF(C1943&lt; $D$4+1,MOD(((ROW(B1943)-ROW(B$7))),$C$5)+1,"")</f>
        <v/>
      </c>
      <c r="C1943" s="28">
        <f>ROUNDDOWN(((ROW(C1943)-ROW(C$7))/C$5)+1,0)</f>
        <v/>
      </c>
    </row>
    <row r="1944">
      <c r="B1944" s="28">
        <f>IF(C1944&lt; $D$4+1,MOD(((ROW(B1944)-ROW(B$7))),$C$5)+1,"")</f>
        <v/>
      </c>
      <c r="C1944" s="28">
        <f>ROUNDDOWN(((ROW(C1944)-ROW(C$7))/C$5)+1,0)</f>
        <v/>
      </c>
    </row>
    <row r="1945">
      <c r="B1945" s="28">
        <f>IF(C1945&lt; $D$4+1,MOD(((ROW(B1945)-ROW(B$7))),$C$5)+1,"")</f>
        <v/>
      </c>
      <c r="C1945" s="28">
        <f>ROUNDDOWN(((ROW(C1945)-ROW(C$7))/C$5)+1,0)</f>
        <v/>
      </c>
    </row>
    <row r="1946">
      <c r="B1946" s="28">
        <f>IF(C1946&lt; $D$4+1,MOD(((ROW(B1946)-ROW(B$7))),$C$5)+1,"")</f>
        <v/>
      </c>
      <c r="C1946" s="28">
        <f>ROUNDDOWN(((ROW(C1946)-ROW(C$7))/C$5)+1,0)</f>
        <v/>
      </c>
    </row>
    <row r="1947">
      <c r="B1947" s="28">
        <f>IF(C1947&lt; $D$4+1,MOD(((ROW(B1947)-ROW(B$7))),$C$5)+1,"")</f>
        <v/>
      </c>
      <c r="C1947" s="28">
        <f>ROUNDDOWN(((ROW(C1947)-ROW(C$7))/C$5)+1,0)</f>
        <v/>
      </c>
    </row>
    <row r="1948">
      <c r="B1948" s="28">
        <f>IF(C1948&lt; $D$4+1,MOD(((ROW(B1948)-ROW(B$7))),$C$5)+1,"")</f>
        <v/>
      </c>
      <c r="C1948" s="28">
        <f>ROUNDDOWN(((ROW(C1948)-ROW(C$7))/C$5)+1,0)</f>
        <v/>
      </c>
    </row>
    <row r="1949">
      <c r="B1949" s="28">
        <f>IF(C1949&lt; $D$4+1,MOD(((ROW(B1949)-ROW(B$7))),$C$5)+1,"")</f>
        <v/>
      </c>
      <c r="C1949" s="28">
        <f>ROUNDDOWN(((ROW(C1949)-ROW(C$7))/C$5)+1,0)</f>
        <v/>
      </c>
    </row>
    <row r="1950">
      <c r="B1950" s="28">
        <f>IF(C1950&lt; $D$4+1,MOD(((ROW(B1950)-ROW(B$7))),$C$5)+1,"")</f>
        <v/>
      </c>
      <c r="C1950" s="28">
        <f>ROUNDDOWN(((ROW(C1950)-ROW(C$7))/C$5)+1,0)</f>
        <v/>
      </c>
    </row>
    <row r="1951">
      <c r="B1951" s="28">
        <f>IF(C1951&lt; $D$4+1,MOD(((ROW(B1951)-ROW(B$7))),$C$5)+1,"")</f>
        <v/>
      </c>
      <c r="C1951" s="28">
        <f>ROUNDDOWN(((ROW(C1951)-ROW(C$7))/C$5)+1,0)</f>
        <v/>
      </c>
    </row>
    <row r="1952">
      <c r="B1952" s="28">
        <f>IF(C1952&lt; $D$4+1,MOD(((ROW(B1952)-ROW(B$7))),$C$5)+1,"")</f>
        <v/>
      </c>
      <c r="C1952" s="28">
        <f>ROUNDDOWN(((ROW(C1952)-ROW(C$7))/C$5)+1,0)</f>
        <v/>
      </c>
    </row>
    <row r="1953">
      <c r="B1953" s="28">
        <f>IF(C1953&lt; $D$4+1,MOD(((ROW(B1953)-ROW(B$7))),$C$5)+1,"")</f>
        <v/>
      </c>
      <c r="C1953" s="28">
        <f>ROUNDDOWN(((ROW(C1953)-ROW(C$7))/C$5)+1,0)</f>
        <v/>
      </c>
    </row>
    <row r="1954">
      <c r="B1954" s="28">
        <f>IF(C1954&lt; $D$4+1,MOD(((ROW(B1954)-ROW(B$7))),$C$5)+1,"")</f>
        <v/>
      </c>
      <c r="C1954" s="28">
        <f>ROUNDDOWN(((ROW(C1954)-ROW(C$7))/C$5)+1,0)</f>
        <v/>
      </c>
    </row>
    <row r="1955">
      <c r="B1955" s="28">
        <f>IF(C1955&lt; $D$4+1,MOD(((ROW(B1955)-ROW(B$7))),$C$5)+1,"")</f>
        <v/>
      </c>
      <c r="C1955" s="28">
        <f>ROUNDDOWN(((ROW(C1955)-ROW(C$7))/C$5)+1,0)</f>
        <v/>
      </c>
    </row>
    <row r="1956">
      <c r="B1956" s="28">
        <f>IF(C1956&lt; $D$4+1,MOD(((ROW(B1956)-ROW(B$7))),$C$5)+1,"")</f>
        <v/>
      </c>
      <c r="C1956" s="28">
        <f>ROUNDDOWN(((ROW(C1956)-ROW(C$7))/C$5)+1,0)</f>
        <v/>
      </c>
    </row>
    <row r="1957">
      <c r="B1957" s="28">
        <f>IF(C1957&lt; $D$4+1,MOD(((ROW(B1957)-ROW(B$7))),$C$5)+1,"")</f>
        <v/>
      </c>
      <c r="C1957" s="28">
        <f>ROUNDDOWN(((ROW(C1957)-ROW(C$7))/C$5)+1,0)</f>
        <v/>
      </c>
    </row>
    <row r="1958">
      <c r="B1958" s="28">
        <f>IF(C1958&lt; $D$4+1,MOD(((ROW(B1958)-ROW(B$7))),$C$5)+1,"")</f>
        <v/>
      </c>
      <c r="C1958" s="28">
        <f>ROUNDDOWN(((ROW(C1958)-ROW(C$7))/C$5)+1,0)</f>
        <v/>
      </c>
    </row>
    <row r="1959">
      <c r="B1959" s="28">
        <f>IF(C1959&lt; $D$4+1,MOD(((ROW(B1959)-ROW(B$7))),$C$5)+1,"")</f>
        <v/>
      </c>
      <c r="C1959" s="28">
        <f>ROUNDDOWN(((ROW(C1959)-ROW(C$7))/C$5)+1,0)</f>
        <v/>
      </c>
    </row>
    <row r="1960">
      <c r="B1960" s="28">
        <f>IF(C1960&lt; $D$4+1,MOD(((ROW(B1960)-ROW(B$7))),$C$5)+1,"")</f>
        <v/>
      </c>
      <c r="C1960" s="28">
        <f>ROUNDDOWN(((ROW(C1960)-ROW(C$7))/C$5)+1,0)</f>
        <v/>
      </c>
    </row>
    <row r="1961">
      <c r="B1961" s="28">
        <f>IF(C1961&lt; $D$4+1,MOD(((ROW(B1961)-ROW(B$7))),$C$5)+1,"")</f>
        <v/>
      </c>
      <c r="C1961" s="28">
        <f>ROUNDDOWN(((ROW(C1961)-ROW(C$7))/C$5)+1,0)</f>
        <v/>
      </c>
    </row>
    <row r="1962">
      <c r="B1962" s="28">
        <f>IF(C1962&lt; $D$4+1,MOD(((ROW(B1962)-ROW(B$7))),$C$5)+1,"")</f>
        <v/>
      </c>
      <c r="C1962" s="28">
        <f>ROUNDDOWN(((ROW(C1962)-ROW(C$7))/C$5)+1,0)</f>
        <v/>
      </c>
    </row>
    <row r="1963">
      <c r="B1963" s="28">
        <f>IF(C1963&lt; $D$4+1,MOD(((ROW(B1963)-ROW(B$7))),$C$5)+1,"")</f>
        <v/>
      </c>
      <c r="C1963" s="28">
        <f>ROUNDDOWN(((ROW(C1963)-ROW(C$7))/C$5)+1,0)</f>
        <v/>
      </c>
    </row>
    <row r="1964">
      <c r="B1964" s="28">
        <f>IF(C1964&lt; $D$4+1,MOD(((ROW(B1964)-ROW(B$7))),$C$5)+1,"")</f>
        <v/>
      </c>
      <c r="C1964" s="28">
        <f>ROUNDDOWN(((ROW(C1964)-ROW(C$7))/C$5)+1,0)</f>
        <v/>
      </c>
    </row>
    <row r="1965">
      <c r="B1965" s="28">
        <f>IF(C1965&lt; $D$4+1,MOD(((ROW(B1965)-ROW(B$7))),$C$5)+1,"")</f>
        <v/>
      </c>
      <c r="C1965" s="28">
        <f>ROUNDDOWN(((ROW(C1965)-ROW(C$7))/C$5)+1,0)</f>
        <v/>
      </c>
    </row>
    <row r="1966">
      <c r="B1966" s="28">
        <f>IF(C1966&lt; $D$4+1,MOD(((ROW(B1966)-ROW(B$7))),$C$5)+1,"")</f>
        <v/>
      </c>
      <c r="C1966" s="28">
        <f>ROUNDDOWN(((ROW(C1966)-ROW(C$7))/C$5)+1,0)</f>
        <v/>
      </c>
    </row>
    <row r="1967">
      <c r="B1967" s="28">
        <f>IF(C1967&lt; $D$4+1,MOD(((ROW(B1967)-ROW(B$7))),$C$5)+1,"")</f>
        <v/>
      </c>
      <c r="C1967" s="28">
        <f>ROUNDDOWN(((ROW(C1967)-ROW(C$7))/C$5)+1,0)</f>
        <v/>
      </c>
    </row>
    <row r="1968">
      <c r="B1968" s="28">
        <f>IF(C1968&lt; $D$4+1,MOD(((ROW(B1968)-ROW(B$7))),$C$5)+1,"")</f>
        <v/>
      </c>
      <c r="C1968" s="28">
        <f>ROUNDDOWN(((ROW(C1968)-ROW(C$7))/C$5)+1,0)</f>
        <v/>
      </c>
    </row>
    <row r="1969">
      <c r="B1969" s="28">
        <f>IF(C1969&lt; $D$4+1,MOD(((ROW(B1969)-ROW(B$7))),$C$5)+1,"")</f>
        <v/>
      </c>
      <c r="C1969" s="28">
        <f>ROUNDDOWN(((ROW(C1969)-ROW(C$7))/C$5)+1,0)</f>
        <v/>
      </c>
    </row>
    <row r="1970">
      <c r="B1970" s="28">
        <f>IF(C1970&lt; $D$4+1,MOD(((ROW(B1970)-ROW(B$7))),$C$5)+1,"")</f>
        <v/>
      </c>
      <c r="C1970" s="28">
        <f>ROUNDDOWN(((ROW(C1970)-ROW(C$7))/C$5)+1,0)</f>
        <v/>
      </c>
    </row>
    <row r="1971">
      <c r="B1971" s="28">
        <f>IF(C1971&lt; $D$4+1,MOD(((ROW(B1971)-ROW(B$7))),$C$5)+1,"")</f>
        <v/>
      </c>
      <c r="C1971" s="28">
        <f>ROUNDDOWN(((ROW(C1971)-ROW(C$7))/C$5)+1,0)</f>
        <v/>
      </c>
    </row>
    <row r="1972">
      <c r="B1972" s="28">
        <f>IF(C1972&lt; $D$4+1,MOD(((ROW(B1972)-ROW(B$7))),$C$5)+1,"")</f>
        <v/>
      </c>
      <c r="C1972" s="28">
        <f>ROUNDDOWN(((ROW(C1972)-ROW(C$7))/C$5)+1,0)</f>
        <v/>
      </c>
    </row>
    <row r="1973">
      <c r="B1973" s="28">
        <f>IF(C1973&lt; $D$4+1,MOD(((ROW(B1973)-ROW(B$7))),$C$5)+1,"")</f>
        <v/>
      </c>
      <c r="C1973" s="28">
        <f>ROUNDDOWN(((ROW(C1973)-ROW(C$7))/C$5)+1,0)</f>
        <v/>
      </c>
    </row>
    <row r="1974">
      <c r="B1974" s="28">
        <f>IF(C1974&lt; $D$4+1,MOD(((ROW(B1974)-ROW(B$7))),$C$5)+1,"")</f>
        <v/>
      </c>
      <c r="C1974" s="28">
        <f>ROUNDDOWN(((ROW(C1974)-ROW(C$7))/C$5)+1,0)</f>
        <v/>
      </c>
    </row>
    <row r="1975">
      <c r="B1975" s="28">
        <f>IF(C1975&lt; $D$4+1,MOD(((ROW(B1975)-ROW(B$7))),$C$5)+1,"")</f>
        <v/>
      </c>
      <c r="C1975" s="28">
        <f>ROUNDDOWN(((ROW(C1975)-ROW(C$7))/C$5)+1,0)</f>
        <v/>
      </c>
    </row>
    <row r="1976">
      <c r="B1976" s="28">
        <f>IF(C1976&lt; $D$4+1,MOD(((ROW(B1976)-ROW(B$7))),$C$5)+1,"")</f>
        <v/>
      </c>
      <c r="C1976" s="28">
        <f>ROUNDDOWN(((ROW(C1976)-ROW(C$7))/C$5)+1,0)</f>
        <v/>
      </c>
    </row>
    <row r="1977">
      <c r="B1977" s="28">
        <f>IF(C1977&lt; $D$4+1,MOD(((ROW(B1977)-ROW(B$7))),$C$5)+1,"")</f>
        <v/>
      </c>
      <c r="C1977" s="28">
        <f>ROUNDDOWN(((ROW(C1977)-ROW(C$7))/C$5)+1,0)</f>
        <v/>
      </c>
    </row>
    <row r="1978">
      <c r="B1978" s="28">
        <f>IF(C1978&lt; $D$4+1,MOD(((ROW(B1978)-ROW(B$7))),$C$5)+1,"")</f>
        <v/>
      </c>
      <c r="C1978" s="28">
        <f>ROUNDDOWN(((ROW(C1978)-ROW(C$7))/C$5)+1,0)</f>
        <v/>
      </c>
    </row>
    <row r="1979">
      <c r="B1979" s="28">
        <f>IF(C1979&lt; $D$4+1,MOD(((ROW(B1979)-ROW(B$7))),$C$5)+1,"")</f>
        <v/>
      </c>
      <c r="C1979" s="28">
        <f>ROUNDDOWN(((ROW(C1979)-ROW(C$7))/C$5)+1,0)</f>
        <v/>
      </c>
    </row>
    <row r="1980">
      <c r="B1980" s="28">
        <f>IF(C1980&lt; $D$4+1,MOD(((ROW(B1980)-ROW(B$7))),$C$5)+1,"")</f>
        <v/>
      </c>
      <c r="C1980" s="28">
        <f>ROUNDDOWN(((ROW(C1980)-ROW(C$7))/C$5)+1,0)</f>
        <v/>
      </c>
    </row>
    <row r="1981">
      <c r="B1981" s="28">
        <f>IF(C1981&lt; $D$4+1,MOD(((ROW(B1981)-ROW(B$7))),$C$5)+1,"")</f>
        <v/>
      </c>
      <c r="C1981" s="28">
        <f>ROUNDDOWN(((ROW(C1981)-ROW(C$7))/C$5)+1,0)</f>
        <v/>
      </c>
    </row>
    <row r="1982">
      <c r="B1982" s="28">
        <f>IF(C1982&lt; $D$4+1,MOD(((ROW(B1982)-ROW(B$7))),$C$5)+1,"")</f>
        <v/>
      </c>
      <c r="C1982" s="28">
        <f>ROUNDDOWN(((ROW(C1982)-ROW(C$7))/C$5)+1,0)</f>
        <v/>
      </c>
    </row>
    <row r="1983">
      <c r="B1983" s="28">
        <f>IF(C1983&lt; $D$4+1,MOD(((ROW(B1983)-ROW(B$7))),$C$5)+1,"")</f>
        <v/>
      </c>
      <c r="C1983" s="28">
        <f>ROUNDDOWN(((ROW(C1983)-ROW(C$7))/C$5)+1,0)</f>
        <v/>
      </c>
    </row>
    <row r="1984">
      <c r="B1984" s="28">
        <f>IF(C1984&lt; $D$4+1,MOD(((ROW(B1984)-ROW(B$7))),$C$5)+1,"")</f>
        <v/>
      </c>
      <c r="C1984" s="28">
        <f>ROUNDDOWN(((ROW(C1984)-ROW(C$7))/C$5)+1,0)</f>
        <v/>
      </c>
    </row>
    <row r="1985">
      <c r="B1985" s="28">
        <f>IF(C1985&lt; $D$4+1,MOD(((ROW(B1985)-ROW(B$7))),$C$5)+1,"")</f>
        <v/>
      </c>
      <c r="C1985" s="28">
        <f>ROUNDDOWN(((ROW(C1985)-ROW(C$7))/C$5)+1,0)</f>
        <v/>
      </c>
    </row>
    <row r="1986">
      <c r="B1986" s="28">
        <f>IF(C1986&lt; $D$4+1,MOD(((ROW(B1986)-ROW(B$7))),$C$5)+1,"")</f>
        <v/>
      </c>
      <c r="C1986" s="28">
        <f>ROUNDDOWN(((ROW(C1986)-ROW(C$7))/C$5)+1,0)</f>
        <v/>
      </c>
    </row>
    <row r="1987">
      <c r="B1987" s="28">
        <f>IF(C1987&lt; $D$4+1,MOD(((ROW(B1987)-ROW(B$7))),$C$5)+1,"")</f>
        <v/>
      </c>
      <c r="C1987" s="28">
        <f>ROUNDDOWN(((ROW(C1987)-ROW(C$7))/C$5)+1,0)</f>
        <v/>
      </c>
    </row>
    <row r="1988">
      <c r="B1988" s="28">
        <f>IF(C1988&lt; $D$4+1,MOD(((ROW(B1988)-ROW(B$7))),$C$5)+1,"")</f>
        <v/>
      </c>
      <c r="C1988" s="28">
        <f>ROUNDDOWN(((ROW(C1988)-ROW(C$7))/C$5)+1,0)</f>
        <v/>
      </c>
    </row>
    <row r="1989">
      <c r="B1989" s="28">
        <f>IF(C1989&lt; $D$4+1,MOD(((ROW(B1989)-ROW(B$7))),$C$5)+1,"")</f>
        <v/>
      </c>
      <c r="C1989" s="28">
        <f>ROUNDDOWN(((ROW(C1989)-ROW(C$7))/C$5)+1,0)</f>
        <v/>
      </c>
    </row>
    <row r="1990">
      <c r="B1990" s="28">
        <f>IF(C1990&lt; $D$4+1,MOD(((ROW(B1990)-ROW(B$7))),$C$5)+1,"")</f>
        <v/>
      </c>
      <c r="C1990" s="28">
        <f>ROUNDDOWN(((ROW(C1990)-ROW(C$7))/C$5)+1,0)</f>
        <v/>
      </c>
    </row>
    <row r="1991">
      <c r="B1991" s="28">
        <f>IF(C1991&lt; $D$4+1,MOD(((ROW(B1991)-ROW(B$7))),$C$5)+1,"")</f>
        <v/>
      </c>
      <c r="C1991" s="28">
        <f>ROUNDDOWN(((ROW(C1991)-ROW(C$7))/C$5)+1,0)</f>
        <v/>
      </c>
    </row>
    <row r="1992">
      <c r="B1992" s="28">
        <f>IF(C1992&lt; $D$4+1,MOD(((ROW(B1992)-ROW(B$7))),$C$5)+1,"")</f>
        <v/>
      </c>
      <c r="C1992" s="28">
        <f>ROUNDDOWN(((ROW(C1992)-ROW(C$7))/C$5)+1,0)</f>
        <v/>
      </c>
    </row>
    <row r="1993">
      <c r="B1993" s="28">
        <f>IF(C1993&lt; $D$4+1,MOD(((ROW(B1993)-ROW(B$7))),$C$5)+1,"")</f>
        <v/>
      </c>
      <c r="C1993" s="28">
        <f>ROUNDDOWN(((ROW(C1993)-ROW(C$7))/C$5)+1,0)</f>
        <v/>
      </c>
    </row>
    <row r="1994">
      <c r="B1994" s="28">
        <f>IF(C1994&lt; $D$4+1,MOD(((ROW(B1994)-ROW(B$7))),$C$5)+1,"")</f>
        <v/>
      </c>
      <c r="C1994" s="28">
        <f>ROUNDDOWN(((ROW(C1994)-ROW(C$7))/C$5)+1,0)</f>
        <v/>
      </c>
    </row>
    <row r="1995">
      <c r="B1995" s="28">
        <f>IF(C1995&lt; $D$4+1,MOD(((ROW(B1995)-ROW(B$7))),$C$5)+1,"")</f>
        <v/>
      </c>
      <c r="C1995" s="28">
        <f>ROUNDDOWN(((ROW(C1995)-ROW(C$7))/C$5)+1,0)</f>
        <v/>
      </c>
    </row>
    <row r="1996">
      <c r="B1996" s="28">
        <f>IF(C1996&lt; $D$4+1,MOD(((ROW(B1996)-ROW(B$7))),$C$5)+1,"")</f>
        <v/>
      </c>
      <c r="C1996" s="28">
        <f>ROUNDDOWN(((ROW(C1996)-ROW(C$7))/C$5)+1,0)</f>
        <v/>
      </c>
    </row>
    <row r="1997">
      <c r="B1997" s="28">
        <f>IF(C1997&lt; $D$4+1,MOD(((ROW(B1997)-ROW(B$7))),$C$5)+1,"")</f>
        <v/>
      </c>
      <c r="C1997" s="28">
        <f>ROUNDDOWN(((ROW(C1997)-ROW(C$7))/C$5)+1,0)</f>
        <v/>
      </c>
    </row>
    <row r="1998">
      <c r="B1998" s="28">
        <f>IF(C1998&lt; $D$4+1,MOD(((ROW(B1998)-ROW(B$7))),$C$5)+1,"")</f>
        <v/>
      </c>
      <c r="C1998" s="28">
        <f>ROUNDDOWN(((ROW(C1998)-ROW(C$7))/C$5)+1,0)</f>
        <v/>
      </c>
    </row>
    <row r="1999">
      <c r="B1999" s="28">
        <f>IF(C1999&lt; $D$4+1,MOD(((ROW(B1999)-ROW(B$7))),$C$5)+1,"")</f>
        <v/>
      </c>
      <c r="C1999" s="28">
        <f>ROUNDDOWN(((ROW(C1999)-ROW(C$7))/C$5)+1,0)</f>
        <v/>
      </c>
    </row>
    <row r="2000">
      <c r="B2000" s="28">
        <f>IF(C2000&lt; $D$4+1,MOD(((ROW(B2000)-ROW(B$7))),$C$5)+1,"")</f>
        <v/>
      </c>
      <c r="C2000" s="28">
        <f>ROUNDDOWN(((ROW(C2000)-ROW(C$7))/C$5)+1,0)</f>
        <v/>
      </c>
    </row>
    <row r="2001">
      <c r="B2001" s="28">
        <f>IF(C2001&lt; $D$4+1,MOD(((ROW(B2001)-ROW(B$7))),$C$5)+1,"")</f>
        <v/>
      </c>
      <c r="C2001" s="28">
        <f>ROUNDDOWN(((ROW(C2001)-ROW(C$7))/C$5)+1,0)</f>
        <v/>
      </c>
    </row>
    <row r="2002">
      <c r="B2002" s="28">
        <f>IF(C2002&lt; $D$4+1,MOD(((ROW(B2002)-ROW(B$7))),$C$5)+1,"")</f>
        <v/>
      </c>
      <c r="C2002" s="28">
        <f>ROUNDDOWN(((ROW(C2002)-ROW(C$7))/C$5)+1,0)</f>
        <v/>
      </c>
    </row>
    <row r="2003">
      <c r="B2003" s="28">
        <f>IF(C2003&lt; $D$4+1,MOD(((ROW(B2003)-ROW(B$7))),$C$5)+1,"")</f>
        <v/>
      </c>
      <c r="C2003" s="28">
        <f>ROUNDDOWN(((ROW(C2003)-ROW(C$7))/C$5)+1,0)</f>
        <v/>
      </c>
    </row>
    <row r="2004">
      <c r="B2004" s="28">
        <f>IF(C2004&lt; $D$4+1,MOD(((ROW(B2004)-ROW(B$7))),$C$5)+1,"")</f>
        <v/>
      </c>
      <c r="C2004" s="28">
        <f>ROUNDDOWN(((ROW(C2004)-ROW(C$7))/C$5)+1,0)</f>
        <v/>
      </c>
    </row>
    <row r="2005">
      <c r="B2005" s="28">
        <f>IF(C2005&lt; $D$4+1,MOD(((ROW(B2005)-ROW(B$7))),$C$5)+1,"")</f>
        <v/>
      </c>
      <c r="C2005" s="28">
        <f>ROUNDDOWN(((ROW(C2005)-ROW(C$7))/C$5)+1,0)</f>
        <v/>
      </c>
    </row>
    <row r="2006">
      <c r="B2006" s="28">
        <f>IF(C2006&lt; $D$4+1,MOD(((ROW(B2006)-ROW(B$7))),$C$5)+1,"")</f>
        <v/>
      </c>
      <c r="C2006" s="28">
        <f>ROUNDDOWN(((ROW(C2006)-ROW(C$7))/C$5)+1,0)</f>
        <v/>
      </c>
    </row>
    <row r="2007">
      <c r="B2007" s="28">
        <f>IF(C2007&lt; $D$4+1,MOD(((ROW(B2007)-ROW(B$7))),$C$5)+1,"")</f>
        <v/>
      </c>
      <c r="C2007" s="28">
        <f>ROUNDDOWN(((ROW(C2007)-ROW(C$7))/C$5)+1,0)</f>
        <v/>
      </c>
    </row>
    <row r="2008">
      <c r="B2008" s="28">
        <f>IF(C2008&lt; $D$4+1,MOD(((ROW(B2008)-ROW(B$7))),$C$5)+1,"")</f>
        <v/>
      </c>
      <c r="C2008" s="28">
        <f>ROUNDDOWN(((ROW(C2008)-ROW(C$7))/C$5)+1,0)</f>
        <v/>
      </c>
    </row>
    <row r="2009">
      <c r="B2009" s="28">
        <f>IF(C2009&lt; $D$4+1,MOD(((ROW(B2009)-ROW(B$7))),$C$5)+1,"")</f>
        <v/>
      </c>
      <c r="C2009" s="28">
        <f>ROUNDDOWN(((ROW(C2009)-ROW(C$7))/C$5)+1,0)</f>
        <v/>
      </c>
    </row>
    <row r="2010">
      <c r="B2010" s="28">
        <f>IF(C2010&lt; $D$4+1,MOD(((ROW(B2010)-ROW(B$7))),$C$5)+1,"")</f>
        <v/>
      </c>
      <c r="C2010" s="28">
        <f>ROUNDDOWN(((ROW(C2010)-ROW(C$7))/C$5)+1,0)</f>
        <v/>
      </c>
    </row>
    <row r="2011">
      <c r="B2011" s="28">
        <f>IF(C2011&lt; $D$4+1,MOD(((ROW(B2011)-ROW(B$7))),$C$5)+1,"")</f>
        <v/>
      </c>
      <c r="C2011" s="28">
        <f>ROUNDDOWN(((ROW(C2011)-ROW(C$7))/C$5)+1,0)</f>
        <v/>
      </c>
    </row>
    <row r="2012">
      <c r="B2012" s="28">
        <f>IF(C2012&lt; $D$4+1,MOD(((ROW(B2012)-ROW(B$7))),$C$5)+1,"")</f>
        <v/>
      </c>
      <c r="C2012" s="28">
        <f>ROUNDDOWN(((ROW(C2012)-ROW(C$7))/C$5)+1,0)</f>
        <v/>
      </c>
    </row>
    <row r="2013">
      <c r="B2013" s="28">
        <f>IF(C2013&lt; $D$4+1,MOD(((ROW(B2013)-ROW(B$7))),$C$5)+1,"")</f>
        <v/>
      </c>
      <c r="C2013" s="28">
        <f>ROUNDDOWN(((ROW(C2013)-ROW(C$7))/C$5)+1,0)</f>
        <v/>
      </c>
    </row>
    <row r="2014">
      <c r="B2014" s="28">
        <f>IF(C2014&lt; $D$4+1,MOD(((ROW(B2014)-ROW(B$7))),$C$5)+1,"")</f>
        <v/>
      </c>
      <c r="C2014" s="28">
        <f>ROUNDDOWN(((ROW(C2014)-ROW(C$7))/C$5)+1,0)</f>
        <v/>
      </c>
    </row>
    <row r="2015">
      <c r="B2015" s="28">
        <f>IF(C2015&lt; $D$4+1,MOD(((ROW(B2015)-ROW(B$7))),$C$5)+1,"")</f>
        <v/>
      </c>
      <c r="C2015" s="28">
        <f>ROUNDDOWN(((ROW(C2015)-ROW(C$7))/C$5)+1,0)</f>
        <v/>
      </c>
    </row>
    <row r="2016">
      <c r="B2016" s="28">
        <f>IF(C2016&lt; $D$4+1,MOD(((ROW(B2016)-ROW(B$7))),$C$5)+1,"")</f>
        <v/>
      </c>
      <c r="C2016" s="28">
        <f>ROUNDDOWN(((ROW(C2016)-ROW(C$7))/C$5)+1,0)</f>
        <v/>
      </c>
    </row>
    <row r="2017">
      <c r="B2017" s="28">
        <f>IF(C2017&lt; $D$4+1,MOD(((ROW(B2017)-ROW(B$7))),$C$5)+1,"")</f>
        <v/>
      </c>
      <c r="C2017" s="28">
        <f>ROUNDDOWN(((ROW(C2017)-ROW(C$7))/C$5)+1,0)</f>
        <v/>
      </c>
    </row>
    <row r="2018">
      <c r="B2018" s="28">
        <f>IF(C2018&lt; $D$4+1,MOD(((ROW(B2018)-ROW(B$7))),$C$5)+1,"")</f>
        <v/>
      </c>
      <c r="C2018" s="28">
        <f>ROUNDDOWN(((ROW(C2018)-ROW(C$7))/C$5)+1,0)</f>
        <v/>
      </c>
    </row>
    <row r="2019">
      <c r="B2019" s="28">
        <f>IF(C2019&lt; $D$4+1,MOD(((ROW(B2019)-ROW(B$7))),$C$5)+1,"")</f>
        <v/>
      </c>
      <c r="C2019" s="28">
        <f>ROUNDDOWN(((ROW(C2019)-ROW(C$7))/C$5)+1,0)</f>
        <v/>
      </c>
    </row>
    <row r="2020">
      <c r="B2020" s="28">
        <f>IF(C2020&lt; $D$4+1,MOD(((ROW(B2020)-ROW(B$7))),$C$5)+1,"")</f>
        <v/>
      </c>
      <c r="C2020" s="28">
        <f>ROUNDDOWN(((ROW(C2020)-ROW(C$7))/C$5)+1,0)</f>
        <v/>
      </c>
    </row>
    <row r="2021">
      <c r="B2021" s="28">
        <f>IF(C2021&lt; $D$4+1,MOD(((ROW(B2021)-ROW(B$7))),$C$5)+1,"")</f>
        <v/>
      </c>
      <c r="C2021" s="28">
        <f>ROUNDDOWN(((ROW(C2021)-ROW(C$7))/C$5)+1,0)</f>
        <v/>
      </c>
    </row>
    <row r="2022">
      <c r="B2022" s="28">
        <f>IF(C2022&lt; $D$4+1,MOD(((ROW(B2022)-ROW(B$7))),$C$5)+1,"")</f>
        <v/>
      </c>
      <c r="C2022" s="28">
        <f>ROUNDDOWN(((ROW(C2022)-ROW(C$7))/C$5)+1,0)</f>
        <v/>
      </c>
    </row>
    <row r="2023">
      <c r="B2023" s="28">
        <f>IF(C2023&lt; $D$4+1,MOD(((ROW(B2023)-ROW(B$7))),$C$5)+1,"")</f>
        <v/>
      </c>
      <c r="C2023" s="28">
        <f>ROUNDDOWN(((ROW(C2023)-ROW(C$7))/C$5)+1,0)</f>
        <v/>
      </c>
    </row>
    <row r="2024">
      <c r="B2024" s="28">
        <f>IF(C2024&lt; $D$4+1,MOD(((ROW(B2024)-ROW(B$7))),$C$5)+1,"")</f>
        <v/>
      </c>
      <c r="C2024" s="28">
        <f>ROUNDDOWN(((ROW(C2024)-ROW(C$7))/C$5)+1,0)</f>
        <v/>
      </c>
    </row>
    <row r="2025">
      <c r="B2025" s="28">
        <f>IF(C2025&lt; $D$4+1,MOD(((ROW(B2025)-ROW(B$7))),$C$5)+1,"")</f>
        <v/>
      </c>
      <c r="C2025" s="28">
        <f>ROUNDDOWN(((ROW(C2025)-ROW(C$7))/C$5)+1,0)</f>
        <v/>
      </c>
    </row>
    <row r="2026">
      <c r="B2026" s="28">
        <f>IF(C2026&lt; $D$4+1,MOD(((ROW(B2026)-ROW(B$7))),$C$5)+1,"")</f>
        <v/>
      </c>
      <c r="C2026" s="28">
        <f>ROUNDDOWN(((ROW(C2026)-ROW(C$7))/C$5)+1,0)</f>
        <v/>
      </c>
    </row>
    <row r="2027">
      <c r="B2027" s="28">
        <f>IF(C2027&lt; $D$4+1,MOD(((ROW(B2027)-ROW(B$7))),$C$5)+1,"")</f>
        <v/>
      </c>
      <c r="C2027" s="28">
        <f>ROUNDDOWN(((ROW(C2027)-ROW(C$7))/C$5)+1,0)</f>
        <v/>
      </c>
    </row>
    <row r="2028">
      <c r="B2028" s="28">
        <f>IF(C2028&lt; $D$4+1,MOD(((ROW(B2028)-ROW(B$7))),$C$5)+1,"")</f>
        <v/>
      </c>
      <c r="C2028" s="28">
        <f>ROUNDDOWN(((ROW(C2028)-ROW(C$7))/C$5)+1,0)</f>
        <v/>
      </c>
    </row>
    <row r="2029">
      <c r="B2029" s="28">
        <f>IF(C2029&lt; $D$4+1,MOD(((ROW(B2029)-ROW(B$7))),$C$5)+1,"")</f>
        <v/>
      </c>
      <c r="C2029" s="28">
        <f>ROUNDDOWN(((ROW(C2029)-ROW(C$7))/C$5)+1,0)</f>
        <v/>
      </c>
    </row>
    <row r="2030">
      <c r="B2030" s="28">
        <f>IF(C2030&lt; $D$4+1,MOD(((ROW(B2030)-ROW(B$7))),$C$5)+1,"")</f>
        <v/>
      </c>
      <c r="C2030" s="28">
        <f>ROUNDDOWN(((ROW(C2030)-ROW(C$7))/C$5)+1,0)</f>
        <v/>
      </c>
    </row>
    <row r="2031">
      <c r="B2031" s="28">
        <f>IF(C2031&lt; $D$4+1,MOD(((ROW(B2031)-ROW(B$7))),$C$5)+1,"")</f>
        <v/>
      </c>
      <c r="C2031" s="28">
        <f>ROUNDDOWN(((ROW(C2031)-ROW(C$7))/C$5)+1,0)</f>
        <v/>
      </c>
    </row>
    <row r="2032">
      <c r="B2032" s="28">
        <f>IF(C2032&lt; $D$4+1,MOD(((ROW(B2032)-ROW(B$7))),$C$5)+1,"")</f>
        <v/>
      </c>
      <c r="C2032" s="28">
        <f>ROUNDDOWN(((ROW(C2032)-ROW(C$7))/C$5)+1,0)</f>
        <v/>
      </c>
    </row>
    <row r="2033">
      <c r="B2033" s="28">
        <f>IF(C2033&lt; $D$4+1,MOD(((ROW(B2033)-ROW(B$7))),$C$5)+1,"")</f>
        <v/>
      </c>
      <c r="C2033" s="28">
        <f>ROUNDDOWN(((ROW(C2033)-ROW(C$7))/C$5)+1,0)</f>
        <v/>
      </c>
    </row>
    <row r="2034">
      <c r="B2034" s="28">
        <f>IF(C2034&lt; $D$4+1,MOD(((ROW(B2034)-ROW(B$7))),$C$5)+1,"")</f>
        <v/>
      </c>
      <c r="C2034" s="28">
        <f>ROUNDDOWN(((ROW(C2034)-ROW(C$7))/C$5)+1,0)</f>
        <v/>
      </c>
    </row>
    <row r="2035">
      <c r="B2035" s="28">
        <f>IF(C2035&lt; $D$4+1,MOD(((ROW(B2035)-ROW(B$7))),$C$5)+1,"")</f>
        <v/>
      </c>
      <c r="C2035" s="28">
        <f>ROUNDDOWN(((ROW(C2035)-ROW(C$7))/C$5)+1,0)</f>
        <v/>
      </c>
    </row>
    <row r="2036">
      <c r="B2036" s="28">
        <f>IF(C2036&lt; $D$4+1,MOD(((ROW(B2036)-ROW(B$7))),$C$5)+1,"")</f>
        <v/>
      </c>
      <c r="C2036" s="28">
        <f>ROUNDDOWN(((ROW(C2036)-ROW(C$7))/C$5)+1,0)</f>
        <v/>
      </c>
    </row>
    <row r="2037">
      <c r="B2037" s="28">
        <f>IF(C2037&lt; $D$4+1,MOD(((ROW(B2037)-ROW(B$7))),$C$5)+1,"")</f>
        <v/>
      </c>
      <c r="C2037" s="28">
        <f>ROUNDDOWN(((ROW(C2037)-ROW(C$7))/C$5)+1,0)</f>
        <v/>
      </c>
    </row>
    <row r="2038">
      <c r="B2038" s="28">
        <f>IF(C2038&lt; $D$4+1,MOD(((ROW(B2038)-ROW(B$7))),$C$5)+1,"")</f>
        <v/>
      </c>
      <c r="C2038" s="28">
        <f>ROUNDDOWN(((ROW(C2038)-ROW(C$7))/C$5)+1,0)</f>
        <v/>
      </c>
    </row>
    <row r="2039">
      <c r="B2039" s="28">
        <f>IF(C2039&lt; $D$4+1,MOD(((ROW(B2039)-ROW(B$7))),$C$5)+1,"")</f>
        <v/>
      </c>
      <c r="C2039" s="28">
        <f>ROUNDDOWN(((ROW(C2039)-ROW(C$7))/C$5)+1,0)</f>
        <v/>
      </c>
    </row>
    <row r="2040">
      <c r="B2040" s="28">
        <f>IF(C2040&lt; $D$4+1,MOD(((ROW(B2040)-ROW(B$7))),$C$5)+1,"")</f>
        <v/>
      </c>
      <c r="C2040" s="28">
        <f>ROUNDDOWN(((ROW(C2040)-ROW(C$7))/C$5)+1,0)</f>
        <v/>
      </c>
    </row>
    <row r="2041">
      <c r="B2041" s="28">
        <f>IF(C2041&lt; $D$4+1,MOD(((ROW(B2041)-ROW(B$7))),$C$5)+1,"")</f>
        <v/>
      </c>
      <c r="C2041" s="28">
        <f>ROUNDDOWN(((ROW(C2041)-ROW(C$7))/C$5)+1,0)</f>
        <v/>
      </c>
    </row>
    <row r="2042">
      <c r="B2042" s="28">
        <f>IF(C2042&lt; $D$4+1,MOD(((ROW(B2042)-ROW(B$7))),$C$5)+1,"")</f>
        <v/>
      </c>
      <c r="C2042" s="28">
        <f>ROUNDDOWN(((ROW(C2042)-ROW(C$7))/C$5)+1,0)</f>
        <v/>
      </c>
    </row>
    <row r="2043">
      <c r="B2043" s="28">
        <f>IF(C2043&lt; $D$4+1,MOD(((ROW(B2043)-ROW(B$7))),$C$5)+1,"")</f>
        <v/>
      </c>
      <c r="C2043" s="28">
        <f>ROUNDDOWN(((ROW(C2043)-ROW(C$7))/C$5)+1,0)</f>
        <v/>
      </c>
    </row>
    <row r="2044">
      <c r="B2044" s="28">
        <f>IF(C2044&lt; $D$4+1,MOD(((ROW(B2044)-ROW(B$7))),$C$5)+1,"")</f>
        <v/>
      </c>
      <c r="C2044" s="28">
        <f>ROUNDDOWN(((ROW(C2044)-ROW(C$7))/C$5)+1,0)</f>
        <v/>
      </c>
    </row>
    <row r="2045">
      <c r="B2045" s="28">
        <f>IF(C2045&lt; $D$4+1,MOD(((ROW(B2045)-ROW(B$7))),$C$5)+1,"")</f>
        <v/>
      </c>
      <c r="C2045" s="28">
        <f>ROUNDDOWN(((ROW(C2045)-ROW(C$7))/C$5)+1,0)</f>
        <v/>
      </c>
    </row>
    <row r="2046">
      <c r="B2046" s="28">
        <f>IF(C2046&lt; $D$4+1,MOD(((ROW(B2046)-ROW(B$7))),$C$5)+1,"")</f>
        <v/>
      </c>
      <c r="C2046" s="28">
        <f>ROUNDDOWN(((ROW(C2046)-ROW(C$7))/C$5)+1,0)</f>
        <v/>
      </c>
    </row>
    <row r="2047">
      <c r="B2047" s="28">
        <f>IF(C2047&lt; $D$4+1,MOD(((ROW(B2047)-ROW(B$7))),$C$5)+1,"")</f>
        <v/>
      </c>
      <c r="C2047" s="28">
        <f>ROUNDDOWN(((ROW(C2047)-ROW(C$7))/C$5)+1,0)</f>
        <v/>
      </c>
    </row>
    <row r="2048">
      <c r="B2048" s="28">
        <f>IF(C2048&lt; $D$4+1,MOD(((ROW(B2048)-ROW(B$7))),$C$5)+1,"")</f>
        <v/>
      </c>
      <c r="C2048" s="28">
        <f>ROUNDDOWN(((ROW(C2048)-ROW(C$7))/C$5)+1,0)</f>
        <v/>
      </c>
    </row>
    <row r="2049">
      <c r="B2049" s="28">
        <f>IF(C2049&lt; $D$4+1,MOD(((ROW(B2049)-ROW(B$7))),$C$5)+1,"")</f>
        <v/>
      </c>
      <c r="C2049" s="28">
        <f>ROUNDDOWN(((ROW(C2049)-ROW(C$7))/C$5)+1,0)</f>
        <v/>
      </c>
    </row>
    <row r="2050">
      <c r="B2050" s="28">
        <f>IF(C2050&lt; $D$4+1,MOD(((ROW(B2050)-ROW(B$7))),$C$5)+1,"")</f>
        <v/>
      </c>
      <c r="C2050" s="28">
        <f>ROUNDDOWN(((ROW(C2050)-ROW(C$7))/C$5)+1,0)</f>
        <v/>
      </c>
    </row>
    <row r="2051">
      <c r="B2051" s="28">
        <f>IF(C2051&lt; $D$4+1,MOD(((ROW(B2051)-ROW(B$7))),$C$5)+1,"")</f>
        <v/>
      </c>
      <c r="C2051" s="28">
        <f>ROUNDDOWN(((ROW(C2051)-ROW(C$7))/C$5)+1,0)</f>
        <v/>
      </c>
    </row>
    <row r="2052">
      <c r="B2052" s="28">
        <f>IF(C2052&lt; $D$4+1,MOD(((ROW(B2052)-ROW(B$7))),$C$5)+1,"")</f>
        <v/>
      </c>
      <c r="C2052" s="28">
        <f>ROUNDDOWN(((ROW(C2052)-ROW(C$7))/C$5)+1,0)</f>
        <v/>
      </c>
    </row>
    <row r="2053">
      <c r="B2053" s="28">
        <f>IF(C2053&lt; $D$4+1,MOD(((ROW(B2053)-ROW(B$7))),$C$5)+1,"")</f>
        <v/>
      </c>
      <c r="C2053" s="28">
        <f>ROUNDDOWN(((ROW(C2053)-ROW(C$7))/C$5)+1,0)</f>
        <v/>
      </c>
    </row>
    <row r="2054">
      <c r="B2054" s="28">
        <f>IF(C2054&lt; $D$4+1,MOD(((ROW(B2054)-ROW(B$7))),$C$5)+1,"")</f>
        <v/>
      </c>
      <c r="C2054" s="28">
        <f>ROUNDDOWN(((ROW(C2054)-ROW(C$7))/C$5)+1,0)</f>
        <v/>
      </c>
    </row>
    <row r="2055">
      <c r="B2055" s="28">
        <f>IF(C2055&lt; $D$4+1,MOD(((ROW(B2055)-ROW(B$7))),$C$5)+1,"")</f>
        <v/>
      </c>
      <c r="C2055" s="28">
        <f>ROUNDDOWN(((ROW(C2055)-ROW(C$7))/C$5)+1,0)</f>
        <v/>
      </c>
    </row>
    <row r="2056">
      <c r="B2056" s="28">
        <f>IF(C2056&lt; $D$4+1,MOD(((ROW(B2056)-ROW(B$7))),$C$5)+1,"")</f>
        <v/>
      </c>
      <c r="C2056" s="28">
        <f>ROUNDDOWN(((ROW(C2056)-ROW(C$7))/C$5)+1,0)</f>
        <v/>
      </c>
    </row>
    <row r="2057">
      <c r="B2057" s="28">
        <f>IF(C2057&lt; $D$4+1,MOD(((ROW(B2057)-ROW(B$7))),$C$5)+1,"")</f>
        <v/>
      </c>
      <c r="C2057" s="28">
        <f>ROUNDDOWN(((ROW(C2057)-ROW(C$7))/C$5)+1,0)</f>
        <v/>
      </c>
    </row>
    <row r="2058">
      <c r="B2058" s="28">
        <f>IF(C2058&lt; $D$4+1,MOD(((ROW(B2058)-ROW(B$7))),$C$5)+1,"")</f>
        <v/>
      </c>
      <c r="C2058" s="28">
        <f>ROUNDDOWN(((ROW(C2058)-ROW(C$7))/C$5)+1,0)</f>
        <v/>
      </c>
    </row>
    <row r="2059">
      <c r="B2059" s="28">
        <f>IF(C2059&lt; $D$4+1,MOD(((ROW(B2059)-ROW(B$7))),$C$5)+1,"")</f>
        <v/>
      </c>
      <c r="C2059" s="28">
        <f>ROUNDDOWN(((ROW(C2059)-ROW(C$7))/C$5)+1,0)</f>
        <v/>
      </c>
    </row>
    <row r="2060">
      <c r="B2060" s="28">
        <f>IF(C2060&lt; $D$4+1,MOD(((ROW(B2060)-ROW(B$7))),$C$5)+1,"")</f>
        <v/>
      </c>
      <c r="C2060" s="28">
        <f>ROUNDDOWN(((ROW(C2060)-ROW(C$7))/C$5)+1,0)</f>
        <v/>
      </c>
    </row>
    <row r="2061">
      <c r="B2061" s="28">
        <f>IF(C2061&lt; $D$4+1,MOD(((ROW(B2061)-ROW(B$7))),$C$5)+1,"")</f>
        <v/>
      </c>
      <c r="C2061" s="28">
        <f>ROUNDDOWN(((ROW(C2061)-ROW(C$7))/C$5)+1,0)</f>
        <v/>
      </c>
    </row>
    <row r="2062">
      <c r="B2062" s="28">
        <f>IF(C2062&lt; $D$4+1,MOD(((ROW(B2062)-ROW(B$7))),$C$5)+1,"")</f>
        <v/>
      </c>
      <c r="C2062" s="28">
        <f>ROUNDDOWN(((ROW(C2062)-ROW(C$7))/C$5)+1,0)</f>
        <v/>
      </c>
    </row>
    <row r="2063">
      <c r="B2063" s="28">
        <f>IF(C2063&lt; $D$4+1,MOD(((ROW(B2063)-ROW(B$7))),$C$5)+1,"")</f>
        <v/>
      </c>
      <c r="C2063" s="28">
        <f>ROUNDDOWN(((ROW(C2063)-ROW(C$7))/C$5)+1,0)</f>
        <v/>
      </c>
    </row>
    <row r="2064">
      <c r="B2064" s="28">
        <f>IF(C2064&lt; $D$4+1,MOD(((ROW(B2064)-ROW(B$7))),$C$5)+1,"")</f>
        <v/>
      </c>
      <c r="C2064" s="28">
        <f>ROUNDDOWN(((ROW(C2064)-ROW(C$7))/C$5)+1,0)</f>
        <v/>
      </c>
    </row>
    <row r="2065">
      <c r="B2065" s="28">
        <f>IF(C2065&lt; $D$4+1,MOD(((ROW(B2065)-ROW(B$7))),$C$5)+1,"")</f>
        <v/>
      </c>
      <c r="C2065" s="28">
        <f>ROUNDDOWN(((ROW(C2065)-ROW(C$7))/C$5)+1,0)</f>
        <v/>
      </c>
    </row>
    <row r="2066">
      <c r="B2066" s="28">
        <f>IF(C2066&lt; $D$4+1,MOD(((ROW(B2066)-ROW(B$7))),$C$5)+1,"")</f>
        <v/>
      </c>
      <c r="C2066" s="28">
        <f>ROUNDDOWN(((ROW(C2066)-ROW(C$7))/C$5)+1,0)</f>
        <v/>
      </c>
    </row>
    <row r="2067">
      <c r="B2067" s="28">
        <f>IF(C2067&lt; $D$4+1,MOD(((ROW(B2067)-ROW(B$7))),$C$5)+1,"")</f>
        <v/>
      </c>
      <c r="C2067" s="28">
        <f>ROUNDDOWN(((ROW(C2067)-ROW(C$7))/C$5)+1,0)</f>
        <v/>
      </c>
    </row>
    <row r="2068">
      <c r="B2068" s="28">
        <f>IF(C2068&lt; $D$4+1,MOD(((ROW(B2068)-ROW(B$7))),$C$5)+1,"")</f>
        <v/>
      </c>
      <c r="C2068" s="28">
        <f>ROUNDDOWN(((ROW(C2068)-ROW(C$7))/C$5)+1,0)</f>
        <v/>
      </c>
    </row>
    <row r="2069">
      <c r="B2069" s="28">
        <f>IF(C2069&lt; $D$4+1,MOD(((ROW(B2069)-ROW(B$7))),$C$5)+1,"")</f>
        <v/>
      </c>
      <c r="C2069" s="28">
        <f>ROUNDDOWN(((ROW(C2069)-ROW(C$7))/C$5)+1,0)</f>
        <v/>
      </c>
    </row>
    <row r="2070">
      <c r="B2070" s="28">
        <f>IF(C2070&lt; $D$4+1,MOD(((ROW(B2070)-ROW(B$7))),$C$5)+1,"")</f>
        <v/>
      </c>
      <c r="C2070" s="28">
        <f>ROUNDDOWN(((ROW(C2070)-ROW(C$7))/C$5)+1,0)</f>
        <v/>
      </c>
    </row>
    <row r="2071">
      <c r="B2071" s="28">
        <f>IF(C2071&lt; $D$4+1,MOD(((ROW(B2071)-ROW(B$7))),$C$5)+1,"")</f>
        <v/>
      </c>
      <c r="C2071" s="28">
        <f>ROUNDDOWN(((ROW(C2071)-ROW(C$7))/C$5)+1,0)</f>
        <v/>
      </c>
    </row>
    <row r="2072">
      <c r="B2072" s="28">
        <f>IF(C2072&lt; $D$4+1,MOD(((ROW(B2072)-ROW(B$7))),$C$5)+1,"")</f>
        <v/>
      </c>
      <c r="C2072" s="28">
        <f>ROUNDDOWN(((ROW(C2072)-ROW(C$7))/C$5)+1,0)</f>
        <v/>
      </c>
    </row>
    <row r="2073">
      <c r="B2073" s="28">
        <f>IF(C2073&lt; $D$4+1,MOD(((ROW(B2073)-ROW(B$7))),$C$5)+1,"")</f>
        <v/>
      </c>
      <c r="C2073" s="28">
        <f>ROUNDDOWN(((ROW(C2073)-ROW(C$7))/C$5)+1,0)</f>
        <v/>
      </c>
    </row>
    <row r="2074">
      <c r="B2074" s="28">
        <f>IF(C2074&lt; $D$4+1,MOD(((ROW(B2074)-ROW(B$7))),$C$5)+1,"")</f>
        <v/>
      </c>
      <c r="C2074" s="28">
        <f>ROUNDDOWN(((ROW(C2074)-ROW(C$7))/C$5)+1,0)</f>
        <v/>
      </c>
    </row>
    <row r="2075">
      <c r="B2075" s="28">
        <f>IF(C2075&lt; $D$4+1,MOD(((ROW(B2075)-ROW(B$7))),$C$5)+1,"")</f>
        <v/>
      </c>
      <c r="C2075" s="28">
        <f>ROUNDDOWN(((ROW(C2075)-ROW(C$7))/C$5)+1,0)</f>
        <v/>
      </c>
    </row>
    <row r="2076">
      <c r="B2076" s="28">
        <f>IF(C2076&lt; $D$4+1,MOD(((ROW(B2076)-ROW(B$7))),$C$5)+1,"")</f>
        <v/>
      </c>
      <c r="C2076" s="28">
        <f>ROUNDDOWN(((ROW(C2076)-ROW(C$7))/C$5)+1,0)</f>
        <v/>
      </c>
    </row>
    <row r="2077">
      <c r="B2077" s="28">
        <f>IF(C2077&lt; $D$4+1,MOD(((ROW(B2077)-ROW(B$7))),$C$5)+1,"")</f>
        <v/>
      </c>
      <c r="C2077" s="28">
        <f>ROUNDDOWN(((ROW(C2077)-ROW(C$7))/C$5)+1,0)</f>
        <v/>
      </c>
    </row>
    <row r="2078">
      <c r="B2078" s="28">
        <f>IF(C2078&lt; $D$4+1,MOD(((ROW(B2078)-ROW(B$7))),$C$5)+1,"")</f>
        <v/>
      </c>
      <c r="C2078" s="28">
        <f>ROUNDDOWN(((ROW(C2078)-ROW(C$7))/C$5)+1,0)</f>
        <v/>
      </c>
    </row>
    <row r="2079">
      <c r="B2079" s="28">
        <f>IF(C2079&lt; $D$4+1,MOD(((ROW(B2079)-ROW(B$7))),$C$5)+1,"")</f>
        <v/>
      </c>
      <c r="C2079" s="28">
        <f>ROUNDDOWN(((ROW(C2079)-ROW(C$7))/C$5)+1,0)</f>
        <v/>
      </c>
    </row>
    <row r="2080">
      <c r="B2080" s="28">
        <f>IF(C2080&lt; $D$4+1,MOD(((ROW(B2080)-ROW(B$7))),$C$5)+1,"")</f>
        <v/>
      </c>
      <c r="C2080" s="28">
        <f>ROUNDDOWN(((ROW(C2080)-ROW(C$7))/C$5)+1,0)</f>
        <v/>
      </c>
    </row>
    <row r="2081">
      <c r="B2081" s="28">
        <f>IF(C2081&lt; $D$4+1,MOD(((ROW(B2081)-ROW(B$7))),$C$5)+1,"")</f>
        <v/>
      </c>
      <c r="C2081" s="28">
        <f>ROUNDDOWN(((ROW(C2081)-ROW(C$7))/C$5)+1,0)</f>
        <v/>
      </c>
    </row>
    <row r="2082">
      <c r="B2082" s="28">
        <f>IF(C2082&lt; $D$4+1,MOD(((ROW(B2082)-ROW(B$7))),$C$5)+1,"")</f>
        <v/>
      </c>
      <c r="C2082" s="28">
        <f>ROUNDDOWN(((ROW(C2082)-ROW(C$7))/C$5)+1,0)</f>
        <v/>
      </c>
    </row>
    <row r="2083">
      <c r="B2083" s="28">
        <f>IF(C2083&lt; $D$4+1,MOD(((ROW(B2083)-ROW(B$7))),$C$5)+1,"")</f>
        <v/>
      </c>
      <c r="C2083" s="28">
        <f>ROUNDDOWN(((ROW(C2083)-ROW(C$7))/C$5)+1,0)</f>
        <v/>
      </c>
    </row>
    <row r="2084">
      <c r="B2084" s="28">
        <f>IF(C2084&lt; $D$4+1,MOD(((ROW(B2084)-ROW(B$7))),$C$5)+1,"")</f>
        <v/>
      </c>
      <c r="C2084" s="28">
        <f>ROUNDDOWN(((ROW(C2084)-ROW(C$7))/C$5)+1,0)</f>
        <v/>
      </c>
    </row>
    <row r="2085">
      <c r="B2085" s="28">
        <f>IF(C2085&lt; $D$4+1,MOD(((ROW(B2085)-ROW(B$7))),$C$5)+1,"")</f>
        <v/>
      </c>
      <c r="C2085" s="28">
        <f>ROUNDDOWN(((ROW(C2085)-ROW(C$7))/C$5)+1,0)</f>
        <v/>
      </c>
    </row>
    <row r="2086">
      <c r="B2086" s="28">
        <f>IF(C2086&lt; $D$4+1,MOD(((ROW(B2086)-ROW(B$7))),$C$5)+1,"")</f>
        <v/>
      </c>
      <c r="C2086" s="28">
        <f>ROUNDDOWN(((ROW(C2086)-ROW(C$7))/C$5)+1,0)</f>
        <v/>
      </c>
    </row>
    <row r="2087">
      <c r="B2087" s="28">
        <f>IF(C2087&lt; $D$4+1,MOD(((ROW(B2087)-ROW(B$7))),$C$5)+1,"")</f>
        <v/>
      </c>
      <c r="C2087" s="28">
        <f>ROUNDDOWN(((ROW(C2087)-ROW(C$7))/C$5)+1,0)</f>
        <v/>
      </c>
    </row>
    <row r="2088">
      <c r="B2088" s="28">
        <f>IF(C2088&lt; $D$4+1,MOD(((ROW(B2088)-ROW(B$7))),$C$5)+1,"")</f>
        <v/>
      </c>
      <c r="C2088" s="28">
        <f>ROUNDDOWN(((ROW(C2088)-ROW(C$7))/C$5)+1,0)</f>
        <v/>
      </c>
    </row>
    <row r="2089">
      <c r="B2089" s="28">
        <f>IF(C2089&lt; $D$4+1,MOD(((ROW(B2089)-ROW(B$7))),$C$5)+1,"")</f>
        <v/>
      </c>
      <c r="C2089" s="28">
        <f>ROUNDDOWN(((ROW(C2089)-ROW(C$7))/C$5)+1,0)</f>
        <v/>
      </c>
    </row>
    <row r="2090">
      <c r="B2090" s="28">
        <f>IF(C2090&lt; $D$4+1,MOD(((ROW(B2090)-ROW(B$7))),$C$5)+1,"")</f>
        <v/>
      </c>
      <c r="C2090" s="28">
        <f>ROUNDDOWN(((ROW(C2090)-ROW(C$7))/C$5)+1,0)</f>
        <v/>
      </c>
    </row>
    <row r="2091">
      <c r="B2091" s="28">
        <f>IF(C2091&lt; $D$4+1,MOD(((ROW(B2091)-ROW(B$7))),$C$5)+1,"")</f>
        <v/>
      </c>
      <c r="C2091" s="28">
        <f>ROUNDDOWN(((ROW(C2091)-ROW(C$7))/C$5)+1,0)</f>
        <v/>
      </c>
    </row>
    <row r="2092">
      <c r="B2092" s="28">
        <f>IF(C2092&lt; $D$4+1,MOD(((ROW(B2092)-ROW(B$7))),$C$5)+1,"")</f>
        <v/>
      </c>
      <c r="C2092" s="28">
        <f>ROUNDDOWN(((ROW(C2092)-ROW(C$7))/C$5)+1,0)</f>
        <v/>
      </c>
    </row>
    <row r="2093">
      <c r="B2093" s="28">
        <f>IF(C2093&lt; $D$4+1,MOD(((ROW(B2093)-ROW(B$7))),$C$5)+1,"")</f>
        <v/>
      </c>
      <c r="C2093" s="28">
        <f>ROUNDDOWN(((ROW(C2093)-ROW(C$7))/C$5)+1,0)</f>
        <v/>
      </c>
    </row>
    <row r="2094">
      <c r="B2094" s="28">
        <f>IF(C2094&lt; $D$4+1,MOD(((ROW(B2094)-ROW(B$7))),$C$5)+1,"")</f>
        <v/>
      </c>
      <c r="C2094" s="28">
        <f>ROUNDDOWN(((ROW(C2094)-ROW(C$7))/C$5)+1,0)</f>
        <v/>
      </c>
    </row>
    <row r="2095">
      <c r="B2095" s="28">
        <f>IF(C2095&lt; $D$4+1,MOD(((ROW(B2095)-ROW(B$7))),$C$5)+1,"")</f>
        <v/>
      </c>
      <c r="C2095" s="28">
        <f>ROUNDDOWN(((ROW(C2095)-ROW(C$7))/C$5)+1,0)</f>
        <v/>
      </c>
    </row>
    <row r="2096">
      <c r="B2096" s="28">
        <f>IF(C2096&lt; $D$4+1,MOD(((ROW(B2096)-ROW(B$7))),$C$5)+1,"")</f>
        <v/>
      </c>
      <c r="C2096" s="28">
        <f>ROUNDDOWN(((ROW(C2096)-ROW(C$7))/C$5)+1,0)</f>
        <v/>
      </c>
    </row>
    <row r="2097">
      <c r="B2097" s="28">
        <f>IF(C2097&lt; $D$4+1,MOD(((ROW(B2097)-ROW(B$7))),$C$5)+1,"")</f>
        <v/>
      </c>
      <c r="C2097" s="28">
        <f>ROUNDDOWN(((ROW(C2097)-ROW(C$7))/C$5)+1,0)</f>
        <v/>
      </c>
    </row>
    <row r="2098">
      <c r="B2098" s="28">
        <f>IF(C2098&lt; $D$4+1,MOD(((ROW(B2098)-ROW(B$7))),$C$5)+1,"")</f>
        <v/>
      </c>
      <c r="C2098" s="28">
        <f>ROUNDDOWN(((ROW(C2098)-ROW(C$7))/C$5)+1,0)</f>
        <v/>
      </c>
    </row>
    <row r="2099">
      <c r="B2099" s="28">
        <f>IF(C2099&lt; $D$4+1,MOD(((ROW(B2099)-ROW(B$7))),$C$5)+1,"")</f>
        <v/>
      </c>
      <c r="C2099" s="28">
        <f>ROUNDDOWN(((ROW(C2099)-ROW(C$7))/C$5)+1,0)</f>
        <v/>
      </c>
    </row>
    <row r="2100">
      <c r="B2100" s="28">
        <f>IF(C2100&lt; $D$4+1,MOD(((ROW(B2100)-ROW(B$7))),$C$5)+1,"")</f>
        <v/>
      </c>
      <c r="C2100" s="28">
        <f>ROUNDDOWN(((ROW(C2100)-ROW(C$7))/C$5)+1,0)</f>
        <v/>
      </c>
    </row>
    <row r="2101">
      <c r="B2101" s="28">
        <f>IF(C2101&lt; $D$4+1,MOD(((ROW(B2101)-ROW(B$7))),$C$5)+1,"")</f>
        <v/>
      </c>
      <c r="C2101" s="28">
        <f>ROUNDDOWN(((ROW(C2101)-ROW(C$7))/C$5)+1,0)</f>
        <v/>
      </c>
    </row>
    <row r="2102">
      <c r="B2102" s="28">
        <f>IF(C2102&lt; $D$4+1,MOD(((ROW(B2102)-ROW(B$7))),$C$5)+1,"")</f>
        <v/>
      </c>
      <c r="C2102" s="28">
        <f>ROUNDDOWN(((ROW(C2102)-ROW(C$7))/C$5)+1,0)</f>
        <v/>
      </c>
    </row>
    <row r="2103">
      <c r="B2103" s="28">
        <f>IF(C2103&lt; $D$4+1,MOD(((ROW(B2103)-ROW(B$7))),$C$5)+1,"")</f>
        <v/>
      </c>
      <c r="C2103" s="28">
        <f>ROUNDDOWN(((ROW(C2103)-ROW(C$7))/C$5)+1,0)</f>
        <v/>
      </c>
    </row>
    <row r="2104">
      <c r="B2104" s="28">
        <f>IF(C2104&lt; $D$4+1,MOD(((ROW(B2104)-ROW(B$7))),$C$5)+1,"")</f>
        <v/>
      </c>
      <c r="C2104" s="28">
        <f>ROUNDDOWN(((ROW(C2104)-ROW(C$7))/C$5)+1,0)</f>
        <v/>
      </c>
    </row>
    <row r="2105">
      <c r="B2105" s="28">
        <f>IF(C2105&lt; $D$4+1,MOD(((ROW(B2105)-ROW(B$7))),$C$5)+1,"")</f>
        <v/>
      </c>
      <c r="C2105" s="28">
        <f>ROUNDDOWN(((ROW(C2105)-ROW(C$7))/C$5)+1,0)</f>
        <v/>
      </c>
    </row>
    <row r="2106">
      <c r="B2106" s="28">
        <f>IF(C2106&lt; $D$4+1,MOD(((ROW(B2106)-ROW(B$7))),$C$5)+1,"")</f>
        <v/>
      </c>
      <c r="C2106" s="28">
        <f>ROUNDDOWN(((ROW(C2106)-ROW(C$7))/C$5)+1,0)</f>
        <v/>
      </c>
    </row>
    <row r="2107">
      <c r="B2107" s="28">
        <f>IF(C2107&lt; $D$4+1,MOD(((ROW(B2107)-ROW(B$7))),$C$5)+1,"")</f>
        <v/>
      </c>
      <c r="C2107" s="28">
        <f>ROUNDDOWN(((ROW(C2107)-ROW(C$7))/C$5)+1,0)</f>
        <v/>
      </c>
    </row>
    <row r="2108">
      <c r="B2108" s="28">
        <f>IF(C2108&lt; $D$4+1,MOD(((ROW(B2108)-ROW(B$7))),$C$5)+1,"")</f>
        <v/>
      </c>
      <c r="C2108" s="28">
        <f>ROUNDDOWN(((ROW(C2108)-ROW(C$7))/C$5)+1,0)</f>
        <v/>
      </c>
    </row>
    <row r="2109">
      <c r="B2109" s="28">
        <f>IF(C2109&lt; $D$4+1,MOD(((ROW(B2109)-ROW(B$7))),$C$5)+1,"")</f>
        <v/>
      </c>
      <c r="C2109" s="28">
        <f>ROUNDDOWN(((ROW(C2109)-ROW(C$7))/C$5)+1,0)</f>
        <v/>
      </c>
    </row>
    <row r="2110">
      <c r="B2110" s="28">
        <f>IF(C2110&lt; $D$4+1,MOD(((ROW(B2110)-ROW(B$7))),$C$5)+1,"")</f>
        <v/>
      </c>
      <c r="C2110" s="28">
        <f>ROUNDDOWN(((ROW(C2110)-ROW(C$7))/C$5)+1,0)</f>
        <v/>
      </c>
    </row>
    <row r="2111">
      <c r="B2111" s="28">
        <f>IF(C2111&lt; $D$4+1,MOD(((ROW(B2111)-ROW(B$7))),$C$5)+1,"")</f>
        <v/>
      </c>
      <c r="C2111" s="28">
        <f>ROUNDDOWN(((ROW(C2111)-ROW(C$7))/C$5)+1,0)</f>
        <v/>
      </c>
    </row>
    <row r="2112">
      <c r="B2112" s="28">
        <f>IF(C2112&lt; $D$4+1,MOD(((ROW(B2112)-ROW(B$7))),$C$5)+1,"")</f>
        <v/>
      </c>
      <c r="C2112" s="28">
        <f>ROUNDDOWN(((ROW(C2112)-ROW(C$7))/C$5)+1,0)</f>
        <v/>
      </c>
    </row>
    <row r="2113">
      <c r="B2113" s="28">
        <f>IF(C2113&lt; $D$4+1,MOD(((ROW(B2113)-ROW(B$7))),$C$5)+1,"")</f>
        <v/>
      </c>
      <c r="C2113" s="28">
        <f>ROUNDDOWN(((ROW(C2113)-ROW(C$7))/C$5)+1,0)</f>
        <v/>
      </c>
    </row>
    <row r="2114">
      <c r="B2114" s="28">
        <f>IF(C2114&lt; $D$4+1,MOD(((ROW(B2114)-ROW(B$7))),$C$5)+1,"")</f>
        <v/>
      </c>
      <c r="C2114" s="28">
        <f>ROUNDDOWN(((ROW(C2114)-ROW(C$7))/C$5)+1,0)</f>
        <v/>
      </c>
    </row>
    <row r="2115">
      <c r="B2115" s="28">
        <f>IF(C2115&lt; $D$4+1,MOD(((ROW(B2115)-ROW(B$7))),$C$5)+1,"")</f>
        <v/>
      </c>
      <c r="C2115" s="28">
        <f>ROUNDDOWN(((ROW(C2115)-ROW(C$7))/C$5)+1,0)</f>
        <v/>
      </c>
    </row>
    <row r="2116">
      <c r="B2116" s="28">
        <f>IF(C2116&lt; $D$4+1,MOD(((ROW(B2116)-ROW(B$7))),$C$5)+1,"")</f>
        <v/>
      </c>
      <c r="C2116" s="28">
        <f>ROUNDDOWN(((ROW(C2116)-ROW(C$7))/C$5)+1,0)</f>
        <v/>
      </c>
    </row>
    <row r="2117">
      <c r="B2117" s="28">
        <f>IF(C2117&lt; $D$4+1,MOD(((ROW(B2117)-ROW(B$7))),$C$5)+1,"")</f>
        <v/>
      </c>
      <c r="C2117" s="28">
        <f>ROUNDDOWN(((ROW(C2117)-ROW(C$7))/C$5)+1,0)</f>
        <v/>
      </c>
    </row>
    <row r="2118">
      <c r="B2118" s="28">
        <f>IF(C2118&lt; $D$4+1,MOD(((ROW(B2118)-ROW(B$7))),$C$5)+1,"")</f>
        <v/>
      </c>
      <c r="C2118" s="28">
        <f>ROUNDDOWN(((ROW(C2118)-ROW(C$7))/C$5)+1,0)</f>
        <v/>
      </c>
    </row>
    <row r="2119">
      <c r="B2119" s="28">
        <f>IF(C2119&lt; $D$4+1,MOD(((ROW(B2119)-ROW(B$7))),$C$5)+1,"")</f>
        <v/>
      </c>
      <c r="C2119" s="28">
        <f>ROUNDDOWN(((ROW(C2119)-ROW(C$7))/C$5)+1,0)</f>
        <v/>
      </c>
    </row>
    <row r="2120">
      <c r="B2120" s="28">
        <f>IF(C2120&lt; $D$4+1,MOD(((ROW(B2120)-ROW(B$7))),$C$5)+1,"")</f>
        <v/>
      </c>
      <c r="C2120" s="28">
        <f>ROUNDDOWN(((ROW(C2120)-ROW(C$7))/C$5)+1,0)</f>
        <v/>
      </c>
    </row>
    <row r="2121">
      <c r="B2121" s="28">
        <f>IF(C2121&lt; $D$4+1,MOD(((ROW(B2121)-ROW(B$7))),$C$5)+1,"")</f>
        <v/>
      </c>
      <c r="C2121" s="28">
        <f>ROUNDDOWN(((ROW(C2121)-ROW(C$7))/C$5)+1,0)</f>
        <v/>
      </c>
    </row>
    <row r="2122">
      <c r="B2122" s="28">
        <f>IF(C2122&lt; $D$4+1,MOD(((ROW(B2122)-ROW(B$7))),$C$5)+1,"")</f>
        <v/>
      </c>
      <c r="C2122" s="28">
        <f>ROUNDDOWN(((ROW(C2122)-ROW(C$7))/C$5)+1,0)</f>
        <v/>
      </c>
    </row>
    <row r="2123">
      <c r="B2123" s="28">
        <f>IF(C2123&lt; $D$4+1,MOD(((ROW(B2123)-ROW(B$7))),$C$5)+1,"")</f>
        <v/>
      </c>
      <c r="C2123" s="28">
        <f>ROUNDDOWN(((ROW(C2123)-ROW(C$7))/C$5)+1,0)</f>
        <v/>
      </c>
    </row>
    <row r="2124">
      <c r="B2124" s="28">
        <f>IF(C2124&lt; $D$4+1,MOD(((ROW(B2124)-ROW(B$7))),$C$5)+1,"")</f>
        <v/>
      </c>
      <c r="C2124" s="28">
        <f>ROUNDDOWN(((ROW(C2124)-ROW(C$7))/C$5)+1,0)</f>
        <v/>
      </c>
    </row>
    <row r="2125">
      <c r="B2125" s="28">
        <f>IF(C2125&lt; $D$4+1,MOD(((ROW(B2125)-ROW(B$7))),$C$5)+1,"")</f>
        <v/>
      </c>
      <c r="C2125" s="28">
        <f>ROUNDDOWN(((ROW(C2125)-ROW(C$7))/C$5)+1,0)</f>
        <v/>
      </c>
    </row>
    <row r="2126">
      <c r="B2126" s="28">
        <f>IF(C2126&lt; $D$4+1,MOD(((ROW(B2126)-ROW(B$7))),$C$5)+1,"")</f>
        <v/>
      </c>
      <c r="C2126" s="28">
        <f>ROUNDDOWN(((ROW(C2126)-ROW(C$7))/C$5)+1,0)</f>
        <v/>
      </c>
    </row>
    <row r="2127">
      <c r="B2127" s="28">
        <f>IF(C2127&lt; $D$4+1,MOD(((ROW(B2127)-ROW(B$7))),$C$5)+1,"")</f>
        <v/>
      </c>
      <c r="C2127" s="28">
        <f>ROUNDDOWN(((ROW(C2127)-ROW(C$7))/C$5)+1,0)</f>
        <v/>
      </c>
    </row>
    <row r="2128">
      <c r="B2128" s="28">
        <f>IF(C2128&lt; $D$4+1,MOD(((ROW(B2128)-ROW(B$7))),$C$5)+1,"")</f>
        <v/>
      </c>
      <c r="C2128" s="28">
        <f>ROUNDDOWN(((ROW(C2128)-ROW(C$7))/C$5)+1,0)</f>
        <v/>
      </c>
    </row>
    <row r="2129">
      <c r="B2129" s="28">
        <f>IF(C2129&lt; $D$4+1,MOD(((ROW(B2129)-ROW(B$7))),$C$5)+1,"")</f>
        <v/>
      </c>
      <c r="C2129" s="28">
        <f>ROUNDDOWN(((ROW(C2129)-ROW(C$7))/C$5)+1,0)</f>
        <v/>
      </c>
    </row>
    <row r="2130">
      <c r="B2130" s="28">
        <f>IF(C2130&lt; $D$4+1,MOD(((ROW(B2130)-ROW(B$7))),$C$5)+1,"")</f>
        <v/>
      </c>
      <c r="C2130" s="28">
        <f>ROUNDDOWN(((ROW(C2130)-ROW(C$7))/C$5)+1,0)</f>
        <v/>
      </c>
    </row>
    <row r="2131">
      <c r="B2131" s="28">
        <f>IF(C2131&lt; $D$4+1,MOD(((ROW(B2131)-ROW(B$7))),$C$5)+1,"")</f>
        <v/>
      </c>
      <c r="C2131" s="28">
        <f>ROUNDDOWN(((ROW(C2131)-ROW(C$7))/C$5)+1,0)</f>
        <v/>
      </c>
    </row>
    <row r="2132">
      <c r="B2132" s="28">
        <f>IF(C2132&lt; $D$4+1,MOD(((ROW(B2132)-ROW(B$7))),$C$5)+1,"")</f>
        <v/>
      </c>
      <c r="C2132" s="28">
        <f>ROUNDDOWN(((ROW(C2132)-ROW(C$7))/C$5)+1,0)</f>
        <v/>
      </c>
    </row>
    <row r="2133">
      <c r="B2133" s="28">
        <f>IF(C2133&lt; $D$4+1,MOD(((ROW(B2133)-ROW(B$7))),$C$5)+1,"")</f>
        <v/>
      </c>
      <c r="C2133" s="28">
        <f>ROUNDDOWN(((ROW(C2133)-ROW(C$7))/C$5)+1,0)</f>
        <v/>
      </c>
    </row>
    <row r="2134">
      <c r="B2134" s="28">
        <f>IF(C2134&lt; $D$4+1,MOD(((ROW(B2134)-ROW(B$7))),$C$5)+1,"")</f>
        <v/>
      </c>
      <c r="C2134" s="28">
        <f>ROUNDDOWN(((ROW(C2134)-ROW(C$7))/C$5)+1,0)</f>
        <v/>
      </c>
    </row>
    <row r="2135">
      <c r="B2135" s="28">
        <f>IF(C2135&lt; $D$4+1,MOD(((ROW(B2135)-ROW(B$7))),$C$5)+1,"")</f>
        <v/>
      </c>
      <c r="C2135" s="28">
        <f>ROUNDDOWN(((ROW(C2135)-ROW(C$7))/C$5)+1,0)</f>
        <v/>
      </c>
    </row>
    <row r="2136">
      <c r="B2136" s="28">
        <f>IF(C2136&lt; $D$4+1,MOD(((ROW(B2136)-ROW(B$7))),$C$5)+1,"")</f>
        <v/>
      </c>
      <c r="C2136" s="28">
        <f>ROUNDDOWN(((ROW(C2136)-ROW(C$7))/C$5)+1,0)</f>
        <v/>
      </c>
    </row>
    <row r="2137">
      <c r="B2137" s="28">
        <f>IF(C2137&lt; $D$4+1,MOD(((ROW(B2137)-ROW(B$7))),$C$5)+1,"")</f>
        <v/>
      </c>
      <c r="C2137" s="28">
        <f>ROUNDDOWN(((ROW(C2137)-ROW(C$7))/C$5)+1,0)</f>
        <v/>
      </c>
    </row>
    <row r="2138">
      <c r="B2138" s="28">
        <f>IF(C2138&lt; $D$4+1,MOD(((ROW(B2138)-ROW(B$7))),$C$5)+1,"")</f>
        <v/>
      </c>
      <c r="C2138" s="28">
        <f>ROUNDDOWN(((ROW(C2138)-ROW(C$7))/C$5)+1,0)</f>
        <v/>
      </c>
    </row>
    <row r="2139">
      <c r="B2139" s="28">
        <f>IF(C2139&lt; $D$4+1,MOD(((ROW(B2139)-ROW(B$7))),$C$5)+1,"")</f>
        <v/>
      </c>
      <c r="C2139" s="28">
        <f>ROUNDDOWN(((ROW(C2139)-ROW(C$7))/C$5)+1,0)</f>
        <v/>
      </c>
    </row>
    <row r="2140">
      <c r="B2140" s="28">
        <f>IF(C2140&lt; $D$4+1,MOD(((ROW(B2140)-ROW(B$7))),$C$5)+1,"")</f>
        <v/>
      </c>
      <c r="C2140" s="28">
        <f>ROUNDDOWN(((ROW(C2140)-ROW(C$7))/C$5)+1,0)</f>
        <v/>
      </c>
    </row>
    <row r="2141">
      <c r="B2141" s="28">
        <f>IF(C2141&lt; $D$4+1,MOD(((ROW(B2141)-ROW(B$7))),$C$5)+1,"")</f>
        <v/>
      </c>
      <c r="C2141" s="28">
        <f>ROUNDDOWN(((ROW(C2141)-ROW(C$7))/C$5)+1,0)</f>
        <v/>
      </c>
    </row>
    <row r="2142">
      <c r="B2142" s="28">
        <f>IF(C2142&lt; $D$4+1,MOD(((ROW(B2142)-ROW(B$7))),$C$5)+1,"")</f>
        <v/>
      </c>
      <c r="C2142" s="28">
        <f>ROUNDDOWN(((ROW(C2142)-ROW(C$7))/C$5)+1,0)</f>
        <v/>
      </c>
    </row>
    <row r="2143">
      <c r="B2143" s="28">
        <f>IF(C2143&lt; $D$4+1,MOD(((ROW(B2143)-ROW(B$7))),$C$5)+1,"")</f>
        <v/>
      </c>
      <c r="C2143" s="28">
        <f>ROUNDDOWN(((ROW(C2143)-ROW(C$7))/C$5)+1,0)</f>
        <v/>
      </c>
    </row>
    <row r="2144">
      <c r="B2144" s="28">
        <f>IF(C2144&lt; $D$4+1,MOD(((ROW(B2144)-ROW(B$7))),$C$5)+1,"")</f>
        <v/>
      </c>
      <c r="C2144" s="28">
        <f>ROUNDDOWN(((ROW(C2144)-ROW(C$7))/C$5)+1,0)</f>
        <v/>
      </c>
    </row>
    <row r="2145">
      <c r="B2145" s="28">
        <f>IF(C2145&lt; $D$4+1,MOD(((ROW(B2145)-ROW(B$7))),$C$5)+1,"")</f>
        <v/>
      </c>
      <c r="C2145" s="28">
        <f>ROUNDDOWN(((ROW(C2145)-ROW(C$7))/C$5)+1,0)</f>
        <v/>
      </c>
    </row>
    <row r="2146">
      <c r="B2146" s="28">
        <f>IF(C2146&lt; $D$4+1,MOD(((ROW(B2146)-ROW(B$7))),$C$5)+1,"")</f>
        <v/>
      </c>
      <c r="C2146" s="28">
        <f>ROUNDDOWN(((ROW(C2146)-ROW(C$7))/C$5)+1,0)</f>
        <v/>
      </c>
    </row>
    <row r="2147">
      <c r="B2147" s="28">
        <f>IF(C2147&lt; $D$4+1,MOD(((ROW(B2147)-ROW(B$7))),$C$5)+1,"")</f>
        <v/>
      </c>
      <c r="C2147" s="28">
        <f>ROUNDDOWN(((ROW(C2147)-ROW(C$7))/C$5)+1,0)</f>
        <v/>
      </c>
    </row>
    <row r="2148">
      <c r="B2148" s="28">
        <f>IF(C2148&lt; $D$4+1,MOD(((ROW(B2148)-ROW(B$7))),$C$5)+1,"")</f>
        <v/>
      </c>
      <c r="C2148" s="28">
        <f>ROUNDDOWN(((ROW(C2148)-ROW(C$7))/C$5)+1,0)</f>
        <v/>
      </c>
    </row>
    <row r="2149">
      <c r="B2149" s="28">
        <f>IF(C2149&lt; $D$4+1,MOD(((ROW(B2149)-ROW(B$7))),$C$5)+1,"")</f>
        <v/>
      </c>
      <c r="C2149" s="28">
        <f>ROUNDDOWN(((ROW(C2149)-ROW(C$7))/C$5)+1,0)</f>
        <v/>
      </c>
    </row>
    <row r="2150">
      <c r="B2150" s="28">
        <f>IF(C2150&lt; $D$4+1,MOD(((ROW(B2150)-ROW(B$7))),$C$5)+1,"")</f>
        <v/>
      </c>
      <c r="C2150" s="28">
        <f>ROUNDDOWN(((ROW(C2150)-ROW(C$7))/C$5)+1,0)</f>
        <v/>
      </c>
    </row>
    <row r="2151">
      <c r="B2151" s="28">
        <f>IF(C2151&lt; $D$4+1,MOD(((ROW(B2151)-ROW(B$7))),$C$5)+1,"")</f>
        <v/>
      </c>
      <c r="C2151" s="28">
        <f>ROUNDDOWN(((ROW(C2151)-ROW(C$7))/C$5)+1,0)</f>
        <v/>
      </c>
    </row>
    <row r="2152">
      <c r="B2152" s="28">
        <f>IF(C2152&lt; $D$4+1,MOD(((ROW(B2152)-ROW(B$7))),$C$5)+1,"")</f>
        <v/>
      </c>
      <c r="C2152" s="28">
        <f>ROUNDDOWN(((ROW(C2152)-ROW(C$7))/C$5)+1,0)</f>
        <v/>
      </c>
    </row>
    <row r="2153">
      <c r="B2153" s="28">
        <f>IF(C2153&lt; $D$4+1,MOD(((ROW(B2153)-ROW(B$7))),$C$5)+1,"")</f>
        <v/>
      </c>
      <c r="C2153" s="28">
        <f>ROUNDDOWN(((ROW(C2153)-ROW(C$7))/C$5)+1,0)</f>
        <v/>
      </c>
    </row>
    <row r="2154">
      <c r="B2154" s="28">
        <f>IF(C2154&lt; $D$4+1,MOD(((ROW(B2154)-ROW(B$7))),$C$5)+1,"")</f>
        <v/>
      </c>
      <c r="C2154" s="28">
        <f>ROUNDDOWN(((ROW(C2154)-ROW(C$7))/C$5)+1,0)</f>
        <v/>
      </c>
    </row>
    <row r="2155">
      <c r="B2155" s="28">
        <f>IF(C2155&lt; $D$4+1,MOD(((ROW(B2155)-ROW(B$7))),$C$5)+1,"")</f>
        <v/>
      </c>
      <c r="C2155" s="28">
        <f>ROUNDDOWN(((ROW(C2155)-ROW(C$7))/C$5)+1,0)</f>
        <v/>
      </c>
    </row>
    <row r="2156">
      <c r="B2156" s="28">
        <f>IF(C2156&lt; $D$4+1,MOD(((ROW(B2156)-ROW(B$7))),$C$5)+1,"")</f>
        <v/>
      </c>
      <c r="C2156" s="28">
        <f>ROUNDDOWN(((ROW(C2156)-ROW(C$7))/C$5)+1,0)</f>
        <v/>
      </c>
    </row>
    <row r="2157">
      <c r="B2157" s="28">
        <f>IF(C2157&lt; $D$4+1,MOD(((ROW(B2157)-ROW(B$7))),$C$5)+1,"")</f>
        <v/>
      </c>
      <c r="C2157" s="28">
        <f>ROUNDDOWN(((ROW(C2157)-ROW(C$7))/C$5)+1,0)</f>
        <v/>
      </c>
    </row>
    <row r="2158">
      <c r="B2158" s="28">
        <f>IF(C2158&lt; $D$4+1,MOD(((ROW(B2158)-ROW(B$7))),$C$5)+1,"")</f>
        <v/>
      </c>
      <c r="C2158" s="28">
        <f>ROUNDDOWN(((ROW(C2158)-ROW(C$7))/C$5)+1,0)</f>
        <v/>
      </c>
    </row>
    <row r="2159">
      <c r="B2159" s="28">
        <f>IF(C2159&lt; $D$4+1,MOD(((ROW(B2159)-ROW(B$7))),$C$5)+1,"")</f>
        <v/>
      </c>
      <c r="C2159" s="28">
        <f>ROUNDDOWN(((ROW(C2159)-ROW(C$7))/C$5)+1,0)</f>
        <v/>
      </c>
    </row>
    <row r="2160">
      <c r="B2160" s="28">
        <f>IF(C2160&lt; $D$4+1,MOD(((ROW(B2160)-ROW(B$7))),$C$5)+1,"")</f>
        <v/>
      </c>
      <c r="C2160" s="28">
        <f>ROUNDDOWN(((ROW(C2160)-ROW(C$7))/C$5)+1,0)</f>
        <v/>
      </c>
    </row>
    <row r="2161">
      <c r="B2161" s="28">
        <f>IF(C2161&lt; $D$4+1,MOD(((ROW(B2161)-ROW(B$7))),$C$5)+1,"")</f>
        <v/>
      </c>
      <c r="C2161" s="28">
        <f>ROUNDDOWN(((ROW(C2161)-ROW(C$7))/C$5)+1,0)</f>
        <v/>
      </c>
    </row>
    <row r="2162">
      <c r="B2162" s="28">
        <f>IF(C2162&lt; $D$4+1,MOD(((ROW(B2162)-ROW(B$7))),$C$5)+1,"")</f>
        <v/>
      </c>
      <c r="C2162" s="28">
        <f>ROUNDDOWN(((ROW(C2162)-ROW(C$7))/C$5)+1,0)</f>
        <v/>
      </c>
    </row>
    <row r="2163">
      <c r="B2163" s="28">
        <f>IF(C2163&lt; $D$4+1,MOD(((ROW(B2163)-ROW(B$7))),$C$5)+1,"")</f>
        <v/>
      </c>
      <c r="C2163" s="28">
        <f>ROUNDDOWN(((ROW(C2163)-ROW(C$7))/C$5)+1,0)</f>
        <v/>
      </c>
    </row>
    <row r="2164">
      <c r="B2164" s="28">
        <f>IF(C2164&lt; $D$4+1,MOD(((ROW(B2164)-ROW(B$7))),$C$5)+1,"")</f>
        <v/>
      </c>
      <c r="C2164" s="28">
        <f>ROUNDDOWN(((ROW(C2164)-ROW(C$7))/C$5)+1,0)</f>
        <v/>
      </c>
    </row>
    <row r="2165">
      <c r="B2165" s="28">
        <f>IF(C2165&lt; $D$4+1,MOD(((ROW(B2165)-ROW(B$7))),$C$5)+1,"")</f>
        <v/>
      </c>
      <c r="C2165" s="28">
        <f>ROUNDDOWN(((ROW(C2165)-ROW(C$7))/C$5)+1,0)</f>
        <v/>
      </c>
    </row>
    <row r="2166">
      <c r="B2166" s="28">
        <f>IF(C2166&lt; $D$4+1,MOD(((ROW(B2166)-ROW(B$7))),$C$5)+1,"")</f>
        <v/>
      </c>
      <c r="C2166" s="28">
        <f>ROUNDDOWN(((ROW(C2166)-ROW(C$7))/C$5)+1,0)</f>
        <v/>
      </c>
    </row>
    <row r="2167">
      <c r="B2167" s="28">
        <f>IF(C2167&lt; $D$4+1,MOD(((ROW(B2167)-ROW(B$7))),$C$5)+1,"")</f>
        <v/>
      </c>
      <c r="C2167" s="28">
        <f>ROUNDDOWN(((ROW(C2167)-ROW(C$7))/C$5)+1,0)</f>
        <v/>
      </c>
    </row>
    <row r="2168">
      <c r="B2168" s="28">
        <f>IF(C2168&lt; $D$4+1,MOD(((ROW(B2168)-ROW(B$7))),$C$5)+1,"")</f>
        <v/>
      </c>
      <c r="C2168" s="28">
        <f>ROUNDDOWN(((ROW(C2168)-ROW(C$7))/C$5)+1,0)</f>
        <v/>
      </c>
    </row>
    <row r="2169">
      <c r="B2169" s="28">
        <f>IF(C2169&lt; $D$4+1,MOD(((ROW(B2169)-ROW(B$7))),$C$5)+1,"")</f>
        <v/>
      </c>
      <c r="C2169" s="28">
        <f>ROUNDDOWN(((ROW(C2169)-ROW(C$7))/C$5)+1,0)</f>
        <v/>
      </c>
    </row>
    <row r="2170">
      <c r="B2170" s="28">
        <f>IF(C2170&lt; $D$4+1,MOD(((ROW(B2170)-ROW(B$7))),$C$5)+1,"")</f>
        <v/>
      </c>
      <c r="C2170" s="28">
        <f>ROUNDDOWN(((ROW(C2170)-ROW(C$7))/C$5)+1,0)</f>
        <v/>
      </c>
    </row>
    <row r="2171">
      <c r="B2171" s="28">
        <f>IF(C2171&lt; $D$4+1,MOD(((ROW(B2171)-ROW(B$7))),$C$5)+1,"")</f>
        <v/>
      </c>
      <c r="C2171" s="28">
        <f>ROUNDDOWN(((ROW(C2171)-ROW(C$7))/C$5)+1,0)</f>
        <v/>
      </c>
    </row>
    <row r="2172">
      <c r="B2172" s="28">
        <f>IF(C2172&lt; $D$4+1,MOD(((ROW(B2172)-ROW(B$7))),$C$5)+1,"")</f>
        <v/>
      </c>
      <c r="C2172" s="28">
        <f>ROUNDDOWN(((ROW(C2172)-ROW(C$7))/C$5)+1,0)</f>
        <v/>
      </c>
    </row>
    <row r="2173">
      <c r="B2173" s="28">
        <f>IF(C2173&lt; $D$4+1,MOD(((ROW(B2173)-ROW(B$7))),$C$5)+1,"")</f>
        <v/>
      </c>
      <c r="C2173" s="28">
        <f>ROUNDDOWN(((ROW(C2173)-ROW(C$7))/C$5)+1,0)</f>
        <v/>
      </c>
    </row>
    <row r="2174">
      <c r="B2174" s="28">
        <f>IF(C2174&lt; $D$4+1,MOD(((ROW(B2174)-ROW(B$7))),$C$5)+1,"")</f>
        <v/>
      </c>
      <c r="C2174" s="28">
        <f>ROUNDDOWN(((ROW(C2174)-ROW(C$7))/C$5)+1,0)</f>
        <v/>
      </c>
    </row>
    <row r="2175">
      <c r="B2175" s="28">
        <f>IF(C2175&lt; $D$4+1,MOD(((ROW(B2175)-ROW(B$7))),$C$5)+1,"")</f>
        <v/>
      </c>
      <c r="C2175" s="28">
        <f>ROUNDDOWN(((ROW(C2175)-ROW(C$7))/C$5)+1,0)</f>
        <v/>
      </c>
    </row>
    <row r="2176">
      <c r="B2176" s="28">
        <f>IF(C2176&lt; $D$4+1,MOD(((ROW(B2176)-ROW(B$7))),$C$5)+1,"")</f>
        <v/>
      </c>
      <c r="C2176" s="28">
        <f>ROUNDDOWN(((ROW(C2176)-ROW(C$7))/C$5)+1,0)</f>
        <v/>
      </c>
    </row>
    <row r="2177">
      <c r="B2177" s="28">
        <f>IF(C2177&lt; $D$4+1,MOD(((ROW(B2177)-ROW(B$7))),$C$5)+1,"")</f>
        <v/>
      </c>
      <c r="C2177" s="28">
        <f>ROUNDDOWN(((ROW(C2177)-ROW(C$7))/C$5)+1,0)</f>
        <v/>
      </c>
    </row>
    <row r="2178">
      <c r="B2178" s="28">
        <f>IF(C2178&lt; $D$4+1,MOD(((ROW(B2178)-ROW(B$7))),$C$5)+1,"")</f>
        <v/>
      </c>
      <c r="C2178" s="28">
        <f>ROUNDDOWN(((ROW(C2178)-ROW(C$7))/C$5)+1,0)</f>
        <v/>
      </c>
    </row>
    <row r="2179">
      <c r="B2179" s="28">
        <f>IF(C2179&lt; $D$4+1,MOD(((ROW(B2179)-ROW(B$7))),$C$5)+1,"")</f>
        <v/>
      </c>
      <c r="C2179" s="28">
        <f>ROUNDDOWN(((ROW(C2179)-ROW(C$7))/C$5)+1,0)</f>
        <v/>
      </c>
    </row>
    <row r="2180">
      <c r="B2180" s="28">
        <f>IF(C2180&lt; $D$4+1,MOD(((ROW(B2180)-ROW(B$7))),$C$5)+1,"")</f>
        <v/>
      </c>
      <c r="C2180" s="28">
        <f>ROUNDDOWN(((ROW(C2180)-ROW(C$7))/C$5)+1,0)</f>
        <v/>
      </c>
    </row>
    <row r="2181">
      <c r="B2181" s="28">
        <f>IF(C2181&lt; $D$4+1,MOD(((ROW(B2181)-ROW(B$7))),$C$5)+1,"")</f>
        <v/>
      </c>
      <c r="C2181" s="28">
        <f>ROUNDDOWN(((ROW(C2181)-ROW(C$7))/C$5)+1,0)</f>
        <v/>
      </c>
    </row>
    <row r="2182">
      <c r="B2182" s="28">
        <f>IF(C2182&lt; $D$4+1,MOD(((ROW(B2182)-ROW(B$7))),$C$5)+1,"")</f>
        <v/>
      </c>
      <c r="C2182" s="28">
        <f>ROUNDDOWN(((ROW(C2182)-ROW(C$7))/C$5)+1,0)</f>
        <v/>
      </c>
    </row>
    <row r="2183">
      <c r="B2183" s="28">
        <f>IF(C2183&lt; $D$4+1,MOD(((ROW(B2183)-ROW(B$7))),$C$5)+1,"")</f>
        <v/>
      </c>
      <c r="C2183" s="28">
        <f>ROUNDDOWN(((ROW(C2183)-ROW(C$7))/C$5)+1,0)</f>
        <v/>
      </c>
    </row>
    <row r="2184">
      <c r="B2184" s="28">
        <f>IF(C2184&lt; $D$4+1,MOD(((ROW(B2184)-ROW(B$7))),$C$5)+1,"")</f>
        <v/>
      </c>
      <c r="C2184" s="28">
        <f>ROUNDDOWN(((ROW(C2184)-ROW(C$7))/C$5)+1,0)</f>
        <v/>
      </c>
    </row>
    <row r="2185">
      <c r="B2185" s="28">
        <f>IF(C2185&lt; $D$4+1,MOD(((ROW(B2185)-ROW(B$7))),$C$5)+1,"")</f>
        <v/>
      </c>
      <c r="C2185" s="28">
        <f>ROUNDDOWN(((ROW(C2185)-ROW(C$7))/C$5)+1,0)</f>
        <v/>
      </c>
    </row>
    <row r="2186">
      <c r="B2186" s="28">
        <f>IF(C2186&lt; $D$4+1,MOD(((ROW(B2186)-ROW(B$7))),$C$5)+1,"")</f>
        <v/>
      </c>
      <c r="C2186" s="28">
        <f>ROUNDDOWN(((ROW(C2186)-ROW(C$7))/C$5)+1,0)</f>
        <v/>
      </c>
    </row>
    <row r="2187">
      <c r="B2187" s="28">
        <f>IF(C2187&lt; $D$4+1,MOD(((ROW(B2187)-ROW(B$7))),$C$5)+1,"")</f>
        <v/>
      </c>
      <c r="C2187" s="28">
        <f>ROUNDDOWN(((ROW(C2187)-ROW(C$7))/C$5)+1,0)</f>
        <v/>
      </c>
    </row>
    <row r="2188">
      <c r="B2188" s="28">
        <f>IF(C2188&lt; $D$4+1,MOD(((ROW(B2188)-ROW(B$7))),$C$5)+1,"")</f>
        <v/>
      </c>
      <c r="C2188" s="28">
        <f>ROUNDDOWN(((ROW(C2188)-ROW(C$7))/C$5)+1,0)</f>
        <v/>
      </c>
    </row>
    <row r="2189">
      <c r="B2189" s="28">
        <f>IF(C2189&lt; $D$4+1,MOD(((ROW(B2189)-ROW(B$7))),$C$5)+1,"")</f>
        <v/>
      </c>
      <c r="C2189" s="28">
        <f>ROUNDDOWN(((ROW(C2189)-ROW(C$7))/C$5)+1,0)</f>
        <v/>
      </c>
    </row>
    <row r="2190">
      <c r="B2190" s="28">
        <f>IF(C2190&lt; $D$4+1,MOD(((ROW(B2190)-ROW(B$7))),$C$5)+1,"")</f>
        <v/>
      </c>
      <c r="C2190" s="28">
        <f>ROUNDDOWN(((ROW(C2190)-ROW(C$7))/C$5)+1,0)</f>
        <v/>
      </c>
    </row>
    <row r="2191">
      <c r="B2191" s="28">
        <f>IF(C2191&lt; $D$4+1,MOD(((ROW(B2191)-ROW(B$7))),$C$5)+1,"")</f>
        <v/>
      </c>
      <c r="C2191" s="28">
        <f>ROUNDDOWN(((ROW(C2191)-ROW(C$7))/C$5)+1,0)</f>
        <v/>
      </c>
    </row>
    <row r="2192">
      <c r="B2192" s="28">
        <f>IF(C2192&lt; $D$4+1,MOD(((ROW(B2192)-ROW(B$7))),$C$5)+1,"")</f>
        <v/>
      </c>
      <c r="C2192" s="28">
        <f>ROUNDDOWN(((ROW(C2192)-ROW(C$7))/C$5)+1,0)</f>
        <v/>
      </c>
    </row>
    <row r="2193">
      <c r="B2193" s="28">
        <f>IF(C2193&lt; $D$4+1,MOD(((ROW(B2193)-ROW(B$7))),$C$5)+1,"")</f>
        <v/>
      </c>
      <c r="C2193" s="28">
        <f>ROUNDDOWN(((ROW(C2193)-ROW(C$7))/C$5)+1,0)</f>
        <v/>
      </c>
    </row>
    <row r="2194">
      <c r="B2194" s="28">
        <f>IF(C2194&lt; $D$4+1,MOD(((ROW(B2194)-ROW(B$7))),$C$5)+1,"")</f>
        <v/>
      </c>
      <c r="C2194" s="28">
        <f>ROUNDDOWN(((ROW(C2194)-ROW(C$7))/C$5)+1,0)</f>
        <v/>
      </c>
    </row>
    <row r="2195">
      <c r="B2195" s="28">
        <f>IF(C2195&lt; $D$4+1,MOD(((ROW(B2195)-ROW(B$7))),$C$5)+1,"")</f>
        <v/>
      </c>
      <c r="C2195" s="28">
        <f>ROUNDDOWN(((ROW(C2195)-ROW(C$7))/C$5)+1,0)</f>
        <v/>
      </c>
    </row>
    <row r="2196">
      <c r="B2196" s="28">
        <f>IF(C2196&lt; $D$4+1,MOD(((ROW(B2196)-ROW(B$7))),$C$5)+1,"")</f>
        <v/>
      </c>
      <c r="C2196" s="28">
        <f>ROUNDDOWN(((ROW(C2196)-ROW(C$7))/C$5)+1,0)</f>
        <v/>
      </c>
    </row>
    <row r="2197">
      <c r="B2197" s="28">
        <f>IF(C2197&lt; $D$4+1,MOD(((ROW(B2197)-ROW(B$7))),$C$5)+1,"")</f>
        <v/>
      </c>
      <c r="C2197" s="28">
        <f>ROUNDDOWN(((ROW(C2197)-ROW(C$7))/C$5)+1,0)</f>
        <v/>
      </c>
    </row>
    <row r="2198">
      <c r="B2198" s="28">
        <f>IF(C2198&lt; $D$4+1,MOD(((ROW(B2198)-ROW(B$7))),$C$5)+1,"")</f>
        <v/>
      </c>
      <c r="C2198" s="28">
        <f>ROUNDDOWN(((ROW(C2198)-ROW(C$7))/C$5)+1,0)</f>
        <v/>
      </c>
    </row>
    <row r="2199">
      <c r="B2199" s="28">
        <f>IF(C2199&lt; $D$4+1,MOD(((ROW(B2199)-ROW(B$7))),$C$5)+1,"")</f>
        <v/>
      </c>
      <c r="C2199" s="28">
        <f>ROUNDDOWN(((ROW(C2199)-ROW(C$7))/C$5)+1,0)</f>
        <v/>
      </c>
    </row>
    <row r="2200">
      <c r="B2200" s="28">
        <f>IF(C2200&lt; $D$4+1,MOD(((ROW(B2200)-ROW(B$7))),$C$5)+1,"")</f>
        <v/>
      </c>
      <c r="C2200" s="28">
        <f>ROUNDDOWN(((ROW(C2200)-ROW(C$7))/C$5)+1,0)</f>
        <v/>
      </c>
    </row>
    <row r="2201">
      <c r="B2201" s="28">
        <f>IF(C2201&lt; $D$4+1,MOD(((ROW(B2201)-ROW(B$7))),$C$5)+1,"")</f>
        <v/>
      </c>
      <c r="C2201" s="28">
        <f>ROUNDDOWN(((ROW(C2201)-ROW(C$7))/C$5)+1,0)</f>
        <v/>
      </c>
    </row>
    <row r="2202">
      <c r="B2202" s="28">
        <f>IF(C2202&lt; $D$4+1,MOD(((ROW(B2202)-ROW(B$7))),$C$5)+1,"")</f>
        <v/>
      </c>
      <c r="C2202" s="28">
        <f>ROUNDDOWN(((ROW(C2202)-ROW(C$7))/C$5)+1,0)</f>
        <v/>
      </c>
    </row>
    <row r="2203">
      <c r="B2203" s="28">
        <f>IF(C2203&lt; $D$4+1,MOD(((ROW(B2203)-ROW(B$7))),$C$5)+1,"")</f>
        <v/>
      </c>
      <c r="C2203" s="28">
        <f>ROUNDDOWN(((ROW(C2203)-ROW(C$7))/C$5)+1,0)</f>
        <v/>
      </c>
    </row>
    <row r="2204">
      <c r="B2204" s="28">
        <f>IF(C2204&lt; $D$4+1,MOD(((ROW(B2204)-ROW(B$7))),$C$5)+1,"")</f>
        <v/>
      </c>
      <c r="C2204" s="28">
        <f>ROUNDDOWN(((ROW(C2204)-ROW(C$7))/C$5)+1,0)</f>
        <v/>
      </c>
    </row>
    <row r="2205">
      <c r="B2205" s="28">
        <f>IF(C2205&lt; $D$4+1,MOD(((ROW(B2205)-ROW(B$7))),$C$5)+1,"")</f>
        <v/>
      </c>
      <c r="C2205" s="28">
        <f>ROUNDDOWN(((ROW(C2205)-ROW(C$7))/C$5)+1,0)</f>
        <v/>
      </c>
    </row>
    <row r="2206">
      <c r="B2206" s="28">
        <f>IF(C2206&lt; $D$4+1,MOD(((ROW(B2206)-ROW(B$7))),$C$5)+1,"")</f>
        <v/>
      </c>
      <c r="C2206" s="28">
        <f>ROUNDDOWN(((ROW(C2206)-ROW(C$7))/C$5)+1,0)</f>
        <v/>
      </c>
    </row>
    <row r="2207">
      <c r="B2207" s="28">
        <f>IF(C2207&lt; $D$4+1,MOD(((ROW(B2207)-ROW(B$7))),$C$5)+1,"")</f>
        <v/>
      </c>
      <c r="C2207" s="28">
        <f>ROUNDDOWN(((ROW(C2207)-ROW(C$7))/C$5)+1,0)</f>
        <v/>
      </c>
    </row>
    <row r="2208">
      <c r="B2208" s="28">
        <f>IF(C2208&lt; $D$4+1,MOD(((ROW(B2208)-ROW(B$7))),$C$5)+1,"")</f>
        <v/>
      </c>
      <c r="C2208" s="28">
        <f>ROUNDDOWN(((ROW(C2208)-ROW(C$7))/C$5)+1,0)</f>
        <v/>
      </c>
    </row>
    <row r="2209">
      <c r="B2209" s="28">
        <f>IF(C2209&lt; $D$4+1,MOD(((ROW(B2209)-ROW(B$7))),$C$5)+1,"")</f>
        <v/>
      </c>
      <c r="C2209" s="28">
        <f>ROUNDDOWN(((ROW(C2209)-ROW(C$7))/C$5)+1,0)</f>
        <v/>
      </c>
    </row>
    <row r="2210">
      <c r="B2210" s="28">
        <f>IF(C2210&lt; $D$4+1,MOD(((ROW(B2210)-ROW(B$7))),$C$5)+1,"")</f>
        <v/>
      </c>
      <c r="C2210" s="28">
        <f>ROUNDDOWN(((ROW(C2210)-ROW(C$7))/C$5)+1,0)</f>
        <v/>
      </c>
    </row>
    <row r="2211">
      <c r="B2211" s="28">
        <f>IF(C2211&lt; $D$4+1,MOD(((ROW(B2211)-ROW(B$7))),$C$5)+1,"")</f>
        <v/>
      </c>
      <c r="C2211" s="28">
        <f>ROUNDDOWN(((ROW(C2211)-ROW(C$7))/C$5)+1,0)</f>
        <v/>
      </c>
    </row>
    <row r="2212">
      <c r="B2212" s="28">
        <f>IF(C2212&lt; $D$4+1,MOD(((ROW(B2212)-ROW(B$7))),$C$5)+1,"")</f>
        <v/>
      </c>
      <c r="C2212" s="28">
        <f>ROUNDDOWN(((ROW(C2212)-ROW(C$7))/C$5)+1,0)</f>
        <v/>
      </c>
    </row>
    <row r="2213">
      <c r="B2213" s="28">
        <f>IF(C2213&lt; $D$4+1,MOD(((ROW(B2213)-ROW(B$7))),$C$5)+1,"")</f>
        <v/>
      </c>
      <c r="C2213" s="28">
        <f>ROUNDDOWN(((ROW(C2213)-ROW(C$7))/C$5)+1,0)</f>
        <v/>
      </c>
    </row>
    <row r="2214">
      <c r="B2214" s="28">
        <f>IF(C2214&lt; $D$4+1,MOD(((ROW(B2214)-ROW(B$7))),$C$5)+1,"")</f>
        <v/>
      </c>
      <c r="C2214" s="28">
        <f>ROUNDDOWN(((ROW(C2214)-ROW(C$7))/C$5)+1,0)</f>
        <v/>
      </c>
    </row>
    <row r="2215">
      <c r="B2215" s="28">
        <f>IF(C2215&lt; $D$4+1,MOD(((ROW(B2215)-ROW(B$7))),$C$5)+1,"")</f>
        <v/>
      </c>
      <c r="C2215" s="28">
        <f>ROUNDDOWN(((ROW(C2215)-ROW(C$7))/C$5)+1,0)</f>
        <v/>
      </c>
    </row>
    <row r="2216">
      <c r="B2216" s="28">
        <f>IF(C2216&lt; $D$4+1,MOD(((ROW(B2216)-ROW(B$7))),$C$5)+1,"")</f>
        <v/>
      </c>
      <c r="C2216" s="28">
        <f>ROUNDDOWN(((ROW(C2216)-ROW(C$7))/C$5)+1,0)</f>
        <v/>
      </c>
    </row>
    <row r="2217">
      <c r="B2217" s="28">
        <f>IF(C2217&lt; $D$4+1,MOD(((ROW(B2217)-ROW(B$7))),$C$5)+1,"")</f>
        <v/>
      </c>
      <c r="C2217" s="28">
        <f>ROUNDDOWN(((ROW(C2217)-ROW(C$7))/C$5)+1,0)</f>
        <v/>
      </c>
    </row>
    <row r="2218">
      <c r="B2218" s="28">
        <f>IF(C2218&lt; $D$4+1,MOD(((ROW(B2218)-ROW(B$7))),$C$5)+1,"")</f>
        <v/>
      </c>
      <c r="C2218" s="28">
        <f>ROUNDDOWN(((ROW(C2218)-ROW(C$7))/C$5)+1,0)</f>
        <v/>
      </c>
    </row>
    <row r="2219">
      <c r="B2219" s="28">
        <f>IF(C2219&lt; $D$4+1,MOD(((ROW(B2219)-ROW(B$7))),$C$5)+1,"")</f>
        <v/>
      </c>
      <c r="C2219" s="28">
        <f>ROUNDDOWN(((ROW(C2219)-ROW(C$7))/C$5)+1,0)</f>
        <v/>
      </c>
    </row>
    <row r="2220">
      <c r="B2220" s="28">
        <f>IF(C2220&lt; $D$4+1,MOD(((ROW(B2220)-ROW(B$7))),$C$5)+1,"")</f>
        <v/>
      </c>
      <c r="C2220" s="28">
        <f>ROUNDDOWN(((ROW(C2220)-ROW(C$7))/C$5)+1,0)</f>
        <v/>
      </c>
    </row>
    <row r="2221">
      <c r="B2221" s="28">
        <f>IF(C2221&lt; $D$4+1,MOD(((ROW(B2221)-ROW(B$7))),$C$5)+1,"")</f>
        <v/>
      </c>
      <c r="C2221" s="28">
        <f>ROUNDDOWN(((ROW(C2221)-ROW(C$7))/C$5)+1,0)</f>
        <v/>
      </c>
    </row>
    <row r="2222">
      <c r="B2222" s="28">
        <f>IF(C2222&lt; $D$4+1,MOD(((ROW(B2222)-ROW(B$7))),$C$5)+1,"")</f>
        <v/>
      </c>
      <c r="C2222" s="28">
        <f>ROUNDDOWN(((ROW(C2222)-ROW(C$7))/C$5)+1,0)</f>
        <v/>
      </c>
    </row>
    <row r="2223">
      <c r="B2223" s="28">
        <f>IF(C2223&lt; $D$4+1,MOD(((ROW(B2223)-ROW(B$7))),$C$5)+1,"")</f>
        <v/>
      </c>
      <c r="C2223" s="28">
        <f>ROUNDDOWN(((ROW(C2223)-ROW(C$7))/C$5)+1,0)</f>
        <v/>
      </c>
    </row>
    <row r="2224">
      <c r="B2224" s="28">
        <f>IF(C2224&lt; $D$4+1,MOD(((ROW(B2224)-ROW(B$7))),$C$5)+1,"")</f>
        <v/>
      </c>
      <c r="C2224" s="28">
        <f>ROUNDDOWN(((ROW(C2224)-ROW(C$7))/C$5)+1,0)</f>
        <v/>
      </c>
    </row>
    <row r="2225">
      <c r="B2225" s="28">
        <f>IF(C2225&lt; $D$4+1,MOD(((ROW(B2225)-ROW(B$7))),$C$5)+1,"")</f>
        <v/>
      </c>
      <c r="C2225" s="28">
        <f>ROUNDDOWN(((ROW(C2225)-ROW(C$7))/C$5)+1,0)</f>
        <v/>
      </c>
    </row>
    <row r="2226">
      <c r="B2226" s="28">
        <f>IF(C2226&lt; $D$4+1,MOD(((ROW(B2226)-ROW(B$7))),$C$5)+1,"")</f>
        <v/>
      </c>
      <c r="C2226" s="28">
        <f>ROUNDDOWN(((ROW(C2226)-ROW(C$7))/C$5)+1,0)</f>
        <v/>
      </c>
    </row>
    <row r="2227">
      <c r="B2227" s="28">
        <f>IF(C2227&lt; $D$4+1,MOD(((ROW(B2227)-ROW(B$7))),$C$5)+1,"")</f>
        <v/>
      </c>
      <c r="C2227" s="28">
        <f>ROUNDDOWN(((ROW(C2227)-ROW(C$7))/C$5)+1,0)</f>
        <v/>
      </c>
    </row>
    <row r="2228">
      <c r="B2228" s="28">
        <f>IF(C2228&lt; $D$4+1,MOD(((ROW(B2228)-ROW(B$7))),$C$5)+1,"")</f>
        <v/>
      </c>
      <c r="C2228" s="28">
        <f>ROUNDDOWN(((ROW(C2228)-ROW(C$7))/C$5)+1,0)</f>
        <v/>
      </c>
    </row>
    <row r="2229">
      <c r="B2229" s="28">
        <f>IF(C2229&lt; $D$4+1,MOD(((ROW(B2229)-ROW(B$7))),$C$5)+1,"")</f>
        <v/>
      </c>
      <c r="C2229" s="28">
        <f>ROUNDDOWN(((ROW(C2229)-ROW(C$7))/C$5)+1,0)</f>
        <v/>
      </c>
    </row>
    <row r="2230">
      <c r="B2230" s="28">
        <f>IF(C2230&lt; $D$4+1,MOD(((ROW(B2230)-ROW(B$7))),$C$5)+1,"")</f>
        <v/>
      </c>
      <c r="C2230" s="28">
        <f>ROUNDDOWN(((ROW(C2230)-ROW(C$7))/C$5)+1,0)</f>
        <v/>
      </c>
    </row>
    <row r="2231">
      <c r="B2231" s="28">
        <f>IF(C2231&lt; $D$4+1,MOD(((ROW(B2231)-ROW(B$7))),$C$5)+1,"")</f>
        <v/>
      </c>
      <c r="C2231" s="28">
        <f>ROUNDDOWN(((ROW(C2231)-ROW(C$7))/C$5)+1,0)</f>
        <v/>
      </c>
    </row>
    <row r="2232">
      <c r="B2232" s="28">
        <f>IF(C2232&lt; $D$4+1,MOD(((ROW(B2232)-ROW(B$7))),$C$5)+1,"")</f>
        <v/>
      </c>
      <c r="C2232" s="28">
        <f>ROUNDDOWN(((ROW(C2232)-ROW(C$7))/C$5)+1,0)</f>
        <v/>
      </c>
    </row>
    <row r="2233">
      <c r="B2233" s="28">
        <f>IF(C2233&lt; $D$4+1,MOD(((ROW(B2233)-ROW(B$7))),$C$5)+1,"")</f>
        <v/>
      </c>
      <c r="C2233" s="28">
        <f>ROUNDDOWN(((ROW(C2233)-ROW(C$7))/C$5)+1,0)</f>
        <v/>
      </c>
    </row>
    <row r="2234">
      <c r="B2234" s="28">
        <f>IF(C2234&lt; $D$4+1,MOD(((ROW(B2234)-ROW(B$7))),$C$5)+1,"")</f>
        <v/>
      </c>
      <c r="C2234" s="28">
        <f>ROUNDDOWN(((ROW(C2234)-ROW(C$7))/C$5)+1,0)</f>
        <v/>
      </c>
    </row>
    <row r="2235">
      <c r="B2235" s="28">
        <f>IF(C2235&lt; $D$4+1,MOD(((ROW(B2235)-ROW(B$7))),$C$5)+1,"")</f>
        <v/>
      </c>
      <c r="C2235" s="28">
        <f>ROUNDDOWN(((ROW(C2235)-ROW(C$7))/C$5)+1,0)</f>
        <v/>
      </c>
    </row>
    <row r="2236">
      <c r="B2236" s="28">
        <f>IF(C2236&lt; $D$4+1,MOD(((ROW(B2236)-ROW(B$7))),$C$5)+1,"")</f>
        <v/>
      </c>
      <c r="C2236" s="28">
        <f>ROUNDDOWN(((ROW(C2236)-ROW(C$7))/C$5)+1,0)</f>
        <v/>
      </c>
    </row>
    <row r="2237">
      <c r="B2237" s="28">
        <f>IF(C2237&lt; $D$4+1,MOD(((ROW(B2237)-ROW(B$7))),$C$5)+1,"")</f>
        <v/>
      </c>
      <c r="C2237" s="28">
        <f>ROUNDDOWN(((ROW(C2237)-ROW(C$7))/C$5)+1,0)</f>
        <v/>
      </c>
    </row>
    <row r="2238">
      <c r="B2238" s="28">
        <f>IF(C2238&lt; $D$4+1,MOD(((ROW(B2238)-ROW(B$7))),$C$5)+1,"")</f>
        <v/>
      </c>
      <c r="C2238" s="28">
        <f>ROUNDDOWN(((ROW(C2238)-ROW(C$7))/C$5)+1,0)</f>
        <v/>
      </c>
    </row>
    <row r="2239">
      <c r="B2239" s="28">
        <f>IF(C2239&lt; $D$4+1,MOD(((ROW(B2239)-ROW(B$7))),$C$5)+1,"")</f>
        <v/>
      </c>
      <c r="C2239" s="28">
        <f>ROUNDDOWN(((ROW(C2239)-ROW(C$7))/C$5)+1,0)</f>
        <v/>
      </c>
    </row>
    <row r="2240">
      <c r="B2240" s="28">
        <f>IF(C2240&lt; $D$4+1,MOD(((ROW(B2240)-ROW(B$7))),$C$5)+1,"")</f>
        <v/>
      </c>
      <c r="C2240" s="28">
        <f>ROUNDDOWN(((ROW(C2240)-ROW(C$7))/C$5)+1,0)</f>
        <v/>
      </c>
    </row>
    <row r="2241">
      <c r="B2241" s="28">
        <f>IF(C2241&lt; $D$4+1,MOD(((ROW(B2241)-ROW(B$7))),$C$5)+1,"")</f>
        <v/>
      </c>
      <c r="C2241" s="28">
        <f>ROUNDDOWN(((ROW(C2241)-ROW(C$7))/C$5)+1,0)</f>
        <v/>
      </c>
    </row>
    <row r="2242">
      <c r="B2242" s="28">
        <f>IF(C2242&lt; $D$4+1,MOD(((ROW(B2242)-ROW(B$7))),$C$5)+1,"")</f>
        <v/>
      </c>
      <c r="C2242" s="28">
        <f>ROUNDDOWN(((ROW(C2242)-ROW(C$7))/C$5)+1,0)</f>
        <v/>
      </c>
    </row>
    <row r="2243">
      <c r="B2243" s="28">
        <f>IF(C2243&lt; $D$4+1,MOD(((ROW(B2243)-ROW(B$7))),$C$5)+1,"")</f>
        <v/>
      </c>
      <c r="C2243" s="28">
        <f>ROUNDDOWN(((ROW(C2243)-ROW(C$7))/C$5)+1,0)</f>
        <v/>
      </c>
    </row>
    <row r="2244">
      <c r="B2244" s="28">
        <f>IF(C2244&lt; $D$4+1,MOD(((ROW(B2244)-ROW(B$7))),$C$5)+1,"")</f>
        <v/>
      </c>
      <c r="C2244" s="28">
        <f>ROUNDDOWN(((ROW(C2244)-ROW(C$7))/C$5)+1,0)</f>
        <v/>
      </c>
    </row>
    <row r="2245">
      <c r="B2245" s="28">
        <f>IF(C2245&lt; $D$4+1,MOD(((ROW(B2245)-ROW(B$7))),$C$5)+1,"")</f>
        <v/>
      </c>
      <c r="C2245" s="28">
        <f>ROUNDDOWN(((ROW(C2245)-ROW(C$7))/C$5)+1,0)</f>
        <v/>
      </c>
    </row>
    <row r="2246">
      <c r="B2246" s="28">
        <f>IF(C2246&lt; $D$4+1,MOD(((ROW(B2246)-ROW(B$7))),$C$5)+1,"")</f>
        <v/>
      </c>
      <c r="C2246" s="28">
        <f>ROUNDDOWN(((ROW(C2246)-ROW(C$7))/C$5)+1,0)</f>
        <v/>
      </c>
    </row>
    <row r="2247">
      <c r="B2247" s="28">
        <f>IF(C2247&lt; $D$4+1,MOD(((ROW(B2247)-ROW(B$7))),$C$5)+1,"")</f>
        <v/>
      </c>
      <c r="C2247" s="28">
        <f>ROUNDDOWN(((ROW(C2247)-ROW(C$7))/C$5)+1,0)</f>
        <v/>
      </c>
    </row>
    <row r="2248">
      <c r="B2248" s="28">
        <f>IF(C2248&lt; $D$4+1,MOD(((ROW(B2248)-ROW(B$7))),$C$5)+1,"")</f>
        <v/>
      </c>
      <c r="C2248" s="28">
        <f>ROUNDDOWN(((ROW(C2248)-ROW(C$7))/C$5)+1,0)</f>
        <v/>
      </c>
    </row>
    <row r="2249">
      <c r="B2249" s="28">
        <f>IF(C2249&lt; $D$4+1,MOD(((ROW(B2249)-ROW(B$7))),$C$5)+1,"")</f>
        <v/>
      </c>
      <c r="C2249" s="28">
        <f>ROUNDDOWN(((ROW(C2249)-ROW(C$7))/C$5)+1,0)</f>
        <v/>
      </c>
    </row>
    <row r="2250">
      <c r="B2250" s="28">
        <f>IF(C2250&lt; $D$4+1,MOD(((ROW(B2250)-ROW(B$7))),$C$5)+1,"")</f>
        <v/>
      </c>
      <c r="C2250" s="28">
        <f>ROUNDDOWN(((ROW(C2250)-ROW(C$7))/C$5)+1,0)</f>
        <v/>
      </c>
    </row>
    <row r="2251">
      <c r="B2251" s="28">
        <f>IF(C2251&lt; $D$4+1,MOD(((ROW(B2251)-ROW(B$7))),$C$5)+1,"")</f>
        <v/>
      </c>
      <c r="C2251" s="28">
        <f>ROUNDDOWN(((ROW(C2251)-ROW(C$7))/C$5)+1,0)</f>
        <v/>
      </c>
    </row>
    <row r="2252">
      <c r="B2252" s="28">
        <f>IF(C2252&lt; $D$4+1,MOD(((ROW(B2252)-ROW(B$7))),$C$5)+1,"")</f>
        <v/>
      </c>
      <c r="C2252" s="28">
        <f>ROUNDDOWN(((ROW(C2252)-ROW(C$7))/C$5)+1,0)</f>
        <v/>
      </c>
    </row>
    <row r="2253">
      <c r="B2253" s="28">
        <f>IF(C2253&lt; $D$4+1,MOD(((ROW(B2253)-ROW(B$7))),$C$5)+1,"")</f>
        <v/>
      </c>
      <c r="C2253" s="28">
        <f>ROUNDDOWN(((ROW(C2253)-ROW(C$7))/C$5)+1,0)</f>
        <v/>
      </c>
    </row>
    <row r="2254">
      <c r="B2254" s="28">
        <f>IF(C2254&lt; $D$4+1,MOD(((ROW(B2254)-ROW(B$7))),$C$5)+1,"")</f>
        <v/>
      </c>
      <c r="C2254" s="28">
        <f>ROUNDDOWN(((ROW(C2254)-ROW(C$7))/C$5)+1,0)</f>
        <v/>
      </c>
    </row>
    <row r="2255">
      <c r="B2255" s="28">
        <f>IF(C2255&lt; $D$4+1,MOD(((ROW(B2255)-ROW(B$7))),$C$5)+1,"")</f>
        <v/>
      </c>
      <c r="C2255" s="28">
        <f>ROUNDDOWN(((ROW(C2255)-ROW(C$7))/C$5)+1,0)</f>
        <v/>
      </c>
    </row>
    <row r="2256">
      <c r="B2256" s="28">
        <f>IF(C2256&lt; $D$4+1,MOD(((ROW(B2256)-ROW(B$7))),$C$5)+1,"")</f>
        <v/>
      </c>
      <c r="C2256" s="28">
        <f>ROUNDDOWN(((ROW(C2256)-ROW(C$7))/C$5)+1,0)</f>
        <v/>
      </c>
    </row>
    <row r="2257">
      <c r="B2257" s="28">
        <f>IF(C2257&lt; $D$4+1,MOD(((ROW(B2257)-ROW(B$7))),$C$5)+1,"")</f>
        <v/>
      </c>
      <c r="C2257" s="28">
        <f>ROUNDDOWN(((ROW(C2257)-ROW(C$7))/C$5)+1,0)</f>
        <v/>
      </c>
    </row>
    <row r="2258">
      <c r="B2258" s="28">
        <f>IF(C2258&lt; $D$4+1,MOD(((ROW(B2258)-ROW(B$7))),$C$5)+1,"")</f>
        <v/>
      </c>
      <c r="C2258" s="28">
        <f>ROUNDDOWN(((ROW(C2258)-ROW(C$7))/C$5)+1,0)</f>
        <v/>
      </c>
    </row>
    <row r="2259">
      <c r="B2259" s="28">
        <f>IF(C2259&lt; $D$4+1,MOD(((ROW(B2259)-ROW(B$7))),$C$5)+1,"")</f>
        <v/>
      </c>
      <c r="C2259" s="28">
        <f>ROUNDDOWN(((ROW(C2259)-ROW(C$7))/C$5)+1,0)</f>
        <v/>
      </c>
    </row>
    <row r="2260">
      <c r="B2260" s="28">
        <f>IF(C2260&lt; $D$4+1,MOD(((ROW(B2260)-ROW(B$7))),$C$5)+1,"")</f>
        <v/>
      </c>
      <c r="C2260" s="28">
        <f>ROUNDDOWN(((ROW(C2260)-ROW(C$7))/C$5)+1,0)</f>
        <v/>
      </c>
    </row>
    <row r="2261">
      <c r="B2261" s="28">
        <f>IF(C2261&lt; $D$4+1,MOD(((ROW(B2261)-ROW(B$7))),$C$5)+1,"")</f>
        <v/>
      </c>
      <c r="C2261" s="28">
        <f>ROUNDDOWN(((ROW(C2261)-ROW(C$7))/C$5)+1,0)</f>
        <v/>
      </c>
    </row>
    <row r="2262">
      <c r="B2262" s="28">
        <f>IF(C2262&lt; $D$4+1,MOD(((ROW(B2262)-ROW(B$7))),$C$5)+1,"")</f>
        <v/>
      </c>
      <c r="C2262" s="28">
        <f>ROUNDDOWN(((ROW(C2262)-ROW(C$7))/C$5)+1,0)</f>
        <v/>
      </c>
    </row>
    <row r="2263">
      <c r="B2263" s="28">
        <f>IF(C2263&lt; $D$4+1,MOD(((ROW(B2263)-ROW(B$7))),$C$5)+1,"")</f>
        <v/>
      </c>
      <c r="C2263" s="28">
        <f>ROUNDDOWN(((ROW(C2263)-ROW(C$7))/C$5)+1,0)</f>
        <v/>
      </c>
    </row>
    <row r="2264">
      <c r="B2264" s="28">
        <f>IF(C2264&lt; $D$4+1,MOD(((ROW(B2264)-ROW(B$7))),$C$5)+1,"")</f>
        <v/>
      </c>
      <c r="C2264" s="28">
        <f>ROUNDDOWN(((ROW(C2264)-ROW(C$7))/C$5)+1,0)</f>
        <v/>
      </c>
    </row>
    <row r="2265">
      <c r="B2265" s="28">
        <f>IF(C2265&lt; $D$4+1,MOD(((ROW(B2265)-ROW(B$7))),$C$5)+1,"")</f>
        <v/>
      </c>
      <c r="C2265" s="28">
        <f>ROUNDDOWN(((ROW(C2265)-ROW(C$7))/C$5)+1,0)</f>
        <v/>
      </c>
    </row>
    <row r="2266">
      <c r="B2266" s="28">
        <f>IF(C2266&lt; $D$4+1,MOD(((ROW(B2266)-ROW(B$7))),$C$5)+1,"")</f>
        <v/>
      </c>
      <c r="C2266" s="28">
        <f>ROUNDDOWN(((ROW(C2266)-ROW(C$7))/C$5)+1,0)</f>
        <v/>
      </c>
    </row>
    <row r="2267">
      <c r="B2267" s="28">
        <f>IF(C2267&lt; $D$4+1,MOD(((ROW(B2267)-ROW(B$7))),$C$5)+1,"")</f>
        <v/>
      </c>
      <c r="C2267" s="28">
        <f>ROUNDDOWN(((ROW(C2267)-ROW(C$7))/C$5)+1,0)</f>
        <v/>
      </c>
    </row>
    <row r="2268">
      <c r="B2268" s="28">
        <f>IF(C2268&lt; $D$4+1,MOD(((ROW(B2268)-ROW(B$7))),$C$5)+1,"")</f>
        <v/>
      </c>
      <c r="C2268" s="28">
        <f>ROUNDDOWN(((ROW(C2268)-ROW(C$7))/C$5)+1,0)</f>
        <v/>
      </c>
    </row>
    <row r="2269">
      <c r="B2269" s="28">
        <f>IF(C2269&lt; $D$4+1,MOD(((ROW(B2269)-ROW(B$7))),$C$5)+1,"")</f>
        <v/>
      </c>
      <c r="C2269" s="28">
        <f>ROUNDDOWN(((ROW(C2269)-ROW(C$7))/C$5)+1,0)</f>
        <v/>
      </c>
    </row>
    <row r="2270">
      <c r="B2270" s="28">
        <f>IF(C2270&lt; $D$4+1,MOD(((ROW(B2270)-ROW(B$7))),$C$5)+1,"")</f>
        <v/>
      </c>
      <c r="C2270" s="28">
        <f>ROUNDDOWN(((ROW(C2270)-ROW(C$7))/C$5)+1,0)</f>
        <v/>
      </c>
    </row>
    <row r="2271">
      <c r="B2271" s="28">
        <f>IF(C2271&lt; $D$4+1,MOD(((ROW(B2271)-ROW(B$7))),$C$5)+1,"")</f>
        <v/>
      </c>
      <c r="C2271" s="28">
        <f>ROUNDDOWN(((ROW(C2271)-ROW(C$7))/C$5)+1,0)</f>
        <v/>
      </c>
    </row>
    <row r="2272">
      <c r="B2272" s="28">
        <f>IF(C2272&lt; $D$4+1,MOD(((ROW(B2272)-ROW(B$7))),$C$5)+1,"")</f>
        <v/>
      </c>
      <c r="C2272" s="28">
        <f>ROUNDDOWN(((ROW(C2272)-ROW(C$7))/C$5)+1,0)</f>
        <v/>
      </c>
    </row>
    <row r="2273">
      <c r="B2273" s="28">
        <f>IF(C2273&lt; $D$4+1,MOD(((ROW(B2273)-ROW(B$7))),$C$5)+1,"")</f>
        <v/>
      </c>
      <c r="C2273" s="28">
        <f>ROUNDDOWN(((ROW(C2273)-ROW(C$7))/C$5)+1,0)</f>
        <v/>
      </c>
    </row>
    <row r="2274">
      <c r="B2274" s="28">
        <f>IF(C2274&lt; $D$4+1,MOD(((ROW(B2274)-ROW(B$7))),$C$5)+1,"")</f>
        <v/>
      </c>
      <c r="C2274" s="28">
        <f>ROUNDDOWN(((ROW(C2274)-ROW(C$7))/C$5)+1,0)</f>
        <v/>
      </c>
    </row>
    <row r="2275">
      <c r="B2275" s="28">
        <f>IF(C2275&lt; $D$4+1,MOD(((ROW(B2275)-ROW(B$7))),$C$5)+1,"")</f>
        <v/>
      </c>
      <c r="C2275" s="28">
        <f>ROUNDDOWN(((ROW(C2275)-ROW(C$7))/C$5)+1,0)</f>
        <v/>
      </c>
    </row>
    <row r="2276">
      <c r="B2276" s="28">
        <f>IF(C2276&lt; $D$4+1,MOD(((ROW(B2276)-ROW(B$7))),$C$5)+1,"")</f>
        <v/>
      </c>
      <c r="C2276" s="28">
        <f>ROUNDDOWN(((ROW(C2276)-ROW(C$7))/C$5)+1,0)</f>
        <v/>
      </c>
    </row>
    <row r="2277">
      <c r="B2277" s="28">
        <f>IF(C2277&lt; $D$4+1,MOD(((ROW(B2277)-ROW(B$7))),$C$5)+1,"")</f>
        <v/>
      </c>
      <c r="C2277" s="28">
        <f>ROUNDDOWN(((ROW(C2277)-ROW(C$7))/C$5)+1,0)</f>
        <v/>
      </c>
    </row>
    <row r="2278">
      <c r="B2278" s="28">
        <f>IF(C2278&lt; $D$4+1,MOD(((ROW(B2278)-ROW(B$7))),$C$5)+1,"")</f>
        <v/>
      </c>
      <c r="C2278" s="28">
        <f>ROUNDDOWN(((ROW(C2278)-ROW(C$7))/C$5)+1,0)</f>
        <v/>
      </c>
    </row>
    <row r="2279">
      <c r="B2279" s="28">
        <f>IF(C2279&lt; $D$4+1,MOD(((ROW(B2279)-ROW(B$7))),$C$5)+1,"")</f>
        <v/>
      </c>
      <c r="C2279" s="28">
        <f>ROUNDDOWN(((ROW(C2279)-ROW(C$7))/C$5)+1,0)</f>
        <v/>
      </c>
    </row>
    <row r="2280">
      <c r="B2280" s="28">
        <f>IF(C2280&lt; $D$4+1,MOD(((ROW(B2280)-ROW(B$7))),$C$5)+1,"")</f>
        <v/>
      </c>
      <c r="C2280" s="28">
        <f>ROUNDDOWN(((ROW(C2280)-ROW(C$7))/C$5)+1,0)</f>
        <v/>
      </c>
    </row>
    <row r="2281">
      <c r="B2281" s="28">
        <f>IF(C2281&lt; $D$4+1,MOD(((ROW(B2281)-ROW(B$7))),$C$5)+1,"")</f>
        <v/>
      </c>
      <c r="C2281" s="28">
        <f>ROUNDDOWN(((ROW(C2281)-ROW(C$7))/C$5)+1,0)</f>
        <v/>
      </c>
    </row>
    <row r="2282">
      <c r="B2282" s="28">
        <f>IF(C2282&lt; $D$4+1,MOD(((ROW(B2282)-ROW(B$7))),$C$5)+1,"")</f>
        <v/>
      </c>
      <c r="C2282" s="28">
        <f>ROUNDDOWN(((ROW(C2282)-ROW(C$7))/C$5)+1,0)</f>
        <v/>
      </c>
    </row>
    <row r="2283">
      <c r="B2283" s="28">
        <f>IF(C2283&lt; $D$4+1,MOD(((ROW(B2283)-ROW(B$7))),$C$5)+1,"")</f>
        <v/>
      </c>
      <c r="C2283" s="28">
        <f>ROUNDDOWN(((ROW(C2283)-ROW(C$7))/C$5)+1,0)</f>
        <v/>
      </c>
    </row>
    <row r="2284">
      <c r="B2284" s="28">
        <f>IF(C2284&lt; $D$4+1,MOD(((ROW(B2284)-ROW(B$7))),$C$5)+1,"")</f>
        <v/>
      </c>
      <c r="C2284" s="28">
        <f>ROUNDDOWN(((ROW(C2284)-ROW(C$7))/C$5)+1,0)</f>
        <v/>
      </c>
    </row>
    <row r="2285">
      <c r="B2285" s="28">
        <f>IF(C2285&lt; $D$4+1,MOD(((ROW(B2285)-ROW(B$7))),$C$5)+1,"")</f>
        <v/>
      </c>
      <c r="C2285" s="28">
        <f>ROUNDDOWN(((ROW(C2285)-ROW(C$7))/C$5)+1,0)</f>
        <v/>
      </c>
    </row>
    <row r="2286">
      <c r="B2286" s="28">
        <f>IF(C2286&lt; $D$4+1,MOD(((ROW(B2286)-ROW(B$7))),$C$5)+1,"")</f>
        <v/>
      </c>
      <c r="C2286" s="28">
        <f>ROUNDDOWN(((ROW(C2286)-ROW(C$7))/C$5)+1,0)</f>
        <v/>
      </c>
    </row>
    <row r="2287">
      <c r="B2287" s="28">
        <f>IF(C2287&lt; $D$4+1,MOD(((ROW(B2287)-ROW(B$7))),$C$5)+1,"")</f>
        <v/>
      </c>
      <c r="C2287" s="28">
        <f>ROUNDDOWN(((ROW(C2287)-ROW(C$7))/C$5)+1,0)</f>
        <v/>
      </c>
    </row>
    <row r="2288">
      <c r="B2288" s="28">
        <f>IF(C2288&lt; $D$4+1,MOD(((ROW(B2288)-ROW(B$7))),$C$5)+1,"")</f>
        <v/>
      </c>
      <c r="C2288" s="28">
        <f>ROUNDDOWN(((ROW(C2288)-ROW(C$7))/C$5)+1,0)</f>
        <v/>
      </c>
    </row>
    <row r="2289">
      <c r="B2289" s="28">
        <f>IF(C2289&lt; $D$4+1,MOD(((ROW(B2289)-ROW(B$7))),$C$5)+1,"")</f>
        <v/>
      </c>
      <c r="C2289" s="28">
        <f>ROUNDDOWN(((ROW(C2289)-ROW(C$7))/C$5)+1,0)</f>
        <v/>
      </c>
    </row>
    <row r="2290">
      <c r="B2290" s="28">
        <f>IF(C2290&lt; $D$4+1,MOD(((ROW(B2290)-ROW(B$7))),$C$5)+1,"")</f>
        <v/>
      </c>
      <c r="C2290" s="28">
        <f>ROUNDDOWN(((ROW(C2290)-ROW(C$7))/C$5)+1,0)</f>
        <v/>
      </c>
    </row>
    <row r="2291">
      <c r="B2291" s="28">
        <f>IF(C2291&lt; $D$4+1,MOD(((ROW(B2291)-ROW(B$7))),$C$5)+1,"")</f>
        <v/>
      </c>
      <c r="C2291" s="28">
        <f>ROUNDDOWN(((ROW(C2291)-ROW(C$7))/C$5)+1,0)</f>
        <v/>
      </c>
    </row>
    <row r="2292">
      <c r="B2292" s="28">
        <f>IF(C2292&lt; $D$4+1,MOD(((ROW(B2292)-ROW(B$7))),$C$5)+1,"")</f>
        <v/>
      </c>
      <c r="C2292" s="28">
        <f>ROUNDDOWN(((ROW(C2292)-ROW(C$7))/C$5)+1,0)</f>
        <v/>
      </c>
    </row>
    <row r="2293">
      <c r="B2293" s="28">
        <f>IF(C2293&lt; $D$4+1,MOD(((ROW(B2293)-ROW(B$7))),$C$5)+1,"")</f>
        <v/>
      </c>
      <c r="C2293" s="28">
        <f>ROUNDDOWN(((ROW(C2293)-ROW(C$7))/C$5)+1,0)</f>
        <v/>
      </c>
    </row>
    <row r="2294">
      <c r="B2294" s="28">
        <f>IF(C2294&lt; $D$4+1,MOD(((ROW(B2294)-ROW(B$7))),$C$5)+1,"")</f>
        <v/>
      </c>
      <c r="C2294" s="28">
        <f>ROUNDDOWN(((ROW(C2294)-ROW(C$7))/C$5)+1,0)</f>
        <v/>
      </c>
    </row>
    <row r="2295">
      <c r="B2295" s="28">
        <f>IF(C2295&lt; $D$4+1,MOD(((ROW(B2295)-ROW(B$7))),$C$5)+1,"")</f>
        <v/>
      </c>
      <c r="C2295" s="28">
        <f>ROUNDDOWN(((ROW(C2295)-ROW(C$7))/C$5)+1,0)</f>
        <v/>
      </c>
    </row>
    <row r="2296">
      <c r="B2296" s="28">
        <f>IF(C2296&lt; $D$4+1,MOD(((ROW(B2296)-ROW(B$7))),$C$5)+1,"")</f>
        <v/>
      </c>
      <c r="C2296" s="28">
        <f>ROUNDDOWN(((ROW(C2296)-ROW(C$7))/C$5)+1,0)</f>
        <v/>
      </c>
    </row>
    <row r="2297">
      <c r="B2297" s="28">
        <f>IF(C2297&lt; $D$4+1,MOD(((ROW(B2297)-ROW(B$7))),$C$5)+1,"")</f>
        <v/>
      </c>
      <c r="C2297" s="28">
        <f>ROUNDDOWN(((ROW(C2297)-ROW(C$7))/C$5)+1,0)</f>
        <v/>
      </c>
    </row>
    <row r="2298">
      <c r="B2298" s="28">
        <f>IF(C2298&lt; $D$4+1,MOD(((ROW(B2298)-ROW(B$7))),$C$5)+1,"")</f>
        <v/>
      </c>
      <c r="C2298" s="28">
        <f>ROUNDDOWN(((ROW(C2298)-ROW(C$7))/C$5)+1,0)</f>
        <v/>
      </c>
    </row>
    <row r="2299">
      <c r="B2299" s="28">
        <f>IF(C2299&lt; $D$4+1,MOD(((ROW(B2299)-ROW(B$7))),$C$5)+1,"")</f>
        <v/>
      </c>
      <c r="C2299" s="28">
        <f>ROUNDDOWN(((ROW(C2299)-ROW(C$7))/C$5)+1,0)</f>
        <v/>
      </c>
    </row>
    <row r="2300">
      <c r="B2300" s="28">
        <f>IF(C2300&lt; $D$4+1,MOD(((ROW(B2300)-ROW(B$7))),$C$5)+1,"")</f>
        <v/>
      </c>
      <c r="C2300" s="28">
        <f>ROUNDDOWN(((ROW(C2300)-ROW(C$7))/C$5)+1,0)</f>
        <v/>
      </c>
    </row>
    <row r="2301">
      <c r="B2301" s="28">
        <f>IF(C2301&lt; $D$4+1,MOD(((ROW(B2301)-ROW(B$7))),$C$5)+1,"")</f>
        <v/>
      </c>
      <c r="C2301" s="28">
        <f>ROUNDDOWN(((ROW(C2301)-ROW(C$7))/C$5)+1,0)</f>
        <v/>
      </c>
    </row>
    <row r="2302">
      <c r="B2302" s="28">
        <f>IF(C2302&lt; $D$4+1,MOD(((ROW(B2302)-ROW(B$7))),$C$5)+1,"")</f>
        <v/>
      </c>
      <c r="C2302" s="28">
        <f>ROUNDDOWN(((ROW(C2302)-ROW(C$7))/C$5)+1,0)</f>
        <v/>
      </c>
    </row>
    <row r="2303">
      <c r="B2303" s="28">
        <f>IF(C2303&lt; $D$4+1,MOD(((ROW(B2303)-ROW(B$7))),$C$5)+1,"")</f>
        <v/>
      </c>
      <c r="C2303" s="28">
        <f>ROUNDDOWN(((ROW(C2303)-ROW(C$7))/C$5)+1,0)</f>
        <v/>
      </c>
    </row>
    <row r="2304">
      <c r="B2304" s="28">
        <f>IF(C2304&lt; $D$4+1,MOD(((ROW(B2304)-ROW(B$7))),$C$5)+1,"")</f>
        <v/>
      </c>
      <c r="C2304" s="28">
        <f>ROUNDDOWN(((ROW(C2304)-ROW(C$7))/C$5)+1,0)</f>
        <v/>
      </c>
    </row>
    <row r="2305">
      <c r="B2305" s="28">
        <f>IF(C2305&lt; $D$4+1,MOD(((ROW(B2305)-ROW(B$7))),$C$5)+1,"")</f>
        <v/>
      </c>
      <c r="C2305" s="28">
        <f>ROUNDDOWN(((ROW(C2305)-ROW(C$7))/C$5)+1,0)</f>
        <v/>
      </c>
    </row>
    <row r="2306">
      <c r="B2306" s="28">
        <f>IF(C2306&lt; $D$4+1,MOD(((ROW(B2306)-ROW(B$7))),$C$5)+1,"")</f>
        <v/>
      </c>
      <c r="C2306" s="28">
        <f>ROUNDDOWN(((ROW(C2306)-ROW(C$7))/C$5)+1,0)</f>
        <v/>
      </c>
    </row>
    <row r="2307">
      <c r="B2307" s="28">
        <f>IF(C2307&lt; $D$4+1,MOD(((ROW(B2307)-ROW(B$7))),$C$5)+1,"")</f>
        <v/>
      </c>
      <c r="C2307" s="28">
        <f>ROUNDDOWN(((ROW(C2307)-ROW(C$7))/C$5)+1,0)</f>
        <v/>
      </c>
    </row>
    <row r="2308">
      <c r="B2308" s="28">
        <f>IF(C2308&lt; $D$4+1,MOD(((ROW(B2308)-ROW(B$7))),$C$5)+1,"")</f>
        <v/>
      </c>
      <c r="C2308" s="28">
        <f>ROUNDDOWN(((ROW(C2308)-ROW(C$7))/C$5)+1,0)</f>
        <v/>
      </c>
    </row>
    <row r="2309">
      <c r="B2309" s="28">
        <f>IF(C2309&lt; $D$4+1,MOD(((ROW(B2309)-ROW(B$7))),$C$5)+1,"")</f>
        <v/>
      </c>
      <c r="C2309" s="28">
        <f>ROUNDDOWN(((ROW(C2309)-ROW(C$7))/C$5)+1,0)</f>
        <v/>
      </c>
    </row>
    <row r="2310">
      <c r="B2310" s="28">
        <f>IF(C2310&lt; $D$4+1,MOD(((ROW(B2310)-ROW(B$7))),$C$5)+1,"")</f>
        <v/>
      </c>
      <c r="C2310" s="28">
        <f>ROUNDDOWN(((ROW(C2310)-ROW(C$7))/C$5)+1,0)</f>
        <v/>
      </c>
    </row>
    <row r="2311">
      <c r="B2311" s="28">
        <f>IF(C2311&lt; $D$4+1,MOD(((ROW(B2311)-ROW(B$7))),$C$5)+1,"")</f>
        <v/>
      </c>
      <c r="C2311" s="28">
        <f>ROUNDDOWN(((ROW(C2311)-ROW(C$7))/C$5)+1,0)</f>
        <v/>
      </c>
    </row>
    <row r="2312">
      <c r="B2312" s="28">
        <f>IF(C2312&lt; $D$4+1,MOD(((ROW(B2312)-ROW(B$7))),$C$5)+1,"")</f>
        <v/>
      </c>
      <c r="C2312" s="28">
        <f>ROUNDDOWN(((ROW(C2312)-ROW(C$7))/C$5)+1,0)</f>
        <v/>
      </c>
    </row>
    <row r="2313">
      <c r="B2313" s="28">
        <f>IF(C2313&lt; $D$4+1,MOD(((ROW(B2313)-ROW(B$7))),$C$5)+1,"")</f>
        <v/>
      </c>
      <c r="C2313" s="28">
        <f>ROUNDDOWN(((ROW(C2313)-ROW(C$7))/C$5)+1,0)</f>
        <v/>
      </c>
    </row>
    <row r="2314">
      <c r="B2314" s="28">
        <f>IF(C2314&lt; $D$4+1,MOD(((ROW(B2314)-ROW(B$7))),$C$5)+1,"")</f>
        <v/>
      </c>
      <c r="C2314" s="28">
        <f>ROUNDDOWN(((ROW(C2314)-ROW(C$7))/C$5)+1,0)</f>
        <v/>
      </c>
    </row>
    <row r="2315">
      <c r="B2315" s="28">
        <f>IF(C2315&lt; $D$4+1,MOD(((ROW(B2315)-ROW(B$7))),$C$5)+1,"")</f>
        <v/>
      </c>
      <c r="C2315" s="28">
        <f>ROUNDDOWN(((ROW(C2315)-ROW(C$7))/C$5)+1,0)</f>
        <v/>
      </c>
    </row>
    <row r="2316">
      <c r="B2316" s="28">
        <f>IF(C2316&lt; $D$4+1,MOD(((ROW(B2316)-ROW(B$7))),$C$5)+1,"")</f>
        <v/>
      </c>
      <c r="C2316" s="28">
        <f>ROUNDDOWN(((ROW(C2316)-ROW(C$7))/C$5)+1,0)</f>
        <v/>
      </c>
    </row>
    <row r="2317">
      <c r="B2317" s="28">
        <f>IF(C2317&lt; $D$4+1,MOD(((ROW(B2317)-ROW(B$7))),$C$5)+1,"")</f>
        <v/>
      </c>
      <c r="C2317" s="28">
        <f>ROUNDDOWN(((ROW(C2317)-ROW(C$7))/C$5)+1,0)</f>
        <v/>
      </c>
    </row>
    <row r="2318">
      <c r="B2318" s="28">
        <f>IF(C2318&lt; $D$4+1,MOD(((ROW(B2318)-ROW(B$7))),$C$5)+1,"")</f>
        <v/>
      </c>
      <c r="C2318" s="28">
        <f>ROUNDDOWN(((ROW(C2318)-ROW(C$7))/C$5)+1,0)</f>
        <v/>
      </c>
    </row>
    <row r="2319">
      <c r="B2319" s="28">
        <f>IF(C2319&lt; $D$4+1,MOD(((ROW(B2319)-ROW(B$7))),$C$5)+1,"")</f>
        <v/>
      </c>
      <c r="C2319" s="28">
        <f>ROUNDDOWN(((ROW(C2319)-ROW(C$7))/C$5)+1,0)</f>
        <v/>
      </c>
    </row>
    <row r="2320">
      <c r="B2320" s="28">
        <f>IF(C2320&lt; $D$4+1,MOD(((ROW(B2320)-ROW(B$7))),$C$5)+1,"")</f>
        <v/>
      </c>
      <c r="C2320" s="28">
        <f>ROUNDDOWN(((ROW(C2320)-ROW(C$7))/C$5)+1,0)</f>
        <v/>
      </c>
    </row>
    <row r="2321">
      <c r="B2321" s="28">
        <f>IF(C2321&lt; $D$4+1,MOD(((ROW(B2321)-ROW(B$7))),$C$5)+1,"")</f>
        <v/>
      </c>
      <c r="C2321" s="28">
        <f>ROUNDDOWN(((ROW(C2321)-ROW(C$7))/C$5)+1,0)</f>
        <v/>
      </c>
    </row>
    <row r="2322">
      <c r="B2322" s="28">
        <f>IF(C2322&lt; $D$4+1,MOD(((ROW(B2322)-ROW(B$7))),$C$5)+1,"")</f>
        <v/>
      </c>
      <c r="C2322" s="28">
        <f>ROUNDDOWN(((ROW(C2322)-ROW(C$7))/C$5)+1,0)</f>
        <v/>
      </c>
    </row>
    <row r="2323">
      <c r="B2323" s="28">
        <f>IF(C2323&lt; $D$4+1,MOD(((ROW(B2323)-ROW(B$7))),$C$5)+1,"")</f>
        <v/>
      </c>
      <c r="C2323" s="28">
        <f>ROUNDDOWN(((ROW(C2323)-ROW(C$7))/C$5)+1,0)</f>
        <v/>
      </c>
    </row>
    <row r="2324">
      <c r="B2324" s="28">
        <f>IF(C2324&lt; $D$4+1,MOD(((ROW(B2324)-ROW(B$7))),$C$5)+1,"")</f>
        <v/>
      </c>
      <c r="C2324" s="28">
        <f>ROUNDDOWN(((ROW(C2324)-ROW(C$7))/C$5)+1,0)</f>
        <v/>
      </c>
    </row>
    <row r="2325">
      <c r="B2325" s="28">
        <f>IF(C2325&lt; $D$4+1,MOD(((ROW(B2325)-ROW(B$7))),$C$5)+1,"")</f>
        <v/>
      </c>
      <c r="C2325" s="28">
        <f>ROUNDDOWN(((ROW(C2325)-ROW(C$7))/C$5)+1,0)</f>
        <v/>
      </c>
    </row>
    <row r="2326">
      <c r="B2326" s="28">
        <f>IF(C2326&lt; $D$4+1,MOD(((ROW(B2326)-ROW(B$7))),$C$5)+1,"")</f>
        <v/>
      </c>
      <c r="C2326" s="28">
        <f>ROUNDDOWN(((ROW(C2326)-ROW(C$7))/C$5)+1,0)</f>
        <v/>
      </c>
    </row>
    <row r="2327">
      <c r="B2327" s="28">
        <f>IF(C2327&lt; $D$4+1,MOD(((ROW(B2327)-ROW(B$7))),$C$5)+1,"")</f>
        <v/>
      </c>
      <c r="C2327" s="28">
        <f>ROUNDDOWN(((ROW(C2327)-ROW(C$7))/C$5)+1,0)</f>
        <v/>
      </c>
    </row>
    <row r="2328">
      <c r="B2328" s="28">
        <f>IF(C2328&lt; $D$4+1,MOD(((ROW(B2328)-ROW(B$7))),$C$5)+1,"")</f>
        <v/>
      </c>
      <c r="C2328" s="28">
        <f>ROUNDDOWN(((ROW(C2328)-ROW(C$7))/C$5)+1,0)</f>
        <v/>
      </c>
    </row>
    <row r="2329">
      <c r="B2329" s="28">
        <f>IF(C2329&lt; $D$4+1,MOD(((ROW(B2329)-ROW(B$7))),$C$5)+1,"")</f>
        <v/>
      </c>
      <c r="C2329" s="28">
        <f>ROUNDDOWN(((ROW(C2329)-ROW(C$7))/C$5)+1,0)</f>
        <v/>
      </c>
    </row>
    <row r="2330">
      <c r="B2330" s="28">
        <f>IF(C2330&lt; $D$4+1,MOD(((ROW(B2330)-ROW(B$7))),$C$5)+1,"")</f>
        <v/>
      </c>
      <c r="C2330" s="28">
        <f>ROUNDDOWN(((ROW(C2330)-ROW(C$7))/C$5)+1,0)</f>
        <v/>
      </c>
    </row>
    <row r="2331">
      <c r="B2331" s="28">
        <f>IF(C2331&lt; $D$4+1,MOD(((ROW(B2331)-ROW(B$7))),$C$5)+1,"")</f>
        <v/>
      </c>
      <c r="C2331" s="28">
        <f>ROUNDDOWN(((ROW(C2331)-ROW(C$7))/C$5)+1,0)</f>
        <v/>
      </c>
    </row>
    <row r="2332">
      <c r="B2332" s="28">
        <f>IF(C2332&lt; $D$4+1,MOD(((ROW(B2332)-ROW(B$7))),$C$5)+1,"")</f>
        <v/>
      </c>
      <c r="C2332" s="28">
        <f>ROUNDDOWN(((ROW(C2332)-ROW(C$7))/C$5)+1,0)</f>
        <v/>
      </c>
    </row>
    <row r="2333">
      <c r="B2333" s="28">
        <f>IF(C2333&lt; $D$4+1,MOD(((ROW(B2333)-ROW(B$7))),$C$5)+1,"")</f>
        <v/>
      </c>
      <c r="C2333" s="28">
        <f>ROUNDDOWN(((ROW(C2333)-ROW(C$7))/C$5)+1,0)</f>
        <v/>
      </c>
    </row>
    <row r="2334">
      <c r="B2334" s="28">
        <f>IF(C2334&lt; $D$4+1,MOD(((ROW(B2334)-ROW(B$7))),$C$5)+1,"")</f>
        <v/>
      </c>
      <c r="C2334" s="28">
        <f>ROUNDDOWN(((ROW(C2334)-ROW(C$7))/C$5)+1,0)</f>
        <v/>
      </c>
    </row>
    <row r="2335">
      <c r="B2335" s="28">
        <f>IF(C2335&lt; $D$4+1,MOD(((ROW(B2335)-ROW(B$7))),$C$5)+1,"")</f>
        <v/>
      </c>
      <c r="C2335" s="28">
        <f>ROUNDDOWN(((ROW(C2335)-ROW(C$7))/C$5)+1,0)</f>
        <v/>
      </c>
    </row>
    <row r="2336">
      <c r="B2336" s="28">
        <f>IF(C2336&lt; $D$4+1,MOD(((ROW(B2336)-ROW(B$7))),$C$5)+1,"")</f>
        <v/>
      </c>
      <c r="C2336" s="28">
        <f>ROUNDDOWN(((ROW(C2336)-ROW(C$7))/C$5)+1,0)</f>
        <v/>
      </c>
    </row>
    <row r="2337">
      <c r="B2337" s="28">
        <f>IF(C2337&lt; $D$4+1,MOD(((ROW(B2337)-ROW(B$7))),$C$5)+1,"")</f>
        <v/>
      </c>
      <c r="C2337" s="28">
        <f>ROUNDDOWN(((ROW(C2337)-ROW(C$7))/C$5)+1,0)</f>
        <v/>
      </c>
    </row>
    <row r="2338">
      <c r="B2338" s="28">
        <f>IF(C2338&lt; $D$4+1,MOD(((ROW(B2338)-ROW(B$7))),$C$5)+1,"")</f>
        <v/>
      </c>
      <c r="C2338" s="28">
        <f>ROUNDDOWN(((ROW(C2338)-ROW(C$7))/C$5)+1,0)</f>
        <v/>
      </c>
    </row>
    <row r="2339">
      <c r="B2339" s="28">
        <f>IF(C2339&lt; $D$4+1,MOD(((ROW(B2339)-ROW(B$7))),$C$5)+1,"")</f>
        <v/>
      </c>
      <c r="C2339" s="28">
        <f>ROUNDDOWN(((ROW(C2339)-ROW(C$7))/C$5)+1,0)</f>
        <v/>
      </c>
    </row>
    <row r="2340">
      <c r="B2340" s="28">
        <f>IF(C2340&lt; $D$4+1,MOD(((ROW(B2340)-ROW(B$7))),$C$5)+1,"")</f>
        <v/>
      </c>
      <c r="C2340" s="28">
        <f>ROUNDDOWN(((ROW(C2340)-ROW(C$7))/C$5)+1,0)</f>
        <v/>
      </c>
    </row>
    <row r="2341">
      <c r="B2341" s="28">
        <f>IF(C2341&lt; $D$4+1,MOD(((ROW(B2341)-ROW(B$7))),$C$5)+1,"")</f>
        <v/>
      </c>
      <c r="C2341" s="28">
        <f>ROUNDDOWN(((ROW(C2341)-ROW(C$7))/C$5)+1,0)</f>
        <v/>
      </c>
    </row>
    <row r="2342">
      <c r="B2342" s="28">
        <f>IF(C2342&lt; $D$4+1,MOD(((ROW(B2342)-ROW(B$7))),$C$5)+1,"")</f>
        <v/>
      </c>
      <c r="C2342" s="28">
        <f>ROUNDDOWN(((ROW(C2342)-ROW(C$7))/C$5)+1,0)</f>
        <v/>
      </c>
    </row>
    <row r="2343">
      <c r="B2343" s="28">
        <f>IF(C2343&lt; $D$4+1,MOD(((ROW(B2343)-ROW(B$7))),$C$5)+1,"")</f>
        <v/>
      </c>
      <c r="C2343" s="28">
        <f>ROUNDDOWN(((ROW(C2343)-ROW(C$7))/C$5)+1,0)</f>
        <v/>
      </c>
    </row>
    <row r="2344">
      <c r="B2344" s="28">
        <f>IF(C2344&lt; $D$4+1,MOD(((ROW(B2344)-ROW(B$7))),$C$5)+1,"")</f>
        <v/>
      </c>
      <c r="C2344" s="28">
        <f>ROUNDDOWN(((ROW(C2344)-ROW(C$7))/C$5)+1,0)</f>
        <v/>
      </c>
    </row>
    <row r="2345">
      <c r="B2345" s="28">
        <f>IF(C2345&lt; $D$4+1,MOD(((ROW(B2345)-ROW(B$7))),$C$5)+1,"")</f>
        <v/>
      </c>
      <c r="C2345" s="28">
        <f>ROUNDDOWN(((ROW(C2345)-ROW(C$7))/C$5)+1,0)</f>
        <v/>
      </c>
    </row>
    <row r="2346">
      <c r="B2346" s="28">
        <f>IF(C2346&lt; $D$4+1,MOD(((ROW(B2346)-ROW(B$7))),$C$5)+1,"")</f>
        <v/>
      </c>
      <c r="C2346" s="28">
        <f>ROUNDDOWN(((ROW(C2346)-ROW(C$7))/C$5)+1,0)</f>
        <v/>
      </c>
    </row>
    <row r="2347">
      <c r="B2347" s="28">
        <f>IF(C2347&lt; $D$4+1,MOD(((ROW(B2347)-ROW(B$7))),$C$5)+1,"")</f>
        <v/>
      </c>
      <c r="C2347" s="28">
        <f>ROUNDDOWN(((ROW(C2347)-ROW(C$7))/C$5)+1,0)</f>
        <v/>
      </c>
    </row>
    <row r="2348">
      <c r="B2348" s="28">
        <f>IF(C2348&lt; $D$4+1,MOD(((ROW(B2348)-ROW(B$7))),$C$5)+1,"")</f>
        <v/>
      </c>
      <c r="C2348" s="28">
        <f>ROUNDDOWN(((ROW(C2348)-ROW(C$7))/C$5)+1,0)</f>
        <v/>
      </c>
    </row>
    <row r="2349">
      <c r="B2349" s="28">
        <f>IF(C2349&lt; $D$4+1,MOD(((ROW(B2349)-ROW(B$7))),$C$5)+1,"")</f>
        <v/>
      </c>
      <c r="C2349" s="28">
        <f>ROUNDDOWN(((ROW(C2349)-ROW(C$7))/C$5)+1,0)</f>
        <v/>
      </c>
    </row>
    <row r="2350">
      <c r="B2350" s="28">
        <f>IF(C2350&lt; $D$4+1,MOD(((ROW(B2350)-ROW(B$7))),$C$5)+1,"")</f>
        <v/>
      </c>
      <c r="C2350" s="28">
        <f>ROUNDDOWN(((ROW(C2350)-ROW(C$7))/C$5)+1,0)</f>
        <v/>
      </c>
    </row>
    <row r="2351">
      <c r="B2351" s="28">
        <f>IF(C2351&lt; $D$4+1,MOD(((ROW(B2351)-ROW(B$7))),$C$5)+1,"")</f>
        <v/>
      </c>
      <c r="C2351" s="28">
        <f>ROUNDDOWN(((ROW(C2351)-ROW(C$7))/C$5)+1,0)</f>
        <v/>
      </c>
    </row>
    <row r="2352">
      <c r="B2352" s="28">
        <f>IF(C2352&lt; $D$4+1,MOD(((ROW(B2352)-ROW(B$7))),$C$5)+1,"")</f>
        <v/>
      </c>
      <c r="C2352" s="28">
        <f>ROUNDDOWN(((ROW(C2352)-ROW(C$7))/C$5)+1,0)</f>
        <v/>
      </c>
    </row>
    <row r="2353">
      <c r="B2353" s="28">
        <f>IF(C2353&lt; $D$4+1,MOD(((ROW(B2353)-ROW(B$7))),$C$5)+1,"")</f>
        <v/>
      </c>
      <c r="C2353" s="28">
        <f>ROUNDDOWN(((ROW(C2353)-ROW(C$7))/C$5)+1,0)</f>
        <v/>
      </c>
    </row>
    <row r="2354">
      <c r="B2354" s="28">
        <f>IF(C2354&lt; $D$4+1,MOD(((ROW(B2354)-ROW(B$7))),$C$5)+1,"")</f>
        <v/>
      </c>
      <c r="C2354" s="28">
        <f>ROUNDDOWN(((ROW(C2354)-ROW(C$7))/C$5)+1,0)</f>
        <v/>
      </c>
    </row>
    <row r="2355">
      <c r="B2355" s="28">
        <f>IF(C2355&lt; $D$4+1,MOD(((ROW(B2355)-ROW(B$7))),$C$5)+1,"")</f>
        <v/>
      </c>
      <c r="C2355" s="28">
        <f>ROUNDDOWN(((ROW(C2355)-ROW(C$7))/C$5)+1,0)</f>
        <v/>
      </c>
    </row>
    <row r="2356">
      <c r="B2356" s="28">
        <f>IF(C2356&lt; $D$4+1,MOD(((ROW(B2356)-ROW(B$7))),$C$5)+1,"")</f>
        <v/>
      </c>
      <c r="C2356" s="28">
        <f>ROUNDDOWN(((ROW(C2356)-ROW(C$7))/C$5)+1,0)</f>
        <v/>
      </c>
    </row>
    <row r="2357">
      <c r="B2357" s="28">
        <f>IF(C2357&lt; $D$4+1,MOD(((ROW(B2357)-ROW(B$7))),$C$5)+1,"")</f>
        <v/>
      </c>
      <c r="C2357" s="28">
        <f>ROUNDDOWN(((ROW(C2357)-ROW(C$7))/C$5)+1,0)</f>
        <v/>
      </c>
    </row>
    <row r="2358">
      <c r="B2358" s="28">
        <f>IF(C2358&lt; $D$4+1,MOD(((ROW(B2358)-ROW(B$7))),$C$5)+1,"")</f>
        <v/>
      </c>
      <c r="C2358" s="28">
        <f>ROUNDDOWN(((ROW(C2358)-ROW(C$7))/C$5)+1,0)</f>
        <v/>
      </c>
    </row>
    <row r="2359">
      <c r="B2359" s="28">
        <f>IF(C2359&lt; $D$4+1,MOD(((ROW(B2359)-ROW(B$7))),$C$5)+1,"")</f>
        <v/>
      </c>
      <c r="C2359" s="28">
        <f>ROUNDDOWN(((ROW(C2359)-ROW(C$7))/C$5)+1,0)</f>
        <v/>
      </c>
    </row>
    <row r="2360">
      <c r="B2360" s="28">
        <f>IF(C2360&lt; $D$4+1,MOD(((ROW(B2360)-ROW(B$7))),$C$5)+1,"")</f>
        <v/>
      </c>
      <c r="C2360" s="28">
        <f>ROUNDDOWN(((ROW(C2360)-ROW(C$7))/C$5)+1,0)</f>
        <v/>
      </c>
    </row>
    <row r="2361">
      <c r="B2361" s="28">
        <f>IF(C2361&lt; $D$4+1,MOD(((ROW(B2361)-ROW(B$7))),$C$5)+1,"")</f>
        <v/>
      </c>
      <c r="C2361" s="28">
        <f>ROUNDDOWN(((ROW(C2361)-ROW(C$7))/C$5)+1,0)</f>
        <v/>
      </c>
    </row>
    <row r="2362">
      <c r="B2362" s="28">
        <f>IF(C2362&lt; $D$4+1,MOD(((ROW(B2362)-ROW(B$7))),$C$5)+1,"")</f>
        <v/>
      </c>
      <c r="C2362" s="28">
        <f>ROUNDDOWN(((ROW(C2362)-ROW(C$7))/C$5)+1,0)</f>
        <v/>
      </c>
    </row>
    <row r="2363">
      <c r="B2363" s="28">
        <f>IF(C2363&lt; $D$4+1,MOD(((ROW(B2363)-ROW(B$7))),$C$5)+1,"")</f>
        <v/>
      </c>
      <c r="C2363" s="28">
        <f>ROUNDDOWN(((ROW(C2363)-ROW(C$7))/C$5)+1,0)</f>
        <v/>
      </c>
    </row>
    <row r="2364">
      <c r="B2364" s="28">
        <f>IF(C2364&lt; $D$4+1,MOD(((ROW(B2364)-ROW(B$7))),$C$5)+1,"")</f>
        <v/>
      </c>
      <c r="C2364" s="28">
        <f>ROUNDDOWN(((ROW(C2364)-ROW(C$7))/C$5)+1,0)</f>
        <v/>
      </c>
    </row>
    <row r="2365">
      <c r="B2365" s="28">
        <f>IF(C2365&lt; $D$4+1,MOD(((ROW(B2365)-ROW(B$7))),$C$5)+1,"")</f>
        <v/>
      </c>
      <c r="C2365" s="28">
        <f>ROUNDDOWN(((ROW(C2365)-ROW(C$7))/C$5)+1,0)</f>
        <v/>
      </c>
    </row>
    <row r="2366">
      <c r="B2366" s="28">
        <f>IF(C2366&lt; $D$4+1,MOD(((ROW(B2366)-ROW(B$7))),$C$5)+1,"")</f>
        <v/>
      </c>
      <c r="C2366" s="28">
        <f>ROUNDDOWN(((ROW(C2366)-ROW(C$7))/C$5)+1,0)</f>
        <v/>
      </c>
    </row>
    <row r="2367">
      <c r="B2367" s="28">
        <f>IF(C2367&lt; $D$4+1,MOD(((ROW(B2367)-ROW(B$7))),$C$5)+1,"")</f>
        <v/>
      </c>
      <c r="C2367" s="28">
        <f>ROUNDDOWN(((ROW(C2367)-ROW(C$7))/C$5)+1,0)</f>
        <v/>
      </c>
    </row>
    <row r="2368">
      <c r="B2368" s="28">
        <f>IF(C2368&lt; $D$4+1,MOD(((ROW(B2368)-ROW(B$7))),$C$5)+1,"")</f>
        <v/>
      </c>
      <c r="C2368" s="28">
        <f>ROUNDDOWN(((ROW(C2368)-ROW(C$7))/C$5)+1,0)</f>
        <v/>
      </c>
    </row>
    <row r="2369">
      <c r="B2369" s="28">
        <f>IF(C2369&lt; $D$4+1,MOD(((ROW(B2369)-ROW(B$7))),$C$5)+1,"")</f>
        <v/>
      </c>
      <c r="C2369" s="28">
        <f>ROUNDDOWN(((ROW(C2369)-ROW(C$7))/C$5)+1,0)</f>
        <v/>
      </c>
    </row>
    <row r="2370">
      <c r="B2370" s="28">
        <f>IF(C2370&lt; $D$4+1,MOD(((ROW(B2370)-ROW(B$7))),$C$5)+1,"")</f>
        <v/>
      </c>
      <c r="C2370" s="28">
        <f>ROUNDDOWN(((ROW(C2370)-ROW(C$7))/C$5)+1,0)</f>
        <v/>
      </c>
    </row>
    <row r="2371">
      <c r="B2371" s="28">
        <f>IF(C2371&lt; $D$4+1,MOD(((ROW(B2371)-ROW(B$7))),$C$5)+1,"")</f>
        <v/>
      </c>
      <c r="C2371" s="28">
        <f>ROUNDDOWN(((ROW(C2371)-ROW(C$7))/C$5)+1,0)</f>
        <v/>
      </c>
    </row>
    <row r="2372">
      <c r="B2372" s="28">
        <f>IF(C2372&lt; $D$4+1,MOD(((ROW(B2372)-ROW(B$7))),$C$5)+1,"")</f>
        <v/>
      </c>
      <c r="C2372" s="28">
        <f>ROUNDDOWN(((ROW(C2372)-ROW(C$7))/C$5)+1,0)</f>
        <v/>
      </c>
    </row>
    <row r="2373">
      <c r="B2373" s="28">
        <f>IF(C2373&lt; $D$4+1,MOD(((ROW(B2373)-ROW(B$7))),$C$5)+1,"")</f>
        <v/>
      </c>
      <c r="C2373" s="28">
        <f>ROUNDDOWN(((ROW(C2373)-ROW(C$7))/C$5)+1,0)</f>
        <v/>
      </c>
    </row>
    <row r="2374">
      <c r="B2374" s="28">
        <f>IF(C2374&lt; $D$4+1,MOD(((ROW(B2374)-ROW(B$7))),$C$5)+1,"")</f>
        <v/>
      </c>
      <c r="C2374" s="28">
        <f>ROUNDDOWN(((ROW(C2374)-ROW(C$7))/C$5)+1,0)</f>
        <v/>
      </c>
    </row>
    <row r="2375">
      <c r="B2375" s="28">
        <f>IF(C2375&lt; $D$4+1,MOD(((ROW(B2375)-ROW(B$7))),$C$5)+1,"")</f>
        <v/>
      </c>
      <c r="C2375" s="28">
        <f>ROUNDDOWN(((ROW(C2375)-ROW(C$7))/C$5)+1,0)</f>
        <v/>
      </c>
    </row>
    <row r="2376">
      <c r="B2376" s="28">
        <f>IF(C2376&lt; $D$4+1,MOD(((ROW(B2376)-ROW(B$7))),$C$5)+1,"")</f>
        <v/>
      </c>
      <c r="C2376" s="28">
        <f>ROUNDDOWN(((ROW(C2376)-ROW(C$7))/C$5)+1,0)</f>
        <v/>
      </c>
    </row>
    <row r="2377">
      <c r="B2377" s="28">
        <f>IF(C2377&lt; $D$4+1,MOD(((ROW(B2377)-ROW(B$7))),$C$5)+1,"")</f>
        <v/>
      </c>
      <c r="C2377" s="28">
        <f>ROUNDDOWN(((ROW(C2377)-ROW(C$7))/C$5)+1,0)</f>
        <v/>
      </c>
    </row>
    <row r="2378">
      <c r="B2378" s="28">
        <f>IF(C2378&lt; $D$4+1,MOD(((ROW(B2378)-ROW(B$7))),$C$5)+1,"")</f>
        <v/>
      </c>
      <c r="C2378" s="28">
        <f>ROUNDDOWN(((ROW(C2378)-ROW(C$7))/C$5)+1,0)</f>
        <v/>
      </c>
    </row>
    <row r="2379">
      <c r="B2379" s="28">
        <f>IF(C2379&lt; $D$4+1,MOD(((ROW(B2379)-ROW(B$7))),$C$5)+1,"")</f>
        <v/>
      </c>
      <c r="C2379" s="28">
        <f>ROUNDDOWN(((ROW(C2379)-ROW(C$7))/C$5)+1,0)</f>
        <v/>
      </c>
    </row>
    <row r="2380">
      <c r="B2380" s="28">
        <f>IF(C2380&lt; $D$4+1,MOD(((ROW(B2380)-ROW(B$7))),$C$5)+1,"")</f>
        <v/>
      </c>
      <c r="C2380" s="28">
        <f>ROUNDDOWN(((ROW(C2380)-ROW(C$7))/C$5)+1,0)</f>
        <v/>
      </c>
    </row>
    <row r="2381">
      <c r="B2381" s="28">
        <f>IF(C2381&lt; $D$4+1,MOD(((ROW(B2381)-ROW(B$7))),$C$5)+1,"")</f>
        <v/>
      </c>
      <c r="C2381" s="28">
        <f>ROUNDDOWN(((ROW(C2381)-ROW(C$7))/C$5)+1,0)</f>
        <v/>
      </c>
    </row>
    <row r="2382">
      <c r="B2382" s="28">
        <f>IF(C2382&lt; $D$4+1,MOD(((ROW(B2382)-ROW(B$7))),$C$5)+1,"")</f>
        <v/>
      </c>
      <c r="C2382" s="28">
        <f>ROUNDDOWN(((ROW(C2382)-ROW(C$7))/C$5)+1,0)</f>
        <v/>
      </c>
    </row>
    <row r="2383">
      <c r="B2383" s="28">
        <f>IF(C2383&lt; $D$4+1,MOD(((ROW(B2383)-ROW(B$7))),$C$5)+1,"")</f>
        <v/>
      </c>
      <c r="C2383" s="28">
        <f>ROUNDDOWN(((ROW(C2383)-ROW(C$7))/C$5)+1,0)</f>
        <v/>
      </c>
    </row>
    <row r="2384">
      <c r="B2384" s="28">
        <f>IF(C2384&lt; $D$4+1,MOD(((ROW(B2384)-ROW(B$7))),$C$5)+1,"")</f>
        <v/>
      </c>
      <c r="C2384" s="28">
        <f>ROUNDDOWN(((ROW(C2384)-ROW(C$7))/C$5)+1,0)</f>
        <v/>
      </c>
    </row>
    <row r="2385">
      <c r="B2385" s="28">
        <f>IF(C2385&lt; $D$4+1,MOD(((ROW(B2385)-ROW(B$7))),$C$5)+1,"")</f>
        <v/>
      </c>
      <c r="C2385" s="28">
        <f>ROUNDDOWN(((ROW(C2385)-ROW(C$7))/C$5)+1,0)</f>
        <v/>
      </c>
    </row>
    <row r="2386">
      <c r="B2386" s="28">
        <f>IF(C2386&lt; $D$4+1,MOD(((ROW(B2386)-ROW(B$7))),$C$5)+1,"")</f>
        <v/>
      </c>
      <c r="C2386" s="28">
        <f>ROUNDDOWN(((ROW(C2386)-ROW(C$7))/C$5)+1,0)</f>
        <v/>
      </c>
    </row>
    <row r="2387">
      <c r="B2387" s="28">
        <f>IF(C2387&lt; $D$4+1,MOD(((ROW(B2387)-ROW(B$7))),$C$5)+1,"")</f>
        <v/>
      </c>
      <c r="C2387" s="28">
        <f>ROUNDDOWN(((ROW(C2387)-ROW(C$7))/C$5)+1,0)</f>
        <v/>
      </c>
    </row>
    <row r="2388">
      <c r="B2388" s="28">
        <f>IF(C2388&lt; $D$4+1,MOD(((ROW(B2388)-ROW(B$7))),$C$5)+1,"")</f>
        <v/>
      </c>
      <c r="C2388" s="28">
        <f>ROUNDDOWN(((ROW(C2388)-ROW(C$7))/C$5)+1,0)</f>
        <v/>
      </c>
    </row>
    <row r="2389">
      <c r="B2389" s="28">
        <f>IF(C2389&lt; $D$4+1,MOD(((ROW(B2389)-ROW(B$7))),$C$5)+1,"")</f>
        <v/>
      </c>
      <c r="C2389" s="28">
        <f>ROUNDDOWN(((ROW(C2389)-ROW(C$7))/C$5)+1,0)</f>
        <v/>
      </c>
    </row>
    <row r="2390">
      <c r="B2390" s="28">
        <f>IF(C2390&lt; $D$4+1,MOD(((ROW(B2390)-ROW(B$7))),$C$5)+1,"")</f>
        <v/>
      </c>
      <c r="C2390" s="28">
        <f>ROUNDDOWN(((ROW(C2390)-ROW(C$7))/C$5)+1,0)</f>
        <v/>
      </c>
    </row>
    <row r="2391">
      <c r="B2391" s="28">
        <f>IF(C2391&lt; $D$4+1,MOD(((ROW(B2391)-ROW(B$7))),$C$5)+1,"")</f>
        <v/>
      </c>
      <c r="C2391" s="28">
        <f>ROUNDDOWN(((ROW(C2391)-ROW(C$7))/C$5)+1,0)</f>
        <v/>
      </c>
    </row>
    <row r="2392">
      <c r="B2392" s="28">
        <f>IF(C2392&lt; $D$4+1,MOD(((ROW(B2392)-ROW(B$7))),$C$5)+1,"")</f>
        <v/>
      </c>
      <c r="C2392" s="28">
        <f>ROUNDDOWN(((ROW(C2392)-ROW(C$7))/C$5)+1,0)</f>
        <v/>
      </c>
    </row>
    <row r="2393">
      <c r="B2393" s="28">
        <f>IF(C2393&lt; $D$4+1,MOD(((ROW(B2393)-ROW(B$7))),$C$5)+1,"")</f>
        <v/>
      </c>
      <c r="C2393" s="28">
        <f>ROUNDDOWN(((ROW(C2393)-ROW(C$7))/C$5)+1,0)</f>
        <v/>
      </c>
    </row>
    <row r="2394">
      <c r="B2394" s="28">
        <f>IF(C2394&lt; $D$4+1,MOD(((ROW(B2394)-ROW(B$7))),$C$5)+1,"")</f>
        <v/>
      </c>
      <c r="C2394" s="28">
        <f>ROUNDDOWN(((ROW(C2394)-ROW(C$7))/C$5)+1,0)</f>
        <v/>
      </c>
    </row>
    <row r="2395">
      <c r="B2395" s="28">
        <f>IF(C2395&lt; $D$4+1,MOD(((ROW(B2395)-ROW(B$7))),$C$5)+1,"")</f>
        <v/>
      </c>
      <c r="C2395" s="28">
        <f>ROUNDDOWN(((ROW(C2395)-ROW(C$7))/C$5)+1,0)</f>
        <v/>
      </c>
    </row>
    <row r="2396">
      <c r="B2396" s="28">
        <f>IF(C2396&lt; $D$4+1,MOD(((ROW(B2396)-ROW(B$7))),$C$5)+1,"")</f>
        <v/>
      </c>
      <c r="C2396" s="28">
        <f>ROUNDDOWN(((ROW(C2396)-ROW(C$7))/C$5)+1,0)</f>
        <v/>
      </c>
    </row>
    <row r="2397">
      <c r="B2397" s="28">
        <f>IF(C2397&lt; $D$4+1,MOD(((ROW(B2397)-ROW(B$7))),$C$5)+1,"")</f>
        <v/>
      </c>
      <c r="C2397" s="28">
        <f>ROUNDDOWN(((ROW(C2397)-ROW(C$7))/C$5)+1,0)</f>
        <v/>
      </c>
    </row>
    <row r="2398">
      <c r="B2398" s="28">
        <f>IF(C2398&lt; $D$4+1,MOD(((ROW(B2398)-ROW(B$7))),$C$5)+1,"")</f>
        <v/>
      </c>
      <c r="C2398" s="28">
        <f>ROUNDDOWN(((ROW(C2398)-ROW(C$7))/C$5)+1,0)</f>
        <v/>
      </c>
    </row>
    <row r="2399">
      <c r="B2399" s="28">
        <f>IF(C2399&lt; $D$4+1,MOD(((ROW(B2399)-ROW(B$7))),$C$5)+1,"")</f>
        <v/>
      </c>
      <c r="C2399" s="28">
        <f>ROUNDDOWN(((ROW(C2399)-ROW(C$7))/C$5)+1,0)</f>
        <v/>
      </c>
    </row>
    <row r="2400">
      <c r="B2400" s="28">
        <f>IF(C2400&lt; $D$4+1,MOD(((ROW(B2400)-ROW(B$7))),$C$5)+1,"")</f>
        <v/>
      </c>
      <c r="C2400" s="28">
        <f>ROUNDDOWN(((ROW(C2400)-ROW(C$7))/C$5)+1,0)</f>
        <v/>
      </c>
    </row>
    <row r="2401">
      <c r="B2401" s="28">
        <f>IF(C2401&lt; $D$4+1,MOD(((ROW(B2401)-ROW(B$7))),$C$5)+1,"")</f>
        <v/>
      </c>
      <c r="C2401" s="28">
        <f>ROUNDDOWN(((ROW(C2401)-ROW(C$7))/C$5)+1,0)</f>
        <v/>
      </c>
    </row>
    <row r="2402">
      <c r="B2402" s="28">
        <f>IF(C2402&lt; $D$4+1,MOD(((ROW(B2402)-ROW(B$7))),$C$5)+1,"")</f>
        <v/>
      </c>
      <c r="C2402" s="28">
        <f>ROUNDDOWN(((ROW(C2402)-ROW(C$7))/C$5)+1,0)</f>
        <v/>
      </c>
    </row>
    <row r="2403">
      <c r="B2403" s="28">
        <f>IF(C2403&lt; $D$4+1,MOD(((ROW(B2403)-ROW(B$7))),$C$5)+1,"")</f>
        <v/>
      </c>
      <c r="C2403" s="28">
        <f>ROUNDDOWN(((ROW(C2403)-ROW(C$7))/C$5)+1,0)</f>
        <v/>
      </c>
    </row>
    <row r="2404">
      <c r="B2404" s="28">
        <f>IF(C2404&lt; $D$4+1,MOD(((ROW(B2404)-ROW(B$7))),$C$5)+1,"")</f>
        <v/>
      </c>
      <c r="C2404" s="28">
        <f>ROUNDDOWN(((ROW(C2404)-ROW(C$7))/C$5)+1,0)</f>
        <v/>
      </c>
    </row>
    <row r="2405">
      <c r="B2405" s="28">
        <f>IF(C2405&lt; $D$4+1,MOD(((ROW(B2405)-ROW(B$7))),$C$5)+1,"")</f>
        <v/>
      </c>
      <c r="C2405" s="28">
        <f>ROUNDDOWN(((ROW(C2405)-ROW(C$7))/C$5)+1,0)</f>
        <v/>
      </c>
    </row>
    <row r="2406">
      <c r="B2406" s="28">
        <f>IF(C2406&lt; $D$4+1,MOD(((ROW(B2406)-ROW(B$7))),$C$5)+1,"")</f>
        <v/>
      </c>
      <c r="C2406" s="28">
        <f>ROUNDDOWN(((ROW(C2406)-ROW(C$7))/C$5)+1,0)</f>
        <v/>
      </c>
    </row>
    <row r="2407">
      <c r="B2407" s="28">
        <f>IF(C2407&lt; $D$4+1,MOD(((ROW(B2407)-ROW(B$7))),$C$5)+1,"")</f>
        <v/>
      </c>
      <c r="C2407" s="28">
        <f>ROUNDDOWN(((ROW(C2407)-ROW(C$7))/C$5)+1,0)</f>
        <v/>
      </c>
    </row>
    <row r="2408">
      <c r="B2408" s="28">
        <f>IF(C2408&lt; $D$4+1,MOD(((ROW(B2408)-ROW(B$7))),$C$5)+1,"")</f>
        <v/>
      </c>
      <c r="C2408" s="28">
        <f>ROUNDDOWN(((ROW(C2408)-ROW(C$7))/C$5)+1,0)</f>
        <v/>
      </c>
    </row>
    <row r="2409">
      <c r="B2409" s="28">
        <f>IF(C2409&lt; $D$4+1,MOD(((ROW(B2409)-ROW(B$7))),$C$5)+1,"")</f>
        <v/>
      </c>
      <c r="C2409" s="28">
        <f>ROUNDDOWN(((ROW(C2409)-ROW(C$7))/C$5)+1,0)</f>
        <v/>
      </c>
    </row>
    <row r="2410">
      <c r="B2410" s="28">
        <f>IF(C2410&lt; $D$4+1,MOD(((ROW(B2410)-ROW(B$7))),$C$5)+1,"")</f>
        <v/>
      </c>
      <c r="C2410" s="28">
        <f>ROUNDDOWN(((ROW(C2410)-ROW(C$7))/C$5)+1,0)</f>
        <v/>
      </c>
    </row>
    <row r="2411">
      <c r="B2411" s="28">
        <f>IF(C2411&lt; $D$4+1,MOD(((ROW(B2411)-ROW(B$7))),$C$5)+1,"")</f>
        <v/>
      </c>
      <c r="C2411" s="28">
        <f>ROUNDDOWN(((ROW(C2411)-ROW(C$7))/C$5)+1,0)</f>
        <v/>
      </c>
    </row>
    <row r="2412">
      <c r="B2412" s="28">
        <f>IF(C2412&lt; $D$4+1,MOD(((ROW(B2412)-ROW(B$7))),$C$5)+1,"")</f>
        <v/>
      </c>
      <c r="C2412" s="28">
        <f>ROUNDDOWN(((ROW(C2412)-ROW(C$7))/C$5)+1,0)</f>
        <v/>
      </c>
    </row>
    <row r="2413">
      <c r="B2413" s="28">
        <f>IF(C2413&lt; $D$4+1,MOD(((ROW(B2413)-ROW(B$7))),$C$5)+1,"")</f>
        <v/>
      </c>
      <c r="C2413" s="28">
        <f>ROUNDDOWN(((ROW(C2413)-ROW(C$7))/C$5)+1,0)</f>
        <v/>
      </c>
    </row>
    <row r="2414">
      <c r="B2414" s="28">
        <f>IF(C2414&lt; $D$4+1,MOD(((ROW(B2414)-ROW(B$7))),$C$5)+1,"")</f>
        <v/>
      </c>
      <c r="C2414" s="28">
        <f>ROUNDDOWN(((ROW(C2414)-ROW(C$7))/C$5)+1,0)</f>
        <v/>
      </c>
    </row>
    <row r="2415">
      <c r="B2415" s="28">
        <f>IF(C2415&lt; $D$4+1,MOD(((ROW(B2415)-ROW(B$7))),$C$5)+1,"")</f>
        <v/>
      </c>
      <c r="C2415" s="28">
        <f>ROUNDDOWN(((ROW(C2415)-ROW(C$7))/C$5)+1,0)</f>
        <v/>
      </c>
    </row>
    <row r="2416">
      <c r="B2416" s="28">
        <f>IF(C2416&lt; $D$4+1,MOD(((ROW(B2416)-ROW(B$7))),$C$5)+1,"")</f>
        <v/>
      </c>
      <c r="C2416" s="28">
        <f>ROUNDDOWN(((ROW(C2416)-ROW(C$7))/C$5)+1,0)</f>
        <v/>
      </c>
    </row>
    <row r="2417">
      <c r="B2417" s="28">
        <f>IF(C2417&lt; $D$4+1,MOD(((ROW(B2417)-ROW(B$7))),$C$5)+1,"")</f>
        <v/>
      </c>
      <c r="C2417" s="28">
        <f>ROUNDDOWN(((ROW(C2417)-ROW(C$7))/C$5)+1,0)</f>
        <v/>
      </c>
    </row>
    <row r="2418">
      <c r="B2418" s="28">
        <f>IF(C2418&lt; $D$4+1,MOD(((ROW(B2418)-ROW(B$7))),$C$5)+1,"")</f>
        <v/>
      </c>
      <c r="C2418" s="28">
        <f>ROUNDDOWN(((ROW(C2418)-ROW(C$7))/C$5)+1,0)</f>
        <v/>
      </c>
    </row>
    <row r="2419">
      <c r="B2419" s="28">
        <f>IF(C2419&lt; $D$4+1,MOD(((ROW(B2419)-ROW(B$7))),$C$5)+1,"")</f>
        <v/>
      </c>
      <c r="C2419" s="28">
        <f>ROUNDDOWN(((ROW(C2419)-ROW(C$7))/C$5)+1,0)</f>
        <v/>
      </c>
    </row>
    <row r="2420">
      <c r="B2420" s="28">
        <f>IF(C2420&lt; $D$4+1,MOD(((ROW(B2420)-ROW(B$7))),$C$5)+1,"")</f>
        <v/>
      </c>
      <c r="C2420" s="28">
        <f>ROUNDDOWN(((ROW(C2420)-ROW(C$7))/C$5)+1,0)</f>
        <v/>
      </c>
    </row>
    <row r="2421">
      <c r="B2421" s="28">
        <f>IF(C2421&lt; $D$4+1,MOD(((ROW(B2421)-ROW(B$7))),$C$5)+1,"")</f>
        <v/>
      </c>
      <c r="C2421" s="28">
        <f>ROUNDDOWN(((ROW(C2421)-ROW(C$7))/C$5)+1,0)</f>
        <v/>
      </c>
    </row>
    <row r="2422">
      <c r="B2422" s="28">
        <f>IF(C2422&lt; $D$4+1,MOD(((ROW(B2422)-ROW(B$7))),$C$5)+1,"")</f>
        <v/>
      </c>
      <c r="C2422" s="28">
        <f>ROUNDDOWN(((ROW(C2422)-ROW(C$7))/C$5)+1,0)</f>
        <v/>
      </c>
    </row>
    <row r="2423">
      <c r="B2423" s="28">
        <f>IF(C2423&lt; $D$4+1,MOD(((ROW(B2423)-ROW(B$7))),$C$5)+1,"")</f>
        <v/>
      </c>
      <c r="C2423" s="28">
        <f>ROUNDDOWN(((ROW(C2423)-ROW(C$7))/C$5)+1,0)</f>
        <v/>
      </c>
    </row>
    <row r="2424">
      <c r="B2424" s="28">
        <f>IF(C2424&lt; $D$4+1,MOD(((ROW(B2424)-ROW(B$7))),$C$5)+1,"")</f>
        <v/>
      </c>
      <c r="C2424" s="28">
        <f>ROUNDDOWN(((ROW(C2424)-ROW(C$7))/C$5)+1,0)</f>
        <v/>
      </c>
    </row>
    <row r="2425">
      <c r="B2425" s="28">
        <f>IF(C2425&lt; $D$4+1,MOD(((ROW(B2425)-ROW(B$7))),$C$5)+1,"")</f>
        <v/>
      </c>
      <c r="C2425" s="28">
        <f>ROUNDDOWN(((ROW(C2425)-ROW(C$7))/C$5)+1,0)</f>
        <v/>
      </c>
    </row>
    <row r="2426">
      <c r="B2426" s="28">
        <f>IF(C2426&lt; $D$4+1,MOD(((ROW(B2426)-ROW(B$7))),$C$5)+1,"")</f>
        <v/>
      </c>
      <c r="C2426" s="28">
        <f>ROUNDDOWN(((ROW(C2426)-ROW(C$7))/C$5)+1,0)</f>
        <v/>
      </c>
    </row>
    <row r="2427">
      <c r="B2427" s="28">
        <f>IF(C2427&lt; $D$4+1,MOD(((ROW(B2427)-ROW(B$7))),$C$5)+1,"")</f>
        <v/>
      </c>
      <c r="C2427" s="28">
        <f>ROUNDDOWN(((ROW(C2427)-ROW(C$7))/C$5)+1,0)</f>
        <v/>
      </c>
    </row>
    <row r="2428">
      <c r="B2428" s="28">
        <f>IF(C2428&lt; $D$4+1,MOD(((ROW(B2428)-ROW(B$7))),$C$5)+1,"")</f>
        <v/>
      </c>
      <c r="C2428" s="28">
        <f>ROUNDDOWN(((ROW(C2428)-ROW(C$7))/C$5)+1,0)</f>
        <v/>
      </c>
    </row>
    <row r="2429">
      <c r="B2429" s="28">
        <f>IF(C2429&lt; $D$4+1,MOD(((ROW(B2429)-ROW(B$7))),$C$5)+1,"")</f>
        <v/>
      </c>
      <c r="C2429" s="28">
        <f>ROUNDDOWN(((ROW(C2429)-ROW(C$7))/C$5)+1,0)</f>
        <v/>
      </c>
    </row>
    <row r="2430">
      <c r="B2430" s="28">
        <f>IF(C2430&lt; $D$4+1,MOD(((ROW(B2430)-ROW(B$7))),$C$5)+1,"")</f>
        <v/>
      </c>
      <c r="C2430" s="28">
        <f>ROUNDDOWN(((ROW(C2430)-ROW(C$7))/C$5)+1,0)</f>
        <v/>
      </c>
    </row>
    <row r="2431">
      <c r="B2431" s="28">
        <f>IF(C2431&lt; $D$4+1,MOD(((ROW(B2431)-ROW(B$7))),$C$5)+1,"")</f>
        <v/>
      </c>
      <c r="C2431" s="28">
        <f>ROUNDDOWN(((ROW(C2431)-ROW(C$7))/C$5)+1,0)</f>
        <v/>
      </c>
    </row>
    <row r="2432">
      <c r="B2432" s="28">
        <f>IF(C2432&lt; $D$4+1,MOD(((ROW(B2432)-ROW(B$7))),$C$5)+1,"")</f>
        <v/>
      </c>
      <c r="C2432" s="28">
        <f>ROUNDDOWN(((ROW(C2432)-ROW(C$7))/C$5)+1,0)</f>
        <v/>
      </c>
    </row>
    <row r="2433">
      <c r="B2433" s="28">
        <f>IF(C2433&lt; $D$4+1,MOD(((ROW(B2433)-ROW(B$7))),$C$5)+1,"")</f>
        <v/>
      </c>
      <c r="C2433" s="28">
        <f>ROUNDDOWN(((ROW(C2433)-ROW(C$7))/C$5)+1,0)</f>
        <v/>
      </c>
    </row>
    <row r="2434">
      <c r="B2434" s="28">
        <f>IF(C2434&lt; $D$4+1,MOD(((ROW(B2434)-ROW(B$7))),$C$5)+1,"")</f>
        <v/>
      </c>
      <c r="C2434" s="28">
        <f>ROUNDDOWN(((ROW(C2434)-ROW(C$7))/C$5)+1,0)</f>
        <v/>
      </c>
    </row>
    <row r="2435">
      <c r="B2435" s="28">
        <f>IF(C2435&lt; $D$4+1,MOD(((ROW(B2435)-ROW(B$7))),$C$5)+1,"")</f>
        <v/>
      </c>
      <c r="C2435" s="28">
        <f>ROUNDDOWN(((ROW(C2435)-ROW(C$7))/C$5)+1,0)</f>
        <v/>
      </c>
    </row>
    <row r="2436">
      <c r="B2436" s="28">
        <f>IF(C2436&lt; $D$4+1,MOD(((ROW(B2436)-ROW(B$7))),$C$5)+1,"")</f>
        <v/>
      </c>
      <c r="C2436" s="28">
        <f>ROUNDDOWN(((ROW(C2436)-ROW(C$7))/C$5)+1,0)</f>
        <v/>
      </c>
    </row>
    <row r="2437">
      <c r="B2437" s="28">
        <f>IF(C2437&lt; $D$4+1,MOD(((ROW(B2437)-ROW(B$7))),$C$5)+1,"")</f>
        <v/>
      </c>
      <c r="C2437" s="28">
        <f>ROUNDDOWN(((ROW(C2437)-ROW(C$7))/C$5)+1,0)</f>
        <v/>
      </c>
    </row>
    <row r="2438">
      <c r="B2438" s="28">
        <f>IF(C2438&lt; $D$4+1,MOD(((ROW(B2438)-ROW(B$7))),$C$5)+1,"")</f>
        <v/>
      </c>
      <c r="C2438" s="28">
        <f>ROUNDDOWN(((ROW(C2438)-ROW(C$7))/C$5)+1,0)</f>
        <v/>
      </c>
    </row>
    <row r="2439">
      <c r="B2439" s="28">
        <f>IF(C2439&lt; $D$4+1,MOD(((ROW(B2439)-ROW(B$7))),$C$5)+1,"")</f>
        <v/>
      </c>
      <c r="C2439" s="28">
        <f>ROUNDDOWN(((ROW(C2439)-ROW(C$7))/C$5)+1,0)</f>
        <v/>
      </c>
    </row>
    <row r="2440">
      <c r="B2440" s="28">
        <f>IF(C2440&lt; $D$4+1,MOD(((ROW(B2440)-ROW(B$7))),$C$5)+1,"")</f>
        <v/>
      </c>
      <c r="C2440" s="28">
        <f>ROUNDDOWN(((ROW(C2440)-ROW(C$7))/C$5)+1,0)</f>
        <v/>
      </c>
    </row>
    <row r="2441">
      <c r="B2441" s="28">
        <f>IF(C2441&lt; $D$4+1,MOD(((ROW(B2441)-ROW(B$7))),$C$5)+1,"")</f>
        <v/>
      </c>
      <c r="C2441" s="28">
        <f>ROUNDDOWN(((ROW(C2441)-ROW(C$7))/C$5)+1,0)</f>
        <v/>
      </c>
    </row>
    <row r="2442">
      <c r="B2442" s="28">
        <f>IF(C2442&lt; $D$4+1,MOD(((ROW(B2442)-ROW(B$7))),$C$5)+1,"")</f>
        <v/>
      </c>
      <c r="C2442" s="28">
        <f>ROUNDDOWN(((ROW(C2442)-ROW(C$7))/C$5)+1,0)</f>
        <v/>
      </c>
    </row>
    <row r="2443">
      <c r="B2443" s="28">
        <f>IF(C2443&lt; $D$4+1,MOD(((ROW(B2443)-ROW(B$7))),$C$5)+1,"")</f>
        <v/>
      </c>
      <c r="C2443" s="28">
        <f>ROUNDDOWN(((ROW(C2443)-ROW(C$7))/C$5)+1,0)</f>
        <v/>
      </c>
    </row>
    <row r="2444">
      <c r="B2444" s="28">
        <f>IF(C2444&lt; $D$4+1,MOD(((ROW(B2444)-ROW(B$7))),$C$5)+1,"")</f>
        <v/>
      </c>
      <c r="C2444" s="28">
        <f>ROUNDDOWN(((ROW(C2444)-ROW(C$7))/C$5)+1,0)</f>
        <v/>
      </c>
    </row>
    <row r="2445">
      <c r="B2445" s="28">
        <f>IF(C2445&lt; $D$4+1,MOD(((ROW(B2445)-ROW(B$7))),$C$5)+1,"")</f>
        <v/>
      </c>
      <c r="C2445" s="28">
        <f>ROUNDDOWN(((ROW(C2445)-ROW(C$7))/C$5)+1,0)</f>
        <v/>
      </c>
    </row>
    <row r="2446">
      <c r="B2446" s="28">
        <f>IF(C2446&lt; $D$4+1,MOD(((ROW(B2446)-ROW(B$7))),$C$5)+1,"")</f>
        <v/>
      </c>
      <c r="C2446" s="28">
        <f>ROUNDDOWN(((ROW(C2446)-ROW(C$7))/C$5)+1,0)</f>
        <v/>
      </c>
    </row>
    <row r="2447">
      <c r="B2447" s="28">
        <f>IF(C2447&lt; $D$4+1,MOD(((ROW(B2447)-ROW(B$7))),$C$5)+1,"")</f>
        <v/>
      </c>
      <c r="C2447" s="28">
        <f>ROUNDDOWN(((ROW(C2447)-ROW(C$7))/C$5)+1,0)</f>
        <v/>
      </c>
    </row>
    <row r="2448">
      <c r="B2448" s="28">
        <f>IF(C2448&lt; $D$4+1,MOD(((ROW(B2448)-ROW(B$7))),$C$5)+1,"")</f>
        <v/>
      </c>
      <c r="C2448" s="28">
        <f>ROUNDDOWN(((ROW(C2448)-ROW(C$7))/C$5)+1,0)</f>
        <v/>
      </c>
    </row>
    <row r="2449">
      <c r="B2449" s="28">
        <f>IF(C2449&lt; $D$4+1,MOD(((ROW(B2449)-ROW(B$7))),$C$5)+1,"")</f>
        <v/>
      </c>
      <c r="C2449" s="28">
        <f>ROUNDDOWN(((ROW(C2449)-ROW(C$7))/C$5)+1,0)</f>
        <v/>
      </c>
    </row>
    <row r="2450">
      <c r="B2450" s="28">
        <f>IF(C2450&lt; $D$4+1,MOD(((ROW(B2450)-ROW(B$7))),$C$5)+1,"")</f>
        <v/>
      </c>
      <c r="C2450" s="28">
        <f>ROUNDDOWN(((ROW(C2450)-ROW(C$7))/C$5)+1,0)</f>
        <v/>
      </c>
    </row>
    <row r="2451">
      <c r="B2451" s="28">
        <f>IF(C2451&lt; $D$4+1,MOD(((ROW(B2451)-ROW(B$7))),$C$5)+1,"")</f>
        <v/>
      </c>
      <c r="C2451" s="28">
        <f>ROUNDDOWN(((ROW(C2451)-ROW(C$7))/C$5)+1,0)</f>
        <v/>
      </c>
    </row>
    <row r="2452">
      <c r="B2452" s="28">
        <f>IF(C2452&lt; $D$4+1,MOD(((ROW(B2452)-ROW(B$7))),$C$5)+1,"")</f>
        <v/>
      </c>
      <c r="C2452" s="28">
        <f>ROUNDDOWN(((ROW(C2452)-ROW(C$7))/C$5)+1,0)</f>
        <v/>
      </c>
    </row>
    <row r="2453">
      <c r="B2453" s="28">
        <f>IF(C2453&lt; $D$4+1,MOD(((ROW(B2453)-ROW(B$7))),$C$5)+1,"")</f>
        <v/>
      </c>
      <c r="C2453" s="28">
        <f>ROUNDDOWN(((ROW(C2453)-ROW(C$7))/C$5)+1,0)</f>
        <v/>
      </c>
    </row>
    <row r="2454">
      <c r="B2454" s="28">
        <f>IF(C2454&lt; $D$4+1,MOD(((ROW(B2454)-ROW(B$7))),$C$5)+1,"")</f>
        <v/>
      </c>
      <c r="C2454" s="28">
        <f>ROUNDDOWN(((ROW(C2454)-ROW(C$7))/C$5)+1,0)</f>
        <v/>
      </c>
    </row>
    <row r="2455">
      <c r="B2455" s="28">
        <f>IF(C2455&lt; $D$4+1,MOD(((ROW(B2455)-ROW(B$7))),$C$5)+1,"")</f>
        <v/>
      </c>
      <c r="C2455" s="28">
        <f>ROUNDDOWN(((ROW(C2455)-ROW(C$7))/C$5)+1,0)</f>
        <v/>
      </c>
    </row>
    <row r="2456">
      <c r="B2456" s="28">
        <f>IF(C2456&lt; $D$4+1,MOD(((ROW(B2456)-ROW(B$7))),$C$5)+1,"")</f>
        <v/>
      </c>
      <c r="C2456" s="28">
        <f>ROUNDDOWN(((ROW(C2456)-ROW(C$7))/C$5)+1,0)</f>
        <v/>
      </c>
    </row>
    <row r="2457">
      <c r="B2457" s="28">
        <f>IF(C2457&lt; $D$4+1,MOD(((ROW(B2457)-ROW(B$7))),$C$5)+1,"")</f>
        <v/>
      </c>
      <c r="C2457" s="28">
        <f>ROUNDDOWN(((ROW(C2457)-ROW(C$7))/C$5)+1,0)</f>
        <v/>
      </c>
    </row>
    <row r="2458">
      <c r="B2458" s="28">
        <f>IF(C2458&lt; $D$4+1,MOD(((ROW(B2458)-ROW(B$7))),$C$5)+1,"")</f>
        <v/>
      </c>
      <c r="C2458" s="28">
        <f>ROUNDDOWN(((ROW(C2458)-ROW(C$7))/C$5)+1,0)</f>
        <v/>
      </c>
    </row>
    <row r="2459">
      <c r="B2459" s="28">
        <f>IF(C2459&lt; $D$4+1,MOD(((ROW(B2459)-ROW(B$7))),$C$5)+1,"")</f>
        <v/>
      </c>
      <c r="C2459" s="28">
        <f>ROUNDDOWN(((ROW(C2459)-ROW(C$7))/C$5)+1,0)</f>
        <v/>
      </c>
    </row>
    <row r="2460">
      <c r="B2460" s="28">
        <f>IF(C2460&lt; $D$4+1,MOD(((ROW(B2460)-ROW(B$7))),$C$5)+1,"")</f>
        <v/>
      </c>
      <c r="C2460" s="28">
        <f>ROUNDDOWN(((ROW(C2460)-ROW(C$7))/C$5)+1,0)</f>
        <v/>
      </c>
    </row>
    <row r="2461">
      <c r="B2461" s="28">
        <f>IF(C2461&lt; $D$4+1,MOD(((ROW(B2461)-ROW(B$7))),$C$5)+1,"")</f>
        <v/>
      </c>
      <c r="C2461" s="28">
        <f>ROUNDDOWN(((ROW(C2461)-ROW(C$7))/C$5)+1,0)</f>
        <v/>
      </c>
    </row>
    <row r="2462">
      <c r="B2462" s="28">
        <f>IF(C2462&lt; $D$4+1,MOD(((ROW(B2462)-ROW(B$7))),$C$5)+1,"")</f>
        <v/>
      </c>
      <c r="C2462" s="28">
        <f>ROUNDDOWN(((ROW(C2462)-ROW(C$7))/C$5)+1,0)</f>
        <v/>
      </c>
    </row>
    <row r="2463">
      <c r="B2463" s="28">
        <f>IF(C2463&lt; $D$4+1,MOD(((ROW(B2463)-ROW(B$7))),$C$5)+1,"")</f>
        <v/>
      </c>
      <c r="C2463" s="28">
        <f>ROUNDDOWN(((ROW(C2463)-ROW(C$7))/C$5)+1,0)</f>
        <v/>
      </c>
    </row>
    <row r="2464">
      <c r="B2464" s="28">
        <f>IF(C2464&lt; $D$4+1,MOD(((ROW(B2464)-ROW(B$7))),$C$5)+1,"")</f>
        <v/>
      </c>
      <c r="C2464" s="28">
        <f>ROUNDDOWN(((ROW(C2464)-ROW(C$7))/C$5)+1,0)</f>
        <v/>
      </c>
    </row>
    <row r="2465">
      <c r="B2465" s="28">
        <f>IF(C2465&lt; $D$4+1,MOD(((ROW(B2465)-ROW(B$7))),$C$5)+1,"")</f>
        <v/>
      </c>
      <c r="C2465" s="28">
        <f>ROUNDDOWN(((ROW(C2465)-ROW(C$7))/C$5)+1,0)</f>
        <v/>
      </c>
    </row>
    <row r="2466">
      <c r="B2466" s="28">
        <f>IF(C2466&lt; $D$4+1,MOD(((ROW(B2466)-ROW(B$7))),$C$5)+1,"")</f>
        <v/>
      </c>
      <c r="C2466" s="28">
        <f>ROUNDDOWN(((ROW(C2466)-ROW(C$7))/C$5)+1,0)</f>
        <v/>
      </c>
    </row>
    <row r="2467">
      <c r="B2467" s="28">
        <f>IF(C2467&lt; $D$4+1,MOD(((ROW(B2467)-ROW(B$7))),$C$5)+1,"")</f>
        <v/>
      </c>
      <c r="C2467" s="28">
        <f>ROUNDDOWN(((ROW(C2467)-ROW(C$7))/C$5)+1,0)</f>
        <v/>
      </c>
    </row>
    <row r="2468">
      <c r="B2468" s="28">
        <f>IF(C2468&lt; $D$4+1,MOD(((ROW(B2468)-ROW(B$7))),$C$5)+1,"")</f>
        <v/>
      </c>
      <c r="C2468" s="28">
        <f>ROUNDDOWN(((ROW(C2468)-ROW(C$7))/C$5)+1,0)</f>
        <v/>
      </c>
    </row>
    <row r="2469">
      <c r="B2469" s="28">
        <f>IF(C2469&lt; $D$4+1,MOD(((ROW(B2469)-ROW(B$7))),$C$5)+1,"")</f>
        <v/>
      </c>
      <c r="C2469" s="28">
        <f>ROUNDDOWN(((ROW(C2469)-ROW(C$7))/C$5)+1,0)</f>
        <v/>
      </c>
    </row>
    <row r="2470">
      <c r="B2470" s="28">
        <f>IF(C2470&lt; $D$4+1,MOD(((ROW(B2470)-ROW(B$7))),$C$5)+1,"")</f>
        <v/>
      </c>
      <c r="C2470" s="28">
        <f>ROUNDDOWN(((ROW(C2470)-ROW(C$7))/C$5)+1,0)</f>
        <v/>
      </c>
    </row>
    <row r="2471">
      <c r="B2471" s="28">
        <f>IF(C2471&lt; $D$4+1,MOD(((ROW(B2471)-ROW(B$7))),$C$5)+1,"")</f>
        <v/>
      </c>
      <c r="C2471" s="28">
        <f>ROUNDDOWN(((ROW(C2471)-ROW(C$7))/C$5)+1,0)</f>
        <v/>
      </c>
    </row>
    <row r="2472">
      <c r="B2472" s="28">
        <f>IF(C2472&lt; $D$4+1,MOD(((ROW(B2472)-ROW(B$7))),$C$5)+1,"")</f>
        <v/>
      </c>
      <c r="C2472" s="28">
        <f>ROUNDDOWN(((ROW(C2472)-ROW(C$7))/C$5)+1,0)</f>
        <v/>
      </c>
    </row>
    <row r="2473">
      <c r="B2473" s="28">
        <f>IF(C2473&lt; $D$4+1,MOD(((ROW(B2473)-ROW(B$7))),$C$5)+1,"")</f>
        <v/>
      </c>
      <c r="C2473" s="28">
        <f>ROUNDDOWN(((ROW(C2473)-ROW(C$7))/C$5)+1,0)</f>
        <v/>
      </c>
    </row>
    <row r="2474">
      <c r="B2474" s="28">
        <f>IF(C2474&lt; $D$4+1,MOD(((ROW(B2474)-ROW(B$7))),$C$5)+1,"")</f>
        <v/>
      </c>
      <c r="C2474" s="28">
        <f>ROUNDDOWN(((ROW(C2474)-ROW(C$7))/C$5)+1,0)</f>
        <v/>
      </c>
    </row>
    <row r="2475">
      <c r="B2475" s="28">
        <f>IF(C2475&lt; $D$4+1,MOD(((ROW(B2475)-ROW(B$7))),$C$5)+1,"")</f>
        <v/>
      </c>
      <c r="C2475" s="28">
        <f>ROUNDDOWN(((ROW(C2475)-ROW(C$7))/C$5)+1,0)</f>
        <v/>
      </c>
    </row>
    <row r="2476">
      <c r="B2476" s="28">
        <f>IF(C2476&lt; $D$4+1,MOD(((ROW(B2476)-ROW(B$7))),$C$5)+1,"")</f>
        <v/>
      </c>
      <c r="C2476" s="28">
        <f>ROUNDDOWN(((ROW(C2476)-ROW(C$7))/C$5)+1,0)</f>
        <v/>
      </c>
    </row>
    <row r="2477">
      <c r="B2477" s="28">
        <f>IF(C2477&lt; $D$4+1,MOD(((ROW(B2477)-ROW(B$7))),$C$5)+1,"")</f>
        <v/>
      </c>
      <c r="C2477" s="28">
        <f>ROUNDDOWN(((ROW(C2477)-ROW(C$7))/C$5)+1,0)</f>
        <v/>
      </c>
    </row>
    <row r="2478">
      <c r="B2478" s="28">
        <f>IF(C2478&lt; $D$4+1,MOD(((ROW(B2478)-ROW(B$7))),$C$5)+1,"")</f>
        <v/>
      </c>
      <c r="C2478" s="28">
        <f>ROUNDDOWN(((ROW(C2478)-ROW(C$7))/C$5)+1,0)</f>
        <v/>
      </c>
    </row>
    <row r="2479">
      <c r="B2479" s="28">
        <f>IF(C2479&lt; $D$4+1,MOD(((ROW(B2479)-ROW(B$7))),$C$5)+1,"")</f>
        <v/>
      </c>
      <c r="C2479" s="28">
        <f>ROUNDDOWN(((ROW(C2479)-ROW(C$7))/C$5)+1,0)</f>
        <v/>
      </c>
    </row>
    <row r="2480">
      <c r="B2480" s="28">
        <f>IF(C2480&lt; $D$4+1,MOD(((ROW(B2480)-ROW(B$7))),$C$5)+1,"")</f>
        <v/>
      </c>
      <c r="C2480" s="28">
        <f>ROUNDDOWN(((ROW(C2480)-ROW(C$7))/C$5)+1,0)</f>
        <v/>
      </c>
    </row>
    <row r="2481">
      <c r="B2481" s="28">
        <f>IF(C2481&lt; $D$4+1,MOD(((ROW(B2481)-ROW(B$7))),$C$5)+1,"")</f>
        <v/>
      </c>
      <c r="C2481" s="28">
        <f>ROUNDDOWN(((ROW(C2481)-ROW(C$7))/C$5)+1,0)</f>
        <v/>
      </c>
    </row>
    <row r="2482">
      <c r="B2482" s="28">
        <f>IF(C2482&lt; $D$4+1,MOD(((ROW(B2482)-ROW(B$7))),$C$5)+1,"")</f>
        <v/>
      </c>
      <c r="C2482" s="28">
        <f>ROUNDDOWN(((ROW(C2482)-ROW(C$7))/C$5)+1,0)</f>
        <v/>
      </c>
    </row>
    <row r="2483">
      <c r="B2483" s="28">
        <f>IF(C2483&lt; $D$4+1,MOD(((ROW(B2483)-ROW(B$7))),$C$5)+1,"")</f>
        <v/>
      </c>
      <c r="C2483" s="28">
        <f>ROUNDDOWN(((ROW(C2483)-ROW(C$7))/C$5)+1,0)</f>
        <v/>
      </c>
    </row>
    <row r="2484">
      <c r="B2484" s="28">
        <f>IF(C2484&lt; $D$4+1,MOD(((ROW(B2484)-ROW(B$7))),$C$5)+1,"")</f>
        <v/>
      </c>
      <c r="C2484" s="28">
        <f>ROUNDDOWN(((ROW(C2484)-ROW(C$7))/C$5)+1,0)</f>
        <v/>
      </c>
    </row>
    <row r="2485">
      <c r="B2485" s="28">
        <f>IF(C2485&lt; $D$4+1,MOD(((ROW(B2485)-ROW(B$7))),$C$5)+1,"")</f>
        <v/>
      </c>
      <c r="C2485" s="28">
        <f>ROUNDDOWN(((ROW(C2485)-ROW(C$7))/C$5)+1,0)</f>
        <v/>
      </c>
    </row>
    <row r="2486">
      <c r="B2486" s="28">
        <f>IF(C2486&lt; $D$4+1,MOD(((ROW(B2486)-ROW(B$7))),$C$5)+1,"")</f>
        <v/>
      </c>
      <c r="C2486" s="28">
        <f>ROUNDDOWN(((ROW(C2486)-ROW(C$7))/C$5)+1,0)</f>
        <v/>
      </c>
    </row>
    <row r="2487">
      <c r="B2487" s="28">
        <f>IF(C2487&lt; $D$4+1,MOD(((ROW(B2487)-ROW(B$7))),$C$5)+1,"")</f>
        <v/>
      </c>
      <c r="C2487" s="28">
        <f>ROUNDDOWN(((ROW(C2487)-ROW(C$7))/C$5)+1,0)</f>
        <v/>
      </c>
    </row>
    <row r="2488">
      <c r="B2488" s="28">
        <f>IF(C2488&lt; $D$4+1,MOD(((ROW(B2488)-ROW(B$7))),$C$5)+1,"")</f>
        <v/>
      </c>
      <c r="C2488" s="28">
        <f>ROUNDDOWN(((ROW(C2488)-ROW(C$7))/C$5)+1,0)</f>
        <v/>
      </c>
    </row>
    <row r="2489">
      <c r="B2489" s="28">
        <f>IF(C2489&lt; $D$4+1,MOD(((ROW(B2489)-ROW(B$7))),$C$5)+1,"")</f>
        <v/>
      </c>
      <c r="C2489" s="28">
        <f>ROUNDDOWN(((ROW(C2489)-ROW(C$7))/C$5)+1,0)</f>
        <v/>
      </c>
    </row>
    <row r="2490">
      <c r="B2490" s="28">
        <f>IF(C2490&lt; $D$4+1,MOD(((ROW(B2490)-ROW(B$7))),$C$5)+1,"")</f>
        <v/>
      </c>
      <c r="C2490" s="28">
        <f>ROUNDDOWN(((ROW(C2490)-ROW(C$7))/C$5)+1,0)</f>
        <v/>
      </c>
    </row>
    <row r="2491">
      <c r="B2491" s="28">
        <f>IF(C2491&lt; $D$4+1,MOD(((ROW(B2491)-ROW(B$7))),$C$5)+1,"")</f>
        <v/>
      </c>
      <c r="C2491" s="28">
        <f>ROUNDDOWN(((ROW(C2491)-ROW(C$7))/C$5)+1,0)</f>
        <v/>
      </c>
    </row>
    <row r="2492">
      <c r="B2492" s="28">
        <f>IF(C2492&lt; $D$4+1,MOD(((ROW(B2492)-ROW(B$7))),$C$5)+1,"")</f>
        <v/>
      </c>
      <c r="C2492" s="28">
        <f>ROUNDDOWN(((ROW(C2492)-ROW(C$7))/C$5)+1,0)</f>
        <v/>
      </c>
    </row>
    <row r="2493">
      <c r="B2493" s="28">
        <f>IF(C2493&lt; $D$4+1,MOD(((ROW(B2493)-ROW(B$7))),$C$5)+1,"")</f>
        <v/>
      </c>
      <c r="C2493" s="28">
        <f>ROUNDDOWN(((ROW(C2493)-ROW(C$7))/C$5)+1,0)</f>
        <v/>
      </c>
    </row>
    <row r="2494">
      <c r="B2494" s="28">
        <f>IF(C2494&lt; $D$4+1,MOD(((ROW(B2494)-ROW(B$7))),$C$5)+1,"")</f>
        <v/>
      </c>
      <c r="C2494" s="28">
        <f>ROUNDDOWN(((ROW(C2494)-ROW(C$7))/C$5)+1,0)</f>
        <v/>
      </c>
    </row>
    <row r="2495">
      <c r="B2495" s="28">
        <f>IF(C2495&lt; $D$4+1,MOD(((ROW(B2495)-ROW(B$7))),$C$5)+1,"")</f>
        <v/>
      </c>
      <c r="C2495" s="28">
        <f>ROUNDDOWN(((ROW(C2495)-ROW(C$7))/C$5)+1,0)</f>
        <v/>
      </c>
    </row>
    <row r="2496">
      <c r="B2496" s="28">
        <f>IF(C2496&lt; $D$4+1,MOD(((ROW(B2496)-ROW(B$7))),$C$5)+1,"")</f>
        <v/>
      </c>
      <c r="C2496" s="28">
        <f>ROUNDDOWN(((ROW(C2496)-ROW(C$7))/C$5)+1,0)</f>
        <v/>
      </c>
    </row>
    <row r="2497">
      <c r="B2497" s="28">
        <f>IF(C2497&lt; $D$4+1,MOD(((ROW(B2497)-ROW(B$7))),$C$5)+1,"")</f>
        <v/>
      </c>
      <c r="C2497" s="28">
        <f>ROUNDDOWN(((ROW(C2497)-ROW(C$7))/C$5)+1,0)</f>
        <v/>
      </c>
    </row>
    <row r="2498">
      <c r="B2498" s="28">
        <f>IF(C2498&lt; $D$4+1,MOD(((ROW(B2498)-ROW(B$7))),$C$5)+1,"")</f>
        <v/>
      </c>
      <c r="C2498" s="28">
        <f>ROUNDDOWN(((ROW(C2498)-ROW(C$7))/C$5)+1,0)</f>
        <v/>
      </c>
    </row>
    <row r="2499">
      <c r="B2499" s="28">
        <f>IF(C2499&lt; $D$4+1,MOD(((ROW(B2499)-ROW(B$7))),$C$5)+1,"")</f>
        <v/>
      </c>
      <c r="C2499" s="28">
        <f>ROUNDDOWN(((ROW(C2499)-ROW(C$7))/C$5)+1,0)</f>
        <v/>
      </c>
    </row>
    <row r="2500">
      <c r="B2500" s="28">
        <f>IF(C2500&lt; $D$4+1,MOD(((ROW(B2500)-ROW(B$7))),$C$5)+1,"")</f>
        <v/>
      </c>
      <c r="C2500" s="28">
        <f>ROUNDDOWN(((ROW(C2500)-ROW(C$7))/C$5)+1,0)</f>
        <v/>
      </c>
    </row>
    <row r="2501">
      <c r="B2501" s="28">
        <f>IF(C2501&lt; $D$4+1,MOD(((ROW(B2501)-ROW(B$7))),$C$5)+1,"")</f>
        <v/>
      </c>
      <c r="C2501" s="28">
        <f>ROUNDDOWN(((ROW(C2501)-ROW(C$7))/C$5)+1,0)</f>
        <v/>
      </c>
    </row>
    <row r="2502">
      <c r="B2502" s="28">
        <f>IF(C2502&lt; $D$4+1,MOD(((ROW(B2502)-ROW(B$7))),$C$5)+1,"")</f>
        <v/>
      </c>
      <c r="C2502" s="28">
        <f>ROUNDDOWN(((ROW(C2502)-ROW(C$7))/C$5)+1,0)</f>
        <v/>
      </c>
    </row>
    <row r="2503">
      <c r="B2503" s="28">
        <f>IF(C2503&lt; $D$4+1,MOD(((ROW(B2503)-ROW(B$7))),$C$5)+1,"")</f>
        <v/>
      </c>
      <c r="C2503" s="28">
        <f>ROUNDDOWN(((ROW(C2503)-ROW(C$7))/C$5)+1,0)</f>
        <v/>
      </c>
    </row>
    <row r="2504">
      <c r="B2504" s="28">
        <f>IF(C2504&lt; $D$4+1,MOD(((ROW(B2504)-ROW(B$7))),$C$5)+1,"")</f>
        <v/>
      </c>
      <c r="C2504" s="28">
        <f>ROUNDDOWN(((ROW(C2504)-ROW(C$7))/C$5)+1,0)</f>
        <v/>
      </c>
    </row>
    <row r="2505">
      <c r="B2505" s="28">
        <f>IF(C2505&lt; $D$4+1,MOD(((ROW(B2505)-ROW(B$7))),$C$5)+1,"")</f>
        <v/>
      </c>
      <c r="C2505" s="28">
        <f>ROUNDDOWN(((ROW(C2505)-ROW(C$7))/C$5)+1,0)</f>
        <v/>
      </c>
    </row>
    <row r="2506">
      <c r="B2506" s="28">
        <f>IF(C2506&lt; $D$4+1,MOD(((ROW(B2506)-ROW(B$7))),$C$5)+1,"")</f>
        <v/>
      </c>
      <c r="C2506" s="28">
        <f>ROUNDDOWN(((ROW(C2506)-ROW(C$7))/C$5)+1,0)</f>
        <v/>
      </c>
    </row>
    <row r="2507">
      <c r="B2507" s="28">
        <f>IF(C2507&lt; $D$4+1,MOD(((ROW(B2507)-ROW(B$7))),$C$5)+1,"")</f>
        <v/>
      </c>
      <c r="C2507" s="28">
        <f>ROUNDDOWN(((ROW(C2507)-ROW(C$7))/C$5)+1,0)</f>
        <v/>
      </c>
    </row>
    <row r="2508">
      <c r="B2508" s="28">
        <f>IF(C2508&lt; $D$4+1,MOD(((ROW(B2508)-ROW(B$7))),$C$5)+1,"")</f>
        <v/>
      </c>
      <c r="C2508" s="28">
        <f>ROUNDDOWN(((ROW(C2508)-ROW(C$7))/C$5)+1,0)</f>
        <v/>
      </c>
    </row>
    <row r="2509">
      <c r="B2509" s="28">
        <f>IF(C2509&lt; $D$4+1,MOD(((ROW(B2509)-ROW(B$7))),$C$5)+1,"")</f>
        <v/>
      </c>
      <c r="C2509" s="28">
        <f>ROUNDDOWN(((ROW(C2509)-ROW(C$7))/C$5)+1,0)</f>
        <v/>
      </c>
    </row>
    <row r="2510">
      <c r="B2510" s="28">
        <f>IF(C2510&lt; $D$4+1,MOD(((ROW(B2510)-ROW(B$7))),$C$5)+1,"")</f>
        <v/>
      </c>
      <c r="C2510" s="28">
        <f>ROUNDDOWN(((ROW(C2510)-ROW(C$7))/C$5)+1,0)</f>
        <v/>
      </c>
    </row>
    <row r="2511">
      <c r="B2511" s="28">
        <f>IF(C2511&lt; $D$4+1,MOD(((ROW(B2511)-ROW(B$7))),$C$5)+1,"")</f>
        <v/>
      </c>
      <c r="C2511" s="28">
        <f>ROUNDDOWN(((ROW(C2511)-ROW(C$7))/C$5)+1,0)</f>
        <v/>
      </c>
    </row>
    <row r="2512">
      <c r="B2512" s="28">
        <f>IF(C2512&lt; $D$4+1,MOD(((ROW(B2512)-ROW(B$7))),$C$5)+1,"")</f>
        <v/>
      </c>
      <c r="C2512" s="28">
        <f>ROUNDDOWN(((ROW(C2512)-ROW(C$7))/C$5)+1,0)</f>
        <v/>
      </c>
    </row>
    <row r="2513">
      <c r="B2513" s="28">
        <f>IF(C2513&lt; $D$4+1,MOD(((ROW(B2513)-ROW(B$7))),$C$5)+1,"")</f>
        <v/>
      </c>
      <c r="C2513" s="28">
        <f>ROUNDDOWN(((ROW(C2513)-ROW(C$7))/C$5)+1,0)</f>
        <v/>
      </c>
    </row>
    <row r="2514">
      <c r="B2514" s="28">
        <f>IF(C2514&lt; $D$4+1,MOD(((ROW(B2514)-ROW(B$7))),$C$5)+1,"")</f>
        <v/>
      </c>
      <c r="C2514" s="28">
        <f>ROUNDDOWN(((ROW(C2514)-ROW(C$7))/C$5)+1,0)</f>
        <v/>
      </c>
    </row>
    <row r="2515">
      <c r="B2515" s="28">
        <f>IF(C2515&lt; $D$4+1,MOD(((ROW(B2515)-ROW(B$7))),$C$5)+1,"")</f>
        <v/>
      </c>
      <c r="C2515" s="28">
        <f>ROUNDDOWN(((ROW(C2515)-ROW(C$7))/C$5)+1,0)</f>
        <v/>
      </c>
    </row>
    <row r="2516">
      <c r="B2516" s="28">
        <f>IF(C2516&lt; $D$4+1,MOD(((ROW(B2516)-ROW(B$7))),$C$5)+1,"")</f>
        <v/>
      </c>
      <c r="C2516" s="28">
        <f>ROUNDDOWN(((ROW(C2516)-ROW(C$7))/C$5)+1,0)</f>
        <v/>
      </c>
    </row>
    <row r="2517">
      <c r="B2517" s="28">
        <f>IF(C2517&lt; $D$4+1,MOD(((ROW(B2517)-ROW(B$7))),$C$5)+1,"")</f>
        <v/>
      </c>
      <c r="C2517" s="28">
        <f>ROUNDDOWN(((ROW(C2517)-ROW(C$7))/C$5)+1,0)</f>
        <v/>
      </c>
    </row>
    <row r="2518">
      <c r="B2518" s="28">
        <f>IF(C2518&lt; $D$4+1,MOD(((ROW(B2518)-ROW(B$7))),$C$5)+1,"")</f>
        <v/>
      </c>
      <c r="C2518" s="28">
        <f>ROUNDDOWN(((ROW(C2518)-ROW(C$7))/C$5)+1,0)</f>
        <v/>
      </c>
    </row>
    <row r="2519">
      <c r="B2519" s="28">
        <f>IF(C2519&lt; $D$4+1,MOD(((ROW(B2519)-ROW(B$7))),$C$5)+1,"")</f>
        <v/>
      </c>
      <c r="C2519" s="28">
        <f>ROUNDDOWN(((ROW(C2519)-ROW(C$7))/C$5)+1,0)</f>
        <v/>
      </c>
    </row>
    <row r="2520">
      <c r="B2520" s="28">
        <f>IF(C2520&lt; $D$4+1,MOD(((ROW(B2520)-ROW(B$7))),$C$5)+1,"")</f>
        <v/>
      </c>
      <c r="C2520" s="28">
        <f>ROUNDDOWN(((ROW(C2520)-ROW(C$7))/C$5)+1,0)</f>
        <v/>
      </c>
    </row>
    <row r="2521">
      <c r="B2521" s="28">
        <f>IF(C2521&lt; $D$4+1,MOD(((ROW(B2521)-ROW(B$7))),$C$5)+1,"")</f>
        <v/>
      </c>
      <c r="C2521" s="28">
        <f>ROUNDDOWN(((ROW(C2521)-ROW(C$7))/C$5)+1,0)</f>
        <v/>
      </c>
    </row>
    <row r="2522">
      <c r="B2522" s="28">
        <f>IF(C2522&lt; $D$4+1,MOD(((ROW(B2522)-ROW(B$7))),$C$5)+1,"")</f>
        <v/>
      </c>
      <c r="C2522" s="28">
        <f>ROUNDDOWN(((ROW(C2522)-ROW(C$7))/C$5)+1,0)</f>
        <v/>
      </c>
    </row>
    <row r="2523">
      <c r="B2523" s="28">
        <f>IF(C2523&lt; $D$4+1,MOD(((ROW(B2523)-ROW(B$7))),$C$5)+1,"")</f>
        <v/>
      </c>
      <c r="C2523" s="28">
        <f>ROUNDDOWN(((ROW(C2523)-ROW(C$7))/C$5)+1,0)</f>
        <v/>
      </c>
    </row>
    <row r="2524">
      <c r="B2524" s="28">
        <f>IF(C2524&lt; $D$4+1,MOD(((ROW(B2524)-ROW(B$7))),$C$5)+1,"")</f>
        <v/>
      </c>
      <c r="C2524" s="28">
        <f>ROUNDDOWN(((ROW(C2524)-ROW(C$7))/C$5)+1,0)</f>
        <v/>
      </c>
    </row>
    <row r="2525">
      <c r="B2525" s="28">
        <f>IF(C2525&lt; $D$4+1,MOD(((ROW(B2525)-ROW(B$7))),$C$5)+1,"")</f>
        <v/>
      </c>
      <c r="C2525" s="28">
        <f>ROUNDDOWN(((ROW(C2525)-ROW(C$7))/C$5)+1,0)</f>
        <v/>
      </c>
    </row>
    <row r="2526">
      <c r="B2526" s="28">
        <f>IF(C2526&lt; $D$4+1,MOD(((ROW(B2526)-ROW(B$7))),$C$5)+1,"")</f>
        <v/>
      </c>
      <c r="C2526" s="28">
        <f>ROUNDDOWN(((ROW(C2526)-ROW(C$7))/C$5)+1,0)</f>
        <v/>
      </c>
    </row>
    <row r="2527">
      <c r="B2527" s="28">
        <f>IF(C2527&lt; $D$4+1,MOD(((ROW(B2527)-ROW(B$7))),$C$5)+1,"")</f>
        <v/>
      </c>
      <c r="C2527" s="28">
        <f>ROUNDDOWN(((ROW(C2527)-ROW(C$7))/C$5)+1,0)</f>
        <v/>
      </c>
    </row>
    <row r="2528">
      <c r="B2528" s="28">
        <f>IF(C2528&lt; $D$4+1,MOD(((ROW(B2528)-ROW(B$7))),$C$5)+1,"")</f>
        <v/>
      </c>
      <c r="C2528" s="28">
        <f>ROUNDDOWN(((ROW(C2528)-ROW(C$7))/C$5)+1,0)</f>
        <v/>
      </c>
    </row>
    <row r="2529">
      <c r="B2529" s="28">
        <f>IF(C2529&lt; $D$4+1,MOD(((ROW(B2529)-ROW(B$7))),$C$5)+1,"")</f>
        <v/>
      </c>
      <c r="C2529" s="28">
        <f>ROUNDDOWN(((ROW(C2529)-ROW(C$7))/C$5)+1,0)</f>
        <v/>
      </c>
    </row>
    <row r="2530">
      <c r="B2530" s="28">
        <f>IF(C2530&lt; $D$4+1,MOD(((ROW(B2530)-ROW(B$7))),$C$5)+1,"")</f>
        <v/>
      </c>
      <c r="C2530" s="28">
        <f>ROUNDDOWN(((ROW(C2530)-ROW(C$7))/C$5)+1,0)</f>
        <v/>
      </c>
    </row>
    <row r="2531">
      <c r="B2531" s="28">
        <f>IF(C2531&lt; $D$4+1,MOD(((ROW(B2531)-ROW(B$7))),$C$5)+1,"")</f>
        <v/>
      </c>
      <c r="C2531" s="28">
        <f>ROUNDDOWN(((ROW(C2531)-ROW(C$7))/C$5)+1,0)</f>
        <v/>
      </c>
    </row>
    <row r="2532">
      <c r="B2532" s="28">
        <f>IF(C2532&lt; $D$4+1,MOD(((ROW(B2532)-ROW(B$7))),$C$5)+1,"")</f>
        <v/>
      </c>
      <c r="C2532" s="28">
        <f>ROUNDDOWN(((ROW(C2532)-ROW(C$7))/C$5)+1,0)</f>
        <v/>
      </c>
    </row>
    <row r="2533">
      <c r="B2533" s="28">
        <f>IF(C2533&lt; $D$4+1,MOD(((ROW(B2533)-ROW(B$7))),$C$5)+1,"")</f>
        <v/>
      </c>
      <c r="C2533" s="28">
        <f>ROUNDDOWN(((ROW(C2533)-ROW(C$7))/C$5)+1,0)</f>
        <v/>
      </c>
    </row>
    <row r="2534">
      <c r="B2534" s="28">
        <f>IF(C2534&lt; $D$4+1,MOD(((ROW(B2534)-ROW(B$7))),$C$5)+1,"")</f>
        <v/>
      </c>
      <c r="C2534" s="28">
        <f>ROUNDDOWN(((ROW(C2534)-ROW(C$7))/C$5)+1,0)</f>
        <v/>
      </c>
    </row>
    <row r="2535">
      <c r="B2535" s="28">
        <f>IF(C2535&lt; $D$4+1,MOD(((ROW(B2535)-ROW(B$7))),$C$5)+1,"")</f>
        <v/>
      </c>
      <c r="C2535" s="28">
        <f>ROUNDDOWN(((ROW(C2535)-ROW(C$7))/C$5)+1,0)</f>
        <v/>
      </c>
    </row>
    <row r="2536">
      <c r="B2536" s="28">
        <f>IF(C2536&lt; $D$4+1,MOD(((ROW(B2536)-ROW(B$7))),$C$5)+1,"")</f>
        <v/>
      </c>
      <c r="C2536" s="28">
        <f>ROUNDDOWN(((ROW(C2536)-ROW(C$7))/C$5)+1,0)</f>
        <v/>
      </c>
    </row>
    <row r="2537">
      <c r="B2537" s="28">
        <f>IF(C2537&lt; $D$4+1,MOD(((ROW(B2537)-ROW(B$7))),$C$5)+1,"")</f>
        <v/>
      </c>
      <c r="C2537" s="28">
        <f>ROUNDDOWN(((ROW(C2537)-ROW(C$7))/C$5)+1,0)</f>
        <v/>
      </c>
    </row>
    <row r="2538">
      <c r="B2538" s="28">
        <f>IF(C2538&lt; $D$4+1,MOD(((ROW(B2538)-ROW(B$7))),$C$5)+1,"")</f>
        <v/>
      </c>
      <c r="C2538" s="28">
        <f>ROUNDDOWN(((ROW(C2538)-ROW(C$7))/C$5)+1,0)</f>
        <v/>
      </c>
    </row>
    <row r="2539">
      <c r="B2539" s="28">
        <f>IF(C2539&lt; $D$4+1,MOD(((ROW(B2539)-ROW(B$7))),$C$5)+1,"")</f>
        <v/>
      </c>
      <c r="C2539" s="28">
        <f>ROUNDDOWN(((ROW(C2539)-ROW(C$7))/C$5)+1,0)</f>
        <v/>
      </c>
    </row>
    <row r="2540">
      <c r="B2540" s="28">
        <f>IF(C2540&lt; $D$4+1,MOD(((ROW(B2540)-ROW(B$7))),$C$5)+1,"")</f>
        <v/>
      </c>
      <c r="C2540" s="28">
        <f>ROUNDDOWN(((ROW(C2540)-ROW(C$7))/C$5)+1,0)</f>
        <v/>
      </c>
    </row>
    <row r="2541">
      <c r="B2541" s="28">
        <f>IF(C2541&lt; $D$4+1,MOD(((ROW(B2541)-ROW(B$7))),$C$5)+1,"")</f>
        <v/>
      </c>
      <c r="C2541" s="28">
        <f>ROUNDDOWN(((ROW(C2541)-ROW(C$7))/C$5)+1,0)</f>
        <v/>
      </c>
    </row>
    <row r="2542">
      <c r="B2542" s="28">
        <f>IF(C2542&lt; $D$4+1,MOD(((ROW(B2542)-ROW(B$7))),$C$5)+1,"")</f>
        <v/>
      </c>
      <c r="C2542" s="28">
        <f>ROUNDDOWN(((ROW(C2542)-ROW(C$7))/C$5)+1,0)</f>
        <v/>
      </c>
    </row>
    <row r="2543">
      <c r="B2543" s="28">
        <f>IF(C2543&lt; $D$4+1,MOD(((ROW(B2543)-ROW(B$7))),$C$5)+1,"")</f>
        <v/>
      </c>
      <c r="C2543" s="28">
        <f>ROUNDDOWN(((ROW(C2543)-ROW(C$7))/C$5)+1,0)</f>
        <v/>
      </c>
    </row>
    <row r="2544">
      <c r="B2544" s="28">
        <f>IF(C2544&lt; $D$4+1,MOD(((ROW(B2544)-ROW(B$7))),$C$5)+1,"")</f>
        <v/>
      </c>
      <c r="C2544" s="28">
        <f>ROUNDDOWN(((ROW(C2544)-ROW(C$7))/C$5)+1,0)</f>
        <v/>
      </c>
    </row>
    <row r="2545">
      <c r="B2545" s="28">
        <f>IF(C2545&lt; $D$4+1,MOD(((ROW(B2545)-ROW(B$7))),$C$5)+1,"")</f>
        <v/>
      </c>
      <c r="C2545" s="28">
        <f>ROUNDDOWN(((ROW(C2545)-ROW(C$7))/C$5)+1,0)</f>
        <v/>
      </c>
    </row>
    <row r="2546">
      <c r="B2546" s="28">
        <f>IF(C2546&lt; $D$4+1,MOD(((ROW(B2546)-ROW(B$7))),$C$5)+1,"")</f>
        <v/>
      </c>
      <c r="C2546" s="28">
        <f>ROUNDDOWN(((ROW(C2546)-ROW(C$7))/C$5)+1,0)</f>
        <v/>
      </c>
    </row>
    <row r="2547">
      <c r="B2547" s="28">
        <f>IF(C2547&lt; $D$4+1,MOD(((ROW(B2547)-ROW(B$7))),$C$5)+1,"")</f>
        <v/>
      </c>
      <c r="C2547" s="28">
        <f>ROUNDDOWN(((ROW(C2547)-ROW(C$7))/C$5)+1,0)</f>
        <v/>
      </c>
    </row>
    <row r="2548">
      <c r="B2548" s="28">
        <f>IF(C2548&lt; $D$4+1,MOD(((ROW(B2548)-ROW(B$7))),$C$5)+1,"")</f>
        <v/>
      </c>
      <c r="C2548" s="28">
        <f>ROUNDDOWN(((ROW(C2548)-ROW(C$7))/C$5)+1,0)</f>
        <v/>
      </c>
    </row>
    <row r="2549">
      <c r="B2549" s="28">
        <f>IF(C2549&lt; $D$4+1,MOD(((ROW(B2549)-ROW(B$7))),$C$5)+1,"")</f>
        <v/>
      </c>
      <c r="C2549" s="28">
        <f>ROUNDDOWN(((ROW(C2549)-ROW(C$7))/C$5)+1,0)</f>
        <v/>
      </c>
    </row>
    <row r="2550">
      <c r="B2550" s="28">
        <f>IF(C2550&lt; $D$4+1,MOD(((ROW(B2550)-ROW(B$7))),$C$5)+1,"")</f>
        <v/>
      </c>
      <c r="C2550" s="28">
        <f>ROUNDDOWN(((ROW(C2550)-ROW(C$7))/C$5)+1,0)</f>
        <v/>
      </c>
    </row>
    <row r="2551">
      <c r="B2551" s="28">
        <f>IF(C2551&lt; $D$4+1,MOD(((ROW(B2551)-ROW(B$7))),$C$5)+1,"")</f>
        <v/>
      </c>
      <c r="C2551" s="28">
        <f>ROUNDDOWN(((ROW(C2551)-ROW(C$7))/C$5)+1,0)</f>
        <v/>
      </c>
    </row>
    <row r="2552">
      <c r="B2552" s="28">
        <f>IF(C2552&lt; $D$4+1,MOD(((ROW(B2552)-ROW(B$7))),$C$5)+1,"")</f>
        <v/>
      </c>
      <c r="C2552" s="28">
        <f>ROUNDDOWN(((ROW(C2552)-ROW(C$7))/C$5)+1,0)</f>
        <v/>
      </c>
    </row>
    <row r="2553">
      <c r="B2553" s="28">
        <f>IF(C2553&lt; $D$4+1,MOD(((ROW(B2553)-ROW(B$7))),$C$5)+1,"")</f>
        <v/>
      </c>
      <c r="C2553" s="28">
        <f>ROUNDDOWN(((ROW(C2553)-ROW(C$7))/C$5)+1,0)</f>
        <v/>
      </c>
    </row>
    <row r="2554">
      <c r="B2554" s="28">
        <f>IF(C2554&lt; $D$4+1,MOD(((ROW(B2554)-ROW(B$7))),$C$5)+1,"")</f>
        <v/>
      </c>
      <c r="C2554" s="28">
        <f>ROUNDDOWN(((ROW(C2554)-ROW(C$7))/C$5)+1,0)</f>
        <v/>
      </c>
    </row>
    <row r="2555">
      <c r="B2555" s="28">
        <f>IF(C2555&lt; $D$4+1,MOD(((ROW(B2555)-ROW(B$7))),$C$5)+1,"")</f>
        <v/>
      </c>
      <c r="C2555" s="28">
        <f>ROUNDDOWN(((ROW(C2555)-ROW(C$7))/C$5)+1,0)</f>
        <v/>
      </c>
    </row>
    <row r="2556">
      <c r="B2556" s="28">
        <f>IF(C2556&lt; $D$4+1,MOD(((ROW(B2556)-ROW(B$7))),$C$5)+1,"")</f>
        <v/>
      </c>
      <c r="C2556" s="28">
        <f>ROUNDDOWN(((ROW(C2556)-ROW(C$7))/C$5)+1,0)</f>
        <v/>
      </c>
    </row>
    <row r="2557">
      <c r="B2557" s="28">
        <f>IF(C2557&lt; $D$4+1,MOD(((ROW(B2557)-ROW(B$7))),$C$5)+1,"")</f>
        <v/>
      </c>
      <c r="C2557" s="28">
        <f>ROUNDDOWN(((ROW(C2557)-ROW(C$7))/C$5)+1,0)</f>
        <v/>
      </c>
    </row>
    <row r="2558">
      <c r="B2558" s="28">
        <f>IF(C2558&lt; $D$4+1,MOD(((ROW(B2558)-ROW(B$7))),$C$5)+1,"")</f>
        <v/>
      </c>
      <c r="C2558" s="28">
        <f>ROUNDDOWN(((ROW(C2558)-ROW(C$7))/C$5)+1,0)</f>
        <v/>
      </c>
    </row>
    <row r="2559">
      <c r="B2559" s="28">
        <f>IF(C2559&lt; $D$4+1,MOD(((ROW(B2559)-ROW(B$7))),$C$5)+1,"")</f>
        <v/>
      </c>
      <c r="C2559" s="28">
        <f>ROUNDDOWN(((ROW(C2559)-ROW(C$7))/C$5)+1,0)</f>
        <v/>
      </c>
    </row>
    <row r="2560">
      <c r="B2560" s="28">
        <f>IF(C2560&lt; $D$4+1,MOD(((ROW(B2560)-ROW(B$7))),$C$5)+1,"")</f>
        <v/>
      </c>
      <c r="C2560" s="28">
        <f>ROUNDDOWN(((ROW(C2560)-ROW(C$7))/C$5)+1,0)</f>
        <v/>
      </c>
    </row>
    <row r="2561">
      <c r="B2561" s="28">
        <f>IF(C2561&lt; $D$4+1,MOD(((ROW(B2561)-ROW(B$7))),$C$5)+1,"")</f>
        <v/>
      </c>
      <c r="C2561" s="28">
        <f>ROUNDDOWN(((ROW(C2561)-ROW(C$7))/C$5)+1,0)</f>
        <v/>
      </c>
    </row>
    <row r="2562">
      <c r="B2562" s="28">
        <f>IF(C2562&lt; $D$4+1,MOD(((ROW(B2562)-ROW(B$7))),$C$5)+1,"")</f>
        <v/>
      </c>
      <c r="C2562" s="28">
        <f>ROUNDDOWN(((ROW(C2562)-ROW(C$7))/C$5)+1,0)</f>
        <v/>
      </c>
    </row>
    <row r="2563">
      <c r="B2563" s="28">
        <f>IF(C2563&lt; $D$4+1,MOD(((ROW(B2563)-ROW(B$7))),$C$5)+1,"")</f>
        <v/>
      </c>
      <c r="C2563" s="28">
        <f>ROUNDDOWN(((ROW(C2563)-ROW(C$7))/C$5)+1,0)</f>
        <v/>
      </c>
    </row>
    <row r="2564">
      <c r="B2564" s="28">
        <f>IF(C2564&lt; $D$4+1,MOD(((ROW(B2564)-ROW(B$7))),$C$5)+1,"")</f>
        <v/>
      </c>
      <c r="C2564" s="28">
        <f>ROUNDDOWN(((ROW(C2564)-ROW(C$7))/C$5)+1,0)</f>
        <v/>
      </c>
    </row>
    <row r="2565">
      <c r="B2565" s="28">
        <f>IF(C2565&lt; $D$4+1,MOD(((ROW(B2565)-ROW(B$7))),$C$5)+1,"")</f>
        <v/>
      </c>
      <c r="C2565" s="28">
        <f>ROUNDDOWN(((ROW(C2565)-ROW(C$7))/C$5)+1,0)</f>
        <v/>
      </c>
    </row>
    <row r="2566">
      <c r="B2566" s="28">
        <f>IF(C2566&lt; $D$4+1,MOD(((ROW(B2566)-ROW(B$7))),$C$5)+1,"")</f>
        <v/>
      </c>
      <c r="C2566" s="28">
        <f>ROUNDDOWN(((ROW(C2566)-ROW(C$7))/C$5)+1,0)</f>
        <v/>
      </c>
    </row>
    <row r="2567">
      <c r="B2567" s="28">
        <f>IF(C2567&lt; $D$4+1,MOD(((ROW(B2567)-ROW(B$7))),$C$5)+1,"")</f>
        <v/>
      </c>
      <c r="C2567" s="28">
        <f>ROUNDDOWN(((ROW(C2567)-ROW(C$7))/C$5)+1,0)</f>
        <v/>
      </c>
    </row>
    <row r="2568">
      <c r="B2568" s="28">
        <f>IF(C2568&lt; $D$4+1,MOD(((ROW(B2568)-ROW(B$7))),$C$5)+1,"")</f>
        <v/>
      </c>
      <c r="C2568" s="28">
        <f>ROUNDDOWN(((ROW(C2568)-ROW(C$7))/C$5)+1,0)</f>
        <v/>
      </c>
    </row>
    <row r="2569">
      <c r="B2569" s="28">
        <f>IF(C2569&lt; $D$4+1,MOD(((ROW(B2569)-ROW(B$7))),$C$5)+1,"")</f>
        <v/>
      </c>
      <c r="C2569" s="28">
        <f>ROUNDDOWN(((ROW(C2569)-ROW(C$7))/C$5)+1,0)</f>
        <v/>
      </c>
    </row>
    <row r="2570">
      <c r="B2570" s="28">
        <f>IF(C2570&lt; $D$4+1,MOD(((ROW(B2570)-ROW(B$7))),$C$5)+1,"")</f>
        <v/>
      </c>
      <c r="C2570" s="28">
        <f>ROUNDDOWN(((ROW(C2570)-ROW(C$7))/C$5)+1,0)</f>
        <v/>
      </c>
    </row>
    <row r="2571">
      <c r="B2571" s="28">
        <f>IF(C2571&lt; $D$4+1,MOD(((ROW(B2571)-ROW(B$7))),$C$5)+1,"")</f>
        <v/>
      </c>
      <c r="C2571" s="28">
        <f>ROUNDDOWN(((ROW(C2571)-ROW(C$7))/C$5)+1,0)</f>
        <v/>
      </c>
    </row>
    <row r="2572">
      <c r="B2572" s="28">
        <f>IF(C2572&lt; $D$4+1,MOD(((ROW(B2572)-ROW(B$7))),$C$5)+1,"")</f>
        <v/>
      </c>
      <c r="C2572" s="28">
        <f>ROUNDDOWN(((ROW(C2572)-ROW(C$7))/C$5)+1,0)</f>
        <v/>
      </c>
    </row>
    <row r="2573">
      <c r="B2573" s="28">
        <f>IF(C2573&lt; $D$4+1,MOD(((ROW(B2573)-ROW(B$7))),$C$5)+1,"")</f>
        <v/>
      </c>
      <c r="C2573" s="28">
        <f>ROUNDDOWN(((ROW(C2573)-ROW(C$7))/C$5)+1,0)</f>
        <v/>
      </c>
    </row>
    <row r="2574">
      <c r="B2574" s="28">
        <f>IF(C2574&lt; $D$4+1,MOD(((ROW(B2574)-ROW(B$7))),$C$5)+1,"")</f>
        <v/>
      </c>
      <c r="C2574" s="28">
        <f>ROUNDDOWN(((ROW(C2574)-ROW(C$7))/C$5)+1,0)</f>
        <v/>
      </c>
    </row>
    <row r="2575">
      <c r="B2575" s="28">
        <f>IF(C2575&lt; $D$4+1,MOD(((ROW(B2575)-ROW(B$7))),$C$5)+1,"")</f>
        <v/>
      </c>
      <c r="C2575" s="28">
        <f>ROUNDDOWN(((ROW(C2575)-ROW(C$7))/C$5)+1,0)</f>
        <v/>
      </c>
    </row>
    <row r="2576">
      <c r="B2576" s="28">
        <f>IF(C2576&lt; $D$4+1,MOD(((ROW(B2576)-ROW(B$7))),$C$5)+1,"")</f>
        <v/>
      </c>
      <c r="C2576" s="28">
        <f>ROUNDDOWN(((ROW(C2576)-ROW(C$7))/C$5)+1,0)</f>
        <v/>
      </c>
    </row>
    <row r="2577">
      <c r="B2577" s="28">
        <f>IF(C2577&lt; $D$4+1,MOD(((ROW(B2577)-ROW(B$7))),$C$5)+1,"")</f>
        <v/>
      </c>
      <c r="C2577" s="28">
        <f>ROUNDDOWN(((ROW(C2577)-ROW(C$7))/C$5)+1,0)</f>
        <v/>
      </c>
    </row>
    <row r="2578">
      <c r="B2578" s="28">
        <f>IF(C2578&lt; $D$4+1,MOD(((ROW(B2578)-ROW(B$7))),$C$5)+1,"")</f>
        <v/>
      </c>
      <c r="C2578" s="28">
        <f>ROUNDDOWN(((ROW(C2578)-ROW(C$7))/C$5)+1,0)</f>
        <v/>
      </c>
    </row>
    <row r="2579">
      <c r="B2579" s="28">
        <f>IF(C2579&lt; $D$4+1,MOD(((ROW(B2579)-ROW(B$7))),$C$5)+1,"")</f>
        <v/>
      </c>
      <c r="C2579" s="28">
        <f>ROUNDDOWN(((ROW(C2579)-ROW(C$7))/C$5)+1,0)</f>
        <v/>
      </c>
    </row>
    <row r="2580">
      <c r="B2580" s="28">
        <f>IF(C2580&lt; $D$4+1,MOD(((ROW(B2580)-ROW(B$7))),$C$5)+1,"")</f>
        <v/>
      </c>
      <c r="C2580" s="28">
        <f>ROUNDDOWN(((ROW(C2580)-ROW(C$7))/C$5)+1,0)</f>
        <v/>
      </c>
    </row>
    <row r="2581">
      <c r="B2581" s="28">
        <f>IF(C2581&lt; $D$4+1,MOD(((ROW(B2581)-ROW(B$7))),$C$5)+1,"")</f>
        <v/>
      </c>
      <c r="C2581" s="28">
        <f>ROUNDDOWN(((ROW(C2581)-ROW(C$7))/C$5)+1,0)</f>
        <v/>
      </c>
    </row>
    <row r="2582">
      <c r="B2582" s="28">
        <f>IF(C2582&lt; $D$4+1,MOD(((ROW(B2582)-ROW(B$7))),$C$5)+1,"")</f>
        <v/>
      </c>
      <c r="C2582" s="28">
        <f>ROUNDDOWN(((ROW(C2582)-ROW(C$7))/C$5)+1,0)</f>
        <v/>
      </c>
    </row>
    <row r="2583">
      <c r="B2583" s="28">
        <f>IF(C2583&lt; $D$4+1,MOD(((ROW(B2583)-ROW(B$7))),$C$5)+1,"")</f>
        <v/>
      </c>
      <c r="C2583" s="28">
        <f>ROUNDDOWN(((ROW(C2583)-ROW(C$7))/C$5)+1,0)</f>
        <v/>
      </c>
    </row>
    <row r="2584">
      <c r="B2584" s="28">
        <f>IF(C2584&lt; $D$4+1,MOD(((ROW(B2584)-ROW(B$7))),$C$5)+1,"")</f>
        <v/>
      </c>
      <c r="C2584" s="28">
        <f>ROUNDDOWN(((ROW(C2584)-ROW(C$7))/C$5)+1,0)</f>
        <v/>
      </c>
    </row>
    <row r="2585">
      <c r="B2585" s="28">
        <f>IF(C2585&lt; $D$4+1,MOD(((ROW(B2585)-ROW(B$7))),$C$5)+1,"")</f>
        <v/>
      </c>
      <c r="C2585" s="28">
        <f>ROUNDDOWN(((ROW(C2585)-ROW(C$7))/C$5)+1,0)</f>
        <v/>
      </c>
    </row>
    <row r="2586">
      <c r="B2586" s="28">
        <f>IF(C2586&lt; $D$4+1,MOD(((ROW(B2586)-ROW(B$7))),$C$5)+1,"")</f>
        <v/>
      </c>
      <c r="C2586" s="28">
        <f>ROUNDDOWN(((ROW(C2586)-ROW(C$7))/C$5)+1,0)</f>
        <v/>
      </c>
    </row>
    <row r="2587">
      <c r="B2587" s="28">
        <f>IF(C2587&lt; $D$4+1,MOD(((ROW(B2587)-ROW(B$7))),$C$5)+1,"")</f>
        <v/>
      </c>
      <c r="C2587" s="28">
        <f>ROUNDDOWN(((ROW(C2587)-ROW(C$7))/C$5)+1,0)</f>
        <v/>
      </c>
    </row>
    <row r="2588">
      <c r="B2588" s="28">
        <f>IF(C2588&lt; $D$4+1,MOD(((ROW(B2588)-ROW(B$7))),$C$5)+1,"")</f>
        <v/>
      </c>
      <c r="C2588" s="28">
        <f>ROUNDDOWN(((ROW(C2588)-ROW(C$7))/C$5)+1,0)</f>
        <v/>
      </c>
    </row>
    <row r="2589">
      <c r="B2589" s="28">
        <f>IF(C2589&lt; $D$4+1,MOD(((ROW(B2589)-ROW(B$7))),$C$5)+1,"")</f>
        <v/>
      </c>
      <c r="C2589" s="28">
        <f>ROUNDDOWN(((ROW(C2589)-ROW(C$7))/C$5)+1,0)</f>
        <v/>
      </c>
    </row>
    <row r="2590">
      <c r="B2590" s="28">
        <f>IF(C2590&lt; $D$4+1,MOD(((ROW(B2590)-ROW(B$7))),$C$5)+1,"")</f>
        <v/>
      </c>
      <c r="C2590" s="28">
        <f>ROUNDDOWN(((ROW(C2590)-ROW(C$7))/C$5)+1,0)</f>
        <v/>
      </c>
    </row>
    <row r="2591">
      <c r="B2591" s="28">
        <f>IF(C2591&lt; $D$4+1,MOD(((ROW(B2591)-ROW(B$7))),$C$5)+1,"")</f>
        <v/>
      </c>
      <c r="C2591" s="28">
        <f>ROUNDDOWN(((ROW(C2591)-ROW(C$7))/C$5)+1,0)</f>
        <v/>
      </c>
    </row>
    <row r="2592">
      <c r="B2592" s="28">
        <f>IF(C2592&lt; $D$4+1,MOD(((ROW(B2592)-ROW(B$7))),$C$5)+1,"")</f>
        <v/>
      </c>
      <c r="C2592" s="28">
        <f>ROUNDDOWN(((ROW(C2592)-ROW(C$7))/C$5)+1,0)</f>
        <v/>
      </c>
    </row>
    <row r="2593">
      <c r="B2593" s="28">
        <f>IF(C2593&lt; $D$4+1,MOD(((ROW(B2593)-ROW(B$7))),$C$5)+1,"")</f>
        <v/>
      </c>
      <c r="C2593" s="28">
        <f>ROUNDDOWN(((ROW(C2593)-ROW(C$7))/C$5)+1,0)</f>
        <v/>
      </c>
    </row>
    <row r="2594">
      <c r="B2594" s="28">
        <f>IF(C2594&lt; $D$4+1,MOD(((ROW(B2594)-ROW(B$7))),$C$5)+1,"")</f>
        <v/>
      </c>
      <c r="C2594" s="28">
        <f>ROUNDDOWN(((ROW(C2594)-ROW(C$7))/C$5)+1,0)</f>
        <v/>
      </c>
    </row>
    <row r="2595">
      <c r="B2595" s="28">
        <f>IF(C2595&lt; $D$4+1,MOD(((ROW(B2595)-ROW(B$7))),$C$5)+1,"")</f>
        <v/>
      </c>
      <c r="C2595" s="28">
        <f>ROUNDDOWN(((ROW(C2595)-ROW(C$7))/C$5)+1,0)</f>
        <v/>
      </c>
    </row>
    <row r="2596">
      <c r="B2596" s="28">
        <f>IF(C2596&lt; $D$4+1,MOD(((ROW(B2596)-ROW(B$7))),$C$5)+1,"")</f>
        <v/>
      </c>
      <c r="C2596" s="28">
        <f>ROUNDDOWN(((ROW(C2596)-ROW(C$7))/C$5)+1,0)</f>
        <v/>
      </c>
    </row>
    <row r="2597">
      <c r="B2597" s="28">
        <f>IF(C2597&lt; $D$4+1,MOD(((ROW(B2597)-ROW(B$7))),$C$5)+1,"")</f>
        <v/>
      </c>
      <c r="C2597" s="28">
        <f>ROUNDDOWN(((ROW(C2597)-ROW(C$7))/C$5)+1,0)</f>
        <v/>
      </c>
    </row>
    <row r="2598">
      <c r="B2598" s="28">
        <f>IF(C2598&lt; $D$4+1,MOD(((ROW(B2598)-ROW(B$7))),$C$5)+1,"")</f>
        <v/>
      </c>
      <c r="C2598" s="28">
        <f>ROUNDDOWN(((ROW(C2598)-ROW(C$7))/C$5)+1,0)</f>
        <v/>
      </c>
    </row>
    <row r="2599">
      <c r="B2599" s="28">
        <f>IF(C2599&lt; $D$4+1,MOD(((ROW(B2599)-ROW(B$7))),$C$5)+1,"")</f>
        <v/>
      </c>
      <c r="C2599" s="28">
        <f>ROUNDDOWN(((ROW(C2599)-ROW(C$7))/C$5)+1,0)</f>
        <v/>
      </c>
    </row>
    <row r="2600">
      <c r="B2600" s="28">
        <f>IF(C2600&lt; $D$4+1,MOD(((ROW(B2600)-ROW(B$7))),$C$5)+1,"")</f>
        <v/>
      </c>
      <c r="C2600" s="28">
        <f>ROUNDDOWN(((ROW(C2600)-ROW(C$7))/C$5)+1,0)</f>
        <v/>
      </c>
    </row>
    <row r="2601">
      <c r="B2601" s="28">
        <f>IF(C2601&lt; $D$4+1,MOD(((ROW(B2601)-ROW(B$7))),$C$5)+1,"")</f>
        <v/>
      </c>
      <c r="C2601" s="28">
        <f>ROUNDDOWN(((ROW(C2601)-ROW(C$7))/C$5)+1,0)</f>
        <v/>
      </c>
    </row>
    <row r="2602">
      <c r="B2602" s="28">
        <f>IF(C2602&lt; $D$4+1,MOD(((ROW(B2602)-ROW(B$7))),$C$5)+1,"")</f>
        <v/>
      </c>
      <c r="C2602" s="28">
        <f>ROUNDDOWN(((ROW(C2602)-ROW(C$7))/C$5)+1,0)</f>
        <v/>
      </c>
    </row>
    <row r="2603">
      <c r="B2603" s="28">
        <f>IF(C2603&lt; $D$4+1,MOD(((ROW(B2603)-ROW(B$7))),$C$5)+1,"")</f>
        <v/>
      </c>
      <c r="C2603" s="28">
        <f>ROUNDDOWN(((ROW(C2603)-ROW(C$7))/C$5)+1,0)</f>
        <v/>
      </c>
    </row>
    <row r="2604">
      <c r="B2604" s="28">
        <f>IF(C2604&lt; $D$4+1,MOD(((ROW(B2604)-ROW(B$7))),$C$5)+1,"")</f>
        <v/>
      </c>
      <c r="C2604" s="28">
        <f>ROUNDDOWN(((ROW(C2604)-ROW(C$7))/C$5)+1,0)</f>
        <v/>
      </c>
    </row>
    <row r="2605">
      <c r="B2605" s="28">
        <f>IF(C2605&lt; $D$4+1,MOD(((ROW(B2605)-ROW(B$7))),$C$5)+1,"")</f>
        <v/>
      </c>
      <c r="C2605" s="28">
        <f>ROUNDDOWN(((ROW(C2605)-ROW(C$7))/C$5)+1,0)</f>
        <v/>
      </c>
    </row>
    <row r="2606">
      <c r="B2606" s="28">
        <f>IF(C2606&lt; $D$4+1,MOD(((ROW(B2606)-ROW(B$7))),$C$5)+1,"")</f>
        <v/>
      </c>
      <c r="C2606" s="28">
        <f>ROUNDDOWN(((ROW(C2606)-ROW(C$7))/C$5)+1,0)</f>
        <v/>
      </c>
    </row>
    <row r="2607">
      <c r="B2607" s="28">
        <f>IF(C2607&lt; $D$4+1,MOD(((ROW(B2607)-ROW(B$7))),$C$5)+1,"")</f>
        <v/>
      </c>
      <c r="C2607" s="28">
        <f>ROUNDDOWN(((ROW(C2607)-ROW(C$7))/C$5)+1,0)</f>
        <v/>
      </c>
    </row>
    <row r="2608">
      <c r="B2608" s="28">
        <f>IF(C2608&lt; $D$4+1,MOD(((ROW(B2608)-ROW(B$7))),$C$5)+1,"")</f>
        <v/>
      </c>
      <c r="C2608" s="28">
        <f>ROUNDDOWN(((ROW(C2608)-ROW(C$7))/C$5)+1,0)</f>
        <v/>
      </c>
    </row>
    <row r="2609">
      <c r="B2609" s="28">
        <f>IF(C2609&lt; $D$4+1,MOD(((ROW(B2609)-ROW(B$7))),$C$5)+1,"")</f>
        <v/>
      </c>
      <c r="C2609" s="28">
        <f>ROUNDDOWN(((ROW(C2609)-ROW(C$7))/C$5)+1,0)</f>
        <v/>
      </c>
    </row>
    <row r="2610">
      <c r="B2610" s="28">
        <f>IF(C2610&lt; $D$4+1,MOD(((ROW(B2610)-ROW(B$7))),$C$5)+1,"")</f>
        <v/>
      </c>
      <c r="C2610" s="28">
        <f>ROUNDDOWN(((ROW(C2610)-ROW(C$7))/C$5)+1,0)</f>
        <v/>
      </c>
    </row>
    <row r="2611">
      <c r="B2611" s="28">
        <f>IF(C2611&lt; $D$4+1,MOD(((ROW(B2611)-ROW(B$7))),$C$5)+1,"")</f>
        <v/>
      </c>
      <c r="C2611" s="28">
        <f>ROUNDDOWN(((ROW(C2611)-ROW(C$7))/C$5)+1,0)</f>
        <v/>
      </c>
    </row>
    <row r="2612">
      <c r="B2612" s="28">
        <f>IF(C2612&lt; $D$4+1,MOD(((ROW(B2612)-ROW(B$7))),$C$5)+1,"")</f>
        <v/>
      </c>
      <c r="C2612" s="28">
        <f>ROUNDDOWN(((ROW(C2612)-ROW(C$7))/C$5)+1,0)</f>
        <v/>
      </c>
    </row>
    <row r="2613">
      <c r="B2613" s="28">
        <f>IF(C2613&lt; $D$4+1,MOD(((ROW(B2613)-ROW(B$7))),$C$5)+1,"")</f>
        <v/>
      </c>
      <c r="C2613" s="28">
        <f>ROUNDDOWN(((ROW(C2613)-ROW(C$7))/C$5)+1,0)</f>
        <v/>
      </c>
    </row>
    <row r="2614">
      <c r="B2614" s="28">
        <f>IF(C2614&lt; $D$4+1,MOD(((ROW(B2614)-ROW(B$7))),$C$5)+1,"")</f>
        <v/>
      </c>
      <c r="C2614" s="28">
        <f>ROUNDDOWN(((ROW(C2614)-ROW(C$7))/C$5)+1,0)</f>
        <v/>
      </c>
    </row>
    <row r="2615">
      <c r="B2615" s="28">
        <f>IF(C2615&lt; $D$4+1,MOD(((ROW(B2615)-ROW(B$7))),$C$5)+1,"")</f>
        <v/>
      </c>
      <c r="C2615" s="28">
        <f>ROUNDDOWN(((ROW(C2615)-ROW(C$7))/C$5)+1,0)</f>
        <v/>
      </c>
    </row>
    <row r="2616">
      <c r="B2616" s="28">
        <f>IF(C2616&lt; $D$4+1,MOD(((ROW(B2616)-ROW(B$7))),$C$5)+1,"")</f>
        <v/>
      </c>
      <c r="C2616" s="28">
        <f>ROUNDDOWN(((ROW(C2616)-ROW(C$7))/C$5)+1,0)</f>
        <v/>
      </c>
    </row>
    <row r="2617">
      <c r="B2617" s="28">
        <f>IF(C2617&lt; $D$4+1,MOD(((ROW(B2617)-ROW(B$7))),$C$5)+1,"")</f>
        <v/>
      </c>
      <c r="C2617" s="28">
        <f>ROUNDDOWN(((ROW(C2617)-ROW(C$7))/C$5)+1,0)</f>
        <v/>
      </c>
    </row>
    <row r="2618">
      <c r="B2618" s="28">
        <f>IF(C2618&lt; $D$4+1,MOD(((ROW(B2618)-ROW(B$7))),$C$5)+1,"")</f>
        <v/>
      </c>
      <c r="C2618" s="28">
        <f>ROUNDDOWN(((ROW(C2618)-ROW(C$7))/C$5)+1,0)</f>
        <v/>
      </c>
    </row>
    <row r="2619">
      <c r="B2619" s="28">
        <f>IF(C2619&lt; $D$4+1,MOD(((ROW(B2619)-ROW(B$7))),$C$5)+1,"")</f>
        <v/>
      </c>
      <c r="C2619" s="28">
        <f>ROUNDDOWN(((ROW(C2619)-ROW(C$7))/C$5)+1,0)</f>
        <v/>
      </c>
    </row>
    <row r="2620">
      <c r="B2620" s="28">
        <f>IF(C2620&lt; $D$4+1,MOD(((ROW(B2620)-ROW(B$7))),$C$5)+1,"")</f>
        <v/>
      </c>
      <c r="C2620" s="28">
        <f>ROUNDDOWN(((ROW(C2620)-ROW(C$7))/C$5)+1,0)</f>
        <v/>
      </c>
    </row>
    <row r="2621">
      <c r="B2621" s="28">
        <f>IF(C2621&lt; $D$4+1,MOD(((ROW(B2621)-ROW(B$7))),$C$5)+1,"")</f>
        <v/>
      </c>
      <c r="C2621" s="28">
        <f>ROUNDDOWN(((ROW(C2621)-ROW(C$7))/C$5)+1,0)</f>
        <v/>
      </c>
    </row>
    <row r="2622">
      <c r="B2622" s="28">
        <f>IF(C2622&lt; $D$4+1,MOD(((ROW(B2622)-ROW(B$7))),$C$5)+1,"")</f>
        <v/>
      </c>
      <c r="C2622" s="28">
        <f>ROUNDDOWN(((ROW(C2622)-ROW(C$7))/C$5)+1,0)</f>
        <v/>
      </c>
    </row>
    <row r="2623">
      <c r="B2623" s="28">
        <f>IF(C2623&lt; $D$4+1,MOD(((ROW(B2623)-ROW(B$7))),$C$5)+1,"")</f>
        <v/>
      </c>
      <c r="C2623" s="28">
        <f>ROUNDDOWN(((ROW(C2623)-ROW(C$7))/C$5)+1,0)</f>
        <v/>
      </c>
    </row>
    <row r="2624">
      <c r="B2624" s="28">
        <f>IF(C2624&lt; $D$4+1,MOD(((ROW(B2624)-ROW(B$7))),$C$5)+1,"")</f>
        <v/>
      </c>
      <c r="C2624" s="28">
        <f>ROUNDDOWN(((ROW(C2624)-ROW(C$7))/C$5)+1,0)</f>
        <v/>
      </c>
    </row>
    <row r="2625">
      <c r="B2625" s="28">
        <f>IF(C2625&lt; $D$4+1,MOD(((ROW(B2625)-ROW(B$7))),$C$5)+1,"")</f>
        <v/>
      </c>
      <c r="C2625" s="28">
        <f>ROUNDDOWN(((ROW(C2625)-ROW(C$7))/C$5)+1,0)</f>
        <v/>
      </c>
    </row>
    <row r="2626">
      <c r="B2626" s="28">
        <f>IF(C2626&lt; $D$4+1,MOD(((ROW(B2626)-ROW(B$7))),$C$5)+1,"")</f>
        <v/>
      </c>
      <c r="C2626" s="28">
        <f>ROUNDDOWN(((ROW(C2626)-ROW(C$7))/C$5)+1,0)</f>
        <v/>
      </c>
    </row>
    <row r="2627">
      <c r="B2627" s="28">
        <f>IF(C2627&lt; $D$4+1,MOD(((ROW(B2627)-ROW(B$7))),$C$5)+1,"")</f>
        <v/>
      </c>
      <c r="C2627" s="28">
        <f>ROUNDDOWN(((ROW(C2627)-ROW(C$7))/C$5)+1,0)</f>
        <v/>
      </c>
    </row>
    <row r="2628">
      <c r="B2628" s="28">
        <f>IF(C2628&lt; $D$4+1,MOD(((ROW(B2628)-ROW(B$7))),$C$5)+1,"")</f>
        <v/>
      </c>
      <c r="C2628" s="28">
        <f>ROUNDDOWN(((ROW(C2628)-ROW(C$7))/C$5)+1,0)</f>
        <v/>
      </c>
    </row>
    <row r="2629">
      <c r="B2629" s="28">
        <f>IF(C2629&lt; $D$4+1,MOD(((ROW(B2629)-ROW(B$7))),$C$5)+1,"")</f>
        <v/>
      </c>
      <c r="C2629" s="28">
        <f>ROUNDDOWN(((ROW(C2629)-ROW(C$7))/C$5)+1,0)</f>
        <v/>
      </c>
    </row>
    <row r="2630">
      <c r="B2630" s="28">
        <f>IF(C2630&lt; $D$4+1,MOD(((ROW(B2630)-ROW(B$7))),$C$5)+1,"")</f>
        <v/>
      </c>
      <c r="C2630" s="28">
        <f>ROUNDDOWN(((ROW(C2630)-ROW(C$7))/C$5)+1,0)</f>
        <v/>
      </c>
    </row>
    <row r="2631">
      <c r="B2631" s="28">
        <f>IF(C2631&lt; $D$4+1,MOD(((ROW(B2631)-ROW(B$7))),$C$5)+1,"")</f>
        <v/>
      </c>
      <c r="C2631" s="28">
        <f>ROUNDDOWN(((ROW(C2631)-ROW(C$7))/C$5)+1,0)</f>
        <v/>
      </c>
    </row>
    <row r="2632">
      <c r="B2632" s="28">
        <f>IF(C2632&lt; $D$4+1,MOD(((ROW(B2632)-ROW(B$7))),$C$5)+1,"")</f>
        <v/>
      </c>
      <c r="C2632" s="28">
        <f>ROUNDDOWN(((ROW(C2632)-ROW(C$7))/C$5)+1,0)</f>
        <v/>
      </c>
    </row>
    <row r="2633">
      <c r="B2633" s="28">
        <f>IF(C2633&lt; $D$4+1,MOD(((ROW(B2633)-ROW(B$7))),$C$5)+1,"")</f>
        <v/>
      </c>
      <c r="C2633" s="28">
        <f>ROUNDDOWN(((ROW(C2633)-ROW(C$7))/C$5)+1,0)</f>
        <v/>
      </c>
    </row>
    <row r="2634">
      <c r="B2634" s="28">
        <f>IF(C2634&lt; $D$4+1,MOD(((ROW(B2634)-ROW(B$7))),$C$5)+1,"")</f>
        <v/>
      </c>
      <c r="C2634" s="28">
        <f>ROUNDDOWN(((ROW(C2634)-ROW(C$7))/C$5)+1,0)</f>
        <v/>
      </c>
    </row>
    <row r="2635">
      <c r="B2635" s="28">
        <f>IF(C2635&lt; $D$4+1,MOD(((ROW(B2635)-ROW(B$7))),$C$5)+1,"")</f>
        <v/>
      </c>
      <c r="C2635" s="28">
        <f>ROUNDDOWN(((ROW(C2635)-ROW(C$7))/C$5)+1,0)</f>
        <v/>
      </c>
    </row>
    <row r="2636">
      <c r="B2636" s="28">
        <f>IF(C2636&lt; $D$4+1,MOD(((ROW(B2636)-ROW(B$7))),$C$5)+1,"")</f>
        <v/>
      </c>
      <c r="C2636" s="28">
        <f>ROUNDDOWN(((ROW(C2636)-ROW(C$7))/C$5)+1,0)</f>
        <v/>
      </c>
    </row>
    <row r="2637">
      <c r="B2637" s="28">
        <f>IF(C2637&lt; $D$4+1,MOD(((ROW(B2637)-ROW(B$7))),$C$5)+1,"")</f>
        <v/>
      </c>
      <c r="C2637" s="28">
        <f>ROUNDDOWN(((ROW(C2637)-ROW(C$7))/C$5)+1,0)</f>
        <v/>
      </c>
    </row>
    <row r="2638">
      <c r="B2638" s="28">
        <f>IF(C2638&lt; $D$4+1,MOD(((ROW(B2638)-ROW(B$7))),$C$5)+1,"")</f>
        <v/>
      </c>
      <c r="C2638" s="28">
        <f>ROUNDDOWN(((ROW(C2638)-ROW(C$7))/C$5)+1,0)</f>
        <v/>
      </c>
    </row>
    <row r="2639">
      <c r="B2639" s="28">
        <f>IF(C2639&lt; $D$4+1,MOD(((ROW(B2639)-ROW(B$7))),$C$5)+1,"")</f>
        <v/>
      </c>
      <c r="C2639" s="28">
        <f>ROUNDDOWN(((ROW(C2639)-ROW(C$7))/C$5)+1,0)</f>
        <v/>
      </c>
    </row>
    <row r="2640">
      <c r="B2640" s="28">
        <f>IF(C2640&lt; $D$4+1,MOD(((ROW(B2640)-ROW(B$7))),$C$5)+1,"")</f>
        <v/>
      </c>
      <c r="C2640" s="28">
        <f>ROUNDDOWN(((ROW(C2640)-ROW(C$7))/C$5)+1,0)</f>
        <v/>
      </c>
    </row>
    <row r="2641">
      <c r="B2641" s="28">
        <f>IF(C2641&lt; $D$4+1,MOD(((ROW(B2641)-ROW(B$7))),$C$5)+1,"")</f>
        <v/>
      </c>
      <c r="C2641" s="28">
        <f>ROUNDDOWN(((ROW(C2641)-ROW(C$7))/C$5)+1,0)</f>
        <v/>
      </c>
    </row>
    <row r="2642">
      <c r="B2642" s="28">
        <f>IF(C2642&lt; $D$4+1,MOD(((ROW(B2642)-ROW(B$7))),$C$5)+1,"")</f>
        <v/>
      </c>
      <c r="C2642" s="28">
        <f>ROUNDDOWN(((ROW(C2642)-ROW(C$7))/C$5)+1,0)</f>
        <v/>
      </c>
    </row>
    <row r="2643">
      <c r="B2643" s="28">
        <f>IF(C2643&lt; $D$4+1,MOD(((ROW(B2643)-ROW(B$7))),$C$5)+1,"")</f>
        <v/>
      </c>
      <c r="C2643" s="28">
        <f>ROUNDDOWN(((ROW(C2643)-ROW(C$7))/C$5)+1,0)</f>
        <v/>
      </c>
    </row>
    <row r="2644">
      <c r="B2644" s="28">
        <f>IF(C2644&lt; $D$4+1,MOD(((ROW(B2644)-ROW(B$7))),$C$5)+1,"")</f>
        <v/>
      </c>
      <c r="C2644" s="28">
        <f>ROUNDDOWN(((ROW(C2644)-ROW(C$7))/C$5)+1,0)</f>
        <v/>
      </c>
    </row>
    <row r="2645">
      <c r="B2645" s="28">
        <f>IF(C2645&lt; $D$4+1,MOD(((ROW(B2645)-ROW(B$7))),$C$5)+1,"")</f>
        <v/>
      </c>
      <c r="C2645" s="28">
        <f>ROUNDDOWN(((ROW(C2645)-ROW(C$7))/C$5)+1,0)</f>
        <v/>
      </c>
    </row>
    <row r="2646">
      <c r="B2646" s="28">
        <f>IF(C2646&lt; $D$4+1,MOD(((ROW(B2646)-ROW(B$7))),$C$5)+1,"")</f>
        <v/>
      </c>
      <c r="C2646" s="28">
        <f>ROUNDDOWN(((ROW(C2646)-ROW(C$7))/C$5)+1,0)</f>
        <v/>
      </c>
    </row>
    <row r="2647">
      <c r="B2647" s="28">
        <f>IF(C2647&lt; $D$4+1,MOD(((ROW(B2647)-ROW(B$7))),$C$5)+1,"")</f>
        <v/>
      </c>
      <c r="C2647" s="28">
        <f>ROUNDDOWN(((ROW(C2647)-ROW(C$7))/C$5)+1,0)</f>
        <v/>
      </c>
    </row>
    <row r="2648">
      <c r="B2648" s="28">
        <f>IF(C2648&lt; $D$4+1,MOD(((ROW(B2648)-ROW(B$7))),$C$5)+1,"")</f>
        <v/>
      </c>
      <c r="C2648" s="28">
        <f>ROUNDDOWN(((ROW(C2648)-ROW(C$7))/C$5)+1,0)</f>
        <v/>
      </c>
    </row>
    <row r="2649">
      <c r="B2649" s="28">
        <f>IF(C2649&lt; $D$4+1,MOD(((ROW(B2649)-ROW(B$7))),$C$5)+1,"")</f>
        <v/>
      </c>
      <c r="C2649" s="28">
        <f>ROUNDDOWN(((ROW(C2649)-ROW(C$7))/C$5)+1,0)</f>
        <v/>
      </c>
    </row>
    <row r="2650">
      <c r="B2650" s="28">
        <f>IF(C2650&lt; $D$4+1,MOD(((ROW(B2650)-ROW(B$7))),$C$5)+1,"")</f>
        <v/>
      </c>
      <c r="C2650" s="28">
        <f>ROUNDDOWN(((ROW(C2650)-ROW(C$7))/C$5)+1,0)</f>
        <v/>
      </c>
    </row>
    <row r="2651">
      <c r="B2651" s="28">
        <f>IF(C2651&lt; $D$4+1,MOD(((ROW(B2651)-ROW(B$7))),$C$5)+1,"")</f>
        <v/>
      </c>
      <c r="C2651" s="28">
        <f>ROUNDDOWN(((ROW(C2651)-ROW(C$7))/C$5)+1,0)</f>
        <v/>
      </c>
    </row>
    <row r="2652">
      <c r="B2652" s="28">
        <f>IF(C2652&lt; $D$4+1,MOD(((ROW(B2652)-ROW(B$7))),$C$5)+1,"")</f>
        <v/>
      </c>
      <c r="C2652" s="28">
        <f>ROUNDDOWN(((ROW(C2652)-ROW(C$7))/C$5)+1,0)</f>
        <v/>
      </c>
    </row>
    <row r="2653">
      <c r="B2653" s="28">
        <f>IF(C2653&lt; $D$4+1,MOD(((ROW(B2653)-ROW(B$7))),$C$5)+1,"")</f>
        <v/>
      </c>
      <c r="C2653" s="28">
        <f>ROUNDDOWN(((ROW(C2653)-ROW(C$7))/C$5)+1,0)</f>
        <v/>
      </c>
    </row>
    <row r="2654">
      <c r="B2654" s="28">
        <f>IF(C2654&lt; $D$4+1,MOD(((ROW(B2654)-ROW(B$7))),$C$5)+1,"")</f>
        <v/>
      </c>
      <c r="C2654" s="28">
        <f>ROUNDDOWN(((ROW(C2654)-ROW(C$7))/C$5)+1,0)</f>
        <v/>
      </c>
    </row>
    <row r="2655">
      <c r="B2655" s="28">
        <f>IF(C2655&lt; $D$4+1,MOD(((ROW(B2655)-ROW(B$7))),$C$5)+1,"")</f>
        <v/>
      </c>
      <c r="C2655" s="28">
        <f>ROUNDDOWN(((ROW(C2655)-ROW(C$7))/C$5)+1,0)</f>
        <v/>
      </c>
    </row>
    <row r="2656">
      <c r="B2656" s="28">
        <f>IF(C2656&lt; $D$4+1,MOD(((ROW(B2656)-ROW(B$7))),$C$5)+1,"")</f>
        <v/>
      </c>
      <c r="C2656" s="28">
        <f>ROUNDDOWN(((ROW(C2656)-ROW(C$7))/C$5)+1,0)</f>
        <v/>
      </c>
    </row>
    <row r="2657">
      <c r="B2657" s="28">
        <f>IF(C2657&lt; $D$4+1,MOD(((ROW(B2657)-ROW(B$7))),$C$5)+1,"")</f>
        <v/>
      </c>
      <c r="C2657" s="28">
        <f>ROUNDDOWN(((ROW(C2657)-ROW(C$7))/C$5)+1,0)</f>
        <v/>
      </c>
    </row>
    <row r="2658">
      <c r="B2658" s="28">
        <f>IF(C2658&lt; $D$4+1,MOD(((ROW(B2658)-ROW(B$7))),$C$5)+1,"")</f>
        <v/>
      </c>
      <c r="C2658" s="28">
        <f>ROUNDDOWN(((ROW(C2658)-ROW(C$7))/C$5)+1,0)</f>
        <v/>
      </c>
    </row>
    <row r="2659">
      <c r="B2659" s="28">
        <f>IF(C2659&lt; $D$4+1,MOD(((ROW(B2659)-ROW(B$7))),$C$5)+1,"")</f>
        <v/>
      </c>
      <c r="C2659" s="28">
        <f>ROUNDDOWN(((ROW(C2659)-ROW(C$7))/C$5)+1,0)</f>
        <v/>
      </c>
    </row>
    <row r="2660">
      <c r="B2660" s="28">
        <f>IF(C2660&lt; $D$4+1,MOD(((ROW(B2660)-ROW(B$7))),$C$5)+1,"")</f>
        <v/>
      </c>
      <c r="C2660" s="28">
        <f>ROUNDDOWN(((ROW(C2660)-ROW(C$7))/C$5)+1,0)</f>
        <v/>
      </c>
    </row>
    <row r="2661">
      <c r="B2661" s="28">
        <f>IF(C2661&lt; $D$4+1,MOD(((ROW(B2661)-ROW(B$7))),$C$5)+1,"")</f>
        <v/>
      </c>
      <c r="C2661" s="28">
        <f>ROUNDDOWN(((ROW(C2661)-ROW(C$7))/C$5)+1,0)</f>
        <v/>
      </c>
    </row>
    <row r="2662">
      <c r="B2662" s="28">
        <f>IF(C2662&lt; $D$4+1,MOD(((ROW(B2662)-ROW(B$7))),$C$5)+1,"")</f>
        <v/>
      </c>
      <c r="C2662" s="28">
        <f>ROUNDDOWN(((ROW(C2662)-ROW(C$7))/C$5)+1,0)</f>
        <v/>
      </c>
    </row>
    <row r="2663">
      <c r="B2663" s="28">
        <f>IF(C2663&lt; $D$4+1,MOD(((ROW(B2663)-ROW(B$7))),$C$5)+1,"")</f>
        <v/>
      </c>
      <c r="C2663" s="28">
        <f>ROUNDDOWN(((ROW(C2663)-ROW(C$7))/C$5)+1,0)</f>
        <v/>
      </c>
    </row>
    <row r="2664">
      <c r="B2664" s="28">
        <f>IF(C2664&lt; $D$4+1,MOD(((ROW(B2664)-ROW(B$7))),$C$5)+1,"")</f>
        <v/>
      </c>
      <c r="C2664" s="28">
        <f>ROUNDDOWN(((ROW(C2664)-ROW(C$7))/C$5)+1,0)</f>
        <v/>
      </c>
    </row>
    <row r="2665">
      <c r="B2665" s="28">
        <f>IF(C2665&lt; $D$4+1,MOD(((ROW(B2665)-ROW(B$7))),$C$5)+1,"")</f>
        <v/>
      </c>
      <c r="C2665" s="28">
        <f>ROUNDDOWN(((ROW(C2665)-ROW(C$7))/C$5)+1,0)</f>
        <v/>
      </c>
    </row>
    <row r="2666">
      <c r="B2666" s="28">
        <f>IF(C2666&lt; $D$4+1,MOD(((ROW(B2666)-ROW(B$7))),$C$5)+1,"")</f>
        <v/>
      </c>
      <c r="C2666" s="28">
        <f>ROUNDDOWN(((ROW(C2666)-ROW(C$7))/C$5)+1,0)</f>
        <v/>
      </c>
    </row>
    <row r="2667">
      <c r="B2667" s="28">
        <f>IF(C2667&lt; $D$4+1,MOD(((ROW(B2667)-ROW(B$7))),$C$5)+1,"")</f>
        <v/>
      </c>
      <c r="C2667" s="28">
        <f>ROUNDDOWN(((ROW(C2667)-ROW(C$7))/C$5)+1,0)</f>
        <v/>
      </c>
    </row>
    <row r="2668">
      <c r="B2668" s="28">
        <f>IF(C2668&lt; $D$4+1,MOD(((ROW(B2668)-ROW(B$7))),$C$5)+1,"")</f>
        <v/>
      </c>
      <c r="C2668" s="28">
        <f>ROUNDDOWN(((ROW(C2668)-ROW(C$7))/C$5)+1,0)</f>
        <v/>
      </c>
    </row>
    <row r="2669">
      <c r="B2669" s="28">
        <f>IF(C2669&lt; $D$4+1,MOD(((ROW(B2669)-ROW(B$7))),$C$5)+1,"")</f>
        <v/>
      </c>
      <c r="C2669" s="28">
        <f>ROUNDDOWN(((ROW(C2669)-ROW(C$7))/C$5)+1,0)</f>
        <v/>
      </c>
    </row>
    <row r="2670">
      <c r="B2670" s="28">
        <f>IF(C2670&lt; $D$4+1,MOD(((ROW(B2670)-ROW(B$7))),$C$5)+1,"")</f>
        <v/>
      </c>
      <c r="C2670" s="28">
        <f>ROUNDDOWN(((ROW(C2670)-ROW(C$7))/C$5)+1,0)</f>
        <v/>
      </c>
    </row>
    <row r="2671">
      <c r="B2671" s="28">
        <f>IF(C2671&lt; $D$4+1,MOD(((ROW(B2671)-ROW(B$7))),$C$5)+1,"")</f>
        <v/>
      </c>
      <c r="C2671" s="28">
        <f>ROUNDDOWN(((ROW(C2671)-ROW(C$7))/C$5)+1,0)</f>
        <v/>
      </c>
    </row>
    <row r="2672">
      <c r="B2672" s="28">
        <f>IF(C2672&lt; $D$4+1,MOD(((ROW(B2672)-ROW(B$7))),$C$5)+1,"")</f>
        <v/>
      </c>
      <c r="C2672" s="28">
        <f>ROUNDDOWN(((ROW(C2672)-ROW(C$7))/C$5)+1,0)</f>
        <v/>
      </c>
    </row>
    <row r="2673">
      <c r="B2673" s="28">
        <f>IF(C2673&lt; $D$4+1,MOD(((ROW(B2673)-ROW(B$7))),$C$5)+1,"")</f>
        <v/>
      </c>
      <c r="C2673" s="28">
        <f>ROUNDDOWN(((ROW(C2673)-ROW(C$7))/C$5)+1,0)</f>
        <v/>
      </c>
    </row>
    <row r="2674">
      <c r="B2674" s="28">
        <f>IF(C2674&lt; $D$4+1,MOD(((ROW(B2674)-ROW(B$7))),$C$5)+1,"")</f>
        <v/>
      </c>
      <c r="C2674" s="28">
        <f>ROUNDDOWN(((ROW(C2674)-ROW(C$7))/C$5)+1,0)</f>
        <v/>
      </c>
    </row>
    <row r="2675">
      <c r="B2675" s="28">
        <f>IF(C2675&lt; $D$4+1,MOD(((ROW(B2675)-ROW(B$7))),$C$5)+1,"")</f>
        <v/>
      </c>
      <c r="C2675" s="28">
        <f>ROUNDDOWN(((ROW(C2675)-ROW(C$7))/C$5)+1,0)</f>
        <v/>
      </c>
    </row>
    <row r="2676">
      <c r="B2676" s="28">
        <f>IF(C2676&lt; $D$4+1,MOD(((ROW(B2676)-ROW(B$7))),$C$5)+1,"")</f>
        <v/>
      </c>
      <c r="C2676" s="28">
        <f>ROUNDDOWN(((ROW(C2676)-ROW(C$7))/C$5)+1,0)</f>
        <v/>
      </c>
    </row>
    <row r="2677">
      <c r="B2677" s="28">
        <f>IF(C2677&lt; $D$4+1,MOD(((ROW(B2677)-ROW(B$7))),$C$5)+1,"")</f>
        <v/>
      </c>
      <c r="C2677" s="28">
        <f>ROUNDDOWN(((ROW(C2677)-ROW(C$7))/C$5)+1,0)</f>
        <v/>
      </c>
    </row>
    <row r="2678">
      <c r="B2678" s="28">
        <f>IF(C2678&lt; $D$4+1,MOD(((ROW(B2678)-ROW(B$7))),$C$5)+1,"")</f>
        <v/>
      </c>
      <c r="C2678" s="28">
        <f>ROUNDDOWN(((ROW(C2678)-ROW(C$7))/C$5)+1,0)</f>
        <v/>
      </c>
    </row>
    <row r="2679">
      <c r="B2679" s="28">
        <f>IF(C2679&lt; $D$4+1,MOD(((ROW(B2679)-ROW(B$7))),$C$5)+1,"")</f>
        <v/>
      </c>
      <c r="C2679" s="28">
        <f>ROUNDDOWN(((ROW(C2679)-ROW(C$7))/C$5)+1,0)</f>
        <v/>
      </c>
    </row>
    <row r="2680">
      <c r="B2680" s="28">
        <f>IF(C2680&lt; $D$4+1,MOD(((ROW(B2680)-ROW(B$7))),$C$5)+1,"")</f>
        <v/>
      </c>
      <c r="C2680" s="28">
        <f>ROUNDDOWN(((ROW(C2680)-ROW(C$7))/C$5)+1,0)</f>
        <v/>
      </c>
    </row>
    <row r="2681">
      <c r="B2681" s="28">
        <f>IF(C2681&lt; $D$4+1,MOD(((ROW(B2681)-ROW(B$7))),$C$5)+1,"")</f>
        <v/>
      </c>
      <c r="C2681" s="28">
        <f>ROUNDDOWN(((ROW(C2681)-ROW(C$7))/C$5)+1,0)</f>
        <v/>
      </c>
    </row>
    <row r="2682">
      <c r="B2682" s="28">
        <f>IF(C2682&lt; $D$4+1,MOD(((ROW(B2682)-ROW(B$7))),$C$5)+1,"")</f>
        <v/>
      </c>
      <c r="C2682" s="28">
        <f>ROUNDDOWN(((ROW(C2682)-ROW(C$7))/C$5)+1,0)</f>
        <v/>
      </c>
    </row>
    <row r="2683">
      <c r="B2683" s="28">
        <f>IF(C2683&lt; $D$4+1,MOD(((ROW(B2683)-ROW(B$7))),$C$5)+1,"")</f>
        <v/>
      </c>
      <c r="C2683" s="28">
        <f>ROUNDDOWN(((ROW(C2683)-ROW(C$7))/C$5)+1,0)</f>
        <v/>
      </c>
    </row>
    <row r="2684">
      <c r="B2684" s="28">
        <f>IF(C2684&lt; $D$4+1,MOD(((ROW(B2684)-ROW(B$7))),$C$5)+1,"")</f>
        <v/>
      </c>
      <c r="C2684" s="28">
        <f>ROUNDDOWN(((ROW(C2684)-ROW(C$7))/C$5)+1,0)</f>
        <v/>
      </c>
    </row>
    <row r="2685">
      <c r="B2685" s="28">
        <f>IF(C2685&lt; $D$4+1,MOD(((ROW(B2685)-ROW(B$7))),$C$5)+1,"")</f>
        <v/>
      </c>
      <c r="C2685" s="28">
        <f>ROUNDDOWN(((ROW(C2685)-ROW(C$7))/C$5)+1,0)</f>
        <v/>
      </c>
    </row>
    <row r="2686">
      <c r="B2686" s="28">
        <f>IF(C2686&lt; $D$4+1,MOD(((ROW(B2686)-ROW(B$7))),$C$5)+1,"")</f>
        <v/>
      </c>
      <c r="C2686" s="28">
        <f>ROUNDDOWN(((ROW(C2686)-ROW(C$7))/C$5)+1,0)</f>
        <v/>
      </c>
    </row>
    <row r="2687">
      <c r="B2687" s="28">
        <f>IF(C2687&lt; $D$4+1,MOD(((ROW(B2687)-ROW(B$7))),$C$5)+1,"")</f>
        <v/>
      </c>
      <c r="C2687" s="28">
        <f>ROUNDDOWN(((ROW(C2687)-ROW(C$7))/C$5)+1,0)</f>
        <v/>
      </c>
    </row>
    <row r="2688">
      <c r="B2688" s="28">
        <f>IF(C2688&lt; $D$4+1,MOD(((ROW(B2688)-ROW(B$7))),$C$5)+1,"")</f>
        <v/>
      </c>
      <c r="C2688" s="28">
        <f>ROUNDDOWN(((ROW(C2688)-ROW(C$7))/C$5)+1,0)</f>
        <v/>
      </c>
    </row>
    <row r="2689">
      <c r="B2689" s="28">
        <f>IF(C2689&lt; $D$4+1,MOD(((ROW(B2689)-ROW(B$7))),$C$5)+1,"")</f>
        <v/>
      </c>
      <c r="C2689" s="28">
        <f>ROUNDDOWN(((ROW(C2689)-ROW(C$7))/C$5)+1,0)</f>
        <v/>
      </c>
    </row>
    <row r="2690">
      <c r="B2690" s="28">
        <f>IF(C2690&lt; $D$4+1,MOD(((ROW(B2690)-ROW(B$7))),$C$5)+1,"")</f>
        <v/>
      </c>
      <c r="C2690" s="28">
        <f>ROUNDDOWN(((ROW(C2690)-ROW(C$7))/C$5)+1,0)</f>
        <v/>
      </c>
    </row>
    <row r="2691">
      <c r="B2691" s="28">
        <f>IF(C2691&lt; $D$4+1,MOD(((ROW(B2691)-ROW(B$7))),$C$5)+1,"")</f>
        <v/>
      </c>
      <c r="C2691" s="28">
        <f>ROUNDDOWN(((ROW(C2691)-ROW(C$7))/C$5)+1,0)</f>
        <v/>
      </c>
    </row>
    <row r="2692">
      <c r="B2692" s="28">
        <f>IF(C2692&lt; $D$4+1,MOD(((ROW(B2692)-ROW(B$7))),$C$5)+1,"")</f>
        <v/>
      </c>
      <c r="C2692" s="28">
        <f>ROUNDDOWN(((ROW(C2692)-ROW(C$7))/C$5)+1,0)</f>
        <v/>
      </c>
    </row>
    <row r="2693">
      <c r="B2693" s="28">
        <f>IF(C2693&lt; $D$4+1,MOD(((ROW(B2693)-ROW(B$7))),$C$5)+1,"")</f>
        <v/>
      </c>
      <c r="C2693" s="28">
        <f>ROUNDDOWN(((ROW(C2693)-ROW(C$7))/C$5)+1,0)</f>
        <v/>
      </c>
    </row>
    <row r="2694">
      <c r="B2694" s="28">
        <f>IF(C2694&lt; $D$4+1,MOD(((ROW(B2694)-ROW(B$7))),$C$5)+1,"")</f>
        <v/>
      </c>
      <c r="C2694" s="28">
        <f>ROUNDDOWN(((ROW(C2694)-ROW(C$7))/C$5)+1,0)</f>
        <v/>
      </c>
    </row>
    <row r="2695">
      <c r="B2695" s="28">
        <f>IF(C2695&lt; $D$4+1,MOD(((ROW(B2695)-ROW(B$7))),$C$5)+1,"")</f>
        <v/>
      </c>
      <c r="C2695" s="28">
        <f>ROUNDDOWN(((ROW(C2695)-ROW(C$7))/C$5)+1,0)</f>
        <v/>
      </c>
    </row>
    <row r="2696">
      <c r="B2696" s="28">
        <f>IF(C2696&lt; $D$4+1,MOD(((ROW(B2696)-ROW(B$7))),$C$5)+1,"")</f>
        <v/>
      </c>
      <c r="C2696" s="28">
        <f>ROUNDDOWN(((ROW(C2696)-ROW(C$7))/C$5)+1,0)</f>
        <v/>
      </c>
    </row>
    <row r="2697">
      <c r="B2697" s="28">
        <f>IF(C2697&lt; $D$4+1,MOD(((ROW(B2697)-ROW(B$7))),$C$5)+1,"")</f>
        <v/>
      </c>
      <c r="C2697" s="28">
        <f>ROUNDDOWN(((ROW(C2697)-ROW(C$7))/C$5)+1,0)</f>
        <v/>
      </c>
    </row>
    <row r="2698">
      <c r="B2698" s="28">
        <f>IF(C2698&lt; $D$4+1,MOD(((ROW(B2698)-ROW(B$7))),$C$5)+1,"")</f>
        <v/>
      </c>
      <c r="C2698" s="28">
        <f>ROUNDDOWN(((ROW(C2698)-ROW(C$7))/C$5)+1,0)</f>
        <v/>
      </c>
    </row>
    <row r="2699">
      <c r="B2699" s="28">
        <f>IF(C2699&lt; $D$4+1,MOD(((ROW(B2699)-ROW(B$7))),$C$5)+1,"")</f>
        <v/>
      </c>
      <c r="C2699" s="28">
        <f>ROUNDDOWN(((ROW(C2699)-ROW(C$7))/C$5)+1,0)</f>
        <v/>
      </c>
    </row>
    <row r="2700">
      <c r="B2700" s="28">
        <f>IF(C2700&lt; $D$4+1,MOD(((ROW(B2700)-ROW(B$7))),$C$5)+1,"")</f>
        <v/>
      </c>
      <c r="C2700" s="28">
        <f>ROUNDDOWN(((ROW(C2700)-ROW(C$7))/C$5)+1,0)</f>
        <v/>
      </c>
    </row>
    <row r="2701">
      <c r="B2701" s="28">
        <f>IF(C2701&lt; $D$4+1,MOD(((ROW(B2701)-ROW(B$7))),$C$5)+1,"")</f>
        <v/>
      </c>
      <c r="C2701" s="28">
        <f>ROUNDDOWN(((ROW(C2701)-ROW(C$7))/C$5)+1,0)</f>
        <v/>
      </c>
    </row>
    <row r="2702">
      <c r="B2702" s="28">
        <f>IF(C2702&lt; $D$4+1,MOD(((ROW(B2702)-ROW(B$7))),$C$5)+1,"")</f>
        <v/>
      </c>
      <c r="C2702" s="28">
        <f>ROUNDDOWN(((ROW(C2702)-ROW(C$7))/C$5)+1,0)</f>
        <v/>
      </c>
    </row>
    <row r="2703">
      <c r="B2703" s="28">
        <f>IF(C2703&lt; $D$4+1,MOD(((ROW(B2703)-ROW(B$7))),$C$5)+1,"")</f>
        <v/>
      </c>
      <c r="C2703" s="28">
        <f>ROUNDDOWN(((ROW(C2703)-ROW(C$7))/C$5)+1,0)</f>
        <v/>
      </c>
    </row>
    <row r="2704">
      <c r="B2704" s="28">
        <f>IF(C2704&lt; $D$4+1,MOD(((ROW(B2704)-ROW(B$7))),$C$5)+1,"")</f>
        <v/>
      </c>
      <c r="C2704" s="28">
        <f>ROUNDDOWN(((ROW(C2704)-ROW(C$7))/C$5)+1,0)</f>
        <v/>
      </c>
    </row>
    <row r="2705">
      <c r="B2705" s="28">
        <f>IF(C2705&lt; $D$4+1,MOD(((ROW(B2705)-ROW(B$7))),$C$5)+1,"")</f>
        <v/>
      </c>
      <c r="C2705" s="28">
        <f>ROUNDDOWN(((ROW(C2705)-ROW(C$7))/C$5)+1,0)</f>
        <v/>
      </c>
    </row>
    <row r="2706">
      <c r="B2706" s="28">
        <f>IF(C2706&lt; $D$4+1,MOD(((ROW(B2706)-ROW(B$7))),$C$5)+1,"")</f>
        <v/>
      </c>
      <c r="C2706" s="28">
        <f>ROUNDDOWN(((ROW(C2706)-ROW(C$7))/C$5)+1,0)</f>
        <v/>
      </c>
    </row>
    <row r="2707">
      <c r="B2707" s="28">
        <f>IF(C2707&lt; $D$4+1,MOD(((ROW(B2707)-ROW(B$7))),$C$5)+1,"")</f>
        <v/>
      </c>
      <c r="C2707" s="28">
        <f>ROUNDDOWN(((ROW(C2707)-ROW(C$7))/C$5)+1,0)</f>
        <v/>
      </c>
    </row>
    <row r="2708">
      <c r="B2708" s="28">
        <f>IF(C2708&lt; $D$4+1,MOD(((ROW(B2708)-ROW(B$7))),$C$5)+1,"")</f>
        <v/>
      </c>
      <c r="C2708" s="28">
        <f>ROUNDDOWN(((ROW(C2708)-ROW(C$7))/C$5)+1,0)</f>
        <v/>
      </c>
    </row>
    <row r="2709">
      <c r="B2709" s="28">
        <f>IF(C2709&lt; $D$4+1,MOD(((ROW(B2709)-ROW(B$7))),$C$5)+1,"")</f>
        <v/>
      </c>
      <c r="C2709" s="28">
        <f>ROUNDDOWN(((ROW(C2709)-ROW(C$7))/C$5)+1,0)</f>
        <v/>
      </c>
    </row>
    <row r="2710">
      <c r="B2710" s="28">
        <f>IF(C2710&lt; $D$4+1,MOD(((ROW(B2710)-ROW(B$7))),$C$5)+1,"")</f>
        <v/>
      </c>
      <c r="C2710" s="28">
        <f>ROUNDDOWN(((ROW(C2710)-ROW(C$7))/C$5)+1,0)</f>
        <v/>
      </c>
    </row>
    <row r="2711">
      <c r="B2711" s="28">
        <f>IF(C2711&lt; $D$4+1,MOD(((ROW(B2711)-ROW(B$7))),$C$5)+1,"")</f>
        <v/>
      </c>
      <c r="C2711" s="28">
        <f>ROUNDDOWN(((ROW(C2711)-ROW(C$7))/C$5)+1,0)</f>
        <v/>
      </c>
    </row>
    <row r="2712">
      <c r="B2712" s="28">
        <f>IF(C2712&lt; $D$4+1,MOD(((ROW(B2712)-ROW(B$7))),$C$5)+1,"")</f>
        <v/>
      </c>
      <c r="C2712" s="28">
        <f>ROUNDDOWN(((ROW(C2712)-ROW(C$7))/C$5)+1,0)</f>
        <v/>
      </c>
    </row>
    <row r="2713">
      <c r="B2713" s="28">
        <f>IF(C2713&lt; $D$4+1,MOD(((ROW(B2713)-ROW(B$7))),$C$5)+1,"")</f>
        <v/>
      </c>
      <c r="C2713" s="28">
        <f>ROUNDDOWN(((ROW(C2713)-ROW(C$7))/C$5)+1,0)</f>
        <v/>
      </c>
    </row>
    <row r="2714">
      <c r="B2714" s="28">
        <f>IF(C2714&lt; $D$4+1,MOD(((ROW(B2714)-ROW(B$7))),$C$5)+1,"")</f>
        <v/>
      </c>
      <c r="C2714" s="28">
        <f>ROUNDDOWN(((ROW(C2714)-ROW(C$7))/C$5)+1,0)</f>
        <v/>
      </c>
    </row>
    <row r="2715">
      <c r="B2715" s="28">
        <f>IF(C2715&lt; $D$4+1,MOD(((ROW(B2715)-ROW(B$7))),$C$5)+1,"")</f>
        <v/>
      </c>
      <c r="C2715" s="28">
        <f>ROUNDDOWN(((ROW(C2715)-ROW(C$7))/C$5)+1,0)</f>
        <v/>
      </c>
    </row>
    <row r="2716">
      <c r="B2716" s="28">
        <f>IF(C2716&lt; $D$4+1,MOD(((ROW(B2716)-ROW(B$7))),$C$5)+1,"")</f>
        <v/>
      </c>
      <c r="C2716" s="28">
        <f>ROUNDDOWN(((ROW(C2716)-ROW(C$7))/C$5)+1,0)</f>
        <v/>
      </c>
    </row>
    <row r="2717">
      <c r="B2717" s="28">
        <f>IF(C2717&lt; $D$4+1,MOD(((ROW(B2717)-ROW(B$7))),$C$5)+1,"")</f>
        <v/>
      </c>
      <c r="C2717" s="28">
        <f>ROUNDDOWN(((ROW(C2717)-ROW(C$7))/C$5)+1,0)</f>
        <v/>
      </c>
    </row>
    <row r="2718">
      <c r="B2718" s="28">
        <f>IF(C2718&lt; $D$4+1,MOD(((ROW(B2718)-ROW(B$7))),$C$5)+1,"")</f>
        <v/>
      </c>
      <c r="C2718" s="28">
        <f>ROUNDDOWN(((ROW(C2718)-ROW(C$7))/C$5)+1,0)</f>
        <v/>
      </c>
    </row>
    <row r="2719">
      <c r="B2719" s="28">
        <f>IF(C2719&lt; $D$4+1,MOD(((ROW(B2719)-ROW(B$7))),$C$5)+1,"")</f>
        <v/>
      </c>
      <c r="C2719" s="28">
        <f>ROUNDDOWN(((ROW(C2719)-ROW(C$7))/C$5)+1,0)</f>
        <v/>
      </c>
    </row>
    <row r="2720">
      <c r="B2720" s="28">
        <f>IF(C2720&lt; $D$4+1,MOD(((ROW(B2720)-ROW(B$7))),$C$5)+1,"")</f>
        <v/>
      </c>
      <c r="C2720" s="28">
        <f>ROUNDDOWN(((ROW(C2720)-ROW(C$7))/C$5)+1,0)</f>
        <v/>
      </c>
    </row>
    <row r="2721">
      <c r="B2721" s="28">
        <f>IF(C2721&lt; $D$4+1,MOD(((ROW(B2721)-ROW(B$7))),$C$5)+1,"")</f>
        <v/>
      </c>
      <c r="C2721" s="28">
        <f>ROUNDDOWN(((ROW(C2721)-ROW(C$7))/C$5)+1,0)</f>
        <v/>
      </c>
    </row>
    <row r="2722">
      <c r="B2722" s="28">
        <f>IF(C2722&lt; $D$4+1,MOD(((ROW(B2722)-ROW(B$7))),$C$5)+1,"")</f>
        <v/>
      </c>
      <c r="C2722" s="28">
        <f>ROUNDDOWN(((ROW(C2722)-ROW(C$7))/C$5)+1,0)</f>
        <v/>
      </c>
    </row>
    <row r="2723">
      <c r="B2723" s="28">
        <f>IF(C2723&lt; $D$4+1,MOD(((ROW(B2723)-ROW(B$7))),$C$5)+1,"")</f>
        <v/>
      </c>
      <c r="C2723" s="28">
        <f>ROUNDDOWN(((ROW(C2723)-ROW(C$7))/C$5)+1,0)</f>
        <v/>
      </c>
    </row>
    <row r="2724">
      <c r="B2724" s="28">
        <f>IF(C2724&lt; $D$4+1,MOD(((ROW(B2724)-ROW(B$7))),$C$5)+1,"")</f>
        <v/>
      </c>
      <c r="C2724" s="28">
        <f>ROUNDDOWN(((ROW(C2724)-ROW(C$7))/C$5)+1,0)</f>
        <v/>
      </c>
    </row>
    <row r="2725">
      <c r="B2725" s="28">
        <f>IF(C2725&lt; $D$4+1,MOD(((ROW(B2725)-ROW(B$7))),$C$5)+1,"")</f>
        <v/>
      </c>
      <c r="C2725" s="28">
        <f>ROUNDDOWN(((ROW(C2725)-ROW(C$7))/C$5)+1,0)</f>
        <v/>
      </c>
    </row>
    <row r="2726">
      <c r="B2726" s="28">
        <f>IF(C2726&lt; $D$4+1,MOD(((ROW(B2726)-ROW(B$7))),$C$5)+1,"")</f>
        <v/>
      </c>
      <c r="C2726" s="28">
        <f>ROUNDDOWN(((ROW(C2726)-ROW(C$7))/C$5)+1,0)</f>
        <v/>
      </c>
    </row>
    <row r="2727">
      <c r="B2727" s="28">
        <f>IF(C2727&lt; $D$4+1,MOD(((ROW(B2727)-ROW(B$7))),$C$5)+1,"")</f>
        <v/>
      </c>
      <c r="C2727" s="28">
        <f>ROUNDDOWN(((ROW(C2727)-ROW(C$7))/C$5)+1,0)</f>
        <v/>
      </c>
    </row>
    <row r="2728">
      <c r="B2728" s="28">
        <f>IF(C2728&lt; $D$4+1,MOD(((ROW(B2728)-ROW(B$7))),$C$5)+1,"")</f>
        <v/>
      </c>
      <c r="C2728" s="28">
        <f>ROUNDDOWN(((ROW(C2728)-ROW(C$7))/C$5)+1,0)</f>
        <v/>
      </c>
    </row>
    <row r="2729">
      <c r="B2729" s="28">
        <f>IF(C2729&lt; $D$4+1,MOD(((ROW(B2729)-ROW(B$7))),$C$5)+1,"")</f>
        <v/>
      </c>
      <c r="C2729" s="28">
        <f>ROUNDDOWN(((ROW(C2729)-ROW(C$7))/C$5)+1,0)</f>
        <v/>
      </c>
    </row>
    <row r="2730">
      <c r="B2730" s="28">
        <f>IF(C2730&lt; $D$4+1,MOD(((ROW(B2730)-ROW(B$7))),$C$5)+1,"")</f>
        <v/>
      </c>
      <c r="C2730" s="28">
        <f>ROUNDDOWN(((ROW(C2730)-ROW(C$7))/C$5)+1,0)</f>
        <v/>
      </c>
    </row>
    <row r="2731">
      <c r="B2731" s="28">
        <f>IF(C2731&lt; $D$4+1,MOD(((ROW(B2731)-ROW(B$7))),$C$5)+1,"")</f>
        <v/>
      </c>
      <c r="C2731" s="28">
        <f>ROUNDDOWN(((ROW(C2731)-ROW(C$7))/C$5)+1,0)</f>
        <v/>
      </c>
    </row>
    <row r="2732">
      <c r="B2732" s="28">
        <f>IF(C2732&lt; $D$4+1,MOD(((ROW(B2732)-ROW(B$7))),$C$5)+1,"")</f>
        <v/>
      </c>
      <c r="C2732" s="28">
        <f>ROUNDDOWN(((ROW(C2732)-ROW(C$7))/C$5)+1,0)</f>
        <v/>
      </c>
    </row>
    <row r="2733">
      <c r="B2733" s="28">
        <f>IF(C2733&lt; $D$4+1,MOD(((ROW(B2733)-ROW(B$7))),$C$5)+1,"")</f>
        <v/>
      </c>
      <c r="C2733" s="28">
        <f>ROUNDDOWN(((ROW(C2733)-ROW(C$7))/C$5)+1,0)</f>
        <v/>
      </c>
    </row>
    <row r="2734">
      <c r="B2734" s="28">
        <f>IF(C2734&lt; $D$4+1,MOD(((ROW(B2734)-ROW(B$7))),$C$5)+1,"")</f>
        <v/>
      </c>
      <c r="C2734" s="28">
        <f>ROUNDDOWN(((ROW(C2734)-ROW(C$7))/C$5)+1,0)</f>
        <v/>
      </c>
    </row>
    <row r="2735">
      <c r="B2735" s="28">
        <f>IF(C2735&lt; $D$4+1,MOD(((ROW(B2735)-ROW(B$7))),$C$5)+1,"")</f>
        <v/>
      </c>
      <c r="C2735" s="28">
        <f>ROUNDDOWN(((ROW(C2735)-ROW(C$7))/C$5)+1,0)</f>
        <v/>
      </c>
    </row>
    <row r="2736">
      <c r="B2736" s="28">
        <f>IF(C2736&lt; $D$4+1,MOD(((ROW(B2736)-ROW(B$7))),$C$5)+1,"")</f>
        <v/>
      </c>
      <c r="C2736" s="28">
        <f>ROUNDDOWN(((ROW(C2736)-ROW(C$7))/C$5)+1,0)</f>
        <v/>
      </c>
    </row>
    <row r="2737">
      <c r="B2737" s="28">
        <f>IF(C2737&lt; $D$4+1,MOD(((ROW(B2737)-ROW(B$7))),$C$5)+1,"")</f>
        <v/>
      </c>
      <c r="C2737" s="28">
        <f>ROUNDDOWN(((ROW(C2737)-ROW(C$7))/C$5)+1,0)</f>
        <v/>
      </c>
    </row>
    <row r="2738">
      <c r="B2738" s="28">
        <f>IF(C2738&lt; $D$4+1,MOD(((ROW(B2738)-ROW(B$7))),$C$5)+1,"")</f>
        <v/>
      </c>
      <c r="C2738" s="28">
        <f>ROUNDDOWN(((ROW(C2738)-ROW(C$7))/C$5)+1,0)</f>
        <v/>
      </c>
    </row>
    <row r="2739">
      <c r="B2739" s="28">
        <f>IF(C2739&lt; $D$4+1,MOD(((ROW(B2739)-ROW(B$7))),$C$5)+1,"")</f>
        <v/>
      </c>
      <c r="C2739" s="28">
        <f>ROUNDDOWN(((ROW(C2739)-ROW(C$7))/C$5)+1,0)</f>
        <v/>
      </c>
    </row>
    <row r="2740">
      <c r="B2740" s="28">
        <f>IF(C2740&lt; $D$4+1,MOD(((ROW(B2740)-ROW(B$7))),$C$5)+1,"")</f>
        <v/>
      </c>
      <c r="C2740" s="28">
        <f>ROUNDDOWN(((ROW(C2740)-ROW(C$7))/C$5)+1,0)</f>
        <v/>
      </c>
    </row>
    <row r="2741">
      <c r="B2741" s="28">
        <f>IF(C2741&lt; $D$4+1,MOD(((ROW(B2741)-ROW(B$7))),$C$5)+1,"")</f>
        <v/>
      </c>
      <c r="C2741" s="28">
        <f>ROUNDDOWN(((ROW(C2741)-ROW(C$7))/C$5)+1,0)</f>
        <v/>
      </c>
    </row>
    <row r="2742">
      <c r="B2742" s="28">
        <f>IF(C2742&lt; $D$4+1,MOD(((ROW(B2742)-ROW(B$7))),$C$5)+1,"")</f>
        <v/>
      </c>
      <c r="C2742" s="28">
        <f>ROUNDDOWN(((ROW(C2742)-ROW(C$7))/C$5)+1,0)</f>
        <v/>
      </c>
    </row>
    <row r="2743">
      <c r="B2743" s="28">
        <f>IF(C2743&lt; $D$4+1,MOD(((ROW(B2743)-ROW(B$7))),$C$5)+1,"")</f>
        <v/>
      </c>
      <c r="C2743" s="28">
        <f>ROUNDDOWN(((ROW(C2743)-ROW(C$7))/C$5)+1,0)</f>
        <v/>
      </c>
    </row>
    <row r="2744">
      <c r="B2744" s="28">
        <f>IF(C2744&lt; $D$4+1,MOD(((ROW(B2744)-ROW(B$7))),$C$5)+1,"")</f>
        <v/>
      </c>
      <c r="C2744" s="28">
        <f>ROUNDDOWN(((ROW(C2744)-ROW(C$7))/C$5)+1,0)</f>
        <v/>
      </c>
    </row>
    <row r="2745">
      <c r="B2745" s="28">
        <f>IF(C2745&lt; $D$4+1,MOD(((ROW(B2745)-ROW(B$7))),$C$5)+1,"")</f>
        <v/>
      </c>
      <c r="C2745" s="28">
        <f>ROUNDDOWN(((ROW(C2745)-ROW(C$7))/C$5)+1,0)</f>
        <v/>
      </c>
    </row>
    <row r="2746">
      <c r="B2746" s="28">
        <f>IF(C2746&lt; $D$4+1,MOD(((ROW(B2746)-ROW(B$7))),$C$5)+1,"")</f>
        <v/>
      </c>
      <c r="C2746" s="28">
        <f>ROUNDDOWN(((ROW(C2746)-ROW(C$7))/C$5)+1,0)</f>
        <v/>
      </c>
    </row>
    <row r="2747">
      <c r="B2747" s="28">
        <f>IF(C2747&lt; $D$4+1,MOD(((ROW(B2747)-ROW(B$7))),$C$5)+1,"")</f>
        <v/>
      </c>
      <c r="C2747" s="28">
        <f>ROUNDDOWN(((ROW(C2747)-ROW(C$7))/C$5)+1,0)</f>
        <v/>
      </c>
    </row>
    <row r="2748">
      <c r="B2748" s="28">
        <f>IF(C2748&lt; $D$4+1,MOD(((ROW(B2748)-ROW(B$7))),$C$5)+1,"")</f>
        <v/>
      </c>
      <c r="C2748" s="28">
        <f>ROUNDDOWN(((ROW(C2748)-ROW(C$7))/C$5)+1,0)</f>
        <v/>
      </c>
    </row>
    <row r="2749">
      <c r="B2749" s="28">
        <f>IF(C2749&lt; $D$4+1,MOD(((ROW(B2749)-ROW(B$7))),$C$5)+1,"")</f>
        <v/>
      </c>
      <c r="C2749" s="28">
        <f>ROUNDDOWN(((ROW(C2749)-ROW(C$7))/C$5)+1,0)</f>
        <v/>
      </c>
    </row>
    <row r="2750">
      <c r="B2750" s="28">
        <f>IF(C2750&lt; $D$4+1,MOD(((ROW(B2750)-ROW(B$7))),$C$5)+1,"")</f>
        <v/>
      </c>
      <c r="C2750" s="28">
        <f>ROUNDDOWN(((ROW(C2750)-ROW(C$7))/C$5)+1,0)</f>
        <v/>
      </c>
    </row>
    <row r="2751">
      <c r="B2751" s="28">
        <f>IF(C2751&lt; $D$4+1,MOD(((ROW(B2751)-ROW(B$7))),$C$5)+1,"")</f>
        <v/>
      </c>
      <c r="C2751" s="28">
        <f>ROUNDDOWN(((ROW(C2751)-ROW(C$7))/C$5)+1,0)</f>
        <v/>
      </c>
    </row>
    <row r="2752">
      <c r="B2752" s="28">
        <f>IF(C2752&lt; $D$4+1,MOD(((ROW(B2752)-ROW(B$7))),$C$5)+1,"")</f>
        <v/>
      </c>
      <c r="C2752" s="28">
        <f>ROUNDDOWN(((ROW(C2752)-ROW(C$7))/C$5)+1,0)</f>
        <v/>
      </c>
    </row>
    <row r="2753">
      <c r="B2753" s="28">
        <f>IF(C2753&lt; $D$4+1,MOD(((ROW(B2753)-ROW(B$7))),$C$5)+1,"")</f>
        <v/>
      </c>
      <c r="C2753" s="28">
        <f>ROUNDDOWN(((ROW(C2753)-ROW(C$7))/C$5)+1,0)</f>
        <v/>
      </c>
    </row>
    <row r="2754">
      <c r="B2754" s="28">
        <f>IF(C2754&lt; $D$4+1,MOD(((ROW(B2754)-ROW(B$7))),$C$5)+1,"")</f>
        <v/>
      </c>
      <c r="C2754" s="28">
        <f>ROUNDDOWN(((ROW(C2754)-ROW(C$7))/C$5)+1,0)</f>
        <v/>
      </c>
    </row>
    <row r="2755">
      <c r="B2755" s="28">
        <f>IF(C2755&lt; $D$4+1,MOD(((ROW(B2755)-ROW(B$7))),$C$5)+1,"")</f>
        <v/>
      </c>
      <c r="C2755" s="28">
        <f>ROUNDDOWN(((ROW(C2755)-ROW(C$7))/C$5)+1,0)</f>
        <v/>
      </c>
    </row>
    <row r="2756">
      <c r="B2756" s="28">
        <f>IF(C2756&lt; $D$4+1,MOD(((ROW(B2756)-ROW(B$7))),$C$5)+1,"")</f>
        <v/>
      </c>
      <c r="C2756" s="28">
        <f>ROUNDDOWN(((ROW(C2756)-ROW(C$7))/C$5)+1,0)</f>
        <v/>
      </c>
    </row>
    <row r="2757">
      <c r="B2757" s="28">
        <f>IF(C2757&lt; $D$4+1,MOD(((ROW(B2757)-ROW(B$7))),$C$5)+1,"")</f>
        <v/>
      </c>
      <c r="C2757" s="28">
        <f>ROUNDDOWN(((ROW(C2757)-ROW(C$7))/C$5)+1,0)</f>
        <v/>
      </c>
    </row>
    <row r="2758">
      <c r="B2758" s="28">
        <f>IF(C2758&lt; $D$4+1,MOD(((ROW(B2758)-ROW(B$7))),$C$5)+1,"")</f>
        <v/>
      </c>
      <c r="C2758" s="28">
        <f>ROUNDDOWN(((ROW(C2758)-ROW(C$7))/C$5)+1,0)</f>
        <v/>
      </c>
    </row>
    <row r="2759">
      <c r="B2759" s="28">
        <f>IF(C2759&lt; $D$4+1,MOD(((ROW(B2759)-ROW(B$7))),$C$5)+1,"")</f>
        <v/>
      </c>
      <c r="C2759" s="28">
        <f>ROUNDDOWN(((ROW(C2759)-ROW(C$7))/C$5)+1,0)</f>
        <v/>
      </c>
    </row>
    <row r="2760">
      <c r="B2760" s="28">
        <f>IF(C2760&lt; $D$4+1,MOD(((ROW(B2760)-ROW(B$7))),$C$5)+1,"")</f>
        <v/>
      </c>
      <c r="C2760" s="28">
        <f>ROUNDDOWN(((ROW(C2760)-ROW(C$7))/C$5)+1,0)</f>
        <v/>
      </c>
    </row>
    <row r="2761">
      <c r="B2761" s="28">
        <f>IF(C2761&lt; $D$4+1,MOD(((ROW(B2761)-ROW(B$7))),$C$5)+1,"")</f>
        <v/>
      </c>
      <c r="C2761" s="28">
        <f>ROUNDDOWN(((ROW(C2761)-ROW(C$7))/C$5)+1,0)</f>
        <v/>
      </c>
    </row>
    <row r="2762">
      <c r="B2762" s="28">
        <f>IF(C2762&lt; $D$4+1,MOD(((ROW(B2762)-ROW(B$7))),$C$5)+1,"")</f>
        <v/>
      </c>
      <c r="C2762" s="28">
        <f>ROUNDDOWN(((ROW(C2762)-ROW(C$7))/C$5)+1,0)</f>
        <v/>
      </c>
    </row>
    <row r="2763">
      <c r="B2763" s="28">
        <f>IF(C2763&lt; $D$4+1,MOD(((ROW(B2763)-ROW(B$7))),$C$5)+1,"")</f>
        <v/>
      </c>
      <c r="C2763" s="28">
        <f>ROUNDDOWN(((ROW(C2763)-ROW(C$7))/C$5)+1,0)</f>
        <v/>
      </c>
    </row>
    <row r="2764">
      <c r="B2764" s="28">
        <f>IF(C2764&lt; $D$4+1,MOD(((ROW(B2764)-ROW(B$7))),$C$5)+1,"")</f>
        <v/>
      </c>
      <c r="C2764" s="28">
        <f>ROUNDDOWN(((ROW(C2764)-ROW(C$7))/C$5)+1,0)</f>
        <v/>
      </c>
    </row>
    <row r="2765">
      <c r="B2765" s="28">
        <f>IF(C2765&lt; $D$4+1,MOD(((ROW(B2765)-ROW(B$7))),$C$5)+1,"")</f>
        <v/>
      </c>
      <c r="C2765" s="28">
        <f>ROUNDDOWN(((ROW(C2765)-ROW(C$7))/C$5)+1,0)</f>
        <v/>
      </c>
    </row>
    <row r="2766">
      <c r="B2766" s="28">
        <f>IF(C2766&lt; $D$4+1,MOD(((ROW(B2766)-ROW(B$7))),$C$5)+1,"")</f>
        <v/>
      </c>
      <c r="C2766" s="28">
        <f>ROUNDDOWN(((ROW(C2766)-ROW(C$7))/C$5)+1,0)</f>
        <v/>
      </c>
    </row>
    <row r="2767">
      <c r="B2767" s="28">
        <f>IF(C2767&lt; $D$4+1,MOD(((ROW(B2767)-ROW(B$7))),$C$5)+1,"")</f>
        <v/>
      </c>
      <c r="C2767" s="28">
        <f>ROUNDDOWN(((ROW(C2767)-ROW(C$7))/C$5)+1,0)</f>
        <v/>
      </c>
    </row>
    <row r="2768">
      <c r="B2768" s="28">
        <f>IF(C2768&lt; $D$4+1,MOD(((ROW(B2768)-ROW(B$7))),$C$5)+1,"")</f>
        <v/>
      </c>
      <c r="C2768" s="28">
        <f>ROUNDDOWN(((ROW(C2768)-ROW(C$7))/C$5)+1,0)</f>
        <v/>
      </c>
    </row>
    <row r="2769">
      <c r="B2769" s="28">
        <f>IF(C2769&lt; $D$4+1,MOD(((ROW(B2769)-ROW(B$7))),$C$5)+1,"")</f>
        <v/>
      </c>
      <c r="C2769" s="28">
        <f>ROUNDDOWN(((ROW(C2769)-ROW(C$7))/C$5)+1,0)</f>
        <v/>
      </c>
    </row>
    <row r="2770">
      <c r="B2770" s="28">
        <f>IF(C2770&lt; $D$4+1,MOD(((ROW(B2770)-ROW(B$7))),$C$5)+1,"")</f>
        <v/>
      </c>
      <c r="C2770" s="28">
        <f>ROUNDDOWN(((ROW(C2770)-ROW(C$7))/C$5)+1,0)</f>
        <v/>
      </c>
    </row>
    <row r="2771">
      <c r="B2771" s="28">
        <f>IF(C2771&lt; $D$4+1,MOD(((ROW(B2771)-ROW(B$7))),$C$5)+1,"")</f>
        <v/>
      </c>
      <c r="C2771" s="28">
        <f>ROUNDDOWN(((ROW(C2771)-ROW(C$7))/C$5)+1,0)</f>
        <v/>
      </c>
    </row>
    <row r="2772">
      <c r="B2772" s="28">
        <f>IF(C2772&lt; $D$4+1,MOD(((ROW(B2772)-ROW(B$7))),$C$5)+1,"")</f>
        <v/>
      </c>
      <c r="C2772" s="28">
        <f>ROUNDDOWN(((ROW(C2772)-ROW(C$7))/C$5)+1,0)</f>
        <v/>
      </c>
    </row>
    <row r="2773">
      <c r="B2773" s="28">
        <f>IF(C2773&lt; $D$4+1,MOD(((ROW(B2773)-ROW(B$7))),$C$5)+1,"")</f>
        <v/>
      </c>
      <c r="C2773" s="28">
        <f>ROUNDDOWN(((ROW(C2773)-ROW(C$7))/C$5)+1,0)</f>
        <v/>
      </c>
    </row>
    <row r="2774">
      <c r="B2774" s="28">
        <f>IF(C2774&lt; $D$4+1,MOD(((ROW(B2774)-ROW(B$7))),$C$5)+1,"")</f>
        <v/>
      </c>
      <c r="C2774" s="28">
        <f>ROUNDDOWN(((ROW(C2774)-ROW(C$7))/C$5)+1,0)</f>
        <v/>
      </c>
    </row>
    <row r="2775">
      <c r="B2775" s="28">
        <f>IF(C2775&lt; $D$4+1,MOD(((ROW(B2775)-ROW(B$7))),$C$5)+1,"")</f>
        <v/>
      </c>
      <c r="C2775" s="28">
        <f>ROUNDDOWN(((ROW(C2775)-ROW(C$7))/C$5)+1,0)</f>
        <v/>
      </c>
    </row>
    <row r="2776">
      <c r="B2776" s="28">
        <f>IF(C2776&lt; $D$4+1,MOD(((ROW(B2776)-ROW(B$7))),$C$5)+1,"")</f>
        <v/>
      </c>
      <c r="C2776" s="28">
        <f>ROUNDDOWN(((ROW(C2776)-ROW(C$7))/C$5)+1,0)</f>
        <v/>
      </c>
    </row>
    <row r="2777">
      <c r="B2777" s="28">
        <f>IF(C2777&lt; $D$4+1,MOD(((ROW(B2777)-ROW(B$7))),$C$5)+1,"")</f>
        <v/>
      </c>
      <c r="C2777" s="28">
        <f>ROUNDDOWN(((ROW(C2777)-ROW(C$7))/C$5)+1,0)</f>
        <v/>
      </c>
    </row>
    <row r="2778">
      <c r="B2778" s="28">
        <f>IF(C2778&lt; $D$4+1,MOD(((ROW(B2778)-ROW(B$7))),$C$5)+1,"")</f>
        <v/>
      </c>
      <c r="C2778" s="28">
        <f>ROUNDDOWN(((ROW(C2778)-ROW(C$7))/C$5)+1,0)</f>
        <v/>
      </c>
    </row>
    <row r="2779">
      <c r="B2779" s="28">
        <f>IF(C2779&lt; $D$4+1,MOD(((ROW(B2779)-ROW(B$7))),$C$5)+1,"")</f>
        <v/>
      </c>
      <c r="C2779" s="28">
        <f>ROUNDDOWN(((ROW(C2779)-ROW(C$7))/C$5)+1,0)</f>
        <v/>
      </c>
    </row>
    <row r="2780">
      <c r="B2780" s="28">
        <f>IF(C2780&lt; $D$4+1,MOD(((ROW(B2780)-ROW(B$7))),$C$5)+1,"")</f>
        <v/>
      </c>
      <c r="C2780" s="28">
        <f>ROUNDDOWN(((ROW(C2780)-ROW(C$7))/C$5)+1,0)</f>
        <v/>
      </c>
    </row>
    <row r="2781">
      <c r="B2781" s="28">
        <f>IF(C2781&lt; $D$4+1,MOD(((ROW(B2781)-ROW(B$7))),$C$5)+1,"")</f>
        <v/>
      </c>
      <c r="C2781" s="28">
        <f>ROUNDDOWN(((ROW(C2781)-ROW(C$7))/C$5)+1,0)</f>
        <v/>
      </c>
    </row>
    <row r="2782">
      <c r="B2782" s="28">
        <f>IF(C2782&lt; $D$4+1,MOD(((ROW(B2782)-ROW(B$7))),$C$5)+1,"")</f>
        <v/>
      </c>
      <c r="C2782" s="28">
        <f>ROUNDDOWN(((ROW(C2782)-ROW(C$7))/C$5)+1,0)</f>
        <v/>
      </c>
    </row>
    <row r="2783">
      <c r="B2783" s="28">
        <f>IF(C2783&lt; $D$4+1,MOD(((ROW(B2783)-ROW(B$7))),$C$5)+1,"")</f>
        <v/>
      </c>
      <c r="C2783" s="28">
        <f>ROUNDDOWN(((ROW(C2783)-ROW(C$7))/C$5)+1,0)</f>
        <v/>
      </c>
    </row>
    <row r="2784">
      <c r="B2784" s="28">
        <f>IF(C2784&lt; $D$4+1,MOD(((ROW(B2784)-ROW(B$7))),$C$5)+1,"")</f>
        <v/>
      </c>
      <c r="C2784" s="28">
        <f>ROUNDDOWN(((ROW(C2784)-ROW(C$7))/C$5)+1,0)</f>
        <v/>
      </c>
    </row>
    <row r="2785">
      <c r="B2785" s="28">
        <f>IF(C2785&lt; $D$4+1,MOD(((ROW(B2785)-ROW(B$7))),$C$5)+1,"")</f>
        <v/>
      </c>
      <c r="C2785" s="28">
        <f>ROUNDDOWN(((ROW(C2785)-ROW(C$7))/C$5)+1,0)</f>
        <v/>
      </c>
    </row>
    <row r="2786">
      <c r="B2786" s="28">
        <f>IF(C2786&lt; $D$4+1,MOD(((ROW(B2786)-ROW(B$7))),$C$5)+1,"")</f>
        <v/>
      </c>
      <c r="C2786" s="28">
        <f>ROUNDDOWN(((ROW(C2786)-ROW(C$7))/C$5)+1,0)</f>
        <v/>
      </c>
    </row>
    <row r="2787">
      <c r="B2787" s="28">
        <f>IF(C2787&lt; $D$4+1,MOD(((ROW(B2787)-ROW(B$7))),$C$5)+1,"")</f>
        <v/>
      </c>
      <c r="C2787" s="28">
        <f>ROUNDDOWN(((ROW(C2787)-ROW(C$7))/C$5)+1,0)</f>
        <v/>
      </c>
    </row>
    <row r="2788">
      <c r="B2788" s="28">
        <f>IF(C2788&lt; $D$4+1,MOD(((ROW(B2788)-ROW(B$7))),$C$5)+1,"")</f>
        <v/>
      </c>
      <c r="C2788" s="28">
        <f>ROUNDDOWN(((ROW(C2788)-ROW(C$7))/C$5)+1,0)</f>
        <v/>
      </c>
    </row>
    <row r="2789">
      <c r="B2789" s="28">
        <f>IF(C2789&lt; $D$4+1,MOD(((ROW(B2789)-ROW(B$7))),$C$5)+1,"")</f>
        <v/>
      </c>
      <c r="C2789" s="28">
        <f>ROUNDDOWN(((ROW(C2789)-ROW(C$7))/C$5)+1,0)</f>
        <v/>
      </c>
    </row>
    <row r="2790">
      <c r="B2790" s="28">
        <f>IF(C2790&lt; $D$4+1,MOD(((ROW(B2790)-ROW(B$7))),$C$5)+1,"")</f>
        <v/>
      </c>
      <c r="C2790" s="28">
        <f>ROUNDDOWN(((ROW(C2790)-ROW(C$7))/C$5)+1,0)</f>
        <v/>
      </c>
    </row>
    <row r="2791">
      <c r="B2791" s="28">
        <f>IF(C2791&lt; $D$4+1,MOD(((ROW(B2791)-ROW(B$7))),$C$5)+1,"")</f>
        <v/>
      </c>
      <c r="C2791" s="28">
        <f>ROUNDDOWN(((ROW(C2791)-ROW(C$7))/C$5)+1,0)</f>
        <v/>
      </c>
    </row>
    <row r="2792">
      <c r="B2792" s="28">
        <f>IF(C2792&lt; $D$4+1,MOD(((ROW(B2792)-ROW(B$7))),$C$5)+1,"")</f>
        <v/>
      </c>
      <c r="C2792" s="28">
        <f>ROUNDDOWN(((ROW(C2792)-ROW(C$7))/C$5)+1,0)</f>
        <v/>
      </c>
    </row>
    <row r="2793">
      <c r="B2793" s="28">
        <f>IF(C2793&lt; $D$4+1,MOD(((ROW(B2793)-ROW(B$7))),$C$5)+1,"")</f>
        <v/>
      </c>
      <c r="C2793" s="28">
        <f>ROUNDDOWN(((ROW(C2793)-ROW(C$7))/C$5)+1,0)</f>
        <v/>
      </c>
    </row>
    <row r="2794">
      <c r="B2794" s="28">
        <f>IF(C2794&lt; $D$4+1,MOD(((ROW(B2794)-ROW(B$7))),$C$5)+1,"")</f>
        <v/>
      </c>
      <c r="C2794" s="28">
        <f>ROUNDDOWN(((ROW(C2794)-ROW(C$7))/C$5)+1,0)</f>
        <v/>
      </c>
    </row>
    <row r="2795">
      <c r="B2795" s="28">
        <f>IF(C2795&lt; $D$4+1,MOD(((ROW(B2795)-ROW(B$7))),$C$5)+1,"")</f>
        <v/>
      </c>
      <c r="C2795" s="28">
        <f>ROUNDDOWN(((ROW(C2795)-ROW(C$7))/C$5)+1,0)</f>
        <v/>
      </c>
    </row>
    <row r="2796">
      <c r="B2796" s="28">
        <f>IF(C2796&lt; $D$4+1,MOD(((ROW(B2796)-ROW(B$7))),$C$5)+1,"")</f>
        <v/>
      </c>
      <c r="C2796" s="28">
        <f>ROUNDDOWN(((ROW(C2796)-ROW(C$7))/C$5)+1,0)</f>
        <v/>
      </c>
    </row>
    <row r="2797">
      <c r="B2797" s="28">
        <f>IF(C2797&lt; $D$4+1,MOD(((ROW(B2797)-ROW(B$7))),$C$5)+1,"")</f>
        <v/>
      </c>
      <c r="C2797" s="28">
        <f>ROUNDDOWN(((ROW(C2797)-ROW(C$7))/C$5)+1,0)</f>
        <v/>
      </c>
    </row>
    <row r="2798">
      <c r="B2798" s="28">
        <f>IF(C2798&lt; $D$4+1,MOD(((ROW(B2798)-ROW(B$7))),$C$5)+1,"")</f>
        <v/>
      </c>
      <c r="C2798" s="28">
        <f>ROUNDDOWN(((ROW(C2798)-ROW(C$7))/C$5)+1,0)</f>
        <v/>
      </c>
    </row>
    <row r="2799">
      <c r="B2799" s="28">
        <f>IF(C2799&lt; $D$4+1,MOD(((ROW(B2799)-ROW(B$7))),$C$5)+1,"")</f>
        <v/>
      </c>
      <c r="C2799" s="28">
        <f>ROUNDDOWN(((ROW(C2799)-ROW(C$7))/C$5)+1,0)</f>
        <v/>
      </c>
    </row>
    <row r="2800">
      <c r="B2800" s="28">
        <f>IF(C2800&lt; $D$4+1,MOD(((ROW(B2800)-ROW(B$7))),$C$5)+1,"")</f>
        <v/>
      </c>
      <c r="C2800" s="28">
        <f>ROUNDDOWN(((ROW(C2800)-ROW(C$7))/C$5)+1,0)</f>
        <v/>
      </c>
    </row>
    <row r="2801">
      <c r="B2801" s="28">
        <f>IF(C2801&lt; $D$4+1,MOD(((ROW(B2801)-ROW(B$7))),$C$5)+1,"")</f>
        <v/>
      </c>
      <c r="C2801" s="28">
        <f>ROUNDDOWN(((ROW(C2801)-ROW(C$7))/C$5)+1,0)</f>
        <v/>
      </c>
    </row>
    <row r="2802">
      <c r="B2802" s="28">
        <f>IF(C2802&lt; $D$4+1,MOD(((ROW(B2802)-ROW(B$7))),$C$5)+1,"")</f>
        <v/>
      </c>
      <c r="C2802" s="28">
        <f>ROUNDDOWN(((ROW(C2802)-ROW(C$7))/C$5)+1,0)</f>
        <v/>
      </c>
    </row>
    <row r="2803">
      <c r="B2803" s="28">
        <f>IF(C2803&lt; $D$4+1,MOD(((ROW(B2803)-ROW(B$7))),$C$5)+1,"")</f>
        <v/>
      </c>
      <c r="C2803" s="28">
        <f>ROUNDDOWN(((ROW(C2803)-ROW(C$7))/C$5)+1,0)</f>
        <v/>
      </c>
    </row>
    <row r="2804">
      <c r="B2804" s="28">
        <f>IF(C2804&lt; $D$4+1,MOD(((ROW(B2804)-ROW(B$7))),$C$5)+1,"")</f>
        <v/>
      </c>
      <c r="C2804" s="28">
        <f>ROUNDDOWN(((ROW(C2804)-ROW(C$7))/C$5)+1,0)</f>
        <v/>
      </c>
    </row>
    <row r="2805">
      <c r="B2805" s="28">
        <f>IF(C2805&lt; $D$4+1,MOD(((ROW(B2805)-ROW(B$7))),$C$5)+1,"")</f>
        <v/>
      </c>
      <c r="C2805" s="28">
        <f>ROUNDDOWN(((ROW(C2805)-ROW(C$7))/C$5)+1,0)</f>
        <v/>
      </c>
    </row>
    <row r="2806">
      <c r="B2806" s="28">
        <f>IF(C2806&lt; $D$4+1,MOD(((ROW(B2806)-ROW(B$7))),$C$5)+1,"")</f>
        <v/>
      </c>
      <c r="C2806" s="28">
        <f>ROUNDDOWN(((ROW(C2806)-ROW(C$7))/C$5)+1,0)</f>
        <v/>
      </c>
    </row>
    <row r="2807">
      <c r="B2807" s="28">
        <f>IF(C2807&lt; $D$4+1,MOD(((ROW(B2807)-ROW(B$7))),$C$5)+1,"")</f>
        <v/>
      </c>
      <c r="C2807" s="28">
        <f>ROUNDDOWN(((ROW(C2807)-ROW(C$7))/C$5)+1,0)</f>
        <v/>
      </c>
    </row>
    <row r="2808">
      <c r="B2808" s="28">
        <f>IF(C2808&lt; $D$4+1,MOD(((ROW(B2808)-ROW(B$7))),$C$5)+1,"")</f>
        <v/>
      </c>
      <c r="C2808" s="28">
        <f>ROUNDDOWN(((ROW(C2808)-ROW(C$7))/C$5)+1,0)</f>
        <v/>
      </c>
    </row>
    <row r="2809">
      <c r="B2809" s="28">
        <f>IF(C2809&lt; $D$4+1,MOD(((ROW(B2809)-ROW(B$7))),$C$5)+1,"")</f>
        <v/>
      </c>
      <c r="C2809" s="28">
        <f>ROUNDDOWN(((ROW(C2809)-ROW(C$7))/C$5)+1,0)</f>
        <v/>
      </c>
    </row>
    <row r="2810">
      <c r="B2810" s="28">
        <f>IF(C2810&lt; $D$4+1,MOD(((ROW(B2810)-ROW(B$7))),$C$5)+1,"")</f>
        <v/>
      </c>
      <c r="C2810" s="28">
        <f>ROUNDDOWN(((ROW(C2810)-ROW(C$7))/C$5)+1,0)</f>
        <v/>
      </c>
    </row>
    <row r="2811">
      <c r="B2811" s="28">
        <f>IF(C2811&lt; $D$4+1,MOD(((ROW(B2811)-ROW(B$7))),$C$5)+1,"")</f>
        <v/>
      </c>
      <c r="C2811" s="28">
        <f>ROUNDDOWN(((ROW(C2811)-ROW(C$7))/C$5)+1,0)</f>
        <v/>
      </c>
    </row>
    <row r="2812">
      <c r="B2812" s="28">
        <f>IF(C2812&lt; $D$4+1,MOD(((ROW(B2812)-ROW(B$7))),$C$5)+1,"")</f>
        <v/>
      </c>
      <c r="C2812" s="28">
        <f>ROUNDDOWN(((ROW(C2812)-ROW(C$7))/C$5)+1,0)</f>
        <v/>
      </c>
    </row>
    <row r="2813">
      <c r="B2813" s="28">
        <f>IF(C2813&lt; $D$4+1,MOD(((ROW(B2813)-ROW(B$7))),$C$5)+1,"")</f>
        <v/>
      </c>
      <c r="C2813" s="28">
        <f>ROUNDDOWN(((ROW(C2813)-ROW(C$7))/C$5)+1,0)</f>
        <v/>
      </c>
    </row>
    <row r="2814">
      <c r="B2814" s="28">
        <f>IF(C2814&lt; $D$4+1,MOD(((ROW(B2814)-ROW(B$7))),$C$5)+1,"")</f>
        <v/>
      </c>
      <c r="C2814" s="28">
        <f>ROUNDDOWN(((ROW(C2814)-ROW(C$7))/C$5)+1,0)</f>
        <v/>
      </c>
    </row>
    <row r="2815">
      <c r="B2815" s="28">
        <f>IF(C2815&lt; $D$4+1,MOD(((ROW(B2815)-ROW(B$7))),$C$5)+1,"")</f>
        <v/>
      </c>
      <c r="C2815" s="28">
        <f>ROUNDDOWN(((ROW(C2815)-ROW(C$7))/C$5)+1,0)</f>
        <v/>
      </c>
    </row>
    <row r="2816">
      <c r="B2816" s="28">
        <f>IF(C2816&lt; $D$4+1,MOD(((ROW(B2816)-ROW(B$7))),$C$5)+1,"")</f>
        <v/>
      </c>
      <c r="C2816" s="28">
        <f>ROUNDDOWN(((ROW(C2816)-ROW(C$7))/C$5)+1,0)</f>
        <v/>
      </c>
    </row>
    <row r="2817">
      <c r="B2817" s="28">
        <f>IF(C2817&lt; $D$4+1,MOD(((ROW(B2817)-ROW(B$7))),$C$5)+1,"")</f>
        <v/>
      </c>
      <c r="C2817" s="28">
        <f>ROUNDDOWN(((ROW(C2817)-ROW(C$7))/C$5)+1,0)</f>
        <v/>
      </c>
    </row>
    <row r="2818">
      <c r="B2818" s="28">
        <f>IF(C2818&lt; $D$4+1,MOD(((ROW(B2818)-ROW(B$7))),$C$5)+1,"")</f>
        <v/>
      </c>
      <c r="C2818" s="28">
        <f>ROUNDDOWN(((ROW(C2818)-ROW(C$7))/C$5)+1,0)</f>
        <v/>
      </c>
    </row>
    <row r="2819">
      <c r="B2819" s="28">
        <f>IF(C2819&lt; $D$4+1,MOD(((ROW(B2819)-ROW(B$7))),$C$5)+1,"")</f>
        <v/>
      </c>
      <c r="C2819" s="28">
        <f>ROUNDDOWN(((ROW(C2819)-ROW(C$7))/C$5)+1,0)</f>
        <v/>
      </c>
    </row>
    <row r="2820">
      <c r="B2820" s="28">
        <f>IF(C2820&lt; $D$4+1,MOD(((ROW(B2820)-ROW(B$7))),$C$5)+1,"")</f>
        <v/>
      </c>
      <c r="C2820" s="28">
        <f>ROUNDDOWN(((ROW(C2820)-ROW(C$7))/C$5)+1,0)</f>
        <v/>
      </c>
    </row>
    <row r="2821">
      <c r="B2821" s="28">
        <f>IF(C2821&lt; $D$4+1,MOD(((ROW(B2821)-ROW(B$7))),$C$5)+1,"")</f>
        <v/>
      </c>
      <c r="C2821" s="28">
        <f>ROUNDDOWN(((ROW(C2821)-ROW(C$7))/C$5)+1,0)</f>
        <v/>
      </c>
    </row>
    <row r="2822">
      <c r="B2822" s="28">
        <f>IF(C2822&lt; $D$4+1,MOD(((ROW(B2822)-ROW(B$7))),$C$5)+1,"")</f>
        <v/>
      </c>
      <c r="C2822" s="28">
        <f>ROUNDDOWN(((ROW(C2822)-ROW(C$7))/C$5)+1,0)</f>
        <v/>
      </c>
    </row>
    <row r="2823">
      <c r="B2823" s="28">
        <f>IF(C2823&lt; $D$4+1,MOD(((ROW(B2823)-ROW(B$7))),$C$5)+1,"")</f>
        <v/>
      </c>
      <c r="C2823" s="28">
        <f>ROUNDDOWN(((ROW(C2823)-ROW(C$7))/C$5)+1,0)</f>
        <v/>
      </c>
    </row>
    <row r="2824">
      <c r="B2824" s="28">
        <f>IF(C2824&lt; $D$4+1,MOD(((ROW(B2824)-ROW(B$7))),$C$5)+1,"")</f>
        <v/>
      </c>
      <c r="C2824" s="28">
        <f>ROUNDDOWN(((ROW(C2824)-ROW(C$7))/C$5)+1,0)</f>
        <v/>
      </c>
    </row>
    <row r="2825">
      <c r="B2825" s="28">
        <f>IF(C2825&lt; $D$4+1,MOD(((ROW(B2825)-ROW(B$7))),$C$5)+1,"")</f>
        <v/>
      </c>
      <c r="C2825" s="28">
        <f>ROUNDDOWN(((ROW(C2825)-ROW(C$7))/C$5)+1,0)</f>
        <v/>
      </c>
    </row>
    <row r="2826">
      <c r="B2826" s="28">
        <f>IF(C2826&lt; $D$4+1,MOD(((ROW(B2826)-ROW(B$7))),$C$5)+1,"")</f>
        <v/>
      </c>
      <c r="C2826" s="28">
        <f>ROUNDDOWN(((ROW(C2826)-ROW(C$7))/C$5)+1,0)</f>
        <v/>
      </c>
    </row>
    <row r="2827">
      <c r="B2827" s="28">
        <f>IF(C2827&lt; $D$4+1,MOD(((ROW(B2827)-ROW(B$7))),$C$5)+1,"")</f>
        <v/>
      </c>
      <c r="C2827" s="28">
        <f>ROUNDDOWN(((ROW(C2827)-ROW(C$7))/C$5)+1,0)</f>
        <v/>
      </c>
    </row>
    <row r="2828">
      <c r="B2828" s="28">
        <f>IF(C2828&lt; $D$4+1,MOD(((ROW(B2828)-ROW(B$7))),$C$5)+1,"")</f>
        <v/>
      </c>
      <c r="C2828" s="28">
        <f>ROUNDDOWN(((ROW(C2828)-ROW(C$7))/C$5)+1,0)</f>
        <v/>
      </c>
    </row>
    <row r="2829">
      <c r="B2829" s="28">
        <f>IF(C2829&lt; $D$4+1,MOD(((ROW(B2829)-ROW(B$7))),$C$5)+1,"")</f>
        <v/>
      </c>
      <c r="C2829" s="28">
        <f>ROUNDDOWN(((ROW(C2829)-ROW(C$7))/C$5)+1,0)</f>
        <v/>
      </c>
    </row>
    <row r="2830">
      <c r="B2830" s="28">
        <f>IF(C2830&lt; $D$4+1,MOD(((ROW(B2830)-ROW(B$7))),$C$5)+1,"")</f>
        <v/>
      </c>
      <c r="C2830" s="28">
        <f>ROUNDDOWN(((ROW(C2830)-ROW(C$7))/C$5)+1,0)</f>
        <v/>
      </c>
    </row>
    <row r="2831">
      <c r="B2831" s="28">
        <f>IF(C2831&lt; $D$4+1,MOD(((ROW(B2831)-ROW(B$7))),$C$5)+1,"")</f>
        <v/>
      </c>
      <c r="C2831" s="28">
        <f>ROUNDDOWN(((ROW(C2831)-ROW(C$7))/C$5)+1,0)</f>
        <v/>
      </c>
    </row>
    <row r="2832">
      <c r="B2832" s="28">
        <f>IF(C2832&lt; $D$4+1,MOD(((ROW(B2832)-ROW(B$7))),$C$5)+1,"")</f>
        <v/>
      </c>
      <c r="C2832" s="28">
        <f>ROUNDDOWN(((ROW(C2832)-ROW(C$7))/C$5)+1,0)</f>
        <v/>
      </c>
    </row>
    <row r="2833">
      <c r="B2833" s="28">
        <f>IF(C2833&lt; $D$4+1,MOD(((ROW(B2833)-ROW(B$7))),$C$5)+1,"")</f>
        <v/>
      </c>
      <c r="C2833" s="28">
        <f>ROUNDDOWN(((ROW(C2833)-ROW(C$7))/C$5)+1,0)</f>
        <v/>
      </c>
    </row>
    <row r="2834">
      <c r="B2834" s="28">
        <f>IF(C2834&lt; $D$4+1,MOD(((ROW(B2834)-ROW(B$7))),$C$5)+1,"")</f>
        <v/>
      </c>
      <c r="C2834" s="28">
        <f>ROUNDDOWN(((ROW(C2834)-ROW(C$7))/C$5)+1,0)</f>
        <v/>
      </c>
    </row>
    <row r="2835">
      <c r="B2835" s="28">
        <f>IF(C2835&lt; $D$4+1,MOD(((ROW(B2835)-ROW(B$7))),$C$5)+1,"")</f>
        <v/>
      </c>
      <c r="C2835" s="28">
        <f>ROUNDDOWN(((ROW(C2835)-ROW(C$7))/C$5)+1,0)</f>
        <v/>
      </c>
    </row>
    <row r="2836">
      <c r="B2836" s="28">
        <f>IF(C2836&lt; $D$4+1,MOD(((ROW(B2836)-ROW(B$7))),$C$5)+1,"")</f>
        <v/>
      </c>
      <c r="C2836" s="28">
        <f>ROUNDDOWN(((ROW(C2836)-ROW(C$7))/C$5)+1,0)</f>
        <v/>
      </c>
    </row>
    <row r="2837">
      <c r="B2837" s="28">
        <f>IF(C2837&lt; $D$4+1,MOD(((ROW(B2837)-ROW(B$7))),$C$5)+1,"")</f>
        <v/>
      </c>
      <c r="C2837" s="28">
        <f>ROUNDDOWN(((ROW(C2837)-ROW(C$7))/C$5)+1,0)</f>
        <v/>
      </c>
    </row>
    <row r="2838">
      <c r="B2838" s="28">
        <f>IF(C2838&lt; $D$4+1,MOD(((ROW(B2838)-ROW(B$7))),$C$5)+1,"")</f>
        <v/>
      </c>
      <c r="C2838" s="28">
        <f>ROUNDDOWN(((ROW(C2838)-ROW(C$7))/C$5)+1,0)</f>
        <v/>
      </c>
    </row>
    <row r="2839">
      <c r="B2839" s="28">
        <f>IF(C2839&lt; $D$4+1,MOD(((ROW(B2839)-ROW(B$7))),$C$5)+1,"")</f>
        <v/>
      </c>
      <c r="C2839" s="28">
        <f>ROUNDDOWN(((ROW(C2839)-ROW(C$7))/C$5)+1,0)</f>
        <v/>
      </c>
    </row>
    <row r="2840">
      <c r="B2840" s="28">
        <f>IF(C2840&lt; $D$4+1,MOD(((ROW(B2840)-ROW(B$7))),$C$5)+1,"")</f>
        <v/>
      </c>
      <c r="C2840" s="28">
        <f>ROUNDDOWN(((ROW(C2840)-ROW(C$7))/C$5)+1,0)</f>
        <v/>
      </c>
    </row>
    <row r="2841">
      <c r="B2841" s="28">
        <f>IF(C2841&lt; $D$4+1,MOD(((ROW(B2841)-ROW(B$7))),$C$5)+1,"")</f>
        <v/>
      </c>
      <c r="C2841" s="28">
        <f>ROUNDDOWN(((ROW(C2841)-ROW(C$7))/C$5)+1,0)</f>
        <v/>
      </c>
    </row>
    <row r="2842">
      <c r="B2842" s="28">
        <f>IF(C2842&lt; $D$4+1,MOD(((ROW(B2842)-ROW(B$7))),$C$5)+1,"")</f>
        <v/>
      </c>
      <c r="C2842" s="28">
        <f>ROUNDDOWN(((ROW(C2842)-ROW(C$7))/C$5)+1,0)</f>
        <v/>
      </c>
    </row>
    <row r="2843">
      <c r="B2843" s="28">
        <f>IF(C2843&lt; $D$4+1,MOD(((ROW(B2843)-ROW(B$7))),$C$5)+1,"")</f>
        <v/>
      </c>
      <c r="C2843" s="28">
        <f>ROUNDDOWN(((ROW(C2843)-ROW(C$7))/C$5)+1,0)</f>
        <v/>
      </c>
    </row>
    <row r="2844">
      <c r="B2844" s="28">
        <f>IF(C2844&lt; $D$4+1,MOD(((ROW(B2844)-ROW(B$7))),$C$5)+1,"")</f>
        <v/>
      </c>
      <c r="C2844" s="28">
        <f>ROUNDDOWN(((ROW(C2844)-ROW(C$7))/C$5)+1,0)</f>
        <v/>
      </c>
    </row>
    <row r="2845">
      <c r="B2845" s="28">
        <f>IF(C2845&lt; $D$4+1,MOD(((ROW(B2845)-ROW(B$7))),$C$5)+1,"")</f>
        <v/>
      </c>
      <c r="C2845" s="28">
        <f>ROUNDDOWN(((ROW(C2845)-ROW(C$7))/C$5)+1,0)</f>
        <v/>
      </c>
    </row>
    <row r="2846">
      <c r="B2846" s="28">
        <f>IF(C2846&lt; $D$4+1,MOD(((ROW(B2846)-ROW(B$7))),$C$5)+1,"")</f>
        <v/>
      </c>
      <c r="C2846" s="28">
        <f>ROUNDDOWN(((ROW(C2846)-ROW(C$7))/C$5)+1,0)</f>
        <v/>
      </c>
    </row>
    <row r="2847">
      <c r="B2847" s="28">
        <f>IF(C2847&lt; $D$4+1,MOD(((ROW(B2847)-ROW(B$7))),$C$5)+1,"")</f>
        <v/>
      </c>
      <c r="C2847" s="28">
        <f>ROUNDDOWN(((ROW(C2847)-ROW(C$7))/C$5)+1,0)</f>
        <v/>
      </c>
    </row>
    <row r="2848">
      <c r="B2848" s="28">
        <f>IF(C2848&lt; $D$4+1,MOD(((ROW(B2848)-ROW(B$7))),$C$5)+1,"")</f>
        <v/>
      </c>
      <c r="C2848" s="28">
        <f>ROUNDDOWN(((ROW(C2848)-ROW(C$7))/C$5)+1,0)</f>
        <v/>
      </c>
    </row>
    <row r="2849">
      <c r="B2849" s="28">
        <f>IF(C2849&lt; $D$4+1,MOD(((ROW(B2849)-ROW(B$7))),$C$5)+1,"")</f>
        <v/>
      </c>
      <c r="C2849" s="28">
        <f>ROUNDDOWN(((ROW(C2849)-ROW(C$7))/C$5)+1,0)</f>
        <v/>
      </c>
    </row>
    <row r="2850">
      <c r="B2850" s="28">
        <f>IF(C2850&lt; $D$4+1,MOD(((ROW(B2850)-ROW(B$7))),$C$5)+1,"")</f>
        <v/>
      </c>
      <c r="C2850" s="28">
        <f>ROUNDDOWN(((ROW(C2850)-ROW(C$7))/C$5)+1,0)</f>
        <v/>
      </c>
    </row>
    <row r="2851">
      <c r="B2851" s="28">
        <f>IF(C2851&lt; $D$4+1,MOD(((ROW(B2851)-ROW(B$7))),$C$5)+1,"")</f>
        <v/>
      </c>
      <c r="C2851" s="28">
        <f>ROUNDDOWN(((ROW(C2851)-ROW(C$7))/C$5)+1,0)</f>
        <v/>
      </c>
    </row>
    <row r="2852">
      <c r="B2852" s="28">
        <f>IF(C2852&lt; $D$4+1,MOD(((ROW(B2852)-ROW(B$7))),$C$5)+1,"")</f>
        <v/>
      </c>
      <c r="C2852" s="28">
        <f>ROUNDDOWN(((ROW(C2852)-ROW(C$7))/C$5)+1,0)</f>
        <v/>
      </c>
    </row>
    <row r="2853">
      <c r="B2853" s="28">
        <f>IF(C2853&lt; $D$4+1,MOD(((ROW(B2853)-ROW(B$7))),$C$5)+1,"")</f>
        <v/>
      </c>
      <c r="C2853" s="28">
        <f>ROUNDDOWN(((ROW(C2853)-ROW(C$7))/C$5)+1,0)</f>
        <v/>
      </c>
    </row>
    <row r="2854">
      <c r="B2854" s="28">
        <f>IF(C2854&lt; $D$4+1,MOD(((ROW(B2854)-ROW(B$7))),$C$5)+1,"")</f>
        <v/>
      </c>
      <c r="C2854" s="28">
        <f>ROUNDDOWN(((ROW(C2854)-ROW(C$7))/C$5)+1,0)</f>
        <v/>
      </c>
    </row>
    <row r="2855">
      <c r="B2855" s="28">
        <f>IF(C2855&lt; $D$4+1,MOD(((ROW(B2855)-ROW(B$7))),$C$5)+1,"")</f>
        <v/>
      </c>
      <c r="C2855" s="28">
        <f>ROUNDDOWN(((ROW(C2855)-ROW(C$7))/C$5)+1,0)</f>
        <v/>
      </c>
    </row>
    <row r="2856">
      <c r="B2856" s="28">
        <f>IF(C2856&lt; $D$4+1,MOD(((ROW(B2856)-ROW(B$7))),$C$5)+1,"")</f>
        <v/>
      </c>
      <c r="C2856" s="28">
        <f>ROUNDDOWN(((ROW(C2856)-ROW(C$7))/C$5)+1,0)</f>
        <v/>
      </c>
    </row>
    <row r="2857">
      <c r="B2857" s="28">
        <f>IF(C2857&lt; $D$4+1,MOD(((ROW(B2857)-ROW(B$7))),$C$5)+1,"")</f>
        <v/>
      </c>
      <c r="C2857" s="28">
        <f>ROUNDDOWN(((ROW(C2857)-ROW(C$7))/C$5)+1,0)</f>
        <v/>
      </c>
    </row>
    <row r="2858">
      <c r="B2858" s="28">
        <f>IF(C2858&lt; $D$4+1,MOD(((ROW(B2858)-ROW(B$7))),$C$5)+1,"")</f>
        <v/>
      </c>
      <c r="C2858" s="28">
        <f>ROUNDDOWN(((ROW(C2858)-ROW(C$7))/C$5)+1,0)</f>
        <v/>
      </c>
    </row>
    <row r="2859">
      <c r="B2859" s="28">
        <f>IF(C2859&lt; $D$4+1,MOD(((ROW(B2859)-ROW(B$7))),$C$5)+1,"")</f>
        <v/>
      </c>
      <c r="C2859" s="28">
        <f>ROUNDDOWN(((ROW(C2859)-ROW(C$7))/C$5)+1,0)</f>
        <v/>
      </c>
    </row>
    <row r="2860">
      <c r="B2860" s="28">
        <f>IF(C2860&lt; $D$4+1,MOD(((ROW(B2860)-ROW(B$7))),$C$5)+1,"")</f>
        <v/>
      </c>
      <c r="C2860" s="28">
        <f>ROUNDDOWN(((ROW(C2860)-ROW(C$7))/C$5)+1,0)</f>
        <v/>
      </c>
    </row>
    <row r="2861">
      <c r="B2861" s="28">
        <f>IF(C2861&lt; $D$4+1,MOD(((ROW(B2861)-ROW(B$7))),$C$5)+1,"")</f>
        <v/>
      </c>
      <c r="C2861" s="28">
        <f>ROUNDDOWN(((ROW(C2861)-ROW(C$7))/C$5)+1,0)</f>
        <v/>
      </c>
    </row>
    <row r="2862">
      <c r="B2862" s="28">
        <f>IF(C2862&lt; $D$4+1,MOD(((ROW(B2862)-ROW(B$7))),$C$5)+1,"")</f>
        <v/>
      </c>
      <c r="C2862" s="28">
        <f>ROUNDDOWN(((ROW(C2862)-ROW(C$7))/C$5)+1,0)</f>
        <v/>
      </c>
    </row>
    <row r="2863">
      <c r="B2863" s="28">
        <f>IF(C2863&lt; $D$4+1,MOD(((ROW(B2863)-ROW(B$7))),$C$5)+1,"")</f>
        <v/>
      </c>
      <c r="C2863" s="28">
        <f>ROUNDDOWN(((ROW(C2863)-ROW(C$7))/C$5)+1,0)</f>
        <v/>
      </c>
    </row>
    <row r="2864">
      <c r="B2864" s="28">
        <f>IF(C2864&lt; $D$4+1,MOD(((ROW(B2864)-ROW(B$7))),$C$5)+1,"")</f>
        <v/>
      </c>
      <c r="C2864" s="28">
        <f>ROUNDDOWN(((ROW(C2864)-ROW(C$7))/C$5)+1,0)</f>
        <v/>
      </c>
    </row>
    <row r="2865">
      <c r="B2865" s="28">
        <f>IF(C2865&lt; $D$4+1,MOD(((ROW(B2865)-ROW(B$7))),$C$5)+1,"")</f>
        <v/>
      </c>
      <c r="C2865" s="28">
        <f>ROUNDDOWN(((ROW(C2865)-ROW(C$7))/C$5)+1,0)</f>
        <v/>
      </c>
    </row>
    <row r="2866">
      <c r="B2866" s="28">
        <f>IF(C2866&lt; $D$4+1,MOD(((ROW(B2866)-ROW(B$7))),$C$5)+1,"")</f>
        <v/>
      </c>
      <c r="C2866" s="28">
        <f>ROUNDDOWN(((ROW(C2866)-ROW(C$7))/C$5)+1,0)</f>
        <v/>
      </c>
    </row>
    <row r="2867">
      <c r="B2867" s="28">
        <f>IF(C2867&lt; $D$4+1,MOD(((ROW(B2867)-ROW(B$7))),$C$5)+1,"")</f>
        <v/>
      </c>
      <c r="C2867" s="28">
        <f>ROUNDDOWN(((ROW(C2867)-ROW(C$7))/C$5)+1,0)</f>
        <v/>
      </c>
    </row>
    <row r="2868">
      <c r="B2868" s="28">
        <f>IF(C2868&lt; $D$4+1,MOD(((ROW(B2868)-ROW(B$7))),$C$5)+1,"")</f>
        <v/>
      </c>
      <c r="C2868" s="28">
        <f>ROUNDDOWN(((ROW(C2868)-ROW(C$7))/C$5)+1,0)</f>
        <v/>
      </c>
    </row>
    <row r="2869">
      <c r="B2869" s="28">
        <f>IF(C2869&lt; $D$4+1,MOD(((ROW(B2869)-ROW(B$7))),$C$5)+1,"")</f>
        <v/>
      </c>
      <c r="C2869" s="28">
        <f>ROUNDDOWN(((ROW(C2869)-ROW(C$7))/C$5)+1,0)</f>
        <v/>
      </c>
    </row>
    <row r="2870">
      <c r="B2870" s="28">
        <f>IF(C2870&lt; $D$4+1,MOD(((ROW(B2870)-ROW(B$7))),$C$5)+1,"")</f>
        <v/>
      </c>
      <c r="C2870" s="28">
        <f>ROUNDDOWN(((ROW(C2870)-ROW(C$7))/C$5)+1,0)</f>
        <v/>
      </c>
    </row>
    <row r="2871">
      <c r="B2871" s="28">
        <f>IF(C2871&lt; $D$4+1,MOD(((ROW(B2871)-ROW(B$7))),$C$5)+1,"")</f>
        <v/>
      </c>
      <c r="C2871" s="28">
        <f>ROUNDDOWN(((ROW(C2871)-ROW(C$7))/C$5)+1,0)</f>
        <v/>
      </c>
    </row>
    <row r="2872">
      <c r="B2872" s="28">
        <f>IF(C2872&lt; $D$4+1,MOD(((ROW(B2872)-ROW(B$7))),$C$5)+1,"")</f>
        <v/>
      </c>
      <c r="C2872" s="28">
        <f>ROUNDDOWN(((ROW(C2872)-ROW(C$7))/C$5)+1,0)</f>
        <v/>
      </c>
    </row>
    <row r="2873">
      <c r="B2873" s="28">
        <f>IF(C2873&lt; $D$4+1,MOD(((ROW(B2873)-ROW(B$7))),$C$5)+1,"")</f>
        <v/>
      </c>
      <c r="C2873" s="28">
        <f>ROUNDDOWN(((ROW(C2873)-ROW(C$7))/C$5)+1,0)</f>
        <v/>
      </c>
    </row>
    <row r="2874">
      <c r="B2874" s="28">
        <f>IF(C2874&lt; $D$4+1,MOD(((ROW(B2874)-ROW(B$7))),$C$5)+1,"")</f>
        <v/>
      </c>
      <c r="C2874" s="28">
        <f>ROUNDDOWN(((ROW(C2874)-ROW(C$7))/C$5)+1,0)</f>
        <v/>
      </c>
    </row>
    <row r="2875">
      <c r="B2875" s="28">
        <f>IF(C2875&lt; $D$4+1,MOD(((ROW(B2875)-ROW(B$7))),$C$5)+1,"")</f>
        <v/>
      </c>
      <c r="C2875" s="28">
        <f>ROUNDDOWN(((ROW(C2875)-ROW(C$7))/C$5)+1,0)</f>
        <v/>
      </c>
    </row>
    <row r="2876">
      <c r="B2876" s="28">
        <f>IF(C2876&lt; $D$4+1,MOD(((ROW(B2876)-ROW(B$7))),$C$5)+1,"")</f>
        <v/>
      </c>
      <c r="C2876" s="28">
        <f>ROUNDDOWN(((ROW(C2876)-ROW(C$7))/C$5)+1,0)</f>
        <v/>
      </c>
    </row>
    <row r="2877">
      <c r="B2877" s="28">
        <f>IF(C2877&lt; $D$4+1,MOD(((ROW(B2877)-ROW(B$7))),$C$5)+1,"")</f>
        <v/>
      </c>
      <c r="C2877" s="28">
        <f>ROUNDDOWN(((ROW(C2877)-ROW(C$7))/C$5)+1,0)</f>
        <v/>
      </c>
    </row>
    <row r="2878">
      <c r="B2878" s="28">
        <f>IF(C2878&lt; $D$4+1,MOD(((ROW(B2878)-ROW(B$7))),$C$5)+1,"")</f>
        <v/>
      </c>
      <c r="C2878" s="28">
        <f>ROUNDDOWN(((ROW(C2878)-ROW(C$7))/C$5)+1,0)</f>
        <v/>
      </c>
    </row>
    <row r="2879">
      <c r="B2879" s="28">
        <f>IF(C2879&lt; $D$4+1,MOD(((ROW(B2879)-ROW(B$7))),$C$5)+1,"")</f>
        <v/>
      </c>
      <c r="C2879" s="28">
        <f>ROUNDDOWN(((ROW(C2879)-ROW(C$7))/C$5)+1,0)</f>
        <v/>
      </c>
    </row>
    <row r="2880">
      <c r="B2880" s="28">
        <f>IF(C2880&lt; $D$4+1,MOD(((ROW(B2880)-ROW(B$7))),$C$5)+1,"")</f>
        <v/>
      </c>
      <c r="C2880" s="28">
        <f>ROUNDDOWN(((ROW(C2880)-ROW(C$7))/C$5)+1,0)</f>
        <v/>
      </c>
    </row>
    <row r="2881">
      <c r="B2881" s="28">
        <f>IF(C2881&lt; $D$4+1,MOD(((ROW(B2881)-ROW(B$7))),$C$5)+1,"")</f>
        <v/>
      </c>
      <c r="C2881" s="28">
        <f>ROUNDDOWN(((ROW(C2881)-ROW(C$7))/C$5)+1,0)</f>
        <v/>
      </c>
    </row>
    <row r="2882">
      <c r="B2882" s="28">
        <f>IF(C2882&lt; $D$4+1,MOD(((ROW(B2882)-ROW(B$7))),$C$5)+1,"")</f>
        <v/>
      </c>
      <c r="C2882" s="28">
        <f>ROUNDDOWN(((ROW(C2882)-ROW(C$7))/C$5)+1,0)</f>
        <v/>
      </c>
    </row>
    <row r="2883">
      <c r="B2883" s="28">
        <f>IF(C2883&lt; $D$4+1,MOD(((ROW(B2883)-ROW(B$7))),$C$5)+1,"")</f>
        <v/>
      </c>
      <c r="C2883" s="28">
        <f>ROUNDDOWN(((ROW(C2883)-ROW(C$7))/C$5)+1,0)</f>
        <v/>
      </c>
    </row>
    <row r="2884">
      <c r="B2884" s="28">
        <f>IF(C2884&lt; $D$4+1,MOD(((ROW(B2884)-ROW(B$7))),$C$5)+1,"")</f>
        <v/>
      </c>
      <c r="C2884" s="28">
        <f>ROUNDDOWN(((ROW(C2884)-ROW(C$7))/C$5)+1,0)</f>
        <v/>
      </c>
    </row>
    <row r="2885">
      <c r="B2885" s="28">
        <f>IF(C2885&lt; $D$4+1,MOD(((ROW(B2885)-ROW(B$7))),$C$5)+1,"")</f>
        <v/>
      </c>
      <c r="C2885" s="28">
        <f>ROUNDDOWN(((ROW(C2885)-ROW(C$7))/C$5)+1,0)</f>
        <v/>
      </c>
    </row>
    <row r="2886">
      <c r="B2886" s="28">
        <f>IF(C2886&lt; $D$4+1,MOD(((ROW(B2886)-ROW(B$7))),$C$5)+1,"")</f>
        <v/>
      </c>
      <c r="C2886" s="28">
        <f>ROUNDDOWN(((ROW(C2886)-ROW(C$7))/C$5)+1,0)</f>
        <v/>
      </c>
    </row>
    <row r="2887">
      <c r="B2887" s="28">
        <f>IF(C2887&lt; $D$4+1,MOD(((ROW(B2887)-ROW(B$7))),$C$5)+1,"")</f>
        <v/>
      </c>
      <c r="C2887" s="28">
        <f>ROUNDDOWN(((ROW(C2887)-ROW(C$7))/C$5)+1,0)</f>
        <v/>
      </c>
    </row>
    <row r="2888">
      <c r="B2888" s="28">
        <f>IF(C2888&lt; $D$4+1,MOD(((ROW(B2888)-ROW(B$7))),$C$5)+1,"")</f>
        <v/>
      </c>
      <c r="C2888" s="28">
        <f>ROUNDDOWN(((ROW(C2888)-ROW(C$7))/C$5)+1,0)</f>
        <v/>
      </c>
    </row>
    <row r="2889">
      <c r="B2889" s="28">
        <f>IF(C2889&lt; $D$4+1,MOD(((ROW(B2889)-ROW(B$7))),$C$5)+1,"")</f>
        <v/>
      </c>
      <c r="C2889" s="28">
        <f>ROUNDDOWN(((ROW(C2889)-ROW(C$7))/C$5)+1,0)</f>
        <v/>
      </c>
    </row>
    <row r="2890">
      <c r="B2890" s="28">
        <f>IF(C2890&lt; $D$4+1,MOD(((ROW(B2890)-ROW(B$7))),$C$5)+1,"")</f>
        <v/>
      </c>
      <c r="C2890" s="28">
        <f>ROUNDDOWN(((ROW(C2890)-ROW(C$7))/C$5)+1,0)</f>
        <v/>
      </c>
    </row>
    <row r="2891">
      <c r="B2891" s="28">
        <f>IF(C2891&lt; $D$4+1,MOD(((ROW(B2891)-ROW(B$7))),$C$5)+1,"")</f>
        <v/>
      </c>
      <c r="C2891" s="28">
        <f>ROUNDDOWN(((ROW(C2891)-ROW(C$7))/C$5)+1,0)</f>
        <v/>
      </c>
    </row>
    <row r="2892">
      <c r="B2892" s="28">
        <f>IF(C2892&lt; $D$4+1,MOD(((ROW(B2892)-ROW(B$7))),$C$5)+1,"")</f>
        <v/>
      </c>
      <c r="C2892" s="28">
        <f>ROUNDDOWN(((ROW(C2892)-ROW(C$7))/C$5)+1,0)</f>
        <v/>
      </c>
    </row>
    <row r="2893">
      <c r="B2893" s="28">
        <f>IF(C2893&lt; $D$4+1,MOD(((ROW(B2893)-ROW(B$7))),$C$5)+1,"")</f>
        <v/>
      </c>
      <c r="C2893" s="28">
        <f>ROUNDDOWN(((ROW(C2893)-ROW(C$7))/C$5)+1,0)</f>
        <v/>
      </c>
    </row>
    <row r="2894">
      <c r="B2894" s="28">
        <f>IF(C2894&lt; $D$4+1,MOD(((ROW(B2894)-ROW(B$7))),$C$5)+1,"")</f>
        <v/>
      </c>
      <c r="C2894" s="28">
        <f>ROUNDDOWN(((ROW(C2894)-ROW(C$7))/C$5)+1,0)</f>
        <v/>
      </c>
    </row>
    <row r="2895">
      <c r="B2895" s="28">
        <f>IF(C2895&lt; $D$4+1,MOD(((ROW(B2895)-ROW(B$7))),$C$5)+1,"")</f>
        <v/>
      </c>
      <c r="C2895" s="28">
        <f>ROUNDDOWN(((ROW(C2895)-ROW(C$7))/C$5)+1,0)</f>
        <v/>
      </c>
    </row>
    <row r="2896">
      <c r="B2896" s="28">
        <f>IF(C2896&lt; $D$4+1,MOD(((ROW(B2896)-ROW(B$7))),$C$5)+1,"")</f>
        <v/>
      </c>
      <c r="C2896" s="28">
        <f>ROUNDDOWN(((ROW(C2896)-ROW(C$7))/C$5)+1,0)</f>
        <v/>
      </c>
    </row>
    <row r="2897">
      <c r="B2897" s="28">
        <f>IF(C2897&lt; $D$4+1,MOD(((ROW(B2897)-ROW(B$7))),$C$5)+1,"")</f>
        <v/>
      </c>
      <c r="C2897" s="28">
        <f>ROUNDDOWN(((ROW(C2897)-ROW(C$7))/C$5)+1,0)</f>
        <v/>
      </c>
    </row>
    <row r="2898">
      <c r="B2898" s="28">
        <f>IF(C2898&lt; $D$4+1,MOD(((ROW(B2898)-ROW(B$7))),$C$5)+1,"")</f>
        <v/>
      </c>
      <c r="C2898" s="28">
        <f>ROUNDDOWN(((ROW(C2898)-ROW(C$7))/C$5)+1,0)</f>
        <v/>
      </c>
    </row>
    <row r="2899">
      <c r="B2899" s="28">
        <f>IF(C2899&lt; $D$4+1,MOD(((ROW(B2899)-ROW(B$7))),$C$5)+1,"")</f>
        <v/>
      </c>
      <c r="C2899" s="28">
        <f>ROUNDDOWN(((ROW(C2899)-ROW(C$7))/C$5)+1,0)</f>
        <v/>
      </c>
    </row>
    <row r="2900">
      <c r="B2900" s="28">
        <f>IF(C2900&lt; $D$4+1,MOD(((ROW(B2900)-ROW(B$7))),$C$5)+1,"")</f>
        <v/>
      </c>
      <c r="C2900" s="28">
        <f>ROUNDDOWN(((ROW(C2900)-ROW(C$7))/C$5)+1,0)</f>
        <v/>
      </c>
    </row>
    <row r="2901">
      <c r="B2901" s="28">
        <f>IF(C2901&lt; $D$4+1,MOD(((ROW(B2901)-ROW(B$7))),$C$5)+1,"")</f>
        <v/>
      </c>
      <c r="C2901" s="28">
        <f>ROUNDDOWN(((ROW(C2901)-ROW(C$7))/C$5)+1,0)</f>
        <v/>
      </c>
    </row>
    <row r="2902">
      <c r="B2902" s="28">
        <f>IF(C2902&lt; $D$4+1,MOD(((ROW(B2902)-ROW(B$7))),$C$5)+1,"")</f>
        <v/>
      </c>
      <c r="C2902" s="28">
        <f>ROUNDDOWN(((ROW(C2902)-ROW(C$7))/C$5)+1,0)</f>
        <v/>
      </c>
    </row>
    <row r="2903">
      <c r="B2903" s="28">
        <f>IF(C2903&lt; $D$4+1,MOD(((ROW(B2903)-ROW(B$7))),$C$5)+1,"")</f>
        <v/>
      </c>
      <c r="C2903" s="28">
        <f>ROUNDDOWN(((ROW(C2903)-ROW(C$7))/C$5)+1,0)</f>
        <v/>
      </c>
    </row>
    <row r="2904">
      <c r="B2904" s="28">
        <f>IF(C2904&lt; $D$4+1,MOD(((ROW(B2904)-ROW(B$7))),$C$5)+1,"")</f>
        <v/>
      </c>
      <c r="C2904" s="28">
        <f>ROUNDDOWN(((ROW(C2904)-ROW(C$7))/C$5)+1,0)</f>
        <v/>
      </c>
    </row>
    <row r="2905">
      <c r="B2905" s="28">
        <f>IF(C2905&lt; $D$4+1,MOD(((ROW(B2905)-ROW(B$7))),$C$5)+1,"")</f>
        <v/>
      </c>
      <c r="C2905" s="28">
        <f>ROUNDDOWN(((ROW(C2905)-ROW(C$7))/C$5)+1,0)</f>
        <v/>
      </c>
    </row>
    <row r="2906">
      <c r="B2906" s="28">
        <f>IF(C2906&lt; $D$4+1,MOD(((ROW(B2906)-ROW(B$7))),$C$5)+1,"")</f>
        <v/>
      </c>
      <c r="C2906" s="28">
        <f>ROUNDDOWN(((ROW(C2906)-ROW(C$7))/C$5)+1,0)</f>
        <v/>
      </c>
    </row>
    <row r="2907">
      <c r="B2907" s="28">
        <f>IF(C2907&lt; $D$4+1,MOD(((ROW(B2907)-ROW(B$7))),$C$5)+1,"")</f>
        <v/>
      </c>
      <c r="C2907" s="28">
        <f>ROUNDDOWN(((ROW(C2907)-ROW(C$7))/C$5)+1,0)</f>
        <v/>
      </c>
    </row>
    <row r="2908">
      <c r="B2908" s="28">
        <f>IF(C2908&lt; $D$4+1,MOD(((ROW(B2908)-ROW(B$7))),$C$5)+1,"")</f>
        <v/>
      </c>
      <c r="C2908" s="28">
        <f>ROUNDDOWN(((ROW(C2908)-ROW(C$7))/C$5)+1,0)</f>
        <v/>
      </c>
    </row>
    <row r="2909">
      <c r="B2909" s="28">
        <f>IF(C2909&lt; $D$4+1,MOD(((ROW(B2909)-ROW(B$7))),$C$5)+1,"")</f>
        <v/>
      </c>
      <c r="C2909" s="28">
        <f>ROUNDDOWN(((ROW(C2909)-ROW(C$7))/C$5)+1,0)</f>
        <v/>
      </c>
    </row>
    <row r="2910">
      <c r="B2910" s="28">
        <f>IF(C2910&lt; $D$4+1,MOD(((ROW(B2910)-ROW(B$7))),$C$5)+1,"")</f>
        <v/>
      </c>
      <c r="C2910" s="28">
        <f>ROUNDDOWN(((ROW(C2910)-ROW(C$7))/C$5)+1,0)</f>
        <v/>
      </c>
    </row>
    <row r="2911">
      <c r="B2911" s="28">
        <f>IF(C2911&lt; $D$4+1,MOD(((ROW(B2911)-ROW(B$7))),$C$5)+1,"")</f>
        <v/>
      </c>
      <c r="C2911" s="28">
        <f>ROUNDDOWN(((ROW(C2911)-ROW(C$7))/C$5)+1,0)</f>
        <v/>
      </c>
    </row>
    <row r="2912">
      <c r="B2912" s="28">
        <f>IF(C2912&lt; $D$4+1,MOD(((ROW(B2912)-ROW(B$7))),$C$5)+1,"")</f>
        <v/>
      </c>
      <c r="C2912" s="28">
        <f>ROUNDDOWN(((ROW(C2912)-ROW(C$7))/C$5)+1,0)</f>
        <v/>
      </c>
    </row>
    <row r="2913">
      <c r="B2913" s="28">
        <f>IF(C2913&lt; $D$4+1,MOD(((ROW(B2913)-ROW(B$7))),$C$5)+1,"")</f>
        <v/>
      </c>
      <c r="C2913" s="28">
        <f>ROUNDDOWN(((ROW(C2913)-ROW(C$7))/C$5)+1,0)</f>
        <v/>
      </c>
    </row>
    <row r="2914">
      <c r="B2914" s="28">
        <f>IF(C2914&lt; $D$4+1,MOD(((ROW(B2914)-ROW(B$7))),$C$5)+1,"")</f>
        <v/>
      </c>
      <c r="C2914" s="28">
        <f>ROUNDDOWN(((ROW(C2914)-ROW(C$7))/C$5)+1,0)</f>
        <v/>
      </c>
    </row>
    <row r="2915">
      <c r="B2915" s="28">
        <f>IF(C2915&lt; $D$4+1,MOD(((ROW(B2915)-ROW(B$7))),$C$5)+1,"")</f>
        <v/>
      </c>
      <c r="C2915" s="28">
        <f>ROUNDDOWN(((ROW(C2915)-ROW(C$7))/C$5)+1,0)</f>
        <v/>
      </c>
    </row>
    <row r="2916">
      <c r="B2916" s="28">
        <f>IF(C2916&lt; $D$4+1,MOD(((ROW(B2916)-ROW(B$7))),$C$5)+1,"")</f>
        <v/>
      </c>
      <c r="C2916" s="28">
        <f>ROUNDDOWN(((ROW(C2916)-ROW(C$7))/C$5)+1,0)</f>
        <v/>
      </c>
    </row>
    <row r="2917">
      <c r="B2917" s="28">
        <f>IF(C2917&lt; $D$4+1,MOD(((ROW(B2917)-ROW(B$7))),$C$5)+1,"")</f>
        <v/>
      </c>
      <c r="C2917" s="28">
        <f>ROUNDDOWN(((ROW(C2917)-ROW(C$7))/C$5)+1,0)</f>
        <v/>
      </c>
    </row>
    <row r="2918">
      <c r="B2918" s="28">
        <f>IF(C2918&lt; $D$4+1,MOD(((ROW(B2918)-ROW(B$7))),$C$5)+1,"")</f>
        <v/>
      </c>
      <c r="C2918" s="28">
        <f>ROUNDDOWN(((ROW(C2918)-ROW(C$7))/C$5)+1,0)</f>
        <v/>
      </c>
    </row>
    <row r="2919">
      <c r="B2919" s="28">
        <f>IF(C2919&lt; $D$4+1,MOD(((ROW(B2919)-ROW(B$7))),$C$5)+1,"")</f>
        <v/>
      </c>
      <c r="C2919" s="28">
        <f>ROUNDDOWN(((ROW(C2919)-ROW(C$7))/C$5)+1,0)</f>
        <v/>
      </c>
    </row>
    <row r="2920">
      <c r="B2920" s="28">
        <f>IF(C2920&lt; $D$4+1,MOD(((ROW(B2920)-ROW(B$7))),$C$5)+1,"")</f>
        <v/>
      </c>
      <c r="C2920" s="28">
        <f>ROUNDDOWN(((ROW(C2920)-ROW(C$7))/C$5)+1,0)</f>
        <v/>
      </c>
    </row>
    <row r="2921">
      <c r="B2921" s="28">
        <f>IF(C2921&lt; $D$4+1,MOD(((ROW(B2921)-ROW(B$7))),$C$5)+1,"")</f>
        <v/>
      </c>
      <c r="C2921" s="28">
        <f>ROUNDDOWN(((ROW(C2921)-ROW(C$7))/C$5)+1,0)</f>
        <v/>
      </c>
    </row>
    <row r="2922">
      <c r="B2922" s="28">
        <f>IF(C2922&lt; $D$4+1,MOD(((ROW(B2922)-ROW(B$7))),$C$5)+1,"")</f>
        <v/>
      </c>
      <c r="C2922" s="28">
        <f>ROUNDDOWN(((ROW(C2922)-ROW(C$7))/C$5)+1,0)</f>
        <v/>
      </c>
    </row>
    <row r="2923">
      <c r="B2923" s="28">
        <f>IF(C2923&lt; $D$4+1,MOD(((ROW(B2923)-ROW(B$7))),$C$5)+1,"")</f>
        <v/>
      </c>
      <c r="C2923" s="28">
        <f>ROUNDDOWN(((ROW(C2923)-ROW(C$7))/C$5)+1,0)</f>
        <v/>
      </c>
    </row>
    <row r="2924">
      <c r="B2924" s="28">
        <f>IF(C2924&lt; $D$4+1,MOD(((ROW(B2924)-ROW(B$7))),$C$5)+1,"")</f>
        <v/>
      </c>
      <c r="C2924" s="28">
        <f>ROUNDDOWN(((ROW(C2924)-ROW(C$7))/C$5)+1,0)</f>
        <v/>
      </c>
    </row>
    <row r="2925">
      <c r="B2925" s="28">
        <f>IF(C2925&lt; $D$4+1,MOD(((ROW(B2925)-ROW(B$7))),$C$5)+1,"")</f>
        <v/>
      </c>
      <c r="C2925" s="28">
        <f>ROUNDDOWN(((ROW(C2925)-ROW(C$7))/C$5)+1,0)</f>
        <v/>
      </c>
    </row>
    <row r="2926">
      <c r="B2926" s="28">
        <f>IF(C2926&lt; $D$4+1,MOD(((ROW(B2926)-ROW(B$7))),$C$5)+1,"")</f>
        <v/>
      </c>
      <c r="C2926" s="28">
        <f>ROUNDDOWN(((ROW(C2926)-ROW(C$7))/C$5)+1,0)</f>
        <v/>
      </c>
    </row>
    <row r="2927">
      <c r="B2927" s="28">
        <f>IF(C2927&lt; $D$4+1,MOD(((ROW(B2927)-ROW(B$7))),$C$5)+1,"")</f>
        <v/>
      </c>
      <c r="C2927" s="28">
        <f>ROUNDDOWN(((ROW(C2927)-ROW(C$7))/C$5)+1,0)</f>
        <v/>
      </c>
    </row>
    <row r="2928">
      <c r="B2928" s="28">
        <f>IF(C2928&lt; $D$4+1,MOD(((ROW(B2928)-ROW(B$7))),$C$5)+1,"")</f>
        <v/>
      </c>
      <c r="C2928" s="28">
        <f>ROUNDDOWN(((ROW(C2928)-ROW(C$7))/C$5)+1,0)</f>
        <v/>
      </c>
    </row>
    <row r="2929">
      <c r="B2929" s="28">
        <f>IF(C2929&lt; $D$4+1,MOD(((ROW(B2929)-ROW(B$7))),$C$5)+1,"")</f>
        <v/>
      </c>
      <c r="C2929" s="28">
        <f>ROUNDDOWN(((ROW(C2929)-ROW(C$7))/C$5)+1,0)</f>
        <v/>
      </c>
    </row>
    <row r="2930">
      <c r="B2930" s="28">
        <f>IF(C2930&lt; $D$4+1,MOD(((ROW(B2930)-ROW(B$7))),$C$5)+1,"")</f>
        <v/>
      </c>
      <c r="C2930" s="28">
        <f>ROUNDDOWN(((ROW(C2930)-ROW(C$7))/C$5)+1,0)</f>
        <v/>
      </c>
    </row>
    <row r="2931">
      <c r="B2931" s="28">
        <f>IF(C2931&lt; $D$4+1,MOD(((ROW(B2931)-ROW(B$7))),$C$5)+1,"")</f>
        <v/>
      </c>
      <c r="C2931" s="28">
        <f>ROUNDDOWN(((ROW(C2931)-ROW(C$7))/C$5)+1,0)</f>
        <v/>
      </c>
    </row>
    <row r="2932">
      <c r="B2932" s="28">
        <f>IF(C2932&lt; $D$4+1,MOD(((ROW(B2932)-ROW(B$7))),$C$5)+1,"")</f>
        <v/>
      </c>
      <c r="C2932" s="28">
        <f>ROUNDDOWN(((ROW(C2932)-ROW(C$7))/C$5)+1,0)</f>
        <v/>
      </c>
    </row>
    <row r="2933">
      <c r="B2933" s="28">
        <f>IF(C2933&lt; $D$4+1,MOD(((ROW(B2933)-ROW(B$7))),$C$5)+1,"")</f>
        <v/>
      </c>
      <c r="C2933" s="28">
        <f>ROUNDDOWN(((ROW(C2933)-ROW(C$7))/C$5)+1,0)</f>
        <v/>
      </c>
    </row>
    <row r="2934">
      <c r="B2934" s="28">
        <f>IF(C2934&lt; $D$4+1,MOD(((ROW(B2934)-ROW(B$7))),$C$5)+1,"")</f>
        <v/>
      </c>
      <c r="C2934" s="28">
        <f>ROUNDDOWN(((ROW(C2934)-ROW(C$7))/C$5)+1,0)</f>
        <v/>
      </c>
    </row>
    <row r="2935">
      <c r="B2935" s="28">
        <f>IF(C2935&lt; $D$4+1,MOD(((ROW(B2935)-ROW(B$7))),$C$5)+1,"")</f>
        <v/>
      </c>
      <c r="C2935" s="28">
        <f>ROUNDDOWN(((ROW(C2935)-ROW(C$7))/C$5)+1,0)</f>
        <v/>
      </c>
    </row>
    <row r="2936">
      <c r="B2936" s="28">
        <f>IF(C2936&lt; $D$4+1,MOD(((ROW(B2936)-ROW(B$7))),$C$5)+1,"")</f>
        <v/>
      </c>
      <c r="C2936" s="28">
        <f>ROUNDDOWN(((ROW(C2936)-ROW(C$7))/C$5)+1,0)</f>
        <v/>
      </c>
    </row>
    <row r="2937">
      <c r="B2937" s="28">
        <f>IF(C2937&lt; $D$4+1,MOD(((ROW(B2937)-ROW(B$7))),$C$5)+1,"")</f>
        <v/>
      </c>
      <c r="C2937" s="28">
        <f>ROUNDDOWN(((ROW(C2937)-ROW(C$7))/C$5)+1,0)</f>
        <v/>
      </c>
    </row>
    <row r="2938">
      <c r="B2938" s="28">
        <f>IF(C2938&lt; $D$4+1,MOD(((ROW(B2938)-ROW(B$7))),$C$5)+1,"")</f>
        <v/>
      </c>
      <c r="C2938" s="28">
        <f>ROUNDDOWN(((ROW(C2938)-ROW(C$7))/C$5)+1,0)</f>
        <v/>
      </c>
    </row>
    <row r="2939">
      <c r="B2939" s="28">
        <f>IF(C2939&lt; $D$4+1,MOD(((ROW(B2939)-ROW(B$7))),$C$5)+1,"")</f>
        <v/>
      </c>
      <c r="C2939" s="28">
        <f>ROUNDDOWN(((ROW(C2939)-ROW(C$7))/C$5)+1,0)</f>
        <v/>
      </c>
    </row>
    <row r="2940">
      <c r="B2940" s="28">
        <f>IF(C2940&lt; $D$4+1,MOD(((ROW(B2940)-ROW(B$7))),$C$5)+1,"")</f>
        <v/>
      </c>
      <c r="C2940" s="28">
        <f>ROUNDDOWN(((ROW(C2940)-ROW(C$7))/C$5)+1,0)</f>
        <v/>
      </c>
    </row>
    <row r="2941">
      <c r="B2941" s="28">
        <f>IF(C2941&lt; $D$4+1,MOD(((ROW(B2941)-ROW(B$7))),$C$5)+1,"")</f>
        <v/>
      </c>
      <c r="C2941" s="28">
        <f>ROUNDDOWN(((ROW(C2941)-ROW(C$7))/C$5)+1,0)</f>
        <v/>
      </c>
    </row>
    <row r="2942">
      <c r="B2942" s="28">
        <f>IF(C2942&lt; $D$4+1,MOD(((ROW(B2942)-ROW(B$7))),$C$5)+1,"")</f>
        <v/>
      </c>
      <c r="C2942" s="28">
        <f>ROUNDDOWN(((ROW(C2942)-ROW(C$7))/C$5)+1,0)</f>
        <v/>
      </c>
    </row>
    <row r="2943">
      <c r="B2943" s="28">
        <f>IF(C2943&lt; $D$4+1,MOD(((ROW(B2943)-ROW(B$7))),$C$5)+1,"")</f>
        <v/>
      </c>
      <c r="C2943" s="28">
        <f>ROUNDDOWN(((ROW(C2943)-ROW(C$7))/C$5)+1,0)</f>
        <v/>
      </c>
    </row>
    <row r="2944">
      <c r="B2944" s="28">
        <f>IF(C2944&lt; $D$4+1,MOD(((ROW(B2944)-ROW(B$7))),$C$5)+1,"")</f>
        <v/>
      </c>
      <c r="C2944" s="28">
        <f>ROUNDDOWN(((ROW(C2944)-ROW(C$7))/C$5)+1,0)</f>
        <v/>
      </c>
    </row>
    <row r="2945">
      <c r="B2945" s="28">
        <f>IF(C2945&lt; $D$4+1,MOD(((ROW(B2945)-ROW(B$7))),$C$5)+1,"")</f>
        <v/>
      </c>
      <c r="C2945" s="28">
        <f>ROUNDDOWN(((ROW(C2945)-ROW(C$7))/C$5)+1,0)</f>
        <v/>
      </c>
    </row>
    <row r="2946">
      <c r="B2946" s="28">
        <f>IF(C2946&lt; $D$4+1,MOD(((ROW(B2946)-ROW(B$7))),$C$5)+1,"")</f>
        <v/>
      </c>
      <c r="C2946" s="28">
        <f>ROUNDDOWN(((ROW(C2946)-ROW(C$7))/C$5)+1,0)</f>
        <v/>
      </c>
    </row>
    <row r="2947">
      <c r="B2947" s="28">
        <f>IF(C2947&lt; $D$4+1,MOD(((ROW(B2947)-ROW(B$7))),$C$5)+1,"")</f>
        <v/>
      </c>
      <c r="C2947" s="28">
        <f>ROUNDDOWN(((ROW(C2947)-ROW(C$7))/C$5)+1,0)</f>
        <v/>
      </c>
    </row>
    <row r="2948">
      <c r="B2948" s="28">
        <f>IF(C2948&lt; $D$4+1,MOD(((ROW(B2948)-ROW(B$7))),$C$5)+1,"")</f>
        <v/>
      </c>
      <c r="C2948" s="28">
        <f>ROUNDDOWN(((ROW(C2948)-ROW(C$7))/C$5)+1,0)</f>
        <v/>
      </c>
    </row>
    <row r="2949">
      <c r="B2949" s="28">
        <f>IF(C2949&lt; $D$4+1,MOD(((ROW(B2949)-ROW(B$7))),$C$5)+1,"")</f>
        <v/>
      </c>
      <c r="C2949" s="28">
        <f>ROUNDDOWN(((ROW(C2949)-ROW(C$7))/C$5)+1,0)</f>
        <v/>
      </c>
    </row>
    <row r="2950">
      <c r="B2950" s="28">
        <f>IF(C2950&lt; $D$4+1,MOD(((ROW(B2950)-ROW(B$7))),$C$5)+1,"")</f>
        <v/>
      </c>
      <c r="C2950" s="28">
        <f>ROUNDDOWN(((ROW(C2950)-ROW(C$7))/C$5)+1,0)</f>
        <v/>
      </c>
    </row>
    <row r="2951">
      <c r="B2951" s="28">
        <f>IF(C2951&lt; $D$4+1,MOD(((ROW(B2951)-ROW(B$7))),$C$5)+1,"")</f>
        <v/>
      </c>
      <c r="C2951" s="28">
        <f>ROUNDDOWN(((ROW(C2951)-ROW(C$7))/C$5)+1,0)</f>
        <v/>
      </c>
    </row>
    <row r="2952">
      <c r="B2952" s="28">
        <f>IF(C2952&lt; $D$4+1,MOD(((ROW(B2952)-ROW(B$7))),$C$5)+1,"")</f>
        <v/>
      </c>
      <c r="C2952" s="28">
        <f>ROUNDDOWN(((ROW(C2952)-ROW(C$7))/C$5)+1,0)</f>
        <v/>
      </c>
    </row>
    <row r="2953">
      <c r="B2953" s="28">
        <f>IF(C2953&lt; $D$4+1,MOD(((ROW(B2953)-ROW(B$7))),$C$5)+1,"")</f>
        <v/>
      </c>
      <c r="C2953" s="28">
        <f>ROUNDDOWN(((ROW(C2953)-ROW(C$7))/C$5)+1,0)</f>
        <v/>
      </c>
    </row>
    <row r="2954">
      <c r="B2954" s="28">
        <f>IF(C2954&lt; $D$4+1,MOD(((ROW(B2954)-ROW(B$7))),$C$5)+1,"")</f>
        <v/>
      </c>
      <c r="C2954" s="28">
        <f>ROUNDDOWN(((ROW(C2954)-ROW(C$7))/C$5)+1,0)</f>
        <v/>
      </c>
    </row>
    <row r="2955">
      <c r="B2955" s="28">
        <f>IF(C2955&lt; $D$4+1,MOD(((ROW(B2955)-ROW(B$7))),$C$5)+1,"")</f>
        <v/>
      </c>
      <c r="C2955" s="28">
        <f>ROUNDDOWN(((ROW(C2955)-ROW(C$7))/C$5)+1,0)</f>
        <v/>
      </c>
    </row>
    <row r="2956">
      <c r="B2956" s="28">
        <f>IF(C2956&lt; $D$4+1,MOD(((ROW(B2956)-ROW(B$7))),$C$5)+1,"")</f>
        <v/>
      </c>
      <c r="C2956" s="28">
        <f>ROUNDDOWN(((ROW(C2956)-ROW(C$7))/C$5)+1,0)</f>
        <v/>
      </c>
    </row>
    <row r="2957">
      <c r="B2957" s="28">
        <f>IF(C2957&lt; $D$4+1,MOD(((ROW(B2957)-ROW(B$7))),$C$5)+1,"")</f>
        <v/>
      </c>
      <c r="C2957" s="28">
        <f>ROUNDDOWN(((ROW(C2957)-ROW(C$7))/C$5)+1,0)</f>
        <v/>
      </c>
    </row>
    <row r="2958">
      <c r="B2958" s="28">
        <f>IF(C2958&lt; $D$4+1,MOD(((ROW(B2958)-ROW(B$7))),$C$5)+1,"")</f>
        <v/>
      </c>
      <c r="C2958" s="28">
        <f>ROUNDDOWN(((ROW(C2958)-ROW(C$7))/C$5)+1,0)</f>
        <v/>
      </c>
    </row>
    <row r="2959">
      <c r="B2959" s="28">
        <f>IF(C2959&lt; $D$4+1,MOD(((ROW(B2959)-ROW(B$7))),$C$5)+1,"")</f>
        <v/>
      </c>
      <c r="C2959" s="28">
        <f>ROUNDDOWN(((ROW(C2959)-ROW(C$7))/C$5)+1,0)</f>
        <v/>
      </c>
    </row>
    <row r="2960">
      <c r="B2960" s="28">
        <f>IF(C2960&lt; $D$4+1,MOD(((ROW(B2960)-ROW(B$7))),$C$5)+1,"")</f>
        <v/>
      </c>
      <c r="C2960" s="28">
        <f>ROUNDDOWN(((ROW(C2960)-ROW(C$7))/C$5)+1,0)</f>
        <v/>
      </c>
    </row>
    <row r="2961">
      <c r="B2961" s="28">
        <f>IF(C2961&lt; $D$4+1,MOD(((ROW(B2961)-ROW(B$7))),$C$5)+1,"")</f>
        <v/>
      </c>
      <c r="C2961" s="28">
        <f>ROUNDDOWN(((ROW(C2961)-ROW(C$7))/C$5)+1,0)</f>
        <v/>
      </c>
    </row>
    <row r="2962">
      <c r="B2962" s="28">
        <f>IF(C2962&lt; $D$4+1,MOD(((ROW(B2962)-ROW(B$7))),$C$5)+1,"")</f>
        <v/>
      </c>
      <c r="C2962" s="28">
        <f>ROUNDDOWN(((ROW(C2962)-ROW(C$7))/C$5)+1,0)</f>
        <v/>
      </c>
    </row>
    <row r="2963">
      <c r="B2963" s="28">
        <f>IF(C2963&lt; $D$4+1,MOD(((ROW(B2963)-ROW(B$7))),$C$5)+1,"")</f>
        <v/>
      </c>
      <c r="C2963" s="28">
        <f>ROUNDDOWN(((ROW(C2963)-ROW(C$7))/C$5)+1,0)</f>
        <v/>
      </c>
    </row>
    <row r="2964">
      <c r="B2964" s="28">
        <f>IF(C2964&lt; $D$4+1,MOD(((ROW(B2964)-ROW(B$7))),$C$5)+1,"")</f>
        <v/>
      </c>
      <c r="C2964" s="28">
        <f>ROUNDDOWN(((ROW(C2964)-ROW(C$7))/C$5)+1,0)</f>
        <v/>
      </c>
    </row>
    <row r="2965">
      <c r="B2965" s="28">
        <f>IF(C2965&lt; $D$4+1,MOD(((ROW(B2965)-ROW(B$7))),$C$5)+1,"")</f>
        <v/>
      </c>
      <c r="C2965" s="28">
        <f>ROUNDDOWN(((ROW(C2965)-ROW(C$7))/C$5)+1,0)</f>
        <v/>
      </c>
    </row>
    <row r="2966">
      <c r="B2966" s="28">
        <f>IF(C2966&lt; $D$4+1,MOD(((ROW(B2966)-ROW(B$7))),$C$5)+1,"")</f>
        <v/>
      </c>
      <c r="C2966" s="28">
        <f>ROUNDDOWN(((ROW(C2966)-ROW(C$7))/C$5)+1,0)</f>
        <v/>
      </c>
    </row>
    <row r="2967">
      <c r="B2967" s="28">
        <f>IF(C2967&lt; $D$4+1,MOD(((ROW(B2967)-ROW(B$7))),$C$5)+1,"")</f>
        <v/>
      </c>
      <c r="C2967" s="28">
        <f>ROUNDDOWN(((ROW(C2967)-ROW(C$7))/C$5)+1,0)</f>
        <v/>
      </c>
    </row>
    <row r="2968">
      <c r="B2968" s="28">
        <f>IF(C2968&lt; $D$4+1,MOD(((ROW(B2968)-ROW(B$7))),$C$5)+1,"")</f>
        <v/>
      </c>
      <c r="C2968" s="28">
        <f>ROUNDDOWN(((ROW(C2968)-ROW(C$7))/C$5)+1,0)</f>
        <v/>
      </c>
    </row>
    <row r="2969">
      <c r="B2969" s="28">
        <f>IF(C2969&lt; $D$4+1,MOD(((ROW(B2969)-ROW(B$7))),$C$5)+1,"")</f>
        <v/>
      </c>
      <c r="C2969" s="28">
        <f>ROUNDDOWN(((ROW(C2969)-ROW(C$7))/C$5)+1,0)</f>
        <v/>
      </c>
    </row>
    <row r="2970">
      <c r="B2970" s="28">
        <f>IF(C2970&lt; $D$4+1,MOD(((ROW(B2970)-ROW(B$7))),$C$5)+1,"")</f>
        <v/>
      </c>
      <c r="C2970" s="28">
        <f>ROUNDDOWN(((ROW(C2970)-ROW(C$7))/C$5)+1,0)</f>
        <v/>
      </c>
    </row>
    <row r="2971">
      <c r="B2971" s="28">
        <f>IF(C2971&lt; $D$4+1,MOD(((ROW(B2971)-ROW(B$7))),$C$5)+1,"")</f>
        <v/>
      </c>
      <c r="C2971" s="28">
        <f>ROUNDDOWN(((ROW(C2971)-ROW(C$7))/C$5)+1,0)</f>
        <v/>
      </c>
    </row>
    <row r="2972">
      <c r="B2972" s="28">
        <f>IF(C2972&lt; $D$4+1,MOD(((ROW(B2972)-ROW(B$7))),$C$5)+1,"")</f>
        <v/>
      </c>
      <c r="C2972" s="28">
        <f>ROUNDDOWN(((ROW(C2972)-ROW(C$7))/C$5)+1,0)</f>
        <v/>
      </c>
    </row>
    <row r="2973">
      <c r="B2973" s="28">
        <f>IF(C2973&lt; $D$4+1,MOD(((ROW(B2973)-ROW(B$7))),$C$5)+1,"")</f>
        <v/>
      </c>
      <c r="C2973" s="28">
        <f>ROUNDDOWN(((ROW(C2973)-ROW(C$7))/C$5)+1,0)</f>
        <v/>
      </c>
    </row>
    <row r="2974">
      <c r="B2974" s="28">
        <f>IF(C2974&lt; $D$4+1,MOD(((ROW(B2974)-ROW(B$7))),$C$5)+1,"")</f>
        <v/>
      </c>
      <c r="C2974" s="28">
        <f>ROUNDDOWN(((ROW(C2974)-ROW(C$7))/C$5)+1,0)</f>
        <v/>
      </c>
    </row>
    <row r="2975">
      <c r="B2975" s="28">
        <f>IF(C2975&lt; $D$4+1,MOD(((ROW(B2975)-ROW(B$7))),$C$5)+1,"")</f>
        <v/>
      </c>
      <c r="C2975" s="28">
        <f>ROUNDDOWN(((ROW(C2975)-ROW(C$7))/C$5)+1,0)</f>
        <v/>
      </c>
    </row>
    <row r="2976">
      <c r="B2976" s="28">
        <f>IF(C2976&lt; $D$4+1,MOD(((ROW(B2976)-ROW(B$7))),$C$5)+1,"")</f>
        <v/>
      </c>
      <c r="C2976" s="28">
        <f>ROUNDDOWN(((ROW(C2976)-ROW(C$7))/C$5)+1,0)</f>
        <v/>
      </c>
    </row>
    <row r="2977">
      <c r="B2977" s="28">
        <f>IF(C2977&lt; $D$4+1,MOD(((ROW(B2977)-ROW(B$7))),$C$5)+1,"")</f>
        <v/>
      </c>
      <c r="C2977" s="28">
        <f>ROUNDDOWN(((ROW(C2977)-ROW(C$7))/C$5)+1,0)</f>
        <v/>
      </c>
    </row>
    <row r="2978">
      <c r="B2978" s="28">
        <f>IF(C2978&lt; $D$4+1,MOD(((ROW(B2978)-ROW(B$7))),$C$5)+1,"")</f>
        <v/>
      </c>
      <c r="C2978" s="28">
        <f>ROUNDDOWN(((ROW(C2978)-ROW(C$7))/C$5)+1,0)</f>
        <v/>
      </c>
    </row>
    <row r="2979">
      <c r="B2979" s="28">
        <f>IF(C2979&lt; $D$4+1,MOD(((ROW(B2979)-ROW(B$7))),$C$5)+1,"")</f>
        <v/>
      </c>
      <c r="C2979" s="28">
        <f>ROUNDDOWN(((ROW(C2979)-ROW(C$7))/C$5)+1,0)</f>
        <v/>
      </c>
    </row>
    <row r="2980">
      <c r="B2980" s="28">
        <f>IF(C2980&lt; $D$4+1,MOD(((ROW(B2980)-ROW(B$7))),$C$5)+1,"")</f>
        <v/>
      </c>
      <c r="C2980" s="28">
        <f>ROUNDDOWN(((ROW(C2980)-ROW(C$7))/C$5)+1,0)</f>
        <v/>
      </c>
    </row>
    <row r="2981">
      <c r="B2981" s="28">
        <f>IF(C2981&lt; $D$4+1,MOD(((ROW(B2981)-ROW(B$7))),$C$5)+1,"")</f>
        <v/>
      </c>
      <c r="C2981" s="28">
        <f>ROUNDDOWN(((ROW(C2981)-ROW(C$7))/C$5)+1,0)</f>
        <v/>
      </c>
    </row>
    <row r="2982">
      <c r="B2982" s="28">
        <f>IF(C2982&lt; $D$4+1,MOD(((ROW(B2982)-ROW(B$7))),$C$5)+1,"")</f>
        <v/>
      </c>
      <c r="C2982" s="28">
        <f>ROUNDDOWN(((ROW(C2982)-ROW(C$7))/C$5)+1,0)</f>
        <v/>
      </c>
    </row>
    <row r="2983">
      <c r="B2983" s="28">
        <f>IF(C2983&lt; $D$4+1,MOD(((ROW(B2983)-ROW(B$7))),$C$5)+1,"")</f>
        <v/>
      </c>
      <c r="C2983" s="28">
        <f>ROUNDDOWN(((ROW(C2983)-ROW(C$7))/C$5)+1,0)</f>
        <v/>
      </c>
    </row>
    <row r="2984">
      <c r="B2984" s="28">
        <f>IF(C2984&lt; $D$4+1,MOD(((ROW(B2984)-ROW(B$7))),$C$5)+1,"")</f>
        <v/>
      </c>
      <c r="C2984" s="28">
        <f>ROUNDDOWN(((ROW(C2984)-ROW(C$7))/C$5)+1,0)</f>
        <v/>
      </c>
    </row>
    <row r="2985">
      <c r="B2985" s="28">
        <f>IF(C2985&lt; $D$4+1,MOD(((ROW(B2985)-ROW(B$7))),$C$5)+1,"")</f>
        <v/>
      </c>
      <c r="C2985" s="28">
        <f>ROUNDDOWN(((ROW(C2985)-ROW(C$7))/C$5)+1,0)</f>
        <v/>
      </c>
    </row>
    <row r="2986">
      <c r="B2986" s="28">
        <f>IF(C2986&lt; $D$4+1,MOD(((ROW(B2986)-ROW(B$7))),$C$5)+1,"")</f>
        <v/>
      </c>
      <c r="C2986" s="28">
        <f>ROUNDDOWN(((ROW(C2986)-ROW(C$7))/C$5)+1,0)</f>
        <v/>
      </c>
    </row>
    <row r="2987">
      <c r="B2987" s="28">
        <f>IF(C2987&lt; $D$4+1,MOD(((ROW(B2987)-ROW(B$7))),$C$5)+1,"")</f>
        <v/>
      </c>
      <c r="C2987" s="28">
        <f>ROUNDDOWN(((ROW(C2987)-ROW(C$7))/C$5)+1,0)</f>
        <v/>
      </c>
    </row>
    <row r="2988">
      <c r="B2988" s="28">
        <f>IF(C2988&lt; $D$4+1,MOD(((ROW(B2988)-ROW(B$7))),$C$5)+1,"")</f>
        <v/>
      </c>
      <c r="C2988" s="28">
        <f>ROUNDDOWN(((ROW(C2988)-ROW(C$7))/C$5)+1,0)</f>
        <v/>
      </c>
    </row>
    <row r="2989">
      <c r="B2989" s="28">
        <f>IF(C2989&lt; $D$4+1,MOD(((ROW(B2989)-ROW(B$7))),$C$5)+1,"")</f>
        <v/>
      </c>
      <c r="C2989" s="28">
        <f>ROUNDDOWN(((ROW(C2989)-ROW(C$7))/C$5)+1,0)</f>
        <v/>
      </c>
    </row>
    <row r="2990">
      <c r="B2990" s="28">
        <f>IF(C2990&lt; $D$4+1,MOD(((ROW(B2990)-ROW(B$7))),$C$5)+1,"")</f>
        <v/>
      </c>
      <c r="C2990" s="28">
        <f>ROUNDDOWN(((ROW(C2990)-ROW(C$7))/C$5)+1,0)</f>
        <v/>
      </c>
    </row>
    <row r="2991">
      <c r="B2991" s="28">
        <f>IF(C2991&lt; $D$4+1,MOD(((ROW(B2991)-ROW(B$7))),$C$5)+1,"")</f>
        <v/>
      </c>
      <c r="C2991" s="28">
        <f>ROUNDDOWN(((ROW(C2991)-ROW(C$7))/C$5)+1,0)</f>
        <v/>
      </c>
    </row>
    <row r="2992">
      <c r="B2992" s="28">
        <f>IF(C2992&lt; $D$4+1,MOD(((ROW(B2992)-ROW(B$7))),$C$5)+1,"")</f>
        <v/>
      </c>
      <c r="C2992" s="28">
        <f>ROUNDDOWN(((ROW(C2992)-ROW(C$7))/C$5)+1,0)</f>
        <v/>
      </c>
    </row>
    <row r="2993">
      <c r="B2993" s="28">
        <f>IF(C2993&lt; $D$4+1,MOD(((ROW(B2993)-ROW(B$7))),$C$5)+1,"")</f>
        <v/>
      </c>
      <c r="C2993" s="28">
        <f>ROUNDDOWN(((ROW(C2993)-ROW(C$7))/C$5)+1,0)</f>
        <v/>
      </c>
    </row>
    <row r="2994">
      <c r="B2994" s="28">
        <f>IF(C2994&lt; $D$4+1,MOD(((ROW(B2994)-ROW(B$7))),$C$5)+1,"")</f>
        <v/>
      </c>
      <c r="C2994" s="28">
        <f>ROUNDDOWN(((ROW(C2994)-ROW(C$7))/C$5)+1,0)</f>
        <v/>
      </c>
    </row>
    <row r="2995">
      <c r="B2995" s="28">
        <f>IF(C2995&lt; $D$4+1,MOD(((ROW(B2995)-ROW(B$7))),$C$5)+1,"")</f>
        <v/>
      </c>
      <c r="C2995" s="28">
        <f>ROUNDDOWN(((ROW(C2995)-ROW(C$7))/C$5)+1,0)</f>
        <v/>
      </c>
    </row>
    <row r="2996">
      <c r="B2996" s="28">
        <f>IF(C2996&lt; $D$4+1,MOD(((ROW(B2996)-ROW(B$7))),$C$5)+1,"")</f>
        <v/>
      </c>
      <c r="C2996" s="28">
        <f>ROUNDDOWN(((ROW(C2996)-ROW(C$7))/C$5)+1,0)</f>
        <v/>
      </c>
    </row>
    <row r="2997">
      <c r="B2997" s="28">
        <f>IF(C2997&lt; $D$4+1,MOD(((ROW(B2997)-ROW(B$7))),$C$5)+1,"")</f>
        <v/>
      </c>
      <c r="C2997" s="28">
        <f>ROUNDDOWN(((ROW(C2997)-ROW(C$7))/C$5)+1,0)</f>
        <v/>
      </c>
    </row>
    <row r="2998">
      <c r="B2998" s="28">
        <f>IF(C2998&lt; $D$4+1,MOD(((ROW(B2998)-ROW(B$7))),$C$5)+1,"")</f>
        <v/>
      </c>
      <c r="C2998" s="28">
        <f>ROUNDDOWN(((ROW(C2998)-ROW(C$7))/C$5)+1,0)</f>
        <v/>
      </c>
    </row>
    <row r="2999">
      <c r="B2999" s="28">
        <f>IF(C2999&lt; $D$4+1,MOD(((ROW(B2999)-ROW(B$7))),$C$5)+1,"")</f>
        <v/>
      </c>
      <c r="C2999" s="28">
        <f>ROUNDDOWN(((ROW(C2999)-ROW(C$7))/C$5)+1,0)</f>
        <v/>
      </c>
    </row>
    <row r="3000">
      <c r="B3000" s="28">
        <f>IF(C3000&lt; $D$4+1,MOD(((ROW(B3000)-ROW(B$7))),$C$5)+1,"")</f>
        <v/>
      </c>
      <c r="C3000" s="28">
        <f>ROUNDDOWN(((ROW(C3000)-ROW(C$7))/C$5)+1,0)</f>
        <v/>
      </c>
    </row>
    <row r="3001">
      <c r="B3001" s="28">
        <f>IF(C3001&lt; $D$4+1,MOD(((ROW(B3001)-ROW(B$7))),$C$5)+1,"")</f>
        <v/>
      </c>
      <c r="C3001" s="28">
        <f>ROUNDDOWN(((ROW(C3001)-ROW(C$7))/C$5)+1,0)</f>
        <v/>
      </c>
    </row>
    <row r="3002">
      <c r="B3002" s="28">
        <f>IF(C3002&lt; $D$4+1,MOD(((ROW(B3002)-ROW(B$7))),$C$5)+1,"")</f>
        <v/>
      </c>
      <c r="C3002" s="28">
        <f>ROUNDDOWN(((ROW(C3002)-ROW(C$7))/C$5)+1,0)</f>
        <v/>
      </c>
    </row>
    <row r="3003">
      <c r="B3003" s="28">
        <f>IF(C3003&lt; $D$4+1,MOD(((ROW(B3003)-ROW(B$7))),$C$5)+1,"")</f>
        <v/>
      </c>
      <c r="C3003" s="28">
        <f>ROUNDDOWN(((ROW(C3003)-ROW(C$7))/C$5)+1,0)</f>
        <v/>
      </c>
    </row>
    <row r="3004">
      <c r="B3004" s="28">
        <f>IF(C3004&lt; $D$4+1,MOD(((ROW(B3004)-ROW(B$7))),$C$5)+1,"")</f>
        <v/>
      </c>
      <c r="C3004" s="28">
        <f>ROUNDDOWN(((ROW(C3004)-ROW(C$7))/C$5)+1,0)</f>
        <v/>
      </c>
    </row>
    <row r="3005">
      <c r="B3005" s="28">
        <f>IF(C3005&lt; $D$4+1,MOD(((ROW(B3005)-ROW(B$7))),$C$5)+1,"")</f>
        <v/>
      </c>
      <c r="C3005" s="28">
        <f>ROUNDDOWN(((ROW(C3005)-ROW(C$7))/C$5)+1,0)</f>
        <v/>
      </c>
    </row>
    <row r="3006">
      <c r="B3006" s="28">
        <f>IF(C3006&lt; $D$4+1,MOD(((ROW(B3006)-ROW(B$7))),$C$5)+1,"")</f>
        <v/>
      </c>
      <c r="C3006" s="28">
        <f>ROUNDDOWN(((ROW(C3006)-ROW(C$7))/C$5)+1,0)</f>
        <v/>
      </c>
    </row>
    <row r="3007">
      <c r="B3007" s="28">
        <f>IF(C3007&lt; $D$4+1,MOD(((ROW(B3007)-ROW(B$7))),$C$5)+1,"")</f>
        <v/>
      </c>
      <c r="C3007" s="28">
        <f>ROUNDDOWN(((ROW(C3007)-ROW(C$7))/C$5)+1,0)</f>
        <v/>
      </c>
    </row>
    <row r="3008">
      <c r="B3008" s="28">
        <f>IF(C3008&lt; $D$4+1,MOD(((ROW(B3008)-ROW(B$7))),$C$5)+1,"")</f>
        <v/>
      </c>
      <c r="C3008" s="28">
        <f>ROUNDDOWN(((ROW(C3008)-ROW(C$7))/C$5)+1,0)</f>
        <v/>
      </c>
    </row>
    <row r="3009">
      <c r="B3009" s="28">
        <f>IF(C3009&lt; $D$4+1,MOD(((ROW(B3009)-ROW(B$7))),$C$5)+1,"")</f>
        <v/>
      </c>
      <c r="C3009" s="28">
        <f>ROUNDDOWN(((ROW(C3009)-ROW(C$7))/C$5)+1,0)</f>
        <v/>
      </c>
    </row>
    <row r="3010">
      <c r="B3010" s="28">
        <f>IF(C3010&lt; $D$4+1,MOD(((ROW(B3010)-ROW(B$7))),$C$5)+1,"")</f>
        <v/>
      </c>
      <c r="C3010" s="28">
        <f>ROUNDDOWN(((ROW(C3010)-ROW(C$7))/C$5)+1,0)</f>
        <v/>
      </c>
    </row>
    <row r="3011">
      <c r="B3011" s="28">
        <f>IF(C3011&lt; $D$4+1,MOD(((ROW(B3011)-ROW(B$7))),$C$5)+1,"")</f>
        <v/>
      </c>
      <c r="C3011" s="28">
        <f>ROUNDDOWN(((ROW(C3011)-ROW(C$7))/C$5)+1,0)</f>
        <v/>
      </c>
    </row>
    <row r="3012">
      <c r="B3012" s="28">
        <f>IF(C3012&lt; $D$4+1,MOD(((ROW(B3012)-ROW(B$7))),$C$5)+1,"")</f>
        <v/>
      </c>
      <c r="C3012" s="28">
        <f>ROUNDDOWN(((ROW(C3012)-ROW(C$7))/C$5)+1,0)</f>
        <v/>
      </c>
    </row>
    <row r="3013">
      <c r="B3013" s="28">
        <f>IF(C3013&lt; $D$4+1,MOD(((ROW(B3013)-ROW(B$7))),$C$5)+1,"")</f>
        <v/>
      </c>
      <c r="C3013" s="28">
        <f>ROUNDDOWN(((ROW(C3013)-ROW(C$7))/C$5)+1,0)</f>
        <v/>
      </c>
    </row>
    <row r="3014">
      <c r="B3014" s="28">
        <f>IF(C3014&lt; $D$4+1,MOD(((ROW(B3014)-ROW(B$7))),$C$5)+1,"")</f>
        <v/>
      </c>
      <c r="C3014" s="28">
        <f>ROUNDDOWN(((ROW(C3014)-ROW(C$7))/C$5)+1,0)</f>
        <v/>
      </c>
    </row>
    <row r="3015">
      <c r="B3015" s="28">
        <f>IF(C3015&lt; $D$4+1,MOD(((ROW(B3015)-ROW(B$7))),$C$5)+1,"")</f>
        <v/>
      </c>
      <c r="C3015" s="28">
        <f>ROUNDDOWN(((ROW(C3015)-ROW(C$7))/C$5)+1,0)</f>
        <v/>
      </c>
    </row>
    <row r="3016">
      <c r="B3016" s="28">
        <f>IF(C3016&lt; $D$4+1,MOD(((ROW(B3016)-ROW(B$7))),$C$5)+1,"")</f>
        <v/>
      </c>
      <c r="C3016" s="28">
        <f>ROUNDDOWN(((ROW(C3016)-ROW(C$7))/C$5)+1,0)</f>
        <v/>
      </c>
    </row>
    <row r="3017">
      <c r="B3017" s="28">
        <f>IF(C3017&lt; $D$4+1,MOD(((ROW(B3017)-ROW(B$7))),$C$5)+1,"")</f>
        <v/>
      </c>
      <c r="C3017" s="28">
        <f>ROUNDDOWN(((ROW(C3017)-ROW(C$7))/C$5)+1,0)</f>
        <v/>
      </c>
    </row>
    <row r="3018">
      <c r="B3018" s="28">
        <f>IF(C3018&lt; $D$4+1,MOD(((ROW(B3018)-ROW(B$7))),$C$5)+1,"")</f>
        <v/>
      </c>
      <c r="C3018" s="28">
        <f>ROUNDDOWN(((ROW(C3018)-ROW(C$7))/C$5)+1,0)</f>
        <v/>
      </c>
    </row>
    <row r="3019">
      <c r="B3019" s="28">
        <f>IF(C3019&lt; $D$4+1,MOD(((ROW(B3019)-ROW(B$7))),$C$5)+1,"")</f>
        <v/>
      </c>
      <c r="C3019" s="28">
        <f>ROUNDDOWN(((ROW(C3019)-ROW(C$7))/C$5)+1,0)</f>
        <v/>
      </c>
    </row>
    <row r="3020">
      <c r="B3020" s="28">
        <f>IF(C3020&lt; $D$4+1,MOD(((ROW(B3020)-ROW(B$7))),$C$5)+1,"")</f>
        <v/>
      </c>
      <c r="C3020" s="28">
        <f>ROUNDDOWN(((ROW(C3020)-ROW(C$7))/C$5)+1,0)</f>
        <v/>
      </c>
    </row>
    <row r="3021">
      <c r="B3021" s="28">
        <f>IF(C3021&lt; $D$4+1,MOD(((ROW(B3021)-ROW(B$7))),$C$5)+1,"")</f>
        <v/>
      </c>
      <c r="C3021" s="28">
        <f>ROUNDDOWN(((ROW(C3021)-ROW(C$7))/C$5)+1,0)</f>
        <v/>
      </c>
    </row>
    <row r="3022">
      <c r="B3022" s="28">
        <f>IF(C3022&lt; $D$4+1,MOD(((ROW(B3022)-ROW(B$7))),$C$5)+1,"")</f>
        <v/>
      </c>
      <c r="C3022" s="28">
        <f>ROUNDDOWN(((ROW(C3022)-ROW(C$7))/C$5)+1,0)</f>
        <v/>
      </c>
    </row>
    <row r="3023">
      <c r="B3023" s="28">
        <f>IF(C3023&lt; $D$4+1,MOD(((ROW(B3023)-ROW(B$7))),$C$5)+1,"")</f>
        <v/>
      </c>
      <c r="C3023" s="28">
        <f>ROUNDDOWN(((ROW(C3023)-ROW(C$7))/C$5)+1,0)</f>
        <v/>
      </c>
    </row>
    <row r="3024">
      <c r="B3024" s="28">
        <f>IF(C3024&lt; $D$4+1,MOD(((ROW(B3024)-ROW(B$7))),$C$5)+1,"")</f>
        <v/>
      </c>
      <c r="C3024" s="28">
        <f>ROUNDDOWN(((ROW(C3024)-ROW(C$7))/C$5)+1,0)</f>
        <v/>
      </c>
    </row>
    <row r="3025">
      <c r="B3025" s="28">
        <f>IF(C3025&lt; $D$4+1,MOD(((ROW(B3025)-ROW(B$7))),$C$5)+1,"")</f>
        <v/>
      </c>
      <c r="C3025" s="28">
        <f>ROUNDDOWN(((ROW(C3025)-ROW(C$7))/C$5)+1,0)</f>
        <v/>
      </c>
    </row>
    <row r="3026">
      <c r="B3026" s="28">
        <f>IF(C3026&lt; $D$4+1,MOD(((ROW(B3026)-ROW(B$7))),$C$5)+1,"")</f>
        <v/>
      </c>
      <c r="C3026" s="28">
        <f>ROUNDDOWN(((ROW(C3026)-ROW(C$7))/C$5)+1,0)</f>
        <v/>
      </c>
    </row>
    <row r="3027">
      <c r="B3027" s="28">
        <f>IF(C3027&lt; $D$4+1,MOD(((ROW(B3027)-ROW(B$7))),$C$5)+1,"")</f>
        <v/>
      </c>
      <c r="C3027" s="28">
        <f>ROUNDDOWN(((ROW(C3027)-ROW(C$7))/C$5)+1,0)</f>
        <v/>
      </c>
    </row>
    <row r="3028">
      <c r="B3028" s="28">
        <f>IF(C3028&lt; $D$4+1,MOD(((ROW(B3028)-ROW(B$7))),$C$5)+1,"")</f>
        <v/>
      </c>
      <c r="C3028" s="28">
        <f>ROUNDDOWN(((ROW(C3028)-ROW(C$7))/C$5)+1,0)</f>
        <v/>
      </c>
    </row>
    <row r="3029">
      <c r="B3029" s="28">
        <f>IF(C3029&lt; $D$4+1,MOD(((ROW(B3029)-ROW(B$7))),$C$5)+1,"")</f>
        <v/>
      </c>
      <c r="C3029" s="28">
        <f>ROUNDDOWN(((ROW(C3029)-ROW(C$7))/C$5)+1,0)</f>
        <v/>
      </c>
    </row>
    <row r="3030">
      <c r="B3030" s="28">
        <f>IF(C3030&lt; $D$4+1,MOD(((ROW(B3030)-ROW(B$7))),$C$5)+1,"")</f>
        <v/>
      </c>
      <c r="C3030" s="28">
        <f>ROUNDDOWN(((ROW(C3030)-ROW(C$7))/C$5)+1,0)</f>
        <v/>
      </c>
    </row>
    <row r="3031">
      <c r="B3031" s="28">
        <f>IF(C3031&lt; $D$4+1,MOD(((ROW(B3031)-ROW(B$7))),$C$5)+1,"")</f>
        <v/>
      </c>
      <c r="C3031" s="28">
        <f>ROUNDDOWN(((ROW(C3031)-ROW(C$7))/C$5)+1,0)</f>
        <v/>
      </c>
    </row>
    <row r="3032">
      <c r="B3032" s="28">
        <f>IF(C3032&lt; $D$4+1,MOD(((ROW(B3032)-ROW(B$7))),$C$5)+1,"")</f>
        <v/>
      </c>
      <c r="C3032" s="28">
        <f>ROUNDDOWN(((ROW(C3032)-ROW(C$7))/C$5)+1,0)</f>
        <v/>
      </c>
    </row>
    <row r="3033">
      <c r="B3033" s="28">
        <f>IF(C3033&lt; $D$4+1,MOD(((ROW(B3033)-ROW(B$7))),$C$5)+1,"")</f>
        <v/>
      </c>
      <c r="C3033" s="28">
        <f>ROUNDDOWN(((ROW(C3033)-ROW(C$7))/C$5)+1,0)</f>
        <v/>
      </c>
    </row>
    <row r="3034">
      <c r="B3034" s="28">
        <f>IF(C3034&lt; $D$4+1,MOD(((ROW(B3034)-ROW(B$7))),$C$5)+1,"")</f>
        <v/>
      </c>
      <c r="C3034" s="28">
        <f>ROUNDDOWN(((ROW(C3034)-ROW(C$7))/C$5)+1,0)</f>
        <v/>
      </c>
    </row>
    <row r="3035">
      <c r="B3035" s="28">
        <f>IF(C3035&lt; $D$4+1,MOD(((ROW(B3035)-ROW(B$7))),$C$5)+1,"")</f>
        <v/>
      </c>
      <c r="C3035" s="28">
        <f>ROUNDDOWN(((ROW(C3035)-ROW(C$7))/C$5)+1,0)</f>
        <v/>
      </c>
    </row>
    <row r="3036">
      <c r="B3036" s="28">
        <f>IF(C3036&lt; $D$4+1,MOD(((ROW(B3036)-ROW(B$7))),$C$5)+1,"")</f>
        <v/>
      </c>
      <c r="C3036" s="28">
        <f>ROUNDDOWN(((ROW(C3036)-ROW(C$7))/C$5)+1,0)</f>
        <v/>
      </c>
    </row>
    <row r="3037">
      <c r="B3037" s="28">
        <f>IF(C3037&lt; $D$4+1,MOD(((ROW(B3037)-ROW(B$7))),$C$5)+1,"")</f>
        <v/>
      </c>
      <c r="C3037" s="28">
        <f>ROUNDDOWN(((ROW(C3037)-ROW(C$7))/C$5)+1,0)</f>
        <v/>
      </c>
    </row>
    <row r="3038">
      <c r="B3038" s="28">
        <f>IF(C3038&lt; $D$4+1,MOD(((ROW(B3038)-ROW(B$7))),$C$5)+1,"")</f>
        <v/>
      </c>
      <c r="C3038" s="28">
        <f>ROUNDDOWN(((ROW(C3038)-ROW(C$7))/C$5)+1,0)</f>
        <v/>
      </c>
    </row>
    <row r="3039">
      <c r="B3039" s="28">
        <f>IF(C3039&lt; $D$4+1,MOD(((ROW(B3039)-ROW(B$7))),$C$5)+1,"")</f>
        <v/>
      </c>
      <c r="C3039" s="28">
        <f>ROUNDDOWN(((ROW(C3039)-ROW(C$7))/C$5)+1,0)</f>
        <v/>
      </c>
    </row>
    <row r="3040">
      <c r="B3040" s="28">
        <f>IF(C3040&lt; $D$4+1,MOD(((ROW(B3040)-ROW(B$7))),$C$5)+1,"")</f>
        <v/>
      </c>
      <c r="C3040" s="28">
        <f>ROUNDDOWN(((ROW(C3040)-ROW(C$7))/C$5)+1,0)</f>
        <v/>
      </c>
    </row>
    <row r="3041">
      <c r="B3041" s="28">
        <f>IF(C3041&lt; $D$4+1,MOD(((ROW(B3041)-ROW(B$7))),$C$5)+1,"")</f>
        <v/>
      </c>
      <c r="C3041" s="28">
        <f>ROUNDDOWN(((ROW(C3041)-ROW(C$7))/C$5)+1,0)</f>
        <v/>
      </c>
    </row>
    <row r="3042">
      <c r="B3042" s="28">
        <f>IF(C3042&lt; $D$4+1,MOD(((ROW(B3042)-ROW(B$7))),$C$5)+1,"")</f>
        <v/>
      </c>
      <c r="C3042" s="28">
        <f>ROUNDDOWN(((ROW(C3042)-ROW(C$7))/C$5)+1,0)</f>
        <v/>
      </c>
    </row>
    <row r="3043">
      <c r="B3043" s="28">
        <f>IF(C3043&lt; $D$4+1,MOD(((ROW(B3043)-ROW(B$7))),$C$5)+1,"")</f>
        <v/>
      </c>
      <c r="C3043" s="28">
        <f>ROUNDDOWN(((ROW(C3043)-ROW(C$7))/C$5)+1,0)</f>
        <v/>
      </c>
    </row>
    <row r="3044">
      <c r="B3044" s="28">
        <f>IF(C3044&lt; $D$4+1,MOD(((ROW(B3044)-ROW(B$7))),$C$5)+1,"")</f>
        <v/>
      </c>
      <c r="C3044" s="28">
        <f>ROUNDDOWN(((ROW(C3044)-ROW(C$7))/C$5)+1,0)</f>
        <v/>
      </c>
    </row>
    <row r="3045">
      <c r="B3045" s="28">
        <f>IF(C3045&lt; $D$4+1,MOD(((ROW(B3045)-ROW(B$7))),$C$5)+1,"")</f>
        <v/>
      </c>
      <c r="C3045" s="28">
        <f>ROUNDDOWN(((ROW(C3045)-ROW(C$7))/C$5)+1,0)</f>
        <v/>
      </c>
    </row>
    <row r="3046">
      <c r="B3046" s="28">
        <f>IF(C3046&lt; $D$4+1,MOD(((ROW(B3046)-ROW(B$7))),$C$5)+1,"")</f>
        <v/>
      </c>
      <c r="C3046" s="28">
        <f>ROUNDDOWN(((ROW(C3046)-ROW(C$7))/C$5)+1,0)</f>
        <v/>
      </c>
    </row>
    <row r="3047">
      <c r="B3047" s="28">
        <f>IF(C3047&lt; $D$4+1,MOD(((ROW(B3047)-ROW(B$7))),$C$5)+1,"")</f>
        <v/>
      </c>
      <c r="C3047" s="28">
        <f>ROUNDDOWN(((ROW(C3047)-ROW(C$7))/C$5)+1,0)</f>
        <v/>
      </c>
    </row>
    <row r="3048">
      <c r="B3048" s="28">
        <f>IF(C3048&lt; $D$4+1,MOD(((ROW(B3048)-ROW(B$7))),$C$5)+1,"")</f>
        <v/>
      </c>
      <c r="C3048" s="28">
        <f>ROUNDDOWN(((ROW(C3048)-ROW(C$7))/C$5)+1,0)</f>
        <v/>
      </c>
    </row>
    <row r="3049">
      <c r="B3049" s="28">
        <f>IF(C3049&lt; $D$4+1,MOD(((ROW(B3049)-ROW(B$7))),$C$5)+1,"")</f>
        <v/>
      </c>
      <c r="C3049" s="28">
        <f>ROUNDDOWN(((ROW(C3049)-ROW(C$7))/C$5)+1,0)</f>
        <v/>
      </c>
    </row>
    <row r="3050">
      <c r="B3050" s="28">
        <f>IF(C3050&lt; $D$4+1,MOD(((ROW(B3050)-ROW(B$7))),$C$5)+1,"")</f>
        <v/>
      </c>
      <c r="C3050" s="28">
        <f>ROUNDDOWN(((ROW(C3050)-ROW(C$7))/C$5)+1,0)</f>
        <v/>
      </c>
    </row>
    <row r="3051">
      <c r="B3051" s="28">
        <f>IF(C3051&lt; $D$4+1,MOD(((ROW(B3051)-ROW(B$7))),$C$5)+1,"")</f>
        <v/>
      </c>
      <c r="C3051" s="28">
        <f>ROUNDDOWN(((ROW(C3051)-ROW(C$7))/C$5)+1,0)</f>
        <v/>
      </c>
    </row>
    <row r="3052">
      <c r="B3052" s="28">
        <f>IF(C3052&lt; $D$4+1,MOD(((ROW(B3052)-ROW(B$7))),$C$5)+1,"")</f>
        <v/>
      </c>
      <c r="C3052" s="28">
        <f>ROUNDDOWN(((ROW(C3052)-ROW(C$7))/C$5)+1,0)</f>
        <v/>
      </c>
    </row>
    <row r="3053">
      <c r="B3053" s="28">
        <f>IF(C3053&lt; $D$4+1,MOD(((ROW(B3053)-ROW(B$7))),$C$5)+1,"")</f>
        <v/>
      </c>
      <c r="C3053" s="28">
        <f>ROUNDDOWN(((ROW(C3053)-ROW(C$7))/C$5)+1,0)</f>
        <v/>
      </c>
    </row>
    <row r="3054">
      <c r="B3054" s="28">
        <f>IF(C3054&lt; $D$4+1,MOD(((ROW(B3054)-ROW(B$7))),$C$5)+1,"")</f>
        <v/>
      </c>
      <c r="C3054" s="28">
        <f>ROUNDDOWN(((ROW(C3054)-ROW(C$7))/C$5)+1,0)</f>
        <v/>
      </c>
    </row>
    <row r="3055">
      <c r="B3055" s="28">
        <f>IF(C3055&lt; $D$4+1,MOD(((ROW(B3055)-ROW(B$7))),$C$5)+1,"")</f>
        <v/>
      </c>
      <c r="C3055" s="28">
        <f>ROUNDDOWN(((ROW(C3055)-ROW(C$7))/C$5)+1,0)</f>
        <v/>
      </c>
    </row>
    <row r="3056">
      <c r="B3056" s="28">
        <f>IF(C3056&lt; $D$4+1,MOD(((ROW(B3056)-ROW(B$7))),$C$5)+1,"")</f>
        <v/>
      </c>
      <c r="C3056" s="28">
        <f>ROUNDDOWN(((ROW(C3056)-ROW(C$7))/C$5)+1,0)</f>
        <v/>
      </c>
    </row>
    <row r="3057">
      <c r="B3057" s="28">
        <f>IF(C3057&lt; $D$4+1,MOD(((ROW(B3057)-ROW(B$7))),$C$5)+1,"")</f>
        <v/>
      </c>
      <c r="C3057" s="28">
        <f>ROUNDDOWN(((ROW(C3057)-ROW(C$7))/C$5)+1,0)</f>
        <v/>
      </c>
    </row>
    <row r="3058">
      <c r="B3058" s="28">
        <f>IF(C3058&lt; $D$4+1,MOD(((ROW(B3058)-ROW(B$7))),$C$5)+1,"")</f>
        <v/>
      </c>
      <c r="C3058" s="28">
        <f>ROUNDDOWN(((ROW(C3058)-ROW(C$7))/C$5)+1,0)</f>
        <v/>
      </c>
    </row>
    <row r="3059">
      <c r="B3059" s="28">
        <f>IF(C3059&lt; $D$4+1,MOD(((ROW(B3059)-ROW(B$7))),$C$5)+1,"")</f>
        <v/>
      </c>
      <c r="C3059" s="28">
        <f>ROUNDDOWN(((ROW(C3059)-ROW(C$7))/C$5)+1,0)</f>
        <v/>
      </c>
    </row>
    <row r="3060">
      <c r="B3060" s="28">
        <f>IF(C3060&lt; $D$4+1,MOD(((ROW(B3060)-ROW(B$7))),$C$5)+1,"")</f>
        <v/>
      </c>
      <c r="C3060" s="28">
        <f>ROUNDDOWN(((ROW(C3060)-ROW(C$7))/C$5)+1,0)</f>
        <v/>
      </c>
    </row>
    <row r="3061">
      <c r="B3061" s="28">
        <f>IF(C3061&lt; $D$4+1,MOD(((ROW(B3061)-ROW(B$7))),$C$5)+1,"")</f>
        <v/>
      </c>
      <c r="C3061" s="28">
        <f>ROUNDDOWN(((ROW(C3061)-ROW(C$7))/C$5)+1,0)</f>
        <v/>
      </c>
    </row>
    <row r="3062">
      <c r="B3062" s="28">
        <f>IF(C3062&lt; $D$4+1,MOD(((ROW(B3062)-ROW(B$7))),$C$5)+1,"")</f>
        <v/>
      </c>
      <c r="C3062" s="28">
        <f>ROUNDDOWN(((ROW(C3062)-ROW(C$7))/C$5)+1,0)</f>
        <v/>
      </c>
    </row>
    <row r="3063">
      <c r="B3063" s="28">
        <f>IF(C3063&lt; $D$4+1,MOD(((ROW(B3063)-ROW(B$7))),$C$5)+1,"")</f>
        <v/>
      </c>
      <c r="C3063" s="28">
        <f>ROUNDDOWN(((ROW(C3063)-ROW(C$7))/C$5)+1,0)</f>
        <v/>
      </c>
    </row>
    <row r="3064">
      <c r="B3064" s="28">
        <f>IF(C3064&lt; $D$4+1,MOD(((ROW(B3064)-ROW(B$7))),$C$5)+1,"")</f>
        <v/>
      </c>
      <c r="C3064" s="28">
        <f>ROUNDDOWN(((ROW(C3064)-ROW(C$7))/C$5)+1,0)</f>
        <v/>
      </c>
    </row>
    <row r="3065">
      <c r="B3065" s="28">
        <f>IF(C3065&lt; $D$4+1,MOD(((ROW(B3065)-ROW(B$7))),$C$5)+1,"")</f>
        <v/>
      </c>
      <c r="C3065" s="28">
        <f>ROUNDDOWN(((ROW(C3065)-ROW(C$7))/C$5)+1,0)</f>
        <v/>
      </c>
    </row>
    <row r="3066">
      <c r="B3066" s="28">
        <f>IF(C3066&lt; $D$4+1,MOD(((ROW(B3066)-ROW(B$7))),$C$5)+1,"")</f>
        <v/>
      </c>
      <c r="C3066" s="28">
        <f>ROUNDDOWN(((ROW(C3066)-ROW(C$7))/C$5)+1,0)</f>
        <v/>
      </c>
    </row>
    <row r="3067">
      <c r="B3067" s="28">
        <f>IF(C3067&lt; $D$4+1,MOD(((ROW(B3067)-ROW(B$7))),$C$5)+1,"")</f>
        <v/>
      </c>
      <c r="C3067" s="28">
        <f>ROUNDDOWN(((ROW(C3067)-ROW(C$7))/C$5)+1,0)</f>
        <v/>
      </c>
    </row>
    <row r="3068">
      <c r="B3068" s="28">
        <f>IF(C3068&lt; $D$4+1,MOD(((ROW(B3068)-ROW(B$7))),$C$5)+1,"")</f>
        <v/>
      </c>
      <c r="C3068" s="28">
        <f>ROUNDDOWN(((ROW(C3068)-ROW(C$7))/C$5)+1,0)</f>
        <v/>
      </c>
    </row>
    <row r="3069">
      <c r="B3069" s="28">
        <f>IF(C3069&lt; $D$4+1,MOD(((ROW(B3069)-ROW(B$7))),$C$5)+1,"")</f>
        <v/>
      </c>
      <c r="C3069" s="28">
        <f>ROUNDDOWN(((ROW(C3069)-ROW(C$7))/C$5)+1,0)</f>
        <v/>
      </c>
    </row>
    <row r="3070">
      <c r="B3070" s="28">
        <f>IF(C3070&lt; $D$4+1,MOD(((ROW(B3070)-ROW(B$7))),$C$5)+1,"")</f>
        <v/>
      </c>
      <c r="C3070" s="28">
        <f>ROUNDDOWN(((ROW(C3070)-ROW(C$7))/C$5)+1,0)</f>
        <v/>
      </c>
    </row>
    <row r="3071">
      <c r="B3071" s="28">
        <f>IF(C3071&lt; $D$4+1,MOD(((ROW(B3071)-ROW(B$7))),$C$5)+1,"")</f>
        <v/>
      </c>
      <c r="C3071" s="28">
        <f>ROUNDDOWN(((ROW(C3071)-ROW(C$7))/C$5)+1,0)</f>
        <v/>
      </c>
    </row>
    <row r="3072">
      <c r="B3072" s="28">
        <f>IF(C3072&lt; $D$4+1,MOD(((ROW(B3072)-ROW(B$7))),$C$5)+1,"")</f>
        <v/>
      </c>
      <c r="C3072" s="28">
        <f>ROUNDDOWN(((ROW(C3072)-ROW(C$7))/C$5)+1,0)</f>
        <v/>
      </c>
    </row>
    <row r="3073">
      <c r="B3073" s="28">
        <f>IF(C3073&lt; $D$4+1,MOD(((ROW(B3073)-ROW(B$7))),$C$5)+1,"")</f>
        <v/>
      </c>
      <c r="C3073" s="28">
        <f>ROUNDDOWN(((ROW(C3073)-ROW(C$7))/C$5)+1,0)</f>
        <v/>
      </c>
    </row>
    <row r="3074">
      <c r="B3074" s="28">
        <f>IF(C3074&lt; $D$4+1,MOD(((ROW(B3074)-ROW(B$7))),$C$5)+1,"")</f>
        <v/>
      </c>
      <c r="C3074" s="28">
        <f>ROUNDDOWN(((ROW(C3074)-ROW(C$7))/C$5)+1,0)</f>
        <v/>
      </c>
    </row>
    <row r="3075">
      <c r="B3075" s="28">
        <f>IF(C3075&lt; $D$4+1,MOD(((ROW(B3075)-ROW(B$7))),$C$5)+1,"")</f>
        <v/>
      </c>
      <c r="C3075" s="28">
        <f>ROUNDDOWN(((ROW(C3075)-ROW(C$7))/C$5)+1,0)</f>
        <v/>
      </c>
    </row>
    <row r="3076">
      <c r="B3076" s="28">
        <f>IF(C3076&lt; $D$4+1,MOD(((ROW(B3076)-ROW(B$7))),$C$5)+1,"")</f>
        <v/>
      </c>
      <c r="C3076" s="28">
        <f>ROUNDDOWN(((ROW(C3076)-ROW(C$7))/C$5)+1,0)</f>
        <v/>
      </c>
    </row>
    <row r="3077">
      <c r="B3077" s="28">
        <f>IF(C3077&lt; $D$4+1,MOD(((ROW(B3077)-ROW(B$7))),$C$5)+1,"")</f>
        <v/>
      </c>
      <c r="C3077" s="28">
        <f>ROUNDDOWN(((ROW(C3077)-ROW(C$7))/C$5)+1,0)</f>
        <v/>
      </c>
    </row>
    <row r="3078">
      <c r="B3078" s="28">
        <f>IF(C3078&lt; $D$4+1,MOD(((ROW(B3078)-ROW(B$7))),$C$5)+1,"")</f>
        <v/>
      </c>
      <c r="C3078" s="28">
        <f>ROUNDDOWN(((ROW(C3078)-ROW(C$7))/C$5)+1,0)</f>
        <v/>
      </c>
    </row>
    <row r="3079">
      <c r="B3079" s="28">
        <f>IF(C3079&lt; $D$4+1,MOD(((ROW(B3079)-ROW(B$7))),$C$5)+1,"")</f>
        <v/>
      </c>
      <c r="C3079" s="28">
        <f>ROUNDDOWN(((ROW(C3079)-ROW(C$7))/C$5)+1,0)</f>
        <v/>
      </c>
    </row>
    <row r="3080">
      <c r="B3080" s="28">
        <f>IF(C3080&lt; $D$4+1,MOD(((ROW(B3080)-ROW(B$7))),$C$5)+1,"")</f>
        <v/>
      </c>
      <c r="C3080" s="28">
        <f>ROUNDDOWN(((ROW(C3080)-ROW(C$7))/C$5)+1,0)</f>
        <v/>
      </c>
    </row>
    <row r="3081">
      <c r="B3081" s="28">
        <f>IF(C3081&lt; $D$4+1,MOD(((ROW(B3081)-ROW(B$7))),$C$5)+1,"")</f>
        <v/>
      </c>
      <c r="C3081" s="28">
        <f>ROUNDDOWN(((ROW(C3081)-ROW(C$7))/C$5)+1,0)</f>
        <v/>
      </c>
    </row>
    <row r="3082">
      <c r="B3082" s="28">
        <f>IF(C3082&lt; $D$4+1,MOD(((ROW(B3082)-ROW(B$7))),$C$5)+1,"")</f>
        <v/>
      </c>
      <c r="C3082" s="28">
        <f>ROUNDDOWN(((ROW(C3082)-ROW(C$7))/C$5)+1,0)</f>
        <v/>
      </c>
    </row>
    <row r="3083">
      <c r="B3083" s="28">
        <f>IF(C3083&lt; $D$4+1,MOD(((ROW(B3083)-ROW(B$7))),$C$5)+1,"")</f>
        <v/>
      </c>
      <c r="C3083" s="28">
        <f>ROUNDDOWN(((ROW(C3083)-ROW(C$7))/C$5)+1,0)</f>
        <v/>
      </c>
    </row>
    <row r="3084">
      <c r="B3084" s="28">
        <f>IF(C3084&lt; $D$4+1,MOD(((ROW(B3084)-ROW(B$7))),$C$5)+1,"")</f>
        <v/>
      </c>
      <c r="C3084" s="28">
        <f>ROUNDDOWN(((ROW(C3084)-ROW(C$7))/C$5)+1,0)</f>
        <v/>
      </c>
    </row>
    <row r="3085">
      <c r="B3085" s="28">
        <f>IF(C3085&lt; $D$4+1,MOD(((ROW(B3085)-ROW(B$7))),$C$5)+1,"")</f>
        <v/>
      </c>
      <c r="C3085" s="28">
        <f>ROUNDDOWN(((ROW(C3085)-ROW(C$7))/C$5)+1,0)</f>
        <v/>
      </c>
    </row>
    <row r="3086">
      <c r="B3086" s="28">
        <f>IF(C3086&lt; $D$4+1,MOD(((ROW(B3086)-ROW(B$7))),$C$5)+1,"")</f>
        <v/>
      </c>
      <c r="C3086" s="28">
        <f>ROUNDDOWN(((ROW(C3086)-ROW(C$7))/C$5)+1,0)</f>
        <v/>
      </c>
    </row>
    <row r="3087">
      <c r="B3087" s="28">
        <f>IF(C3087&lt; $D$4+1,MOD(((ROW(B3087)-ROW(B$7))),$C$5)+1,"")</f>
        <v/>
      </c>
      <c r="C3087" s="28">
        <f>ROUNDDOWN(((ROW(C3087)-ROW(C$7))/C$5)+1,0)</f>
        <v/>
      </c>
    </row>
    <row r="3088">
      <c r="B3088" s="28">
        <f>IF(C3088&lt; $D$4+1,MOD(((ROW(B3088)-ROW(B$7))),$C$5)+1,"")</f>
        <v/>
      </c>
      <c r="C3088" s="28">
        <f>ROUNDDOWN(((ROW(C3088)-ROW(C$7))/C$5)+1,0)</f>
        <v/>
      </c>
    </row>
    <row r="3089">
      <c r="B3089" s="28">
        <f>IF(C3089&lt; $D$4+1,MOD(((ROW(B3089)-ROW(B$7))),$C$5)+1,"")</f>
        <v/>
      </c>
      <c r="C3089" s="28">
        <f>ROUNDDOWN(((ROW(C3089)-ROW(C$7))/C$5)+1,0)</f>
        <v/>
      </c>
    </row>
    <row r="3090">
      <c r="B3090" s="28">
        <f>IF(C3090&lt; $D$4+1,MOD(((ROW(B3090)-ROW(B$7))),$C$5)+1,"")</f>
        <v/>
      </c>
      <c r="C3090" s="28">
        <f>ROUNDDOWN(((ROW(C3090)-ROW(C$7))/C$5)+1,0)</f>
        <v/>
      </c>
    </row>
    <row r="3091">
      <c r="B3091" s="28">
        <f>IF(C3091&lt; $D$4+1,MOD(((ROW(B3091)-ROW(B$7))),$C$5)+1,"")</f>
        <v/>
      </c>
      <c r="C3091" s="28">
        <f>ROUNDDOWN(((ROW(C3091)-ROW(C$7))/C$5)+1,0)</f>
        <v/>
      </c>
    </row>
    <row r="3092">
      <c r="B3092" s="28">
        <f>IF(C3092&lt; $D$4+1,MOD(((ROW(B3092)-ROW(B$7))),$C$5)+1,"")</f>
        <v/>
      </c>
      <c r="C3092" s="28">
        <f>ROUNDDOWN(((ROW(C3092)-ROW(C$7))/C$5)+1,0)</f>
        <v/>
      </c>
    </row>
    <row r="3093">
      <c r="B3093" s="28">
        <f>IF(C3093&lt; $D$4+1,MOD(((ROW(B3093)-ROW(B$7))),$C$5)+1,"")</f>
        <v/>
      </c>
      <c r="C3093" s="28">
        <f>ROUNDDOWN(((ROW(C3093)-ROW(C$7))/C$5)+1,0)</f>
        <v/>
      </c>
    </row>
    <row r="3094">
      <c r="B3094" s="28">
        <f>IF(C3094&lt; $D$4+1,MOD(((ROW(B3094)-ROW(B$7))),$C$5)+1,"")</f>
        <v/>
      </c>
      <c r="C3094" s="28">
        <f>ROUNDDOWN(((ROW(C3094)-ROW(C$7))/C$5)+1,0)</f>
        <v/>
      </c>
    </row>
    <row r="3095">
      <c r="B3095" s="28">
        <f>IF(C3095&lt; $D$4+1,MOD(((ROW(B3095)-ROW(B$7))),$C$5)+1,"")</f>
        <v/>
      </c>
      <c r="C3095" s="28">
        <f>ROUNDDOWN(((ROW(C3095)-ROW(C$7))/C$5)+1,0)</f>
        <v/>
      </c>
    </row>
    <row r="3096">
      <c r="B3096" s="28">
        <f>IF(C3096&lt; $D$4+1,MOD(((ROW(B3096)-ROW(B$7))),$C$5)+1,"")</f>
        <v/>
      </c>
      <c r="C3096" s="28">
        <f>ROUNDDOWN(((ROW(C3096)-ROW(C$7))/C$5)+1,0)</f>
        <v/>
      </c>
    </row>
    <row r="3097">
      <c r="B3097" s="28">
        <f>IF(C3097&lt; $D$4+1,MOD(((ROW(B3097)-ROW(B$7))),$C$5)+1,"")</f>
        <v/>
      </c>
      <c r="C3097" s="28">
        <f>ROUNDDOWN(((ROW(C3097)-ROW(C$7))/C$5)+1,0)</f>
        <v/>
      </c>
    </row>
    <row r="3098">
      <c r="B3098" s="28">
        <f>IF(C3098&lt; $D$4+1,MOD(((ROW(B3098)-ROW(B$7))),$C$5)+1,"")</f>
        <v/>
      </c>
      <c r="C3098" s="28">
        <f>ROUNDDOWN(((ROW(C3098)-ROW(C$7))/C$5)+1,0)</f>
        <v/>
      </c>
    </row>
    <row r="3099">
      <c r="B3099" s="28">
        <f>IF(C3099&lt; $D$4+1,MOD(((ROW(B3099)-ROW(B$7))),$C$5)+1,"")</f>
        <v/>
      </c>
      <c r="C3099" s="28">
        <f>ROUNDDOWN(((ROW(C3099)-ROW(C$7))/C$5)+1,0)</f>
        <v/>
      </c>
    </row>
    <row r="3100">
      <c r="B3100" s="28">
        <f>IF(C3100&lt; $D$4+1,MOD(((ROW(B3100)-ROW(B$7))),$C$5)+1,"")</f>
        <v/>
      </c>
      <c r="C3100" s="28">
        <f>ROUNDDOWN(((ROW(C3100)-ROW(C$7))/C$5)+1,0)</f>
        <v/>
      </c>
    </row>
    <row r="3101">
      <c r="B3101" s="28">
        <f>IF(C3101&lt; $D$4+1,MOD(((ROW(B3101)-ROW(B$7))),$C$5)+1,"")</f>
        <v/>
      </c>
      <c r="C3101" s="28">
        <f>ROUNDDOWN(((ROW(C3101)-ROW(C$7))/C$5)+1,0)</f>
        <v/>
      </c>
    </row>
    <row r="3102">
      <c r="B3102" s="28">
        <f>IF(C3102&lt; $D$4+1,MOD(((ROW(B3102)-ROW(B$7))),$C$5)+1,"")</f>
        <v/>
      </c>
      <c r="C3102" s="28">
        <f>ROUNDDOWN(((ROW(C3102)-ROW(C$7))/C$5)+1,0)</f>
        <v/>
      </c>
    </row>
    <row r="3103">
      <c r="B3103" s="28">
        <f>IF(C3103&lt; $D$4+1,MOD(((ROW(B3103)-ROW(B$7))),$C$5)+1,"")</f>
        <v/>
      </c>
      <c r="C3103" s="28">
        <f>ROUNDDOWN(((ROW(C3103)-ROW(C$7))/C$5)+1,0)</f>
        <v/>
      </c>
    </row>
    <row r="3104">
      <c r="B3104" s="28">
        <f>IF(C3104&lt; $D$4+1,MOD(((ROW(B3104)-ROW(B$7))),$C$5)+1,"")</f>
        <v/>
      </c>
      <c r="C3104" s="28">
        <f>ROUNDDOWN(((ROW(C3104)-ROW(C$7))/C$5)+1,0)</f>
        <v/>
      </c>
    </row>
    <row r="3105">
      <c r="B3105" s="28">
        <f>IF(C3105&lt; $D$4+1,MOD(((ROW(B3105)-ROW(B$7))),$C$5)+1,"")</f>
        <v/>
      </c>
      <c r="C3105" s="28">
        <f>ROUNDDOWN(((ROW(C3105)-ROW(C$7))/C$5)+1,0)</f>
        <v/>
      </c>
    </row>
    <row r="3106">
      <c r="B3106" s="28">
        <f>IF(C3106&lt; $D$4+1,MOD(((ROW(B3106)-ROW(B$7))),$C$5)+1,"")</f>
        <v/>
      </c>
      <c r="C3106" s="28">
        <f>ROUNDDOWN(((ROW(C3106)-ROW(C$7))/C$5)+1,0)</f>
        <v/>
      </c>
    </row>
    <row r="3107">
      <c r="B3107" s="28">
        <f>IF(C3107&lt; $D$4+1,MOD(((ROW(B3107)-ROW(B$7))),$C$5)+1,"")</f>
        <v/>
      </c>
      <c r="C3107" s="28">
        <f>ROUNDDOWN(((ROW(C3107)-ROW(C$7))/C$5)+1,0)</f>
        <v/>
      </c>
    </row>
    <row r="3108">
      <c r="B3108" s="28">
        <f>IF(C3108&lt; $D$4+1,MOD(((ROW(B3108)-ROW(B$7))),$C$5)+1,"")</f>
        <v/>
      </c>
      <c r="C3108" s="28">
        <f>ROUNDDOWN(((ROW(C3108)-ROW(C$7))/C$5)+1,0)</f>
        <v/>
      </c>
    </row>
    <row r="3109">
      <c r="B3109" s="28">
        <f>IF(C3109&lt; $D$4+1,MOD(((ROW(B3109)-ROW(B$7))),$C$5)+1,"")</f>
        <v/>
      </c>
      <c r="C3109" s="28">
        <f>ROUNDDOWN(((ROW(C3109)-ROW(C$7))/C$5)+1,0)</f>
        <v/>
      </c>
    </row>
    <row r="3110">
      <c r="B3110" s="28">
        <f>IF(C3110&lt; $D$4+1,MOD(((ROW(B3110)-ROW(B$7))),$C$5)+1,"")</f>
        <v/>
      </c>
      <c r="C3110" s="28">
        <f>ROUNDDOWN(((ROW(C3110)-ROW(C$7))/C$5)+1,0)</f>
        <v/>
      </c>
    </row>
    <row r="3111">
      <c r="B3111" s="28">
        <f>IF(C3111&lt; $D$4+1,MOD(((ROW(B3111)-ROW(B$7))),$C$5)+1,"")</f>
        <v/>
      </c>
      <c r="C3111" s="28">
        <f>ROUNDDOWN(((ROW(C3111)-ROW(C$7))/C$5)+1,0)</f>
        <v/>
      </c>
    </row>
    <row r="3112">
      <c r="B3112" s="28">
        <f>IF(C3112&lt; $D$4+1,MOD(((ROW(B3112)-ROW(B$7))),$C$5)+1,"")</f>
        <v/>
      </c>
      <c r="C3112" s="28">
        <f>ROUNDDOWN(((ROW(C3112)-ROW(C$7))/C$5)+1,0)</f>
        <v/>
      </c>
    </row>
    <row r="3113">
      <c r="B3113" s="28">
        <f>IF(C3113&lt; $D$4+1,MOD(((ROW(B3113)-ROW(B$7))),$C$5)+1,"")</f>
        <v/>
      </c>
      <c r="C3113" s="28">
        <f>ROUNDDOWN(((ROW(C3113)-ROW(C$7))/C$5)+1,0)</f>
        <v/>
      </c>
    </row>
    <row r="3114">
      <c r="B3114" s="28">
        <f>IF(C3114&lt; $D$4+1,MOD(((ROW(B3114)-ROW(B$7))),$C$5)+1,"")</f>
        <v/>
      </c>
      <c r="C3114" s="28">
        <f>ROUNDDOWN(((ROW(C3114)-ROW(C$7))/C$5)+1,0)</f>
        <v/>
      </c>
    </row>
    <row r="3115">
      <c r="B3115" s="28">
        <f>IF(C3115&lt; $D$4+1,MOD(((ROW(B3115)-ROW(B$7))),$C$5)+1,"")</f>
        <v/>
      </c>
      <c r="C3115" s="28">
        <f>ROUNDDOWN(((ROW(C3115)-ROW(C$7))/C$5)+1,0)</f>
        <v/>
      </c>
    </row>
    <row r="3116">
      <c r="B3116" s="28">
        <f>IF(C3116&lt; $D$4+1,MOD(((ROW(B3116)-ROW(B$7))),$C$5)+1,"")</f>
        <v/>
      </c>
      <c r="C3116" s="28">
        <f>ROUNDDOWN(((ROW(C3116)-ROW(C$7))/C$5)+1,0)</f>
        <v/>
      </c>
    </row>
    <row r="3117">
      <c r="B3117" s="28">
        <f>IF(C3117&lt; $D$4+1,MOD(((ROW(B3117)-ROW(B$7))),$C$5)+1,"")</f>
        <v/>
      </c>
      <c r="C3117" s="28">
        <f>ROUNDDOWN(((ROW(C3117)-ROW(C$7))/C$5)+1,0)</f>
        <v/>
      </c>
    </row>
    <row r="3118">
      <c r="B3118" s="28">
        <f>IF(C3118&lt; $D$4+1,MOD(((ROW(B3118)-ROW(B$7))),$C$5)+1,"")</f>
        <v/>
      </c>
      <c r="C3118" s="28">
        <f>ROUNDDOWN(((ROW(C3118)-ROW(C$7))/C$5)+1,0)</f>
        <v/>
      </c>
    </row>
    <row r="3119">
      <c r="B3119" s="28">
        <f>IF(C3119&lt; $D$4+1,MOD(((ROW(B3119)-ROW(B$7))),$C$5)+1,"")</f>
        <v/>
      </c>
      <c r="C3119" s="28">
        <f>ROUNDDOWN(((ROW(C3119)-ROW(C$7))/C$5)+1,0)</f>
        <v/>
      </c>
    </row>
    <row r="3120">
      <c r="B3120" s="28">
        <f>IF(C3120&lt; $D$4+1,MOD(((ROW(B3120)-ROW(B$7))),$C$5)+1,"")</f>
        <v/>
      </c>
      <c r="C3120" s="28">
        <f>ROUNDDOWN(((ROW(C3120)-ROW(C$7))/C$5)+1,0)</f>
        <v/>
      </c>
    </row>
    <row r="3121">
      <c r="B3121" s="28">
        <f>IF(C3121&lt; $D$4+1,MOD(((ROW(B3121)-ROW(B$7))),$C$5)+1,"")</f>
        <v/>
      </c>
      <c r="C3121" s="28">
        <f>ROUNDDOWN(((ROW(C3121)-ROW(C$7))/C$5)+1,0)</f>
        <v/>
      </c>
    </row>
    <row r="3122">
      <c r="B3122" s="28">
        <f>IF(C3122&lt; $D$4+1,MOD(((ROW(B3122)-ROW(B$7))),$C$5)+1,"")</f>
        <v/>
      </c>
      <c r="C3122" s="28">
        <f>ROUNDDOWN(((ROW(C3122)-ROW(C$7))/C$5)+1,0)</f>
        <v/>
      </c>
    </row>
    <row r="3123">
      <c r="B3123" s="28">
        <f>IF(C3123&lt; $D$4+1,MOD(((ROW(B3123)-ROW(B$7))),$C$5)+1,"")</f>
        <v/>
      </c>
      <c r="C3123" s="28">
        <f>ROUNDDOWN(((ROW(C3123)-ROW(C$7))/C$5)+1,0)</f>
        <v/>
      </c>
    </row>
    <row r="3124">
      <c r="B3124" s="28">
        <f>IF(C3124&lt; $D$4+1,MOD(((ROW(B3124)-ROW(B$7))),$C$5)+1,"")</f>
        <v/>
      </c>
      <c r="C3124" s="28">
        <f>ROUNDDOWN(((ROW(C3124)-ROW(C$7))/C$5)+1,0)</f>
        <v/>
      </c>
    </row>
    <row r="3125">
      <c r="B3125" s="28">
        <f>IF(C3125&lt; $D$4+1,MOD(((ROW(B3125)-ROW(B$7))),$C$5)+1,"")</f>
        <v/>
      </c>
      <c r="C3125" s="28">
        <f>ROUNDDOWN(((ROW(C3125)-ROW(C$7))/C$5)+1,0)</f>
        <v/>
      </c>
    </row>
    <row r="3126">
      <c r="B3126" s="28">
        <f>IF(C3126&lt; $D$4+1,MOD(((ROW(B3126)-ROW(B$7))),$C$5)+1,"")</f>
        <v/>
      </c>
      <c r="C3126" s="28">
        <f>ROUNDDOWN(((ROW(C3126)-ROW(C$7))/C$5)+1,0)</f>
        <v/>
      </c>
    </row>
    <row r="3127">
      <c r="B3127" s="28">
        <f>IF(C3127&lt; $D$4+1,MOD(((ROW(B3127)-ROW(B$7))),$C$5)+1,"")</f>
        <v/>
      </c>
      <c r="C3127" s="28">
        <f>ROUNDDOWN(((ROW(C3127)-ROW(C$7))/C$5)+1,0)</f>
        <v/>
      </c>
    </row>
    <row r="3128">
      <c r="B3128" s="28">
        <f>IF(C3128&lt; $D$4+1,MOD(((ROW(B3128)-ROW(B$7))),$C$5)+1,"")</f>
        <v/>
      </c>
      <c r="C3128" s="28">
        <f>ROUNDDOWN(((ROW(C3128)-ROW(C$7))/C$5)+1,0)</f>
        <v/>
      </c>
    </row>
    <row r="3129">
      <c r="B3129" s="28">
        <f>IF(C3129&lt; $D$4+1,MOD(((ROW(B3129)-ROW(B$7))),$C$5)+1,"")</f>
        <v/>
      </c>
      <c r="C3129" s="28">
        <f>ROUNDDOWN(((ROW(C3129)-ROW(C$7))/C$5)+1,0)</f>
        <v/>
      </c>
    </row>
    <row r="3130">
      <c r="B3130" s="28">
        <f>IF(C3130&lt; $D$4+1,MOD(((ROW(B3130)-ROW(B$7))),$C$5)+1,"")</f>
        <v/>
      </c>
      <c r="C3130" s="28">
        <f>ROUNDDOWN(((ROW(C3130)-ROW(C$7))/C$5)+1,0)</f>
        <v/>
      </c>
    </row>
    <row r="3131">
      <c r="B3131" s="28">
        <f>IF(C3131&lt; $D$4+1,MOD(((ROW(B3131)-ROW(B$7))),$C$5)+1,"")</f>
        <v/>
      </c>
      <c r="C3131" s="28">
        <f>ROUNDDOWN(((ROW(C3131)-ROW(C$7))/C$5)+1,0)</f>
        <v/>
      </c>
    </row>
    <row r="3132">
      <c r="B3132" s="28">
        <f>IF(C3132&lt; $D$4+1,MOD(((ROW(B3132)-ROW(B$7))),$C$5)+1,"")</f>
        <v/>
      </c>
      <c r="C3132" s="28">
        <f>ROUNDDOWN(((ROW(C3132)-ROW(C$7))/C$5)+1,0)</f>
        <v/>
      </c>
    </row>
    <row r="3133">
      <c r="B3133" s="28">
        <f>IF(C3133&lt; $D$4+1,MOD(((ROW(B3133)-ROW(B$7))),$C$5)+1,"")</f>
        <v/>
      </c>
      <c r="C3133" s="28">
        <f>ROUNDDOWN(((ROW(C3133)-ROW(C$7))/C$5)+1,0)</f>
        <v/>
      </c>
    </row>
    <row r="3134">
      <c r="B3134" s="28">
        <f>IF(C3134&lt; $D$4+1,MOD(((ROW(B3134)-ROW(B$7))),$C$5)+1,"")</f>
        <v/>
      </c>
      <c r="C3134" s="28">
        <f>ROUNDDOWN(((ROW(C3134)-ROW(C$7))/C$5)+1,0)</f>
        <v/>
      </c>
    </row>
    <row r="3135">
      <c r="B3135" s="28">
        <f>IF(C3135&lt; $D$4+1,MOD(((ROW(B3135)-ROW(B$7))),$C$5)+1,"")</f>
        <v/>
      </c>
      <c r="C3135" s="28">
        <f>ROUNDDOWN(((ROW(C3135)-ROW(C$7))/C$5)+1,0)</f>
        <v/>
      </c>
    </row>
    <row r="3136">
      <c r="B3136" s="28">
        <f>IF(C3136&lt; $D$4+1,MOD(((ROW(B3136)-ROW(B$7))),$C$5)+1,"")</f>
        <v/>
      </c>
      <c r="C3136" s="28">
        <f>ROUNDDOWN(((ROW(C3136)-ROW(C$7))/C$5)+1,0)</f>
        <v/>
      </c>
    </row>
    <row r="3137">
      <c r="B3137" s="28">
        <f>IF(C3137&lt; $D$4+1,MOD(((ROW(B3137)-ROW(B$7))),$C$5)+1,"")</f>
        <v/>
      </c>
      <c r="C3137" s="28">
        <f>ROUNDDOWN(((ROW(C3137)-ROW(C$7))/C$5)+1,0)</f>
        <v/>
      </c>
    </row>
    <row r="3138">
      <c r="B3138" s="28">
        <f>IF(C3138&lt; $D$4+1,MOD(((ROW(B3138)-ROW(B$7))),$C$5)+1,"")</f>
        <v/>
      </c>
      <c r="C3138" s="28">
        <f>ROUNDDOWN(((ROW(C3138)-ROW(C$7))/C$5)+1,0)</f>
        <v/>
      </c>
    </row>
    <row r="3139">
      <c r="B3139" s="28">
        <f>IF(C3139&lt; $D$4+1,MOD(((ROW(B3139)-ROW(B$7))),$C$5)+1,"")</f>
        <v/>
      </c>
      <c r="C3139" s="28">
        <f>ROUNDDOWN(((ROW(C3139)-ROW(C$7))/C$5)+1,0)</f>
        <v/>
      </c>
    </row>
    <row r="3140">
      <c r="B3140" s="28">
        <f>IF(C3140&lt; $D$4+1,MOD(((ROW(B3140)-ROW(B$7))),$C$5)+1,"")</f>
        <v/>
      </c>
      <c r="C3140" s="28">
        <f>ROUNDDOWN(((ROW(C3140)-ROW(C$7))/C$5)+1,0)</f>
        <v/>
      </c>
    </row>
    <row r="3141">
      <c r="B3141" s="28">
        <f>IF(C3141&lt; $D$4+1,MOD(((ROW(B3141)-ROW(B$7))),$C$5)+1,"")</f>
        <v/>
      </c>
      <c r="C3141" s="28">
        <f>ROUNDDOWN(((ROW(C3141)-ROW(C$7))/C$5)+1,0)</f>
        <v/>
      </c>
    </row>
    <row r="3142">
      <c r="B3142" s="28">
        <f>IF(C3142&lt; $D$4+1,MOD(((ROW(B3142)-ROW(B$7))),$C$5)+1,"")</f>
        <v/>
      </c>
      <c r="C3142" s="28">
        <f>ROUNDDOWN(((ROW(C3142)-ROW(C$7))/C$5)+1,0)</f>
        <v/>
      </c>
    </row>
    <row r="3143">
      <c r="B3143" s="28">
        <f>IF(C3143&lt; $D$4+1,MOD(((ROW(B3143)-ROW(B$7))),$C$5)+1,"")</f>
        <v/>
      </c>
      <c r="C3143" s="28">
        <f>ROUNDDOWN(((ROW(C3143)-ROW(C$7))/C$5)+1,0)</f>
        <v/>
      </c>
    </row>
    <row r="3144">
      <c r="B3144" s="28">
        <f>IF(C3144&lt; $D$4+1,MOD(((ROW(B3144)-ROW(B$7))),$C$5)+1,"")</f>
        <v/>
      </c>
      <c r="C3144" s="28">
        <f>ROUNDDOWN(((ROW(C3144)-ROW(C$7))/C$5)+1,0)</f>
        <v/>
      </c>
    </row>
    <row r="3145">
      <c r="B3145" s="28">
        <f>IF(C3145&lt; $D$4+1,MOD(((ROW(B3145)-ROW(B$7))),$C$5)+1,"")</f>
        <v/>
      </c>
      <c r="C3145" s="28">
        <f>ROUNDDOWN(((ROW(C3145)-ROW(C$7))/C$5)+1,0)</f>
        <v/>
      </c>
    </row>
    <row r="3146">
      <c r="B3146" s="28">
        <f>IF(C3146&lt; $D$4+1,MOD(((ROW(B3146)-ROW(B$7))),$C$5)+1,"")</f>
        <v/>
      </c>
      <c r="C3146" s="28">
        <f>ROUNDDOWN(((ROW(C3146)-ROW(C$7))/C$5)+1,0)</f>
        <v/>
      </c>
    </row>
    <row r="3147">
      <c r="B3147" s="28">
        <f>IF(C3147&lt; $D$4+1,MOD(((ROW(B3147)-ROW(B$7))),$C$5)+1,"")</f>
        <v/>
      </c>
      <c r="C3147" s="28">
        <f>ROUNDDOWN(((ROW(C3147)-ROW(C$7))/C$5)+1,0)</f>
        <v/>
      </c>
    </row>
    <row r="3148">
      <c r="B3148" s="28">
        <f>IF(C3148&lt; $D$4+1,MOD(((ROW(B3148)-ROW(B$7))),$C$5)+1,"")</f>
        <v/>
      </c>
      <c r="C3148" s="28">
        <f>ROUNDDOWN(((ROW(C3148)-ROW(C$7))/C$5)+1,0)</f>
        <v/>
      </c>
    </row>
    <row r="3149">
      <c r="B3149" s="28">
        <f>IF(C3149&lt; $D$4+1,MOD(((ROW(B3149)-ROW(B$7))),$C$5)+1,"")</f>
        <v/>
      </c>
      <c r="C3149" s="28">
        <f>ROUNDDOWN(((ROW(C3149)-ROW(C$7))/C$5)+1,0)</f>
        <v/>
      </c>
    </row>
    <row r="3150">
      <c r="B3150" s="28">
        <f>IF(C3150&lt; $D$4+1,MOD(((ROW(B3150)-ROW(B$7))),$C$5)+1,"")</f>
        <v/>
      </c>
      <c r="C3150" s="28">
        <f>ROUNDDOWN(((ROW(C3150)-ROW(C$7))/C$5)+1,0)</f>
        <v/>
      </c>
    </row>
    <row r="3151">
      <c r="B3151" s="28">
        <f>IF(C3151&lt; $D$4+1,MOD(((ROW(B3151)-ROW(B$7))),$C$5)+1,"")</f>
        <v/>
      </c>
      <c r="C3151" s="28">
        <f>ROUNDDOWN(((ROW(C3151)-ROW(C$7))/C$5)+1,0)</f>
        <v/>
      </c>
    </row>
    <row r="3152">
      <c r="B3152" s="28">
        <f>IF(C3152&lt; $D$4+1,MOD(((ROW(B3152)-ROW(B$7))),$C$5)+1,"")</f>
        <v/>
      </c>
      <c r="C3152" s="28">
        <f>ROUNDDOWN(((ROW(C3152)-ROW(C$7))/C$5)+1,0)</f>
        <v/>
      </c>
    </row>
    <row r="3153">
      <c r="B3153" s="28">
        <f>IF(C3153&lt; $D$4+1,MOD(((ROW(B3153)-ROW(B$7))),$C$5)+1,"")</f>
        <v/>
      </c>
      <c r="C3153" s="28">
        <f>ROUNDDOWN(((ROW(C3153)-ROW(C$7))/C$5)+1,0)</f>
        <v/>
      </c>
    </row>
    <row r="3154">
      <c r="B3154" s="28">
        <f>IF(C3154&lt; $D$4+1,MOD(((ROW(B3154)-ROW(B$7))),$C$5)+1,"")</f>
        <v/>
      </c>
      <c r="C3154" s="28">
        <f>ROUNDDOWN(((ROW(C3154)-ROW(C$7))/C$5)+1,0)</f>
        <v/>
      </c>
    </row>
    <row r="3155">
      <c r="B3155" s="28">
        <f>IF(C3155&lt; $D$4+1,MOD(((ROW(B3155)-ROW(B$7))),$C$5)+1,"")</f>
        <v/>
      </c>
      <c r="C3155" s="28">
        <f>ROUNDDOWN(((ROW(C3155)-ROW(C$7))/C$5)+1,0)</f>
        <v/>
      </c>
    </row>
    <row r="3156">
      <c r="B3156" s="28">
        <f>IF(C3156&lt; $D$4+1,MOD(((ROW(B3156)-ROW(B$7))),$C$5)+1,"")</f>
        <v/>
      </c>
      <c r="C3156" s="28">
        <f>ROUNDDOWN(((ROW(C3156)-ROW(C$7))/C$5)+1,0)</f>
        <v/>
      </c>
    </row>
    <row r="3157">
      <c r="B3157" s="28">
        <f>IF(C3157&lt; $D$4+1,MOD(((ROW(B3157)-ROW(B$7))),$C$5)+1,"")</f>
        <v/>
      </c>
      <c r="C3157" s="28">
        <f>ROUNDDOWN(((ROW(C3157)-ROW(C$7))/C$5)+1,0)</f>
        <v/>
      </c>
    </row>
    <row r="3158">
      <c r="B3158" s="28">
        <f>IF(C3158&lt; $D$4+1,MOD(((ROW(B3158)-ROW(B$7))),$C$5)+1,"")</f>
        <v/>
      </c>
      <c r="C3158" s="28">
        <f>ROUNDDOWN(((ROW(C3158)-ROW(C$7))/C$5)+1,0)</f>
        <v/>
      </c>
    </row>
    <row r="3159">
      <c r="B3159" s="28">
        <f>IF(C3159&lt; $D$4+1,MOD(((ROW(B3159)-ROW(B$7))),$C$5)+1,"")</f>
        <v/>
      </c>
      <c r="C3159" s="28">
        <f>ROUNDDOWN(((ROW(C3159)-ROW(C$7))/C$5)+1,0)</f>
        <v/>
      </c>
    </row>
    <row r="3160">
      <c r="B3160" s="28">
        <f>IF(C3160&lt; $D$4+1,MOD(((ROW(B3160)-ROW(B$7))),$C$5)+1,"")</f>
        <v/>
      </c>
      <c r="C3160" s="28">
        <f>ROUNDDOWN(((ROW(C3160)-ROW(C$7))/C$5)+1,0)</f>
        <v/>
      </c>
    </row>
    <row r="3161">
      <c r="B3161" s="28">
        <f>IF(C3161&lt; $D$4+1,MOD(((ROW(B3161)-ROW(B$7))),$C$5)+1,"")</f>
        <v/>
      </c>
      <c r="C3161" s="28">
        <f>ROUNDDOWN(((ROW(C3161)-ROW(C$7))/C$5)+1,0)</f>
        <v/>
      </c>
    </row>
    <row r="3162">
      <c r="B3162" s="28">
        <f>IF(C3162&lt; $D$4+1,MOD(((ROW(B3162)-ROW(B$7))),$C$5)+1,"")</f>
        <v/>
      </c>
      <c r="C3162" s="28">
        <f>ROUNDDOWN(((ROW(C3162)-ROW(C$7))/C$5)+1,0)</f>
        <v/>
      </c>
    </row>
    <row r="3163">
      <c r="B3163" s="28">
        <f>IF(C3163&lt; $D$4+1,MOD(((ROW(B3163)-ROW(B$7))),$C$5)+1,"")</f>
        <v/>
      </c>
      <c r="C3163" s="28">
        <f>ROUNDDOWN(((ROW(C3163)-ROW(C$7))/C$5)+1,0)</f>
        <v/>
      </c>
    </row>
    <row r="3164">
      <c r="B3164" s="28">
        <f>IF(C3164&lt; $D$4+1,MOD(((ROW(B3164)-ROW(B$7))),$C$5)+1,"")</f>
        <v/>
      </c>
      <c r="C3164" s="28">
        <f>ROUNDDOWN(((ROW(C3164)-ROW(C$7))/C$5)+1,0)</f>
        <v/>
      </c>
    </row>
    <row r="3165">
      <c r="B3165" s="28">
        <f>IF(C3165&lt; $D$4+1,MOD(((ROW(B3165)-ROW(B$7))),$C$5)+1,"")</f>
        <v/>
      </c>
      <c r="C3165" s="28">
        <f>ROUNDDOWN(((ROW(C3165)-ROW(C$7))/C$5)+1,0)</f>
        <v/>
      </c>
    </row>
    <row r="3166">
      <c r="B3166" s="28">
        <f>IF(C3166&lt; $D$4+1,MOD(((ROW(B3166)-ROW(B$7))),$C$5)+1,"")</f>
        <v/>
      </c>
      <c r="C3166" s="28">
        <f>ROUNDDOWN(((ROW(C3166)-ROW(C$7))/C$5)+1,0)</f>
        <v/>
      </c>
    </row>
    <row r="3167">
      <c r="B3167" s="28">
        <f>IF(C3167&lt; $D$4+1,MOD(((ROW(B3167)-ROW(B$7))),$C$5)+1,"")</f>
        <v/>
      </c>
      <c r="C3167" s="28">
        <f>ROUNDDOWN(((ROW(C3167)-ROW(C$7))/C$5)+1,0)</f>
        <v/>
      </c>
    </row>
    <row r="3168">
      <c r="B3168" s="28">
        <f>IF(C3168&lt; $D$4+1,MOD(((ROW(B3168)-ROW(B$7))),$C$5)+1,"")</f>
        <v/>
      </c>
      <c r="C3168" s="28">
        <f>ROUNDDOWN(((ROW(C3168)-ROW(C$7))/C$5)+1,0)</f>
        <v/>
      </c>
    </row>
    <row r="3169">
      <c r="B3169" s="28">
        <f>IF(C3169&lt; $D$4+1,MOD(((ROW(B3169)-ROW(B$7))),$C$5)+1,"")</f>
        <v/>
      </c>
      <c r="C3169" s="28">
        <f>ROUNDDOWN(((ROW(C3169)-ROW(C$7))/C$5)+1,0)</f>
        <v/>
      </c>
    </row>
    <row r="3170">
      <c r="B3170" s="28">
        <f>IF(C3170&lt; $D$4+1,MOD(((ROW(B3170)-ROW(B$7))),$C$5)+1,"")</f>
        <v/>
      </c>
      <c r="C3170" s="28">
        <f>ROUNDDOWN(((ROW(C3170)-ROW(C$7))/C$5)+1,0)</f>
        <v/>
      </c>
    </row>
    <row r="3171">
      <c r="B3171" s="28">
        <f>IF(C3171&lt; $D$4+1,MOD(((ROW(B3171)-ROW(B$7))),$C$5)+1,"")</f>
        <v/>
      </c>
      <c r="C3171" s="28">
        <f>ROUNDDOWN(((ROW(C3171)-ROW(C$7))/C$5)+1,0)</f>
        <v/>
      </c>
    </row>
    <row r="3172">
      <c r="B3172" s="28">
        <f>IF(C3172&lt; $D$4+1,MOD(((ROW(B3172)-ROW(B$7))),$C$5)+1,"")</f>
        <v/>
      </c>
      <c r="C3172" s="28">
        <f>ROUNDDOWN(((ROW(C3172)-ROW(C$7))/C$5)+1,0)</f>
        <v/>
      </c>
    </row>
    <row r="3173">
      <c r="B3173" s="28">
        <f>IF(C3173&lt; $D$4+1,MOD(((ROW(B3173)-ROW(B$7))),$C$5)+1,"")</f>
        <v/>
      </c>
      <c r="C3173" s="28">
        <f>ROUNDDOWN(((ROW(C3173)-ROW(C$7))/C$5)+1,0)</f>
        <v/>
      </c>
    </row>
    <row r="3174">
      <c r="B3174" s="28">
        <f>IF(C3174&lt; $D$4+1,MOD(((ROW(B3174)-ROW(B$7))),$C$5)+1,"")</f>
        <v/>
      </c>
      <c r="C3174" s="28">
        <f>ROUNDDOWN(((ROW(C3174)-ROW(C$7))/C$5)+1,0)</f>
        <v/>
      </c>
    </row>
    <row r="3175">
      <c r="B3175" s="28">
        <f>IF(C3175&lt; $D$4+1,MOD(((ROW(B3175)-ROW(B$7))),$C$5)+1,"")</f>
        <v/>
      </c>
      <c r="C3175" s="28">
        <f>ROUNDDOWN(((ROW(C3175)-ROW(C$7))/C$5)+1,0)</f>
        <v/>
      </c>
    </row>
    <row r="3176">
      <c r="B3176" s="28">
        <f>IF(C3176&lt; $D$4+1,MOD(((ROW(B3176)-ROW(B$7))),$C$5)+1,"")</f>
        <v/>
      </c>
      <c r="C3176" s="28">
        <f>ROUNDDOWN(((ROW(C3176)-ROW(C$7))/C$5)+1,0)</f>
        <v/>
      </c>
    </row>
    <row r="3177">
      <c r="B3177" s="28">
        <f>IF(C3177&lt; $D$4+1,MOD(((ROW(B3177)-ROW(B$7))),$C$5)+1,"")</f>
        <v/>
      </c>
      <c r="C3177" s="28">
        <f>ROUNDDOWN(((ROW(C3177)-ROW(C$7))/C$5)+1,0)</f>
        <v/>
      </c>
    </row>
    <row r="3178">
      <c r="B3178" s="28">
        <f>IF(C3178&lt; $D$4+1,MOD(((ROW(B3178)-ROW(B$7))),$C$5)+1,"")</f>
        <v/>
      </c>
      <c r="C3178" s="28">
        <f>ROUNDDOWN(((ROW(C3178)-ROW(C$7))/C$5)+1,0)</f>
        <v/>
      </c>
    </row>
    <row r="3179">
      <c r="B3179" s="28">
        <f>IF(C3179&lt; $D$4+1,MOD(((ROW(B3179)-ROW(B$7))),$C$5)+1,"")</f>
        <v/>
      </c>
      <c r="C3179" s="28">
        <f>ROUNDDOWN(((ROW(C3179)-ROW(C$7))/C$5)+1,0)</f>
        <v/>
      </c>
    </row>
    <row r="3180">
      <c r="B3180" s="28">
        <f>IF(C3180&lt; $D$4+1,MOD(((ROW(B3180)-ROW(B$7))),$C$5)+1,"")</f>
        <v/>
      </c>
      <c r="C3180" s="28">
        <f>ROUNDDOWN(((ROW(C3180)-ROW(C$7))/C$5)+1,0)</f>
        <v/>
      </c>
    </row>
    <row r="3181">
      <c r="B3181" s="28">
        <f>IF(C3181&lt; $D$4+1,MOD(((ROW(B3181)-ROW(B$7))),$C$5)+1,"")</f>
        <v/>
      </c>
      <c r="C3181" s="28">
        <f>ROUNDDOWN(((ROW(C3181)-ROW(C$7))/C$5)+1,0)</f>
        <v/>
      </c>
    </row>
    <row r="3182">
      <c r="B3182" s="28">
        <f>IF(C3182&lt; $D$4+1,MOD(((ROW(B3182)-ROW(B$7))),$C$5)+1,"")</f>
        <v/>
      </c>
      <c r="C3182" s="28">
        <f>ROUNDDOWN(((ROW(C3182)-ROW(C$7))/C$5)+1,0)</f>
        <v/>
      </c>
    </row>
    <row r="3183">
      <c r="B3183" s="28">
        <f>IF(C3183&lt; $D$4+1,MOD(((ROW(B3183)-ROW(B$7))),$C$5)+1,"")</f>
        <v/>
      </c>
      <c r="C3183" s="28">
        <f>ROUNDDOWN(((ROW(C3183)-ROW(C$7))/C$5)+1,0)</f>
        <v/>
      </c>
    </row>
    <row r="3184">
      <c r="B3184" s="28">
        <f>IF(C3184&lt; $D$4+1,MOD(((ROW(B3184)-ROW(B$7))),$C$5)+1,"")</f>
        <v/>
      </c>
      <c r="C3184" s="28">
        <f>ROUNDDOWN(((ROW(C3184)-ROW(C$7))/C$5)+1,0)</f>
        <v/>
      </c>
    </row>
    <row r="3185">
      <c r="B3185" s="28">
        <f>IF(C3185&lt; $D$4+1,MOD(((ROW(B3185)-ROW(B$7))),$C$5)+1,"")</f>
        <v/>
      </c>
      <c r="C3185" s="28">
        <f>ROUNDDOWN(((ROW(C3185)-ROW(C$7))/C$5)+1,0)</f>
        <v/>
      </c>
    </row>
    <row r="3186">
      <c r="B3186" s="28">
        <f>IF(C3186&lt; $D$4+1,MOD(((ROW(B3186)-ROW(B$7))),$C$5)+1,"")</f>
        <v/>
      </c>
      <c r="C3186" s="28">
        <f>ROUNDDOWN(((ROW(C3186)-ROW(C$7))/C$5)+1,0)</f>
        <v/>
      </c>
    </row>
    <row r="3187">
      <c r="B3187" s="28">
        <f>IF(C3187&lt; $D$4+1,MOD(((ROW(B3187)-ROW(B$7))),$C$5)+1,"")</f>
        <v/>
      </c>
      <c r="C3187" s="28">
        <f>ROUNDDOWN(((ROW(C3187)-ROW(C$7))/C$5)+1,0)</f>
        <v/>
      </c>
    </row>
    <row r="3188">
      <c r="B3188" s="28">
        <f>IF(C3188&lt; $D$4+1,MOD(((ROW(B3188)-ROW(B$7))),$C$5)+1,"")</f>
        <v/>
      </c>
      <c r="C3188" s="28">
        <f>ROUNDDOWN(((ROW(C3188)-ROW(C$7))/C$5)+1,0)</f>
        <v/>
      </c>
    </row>
    <row r="3189">
      <c r="B3189" s="28">
        <f>IF(C3189&lt; $D$4+1,MOD(((ROW(B3189)-ROW(B$7))),$C$5)+1,"")</f>
        <v/>
      </c>
      <c r="C3189" s="28">
        <f>ROUNDDOWN(((ROW(C3189)-ROW(C$7))/C$5)+1,0)</f>
        <v/>
      </c>
    </row>
    <row r="3190">
      <c r="B3190" s="28">
        <f>IF(C3190&lt; $D$4+1,MOD(((ROW(B3190)-ROW(B$7))),$C$5)+1,"")</f>
        <v/>
      </c>
      <c r="C3190" s="28">
        <f>ROUNDDOWN(((ROW(C3190)-ROW(C$7))/C$5)+1,0)</f>
        <v/>
      </c>
    </row>
    <row r="3191">
      <c r="B3191" s="28">
        <f>IF(C3191&lt; $D$4+1,MOD(((ROW(B3191)-ROW(B$7))),$C$5)+1,"")</f>
        <v/>
      </c>
      <c r="C3191" s="28">
        <f>ROUNDDOWN(((ROW(C3191)-ROW(C$7))/C$5)+1,0)</f>
        <v/>
      </c>
    </row>
    <row r="3192">
      <c r="B3192" s="28">
        <f>IF(C3192&lt; $D$4+1,MOD(((ROW(B3192)-ROW(B$7))),$C$5)+1,"")</f>
        <v/>
      </c>
      <c r="C3192" s="28">
        <f>ROUNDDOWN(((ROW(C3192)-ROW(C$7))/C$5)+1,0)</f>
        <v/>
      </c>
    </row>
    <row r="3193">
      <c r="B3193" s="28">
        <f>IF(C3193&lt; $D$4+1,MOD(((ROW(B3193)-ROW(B$7))),$C$5)+1,"")</f>
        <v/>
      </c>
      <c r="C3193" s="28">
        <f>ROUNDDOWN(((ROW(C3193)-ROW(C$7))/C$5)+1,0)</f>
        <v/>
      </c>
    </row>
    <row r="3194">
      <c r="B3194" s="28">
        <f>IF(C3194&lt; $D$4+1,MOD(((ROW(B3194)-ROW(B$7))),$C$5)+1,"")</f>
        <v/>
      </c>
      <c r="C3194" s="28">
        <f>ROUNDDOWN(((ROW(C3194)-ROW(C$7))/C$5)+1,0)</f>
        <v/>
      </c>
    </row>
    <row r="3195">
      <c r="B3195" s="28">
        <f>IF(C3195&lt; $D$4+1,MOD(((ROW(B3195)-ROW(B$7))),$C$5)+1,"")</f>
        <v/>
      </c>
      <c r="C3195" s="28">
        <f>ROUNDDOWN(((ROW(C3195)-ROW(C$7))/C$5)+1,0)</f>
        <v/>
      </c>
    </row>
    <row r="3196">
      <c r="B3196" s="28">
        <f>IF(C3196&lt; $D$4+1,MOD(((ROW(B3196)-ROW(B$7))),$C$5)+1,"")</f>
        <v/>
      </c>
      <c r="C3196" s="28">
        <f>ROUNDDOWN(((ROW(C3196)-ROW(C$7))/C$5)+1,0)</f>
        <v/>
      </c>
    </row>
    <row r="3197">
      <c r="B3197" s="28">
        <f>IF(C3197&lt; $D$4+1,MOD(((ROW(B3197)-ROW(B$7))),$C$5)+1,"")</f>
        <v/>
      </c>
      <c r="C3197" s="28">
        <f>ROUNDDOWN(((ROW(C3197)-ROW(C$7))/C$5)+1,0)</f>
        <v/>
      </c>
    </row>
    <row r="3198">
      <c r="B3198" s="28">
        <f>IF(C3198&lt; $D$4+1,MOD(((ROW(B3198)-ROW(B$7))),$C$5)+1,"")</f>
        <v/>
      </c>
      <c r="C3198" s="28">
        <f>ROUNDDOWN(((ROW(C3198)-ROW(C$7))/C$5)+1,0)</f>
        <v/>
      </c>
    </row>
    <row r="3199">
      <c r="B3199" s="28">
        <f>IF(C3199&lt; $D$4+1,MOD(((ROW(B3199)-ROW(B$7))),$C$5)+1,"")</f>
        <v/>
      </c>
      <c r="C3199" s="28">
        <f>ROUNDDOWN(((ROW(C3199)-ROW(C$7))/C$5)+1,0)</f>
        <v/>
      </c>
    </row>
    <row r="3200">
      <c r="B3200" s="28">
        <f>IF(C3200&lt; $D$4+1,MOD(((ROW(B3200)-ROW(B$7))),$C$5)+1,"")</f>
        <v/>
      </c>
      <c r="C3200" s="28">
        <f>ROUNDDOWN(((ROW(C3200)-ROW(C$7))/C$5)+1,0)</f>
        <v/>
      </c>
    </row>
    <row r="3201">
      <c r="B3201" s="28">
        <f>IF(C3201&lt; $D$4+1,MOD(((ROW(B3201)-ROW(B$7))),$C$5)+1,"")</f>
        <v/>
      </c>
      <c r="C3201" s="28">
        <f>ROUNDDOWN(((ROW(C3201)-ROW(C$7))/C$5)+1,0)</f>
        <v/>
      </c>
    </row>
    <row r="3202">
      <c r="B3202" s="28">
        <f>IF(C3202&lt; $D$4+1,MOD(((ROW(B3202)-ROW(B$7))),$C$5)+1,"")</f>
        <v/>
      </c>
      <c r="C3202" s="28">
        <f>ROUNDDOWN(((ROW(C3202)-ROW(C$7))/C$5)+1,0)</f>
        <v/>
      </c>
    </row>
    <row r="3203">
      <c r="B3203" s="28">
        <f>IF(C3203&lt; $D$4+1,MOD(((ROW(B3203)-ROW(B$7))),$C$5)+1,"")</f>
        <v/>
      </c>
      <c r="C3203" s="28">
        <f>ROUNDDOWN(((ROW(C3203)-ROW(C$7))/C$5)+1,0)</f>
        <v/>
      </c>
    </row>
    <row r="3204">
      <c r="B3204" s="28">
        <f>IF(C3204&lt; $D$4+1,MOD(((ROW(B3204)-ROW(B$7))),$C$5)+1,"")</f>
        <v/>
      </c>
      <c r="C3204" s="28">
        <f>ROUNDDOWN(((ROW(C3204)-ROW(C$7))/C$5)+1,0)</f>
        <v/>
      </c>
    </row>
    <row r="3205">
      <c r="B3205" s="28">
        <f>IF(C3205&lt; $D$4+1,MOD(((ROW(B3205)-ROW(B$7))),$C$5)+1,"")</f>
        <v/>
      </c>
      <c r="C3205" s="28">
        <f>ROUNDDOWN(((ROW(C3205)-ROW(C$7))/C$5)+1,0)</f>
        <v/>
      </c>
    </row>
    <row r="3206">
      <c r="B3206" s="28">
        <f>IF(C3206&lt; $D$4+1,MOD(((ROW(B3206)-ROW(B$7))),$C$5)+1,"")</f>
        <v/>
      </c>
      <c r="C3206" s="28">
        <f>ROUNDDOWN(((ROW(C3206)-ROW(C$7))/C$5)+1,0)</f>
        <v/>
      </c>
    </row>
    <row r="3207">
      <c r="B3207" s="28">
        <f>IF(C3207&lt; $D$4+1,MOD(((ROW(B3207)-ROW(B$7))),$C$5)+1,"")</f>
        <v/>
      </c>
      <c r="C3207" s="28">
        <f>ROUNDDOWN(((ROW(C3207)-ROW(C$7))/C$5)+1,0)</f>
        <v/>
      </c>
    </row>
    <row r="3208">
      <c r="B3208" s="28">
        <f>IF(C3208&lt; $D$4+1,MOD(((ROW(B3208)-ROW(B$7))),$C$5)+1,"")</f>
        <v/>
      </c>
      <c r="C3208" s="28">
        <f>ROUNDDOWN(((ROW(C3208)-ROW(C$7))/C$5)+1,0)</f>
        <v/>
      </c>
    </row>
    <row r="3209">
      <c r="B3209" s="28">
        <f>IF(C3209&lt; $D$4+1,MOD(((ROW(B3209)-ROW(B$7))),$C$5)+1,"")</f>
        <v/>
      </c>
      <c r="C3209" s="28">
        <f>ROUNDDOWN(((ROW(C3209)-ROW(C$7))/C$5)+1,0)</f>
        <v/>
      </c>
    </row>
    <row r="3210">
      <c r="B3210" s="28">
        <f>IF(C3210&lt; $D$4+1,MOD(((ROW(B3210)-ROW(B$7))),$C$5)+1,"")</f>
        <v/>
      </c>
      <c r="C3210" s="28">
        <f>ROUNDDOWN(((ROW(C3210)-ROW(C$7))/C$5)+1,0)</f>
        <v/>
      </c>
    </row>
    <row r="3211">
      <c r="B3211" s="28">
        <f>IF(C3211&lt; $D$4+1,MOD(((ROW(B3211)-ROW(B$7))),$C$5)+1,"")</f>
        <v/>
      </c>
      <c r="C3211" s="28">
        <f>ROUNDDOWN(((ROW(C3211)-ROW(C$7))/C$5)+1,0)</f>
        <v/>
      </c>
    </row>
    <row r="3212">
      <c r="B3212" s="28">
        <f>IF(C3212&lt; $D$4+1,MOD(((ROW(B3212)-ROW(B$7))),$C$5)+1,"")</f>
        <v/>
      </c>
      <c r="C3212" s="28">
        <f>ROUNDDOWN(((ROW(C3212)-ROW(C$7))/C$5)+1,0)</f>
        <v/>
      </c>
    </row>
    <row r="3213">
      <c r="B3213" s="28">
        <f>IF(C3213&lt; $D$4+1,MOD(((ROW(B3213)-ROW(B$7))),$C$5)+1,"")</f>
        <v/>
      </c>
      <c r="C3213" s="28">
        <f>ROUNDDOWN(((ROW(C3213)-ROW(C$7))/C$5)+1,0)</f>
        <v/>
      </c>
    </row>
    <row r="3214">
      <c r="B3214" s="28">
        <f>IF(C3214&lt; $D$4+1,MOD(((ROW(B3214)-ROW(B$7))),$C$5)+1,"")</f>
        <v/>
      </c>
      <c r="C3214" s="28">
        <f>ROUNDDOWN(((ROW(C3214)-ROW(C$7))/C$5)+1,0)</f>
        <v/>
      </c>
    </row>
    <row r="3215">
      <c r="B3215" s="28">
        <f>IF(C3215&lt; $D$4+1,MOD(((ROW(B3215)-ROW(B$7))),$C$5)+1,"")</f>
        <v/>
      </c>
      <c r="C3215" s="28">
        <f>ROUNDDOWN(((ROW(C3215)-ROW(C$7))/C$5)+1,0)</f>
        <v/>
      </c>
    </row>
    <row r="3216">
      <c r="B3216" s="28">
        <f>IF(C3216&lt; $D$4+1,MOD(((ROW(B3216)-ROW(B$7))),$C$5)+1,"")</f>
        <v/>
      </c>
      <c r="C3216" s="28">
        <f>ROUNDDOWN(((ROW(C3216)-ROW(C$7))/C$5)+1,0)</f>
        <v/>
      </c>
    </row>
    <row r="3217">
      <c r="B3217" s="28">
        <f>IF(C3217&lt; $D$4+1,MOD(((ROW(B3217)-ROW(B$7))),$C$5)+1,"")</f>
        <v/>
      </c>
      <c r="C3217" s="28">
        <f>ROUNDDOWN(((ROW(C3217)-ROW(C$7))/C$5)+1,0)</f>
        <v/>
      </c>
    </row>
    <row r="3218">
      <c r="B3218" s="28">
        <f>IF(C3218&lt; $D$4+1,MOD(((ROW(B3218)-ROW(B$7))),$C$5)+1,"")</f>
        <v/>
      </c>
      <c r="C3218" s="28">
        <f>ROUNDDOWN(((ROW(C3218)-ROW(C$7))/C$5)+1,0)</f>
        <v/>
      </c>
    </row>
    <row r="3219">
      <c r="B3219" s="28">
        <f>IF(C3219&lt; $D$4+1,MOD(((ROW(B3219)-ROW(B$7))),$C$5)+1,"")</f>
        <v/>
      </c>
      <c r="C3219" s="28">
        <f>ROUNDDOWN(((ROW(C3219)-ROW(C$7))/C$5)+1,0)</f>
        <v/>
      </c>
    </row>
    <row r="3220">
      <c r="B3220" s="28">
        <f>IF(C3220&lt; $D$4+1,MOD(((ROW(B3220)-ROW(B$7))),$C$5)+1,"")</f>
        <v/>
      </c>
      <c r="C3220" s="28">
        <f>ROUNDDOWN(((ROW(C3220)-ROW(C$7))/C$5)+1,0)</f>
        <v/>
      </c>
    </row>
    <row r="3221">
      <c r="B3221" s="28">
        <f>IF(C3221&lt; $D$4+1,MOD(((ROW(B3221)-ROW(B$7))),$C$5)+1,"")</f>
        <v/>
      </c>
      <c r="C3221" s="28">
        <f>ROUNDDOWN(((ROW(C3221)-ROW(C$7))/C$5)+1,0)</f>
        <v/>
      </c>
    </row>
    <row r="3222">
      <c r="B3222" s="28">
        <f>IF(C3222&lt; $D$4+1,MOD(((ROW(B3222)-ROW(B$7))),$C$5)+1,"")</f>
        <v/>
      </c>
      <c r="C3222" s="28">
        <f>ROUNDDOWN(((ROW(C3222)-ROW(C$7))/C$5)+1,0)</f>
        <v/>
      </c>
    </row>
    <row r="3223">
      <c r="B3223" s="28">
        <f>IF(C3223&lt; $D$4+1,MOD(((ROW(B3223)-ROW(B$7))),$C$5)+1,"")</f>
        <v/>
      </c>
      <c r="C3223" s="28">
        <f>ROUNDDOWN(((ROW(C3223)-ROW(C$7))/C$5)+1,0)</f>
        <v/>
      </c>
    </row>
    <row r="3224">
      <c r="B3224" s="28">
        <f>IF(C3224&lt; $D$4+1,MOD(((ROW(B3224)-ROW(B$7))),$C$5)+1,"")</f>
        <v/>
      </c>
      <c r="C3224" s="28">
        <f>ROUNDDOWN(((ROW(C3224)-ROW(C$7))/C$5)+1,0)</f>
        <v/>
      </c>
    </row>
    <row r="3225">
      <c r="B3225" s="28">
        <f>IF(C3225&lt; $D$4+1,MOD(((ROW(B3225)-ROW(B$7))),$C$5)+1,"")</f>
        <v/>
      </c>
      <c r="C3225" s="28">
        <f>ROUNDDOWN(((ROW(C3225)-ROW(C$7))/C$5)+1,0)</f>
        <v/>
      </c>
    </row>
    <row r="3226">
      <c r="B3226" s="28">
        <f>IF(C3226&lt; $D$4+1,MOD(((ROW(B3226)-ROW(B$7))),$C$5)+1,"")</f>
        <v/>
      </c>
      <c r="C3226" s="28">
        <f>ROUNDDOWN(((ROW(C3226)-ROW(C$7))/C$5)+1,0)</f>
        <v/>
      </c>
    </row>
    <row r="3227">
      <c r="B3227" s="28">
        <f>IF(C3227&lt; $D$4+1,MOD(((ROW(B3227)-ROW(B$7))),$C$5)+1,"")</f>
        <v/>
      </c>
      <c r="C3227" s="28">
        <f>ROUNDDOWN(((ROW(C3227)-ROW(C$7))/C$5)+1,0)</f>
        <v/>
      </c>
    </row>
    <row r="3228">
      <c r="B3228" s="28">
        <f>IF(C3228&lt; $D$4+1,MOD(((ROW(B3228)-ROW(B$7))),$C$5)+1,"")</f>
        <v/>
      </c>
      <c r="C3228" s="28">
        <f>ROUNDDOWN(((ROW(C3228)-ROW(C$7))/C$5)+1,0)</f>
        <v/>
      </c>
    </row>
    <row r="3229">
      <c r="B3229" s="28">
        <f>IF(C3229&lt; $D$4+1,MOD(((ROW(B3229)-ROW(B$7))),$C$5)+1,"")</f>
        <v/>
      </c>
      <c r="C3229" s="28">
        <f>ROUNDDOWN(((ROW(C3229)-ROW(C$7))/C$5)+1,0)</f>
        <v/>
      </c>
    </row>
    <row r="3230">
      <c r="B3230" s="28">
        <f>IF(C3230&lt; $D$4+1,MOD(((ROW(B3230)-ROW(B$7))),$C$5)+1,"")</f>
        <v/>
      </c>
      <c r="C3230" s="28">
        <f>ROUNDDOWN(((ROW(C3230)-ROW(C$7))/C$5)+1,0)</f>
        <v/>
      </c>
    </row>
    <row r="3231">
      <c r="B3231" s="28">
        <f>IF(C3231&lt; $D$4+1,MOD(((ROW(B3231)-ROW(B$7))),$C$5)+1,"")</f>
        <v/>
      </c>
      <c r="C3231" s="28">
        <f>ROUNDDOWN(((ROW(C3231)-ROW(C$7))/C$5)+1,0)</f>
        <v/>
      </c>
    </row>
    <row r="3232">
      <c r="B3232" s="28">
        <f>IF(C3232&lt; $D$4+1,MOD(((ROW(B3232)-ROW(B$7))),$C$5)+1,"")</f>
        <v/>
      </c>
      <c r="C3232" s="28">
        <f>ROUNDDOWN(((ROW(C3232)-ROW(C$7))/C$5)+1,0)</f>
        <v/>
      </c>
    </row>
    <row r="3233">
      <c r="B3233" s="28">
        <f>IF(C3233&lt; $D$4+1,MOD(((ROW(B3233)-ROW(B$7))),$C$5)+1,"")</f>
        <v/>
      </c>
      <c r="C3233" s="28">
        <f>ROUNDDOWN(((ROW(C3233)-ROW(C$7))/C$5)+1,0)</f>
        <v/>
      </c>
    </row>
    <row r="3234">
      <c r="B3234" s="28">
        <f>IF(C3234&lt; $D$4+1,MOD(((ROW(B3234)-ROW(B$7))),$C$5)+1,"")</f>
        <v/>
      </c>
      <c r="C3234" s="28">
        <f>ROUNDDOWN(((ROW(C3234)-ROW(C$7))/C$5)+1,0)</f>
        <v/>
      </c>
    </row>
    <row r="3235">
      <c r="B3235" s="28">
        <f>IF(C3235&lt; $D$4+1,MOD(((ROW(B3235)-ROW(B$7))),$C$5)+1,"")</f>
        <v/>
      </c>
      <c r="C3235" s="28">
        <f>ROUNDDOWN(((ROW(C3235)-ROW(C$7))/C$5)+1,0)</f>
        <v/>
      </c>
    </row>
    <row r="3236">
      <c r="B3236" s="28">
        <f>IF(C3236&lt; $D$4+1,MOD(((ROW(B3236)-ROW(B$7))),$C$5)+1,"")</f>
        <v/>
      </c>
      <c r="C3236" s="28">
        <f>ROUNDDOWN(((ROW(C3236)-ROW(C$7))/C$5)+1,0)</f>
        <v/>
      </c>
    </row>
    <row r="3237">
      <c r="B3237" s="28">
        <f>IF(C3237&lt; $D$4+1,MOD(((ROW(B3237)-ROW(B$7))),$C$5)+1,"")</f>
        <v/>
      </c>
      <c r="C3237" s="28">
        <f>ROUNDDOWN(((ROW(C3237)-ROW(C$7))/C$5)+1,0)</f>
        <v/>
      </c>
    </row>
    <row r="3238">
      <c r="B3238" s="28">
        <f>IF(C3238&lt; $D$4+1,MOD(((ROW(B3238)-ROW(B$7))),$C$5)+1,"")</f>
        <v/>
      </c>
      <c r="C3238" s="28">
        <f>ROUNDDOWN(((ROW(C3238)-ROW(C$7))/C$5)+1,0)</f>
        <v/>
      </c>
    </row>
    <row r="3239">
      <c r="B3239" s="28">
        <f>IF(C3239&lt; $D$4+1,MOD(((ROW(B3239)-ROW(B$7))),$C$5)+1,"")</f>
        <v/>
      </c>
      <c r="C3239" s="28">
        <f>ROUNDDOWN(((ROW(C3239)-ROW(C$7))/C$5)+1,0)</f>
        <v/>
      </c>
    </row>
    <row r="3240">
      <c r="B3240" s="28">
        <f>IF(C3240&lt; $D$4+1,MOD(((ROW(B3240)-ROW(B$7))),$C$5)+1,"")</f>
        <v/>
      </c>
      <c r="C3240" s="28">
        <f>ROUNDDOWN(((ROW(C3240)-ROW(C$7))/C$5)+1,0)</f>
        <v/>
      </c>
    </row>
    <row r="3241">
      <c r="B3241" s="28">
        <f>IF(C3241&lt; $D$4+1,MOD(((ROW(B3241)-ROW(B$7))),$C$5)+1,"")</f>
        <v/>
      </c>
      <c r="C3241" s="28">
        <f>ROUNDDOWN(((ROW(C3241)-ROW(C$7))/C$5)+1,0)</f>
        <v/>
      </c>
    </row>
    <row r="3242">
      <c r="B3242" s="28">
        <f>IF(C3242&lt; $D$4+1,MOD(((ROW(B3242)-ROW(B$7))),$C$5)+1,"")</f>
        <v/>
      </c>
      <c r="C3242" s="28">
        <f>ROUNDDOWN(((ROW(C3242)-ROW(C$7))/C$5)+1,0)</f>
        <v/>
      </c>
    </row>
    <row r="3243">
      <c r="B3243" s="28">
        <f>IF(C3243&lt; $D$4+1,MOD(((ROW(B3243)-ROW(B$7))),$C$5)+1,"")</f>
        <v/>
      </c>
      <c r="C3243" s="28">
        <f>ROUNDDOWN(((ROW(C3243)-ROW(C$7))/C$5)+1,0)</f>
        <v/>
      </c>
    </row>
    <row r="3244">
      <c r="B3244" s="28">
        <f>IF(C3244&lt; $D$4+1,MOD(((ROW(B3244)-ROW(B$7))),$C$5)+1,"")</f>
        <v/>
      </c>
      <c r="C3244" s="28">
        <f>ROUNDDOWN(((ROW(C3244)-ROW(C$7))/C$5)+1,0)</f>
        <v/>
      </c>
    </row>
    <row r="3245">
      <c r="B3245" s="28">
        <f>IF(C3245&lt; $D$4+1,MOD(((ROW(B3245)-ROW(B$7))),$C$5)+1,"")</f>
        <v/>
      </c>
      <c r="C3245" s="28">
        <f>ROUNDDOWN(((ROW(C3245)-ROW(C$7))/C$5)+1,0)</f>
        <v/>
      </c>
    </row>
    <row r="3246">
      <c r="B3246" s="28">
        <f>IF(C3246&lt; $D$4+1,MOD(((ROW(B3246)-ROW(B$7))),$C$5)+1,"")</f>
        <v/>
      </c>
      <c r="C3246" s="28">
        <f>ROUNDDOWN(((ROW(C3246)-ROW(C$7))/C$5)+1,0)</f>
        <v/>
      </c>
    </row>
    <row r="3247">
      <c r="B3247" s="28">
        <f>IF(C3247&lt; $D$4+1,MOD(((ROW(B3247)-ROW(B$7))),$C$5)+1,"")</f>
        <v/>
      </c>
      <c r="C3247" s="28">
        <f>ROUNDDOWN(((ROW(C3247)-ROW(C$7))/C$5)+1,0)</f>
        <v/>
      </c>
    </row>
    <row r="3248">
      <c r="B3248" s="28">
        <f>IF(C3248&lt; $D$4+1,MOD(((ROW(B3248)-ROW(B$7))),$C$5)+1,"")</f>
        <v/>
      </c>
      <c r="C3248" s="28">
        <f>ROUNDDOWN(((ROW(C3248)-ROW(C$7))/C$5)+1,0)</f>
        <v/>
      </c>
    </row>
    <row r="3249">
      <c r="B3249" s="28">
        <f>IF(C3249&lt; $D$4+1,MOD(((ROW(B3249)-ROW(B$7))),$C$5)+1,"")</f>
        <v/>
      </c>
      <c r="C3249" s="28">
        <f>ROUNDDOWN(((ROW(C3249)-ROW(C$7))/C$5)+1,0)</f>
        <v/>
      </c>
    </row>
    <row r="3250">
      <c r="B3250" s="28">
        <f>IF(C3250&lt; $D$4+1,MOD(((ROW(B3250)-ROW(B$7))),$C$5)+1,"")</f>
        <v/>
      </c>
      <c r="C3250" s="28">
        <f>ROUNDDOWN(((ROW(C3250)-ROW(C$7))/C$5)+1,0)</f>
        <v/>
      </c>
    </row>
    <row r="3251">
      <c r="B3251" s="28">
        <f>IF(C3251&lt; $D$4+1,MOD(((ROW(B3251)-ROW(B$7))),$C$5)+1,"")</f>
        <v/>
      </c>
      <c r="C3251" s="28">
        <f>ROUNDDOWN(((ROW(C3251)-ROW(C$7))/C$5)+1,0)</f>
        <v/>
      </c>
    </row>
    <row r="3252">
      <c r="B3252" s="28">
        <f>IF(C3252&lt; $D$4+1,MOD(((ROW(B3252)-ROW(B$7))),$C$5)+1,"")</f>
        <v/>
      </c>
      <c r="C3252" s="28">
        <f>ROUNDDOWN(((ROW(C3252)-ROW(C$7))/C$5)+1,0)</f>
        <v/>
      </c>
    </row>
    <row r="3253">
      <c r="B3253" s="28">
        <f>IF(C3253&lt; $D$4+1,MOD(((ROW(B3253)-ROW(B$7))),$C$5)+1,"")</f>
        <v/>
      </c>
      <c r="C3253" s="28">
        <f>ROUNDDOWN(((ROW(C3253)-ROW(C$7))/C$5)+1,0)</f>
        <v/>
      </c>
    </row>
    <row r="3254">
      <c r="B3254" s="28">
        <f>IF(C3254&lt; $D$4+1,MOD(((ROW(B3254)-ROW(B$7))),$C$5)+1,"")</f>
        <v/>
      </c>
      <c r="C3254" s="28">
        <f>ROUNDDOWN(((ROW(C3254)-ROW(C$7))/C$5)+1,0)</f>
        <v/>
      </c>
    </row>
    <row r="3255">
      <c r="B3255" s="28">
        <f>IF(C3255&lt; $D$4+1,MOD(((ROW(B3255)-ROW(B$7))),$C$5)+1,"")</f>
        <v/>
      </c>
      <c r="C3255" s="28">
        <f>ROUNDDOWN(((ROW(C3255)-ROW(C$7))/C$5)+1,0)</f>
        <v/>
      </c>
    </row>
    <row r="3256">
      <c r="B3256" s="28">
        <f>IF(C3256&lt; $D$4+1,MOD(((ROW(B3256)-ROW(B$7))),$C$5)+1,"")</f>
        <v/>
      </c>
      <c r="C3256" s="28">
        <f>ROUNDDOWN(((ROW(C3256)-ROW(C$7))/C$5)+1,0)</f>
        <v/>
      </c>
    </row>
    <row r="3257">
      <c r="B3257" s="28">
        <f>IF(C3257&lt; $D$4+1,MOD(((ROW(B3257)-ROW(B$7))),$C$5)+1,"")</f>
        <v/>
      </c>
      <c r="C3257" s="28">
        <f>ROUNDDOWN(((ROW(C3257)-ROW(C$7))/C$5)+1,0)</f>
        <v/>
      </c>
    </row>
    <row r="3258">
      <c r="B3258" s="28">
        <f>IF(C3258&lt; $D$4+1,MOD(((ROW(B3258)-ROW(B$7))),$C$5)+1,"")</f>
        <v/>
      </c>
      <c r="C3258" s="28">
        <f>ROUNDDOWN(((ROW(C3258)-ROW(C$7))/C$5)+1,0)</f>
        <v/>
      </c>
    </row>
    <row r="3259">
      <c r="B3259" s="28">
        <f>IF(C3259&lt; $D$4+1,MOD(((ROW(B3259)-ROW(B$7))),$C$5)+1,"")</f>
        <v/>
      </c>
      <c r="C3259" s="28">
        <f>ROUNDDOWN(((ROW(C3259)-ROW(C$7))/C$5)+1,0)</f>
        <v/>
      </c>
    </row>
    <row r="3260">
      <c r="B3260" s="28">
        <f>IF(C3260&lt; $D$4+1,MOD(((ROW(B3260)-ROW(B$7))),$C$5)+1,"")</f>
        <v/>
      </c>
      <c r="C3260" s="28">
        <f>ROUNDDOWN(((ROW(C3260)-ROW(C$7))/C$5)+1,0)</f>
        <v/>
      </c>
    </row>
    <row r="3261">
      <c r="B3261" s="28">
        <f>IF(C3261&lt; $D$4+1,MOD(((ROW(B3261)-ROW(B$7))),$C$5)+1,"")</f>
        <v/>
      </c>
      <c r="C3261" s="28">
        <f>ROUNDDOWN(((ROW(C3261)-ROW(C$7))/C$5)+1,0)</f>
        <v/>
      </c>
    </row>
    <row r="3262">
      <c r="B3262" s="28">
        <f>IF(C3262&lt; $D$4+1,MOD(((ROW(B3262)-ROW(B$7))),$C$5)+1,"")</f>
        <v/>
      </c>
      <c r="C3262" s="28">
        <f>ROUNDDOWN(((ROW(C3262)-ROW(C$7))/C$5)+1,0)</f>
        <v/>
      </c>
    </row>
    <row r="3263">
      <c r="B3263" s="28">
        <f>IF(C3263&lt; $D$4+1,MOD(((ROW(B3263)-ROW(B$7))),$C$5)+1,"")</f>
        <v/>
      </c>
      <c r="C3263" s="28">
        <f>ROUNDDOWN(((ROW(C3263)-ROW(C$7))/C$5)+1,0)</f>
        <v/>
      </c>
    </row>
    <row r="3264">
      <c r="B3264" s="28">
        <f>IF(C3264&lt; $D$4+1,MOD(((ROW(B3264)-ROW(B$7))),$C$5)+1,"")</f>
        <v/>
      </c>
      <c r="C3264" s="28">
        <f>ROUNDDOWN(((ROW(C3264)-ROW(C$7))/C$5)+1,0)</f>
        <v/>
      </c>
    </row>
    <row r="3265">
      <c r="B3265" s="28">
        <f>IF(C3265&lt; $D$4+1,MOD(((ROW(B3265)-ROW(B$7))),$C$5)+1,"")</f>
        <v/>
      </c>
      <c r="C3265" s="28">
        <f>ROUNDDOWN(((ROW(C3265)-ROW(C$7))/C$5)+1,0)</f>
        <v/>
      </c>
    </row>
    <row r="3266">
      <c r="B3266" s="28">
        <f>IF(C3266&lt; $D$4+1,MOD(((ROW(B3266)-ROW(B$7))),$C$5)+1,"")</f>
        <v/>
      </c>
      <c r="C3266" s="28">
        <f>ROUNDDOWN(((ROW(C3266)-ROW(C$7))/C$5)+1,0)</f>
        <v/>
      </c>
    </row>
    <row r="3267">
      <c r="B3267" s="28">
        <f>IF(C3267&lt; $D$4+1,MOD(((ROW(B3267)-ROW(B$7))),$C$5)+1,"")</f>
        <v/>
      </c>
      <c r="C3267" s="28">
        <f>ROUNDDOWN(((ROW(C3267)-ROW(C$7))/C$5)+1,0)</f>
        <v/>
      </c>
    </row>
    <row r="3268">
      <c r="B3268" s="28">
        <f>IF(C3268&lt; $D$4+1,MOD(((ROW(B3268)-ROW(B$7))),$C$5)+1,"")</f>
        <v/>
      </c>
      <c r="C3268" s="28">
        <f>ROUNDDOWN(((ROW(C3268)-ROW(C$7))/C$5)+1,0)</f>
        <v/>
      </c>
    </row>
    <row r="3269">
      <c r="B3269" s="28">
        <f>IF(C3269&lt; $D$4+1,MOD(((ROW(B3269)-ROW(B$7))),$C$5)+1,"")</f>
        <v/>
      </c>
      <c r="C3269" s="28">
        <f>ROUNDDOWN(((ROW(C3269)-ROW(C$7))/C$5)+1,0)</f>
        <v/>
      </c>
    </row>
    <row r="3270">
      <c r="B3270" s="28">
        <f>IF(C3270&lt; $D$4+1,MOD(((ROW(B3270)-ROW(B$7))),$C$5)+1,"")</f>
        <v/>
      </c>
      <c r="C3270" s="28">
        <f>ROUNDDOWN(((ROW(C3270)-ROW(C$7))/C$5)+1,0)</f>
        <v/>
      </c>
    </row>
    <row r="3271">
      <c r="B3271" s="28">
        <f>IF(C3271&lt; $D$4+1,MOD(((ROW(B3271)-ROW(B$7))),$C$5)+1,"")</f>
        <v/>
      </c>
      <c r="C3271" s="28">
        <f>ROUNDDOWN(((ROW(C3271)-ROW(C$7))/C$5)+1,0)</f>
        <v/>
      </c>
    </row>
    <row r="3272">
      <c r="B3272" s="28">
        <f>IF(C3272&lt; $D$4+1,MOD(((ROW(B3272)-ROW(B$7))),$C$5)+1,"")</f>
        <v/>
      </c>
      <c r="C3272" s="28">
        <f>ROUNDDOWN(((ROW(C3272)-ROW(C$7))/C$5)+1,0)</f>
        <v/>
      </c>
    </row>
    <row r="3273">
      <c r="B3273" s="28">
        <f>IF(C3273&lt; $D$4+1,MOD(((ROW(B3273)-ROW(B$7))),$C$5)+1,"")</f>
        <v/>
      </c>
      <c r="C3273" s="28">
        <f>ROUNDDOWN(((ROW(C3273)-ROW(C$7))/C$5)+1,0)</f>
        <v/>
      </c>
    </row>
    <row r="3274">
      <c r="B3274" s="28">
        <f>IF(C3274&lt; $D$4+1,MOD(((ROW(B3274)-ROW(B$7))),$C$5)+1,"")</f>
        <v/>
      </c>
      <c r="C3274" s="28">
        <f>ROUNDDOWN(((ROW(C3274)-ROW(C$7))/C$5)+1,0)</f>
        <v/>
      </c>
    </row>
    <row r="3275">
      <c r="B3275" s="28">
        <f>IF(C3275&lt; $D$4+1,MOD(((ROW(B3275)-ROW(B$7))),$C$5)+1,"")</f>
        <v/>
      </c>
      <c r="C3275" s="28">
        <f>ROUNDDOWN(((ROW(C3275)-ROW(C$7))/C$5)+1,0)</f>
        <v/>
      </c>
    </row>
    <row r="3276">
      <c r="B3276" s="28">
        <f>IF(C3276&lt; $D$4+1,MOD(((ROW(B3276)-ROW(B$7))),$C$5)+1,"")</f>
        <v/>
      </c>
      <c r="C3276" s="28">
        <f>ROUNDDOWN(((ROW(C3276)-ROW(C$7))/C$5)+1,0)</f>
        <v/>
      </c>
    </row>
    <row r="3277">
      <c r="B3277" s="28">
        <f>IF(C3277&lt; $D$4+1,MOD(((ROW(B3277)-ROW(B$7))),$C$5)+1,"")</f>
        <v/>
      </c>
      <c r="C3277" s="28">
        <f>ROUNDDOWN(((ROW(C3277)-ROW(C$7))/C$5)+1,0)</f>
        <v/>
      </c>
    </row>
    <row r="3278">
      <c r="B3278" s="28">
        <f>IF(C3278&lt; $D$4+1,MOD(((ROW(B3278)-ROW(B$7))),$C$5)+1,"")</f>
        <v/>
      </c>
      <c r="C3278" s="28">
        <f>ROUNDDOWN(((ROW(C3278)-ROW(C$7))/C$5)+1,0)</f>
        <v/>
      </c>
    </row>
    <row r="3279">
      <c r="B3279" s="28">
        <f>IF(C3279&lt; $D$4+1,MOD(((ROW(B3279)-ROW(B$7))),$C$5)+1,"")</f>
        <v/>
      </c>
      <c r="C3279" s="28">
        <f>ROUNDDOWN(((ROW(C3279)-ROW(C$7))/C$5)+1,0)</f>
        <v/>
      </c>
    </row>
    <row r="3280">
      <c r="B3280" s="28">
        <f>IF(C3280&lt; $D$4+1,MOD(((ROW(B3280)-ROW(B$7))),$C$5)+1,"")</f>
        <v/>
      </c>
      <c r="C3280" s="28">
        <f>ROUNDDOWN(((ROW(C3280)-ROW(C$7))/C$5)+1,0)</f>
        <v/>
      </c>
    </row>
    <row r="3281">
      <c r="B3281" s="28">
        <f>IF(C3281&lt; $D$4+1,MOD(((ROW(B3281)-ROW(B$7))),$C$5)+1,"")</f>
        <v/>
      </c>
      <c r="C3281" s="28">
        <f>ROUNDDOWN(((ROW(C3281)-ROW(C$7))/C$5)+1,0)</f>
        <v/>
      </c>
    </row>
    <row r="3282">
      <c r="B3282" s="28">
        <f>IF(C3282&lt; $D$4+1,MOD(((ROW(B3282)-ROW(B$7))),$C$5)+1,"")</f>
        <v/>
      </c>
      <c r="C3282" s="28">
        <f>ROUNDDOWN(((ROW(C3282)-ROW(C$7))/C$5)+1,0)</f>
        <v/>
      </c>
    </row>
    <row r="3283">
      <c r="B3283" s="28">
        <f>IF(C3283&lt; $D$4+1,MOD(((ROW(B3283)-ROW(B$7))),$C$5)+1,"")</f>
        <v/>
      </c>
      <c r="C3283" s="28">
        <f>ROUNDDOWN(((ROW(C3283)-ROW(C$7))/C$5)+1,0)</f>
        <v/>
      </c>
    </row>
    <row r="3284">
      <c r="B3284" s="28">
        <f>IF(C3284&lt; $D$4+1,MOD(((ROW(B3284)-ROW(B$7))),$C$5)+1,"")</f>
        <v/>
      </c>
      <c r="C3284" s="28">
        <f>ROUNDDOWN(((ROW(C3284)-ROW(C$7))/C$5)+1,0)</f>
        <v/>
      </c>
    </row>
    <row r="3285">
      <c r="B3285" s="28">
        <f>IF(C3285&lt; $D$4+1,MOD(((ROW(B3285)-ROW(B$7))),$C$5)+1,"")</f>
        <v/>
      </c>
      <c r="C3285" s="28">
        <f>ROUNDDOWN(((ROW(C3285)-ROW(C$7))/C$5)+1,0)</f>
        <v/>
      </c>
    </row>
    <row r="3286">
      <c r="B3286" s="28">
        <f>IF(C3286&lt; $D$4+1,MOD(((ROW(B3286)-ROW(B$7))),$C$5)+1,"")</f>
        <v/>
      </c>
      <c r="C3286" s="28">
        <f>ROUNDDOWN(((ROW(C3286)-ROW(C$7))/C$5)+1,0)</f>
        <v/>
      </c>
    </row>
    <row r="3287">
      <c r="B3287" s="28">
        <f>IF(C3287&lt; $D$4+1,MOD(((ROW(B3287)-ROW(B$7))),$C$5)+1,"")</f>
        <v/>
      </c>
      <c r="C3287" s="28">
        <f>ROUNDDOWN(((ROW(C3287)-ROW(C$7))/C$5)+1,0)</f>
        <v/>
      </c>
    </row>
    <row r="3288">
      <c r="B3288" s="28">
        <f>IF(C3288&lt; $D$4+1,MOD(((ROW(B3288)-ROW(B$7))),$C$5)+1,"")</f>
        <v/>
      </c>
      <c r="C3288" s="28">
        <f>ROUNDDOWN(((ROW(C3288)-ROW(C$7))/C$5)+1,0)</f>
        <v/>
      </c>
    </row>
    <row r="3289">
      <c r="B3289" s="28">
        <f>IF(C3289&lt; $D$4+1,MOD(((ROW(B3289)-ROW(B$7))),$C$5)+1,"")</f>
        <v/>
      </c>
      <c r="C3289" s="28">
        <f>ROUNDDOWN(((ROW(C3289)-ROW(C$7))/C$5)+1,0)</f>
        <v/>
      </c>
    </row>
    <row r="3290">
      <c r="B3290" s="28">
        <f>IF(C3290&lt; $D$4+1,MOD(((ROW(B3290)-ROW(B$7))),$C$5)+1,"")</f>
        <v/>
      </c>
      <c r="C3290" s="28">
        <f>ROUNDDOWN(((ROW(C3290)-ROW(C$7))/C$5)+1,0)</f>
        <v/>
      </c>
    </row>
    <row r="3291">
      <c r="B3291" s="28">
        <f>IF(C3291&lt; $D$4+1,MOD(((ROW(B3291)-ROW(B$7))),$C$5)+1,"")</f>
        <v/>
      </c>
      <c r="C3291" s="28">
        <f>ROUNDDOWN(((ROW(C3291)-ROW(C$7))/C$5)+1,0)</f>
        <v/>
      </c>
    </row>
    <row r="3292">
      <c r="B3292" s="28">
        <f>IF(C3292&lt; $D$4+1,MOD(((ROW(B3292)-ROW(B$7))),$C$5)+1,"")</f>
        <v/>
      </c>
      <c r="C3292" s="28">
        <f>ROUNDDOWN(((ROW(C3292)-ROW(C$7))/C$5)+1,0)</f>
        <v/>
      </c>
    </row>
    <row r="3293">
      <c r="B3293" s="28">
        <f>IF(C3293&lt; $D$4+1,MOD(((ROW(B3293)-ROW(B$7))),$C$5)+1,"")</f>
        <v/>
      </c>
      <c r="C3293" s="28">
        <f>ROUNDDOWN(((ROW(C3293)-ROW(C$7))/C$5)+1,0)</f>
        <v/>
      </c>
    </row>
    <row r="3294">
      <c r="B3294" s="28">
        <f>IF(C3294&lt; $D$4+1,MOD(((ROW(B3294)-ROW(B$7))),$C$5)+1,"")</f>
        <v/>
      </c>
      <c r="C3294" s="28">
        <f>ROUNDDOWN(((ROW(C3294)-ROW(C$7))/C$5)+1,0)</f>
        <v/>
      </c>
    </row>
    <row r="3295">
      <c r="B3295" s="28">
        <f>IF(C3295&lt; $D$4+1,MOD(((ROW(B3295)-ROW(B$7))),$C$5)+1,"")</f>
        <v/>
      </c>
      <c r="C3295" s="28">
        <f>ROUNDDOWN(((ROW(C3295)-ROW(C$7))/C$5)+1,0)</f>
        <v/>
      </c>
    </row>
    <row r="3296">
      <c r="B3296" s="28">
        <f>IF(C3296&lt; $D$4+1,MOD(((ROW(B3296)-ROW(B$7))),$C$5)+1,"")</f>
        <v/>
      </c>
      <c r="C3296" s="28">
        <f>ROUNDDOWN(((ROW(C3296)-ROW(C$7))/C$5)+1,0)</f>
        <v/>
      </c>
    </row>
    <row r="3297">
      <c r="B3297" s="28">
        <f>IF(C3297&lt; $D$4+1,MOD(((ROW(B3297)-ROW(B$7))),$C$5)+1,"")</f>
        <v/>
      </c>
      <c r="C3297" s="28">
        <f>ROUNDDOWN(((ROW(C3297)-ROW(C$7))/C$5)+1,0)</f>
        <v/>
      </c>
    </row>
    <row r="3298">
      <c r="B3298" s="28">
        <f>IF(C3298&lt; $D$4+1,MOD(((ROW(B3298)-ROW(B$7))),$C$5)+1,"")</f>
        <v/>
      </c>
      <c r="C3298" s="28">
        <f>ROUNDDOWN(((ROW(C3298)-ROW(C$7))/C$5)+1,0)</f>
        <v/>
      </c>
    </row>
    <row r="3299">
      <c r="B3299" s="28">
        <f>IF(C3299&lt; $D$4+1,MOD(((ROW(B3299)-ROW(B$7))),$C$5)+1,"")</f>
        <v/>
      </c>
      <c r="C3299" s="28">
        <f>ROUNDDOWN(((ROW(C3299)-ROW(C$7))/C$5)+1,0)</f>
        <v/>
      </c>
    </row>
    <row r="3300">
      <c r="B3300" s="28">
        <f>IF(C3300&lt; $D$4+1,MOD(((ROW(B3300)-ROW(B$7))),$C$5)+1,"")</f>
        <v/>
      </c>
      <c r="C3300" s="28">
        <f>ROUNDDOWN(((ROW(C3300)-ROW(C$7))/C$5)+1,0)</f>
        <v/>
      </c>
    </row>
    <row r="3301">
      <c r="B3301" s="28">
        <f>IF(C3301&lt; $D$4+1,MOD(((ROW(B3301)-ROW(B$7))),$C$5)+1,"")</f>
        <v/>
      </c>
      <c r="C3301" s="28">
        <f>ROUNDDOWN(((ROW(C3301)-ROW(C$7))/C$5)+1,0)</f>
        <v/>
      </c>
    </row>
    <row r="3302">
      <c r="B3302" s="28">
        <f>IF(C3302&lt; $D$4+1,MOD(((ROW(B3302)-ROW(B$7))),$C$5)+1,"")</f>
        <v/>
      </c>
      <c r="C3302" s="28">
        <f>ROUNDDOWN(((ROW(C3302)-ROW(C$7))/C$5)+1,0)</f>
        <v/>
      </c>
    </row>
    <row r="3303">
      <c r="B3303" s="28">
        <f>IF(C3303&lt; $D$4+1,MOD(((ROW(B3303)-ROW(B$7))),$C$5)+1,"")</f>
        <v/>
      </c>
      <c r="C3303" s="28">
        <f>ROUNDDOWN(((ROW(C3303)-ROW(C$7))/C$5)+1,0)</f>
        <v/>
      </c>
    </row>
    <row r="3304">
      <c r="B3304" s="28">
        <f>IF(C3304&lt; $D$4+1,MOD(((ROW(B3304)-ROW(B$7))),$C$5)+1,"")</f>
        <v/>
      </c>
      <c r="C3304" s="28">
        <f>ROUNDDOWN(((ROW(C3304)-ROW(C$7))/C$5)+1,0)</f>
        <v/>
      </c>
    </row>
    <row r="3305">
      <c r="B3305" s="28">
        <f>IF(C3305&lt; $D$4+1,MOD(((ROW(B3305)-ROW(B$7))),$C$5)+1,"")</f>
        <v/>
      </c>
      <c r="C3305" s="28">
        <f>ROUNDDOWN(((ROW(C3305)-ROW(C$7))/C$5)+1,0)</f>
        <v/>
      </c>
    </row>
    <row r="3306">
      <c r="B3306" s="28">
        <f>IF(C3306&lt; $D$4+1,MOD(((ROW(B3306)-ROW(B$7))),$C$5)+1,"")</f>
        <v/>
      </c>
      <c r="C3306" s="28">
        <f>ROUNDDOWN(((ROW(C3306)-ROW(C$7))/C$5)+1,0)</f>
        <v/>
      </c>
    </row>
    <row r="3307">
      <c r="B3307" s="28">
        <f>IF(C3307&lt; $D$4+1,MOD(((ROW(B3307)-ROW(B$7))),$C$5)+1,"")</f>
        <v/>
      </c>
      <c r="C3307" s="28">
        <f>ROUNDDOWN(((ROW(C3307)-ROW(C$7))/C$5)+1,0)</f>
        <v/>
      </c>
    </row>
    <row r="3308">
      <c r="B3308" s="28">
        <f>IF(C3308&lt; $D$4+1,MOD(((ROW(B3308)-ROW(B$7))),$C$5)+1,"")</f>
        <v/>
      </c>
      <c r="C3308" s="28">
        <f>ROUNDDOWN(((ROW(C3308)-ROW(C$7))/C$5)+1,0)</f>
        <v/>
      </c>
    </row>
    <row r="3309">
      <c r="B3309" s="28">
        <f>IF(C3309&lt; $D$4+1,MOD(((ROW(B3309)-ROW(B$7))),$C$5)+1,"")</f>
        <v/>
      </c>
      <c r="C3309" s="28">
        <f>ROUNDDOWN(((ROW(C3309)-ROW(C$7))/C$5)+1,0)</f>
        <v/>
      </c>
    </row>
    <row r="3310">
      <c r="B3310" s="28">
        <f>IF(C3310&lt; $D$4+1,MOD(((ROW(B3310)-ROW(B$7))),$C$5)+1,"")</f>
        <v/>
      </c>
      <c r="C3310" s="28">
        <f>ROUNDDOWN(((ROW(C3310)-ROW(C$7))/C$5)+1,0)</f>
        <v/>
      </c>
    </row>
    <row r="3311">
      <c r="B3311" s="28">
        <f>IF(C3311&lt; $D$4+1,MOD(((ROW(B3311)-ROW(B$7))),$C$5)+1,"")</f>
        <v/>
      </c>
      <c r="C3311" s="28">
        <f>ROUNDDOWN(((ROW(C3311)-ROW(C$7))/C$5)+1,0)</f>
        <v/>
      </c>
    </row>
    <row r="3312">
      <c r="B3312" s="28">
        <f>IF(C3312&lt; $D$4+1,MOD(((ROW(B3312)-ROW(B$7))),$C$5)+1,"")</f>
        <v/>
      </c>
      <c r="C3312" s="28">
        <f>ROUNDDOWN(((ROW(C3312)-ROW(C$7))/C$5)+1,0)</f>
        <v/>
      </c>
    </row>
    <row r="3313">
      <c r="B3313" s="28">
        <f>IF(C3313&lt; $D$4+1,MOD(((ROW(B3313)-ROW(B$7))),$C$5)+1,"")</f>
        <v/>
      </c>
      <c r="C3313" s="28">
        <f>ROUNDDOWN(((ROW(C3313)-ROW(C$7))/C$5)+1,0)</f>
        <v/>
      </c>
    </row>
    <row r="3314">
      <c r="B3314" s="28">
        <f>IF(C3314&lt; $D$4+1,MOD(((ROW(B3314)-ROW(B$7))),$C$5)+1,"")</f>
        <v/>
      </c>
      <c r="C3314" s="28">
        <f>ROUNDDOWN(((ROW(C3314)-ROW(C$7))/C$5)+1,0)</f>
        <v/>
      </c>
    </row>
    <row r="3315">
      <c r="B3315" s="28">
        <f>IF(C3315&lt; $D$4+1,MOD(((ROW(B3315)-ROW(B$7))),$C$5)+1,"")</f>
        <v/>
      </c>
      <c r="C3315" s="28">
        <f>ROUNDDOWN(((ROW(C3315)-ROW(C$7))/C$5)+1,0)</f>
        <v/>
      </c>
    </row>
    <row r="3316">
      <c r="B3316" s="28">
        <f>IF(C3316&lt; $D$4+1,MOD(((ROW(B3316)-ROW(B$7))),$C$5)+1,"")</f>
        <v/>
      </c>
      <c r="C3316" s="28">
        <f>ROUNDDOWN(((ROW(C3316)-ROW(C$7))/C$5)+1,0)</f>
        <v/>
      </c>
    </row>
    <row r="3317">
      <c r="B3317" s="28">
        <f>IF(C3317&lt; $D$4+1,MOD(((ROW(B3317)-ROW(B$7))),$C$5)+1,"")</f>
        <v/>
      </c>
      <c r="C3317" s="28">
        <f>ROUNDDOWN(((ROW(C3317)-ROW(C$7))/C$5)+1,0)</f>
        <v/>
      </c>
    </row>
    <row r="3318">
      <c r="B3318" s="28">
        <f>IF(C3318&lt; $D$4+1,MOD(((ROW(B3318)-ROW(B$7))),$C$5)+1,"")</f>
        <v/>
      </c>
      <c r="C3318" s="28">
        <f>ROUNDDOWN(((ROW(C3318)-ROW(C$7))/C$5)+1,0)</f>
        <v/>
      </c>
    </row>
    <row r="3319">
      <c r="B3319" s="28">
        <f>IF(C3319&lt; $D$4+1,MOD(((ROW(B3319)-ROW(B$7))),$C$5)+1,"")</f>
        <v/>
      </c>
      <c r="C3319" s="28">
        <f>ROUNDDOWN(((ROW(C3319)-ROW(C$7))/C$5)+1,0)</f>
        <v/>
      </c>
    </row>
    <row r="3320">
      <c r="B3320" s="28">
        <f>IF(C3320&lt; $D$4+1,MOD(((ROW(B3320)-ROW(B$7))),$C$5)+1,"")</f>
        <v/>
      </c>
      <c r="C3320" s="28">
        <f>ROUNDDOWN(((ROW(C3320)-ROW(C$7))/C$5)+1,0)</f>
        <v/>
      </c>
    </row>
    <row r="3321">
      <c r="B3321" s="28">
        <f>IF(C3321&lt; $D$4+1,MOD(((ROW(B3321)-ROW(B$7))),$C$5)+1,"")</f>
        <v/>
      </c>
      <c r="C3321" s="28">
        <f>ROUNDDOWN(((ROW(C3321)-ROW(C$7))/C$5)+1,0)</f>
        <v/>
      </c>
    </row>
    <row r="3322">
      <c r="B3322" s="28">
        <f>IF(C3322&lt; $D$4+1,MOD(((ROW(B3322)-ROW(B$7))),$C$5)+1,"")</f>
        <v/>
      </c>
      <c r="C3322" s="28">
        <f>ROUNDDOWN(((ROW(C3322)-ROW(C$7))/C$5)+1,0)</f>
        <v/>
      </c>
    </row>
    <row r="3323">
      <c r="B3323" s="28">
        <f>IF(C3323&lt; $D$4+1,MOD(((ROW(B3323)-ROW(B$7))),$C$5)+1,"")</f>
        <v/>
      </c>
      <c r="C3323" s="28">
        <f>ROUNDDOWN(((ROW(C3323)-ROW(C$7))/C$5)+1,0)</f>
        <v/>
      </c>
    </row>
    <row r="3324">
      <c r="B3324" s="28">
        <f>IF(C3324&lt; $D$4+1,MOD(((ROW(B3324)-ROW(B$7))),$C$5)+1,"")</f>
        <v/>
      </c>
      <c r="C3324" s="28">
        <f>ROUNDDOWN(((ROW(C3324)-ROW(C$7))/C$5)+1,0)</f>
        <v/>
      </c>
    </row>
    <row r="3325">
      <c r="B3325" s="28">
        <f>IF(C3325&lt; $D$4+1,MOD(((ROW(B3325)-ROW(B$7))),$C$5)+1,"")</f>
        <v/>
      </c>
      <c r="C3325" s="28">
        <f>ROUNDDOWN(((ROW(C3325)-ROW(C$7))/C$5)+1,0)</f>
        <v/>
      </c>
    </row>
    <row r="3326">
      <c r="B3326" s="28">
        <f>IF(C3326&lt; $D$4+1,MOD(((ROW(B3326)-ROW(B$7))),$C$5)+1,"")</f>
        <v/>
      </c>
      <c r="C3326" s="28">
        <f>ROUNDDOWN(((ROW(C3326)-ROW(C$7))/C$5)+1,0)</f>
        <v/>
      </c>
    </row>
    <row r="3327">
      <c r="B3327" s="28">
        <f>IF(C3327&lt; $D$4+1,MOD(((ROW(B3327)-ROW(B$7))),$C$5)+1,"")</f>
        <v/>
      </c>
      <c r="C3327" s="28">
        <f>ROUNDDOWN(((ROW(C3327)-ROW(C$7))/C$5)+1,0)</f>
        <v/>
      </c>
    </row>
    <row r="3328">
      <c r="B3328" s="28">
        <f>IF(C3328&lt; $D$4+1,MOD(((ROW(B3328)-ROW(B$7))),$C$5)+1,"")</f>
        <v/>
      </c>
      <c r="C3328" s="28">
        <f>ROUNDDOWN(((ROW(C3328)-ROW(C$7))/C$5)+1,0)</f>
        <v/>
      </c>
    </row>
    <row r="3329">
      <c r="B3329" s="28">
        <f>IF(C3329&lt; $D$4+1,MOD(((ROW(B3329)-ROW(B$7))),$C$5)+1,"")</f>
        <v/>
      </c>
      <c r="C3329" s="28">
        <f>ROUNDDOWN(((ROW(C3329)-ROW(C$7))/C$5)+1,0)</f>
        <v/>
      </c>
    </row>
    <row r="3330">
      <c r="B3330" s="28">
        <f>IF(C3330&lt; $D$4+1,MOD(((ROW(B3330)-ROW(B$7))),$C$5)+1,"")</f>
        <v/>
      </c>
      <c r="C3330" s="28">
        <f>ROUNDDOWN(((ROW(C3330)-ROW(C$7))/C$5)+1,0)</f>
        <v/>
      </c>
    </row>
    <row r="3331">
      <c r="B3331" s="28">
        <f>IF(C3331&lt; $D$4+1,MOD(((ROW(B3331)-ROW(B$7))),$C$5)+1,"")</f>
        <v/>
      </c>
      <c r="C3331" s="28">
        <f>ROUNDDOWN(((ROW(C3331)-ROW(C$7))/C$5)+1,0)</f>
        <v/>
      </c>
    </row>
    <row r="3332">
      <c r="B3332" s="28">
        <f>IF(C3332&lt; $D$4+1,MOD(((ROW(B3332)-ROW(B$7))),$C$5)+1,"")</f>
        <v/>
      </c>
      <c r="C3332" s="28">
        <f>ROUNDDOWN(((ROW(C3332)-ROW(C$7))/C$5)+1,0)</f>
        <v/>
      </c>
    </row>
    <row r="3333">
      <c r="B3333" s="28">
        <f>IF(C3333&lt; $D$4+1,MOD(((ROW(B3333)-ROW(B$7))),$C$5)+1,"")</f>
        <v/>
      </c>
      <c r="C3333" s="28">
        <f>ROUNDDOWN(((ROW(C3333)-ROW(C$7))/C$5)+1,0)</f>
        <v/>
      </c>
    </row>
    <row r="3334">
      <c r="B3334" s="28">
        <f>IF(C3334&lt; $D$4+1,MOD(((ROW(B3334)-ROW(B$7))),$C$5)+1,"")</f>
        <v/>
      </c>
      <c r="C3334" s="28">
        <f>ROUNDDOWN(((ROW(C3334)-ROW(C$7))/C$5)+1,0)</f>
        <v/>
      </c>
    </row>
    <row r="3335">
      <c r="B3335" s="28">
        <f>IF(C3335&lt; $D$4+1,MOD(((ROW(B3335)-ROW(B$7))),$C$5)+1,"")</f>
        <v/>
      </c>
      <c r="C3335" s="28">
        <f>ROUNDDOWN(((ROW(C3335)-ROW(C$7))/C$5)+1,0)</f>
        <v/>
      </c>
    </row>
    <row r="3336">
      <c r="B3336" s="28">
        <f>IF(C3336&lt; $D$4+1,MOD(((ROW(B3336)-ROW(B$7))),$C$5)+1,"")</f>
        <v/>
      </c>
      <c r="C3336" s="28">
        <f>ROUNDDOWN(((ROW(C3336)-ROW(C$7))/C$5)+1,0)</f>
        <v/>
      </c>
    </row>
    <row r="3337">
      <c r="B3337" s="28">
        <f>IF(C3337&lt; $D$4+1,MOD(((ROW(B3337)-ROW(B$7))),$C$5)+1,"")</f>
        <v/>
      </c>
      <c r="C3337" s="28">
        <f>ROUNDDOWN(((ROW(C3337)-ROW(C$7))/C$5)+1,0)</f>
        <v/>
      </c>
    </row>
    <row r="3338">
      <c r="B3338" s="28">
        <f>IF(C3338&lt; $D$4+1,MOD(((ROW(B3338)-ROW(B$7))),$C$5)+1,"")</f>
        <v/>
      </c>
      <c r="C3338" s="28">
        <f>ROUNDDOWN(((ROW(C3338)-ROW(C$7))/C$5)+1,0)</f>
        <v/>
      </c>
    </row>
    <row r="3339">
      <c r="B3339" s="28">
        <f>IF(C3339&lt; $D$4+1,MOD(((ROW(B3339)-ROW(B$7))),$C$5)+1,"")</f>
        <v/>
      </c>
      <c r="C3339" s="28">
        <f>ROUNDDOWN(((ROW(C3339)-ROW(C$7))/C$5)+1,0)</f>
        <v/>
      </c>
    </row>
    <row r="3340">
      <c r="B3340" s="28">
        <f>IF(C3340&lt; $D$4+1,MOD(((ROW(B3340)-ROW(B$7))),$C$5)+1,"")</f>
        <v/>
      </c>
      <c r="C3340" s="28">
        <f>ROUNDDOWN(((ROW(C3340)-ROW(C$7))/C$5)+1,0)</f>
        <v/>
      </c>
    </row>
    <row r="3341">
      <c r="B3341" s="28">
        <f>IF(C3341&lt; $D$4+1,MOD(((ROW(B3341)-ROW(B$7))),$C$5)+1,"")</f>
        <v/>
      </c>
      <c r="C3341" s="28">
        <f>ROUNDDOWN(((ROW(C3341)-ROW(C$7))/C$5)+1,0)</f>
        <v/>
      </c>
    </row>
    <row r="3342">
      <c r="B3342" s="28">
        <f>IF(C3342&lt; $D$4+1,MOD(((ROW(B3342)-ROW(B$7))),$C$5)+1,"")</f>
        <v/>
      </c>
      <c r="C3342" s="28">
        <f>ROUNDDOWN(((ROW(C3342)-ROW(C$7))/C$5)+1,0)</f>
        <v/>
      </c>
    </row>
    <row r="3343">
      <c r="B3343" s="28">
        <f>IF(C3343&lt; $D$4+1,MOD(((ROW(B3343)-ROW(B$7))),$C$5)+1,"")</f>
        <v/>
      </c>
      <c r="C3343" s="28">
        <f>ROUNDDOWN(((ROW(C3343)-ROW(C$7))/C$5)+1,0)</f>
        <v/>
      </c>
    </row>
    <row r="3344">
      <c r="B3344" s="28">
        <f>IF(C3344&lt; $D$4+1,MOD(((ROW(B3344)-ROW(B$7))),$C$5)+1,"")</f>
        <v/>
      </c>
      <c r="C3344" s="28">
        <f>ROUNDDOWN(((ROW(C3344)-ROW(C$7))/C$5)+1,0)</f>
        <v/>
      </c>
    </row>
    <row r="3345">
      <c r="B3345" s="28">
        <f>IF(C3345&lt; $D$4+1,MOD(((ROW(B3345)-ROW(B$7))),$C$5)+1,"")</f>
        <v/>
      </c>
      <c r="C3345" s="28">
        <f>ROUNDDOWN(((ROW(C3345)-ROW(C$7))/C$5)+1,0)</f>
        <v/>
      </c>
    </row>
    <row r="3346">
      <c r="B3346" s="28">
        <f>IF(C3346&lt; $D$4+1,MOD(((ROW(B3346)-ROW(B$7))),$C$5)+1,"")</f>
        <v/>
      </c>
      <c r="C3346" s="28">
        <f>ROUNDDOWN(((ROW(C3346)-ROW(C$7))/C$5)+1,0)</f>
        <v/>
      </c>
    </row>
    <row r="3347">
      <c r="B3347" s="28">
        <f>IF(C3347&lt; $D$4+1,MOD(((ROW(B3347)-ROW(B$7))),$C$5)+1,"")</f>
        <v/>
      </c>
      <c r="C3347" s="28">
        <f>ROUNDDOWN(((ROW(C3347)-ROW(C$7))/C$5)+1,0)</f>
        <v/>
      </c>
    </row>
    <row r="3348">
      <c r="B3348" s="28">
        <f>IF(C3348&lt; $D$4+1,MOD(((ROW(B3348)-ROW(B$7))),$C$5)+1,"")</f>
        <v/>
      </c>
      <c r="C3348" s="28">
        <f>ROUNDDOWN(((ROW(C3348)-ROW(C$7))/C$5)+1,0)</f>
        <v/>
      </c>
    </row>
    <row r="3349">
      <c r="B3349" s="28">
        <f>IF(C3349&lt; $D$4+1,MOD(((ROW(B3349)-ROW(B$7))),$C$5)+1,"")</f>
        <v/>
      </c>
      <c r="C3349" s="28">
        <f>ROUNDDOWN(((ROW(C3349)-ROW(C$7))/C$5)+1,0)</f>
        <v/>
      </c>
    </row>
    <row r="3350">
      <c r="B3350" s="28">
        <f>IF(C3350&lt; $D$4+1,MOD(((ROW(B3350)-ROW(B$7))),$C$5)+1,"")</f>
        <v/>
      </c>
      <c r="C3350" s="28">
        <f>ROUNDDOWN(((ROW(C3350)-ROW(C$7))/C$5)+1,0)</f>
        <v/>
      </c>
    </row>
    <row r="3351">
      <c r="B3351" s="28">
        <f>IF(C3351&lt; $D$4+1,MOD(((ROW(B3351)-ROW(B$7))),$C$5)+1,"")</f>
        <v/>
      </c>
      <c r="C3351" s="28">
        <f>ROUNDDOWN(((ROW(C3351)-ROW(C$7))/C$5)+1,0)</f>
        <v/>
      </c>
    </row>
    <row r="3352">
      <c r="B3352" s="28">
        <f>IF(C3352&lt; $D$4+1,MOD(((ROW(B3352)-ROW(B$7))),$C$5)+1,"")</f>
        <v/>
      </c>
      <c r="C3352" s="28">
        <f>ROUNDDOWN(((ROW(C3352)-ROW(C$7))/C$5)+1,0)</f>
        <v/>
      </c>
    </row>
    <row r="3353">
      <c r="B3353" s="28">
        <f>IF(C3353&lt; $D$4+1,MOD(((ROW(B3353)-ROW(B$7))),$C$5)+1,"")</f>
        <v/>
      </c>
      <c r="C3353" s="28">
        <f>ROUNDDOWN(((ROW(C3353)-ROW(C$7))/C$5)+1,0)</f>
        <v/>
      </c>
    </row>
    <row r="3354">
      <c r="B3354" s="28">
        <f>IF(C3354&lt; $D$4+1,MOD(((ROW(B3354)-ROW(B$7))),$C$5)+1,"")</f>
        <v/>
      </c>
      <c r="C3354" s="28">
        <f>ROUNDDOWN(((ROW(C3354)-ROW(C$7))/C$5)+1,0)</f>
        <v/>
      </c>
    </row>
    <row r="3355">
      <c r="B3355" s="28">
        <f>IF(C3355&lt; $D$4+1,MOD(((ROW(B3355)-ROW(B$7))),$C$5)+1,"")</f>
        <v/>
      </c>
      <c r="C3355" s="28">
        <f>ROUNDDOWN(((ROW(C3355)-ROW(C$7))/C$5)+1,0)</f>
        <v/>
      </c>
    </row>
    <row r="3356">
      <c r="B3356" s="28">
        <f>IF(C3356&lt; $D$4+1,MOD(((ROW(B3356)-ROW(B$7))),$C$5)+1,"")</f>
        <v/>
      </c>
      <c r="C3356" s="28">
        <f>ROUNDDOWN(((ROW(C3356)-ROW(C$7))/C$5)+1,0)</f>
        <v/>
      </c>
    </row>
    <row r="3357">
      <c r="B3357" s="28">
        <f>IF(C3357&lt; $D$4+1,MOD(((ROW(B3357)-ROW(B$7))),$C$5)+1,"")</f>
        <v/>
      </c>
      <c r="C3357" s="28">
        <f>ROUNDDOWN(((ROW(C3357)-ROW(C$7))/C$5)+1,0)</f>
        <v/>
      </c>
    </row>
    <row r="3358">
      <c r="B3358" s="28">
        <f>IF(C3358&lt; $D$4+1,MOD(((ROW(B3358)-ROW(B$7))),$C$5)+1,"")</f>
        <v/>
      </c>
      <c r="C3358" s="28">
        <f>ROUNDDOWN(((ROW(C3358)-ROW(C$7))/C$5)+1,0)</f>
        <v/>
      </c>
    </row>
    <row r="3359">
      <c r="B3359" s="28">
        <f>IF(C3359&lt; $D$4+1,MOD(((ROW(B3359)-ROW(B$7))),$C$5)+1,"")</f>
        <v/>
      </c>
      <c r="C3359" s="28">
        <f>ROUNDDOWN(((ROW(C3359)-ROW(C$7))/C$5)+1,0)</f>
        <v/>
      </c>
    </row>
    <row r="3360">
      <c r="B3360" s="28">
        <f>IF(C3360&lt; $D$4+1,MOD(((ROW(B3360)-ROW(B$7))),$C$5)+1,"")</f>
        <v/>
      </c>
      <c r="C3360" s="28">
        <f>ROUNDDOWN(((ROW(C3360)-ROW(C$7))/C$5)+1,0)</f>
        <v/>
      </c>
    </row>
    <row r="3361">
      <c r="B3361" s="28">
        <f>IF(C3361&lt; $D$4+1,MOD(((ROW(B3361)-ROW(B$7))),$C$5)+1,"")</f>
        <v/>
      </c>
      <c r="C3361" s="28">
        <f>ROUNDDOWN(((ROW(C3361)-ROW(C$7))/C$5)+1,0)</f>
        <v/>
      </c>
    </row>
    <row r="3362">
      <c r="B3362" s="28">
        <f>IF(C3362&lt; $D$4+1,MOD(((ROW(B3362)-ROW(B$7))),$C$5)+1,"")</f>
        <v/>
      </c>
      <c r="C3362" s="28">
        <f>ROUNDDOWN(((ROW(C3362)-ROW(C$7))/C$5)+1,0)</f>
        <v/>
      </c>
    </row>
    <row r="3363">
      <c r="B3363" s="28">
        <f>IF(C3363&lt; $D$4+1,MOD(((ROW(B3363)-ROW(B$7))),$C$5)+1,"")</f>
        <v/>
      </c>
      <c r="C3363" s="28">
        <f>ROUNDDOWN(((ROW(C3363)-ROW(C$7))/C$5)+1,0)</f>
        <v/>
      </c>
    </row>
    <row r="3364">
      <c r="B3364" s="28">
        <f>IF(C3364&lt; $D$4+1,MOD(((ROW(B3364)-ROW(B$7))),$C$5)+1,"")</f>
        <v/>
      </c>
      <c r="C3364" s="28">
        <f>ROUNDDOWN(((ROW(C3364)-ROW(C$7))/C$5)+1,0)</f>
        <v/>
      </c>
    </row>
    <row r="3365">
      <c r="B3365" s="28">
        <f>IF(C3365&lt; $D$4+1,MOD(((ROW(B3365)-ROW(B$7))),$C$5)+1,"")</f>
        <v/>
      </c>
      <c r="C3365" s="28">
        <f>ROUNDDOWN(((ROW(C3365)-ROW(C$7))/C$5)+1,0)</f>
        <v/>
      </c>
    </row>
    <row r="3366">
      <c r="B3366" s="28">
        <f>IF(C3366&lt; $D$4+1,MOD(((ROW(B3366)-ROW(B$7))),$C$5)+1,"")</f>
        <v/>
      </c>
      <c r="C3366" s="28">
        <f>ROUNDDOWN(((ROW(C3366)-ROW(C$7))/C$5)+1,0)</f>
        <v/>
      </c>
    </row>
    <row r="3367">
      <c r="B3367" s="28">
        <f>IF(C3367&lt; $D$4+1,MOD(((ROW(B3367)-ROW(B$7))),$C$5)+1,"")</f>
        <v/>
      </c>
      <c r="C3367" s="28">
        <f>ROUNDDOWN(((ROW(C3367)-ROW(C$7))/C$5)+1,0)</f>
        <v/>
      </c>
    </row>
    <row r="3368">
      <c r="B3368" s="28">
        <f>IF(C3368&lt; $D$4+1,MOD(((ROW(B3368)-ROW(B$7))),$C$5)+1,"")</f>
        <v/>
      </c>
      <c r="C3368" s="28">
        <f>ROUNDDOWN(((ROW(C3368)-ROW(C$7))/C$5)+1,0)</f>
        <v/>
      </c>
    </row>
    <row r="3369">
      <c r="B3369" s="28">
        <f>IF(C3369&lt; $D$4+1,MOD(((ROW(B3369)-ROW(B$7))),$C$5)+1,"")</f>
        <v/>
      </c>
      <c r="C3369" s="28">
        <f>ROUNDDOWN(((ROW(C3369)-ROW(C$7))/C$5)+1,0)</f>
        <v/>
      </c>
    </row>
    <row r="3370">
      <c r="B3370" s="28">
        <f>IF(C3370&lt; $D$4+1,MOD(((ROW(B3370)-ROW(B$7))),$C$5)+1,"")</f>
        <v/>
      </c>
      <c r="C3370" s="28">
        <f>ROUNDDOWN(((ROW(C3370)-ROW(C$7))/C$5)+1,0)</f>
        <v/>
      </c>
    </row>
    <row r="3371">
      <c r="B3371" s="28">
        <f>IF(C3371&lt; $D$4+1,MOD(((ROW(B3371)-ROW(B$7))),$C$5)+1,"")</f>
        <v/>
      </c>
      <c r="C3371" s="28">
        <f>ROUNDDOWN(((ROW(C3371)-ROW(C$7))/C$5)+1,0)</f>
        <v/>
      </c>
    </row>
    <row r="3372">
      <c r="B3372" s="28">
        <f>IF(C3372&lt; $D$4+1,MOD(((ROW(B3372)-ROW(B$7))),$C$5)+1,"")</f>
        <v/>
      </c>
      <c r="C3372" s="28">
        <f>ROUNDDOWN(((ROW(C3372)-ROW(C$7))/C$5)+1,0)</f>
        <v/>
      </c>
    </row>
    <row r="3373">
      <c r="B3373" s="28">
        <f>IF(C3373&lt; $D$4+1,MOD(((ROW(B3373)-ROW(B$7))),$C$5)+1,"")</f>
        <v/>
      </c>
      <c r="C3373" s="28">
        <f>ROUNDDOWN(((ROW(C3373)-ROW(C$7))/C$5)+1,0)</f>
        <v/>
      </c>
    </row>
    <row r="3374">
      <c r="B3374" s="28">
        <f>IF(C3374&lt; $D$4+1,MOD(((ROW(B3374)-ROW(B$7))),$C$5)+1,"")</f>
        <v/>
      </c>
      <c r="C3374" s="28">
        <f>ROUNDDOWN(((ROW(C3374)-ROW(C$7))/C$5)+1,0)</f>
        <v/>
      </c>
    </row>
    <row r="3375">
      <c r="B3375" s="28">
        <f>IF(C3375&lt; $D$4+1,MOD(((ROW(B3375)-ROW(B$7))),$C$5)+1,"")</f>
        <v/>
      </c>
      <c r="C3375" s="28">
        <f>ROUNDDOWN(((ROW(C3375)-ROW(C$7))/C$5)+1,0)</f>
        <v/>
      </c>
    </row>
    <row r="3376">
      <c r="B3376" s="28">
        <f>IF(C3376&lt; $D$4+1,MOD(((ROW(B3376)-ROW(B$7))),$C$5)+1,"")</f>
        <v/>
      </c>
      <c r="C3376" s="28">
        <f>ROUNDDOWN(((ROW(C3376)-ROW(C$7))/C$5)+1,0)</f>
        <v/>
      </c>
    </row>
    <row r="3377">
      <c r="B3377" s="28">
        <f>IF(C3377&lt; $D$4+1,MOD(((ROW(B3377)-ROW(B$7))),$C$5)+1,"")</f>
        <v/>
      </c>
      <c r="C3377" s="28">
        <f>ROUNDDOWN(((ROW(C3377)-ROW(C$7))/C$5)+1,0)</f>
        <v/>
      </c>
    </row>
    <row r="3378">
      <c r="B3378" s="28">
        <f>IF(C3378&lt; $D$4+1,MOD(((ROW(B3378)-ROW(B$7))),$C$5)+1,"")</f>
        <v/>
      </c>
      <c r="C3378" s="28">
        <f>ROUNDDOWN(((ROW(C3378)-ROW(C$7))/C$5)+1,0)</f>
        <v/>
      </c>
    </row>
    <row r="3379">
      <c r="B3379" s="28">
        <f>IF(C3379&lt; $D$4+1,MOD(((ROW(B3379)-ROW(B$7))),$C$5)+1,"")</f>
        <v/>
      </c>
      <c r="C3379" s="28">
        <f>ROUNDDOWN(((ROW(C3379)-ROW(C$7))/C$5)+1,0)</f>
        <v/>
      </c>
    </row>
    <row r="3380">
      <c r="B3380" s="28">
        <f>IF(C3380&lt; $D$4+1,MOD(((ROW(B3380)-ROW(B$7))),$C$5)+1,"")</f>
        <v/>
      </c>
      <c r="C3380" s="28">
        <f>ROUNDDOWN(((ROW(C3380)-ROW(C$7))/C$5)+1,0)</f>
        <v/>
      </c>
    </row>
    <row r="3381">
      <c r="B3381" s="28">
        <f>IF(C3381&lt; $D$4+1,MOD(((ROW(B3381)-ROW(B$7))),$C$5)+1,"")</f>
        <v/>
      </c>
      <c r="C3381" s="28">
        <f>ROUNDDOWN(((ROW(C3381)-ROW(C$7))/C$5)+1,0)</f>
        <v/>
      </c>
    </row>
    <row r="3382">
      <c r="B3382" s="28">
        <f>IF(C3382&lt; $D$4+1,MOD(((ROW(B3382)-ROW(B$7))),$C$5)+1,"")</f>
        <v/>
      </c>
      <c r="C3382" s="28">
        <f>ROUNDDOWN(((ROW(C3382)-ROW(C$7))/C$5)+1,0)</f>
        <v/>
      </c>
    </row>
    <row r="3383">
      <c r="B3383" s="28">
        <f>IF(C3383&lt; $D$4+1,MOD(((ROW(B3383)-ROW(B$7))),$C$5)+1,"")</f>
        <v/>
      </c>
      <c r="C3383" s="28">
        <f>ROUNDDOWN(((ROW(C3383)-ROW(C$7))/C$5)+1,0)</f>
        <v/>
      </c>
    </row>
    <row r="3384">
      <c r="B3384" s="28">
        <f>IF(C3384&lt; $D$4+1,MOD(((ROW(B3384)-ROW(B$7))),$C$5)+1,"")</f>
        <v/>
      </c>
      <c r="C3384" s="28">
        <f>ROUNDDOWN(((ROW(C3384)-ROW(C$7))/C$5)+1,0)</f>
        <v/>
      </c>
    </row>
    <row r="3385">
      <c r="B3385" s="28">
        <f>IF(C3385&lt; $D$4+1,MOD(((ROW(B3385)-ROW(B$7))),$C$5)+1,"")</f>
        <v/>
      </c>
      <c r="C3385" s="28">
        <f>ROUNDDOWN(((ROW(C3385)-ROW(C$7))/C$5)+1,0)</f>
        <v/>
      </c>
    </row>
    <row r="3386">
      <c r="B3386" s="28">
        <f>IF(C3386&lt; $D$4+1,MOD(((ROW(B3386)-ROW(B$7))),$C$5)+1,"")</f>
        <v/>
      </c>
      <c r="C3386" s="28">
        <f>ROUNDDOWN(((ROW(C3386)-ROW(C$7))/C$5)+1,0)</f>
        <v/>
      </c>
    </row>
    <row r="3387">
      <c r="B3387" s="28">
        <f>IF(C3387&lt; $D$4+1,MOD(((ROW(B3387)-ROW(B$7))),$C$5)+1,"")</f>
        <v/>
      </c>
      <c r="C3387" s="28">
        <f>ROUNDDOWN(((ROW(C3387)-ROW(C$7))/C$5)+1,0)</f>
        <v/>
      </c>
    </row>
    <row r="3388">
      <c r="B3388" s="28">
        <f>IF(C3388&lt; $D$4+1,MOD(((ROW(B3388)-ROW(B$7))),$C$5)+1,"")</f>
        <v/>
      </c>
      <c r="C3388" s="28">
        <f>ROUNDDOWN(((ROW(C3388)-ROW(C$7))/C$5)+1,0)</f>
        <v/>
      </c>
    </row>
    <row r="3389">
      <c r="B3389" s="28">
        <f>IF(C3389&lt; $D$4+1,MOD(((ROW(B3389)-ROW(B$7))),$C$5)+1,"")</f>
        <v/>
      </c>
      <c r="C3389" s="28">
        <f>ROUNDDOWN(((ROW(C3389)-ROW(C$7))/C$5)+1,0)</f>
        <v/>
      </c>
    </row>
    <row r="3390">
      <c r="B3390" s="28">
        <f>IF(C3390&lt; $D$4+1,MOD(((ROW(B3390)-ROW(B$7))),$C$5)+1,"")</f>
        <v/>
      </c>
      <c r="C3390" s="28">
        <f>ROUNDDOWN(((ROW(C3390)-ROW(C$7))/C$5)+1,0)</f>
        <v/>
      </c>
    </row>
    <row r="3391">
      <c r="B3391" s="28">
        <f>IF(C3391&lt; $D$4+1,MOD(((ROW(B3391)-ROW(B$7))),$C$5)+1,"")</f>
        <v/>
      </c>
      <c r="C3391" s="28">
        <f>ROUNDDOWN(((ROW(C3391)-ROW(C$7))/C$5)+1,0)</f>
        <v/>
      </c>
    </row>
    <row r="3392">
      <c r="B3392" s="28">
        <f>IF(C3392&lt; $D$4+1,MOD(((ROW(B3392)-ROW(B$7))),$C$5)+1,"")</f>
        <v/>
      </c>
      <c r="C3392" s="28">
        <f>ROUNDDOWN(((ROW(C3392)-ROW(C$7))/C$5)+1,0)</f>
        <v/>
      </c>
    </row>
    <row r="3393">
      <c r="B3393" s="28">
        <f>IF(C3393&lt; $D$4+1,MOD(((ROW(B3393)-ROW(B$7))),$C$5)+1,"")</f>
        <v/>
      </c>
      <c r="C3393" s="28">
        <f>ROUNDDOWN(((ROW(C3393)-ROW(C$7))/C$5)+1,0)</f>
        <v/>
      </c>
    </row>
    <row r="3394">
      <c r="B3394" s="28">
        <f>IF(C3394&lt; $D$4+1,MOD(((ROW(B3394)-ROW(B$7))),$C$5)+1,"")</f>
        <v/>
      </c>
      <c r="C3394" s="28">
        <f>ROUNDDOWN(((ROW(C3394)-ROW(C$7))/C$5)+1,0)</f>
        <v/>
      </c>
    </row>
    <row r="3395">
      <c r="B3395" s="28">
        <f>IF(C3395&lt; $D$4+1,MOD(((ROW(B3395)-ROW(B$7))),$C$5)+1,"")</f>
        <v/>
      </c>
      <c r="C3395" s="28">
        <f>ROUNDDOWN(((ROW(C3395)-ROW(C$7))/C$5)+1,0)</f>
        <v/>
      </c>
    </row>
    <row r="3396">
      <c r="B3396" s="28">
        <f>IF(C3396&lt; $D$4+1,MOD(((ROW(B3396)-ROW(B$7))),$C$5)+1,"")</f>
        <v/>
      </c>
      <c r="C3396" s="28">
        <f>ROUNDDOWN(((ROW(C3396)-ROW(C$7))/C$5)+1,0)</f>
        <v/>
      </c>
    </row>
    <row r="3397">
      <c r="B3397" s="28">
        <f>IF(C3397&lt; $D$4+1,MOD(((ROW(B3397)-ROW(B$7))),$C$5)+1,"")</f>
        <v/>
      </c>
      <c r="C3397" s="28">
        <f>ROUNDDOWN(((ROW(C3397)-ROW(C$7))/C$5)+1,0)</f>
        <v/>
      </c>
    </row>
    <row r="3398">
      <c r="B3398" s="28">
        <f>IF(C3398&lt; $D$4+1,MOD(((ROW(B3398)-ROW(B$7))),$C$5)+1,"")</f>
        <v/>
      </c>
      <c r="C3398" s="28">
        <f>ROUNDDOWN(((ROW(C3398)-ROW(C$7))/C$5)+1,0)</f>
        <v/>
      </c>
    </row>
    <row r="3399">
      <c r="B3399" s="28">
        <f>IF(C3399&lt; $D$4+1,MOD(((ROW(B3399)-ROW(B$7))),$C$5)+1,"")</f>
        <v/>
      </c>
      <c r="C3399" s="28">
        <f>ROUNDDOWN(((ROW(C3399)-ROW(C$7))/C$5)+1,0)</f>
        <v/>
      </c>
    </row>
    <row r="3400">
      <c r="B3400" s="28">
        <f>IF(C3400&lt; $D$4+1,MOD(((ROW(B3400)-ROW(B$7))),$C$5)+1,"")</f>
        <v/>
      </c>
      <c r="C3400" s="28">
        <f>ROUNDDOWN(((ROW(C3400)-ROW(C$7))/C$5)+1,0)</f>
        <v/>
      </c>
    </row>
    <row r="3401">
      <c r="B3401" s="28">
        <f>IF(C3401&lt; $D$4+1,MOD(((ROW(B3401)-ROW(B$7))),$C$5)+1,"")</f>
        <v/>
      </c>
      <c r="C3401" s="28">
        <f>ROUNDDOWN(((ROW(C3401)-ROW(C$7))/C$5)+1,0)</f>
        <v/>
      </c>
    </row>
    <row r="3402">
      <c r="B3402" s="28">
        <f>IF(C3402&lt; $D$4+1,MOD(((ROW(B3402)-ROW(B$7))),$C$5)+1,"")</f>
        <v/>
      </c>
      <c r="C3402" s="28">
        <f>ROUNDDOWN(((ROW(C3402)-ROW(C$7))/C$5)+1,0)</f>
        <v/>
      </c>
    </row>
    <row r="3403">
      <c r="B3403" s="28">
        <f>IF(C3403&lt; $D$4+1,MOD(((ROW(B3403)-ROW(B$7))),$C$5)+1,"")</f>
        <v/>
      </c>
      <c r="C3403" s="28">
        <f>ROUNDDOWN(((ROW(C3403)-ROW(C$7))/C$5)+1,0)</f>
        <v/>
      </c>
    </row>
    <row r="3404">
      <c r="B3404" s="28">
        <f>IF(C3404&lt; $D$4+1,MOD(((ROW(B3404)-ROW(B$7))),$C$5)+1,"")</f>
        <v/>
      </c>
      <c r="C3404" s="28">
        <f>ROUNDDOWN(((ROW(C3404)-ROW(C$7))/C$5)+1,0)</f>
        <v/>
      </c>
    </row>
    <row r="3405">
      <c r="B3405" s="28">
        <f>IF(C3405&lt; $D$4+1,MOD(((ROW(B3405)-ROW(B$7))),$C$5)+1,"")</f>
        <v/>
      </c>
      <c r="C3405" s="28">
        <f>ROUNDDOWN(((ROW(C3405)-ROW(C$7))/C$5)+1,0)</f>
        <v/>
      </c>
    </row>
    <row r="3406">
      <c r="B3406" s="28">
        <f>IF(C3406&lt; $D$4+1,MOD(((ROW(B3406)-ROW(B$7))),$C$5)+1,"")</f>
        <v/>
      </c>
      <c r="C3406" s="28">
        <f>ROUNDDOWN(((ROW(C3406)-ROW(C$7))/C$5)+1,0)</f>
        <v/>
      </c>
    </row>
    <row r="3407">
      <c r="B3407" s="28">
        <f>IF(C3407&lt; $D$4+1,MOD(((ROW(B3407)-ROW(B$7))),$C$5)+1,"")</f>
        <v/>
      </c>
      <c r="C3407" s="28">
        <f>ROUNDDOWN(((ROW(C3407)-ROW(C$7))/C$5)+1,0)</f>
        <v/>
      </c>
    </row>
    <row r="3408">
      <c r="B3408" s="28">
        <f>IF(C3408&lt; $D$4+1,MOD(((ROW(B3408)-ROW(B$7))),$C$5)+1,"")</f>
        <v/>
      </c>
      <c r="C3408" s="28">
        <f>ROUNDDOWN(((ROW(C3408)-ROW(C$7))/C$5)+1,0)</f>
        <v/>
      </c>
    </row>
    <row r="3409">
      <c r="B3409" s="28">
        <f>IF(C3409&lt; $D$4+1,MOD(((ROW(B3409)-ROW(B$7))),$C$5)+1,"")</f>
        <v/>
      </c>
      <c r="C3409" s="28">
        <f>ROUNDDOWN(((ROW(C3409)-ROW(C$7))/C$5)+1,0)</f>
        <v/>
      </c>
    </row>
    <row r="3410">
      <c r="B3410" s="28">
        <f>IF(C3410&lt; $D$4+1,MOD(((ROW(B3410)-ROW(B$7))),$C$5)+1,"")</f>
        <v/>
      </c>
      <c r="C3410" s="28">
        <f>ROUNDDOWN(((ROW(C3410)-ROW(C$7))/C$5)+1,0)</f>
        <v/>
      </c>
    </row>
    <row r="3411">
      <c r="B3411" s="28">
        <f>IF(C3411&lt; $D$4+1,MOD(((ROW(B3411)-ROW(B$7))),$C$5)+1,"")</f>
        <v/>
      </c>
      <c r="C3411" s="28">
        <f>ROUNDDOWN(((ROW(C3411)-ROW(C$7))/C$5)+1,0)</f>
        <v/>
      </c>
    </row>
    <row r="3412">
      <c r="B3412" s="28">
        <f>IF(C3412&lt; $D$4+1,MOD(((ROW(B3412)-ROW(B$7))),$C$5)+1,"")</f>
        <v/>
      </c>
      <c r="C3412" s="28">
        <f>ROUNDDOWN(((ROW(C3412)-ROW(C$7))/C$5)+1,0)</f>
        <v/>
      </c>
    </row>
    <row r="3413">
      <c r="B3413" s="28">
        <f>IF(C3413&lt; $D$4+1,MOD(((ROW(B3413)-ROW(B$7))),$C$5)+1,"")</f>
        <v/>
      </c>
      <c r="C3413" s="28">
        <f>ROUNDDOWN(((ROW(C3413)-ROW(C$7))/C$5)+1,0)</f>
        <v/>
      </c>
    </row>
    <row r="3414">
      <c r="B3414" s="28">
        <f>IF(C3414&lt; $D$4+1,MOD(((ROW(B3414)-ROW(B$7))),$C$5)+1,"")</f>
        <v/>
      </c>
      <c r="C3414" s="28">
        <f>ROUNDDOWN(((ROW(C3414)-ROW(C$7))/C$5)+1,0)</f>
        <v/>
      </c>
    </row>
    <row r="3415">
      <c r="B3415" s="28">
        <f>IF(C3415&lt; $D$4+1,MOD(((ROW(B3415)-ROW(B$7))),$C$5)+1,"")</f>
        <v/>
      </c>
      <c r="C3415" s="28">
        <f>ROUNDDOWN(((ROW(C3415)-ROW(C$7))/C$5)+1,0)</f>
        <v/>
      </c>
    </row>
    <row r="3416">
      <c r="B3416" s="28">
        <f>IF(C3416&lt; $D$4+1,MOD(((ROW(B3416)-ROW(B$7))),$C$5)+1,"")</f>
        <v/>
      </c>
      <c r="C3416" s="28">
        <f>ROUNDDOWN(((ROW(C3416)-ROW(C$7))/C$5)+1,0)</f>
        <v/>
      </c>
    </row>
    <row r="3417">
      <c r="B3417" s="28">
        <f>IF(C3417&lt; $D$4+1,MOD(((ROW(B3417)-ROW(B$7))),$C$5)+1,"")</f>
        <v/>
      </c>
      <c r="C3417" s="28">
        <f>ROUNDDOWN(((ROW(C3417)-ROW(C$7))/C$5)+1,0)</f>
        <v/>
      </c>
    </row>
    <row r="3418">
      <c r="B3418" s="28">
        <f>IF(C3418&lt; $D$4+1,MOD(((ROW(B3418)-ROW(B$7))),$C$5)+1,"")</f>
        <v/>
      </c>
      <c r="C3418" s="28">
        <f>ROUNDDOWN(((ROW(C3418)-ROW(C$7))/C$5)+1,0)</f>
        <v/>
      </c>
    </row>
    <row r="3419">
      <c r="B3419" s="28">
        <f>IF(C3419&lt; $D$4+1,MOD(((ROW(B3419)-ROW(B$7))),$C$5)+1,"")</f>
        <v/>
      </c>
      <c r="C3419" s="28">
        <f>ROUNDDOWN(((ROW(C3419)-ROW(C$7))/C$5)+1,0)</f>
        <v/>
      </c>
    </row>
    <row r="3420">
      <c r="B3420" s="28">
        <f>IF(C3420&lt; $D$4+1,MOD(((ROW(B3420)-ROW(B$7))),$C$5)+1,"")</f>
        <v/>
      </c>
      <c r="C3420" s="28">
        <f>ROUNDDOWN(((ROW(C3420)-ROW(C$7))/C$5)+1,0)</f>
        <v/>
      </c>
    </row>
    <row r="3421">
      <c r="B3421" s="28">
        <f>IF(C3421&lt; $D$4+1,MOD(((ROW(B3421)-ROW(B$7))),$C$5)+1,"")</f>
        <v/>
      </c>
      <c r="C3421" s="28">
        <f>ROUNDDOWN(((ROW(C3421)-ROW(C$7))/C$5)+1,0)</f>
        <v/>
      </c>
    </row>
    <row r="3422">
      <c r="B3422" s="28">
        <f>IF(C3422&lt; $D$4+1,MOD(((ROW(B3422)-ROW(B$7))),$C$5)+1,"")</f>
        <v/>
      </c>
      <c r="C3422" s="28">
        <f>ROUNDDOWN(((ROW(C3422)-ROW(C$7))/C$5)+1,0)</f>
        <v/>
      </c>
    </row>
    <row r="3423">
      <c r="B3423" s="28">
        <f>IF(C3423&lt; $D$4+1,MOD(((ROW(B3423)-ROW(B$7))),$C$5)+1,"")</f>
        <v/>
      </c>
      <c r="C3423" s="28">
        <f>ROUNDDOWN(((ROW(C3423)-ROW(C$7))/C$5)+1,0)</f>
        <v/>
      </c>
    </row>
    <row r="3424">
      <c r="B3424" s="28">
        <f>IF(C3424&lt; $D$4+1,MOD(((ROW(B3424)-ROW(B$7))),$C$5)+1,"")</f>
        <v/>
      </c>
      <c r="C3424" s="28">
        <f>ROUNDDOWN(((ROW(C3424)-ROW(C$7))/C$5)+1,0)</f>
        <v/>
      </c>
    </row>
    <row r="3425">
      <c r="B3425" s="28">
        <f>IF(C3425&lt; $D$4+1,MOD(((ROW(B3425)-ROW(B$7))),$C$5)+1,"")</f>
        <v/>
      </c>
      <c r="C3425" s="28">
        <f>ROUNDDOWN(((ROW(C3425)-ROW(C$7))/C$5)+1,0)</f>
        <v/>
      </c>
    </row>
    <row r="3426">
      <c r="B3426" s="28">
        <f>IF(C3426&lt; $D$4+1,MOD(((ROW(B3426)-ROW(B$7))),$C$5)+1,"")</f>
        <v/>
      </c>
      <c r="C3426" s="28">
        <f>ROUNDDOWN(((ROW(C3426)-ROW(C$7))/C$5)+1,0)</f>
        <v/>
      </c>
    </row>
    <row r="3427">
      <c r="B3427" s="28">
        <f>IF(C3427&lt; $D$4+1,MOD(((ROW(B3427)-ROW(B$7))),$C$5)+1,"")</f>
        <v/>
      </c>
      <c r="C3427" s="28">
        <f>ROUNDDOWN(((ROW(C3427)-ROW(C$7))/C$5)+1,0)</f>
        <v/>
      </c>
    </row>
    <row r="3428">
      <c r="B3428" s="28">
        <f>IF(C3428&lt; $D$4+1,MOD(((ROW(B3428)-ROW(B$7))),$C$5)+1,"")</f>
        <v/>
      </c>
      <c r="C3428" s="28">
        <f>ROUNDDOWN(((ROW(C3428)-ROW(C$7))/C$5)+1,0)</f>
        <v/>
      </c>
    </row>
    <row r="3429">
      <c r="B3429" s="28">
        <f>IF(C3429&lt; $D$4+1,MOD(((ROW(B3429)-ROW(B$7))),$C$5)+1,"")</f>
        <v/>
      </c>
      <c r="C3429" s="28">
        <f>ROUNDDOWN(((ROW(C3429)-ROW(C$7))/C$5)+1,0)</f>
        <v/>
      </c>
    </row>
    <row r="3430">
      <c r="B3430" s="28">
        <f>IF(C3430&lt; $D$4+1,MOD(((ROW(B3430)-ROW(B$7))),$C$5)+1,"")</f>
        <v/>
      </c>
      <c r="C3430" s="28">
        <f>ROUNDDOWN(((ROW(C3430)-ROW(C$7))/C$5)+1,0)</f>
        <v/>
      </c>
    </row>
    <row r="3431">
      <c r="B3431" s="28">
        <f>IF(C3431&lt; $D$4+1,MOD(((ROW(B3431)-ROW(B$7))),$C$5)+1,"")</f>
        <v/>
      </c>
      <c r="C3431" s="28">
        <f>ROUNDDOWN(((ROW(C3431)-ROW(C$7))/C$5)+1,0)</f>
        <v/>
      </c>
    </row>
    <row r="3432">
      <c r="B3432" s="28">
        <f>IF(C3432&lt; $D$4+1,MOD(((ROW(B3432)-ROW(B$7))),$C$5)+1,"")</f>
        <v/>
      </c>
      <c r="C3432" s="28">
        <f>ROUNDDOWN(((ROW(C3432)-ROW(C$7))/C$5)+1,0)</f>
        <v/>
      </c>
    </row>
    <row r="3433">
      <c r="B3433" s="28">
        <f>IF(C3433&lt; $D$4+1,MOD(((ROW(B3433)-ROW(B$7))),$C$5)+1,"")</f>
        <v/>
      </c>
      <c r="C3433" s="28">
        <f>ROUNDDOWN(((ROW(C3433)-ROW(C$7))/C$5)+1,0)</f>
        <v/>
      </c>
    </row>
    <row r="3434">
      <c r="B3434" s="28">
        <f>IF(C3434&lt; $D$4+1,MOD(((ROW(B3434)-ROW(B$7))),$C$5)+1,"")</f>
        <v/>
      </c>
      <c r="C3434" s="28">
        <f>ROUNDDOWN(((ROW(C3434)-ROW(C$7))/C$5)+1,0)</f>
        <v/>
      </c>
    </row>
    <row r="3435">
      <c r="B3435" s="28">
        <f>IF(C3435&lt; $D$4+1,MOD(((ROW(B3435)-ROW(B$7))),$C$5)+1,"")</f>
        <v/>
      </c>
      <c r="C3435" s="28">
        <f>ROUNDDOWN(((ROW(C3435)-ROW(C$7))/C$5)+1,0)</f>
        <v/>
      </c>
    </row>
    <row r="3436">
      <c r="B3436" s="28">
        <f>IF(C3436&lt; $D$4+1,MOD(((ROW(B3436)-ROW(B$7))),$C$5)+1,"")</f>
        <v/>
      </c>
      <c r="C3436" s="28">
        <f>ROUNDDOWN(((ROW(C3436)-ROW(C$7))/C$5)+1,0)</f>
        <v/>
      </c>
    </row>
    <row r="3437">
      <c r="B3437" s="28">
        <f>IF(C3437&lt; $D$4+1,MOD(((ROW(B3437)-ROW(B$7))),$C$5)+1,"")</f>
        <v/>
      </c>
      <c r="C3437" s="28">
        <f>ROUNDDOWN(((ROW(C3437)-ROW(C$7))/C$5)+1,0)</f>
        <v/>
      </c>
    </row>
    <row r="3438">
      <c r="B3438" s="28">
        <f>IF(C3438&lt; $D$4+1,MOD(((ROW(B3438)-ROW(B$7))),$C$5)+1,"")</f>
        <v/>
      </c>
      <c r="C3438" s="28">
        <f>ROUNDDOWN(((ROW(C3438)-ROW(C$7))/C$5)+1,0)</f>
        <v/>
      </c>
    </row>
    <row r="3439">
      <c r="B3439" s="28">
        <f>IF(C3439&lt; $D$4+1,MOD(((ROW(B3439)-ROW(B$7))),$C$5)+1,"")</f>
        <v/>
      </c>
      <c r="C3439" s="28">
        <f>ROUNDDOWN(((ROW(C3439)-ROW(C$7))/C$5)+1,0)</f>
        <v/>
      </c>
    </row>
    <row r="3440">
      <c r="B3440" s="28">
        <f>IF(C3440&lt; $D$4+1,MOD(((ROW(B3440)-ROW(B$7))),$C$5)+1,"")</f>
        <v/>
      </c>
      <c r="C3440" s="28">
        <f>ROUNDDOWN(((ROW(C3440)-ROW(C$7))/C$5)+1,0)</f>
        <v/>
      </c>
    </row>
    <row r="3441">
      <c r="B3441" s="28">
        <f>IF(C3441&lt; $D$4+1,MOD(((ROW(B3441)-ROW(B$7))),$C$5)+1,"")</f>
        <v/>
      </c>
      <c r="C3441" s="28">
        <f>ROUNDDOWN(((ROW(C3441)-ROW(C$7))/C$5)+1,0)</f>
        <v/>
      </c>
    </row>
    <row r="3442">
      <c r="B3442" s="28">
        <f>IF(C3442&lt; $D$4+1,MOD(((ROW(B3442)-ROW(B$7))),$C$5)+1,"")</f>
        <v/>
      </c>
      <c r="C3442" s="28">
        <f>ROUNDDOWN(((ROW(C3442)-ROW(C$7))/C$5)+1,0)</f>
        <v/>
      </c>
    </row>
    <row r="3443">
      <c r="B3443" s="28">
        <f>IF(C3443&lt; $D$4+1,MOD(((ROW(B3443)-ROW(B$7))),$C$5)+1,"")</f>
        <v/>
      </c>
      <c r="C3443" s="28">
        <f>ROUNDDOWN(((ROW(C3443)-ROW(C$7))/C$5)+1,0)</f>
        <v/>
      </c>
    </row>
    <row r="3444">
      <c r="B3444" s="28">
        <f>IF(C3444&lt; $D$4+1,MOD(((ROW(B3444)-ROW(B$7))),$C$5)+1,"")</f>
        <v/>
      </c>
      <c r="C3444" s="28">
        <f>ROUNDDOWN(((ROW(C3444)-ROW(C$7))/C$5)+1,0)</f>
        <v/>
      </c>
    </row>
    <row r="3445">
      <c r="B3445" s="28">
        <f>IF(C3445&lt; $D$4+1,MOD(((ROW(B3445)-ROW(B$7))),$C$5)+1,"")</f>
        <v/>
      </c>
      <c r="C3445" s="28">
        <f>ROUNDDOWN(((ROW(C3445)-ROW(C$7))/C$5)+1,0)</f>
        <v/>
      </c>
    </row>
    <row r="3446">
      <c r="B3446" s="28">
        <f>IF(C3446&lt; $D$4+1,MOD(((ROW(B3446)-ROW(B$7))),$C$5)+1,"")</f>
        <v/>
      </c>
      <c r="C3446" s="28">
        <f>ROUNDDOWN(((ROW(C3446)-ROW(C$7))/C$5)+1,0)</f>
        <v/>
      </c>
    </row>
    <row r="3447">
      <c r="B3447" s="28">
        <f>IF(C3447&lt; $D$4+1,MOD(((ROW(B3447)-ROW(B$7))),$C$5)+1,"")</f>
        <v/>
      </c>
      <c r="C3447" s="28">
        <f>ROUNDDOWN(((ROW(C3447)-ROW(C$7))/C$5)+1,0)</f>
        <v/>
      </c>
    </row>
    <row r="3448">
      <c r="B3448" s="28">
        <f>IF(C3448&lt; $D$4+1,MOD(((ROW(B3448)-ROW(B$7))),$C$5)+1,"")</f>
        <v/>
      </c>
      <c r="C3448" s="28">
        <f>ROUNDDOWN(((ROW(C3448)-ROW(C$7))/C$5)+1,0)</f>
        <v/>
      </c>
    </row>
    <row r="3449">
      <c r="B3449" s="28">
        <f>IF(C3449&lt; $D$4+1,MOD(((ROW(B3449)-ROW(B$7))),$C$5)+1,"")</f>
        <v/>
      </c>
      <c r="C3449" s="28">
        <f>ROUNDDOWN(((ROW(C3449)-ROW(C$7))/C$5)+1,0)</f>
        <v/>
      </c>
    </row>
    <row r="3450">
      <c r="B3450" s="28">
        <f>IF(C3450&lt; $D$4+1,MOD(((ROW(B3450)-ROW(B$7))),$C$5)+1,"")</f>
        <v/>
      </c>
      <c r="C3450" s="28">
        <f>ROUNDDOWN(((ROW(C3450)-ROW(C$7))/C$5)+1,0)</f>
        <v/>
      </c>
    </row>
    <row r="3451">
      <c r="B3451" s="28">
        <f>IF(C3451&lt; $D$4+1,MOD(((ROW(B3451)-ROW(B$7))),$C$5)+1,"")</f>
        <v/>
      </c>
      <c r="C3451" s="28">
        <f>ROUNDDOWN(((ROW(C3451)-ROW(C$7))/C$5)+1,0)</f>
        <v/>
      </c>
    </row>
    <row r="3452">
      <c r="B3452" s="28">
        <f>IF(C3452&lt; $D$4+1,MOD(((ROW(B3452)-ROW(B$7))),$C$5)+1,"")</f>
        <v/>
      </c>
      <c r="C3452" s="28">
        <f>ROUNDDOWN(((ROW(C3452)-ROW(C$7))/C$5)+1,0)</f>
        <v/>
      </c>
    </row>
    <row r="3453">
      <c r="B3453" s="28">
        <f>IF(C3453&lt; $D$4+1,MOD(((ROW(B3453)-ROW(B$7))),$C$5)+1,"")</f>
        <v/>
      </c>
      <c r="C3453" s="28">
        <f>ROUNDDOWN(((ROW(C3453)-ROW(C$7))/C$5)+1,0)</f>
        <v/>
      </c>
    </row>
    <row r="3454">
      <c r="B3454" s="28">
        <f>IF(C3454&lt; $D$4+1,MOD(((ROW(B3454)-ROW(B$7))),$C$5)+1,"")</f>
        <v/>
      </c>
      <c r="C3454" s="28">
        <f>ROUNDDOWN(((ROW(C3454)-ROW(C$7))/C$5)+1,0)</f>
        <v/>
      </c>
    </row>
    <row r="3455">
      <c r="B3455" s="28">
        <f>IF(C3455&lt; $D$4+1,MOD(((ROW(B3455)-ROW(B$7))),$C$5)+1,"")</f>
        <v/>
      </c>
      <c r="C3455" s="28">
        <f>ROUNDDOWN(((ROW(C3455)-ROW(C$7))/C$5)+1,0)</f>
        <v/>
      </c>
    </row>
    <row r="3456">
      <c r="B3456" s="28">
        <f>IF(C3456&lt; $D$4+1,MOD(((ROW(B3456)-ROW(B$7))),$C$5)+1,"")</f>
        <v/>
      </c>
      <c r="C3456" s="28">
        <f>ROUNDDOWN(((ROW(C3456)-ROW(C$7))/C$5)+1,0)</f>
        <v/>
      </c>
    </row>
    <row r="3457">
      <c r="B3457" s="28">
        <f>IF(C3457&lt; $D$4+1,MOD(((ROW(B3457)-ROW(B$7))),$C$5)+1,"")</f>
        <v/>
      </c>
      <c r="C3457" s="28">
        <f>ROUNDDOWN(((ROW(C3457)-ROW(C$7))/C$5)+1,0)</f>
        <v/>
      </c>
    </row>
    <row r="3458">
      <c r="B3458" s="28">
        <f>IF(C3458&lt; $D$4+1,MOD(((ROW(B3458)-ROW(B$7))),$C$5)+1,"")</f>
        <v/>
      </c>
      <c r="C3458" s="28">
        <f>ROUNDDOWN(((ROW(C3458)-ROW(C$7))/C$5)+1,0)</f>
        <v/>
      </c>
    </row>
    <row r="3459">
      <c r="B3459" s="28">
        <f>IF(C3459&lt; $D$4+1,MOD(((ROW(B3459)-ROW(B$7))),$C$5)+1,"")</f>
        <v/>
      </c>
      <c r="C3459" s="28">
        <f>ROUNDDOWN(((ROW(C3459)-ROW(C$7))/C$5)+1,0)</f>
        <v/>
      </c>
    </row>
    <row r="3460">
      <c r="B3460" s="28">
        <f>IF(C3460&lt; $D$4+1,MOD(((ROW(B3460)-ROW(B$7))),$C$5)+1,"")</f>
        <v/>
      </c>
      <c r="C3460" s="28">
        <f>ROUNDDOWN(((ROW(C3460)-ROW(C$7))/C$5)+1,0)</f>
        <v/>
      </c>
    </row>
    <row r="3461">
      <c r="B3461" s="28">
        <f>IF(C3461&lt; $D$4+1,MOD(((ROW(B3461)-ROW(B$7))),$C$5)+1,"")</f>
        <v/>
      </c>
      <c r="C3461" s="28">
        <f>ROUNDDOWN(((ROW(C3461)-ROW(C$7))/C$5)+1,0)</f>
        <v/>
      </c>
    </row>
    <row r="3462">
      <c r="B3462" s="28">
        <f>IF(C3462&lt; $D$4+1,MOD(((ROW(B3462)-ROW(B$7))),$C$5)+1,"")</f>
        <v/>
      </c>
      <c r="C3462" s="28">
        <f>ROUNDDOWN(((ROW(C3462)-ROW(C$7))/C$5)+1,0)</f>
        <v/>
      </c>
    </row>
    <row r="3463">
      <c r="B3463" s="28">
        <f>IF(C3463&lt; $D$4+1,MOD(((ROW(B3463)-ROW(B$7))),$C$5)+1,"")</f>
        <v/>
      </c>
      <c r="C3463" s="28">
        <f>ROUNDDOWN(((ROW(C3463)-ROW(C$7))/C$5)+1,0)</f>
        <v/>
      </c>
    </row>
    <row r="3464">
      <c r="B3464" s="28">
        <f>IF(C3464&lt; $D$4+1,MOD(((ROW(B3464)-ROW(B$7))),$C$5)+1,"")</f>
        <v/>
      </c>
      <c r="C3464" s="28">
        <f>ROUNDDOWN(((ROW(C3464)-ROW(C$7))/C$5)+1,0)</f>
        <v/>
      </c>
    </row>
    <row r="3465">
      <c r="B3465" s="28">
        <f>IF(C3465&lt; $D$4+1,MOD(((ROW(B3465)-ROW(B$7))),$C$5)+1,"")</f>
        <v/>
      </c>
      <c r="C3465" s="28">
        <f>ROUNDDOWN(((ROW(C3465)-ROW(C$7))/C$5)+1,0)</f>
        <v/>
      </c>
    </row>
    <row r="3466">
      <c r="B3466" s="28">
        <f>IF(C3466&lt; $D$4+1,MOD(((ROW(B3466)-ROW(B$7))),$C$5)+1,"")</f>
        <v/>
      </c>
      <c r="C3466" s="28">
        <f>ROUNDDOWN(((ROW(C3466)-ROW(C$7))/C$5)+1,0)</f>
        <v/>
      </c>
    </row>
    <row r="3467">
      <c r="B3467" s="28">
        <f>IF(C3467&lt; $D$4+1,MOD(((ROW(B3467)-ROW(B$7))),$C$5)+1,"")</f>
        <v/>
      </c>
      <c r="C3467" s="28">
        <f>ROUNDDOWN(((ROW(C3467)-ROW(C$7))/C$5)+1,0)</f>
        <v/>
      </c>
    </row>
    <row r="3468">
      <c r="B3468" s="28">
        <f>IF(C3468&lt; $D$4+1,MOD(((ROW(B3468)-ROW(B$7))),$C$5)+1,"")</f>
        <v/>
      </c>
      <c r="C3468" s="28">
        <f>ROUNDDOWN(((ROW(C3468)-ROW(C$7))/C$5)+1,0)</f>
        <v/>
      </c>
    </row>
    <row r="3469">
      <c r="B3469" s="28">
        <f>IF(C3469&lt; $D$4+1,MOD(((ROW(B3469)-ROW(B$7))),$C$5)+1,"")</f>
        <v/>
      </c>
      <c r="C3469" s="28">
        <f>ROUNDDOWN(((ROW(C3469)-ROW(C$7))/C$5)+1,0)</f>
        <v/>
      </c>
    </row>
    <row r="3470">
      <c r="B3470" s="28">
        <f>IF(C3470&lt; $D$4+1,MOD(((ROW(B3470)-ROW(B$7))),$C$5)+1,"")</f>
        <v/>
      </c>
      <c r="C3470" s="28">
        <f>ROUNDDOWN(((ROW(C3470)-ROW(C$7))/C$5)+1,0)</f>
        <v/>
      </c>
    </row>
    <row r="3471">
      <c r="B3471" s="28">
        <f>IF(C3471&lt; $D$4+1,MOD(((ROW(B3471)-ROW(B$7))),$C$5)+1,"")</f>
        <v/>
      </c>
      <c r="C3471" s="28">
        <f>ROUNDDOWN(((ROW(C3471)-ROW(C$7))/C$5)+1,0)</f>
        <v/>
      </c>
    </row>
    <row r="3472">
      <c r="B3472" s="28">
        <f>IF(C3472&lt; $D$4+1,MOD(((ROW(B3472)-ROW(B$7))),$C$5)+1,"")</f>
        <v/>
      </c>
      <c r="C3472" s="28">
        <f>ROUNDDOWN(((ROW(C3472)-ROW(C$7))/C$5)+1,0)</f>
        <v/>
      </c>
    </row>
    <row r="3473">
      <c r="B3473" s="28">
        <f>IF(C3473&lt; $D$4+1,MOD(((ROW(B3473)-ROW(B$7))),$C$5)+1,"")</f>
        <v/>
      </c>
      <c r="C3473" s="28">
        <f>ROUNDDOWN(((ROW(C3473)-ROW(C$7))/C$5)+1,0)</f>
        <v/>
      </c>
    </row>
    <row r="3474">
      <c r="B3474" s="28">
        <f>IF(C3474&lt; $D$4+1,MOD(((ROW(B3474)-ROW(B$7))),$C$5)+1,"")</f>
        <v/>
      </c>
      <c r="C3474" s="28">
        <f>ROUNDDOWN(((ROW(C3474)-ROW(C$7))/C$5)+1,0)</f>
        <v/>
      </c>
    </row>
    <row r="3475">
      <c r="B3475" s="28">
        <f>IF(C3475&lt; $D$4+1,MOD(((ROW(B3475)-ROW(B$7))),$C$5)+1,"")</f>
        <v/>
      </c>
      <c r="C3475" s="28">
        <f>ROUNDDOWN(((ROW(C3475)-ROW(C$7))/C$5)+1,0)</f>
        <v/>
      </c>
    </row>
    <row r="3476">
      <c r="B3476" s="28">
        <f>IF(C3476&lt; $D$4+1,MOD(((ROW(B3476)-ROW(B$7))),$C$5)+1,"")</f>
        <v/>
      </c>
      <c r="C3476" s="28">
        <f>ROUNDDOWN(((ROW(C3476)-ROW(C$7))/C$5)+1,0)</f>
        <v/>
      </c>
    </row>
    <row r="3477">
      <c r="B3477" s="28">
        <f>IF(C3477&lt; $D$4+1,MOD(((ROW(B3477)-ROW(B$7))),$C$5)+1,"")</f>
        <v/>
      </c>
      <c r="C3477" s="28">
        <f>ROUNDDOWN(((ROW(C3477)-ROW(C$7))/C$5)+1,0)</f>
        <v/>
      </c>
    </row>
    <row r="3478">
      <c r="B3478" s="28">
        <f>IF(C3478&lt; $D$4+1,MOD(((ROW(B3478)-ROW(B$7))),$C$5)+1,"")</f>
        <v/>
      </c>
      <c r="C3478" s="28">
        <f>ROUNDDOWN(((ROW(C3478)-ROW(C$7))/C$5)+1,0)</f>
        <v/>
      </c>
    </row>
    <row r="3479">
      <c r="B3479" s="28">
        <f>IF(C3479&lt; $D$4+1,MOD(((ROW(B3479)-ROW(B$7))),$C$5)+1,"")</f>
        <v/>
      </c>
      <c r="C3479" s="28">
        <f>ROUNDDOWN(((ROW(C3479)-ROW(C$7))/C$5)+1,0)</f>
        <v/>
      </c>
    </row>
    <row r="3480">
      <c r="B3480" s="28">
        <f>IF(C3480&lt; $D$4+1,MOD(((ROW(B3480)-ROW(B$7))),$C$5)+1,"")</f>
        <v/>
      </c>
      <c r="C3480" s="28">
        <f>ROUNDDOWN(((ROW(C3480)-ROW(C$7))/C$5)+1,0)</f>
        <v/>
      </c>
    </row>
    <row r="3481">
      <c r="B3481" s="28">
        <f>IF(C3481&lt; $D$4+1,MOD(((ROW(B3481)-ROW(B$7))),$C$5)+1,"")</f>
        <v/>
      </c>
      <c r="C3481" s="28">
        <f>ROUNDDOWN(((ROW(C3481)-ROW(C$7))/C$5)+1,0)</f>
        <v/>
      </c>
    </row>
    <row r="3482">
      <c r="B3482" s="28">
        <f>IF(C3482&lt; $D$4+1,MOD(((ROW(B3482)-ROW(B$7))),$C$5)+1,"")</f>
        <v/>
      </c>
      <c r="C3482" s="28">
        <f>ROUNDDOWN(((ROW(C3482)-ROW(C$7))/C$5)+1,0)</f>
        <v/>
      </c>
    </row>
    <row r="3483">
      <c r="B3483" s="28">
        <f>IF(C3483&lt; $D$4+1,MOD(((ROW(B3483)-ROW(B$7))),$C$5)+1,"")</f>
        <v/>
      </c>
      <c r="C3483" s="28">
        <f>ROUNDDOWN(((ROW(C3483)-ROW(C$7))/C$5)+1,0)</f>
        <v/>
      </c>
    </row>
    <row r="3484">
      <c r="B3484" s="28">
        <f>IF(C3484&lt; $D$4+1,MOD(((ROW(B3484)-ROW(B$7))),$C$5)+1,"")</f>
        <v/>
      </c>
      <c r="C3484" s="28">
        <f>ROUNDDOWN(((ROW(C3484)-ROW(C$7))/C$5)+1,0)</f>
        <v/>
      </c>
    </row>
    <row r="3485">
      <c r="B3485" s="28">
        <f>IF(C3485&lt; $D$4+1,MOD(((ROW(B3485)-ROW(B$7))),$C$5)+1,"")</f>
        <v/>
      </c>
      <c r="C3485" s="28">
        <f>ROUNDDOWN(((ROW(C3485)-ROW(C$7))/C$5)+1,0)</f>
        <v/>
      </c>
    </row>
    <row r="3486">
      <c r="B3486" s="28">
        <f>IF(C3486&lt; $D$4+1,MOD(((ROW(B3486)-ROW(B$7))),$C$5)+1,"")</f>
        <v/>
      </c>
      <c r="C3486" s="28">
        <f>ROUNDDOWN(((ROW(C3486)-ROW(C$7))/C$5)+1,0)</f>
        <v/>
      </c>
    </row>
    <row r="3487">
      <c r="B3487" s="28">
        <f>IF(C3487&lt; $D$4+1,MOD(((ROW(B3487)-ROW(B$7))),$C$5)+1,"")</f>
        <v/>
      </c>
      <c r="C3487" s="28">
        <f>ROUNDDOWN(((ROW(C3487)-ROW(C$7))/C$5)+1,0)</f>
        <v/>
      </c>
    </row>
    <row r="3488">
      <c r="B3488" s="28">
        <f>IF(C3488&lt; $D$4+1,MOD(((ROW(B3488)-ROW(B$7))),$C$5)+1,"")</f>
        <v/>
      </c>
      <c r="C3488" s="28">
        <f>ROUNDDOWN(((ROW(C3488)-ROW(C$7))/C$5)+1,0)</f>
        <v/>
      </c>
    </row>
    <row r="3489">
      <c r="B3489" s="28">
        <f>IF(C3489&lt; $D$4+1,MOD(((ROW(B3489)-ROW(B$7))),$C$5)+1,"")</f>
        <v/>
      </c>
      <c r="C3489" s="28">
        <f>ROUNDDOWN(((ROW(C3489)-ROW(C$7))/C$5)+1,0)</f>
        <v/>
      </c>
    </row>
    <row r="3490">
      <c r="B3490" s="28">
        <f>IF(C3490&lt; $D$4+1,MOD(((ROW(B3490)-ROW(B$7))),$C$5)+1,"")</f>
        <v/>
      </c>
      <c r="C3490" s="28">
        <f>ROUNDDOWN(((ROW(C3490)-ROW(C$7))/C$5)+1,0)</f>
        <v/>
      </c>
    </row>
    <row r="3491">
      <c r="B3491" s="28">
        <f>IF(C3491&lt; $D$4+1,MOD(((ROW(B3491)-ROW(B$7))),$C$5)+1,"")</f>
        <v/>
      </c>
      <c r="C3491" s="28">
        <f>ROUNDDOWN(((ROW(C3491)-ROW(C$7))/C$5)+1,0)</f>
        <v/>
      </c>
    </row>
    <row r="3492">
      <c r="B3492" s="28">
        <f>IF(C3492&lt; $D$4+1,MOD(((ROW(B3492)-ROW(B$7))),$C$5)+1,"")</f>
        <v/>
      </c>
      <c r="C3492" s="28">
        <f>ROUNDDOWN(((ROW(C3492)-ROW(C$7))/C$5)+1,0)</f>
        <v/>
      </c>
    </row>
    <row r="3493">
      <c r="B3493" s="28">
        <f>IF(C3493&lt; $D$4+1,MOD(((ROW(B3493)-ROW(B$7))),$C$5)+1,"")</f>
        <v/>
      </c>
      <c r="C3493" s="28">
        <f>ROUNDDOWN(((ROW(C3493)-ROW(C$7))/C$5)+1,0)</f>
        <v/>
      </c>
    </row>
    <row r="3494">
      <c r="B3494" s="28">
        <f>IF(C3494&lt; $D$4+1,MOD(((ROW(B3494)-ROW(B$7))),$C$5)+1,"")</f>
        <v/>
      </c>
      <c r="C3494" s="28">
        <f>ROUNDDOWN(((ROW(C3494)-ROW(C$7))/C$5)+1,0)</f>
        <v/>
      </c>
    </row>
    <row r="3495">
      <c r="B3495" s="28">
        <f>IF(C3495&lt; $D$4+1,MOD(((ROW(B3495)-ROW(B$7))),$C$5)+1,"")</f>
        <v/>
      </c>
      <c r="C3495" s="28">
        <f>ROUNDDOWN(((ROW(C3495)-ROW(C$7))/C$5)+1,0)</f>
        <v/>
      </c>
    </row>
    <row r="3496">
      <c r="B3496" s="28">
        <f>IF(C3496&lt; $D$4+1,MOD(((ROW(B3496)-ROW(B$7))),$C$5)+1,"")</f>
        <v/>
      </c>
      <c r="C3496" s="28">
        <f>ROUNDDOWN(((ROW(C3496)-ROW(C$7))/C$5)+1,0)</f>
        <v/>
      </c>
    </row>
    <row r="3497">
      <c r="B3497" s="28">
        <f>IF(C3497&lt; $D$4+1,MOD(((ROW(B3497)-ROW(B$7))),$C$5)+1,"")</f>
        <v/>
      </c>
      <c r="C3497" s="28">
        <f>ROUNDDOWN(((ROW(C3497)-ROW(C$7))/C$5)+1,0)</f>
        <v/>
      </c>
    </row>
    <row r="3498">
      <c r="B3498" s="28">
        <f>IF(C3498&lt; $D$4+1,MOD(((ROW(B3498)-ROW(B$7))),$C$5)+1,"")</f>
        <v/>
      </c>
      <c r="C3498" s="28">
        <f>ROUNDDOWN(((ROW(C3498)-ROW(C$7))/C$5)+1,0)</f>
        <v/>
      </c>
    </row>
    <row r="3499">
      <c r="B3499" s="28">
        <f>IF(C3499&lt; $D$4+1,MOD(((ROW(B3499)-ROW(B$7))),$C$5)+1,"")</f>
        <v/>
      </c>
      <c r="C3499" s="28">
        <f>ROUNDDOWN(((ROW(C3499)-ROW(C$7))/C$5)+1,0)</f>
        <v/>
      </c>
    </row>
    <row r="3500">
      <c r="B3500" s="28">
        <f>IF(C3500&lt; $D$4+1,MOD(((ROW(B3500)-ROW(B$7))),$C$5)+1,"")</f>
        <v/>
      </c>
      <c r="C3500" s="28">
        <f>ROUNDDOWN(((ROW(C3500)-ROW(C$7))/C$5)+1,0)</f>
        <v/>
      </c>
    </row>
    <row r="3501">
      <c r="B3501" s="28">
        <f>IF(C3501&lt; $D$4+1,MOD(((ROW(B3501)-ROW(B$7))),$C$5)+1,"")</f>
        <v/>
      </c>
      <c r="C3501" s="28">
        <f>ROUNDDOWN(((ROW(C3501)-ROW(C$7))/C$5)+1,0)</f>
        <v/>
      </c>
    </row>
    <row r="3502">
      <c r="B3502" s="28">
        <f>IF(C3502&lt; $D$4+1,MOD(((ROW(B3502)-ROW(B$7))),$C$5)+1,"")</f>
        <v/>
      </c>
      <c r="C3502" s="28">
        <f>ROUNDDOWN(((ROW(C3502)-ROW(C$7))/C$5)+1,0)</f>
        <v/>
      </c>
    </row>
    <row r="3503">
      <c r="B3503" s="28">
        <f>IF(C3503&lt; $D$4+1,MOD(((ROW(B3503)-ROW(B$7))),$C$5)+1,"")</f>
        <v/>
      </c>
      <c r="C3503" s="28">
        <f>ROUNDDOWN(((ROW(C3503)-ROW(C$7))/C$5)+1,0)</f>
        <v/>
      </c>
    </row>
    <row r="3504">
      <c r="B3504" s="28">
        <f>IF(C3504&lt; $D$4+1,MOD(((ROW(B3504)-ROW(B$7))),$C$5)+1,"")</f>
        <v/>
      </c>
      <c r="C3504" s="28">
        <f>ROUNDDOWN(((ROW(C3504)-ROW(C$7))/C$5)+1,0)</f>
        <v/>
      </c>
    </row>
    <row r="3505">
      <c r="B3505" s="28">
        <f>IF(C3505&lt; $D$4+1,MOD(((ROW(B3505)-ROW(B$7))),$C$5)+1,"")</f>
        <v/>
      </c>
      <c r="C3505" s="28">
        <f>ROUNDDOWN(((ROW(C3505)-ROW(C$7))/C$5)+1,0)</f>
        <v/>
      </c>
    </row>
    <row r="3506">
      <c r="B3506" s="28">
        <f>IF(C3506&lt; $D$4+1,MOD(((ROW(B3506)-ROW(B$7))),$C$5)+1,"")</f>
        <v/>
      </c>
      <c r="C3506" s="28">
        <f>ROUNDDOWN(((ROW(C3506)-ROW(C$7))/C$5)+1,0)</f>
        <v/>
      </c>
    </row>
    <row r="3507">
      <c r="B3507" s="28">
        <f>IF(C3507&lt; $D$4+1,MOD(((ROW(B3507)-ROW(B$7))),$C$5)+1,"")</f>
        <v/>
      </c>
      <c r="C3507" s="28">
        <f>ROUNDDOWN(((ROW(C3507)-ROW(C$7))/C$5)+1,0)</f>
        <v/>
      </c>
    </row>
    <row r="3508">
      <c r="B3508" s="28">
        <f>IF(C3508&lt; $D$4+1,MOD(((ROW(B3508)-ROW(B$7))),$C$5)+1,"")</f>
        <v/>
      </c>
      <c r="C3508" s="28">
        <f>ROUNDDOWN(((ROW(C3508)-ROW(C$7))/C$5)+1,0)</f>
        <v/>
      </c>
    </row>
    <row r="3509">
      <c r="B3509" s="28">
        <f>IF(C3509&lt; $D$4+1,MOD(((ROW(B3509)-ROW(B$7))),$C$5)+1,"")</f>
        <v/>
      </c>
      <c r="C3509" s="28">
        <f>ROUNDDOWN(((ROW(C3509)-ROW(C$7))/C$5)+1,0)</f>
        <v/>
      </c>
    </row>
    <row r="3510">
      <c r="B3510" s="28">
        <f>IF(C3510&lt; $D$4+1,MOD(((ROW(B3510)-ROW(B$7))),$C$5)+1,"")</f>
        <v/>
      </c>
      <c r="C3510" s="28">
        <f>ROUNDDOWN(((ROW(C3510)-ROW(C$7))/C$5)+1,0)</f>
        <v/>
      </c>
    </row>
    <row r="3511">
      <c r="B3511" s="28">
        <f>IF(C3511&lt; $D$4+1,MOD(((ROW(B3511)-ROW(B$7))),$C$5)+1,"")</f>
        <v/>
      </c>
      <c r="C3511" s="28">
        <f>ROUNDDOWN(((ROW(C3511)-ROW(C$7))/C$5)+1,0)</f>
        <v/>
      </c>
    </row>
    <row r="3512">
      <c r="B3512" s="28">
        <f>IF(C3512&lt; $D$4+1,MOD(((ROW(B3512)-ROW(B$7))),$C$5)+1,"")</f>
        <v/>
      </c>
      <c r="C3512" s="28">
        <f>ROUNDDOWN(((ROW(C3512)-ROW(C$7))/C$5)+1,0)</f>
        <v/>
      </c>
    </row>
    <row r="3513">
      <c r="B3513" s="28">
        <f>IF(C3513&lt; $D$4+1,MOD(((ROW(B3513)-ROW(B$7))),$C$5)+1,"")</f>
        <v/>
      </c>
      <c r="C3513" s="28">
        <f>ROUNDDOWN(((ROW(C3513)-ROW(C$7))/C$5)+1,0)</f>
        <v/>
      </c>
    </row>
    <row r="3514">
      <c r="B3514" s="28">
        <f>IF(C3514&lt; $D$4+1,MOD(((ROW(B3514)-ROW(B$7))),$C$5)+1,"")</f>
        <v/>
      </c>
      <c r="C3514" s="28">
        <f>ROUNDDOWN(((ROW(C3514)-ROW(C$7))/C$5)+1,0)</f>
        <v/>
      </c>
    </row>
    <row r="3515">
      <c r="B3515" s="28">
        <f>IF(C3515&lt; $D$4+1,MOD(((ROW(B3515)-ROW(B$7))),$C$5)+1,"")</f>
        <v/>
      </c>
      <c r="C3515" s="28">
        <f>ROUNDDOWN(((ROW(C3515)-ROW(C$7))/C$5)+1,0)</f>
        <v/>
      </c>
    </row>
    <row r="3516">
      <c r="B3516" s="28">
        <f>IF(C3516&lt; $D$4+1,MOD(((ROW(B3516)-ROW(B$7))),$C$5)+1,"")</f>
        <v/>
      </c>
      <c r="C3516" s="28">
        <f>ROUNDDOWN(((ROW(C3516)-ROW(C$7))/C$5)+1,0)</f>
        <v/>
      </c>
    </row>
    <row r="3517">
      <c r="B3517" s="28">
        <f>IF(C3517&lt; $D$4+1,MOD(((ROW(B3517)-ROW(B$7))),$C$5)+1,"")</f>
        <v/>
      </c>
      <c r="C3517" s="28">
        <f>ROUNDDOWN(((ROW(C3517)-ROW(C$7))/C$5)+1,0)</f>
        <v/>
      </c>
    </row>
    <row r="3518">
      <c r="B3518" s="28">
        <f>IF(C3518&lt; $D$4+1,MOD(((ROW(B3518)-ROW(B$7))),$C$5)+1,"")</f>
        <v/>
      </c>
      <c r="C3518" s="28">
        <f>ROUNDDOWN(((ROW(C3518)-ROW(C$7))/C$5)+1,0)</f>
        <v/>
      </c>
    </row>
    <row r="3519">
      <c r="B3519" s="28">
        <f>IF(C3519&lt; $D$4+1,MOD(((ROW(B3519)-ROW(B$7))),$C$5)+1,"")</f>
        <v/>
      </c>
      <c r="C3519" s="28">
        <f>ROUNDDOWN(((ROW(C3519)-ROW(C$7))/C$5)+1,0)</f>
        <v/>
      </c>
    </row>
    <row r="3520">
      <c r="B3520" s="28">
        <f>IF(C3520&lt; $D$4+1,MOD(((ROW(B3520)-ROW(B$7))),$C$5)+1,"")</f>
        <v/>
      </c>
      <c r="C3520" s="28">
        <f>ROUNDDOWN(((ROW(C3520)-ROW(C$7))/C$5)+1,0)</f>
        <v/>
      </c>
    </row>
    <row r="3521">
      <c r="B3521" s="28">
        <f>IF(C3521&lt; $D$4+1,MOD(((ROW(B3521)-ROW(B$7))),$C$5)+1,"")</f>
        <v/>
      </c>
      <c r="C3521" s="28">
        <f>ROUNDDOWN(((ROW(C3521)-ROW(C$7))/C$5)+1,0)</f>
        <v/>
      </c>
    </row>
    <row r="3522">
      <c r="B3522" s="28">
        <f>IF(C3522&lt; $D$4+1,MOD(((ROW(B3522)-ROW(B$7))),$C$5)+1,"")</f>
        <v/>
      </c>
      <c r="C3522" s="28">
        <f>ROUNDDOWN(((ROW(C3522)-ROW(C$7))/C$5)+1,0)</f>
        <v/>
      </c>
    </row>
    <row r="3523">
      <c r="B3523" s="28">
        <f>IF(C3523&lt; $D$4+1,MOD(((ROW(B3523)-ROW(B$7))),$C$5)+1,"")</f>
        <v/>
      </c>
      <c r="C3523" s="28">
        <f>ROUNDDOWN(((ROW(C3523)-ROW(C$7))/C$5)+1,0)</f>
        <v/>
      </c>
    </row>
    <row r="3524">
      <c r="B3524" s="28">
        <f>IF(C3524&lt; $D$4+1,MOD(((ROW(B3524)-ROW(B$7))),$C$5)+1,"")</f>
        <v/>
      </c>
      <c r="C3524" s="28">
        <f>ROUNDDOWN(((ROW(C3524)-ROW(C$7))/C$5)+1,0)</f>
        <v/>
      </c>
    </row>
    <row r="3525">
      <c r="B3525" s="28">
        <f>IF(C3525&lt; $D$4+1,MOD(((ROW(B3525)-ROW(B$7))),$C$5)+1,"")</f>
        <v/>
      </c>
      <c r="C3525" s="28">
        <f>ROUNDDOWN(((ROW(C3525)-ROW(C$7))/C$5)+1,0)</f>
        <v/>
      </c>
    </row>
    <row r="3526">
      <c r="B3526" s="28">
        <f>IF(C3526&lt; $D$4+1,MOD(((ROW(B3526)-ROW(B$7))),$C$5)+1,"")</f>
        <v/>
      </c>
      <c r="C3526" s="28">
        <f>ROUNDDOWN(((ROW(C3526)-ROW(C$7))/C$5)+1,0)</f>
        <v/>
      </c>
    </row>
    <row r="3527">
      <c r="B3527" s="28">
        <f>IF(C3527&lt; $D$4+1,MOD(((ROW(B3527)-ROW(B$7))),$C$5)+1,"")</f>
        <v/>
      </c>
      <c r="C3527" s="28">
        <f>ROUNDDOWN(((ROW(C3527)-ROW(C$7))/C$5)+1,0)</f>
        <v/>
      </c>
    </row>
    <row r="3528">
      <c r="B3528" s="28">
        <f>IF(C3528&lt; $D$4+1,MOD(((ROW(B3528)-ROW(B$7))),$C$5)+1,"")</f>
        <v/>
      </c>
      <c r="C3528" s="28">
        <f>ROUNDDOWN(((ROW(C3528)-ROW(C$7))/C$5)+1,0)</f>
        <v/>
      </c>
    </row>
    <row r="3529">
      <c r="B3529" s="28">
        <f>IF(C3529&lt; $D$4+1,MOD(((ROW(B3529)-ROW(B$7))),$C$5)+1,"")</f>
        <v/>
      </c>
      <c r="C3529" s="28">
        <f>ROUNDDOWN(((ROW(C3529)-ROW(C$7))/C$5)+1,0)</f>
        <v/>
      </c>
    </row>
    <row r="3530">
      <c r="B3530" s="28">
        <f>IF(C3530&lt; $D$4+1,MOD(((ROW(B3530)-ROW(B$7))),$C$5)+1,"")</f>
        <v/>
      </c>
      <c r="C3530" s="28">
        <f>ROUNDDOWN(((ROW(C3530)-ROW(C$7))/C$5)+1,0)</f>
        <v/>
      </c>
    </row>
    <row r="3531">
      <c r="B3531" s="28">
        <f>IF(C3531&lt; $D$4+1,MOD(((ROW(B3531)-ROW(B$7))),$C$5)+1,"")</f>
        <v/>
      </c>
      <c r="C3531" s="28">
        <f>ROUNDDOWN(((ROW(C3531)-ROW(C$7))/C$5)+1,0)</f>
        <v/>
      </c>
    </row>
    <row r="3532">
      <c r="B3532" s="28">
        <f>IF(C3532&lt; $D$4+1,MOD(((ROW(B3532)-ROW(B$7))),$C$5)+1,"")</f>
        <v/>
      </c>
      <c r="C3532" s="28">
        <f>ROUNDDOWN(((ROW(C3532)-ROW(C$7))/C$5)+1,0)</f>
        <v/>
      </c>
    </row>
    <row r="3533">
      <c r="B3533" s="28">
        <f>IF(C3533&lt; $D$4+1,MOD(((ROW(B3533)-ROW(B$7))),$C$5)+1,"")</f>
        <v/>
      </c>
      <c r="C3533" s="28">
        <f>ROUNDDOWN(((ROW(C3533)-ROW(C$7))/C$5)+1,0)</f>
        <v/>
      </c>
    </row>
    <row r="3534">
      <c r="B3534" s="28">
        <f>IF(C3534&lt; $D$4+1,MOD(((ROW(B3534)-ROW(B$7))),$C$5)+1,"")</f>
        <v/>
      </c>
      <c r="C3534" s="28">
        <f>ROUNDDOWN(((ROW(C3534)-ROW(C$7))/C$5)+1,0)</f>
        <v/>
      </c>
    </row>
    <row r="3535">
      <c r="B3535" s="28">
        <f>IF(C3535&lt; $D$4+1,MOD(((ROW(B3535)-ROW(B$7))),$C$5)+1,"")</f>
        <v/>
      </c>
      <c r="C3535" s="28">
        <f>ROUNDDOWN(((ROW(C3535)-ROW(C$7))/C$5)+1,0)</f>
        <v/>
      </c>
    </row>
    <row r="3536">
      <c r="B3536" s="28">
        <f>IF(C3536&lt; $D$4+1,MOD(((ROW(B3536)-ROW(B$7))),$C$5)+1,"")</f>
        <v/>
      </c>
      <c r="C3536" s="28">
        <f>ROUNDDOWN(((ROW(C3536)-ROW(C$7))/C$5)+1,0)</f>
        <v/>
      </c>
    </row>
    <row r="3537">
      <c r="B3537" s="28">
        <f>IF(C3537&lt; $D$4+1,MOD(((ROW(B3537)-ROW(B$7))),$C$5)+1,"")</f>
        <v/>
      </c>
      <c r="C3537" s="28">
        <f>ROUNDDOWN(((ROW(C3537)-ROW(C$7))/C$5)+1,0)</f>
        <v/>
      </c>
    </row>
    <row r="3538">
      <c r="B3538" s="28">
        <f>IF(C3538&lt; $D$4+1,MOD(((ROW(B3538)-ROW(B$7))),$C$5)+1,"")</f>
        <v/>
      </c>
      <c r="C3538" s="28">
        <f>ROUNDDOWN(((ROW(C3538)-ROW(C$7))/C$5)+1,0)</f>
        <v/>
      </c>
    </row>
    <row r="3539">
      <c r="B3539" s="28">
        <f>IF(C3539&lt; $D$4+1,MOD(((ROW(B3539)-ROW(B$7))),$C$5)+1,"")</f>
        <v/>
      </c>
      <c r="C3539" s="28">
        <f>ROUNDDOWN(((ROW(C3539)-ROW(C$7))/C$5)+1,0)</f>
        <v/>
      </c>
    </row>
    <row r="3540">
      <c r="B3540" s="28">
        <f>IF(C3540&lt; $D$4+1,MOD(((ROW(B3540)-ROW(B$7))),$C$5)+1,"")</f>
        <v/>
      </c>
      <c r="C3540" s="28">
        <f>ROUNDDOWN(((ROW(C3540)-ROW(C$7))/C$5)+1,0)</f>
        <v/>
      </c>
    </row>
    <row r="3541">
      <c r="B3541" s="28">
        <f>IF(C3541&lt; $D$4+1,MOD(((ROW(B3541)-ROW(B$7))),$C$5)+1,"")</f>
        <v/>
      </c>
      <c r="C3541" s="28">
        <f>ROUNDDOWN(((ROW(C3541)-ROW(C$7))/C$5)+1,0)</f>
        <v/>
      </c>
    </row>
    <row r="3542">
      <c r="B3542" s="28">
        <f>IF(C3542&lt; $D$4+1,MOD(((ROW(B3542)-ROW(B$7))),$C$5)+1,"")</f>
        <v/>
      </c>
      <c r="C3542" s="28">
        <f>ROUNDDOWN(((ROW(C3542)-ROW(C$7))/C$5)+1,0)</f>
        <v/>
      </c>
    </row>
    <row r="3543">
      <c r="B3543" s="28">
        <f>IF(C3543&lt; $D$4+1,MOD(((ROW(B3543)-ROW(B$7))),$C$5)+1,"")</f>
        <v/>
      </c>
      <c r="C3543" s="28">
        <f>ROUNDDOWN(((ROW(C3543)-ROW(C$7))/C$5)+1,0)</f>
        <v/>
      </c>
    </row>
    <row r="3544">
      <c r="B3544" s="28">
        <f>IF(C3544&lt; $D$4+1,MOD(((ROW(B3544)-ROW(B$7))),$C$5)+1,"")</f>
        <v/>
      </c>
      <c r="C3544" s="28">
        <f>ROUNDDOWN(((ROW(C3544)-ROW(C$7))/C$5)+1,0)</f>
        <v/>
      </c>
    </row>
    <row r="3545">
      <c r="B3545" s="28">
        <f>IF(C3545&lt; $D$4+1,MOD(((ROW(B3545)-ROW(B$7))),$C$5)+1,"")</f>
        <v/>
      </c>
      <c r="C3545" s="28">
        <f>ROUNDDOWN(((ROW(C3545)-ROW(C$7))/C$5)+1,0)</f>
        <v/>
      </c>
    </row>
    <row r="3546">
      <c r="B3546" s="28">
        <f>IF(C3546&lt; $D$4+1,MOD(((ROW(B3546)-ROW(B$7))),$C$5)+1,"")</f>
        <v/>
      </c>
      <c r="C3546" s="28">
        <f>ROUNDDOWN(((ROW(C3546)-ROW(C$7))/C$5)+1,0)</f>
        <v/>
      </c>
    </row>
    <row r="3547">
      <c r="B3547" s="28">
        <f>IF(C3547&lt; $D$4+1,MOD(((ROW(B3547)-ROW(B$7))),$C$5)+1,"")</f>
        <v/>
      </c>
      <c r="C3547" s="28">
        <f>ROUNDDOWN(((ROW(C3547)-ROW(C$7))/C$5)+1,0)</f>
        <v/>
      </c>
    </row>
    <row r="3548">
      <c r="B3548" s="28">
        <f>IF(C3548&lt; $D$4+1,MOD(((ROW(B3548)-ROW(B$7))),$C$5)+1,"")</f>
        <v/>
      </c>
      <c r="C3548" s="28">
        <f>ROUNDDOWN(((ROW(C3548)-ROW(C$7))/C$5)+1,0)</f>
        <v/>
      </c>
    </row>
    <row r="3549">
      <c r="B3549" s="28">
        <f>IF(C3549&lt; $D$4+1,MOD(((ROW(B3549)-ROW(B$7))),$C$5)+1,"")</f>
        <v/>
      </c>
      <c r="C3549" s="28">
        <f>ROUNDDOWN(((ROW(C3549)-ROW(C$7))/C$5)+1,0)</f>
        <v/>
      </c>
    </row>
    <row r="3550">
      <c r="B3550" s="28">
        <f>IF(C3550&lt; $D$4+1,MOD(((ROW(B3550)-ROW(B$7))),$C$5)+1,"")</f>
        <v/>
      </c>
      <c r="C3550" s="28">
        <f>ROUNDDOWN(((ROW(C3550)-ROW(C$7))/C$5)+1,0)</f>
        <v/>
      </c>
    </row>
    <row r="3551">
      <c r="B3551" s="28">
        <f>IF(C3551&lt; $D$4+1,MOD(((ROW(B3551)-ROW(B$7))),$C$5)+1,"")</f>
        <v/>
      </c>
      <c r="C3551" s="28">
        <f>ROUNDDOWN(((ROW(C3551)-ROW(C$7))/C$5)+1,0)</f>
        <v/>
      </c>
    </row>
    <row r="3552">
      <c r="B3552" s="28">
        <f>IF(C3552&lt; $D$4+1,MOD(((ROW(B3552)-ROW(B$7))),$C$5)+1,"")</f>
        <v/>
      </c>
      <c r="C3552" s="28">
        <f>ROUNDDOWN(((ROW(C3552)-ROW(C$7))/C$5)+1,0)</f>
        <v/>
      </c>
    </row>
    <row r="3553">
      <c r="B3553" s="28">
        <f>IF(C3553&lt; $D$4+1,MOD(((ROW(B3553)-ROW(B$7))),$C$5)+1,"")</f>
        <v/>
      </c>
      <c r="C3553" s="28">
        <f>ROUNDDOWN(((ROW(C3553)-ROW(C$7))/C$5)+1,0)</f>
        <v/>
      </c>
    </row>
    <row r="3554">
      <c r="B3554" s="28">
        <f>IF(C3554&lt; $D$4+1,MOD(((ROW(B3554)-ROW(B$7))),$C$5)+1,"")</f>
        <v/>
      </c>
      <c r="C3554" s="28">
        <f>ROUNDDOWN(((ROW(C3554)-ROW(C$7))/C$5)+1,0)</f>
        <v/>
      </c>
    </row>
    <row r="3555">
      <c r="B3555" s="28">
        <f>IF(C3555&lt; $D$4+1,MOD(((ROW(B3555)-ROW(B$7))),$C$5)+1,"")</f>
        <v/>
      </c>
      <c r="C3555" s="28">
        <f>ROUNDDOWN(((ROW(C3555)-ROW(C$7))/C$5)+1,0)</f>
        <v/>
      </c>
    </row>
    <row r="3556">
      <c r="B3556" s="28">
        <f>IF(C3556&lt; $D$4+1,MOD(((ROW(B3556)-ROW(B$7))),$C$5)+1,"")</f>
        <v/>
      </c>
      <c r="C3556" s="28">
        <f>ROUNDDOWN(((ROW(C3556)-ROW(C$7))/C$5)+1,0)</f>
        <v/>
      </c>
    </row>
    <row r="3557">
      <c r="B3557" s="28">
        <f>IF(C3557&lt; $D$4+1,MOD(((ROW(B3557)-ROW(B$7))),$C$5)+1,"")</f>
        <v/>
      </c>
      <c r="C3557" s="28">
        <f>ROUNDDOWN(((ROW(C3557)-ROW(C$7))/C$5)+1,0)</f>
        <v/>
      </c>
    </row>
    <row r="3558">
      <c r="B3558" s="28">
        <f>IF(C3558&lt; $D$4+1,MOD(((ROW(B3558)-ROW(B$7))),$C$5)+1,"")</f>
        <v/>
      </c>
      <c r="C3558" s="28">
        <f>ROUNDDOWN(((ROW(C3558)-ROW(C$7))/C$5)+1,0)</f>
        <v/>
      </c>
    </row>
    <row r="3559">
      <c r="B3559" s="28">
        <f>IF(C3559&lt; $D$4+1,MOD(((ROW(B3559)-ROW(B$7))),$C$5)+1,"")</f>
        <v/>
      </c>
      <c r="C3559" s="28">
        <f>ROUNDDOWN(((ROW(C3559)-ROW(C$7))/C$5)+1,0)</f>
        <v/>
      </c>
    </row>
    <row r="3560">
      <c r="B3560" s="28">
        <f>IF(C3560&lt; $D$4+1,MOD(((ROW(B3560)-ROW(B$7))),$C$5)+1,"")</f>
        <v/>
      </c>
      <c r="C3560" s="28">
        <f>ROUNDDOWN(((ROW(C3560)-ROW(C$7))/C$5)+1,0)</f>
        <v/>
      </c>
    </row>
    <row r="3561">
      <c r="B3561" s="28">
        <f>IF(C3561&lt; $D$4+1,MOD(((ROW(B3561)-ROW(B$7))),$C$5)+1,"")</f>
        <v/>
      </c>
      <c r="C3561" s="28">
        <f>ROUNDDOWN(((ROW(C3561)-ROW(C$7))/C$5)+1,0)</f>
        <v/>
      </c>
    </row>
    <row r="3562">
      <c r="B3562" s="28">
        <f>IF(C3562&lt; $D$4+1,MOD(((ROW(B3562)-ROW(B$7))),$C$5)+1,"")</f>
        <v/>
      </c>
      <c r="C3562" s="28">
        <f>ROUNDDOWN(((ROW(C3562)-ROW(C$7))/C$5)+1,0)</f>
        <v/>
      </c>
    </row>
    <row r="3563">
      <c r="B3563" s="28">
        <f>IF(C3563&lt; $D$4+1,MOD(((ROW(B3563)-ROW(B$7))),$C$5)+1,"")</f>
        <v/>
      </c>
      <c r="C3563" s="28">
        <f>ROUNDDOWN(((ROW(C3563)-ROW(C$7))/C$5)+1,0)</f>
        <v/>
      </c>
    </row>
    <row r="3564">
      <c r="B3564" s="28">
        <f>IF(C3564&lt; $D$4+1,MOD(((ROW(B3564)-ROW(B$7))),$C$5)+1,"")</f>
        <v/>
      </c>
      <c r="C3564" s="28">
        <f>ROUNDDOWN(((ROW(C3564)-ROW(C$7))/C$5)+1,0)</f>
        <v/>
      </c>
    </row>
    <row r="3565">
      <c r="B3565" s="28">
        <f>IF(C3565&lt; $D$4+1,MOD(((ROW(B3565)-ROW(B$7))),$C$5)+1,"")</f>
        <v/>
      </c>
      <c r="C3565" s="28">
        <f>ROUNDDOWN(((ROW(C3565)-ROW(C$7))/C$5)+1,0)</f>
        <v/>
      </c>
    </row>
    <row r="3566">
      <c r="B3566" s="28">
        <f>IF(C3566&lt; $D$4+1,MOD(((ROW(B3566)-ROW(B$7))),$C$5)+1,"")</f>
        <v/>
      </c>
      <c r="C3566" s="28">
        <f>ROUNDDOWN(((ROW(C3566)-ROW(C$7))/C$5)+1,0)</f>
        <v/>
      </c>
    </row>
    <row r="3567">
      <c r="B3567" s="28">
        <f>IF(C3567&lt; $D$4+1,MOD(((ROW(B3567)-ROW(B$7))),$C$5)+1,"")</f>
        <v/>
      </c>
      <c r="C3567" s="28">
        <f>ROUNDDOWN(((ROW(C3567)-ROW(C$7))/C$5)+1,0)</f>
        <v/>
      </c>
    </row>
    <row r="3568">
      <c r="B3568" s="28">
        <f>IF(C3568&lt; $D$4+1,MOD(((ROW(B3568)-ROW(B$7))),$C$5)+1,"")</f>
        <v/>
      </c>
      <c r="C3568" s="28">
        <f>ROUNDDOWN(((ROW(C3568)-ROW(C$7))/C$5)+1,0)</f>
        <v/>
      </c>
    </row>
    <row r="3569">
      <c r="B3569" s="28">
        <f>IF(C3569&lt; $D$4+1,MOD(((ROW(B3569)-ROW(B$7))),$C$5)+1,"")</f>
        <v/>
      </c>
      <c r="C3569" s="28">
        <f>ROUNDDOWN(((ROW(C3569)-ROW(C$7))/C$5)+1,0)</f>
        <v/>
      </c>
    </row>
    <row r="3570">
      <c r="B3570" s="28">
        <f>IF(C3570&lt; $D$4+1,MOD(((ROW(B3570)-ROW(B$7))),$C$5)+1,"")</f>
        <v/>
      </c>
      <c r="C3570" s="28">
        <f>ROUNDDOWN(((ROW(C3570)-ROW(C$7))/C$5)+1,0)</f>
        <v/>
      </c>
    </row>
    <row r="3571">
      <c r="B3571" s="28">
        <f>IF(C3571&lt; $D$4+1,MOD(((ROW(B3571)-ROW(B$7))),$C$5)+1,"")</f>
        <v/>
      </c>
      <c r="C3571" s="28">
        <f>ROUNDDOWN(((ROW(C3571)-ROW(C$7))/C$5)+1,0)</f>
        <v/>
      </c>
    </row>
    <row r="3572">
      <c r="B3572" s="28">
        <f>IF(C3572&lt; $D$4+1,MOD(((ROW(B3572)-ROW(B$7))),$C$5)+1,"")</f>
        <v/>
      </c>
      <c r="C3572" s="28">
        <f>ROUNDDOWN(((ROW(C3572)-ROW(C$7))/C$5)+1,0)</f>
        <v/>
      </c>
    </row>
    <row r="3573">
      <c r="B3573" s="28">
        <f>IF(C3573&lt; $D$4+1,MOD(((ROW(B3573)-ROW(B$7))),$C$5)+1,"")</f>
        <v/>
      </c>
      <c r="C3573" s="28">
        <f>ROUNDDOWN(((ROW(C3573)-ROW(C$7))/C$5)+1,0)</f>
        <v/>
      </c>
    </row>
    <row r="3574">
      <c r="B3574" s="28">
        <f>IF(C3574&lt; $D$4+1,MOD(((ROW(B3574)-ROW(B$7))),$C$5)+1,"")</f>
        <v/>
      </c>
      <c r="C3574" s="28">
        <f>ROUNDDOWN(((ROW(C3574)-ROW(C$7))/C$5)+1,0)</f>
        <v/>
      </c>
    </row>
    <row r="3575">
      <c r="B3575" s="28">
        <f>IF(C3575&lt; $D$4+1,MOD(((ROW(B3575)-ROW(B$7))),$C$5)+1,"")</f>
        <v/>
      </c>
      <c r="C3575" s="28">
        <f>ROUNDDOWN(((ROW(C3575)-ROW(C$7))/C$5)+1,0)</f>
        <v/>
      </c>
    </row>
    <row r="3576">
      <c r="B3576" s="28">
        <f>IF(C3576&lt; $D$4+1,MOD(((ROW(B3576)-ROW(B$7))),$C$5)+1,"")</f>
        <v/>
      </c>
      <c r="C3576" s="28">
        <f>ROUNDDOWN(((ROW(C3576)-ROW(C$7))/C$5)+1,0)</f>
        <v/>
      </c>
    </row>
    <row r="3577">
      <c r="B3577" s="28">
        <f>IF(C3577&lt; $D$4+1,MOD(((ROW(B3577)-ROW(B$7))),$C$5)+1,"")</f>
        <v/>
      </c>
      <c r="C3577" s="28">
        <f>ROUNDDOWN(((ROW(C3577)-ROW(C$7))/C$5)+1,0)</f>
        <v/>
      </c>
    </row>
    <row r="3578">
      <c r="B3578" s="28">
        <f>IF(C3578&lt; $D$4+1,MOD(((ROW(B3578)-ROW(B$7))),$C$5)+1,"")</f>
        <v/>
      </c>
      <c r="C3578" s="28">
        <f>ROUNDDOWN(((ROW(C3578)-ROW(C$7))/C$5)+1,0)</f>
        <v/>
      </c>
    </row>
    <row r="3579">
      <c r="B3579" s="28">
        <f>IF(C3579&lt; $D$4+1,MOD(((ROW(B3579)-ROW(B$7))),$C$5)+1,"")</f>
        <v/>
      </c>
      <c r="C3579" s="28">
        <f>ROUNDDOWN(((ROW(C3579)-ROW(C$7))/C$5)+1,0)</f>
        <v/>
      </c>
    </row>
    <row r="3580">
      <c r="B3580" s="28">
        <f>IF(C3580&lt; $D$4+1,MOD(((ROW(B3580)-ROW(B$7))),$C$5)+1,"")</f>
        <v/>
      </c>
      <c r="C3580" s="28">
        <f>ROUNDDOWN(((ROW(C3580)-ROW(C$7))/C$5)+1,0)</f>
        <v/>
      </c>
    </row>
    <row r="3581">
      <c r="B3581" s="28">
        <f>IF(C3581&lt; $D$4+1,MOD(((ROW(B3581)-ROW(B$7))),$C$5)+1,"")</f>
        <v/>
      </c>
      <c r="C3581" s="28">
        <f>ROUNDDOWN(((ROW(C3581)-ROW(C$7))/C$5)+1,0)</f>
        <v/>
      </c>
    </row>
    <row r="3582">
      <c r="B3582" s="28">
        <f>IF(C3582&lt; $D$4+1,MOD(((ROW(B3582)-ROW(B$7))),$C$5)+1,"")</f>
        <v/>
      </c>
      <c r="C3582" s="28">
        <f>ROUNDDOWN(((ROW(C3582)-ROW(C$7))/C$5)+1,0)</f>
        <v/>
      </c>
    </row>
    <row r="3583">
      <c r="B3583" s="28">
        <f>IF(C3583&lt; $D$4+1,MOD(((ROW(B3583)-ROW(B$7))),$C$5)+1,"")</f>
        <v/>
      </c>
      <c r="C3583" s="28">
        <f>ROUNDDOWN(((ROW(C3583)-ROW(C$7))/C$5)+1,0)</f>
        <v/>
      </c>
    </row>
    <row r="3584">
      <c r="B3584" s="28">
        <f>IF(C3584&lt; $D$4+1,MOD(((ROW(B3584)-ROW(B$7))),$C$5)+1,"")</f>
        <v/>
      </c>
      <c r="C3584" s="28">
        <f>ROUNDDOWN(((ROW(C3584)-ROW(C$7))/C$5)+1,0)</f>
        <v/>
      </c>
    </row>
    <row r="3585">
      <c r="B3585" s="28">
        <f>IF(C3585&lt; $D$4+1,MOD(((ROW(B3585)-ROW(B$7))),$C$5)+1,"")</f>
        <v/>
      </c>
      <c r="C3585" s="28">
        <f>ROUNDDOWN(((ROW(C3585)-ROW(C$7))/C$5)+1,0)</f>
        <v/>
      </c>
    </row>
    <row r="3586">
      <c r="B3586" s="28">
        <f>IF(C3586&lt; $D$4+1,MOD(((ROW(B3586)-ROW(B$7))),$C$5)+1,"")</f>
        <v/>
      </c>
      <c r="C3586" s="28">
        <f>ROUNDDOWN(((ROW(C3586)-ROW(C$7))/C$5)+1,0)</f>
        <v/>
      </c>
    </row>
    <row r="3587">
      <c r="B3587" s="28">
        <f>IF(C3587&lt; $D$4+1,MOD(((ROW(B3587)-ROW(B$7))),$C$5)+1,"")</f>
        <v/>
      </c>
      <c r="C3587" s="28">
        <f>ROUNDDOWN(((ROW(C3587)-ROW(C$7))/C$5)+1,0)</f>
        <v/>
      </c>
    </row>
    <row r="3588">
      <c r="B3588" s="28">
        <f>IF(C3588&lt; $D$4+1,MOD(((ROW(B3588)-ROW(B$7))),$C$5)+1,"")</f>
        <v/>
      </c>
      <c r="C3588" s="28">
        <f>ROUNDDOWN(((ROW(C3588)-ROW(C$7))/C$5)+1,0)</f>
        <v/>
      </c>
    </row>
    <row r="3589">
      <c r="B3589" s="28">
        <f>IF(C3589&lt; $D$4+1,MOD(((ROW(B3589)-ROW(B$7))),$C$5)+1,"")</f>
        <v/>
      </c>
      <c r="C3589" s="28">
        <f>ROUNDDOWN(((ROW(C3589)-ROW(C$7))/C$5)+1,0)</f>
        <v/>
      </c>
    </row>
    <row r="3590">
      <c r="B3590" s="28">
        <f>IF(C3590&lt; $D$4+1,MOD(((ROW(B3590)-ROW(B$7))),$C$5)+1,"")</f>
        <v/>
      </c>
      <c r="C3590" s="28">
        <f>ROUNDDOWN(((ROW(C3590)-ROW(C$7))/C$5)+1,0)</f>
        <v/>
      </c>
    </row>
    <row r="3591">
      <c r="B3591" s="28">
        <f>IF(C3591&lt; $D$4+1,MOD(((ROW(B3591)-ROW(B$7))),$C$5)+1,"")</f>
        <v/>
      </c>
      <c r="C3591" s="28">
        <f>ROUNDDOWN(((ROW(C3591)-ROW(C$7))/C$5)+1,0)</f>
        <v/>
      </c>
    </row>
    <row r="3592">
      <c r="B3592" s="28">
        <f>IF(C3592&lt; $D$4+1,MOD(((ROW(B3592)-ROW(B$7))),$C$5)+1,"")</f>
        <v/>
      </c>
      <c r="C3592" s="28">
        <f>ROUNDDOWN(((ROW(C3592)-ROW(C$7))/C$5)+1,0)</f>
        <v/>
      </c>
    </row>
    <row r="3593">
      <c r="B3593" s="28">
        <f>IF(C3593&lt; $D$4+1,MOD(((ROW(B3593)-ROW(B$7))),$C$5)+1,"")</f>
        <v/>
      </c>
      <c r="C3593" s="28">
        <f>ROUNDDOWN(((ROW(C3593)-ROW(C$7))/C$5)+1,0)</f>
        <v/>
      </c>
    </row>
    <row r="3594">
      <c r="B3594" s="28">
        <f>IF(C3594&lt; $D$4+1,MOD(((ROW(B3594)-ROW(B$7))),$C$5)+1,"")</f>
        <v/>
      </c>
      <c r="C3594" s="28">
        <f>ROUNDDOWN(((ROW(C3594)-ROW(C$7))/C$5)+1,0)</f>
        <v/>
      </c>
    </row>
    <row r="3595">
      <c r="B3595" s="28">
        <f>IF(C3595&lt; $D$4+1,MOD(((ROW(B3595)-ROW(B$7))),$C$5)+1,"")</f>
        <v/>
      </c>
      <c r="C3595" s="28">
        <f>ROUNDDOWN(((ROW(C3595)-ROW(C$7))/C$5)+1,0)</f>
        <v/>
      </c>
    </row>
    <row r="3596">
      <c r="B3596" s="28">
        <f>IF(C3596&lt; $D$4+1,MOD(((ROW(B3596)-ROW(B$7))),$C$5)+1,"")</f>
        <v/>
      </c>
      <c r="C3596" s="28">
        <f>ROUNDDOWN(((ROW(C3596)-ROW(C$7))/C$5)+1,0)</f>
        <v/>
      </c>
    </row>
    <row r="3597">
      <c r="B3597" s="28">
        <f>IF(C3597&lt; $D$4+1,MOD(((ROW(B3597)-ROW(B$7))),$C$5)+1,"")</f>
        <v/>
      </c>
      <c r="C3597" s="28">
        <f>ROUNDDOWN(((ROW(C3597)-ROW(C$7))/C$5)+1,0)</f>
        <v/>
      </c>
    </row>
    <row r="3598">
      <c r="B3598" s="28">
        <f>IF(C3598&lt; $D$4+1,MOD(((ROW(B3598)-ROW(B$7))),$C$5)+1,"")</f>
        <v/>
      </c>
      <c r="C3598" s="28">
        <f>ROUNDDOWN(((ROW(C3598)-ROW(C$7))/C$5)+1,0)</f>
        <v/>
      </c>
    </row>
    <row r="3599">
      <c r="B3599" s="28">
        <f>IF(C3599&lt; $D$4+1,MOD(((ROW(B3599)-ROW(B$7))),$C$5)+1,"")</f>
        <v/>
      </c>
      <c r="C3599" s="28">
        <f>ROUNDDOWN(((ROW(C3599)-ROW(C$7))/C$5)+1,0)</f>
        <v/>
      </c>
    </row>
    <row r="3600">
      <c r="B3600" s="28">
        <f>IF(C3600&lt; $D$4+1,MOD(((ROW(B3600)-ROW(B$7))),$C$5)+1,"")</f>
        <v/>
      </c>
      <c r="C3600" s="28">
        <f>ROUNDDOWN(((ROW(C3600)-ROW(C$7))/C$5)+1,0)</f>
        <v/>
      </c>
    </row>
    <row r="3601">
      <c r="B3601" s="28">
        <f>IF(C3601&lt; $D$4+1,MOD(((ROW(B3601)-ROW(B$7))),$C$5)+1,"")</f>
        <v/>
      </c>
      <c r="C3601" s="28">
        <f>ROUNDDOWN(((ROW(C3601)-ROW(C$7))/C$5)+1,0)</f>
        <v/>
      </c>
    </row>
    <row r="3602">
      <c r="B3602" s="28">
        <f>IF(C3602&lt; $D$4+1,MOD(((ROW(B3602)-ROW(B$7))),$C$5)+1,"")</f>
        <v/>
      </c>
      <c r="C3602" s="28">
        <f>ROUNDDOWN(((ROW(C3602)-ROW(C$7))/C$5)+1,0)</f>
        <v/>
      </c>
    </row>
    <row r="3603">
      <c r="B3603" s="28">
        <f>IF(C3603&lt; $D$4+1,MOD(((ROW(B3603)-ROW(B$7))),$C$5)+1,"")</f>
        <v/>
      </c>
      <c r="C3603" s="28">
        <f>ROUNDDOWN(((ROW(C3603)-ROW(C$7))/C$5)+1,0)</f>
        <v/>
      </c>
    </row>
    <row r="3604">
      <c r="B3604" s="28">
        <f>IF(C3604&lt; $D$4+1,MOD(((ROW(B3604)-ROW(B$7))),$C$5)+1,"")</f>
        <v/>
      </c>
      <c r="C3604" s="28">
        <f>ROUNDDOWN(((ROW(C3604)-ROW(C$7))/C$5)+1,0)</f>
        <v/>
      </c>
    </row>
    <row r="3605">
      <c r="B3605" s="28">
        <f>IF(C3605&lt; $D$4+1,MOD(((ROW(B3605)-ROW(B$7))),$C$5)+1,"")</f>
        <v/>
      </c>
      <c r="C3605" s="28">
        <f>ROUNDDOWN(((ROW(C3605)-ROW(C$7))/C$5)+1,0)</f>
        <v/>
      </c>
    </row>
    <row r="3606">
      <c r="B3606" s="28">
        <f>IF(C3606&lt; $D$4+1,MOD(((ROW(B3606)-ROW(B$7))),$C$5)+1,"")</f>
        <v/>
      </c>
      <c r="C3606" s="28">
        <f>ROUNDDOWN(((ROW(C3606)-ROW(C$7))/C$5)+1,0)</f>
        <v/>
      </c>
    </row>
    <row r="3607">
      <c r="B3607" s="28">
        <f>IF(C3607&lt; $D$4+1,MOD(((ROW(B3607)-ROW(B$7))),$C$5)+1,"")</f>
        <v/>
      </c>
      <c r="C3607" s="28">
        <f>ROUNDDOWN(((ROW(C3607)-ROW(C$7))/C$5)+1,0)</f>
        <v/>
      </c>
    </row>
    <row r="3608">
      <c r="B3608" s="28">
        <f>IF(C3608&lt; $D$4+1,MOD(((ROW(B3608)-ROW(B$7))),$C$5)+1,"")</f>
        <v/>
      </c>
      <c r="C3608" s="28">
        <f>ROUNDDOWN(((ROW(C3608)-ROW(C$7))/C$5)+1,0)</f>
        <v/>
      </c>
    </row>
    <row r="3609">
      <c r="B3609" s="28">
        <f>IF(C3609&lt; $D$4+1,MOD(((ROW(B3609)-ROW(B$7))),$C$5)+1,"")</f>
        <v/>
      </c>
      <c r="C3609" s="28">
        <f>ROUNDDOWN(((ROW(C3609)-ROW(C$7))/C$5)+1,0)</f>
        <v/>
      </c>
    </row>
    <row r="3610">
      <c r="B3610" s="28">
        <f>IF(C3610&lt; $D$4+1,MOD(((ROW(B3610)-ROW(B$7))),$C$5)+1,"")</f>
        <v/>
      </c>
      <c r="C3610" s="28">
        <f>ROUNDDOWN(((ROW(C3610)-ROW(C$7))/C$5)+1,0)</f>
        <v/>
      </c>
    </row>
    <row r="3611">
      <c r="B3611" s="28">
        <f>IF(C3611&lt; $D$4+1,MOD(((ROW(B3611)-ROW(B$7))),$C$5)+1,"")</f>
        <v/>
      </c>
      <c r="C3611" s="28">
        <f>ROUNDDOWN(((ROW(C3611)-ROW(C$7))/C$5)+1,0)</f>
        <v/>
      </c>
    </row>
    <row r="3612">
      <c r="B3612" s="28">
        <f>IF(C3612&lt; $D$4+1,MOD(((ROW(B3612)-ROW(B$7))),$C$5)+1,"")</f>
        <v/>
      </c>
      <c r="C3612" s="28">
        <f>ROUNDDOWN(((ROW(C3612)-ROW(C$7))/C$5)+1,0)</f>
        <v/>
      </c>
    </row>
    <row r="3613">
      <c r="B3613" s="28">
        <f>IF(C3613&lt; $D$4+1,MOD(((ROW(B3613)-ROW(B$7))),$C$5)+1,"")</f>
        <v/>
      </c>
      <c r="C3613" s="28">
        <f>ROUNDDOWN(((ROW(C3613)-ROW(C$7))/C$5)+1,0)</f>
        <v/>
      </c>
    </row>
    <row r="3614">
      <c r="B3614" s="28">
        <f>IF(C3614&lt; $D$4+1,MOD(((ROW(B3614)-ROW(B$7))),$C$5)+1,"")</f>
        <v/>
      </c>
      <c r="C3614" s="28">
        <f>ROUNDDOWN(((ROW(C3614)-ROW(C$7))/C$5)+1,0)</f>
        <v/>
      </c>
    </row>
    <row r="3615">
      <c r="B3615" s="28">
        <f>IF(C3615&lt; $D$4+1,MOD(((ROW(B3615)-ROW(B$7))),$C$5)+1,"")</f>
        <v/>
      </c>
      <c r="C3615" s="28">
        <f>ROUNDDOWN(((ROW(C3615)-ROW(C$7))/C$5)+1,0)</f>
        <v/>
      </c>
    </row>
    <row r="3616">
      <c r="B3616" s="28">
        <f>IF(C3616&lt; $D$4+1,MOD(((ROW(B3616)-ROW(B$7))),$C$5)+1,"")</f>
        <v/>
      </c>
      <c r="C3616" s="28">
        <f>ROUNDDOWN(((ROW(C3616)-ROW(C$7))/C$5)+1,0)</f>
        <v/>
      </c>
    </row>
    <row r="3617">
      <c r="B3617" s="28">
        <f>IF(C3617&lt; $D$4+1,MOD(((ROW(B3617)-ROW(B$7))),$C$5)+1,"")</f>
        <v/>
      </c>
      <c r="C3617" s="28">
        <f>ROUNDDOWN(((ROW(C3617)-ROW(C$7))/C$5)+1,0)</f>
        <v/>
      </c>
    </row>
    <row r="3618">
      <c r="B3618" s="28">
        <f>IF(C3618&lt; $D$4+1,MOD(((ROW(B3618)-ROW(B$7))),$C$5)+1,"")</f>
        <v/>
      </c>
      <c r="C3618" s="28">
        <f>ROUNDDOWN(((ROW(C3618)-ROW(C$7))/C$5)+1,0)</f>
        <v/>
      </c>
    </row>
    <row r="3619">
      <c r="B3619" s="28">
        <f>IF(C3619&lt; $D$4+1,MOD(((ROW(B3619)-ROW(B$7))),$C$5)+1,"")</f>
        <v/>
      </c>
      <c r="C3619" s="28">
        <f>ROUNDDOWN(((ROW(C3619)-ROW(C$7))/C$5)+1,0)</f>
        <v/>
      </c>
    </row>
    <row r="3620">
      <c r="B3620" s="28">
        <f>IF(C3620&lt; $D$4+1,MOD(((ROW(B3620)-ROW(B$7))),$C$5)+1,"")</f>
        <v/>
      </c>
      <c r="C3620" s="28">
        <f>ROUNDDOWN(((ROW(C3620)-ROW(C$7))/C$5)+1,0)</f>
        <v/>
      </c>
    </row>
    <row r="3621">
      <c r="B3621" s="28">
        <f>IF(C3621&lt; $D$4+1,MOD(((ROW(B3621)-ROW(B$7))),$C$5)+1,"")</f>
        <v/>
      </c>
      <c r="C3621" s="28">
        <f>ROUNDDOWN(((ROW(C3621)-ROW(C$7))/C$5)+1,0)</f>
        <v/>
      </c>
    </row>
    <row r="3622">
      <c r="B3622" s="28">
        <f>IF(C3622&lt; $D$4+1,MOD(((ROW(B3622)-ROW(B$7))),$C$5)+1,"")</f>
        <v/>
      </c>
      <c r="C3622" s="28">
        <f>ROUNDDOWN(((ROW(C3622)-ROW(C$7))/C$5)+1,0)</f>
        <v/>
      </c>
    </row>
    <row r="3623">
      <c r="B3623" s="28">
        <f>IF(C3623&lt; $D$4+1,MOD(((ROW(B3623)-ROW(B$7))),$C$5)+1,"")</f>
        <v/>
      </c>
      <c r="C3623" s="28">
        <f>ROUNDDOWN(((ROW(C3623)-ROW(C$7))/C$5)+1,0)</f>
        <v/>
      </c>
    </row>
    <row r="3624">
      <c r="B3624" s="28">
        <f>IF(C3624&lt; $D$4+1,MOD(((ROW(B3624)-ROW(B$7))),$C$5)+1,"")</f>
        <v/>
      </c>
      <c r="C3624" s="28">
        <f>ROUNDDOWN(((ROW(C3624)-ROW(C$7))/C$5)+1,0)</f>
        <v/>
      </c>
    </row>
    <row r="3625">
      <c r="B3625" s="28">
        <f>IF(C3625&lt; $D$4+1,MOD(((ROW(B3625)-ROW(B$7))),$C$5)+1,"")</f>
        <v/>
      </c>
      <c r="C3625" s="28">
        <f>ROUNDDOWN(((ROW(C3625)-ROW(C$7))/C$5)+1,0)</f>
        <v/>
      </c>
    </row>
    <row r="3626">
      <c r="B3626" s="28">
        <f>IF(C3626&lt; $D$4+1,MOD(((ROW(B3626)-ROW(B$7))),$C$5)+1,"")</f>
        <v/>
      </c>
      <c r="C3626" s="28">
        <f>ROUNDDOWN(((ROW(C3626)-ROW(C$7))/C$5)+1,0)</f>
        <v/>
      </c>
    </row>
    <row r="3627">
      <c r="B3627" s="28">
        <f>IF(C3627&lt; $D$4+1,MOD(((ROW(B3627)-ROW(B$7))),$C$5)+1,"")</f>
        <v/>
      </c>
      <c r="C3627" s="28">
        <f>ROUNDDOWN(((ROW(C3627)-ROW(C$7))/C$5)+1,0)</f>
        <v/>
      </c>
    </row>
    <row r="3628">
      <c r="B3628" s="28">
        <f>IF(C3628&lt; $D$4+1,MOD(((ROW(B3628)-ROW(B$7))),$C$5)+1,"")</f>
        <v/>
      </c>
      <c r="C3628" s="28">
        <f>ROUNDDOWN(((ROW(C3628)-ROW(C$7))/C$5)+1,0)</f>
        <v/>
      </c>
    </row>
    <row r="3629">
      <c r="B3629" s="28">
        <f>IF(C3629&lt; $D$4+1,MOD(((ROW(B3629)-ROW(B$7))),$C$5)+1,"")</f>
        <v/>
      </c>
      <c r="C3629" s="28">
        <f>ROUNDDOWN(((ROW(C3629)-ROW(C$7))/C$5)+1,0)</f>
        <v/>
      </c>
    </row>
    <row r="3630">
      <c r="B3630" s="28">
        <f>IF(C3630&lt; $D$4+1,MOD(((ROW(B3630)-ROW(B$7))),$C$5)+1,"")</f>
        <v/>
      </c>
      <c r="C3630" s="28">
        <f>ROUNDDOWN(((ROW(C3630)-ROW(C$7))/C$5)+1,0)</f>
        <v/>
      </c>
    </row>
    <row r="3631">
      <c r="B3631" s="28">
        <f>IF(C3631&lt; $D$4+1,MOD(((ROW(B3631)-ROW(B$7))),$C$5)+1,"")</f>
        <v/>
      </c>
      <c r="C3631" s="28">
        <f>ROUNDDOWN(((ROW(C3631)-ROW(C$7))/C$5)+1,0)</f>
        <v/>
      </c>
    </row>
    <row r="3632">
      <c r="B3632" s="28">
        <f>IF(C3632&lt; $D$4+1,MOD(((ROW(B3632)-ROW(B$7))),$C$5)+1,"")</f>
        <v/>
      </c>
      <c r="C3632" s="28">
        <f>ROUNDDOWN(((ROW(C3632)-ROW(C$7))/C$5)+1,0)</f>
        <v/>
      </c>
    </row>
    <row r="3633">
      <c r="B3633" s="28">
        <f>IF(C3633&lt; $D$4+1,MOD(((ROW(B3633)-ROW(B$7))),$C$5)+1,"")</f>
        <v/>
      </c>
      <c r="C3633" s="28">
        <f>ROUNDDOWN(((ROW(C3633)-ROW(C$7))/C$5)+1,0)</f>
        <v/>
      </c>
    </row>
    <row r="3634">
      <c r="B3634" s="28">
        <f>IF(C3634&lt; $D$4+1,MOD(((ROW(B3634)-ROW(B$7))),$C$5)+1,"")</f>
        <v/>
      </c>
      <c r="C3634" s="28">
        <f>ROUNDDOWN(((ROW(C3634)-ROW(C$7))/C$5)+1,0)</f>
        <v/>
      </c>
    </row>
    <row r="3635">
      <c r="B3635" s="28">
        <f>IF(C3635&lt; $D$4+1,MOD(((ROW(B3635)-ROW(B$7))),$C$5)+1,"")</f>
        <v/>
      </c>
      <c r="C3635" s="28">
        <f>ROUNDDOWN(((ROW(C3635)-ROW(C$7))/C$5)+1,0)</f>
        <v/>
      </c>
    </row>
    <row r="3636">
      <c r="B3636" s="28">
        <f>IF(C3636&lt; $D$4+1,MOD(((ROW(B3636)-ROW(B$7))),$C$5)+1,"")</f>
        <v/>
      </c>
      <c r="C3636" s="28">
        <f>ROUNDDOWN(((ROW(C3636)-ROW(C$7))/C$5)+1,0)</f>
        <v/>
      </c>
    </row>
    <row r="3637">
      <c r="B3637" s="28">
        <f>IF(C3637&lt; $D$4+1,MOD(((ROW(B3637)-ROW(B$7))),$C$5)+1,"")</f>
        <v/>
      </c>
      <c r="C3637" s="28">
        <f>ROUNDDOWN(((ROW(C3637)-ROW(C$7))/C$5)+1,0)</f>
        <v/>
      </c>
    </row>
    <row r="3638">
      <c r="B3638" s="28">
        <f>IF(C3638&lt; $D$4+1,MOD(((ROW(B3638)-ROW(B$7))),$C$5)+1,"")</f>
        <v/>
      </c>
      <c r="C3638" s="28">
        <f>ROUNDDOWN(((ROW(C3638)-ROW(C$7))/C$5)+1,0)</f>
        <v/>
      </c>
    </row>
    <row r="3639">
      <c r="B3639" s="28">
        <f>IF(C3639&lt; $D$4+1,MOD(((ROW(B3639)-ROW(B$7))),$C$5)+1,"")</f>
        <v/>
      </c>
      <c r="C3639" s="28">
        <f>ROUNDDOWN(((ROW(C3639)-ROW(C$7))/C$5)+1,0)</f>
        <v/>
      </c>
    </row>
    <row r="3640">
      <c r="B3640" s="28">
        <f>IF(C3640&lt; $D$4+1,MOD(((ROW(B3640)-ROW(B$7))),$C$5)+1,"")</f>
        <v/>
      </c>
      <c r="C3640" s="28">
        <f>ROUNDDOWN(((ROW(C3640)-ROW(C$7))/C$5)+1,0)</f>
        <v/>
      </c>
    </row>
    <row r="3641">
      <c r="B3641" s="28">
        <f>IF(C3641&lt; $D$4+1,MOD(((ROW(B3641)-ROW(B$7))),$C$5)+1,"")</f>
        <v/>
      </c>
      <c r="C3641" s="28">
        <f>ROUNDDOWN(((ROW(C3641)-ROW(C$7))/C$5)+1,0)</f>
        <v/>
      </c>
    </row>
    <row r="3642">
      <c r="B3642" s="28">
        <f>IF(C3642&lt; $D$4+1,MOD(((ROW(B3642)-ROW(B$7))),$C$5)+1,"")</f>
        <v/>
      </c>
      <c r="C3642" s="28">
        <f>ROUNDDOWN(((ROW(C3642)-ROW(C$7))/C$5)+1,0)</f>
        <v/>
      </c>
    </row>
    <row r="3643">
      <c r="B3643" s="28">
        <f>IF(C3643&lt; $D$4+1,MOD(((ROW(B3643)-ROW(B$7))),$C$5)+1,"")</f>
        <v/>
      </c>
      <c r="C3643" s="28">
        <f>ROUNDDOWN(((ROW(C3643)-ROW(C$7))/C$5)+1,0)</f>
        <v/>
      </c>
    </row>
    <row r="3644">
      <c r="B3644" s="28">
        <f>IF(C3644&lt; $D$4+1,MOD(((ROW(B3644)-ROW(B$7))),$C$5)+1,"")</f>
        <v/>
      </c>
      <c r="C3644" s="28">
        <f>ROUNDDOWN(((ROW(C3644)-ROW(C$7))/C$5)+1,0)</f>
        <v/>
      </c>
    </row>
    <row r="3645">
      <c r="B3645" s="28">
        <f>IF(C3645&lt; $D$4+1,MOD(((ROW(B3645)-ROW(B$7))),$C$5)+1,"")</f>
        <v/>
      </c>
      <c r="C3645" s="28">
        <f>ROUNDDOWN(((ROW(C3645)-ROW(C$7))/C$5)+1,0)</f>
        <v/>
      </c>
    </row>
    <row r="3646">
      <c r="B3646" s="28">
        <f>IF(C3646&lt; $D$4+1,MOD(((ROW(B3646)-ROW(B$7))),$C$5)+1,"")</f>
        <v/>
      </c>
      <c r="C3646" s="28">
        <f>ROUNDDOWN(((ROW(C3646)-ROW(C$7))/C$5)+1,0)</f>
        <v/>
      </c>
    </row>
    <row r="3647">
      <c r="B3647" s="28">
        <f>IF(C3647&lt; $D$4+1,MOD(((ROW(B3647)-ROW(B$7))),$C$5)+1,"")</f>
        <v/>
      </c>
      <c r="C3647" s="28">
        <f>ROUNDDOWN(((ROW(C3647)-ROW(C$7))/C$5)+1,0)</f>
        <v/>
      </c>
    </row>
    <row r="3648">
      <c r="B3648" s="28">
        <f>IF(C3648&lt; $D$4+1,MOD(((ROW(B3648)-ROW(B$7))),$C$5)+1,"")</f>
        <v/>
      </c>
      <c r="C3648" s="28">
        <f>ROUNDDOWN(((ROW(C3648)-ROW(C$7))/C$5)+1,0)</f>
        <v/>
      </c>
    </row>
    <row r="3649">
      <c r="B3649" s="28">
        <f>IF(C3649&lt; $D$4+1,MOD(((ROW(B3649)-ROW(B$7))),$C$5)+1,"")</f>
        <v/>
      </c>
      <c r="C3649" s="28">
        <f>ROUNDDOWN(((ROW(C3649)-ROW(C$7))/C$5)+1,0)</f>
        <v/>
      </c>
    </row>
    <row r="3650">
      <c r="B3650" s="28">
        <f>IF(C3650&lt; $D$4+1,MOD(((ROW(B3650)-ROW(B$7))),$C$5)+1,"")</f>
        <v/>
      </c>
      <c r="C3650" s="28">
        <f>ROUNDDOWN(((ROW(C3650)-ROW(C$7))/C$5)+1,0)</f>
        <v/>
      </c>
    </row>
    <row r="3651">
      <c r="B3651" s="28">
        <f>IF(C3651&lt; $D$4+1,MOD(((ROW(B3651)-ROW(B$7))),$C$5)+1,"")</f>
        <v/>
      </c>
      <c r="C3651" s="28">
        <f>ROUNDDOWN(((ROW(C3651)-ROW(C$7))/C$5)+1,0)</f>
        <v/>
      </c>
    </row>
    <row r="3652">
      <c r="B3652" s="28">
        <f>IF(C3652&lt; $D$4+1,MOD(((ROW(B3652)-ROW(B$7))),$C$5)+1,"")</f>
        <v/>
      </c>
      <c r="C3652" s="28">
        <f>ROUNDDOWN(((ROW(C3652)-ROW(C$7))/C$5)+1,0)</f>
        <v/>
      </c>
    </row>
    <row r="3653">
      <c r="B3653" s="28">
        <f>IF(C3653&lt; $D$4+1,MOD(((ROW(B3653)-ROW(B$7))),$C$5)+1,"")</f>
        <v/>
      </c>
      <c r="C3653" s="28">
        <f>ROUNDDOWN(((ROW(C3653)-ROW(C$7))/C$5)+1,0)</f>
        <v/>
      </c>
    </row>
    <row r="3654">
      <c r="B3654" s="28">
        <f>IF(C3654&lt; $D$4+1,MOD(((ROW(B3654)-ROW(B$7))),$C$5)+1,"")</f>
        <v/>
      </c>
      <c r="C3654" s="28">
        <f>ROUNDDOWN(((ROW(C3654)-ROW(C$7))/C$5)+1,0)</f>
        <v/>
      </c>
    </row>
    <row r="3655">
      <c r="B3655" s="28">
        <f>IF(C3655&lt; $D$4+1,MOD(((ROW(B3655)-ROW(B$7))),$C$5)+1,"")</f>
        <v/>
      </c>
      <c r="C3655" s="28">
        <f>ROUNDDOWN(((ROW(C3655)-ROW(C$7))/C$5)+1,0)</f>
        <v/>
      </c>
    </row>
    <row r="3656">
      <c r="B3656" s="28">
        <f>IF(C3656&lt; $D$4+1,MOD(((ROW(B3656)-ROW(B$7))),$C$5)+1,"")</f>
        <v/>
      </c>
      <c r="C3656" s="28">
        <f>ROUNDDOWN(((ROW(C3656)-ROW(C$7))/C$5)+1,0)</f>
        <v/>
      </c>
    </row>
    <row r="3657">
      <c r="B3657" s="28">
        <f>IF(C3657&lt; $D$4+1,MOD(((ROW(B3657)-ROW(B$7))),$C$5)+1,"")</f>
        <v/>
      </c>
      <c r="C3657" s="28">
        <f>ROUNDDOWN(((ROW(C3657)-ROW(C$7))/C$5)+1,0)</f>
        <v/>
      </c>
    </row>
    <row r="3658">
      <c r="B3658" s="28">
        <f>IF(C3658&lt; $D$4+1,MOD(((ROW(B3658)-ROW(B$7))),$C$5)+1,"")</f>
        <v/>
      </c>
      <c r="C3658" s="28">
        <f>ROUNDDOWN(((ROW(C3658)-ROW(C$7))/C$5)+1,0)</f>
        <v/>
      </c>
    </row>
    <row r="3659">
      <c r="B3659" s="28">
        <f>IF(C3659&lt; $D$4+1,MOD(((ROW(B3659)-ROW(B$7))),$C$5)+1,"")</f>
        <v/>
      </c>
      <c r="C3659" s="28">
        <f>ROUNDDOWN(((ROW(C3659)-ROW(C$7))/C$5)+1,0)</f>
        <v/>
      </c>
    </row>
    <row r="3660">
      <c r="B3660" s="28">
        <f>IF(C3660&lt; $D$4+1,MOD(((ROW(B3660)-ROW(B$7))),$C$5)+1,"")</f>
        <v/>
      </c>
      <c r="C3660" s="28">
        <f>ROUNDDOWN(((ROW(C3660)-ROW(C$7))/C$5)+1,0)</f>
        <v/>
      </c>
    </row>
    <row r="3661">
      <c r="B3661" s="28">
        <f>IF(C3661&lt; $D$4+1,MOD(((ROW(B3661)-ROW(B$7))),$C$5)+1,"")</f>
        <v/>
      </c>
      <c r="C3661" s="28">
        <f>ROUNDDOWN(((ROW(C3661)-ROW(C$7))/C$5)+1,0)</f>
        <v/>
      </c>
    </row>
    <row r="3662">
      <c r="B3662" s="28">
        <f>IF(C3662&lt; $D$4+1,MOD(((ROW(B3662)-ROW(B$7))),$C$5)+1,"")</f>
        <v/>
      </c>
      <c r="C3662" s="28">
        <f>ROUNDDOWN(((ROW(C3662)-ROW(C$7))/C$5)+1,0)</f>
        <v/>
      </c>
    </row>
    <row r="3663">
      <c r="B3663" s="28">
        <f>IF(C3663&lt; $D$4+1,MOD(((ROW(B3663)-ROW(B$7))),$C$5)+1,"")</f>
        <v/>
      </c>
      <c r="C3663" s="28">
        <f>ROUNDDOWN(((ROW(C3663)-ROW(C$7))/C$5)+1,0)</f>
        <v/>
      </c>
    </row>
    <row r="3664">
      <c r="B3664" s="28">
        <f>IF(C3664&lt; $D$4+1,MOD(((ROW(B3664)-ROW(B$7))),$C$5)+1,"")</f>
        <v/>
      </c>
      <c r="C3664" s="28">
        <f>ROUNDDOWN(((ROW(C3664)-ROW(C$7))/C$5)+1,0)</f>
        <v/>
      </c>
    </row>
    <row r="3665">
      <c r="B3665" s="28">
        <f>IF(C3665&lt; $D$4+1,MOD(((ROW(B3665)-ROW(B$7))),$C$5)+1,"")</f>
        <v/>
      </c>
      <c r="C3665" s="28">
        <f>ROUNDDOWN(((ROW(C3665)-ROW(C$7))/C$5)+1,0)</f>
        <v/>
      </c>
    </row>
    <row r="3666">
      <c r="B3666" s="28">
        <f>IF(C3666&lt; $D$4+1,MOD(((ROW(B3666)-ROW(B$7))),$C$5)+1,"")</f>
        <v/>
      </c>
      <c r="C3666" s="28">
        <f>ROUNDDOWN(((ROW(C3666)-ROW(C$7))/C$5)+1,0)</f>
        <v/>
      </c>
    </row>
    <row r="3667">
      <c r="B3667" s="28">
        <f>IF(C3667&lt; $D$4+1,MOD(((ROW(B3667)-ROW(B$7))),$C$5)+1,"")</f>
        <v/>
      </c>
      <c r="C3667" s="28">
        <f>ROUNDDOWN(((ROW(C3667)-ROW(C$7))/C$5)+1,0)</f>
        <v/>
      </c>
    </row>
    <row r="3668">
      <c r="B3668" s="28">
        <f>IF(C3668&lt; $D$4+1,MOD(((ROW(B3668)-ROW(B$7))),$C$5)+1,"")</f>
        <v/>
      </c>
      <c r="C3668" s="28">
        <f>ROUNDDOWN(((ROW(C3668)-ROW(C$7))/C$5)+1,0)</f>
        <v/>
      </c>
    </row>
    <row r="3669">
      <c r="B3669" s="28">
        <f>IF(C3669&lt; $D$4+1,MOD(((ROW(B3669)-ROW(B$7))),$C$5)+1,"")</f>
        <v/>
      </c>
      <c r="C3669" s="28">
        <f>ROUNDDOWN(((ROW(C3669)-ROW(C$7))/C$5)+1,0)</f>
        <v/>
      </c>
    </row>
    <row r="3670">
      <c r="B3670" s="28">
        <f>IF(C3670&lt; $D$4+1,MOD(((ROW(B3670)-ROW(B$7))),$C$5)+1,"")</f>
        <v/>
      </c>
      <c r="C3670" s="28">
        <f>ROUNDDOWN(((ROW(C3670)-ROW(C$7))/C$5)+1,0)</f>
        <v/>
      </c>
    </row>
    <row r="3671">
      <c r="B3671" s="28">
        <f>IF(C3671&lt; $D$4+1,MOD(((ROW(B3671)-ROW(B$7))),$C$5)+1,"")</f>
        <v/>
      </c>
      <c r="C3671" s="28">
        <f>ROUNDDOWN(((ROW(C3671)-ROW(C$7))/C$5)+1,0)</f>
        <v/>
      </c>
    </row>
    <row r="3672">
      <c r="B3672" s="28">
        <f>IF(C3672&lt; $D$4+1,MOD(((ROW(B3672)-ROW(B$7))),$C$5)+1,"")</f>
        <v/>
      </c>
      <c r="C3672" s="28">
        <f>ROUNDDOWN(((ROW(C3672)-ROW(C$7))/C$5)+1,0)</f>
        <v/>
      </c>
    </row>
    <row r="3673">
      <c r="B3673" s="28">
        <f>IF(C3673&lt; $D$4+1,MOD(((ROW(B3673)-ROW(B$7))),$C$5)+1,"")</f>
        <v/>
      </c>
      <c r="C3673" s="28">
        <f>ROUNDDOWN(((ROW(C3673)-ROW(C$7))/C$5)+1,0)</f>
        <v/>
      </c>
    </row>
    <row r="3674">
      <c r="B3674" s="28">
        <f>IF(C3674&lt; $D$4+1,MOD(((ROW(B3674)-ROW(B$7))),$C$5)+1,"")</f>
        <v/>
      </c>
      <c r="C3674" s="28">
        <f>ROUNDDOWN(((ROW(C3674)-ROW(C$7))/C$5)+1,0)</f>
        <v/>
      </c>
    </row>
    <row r="3675">
      <c r="B3675" s="28">
        <f>IF(C3675&lt; $D$4+1,MOD(((ROW(B3675)-ROW(B$7))),$C$5)+1,"")</f>
        <v/>
      </c>
      <c r="C3675" s="28">
        <f>ROUNDDOWN(((ROW(C3675)-ROW(C$7))/C$5)+1,0)</f>
        <v/>
      </c>
    </row>
    <row r="3676">
      <c r="B3676" s="28">
        <f>IF(C3676&lt; $D$4+1,MOD(((ROW(B3676)-ROW(B$7))),$C$5)+1,"")</f>
        <v/>
      </c>
      <c r="C3676" s="28">
        <f>ROUNDDOWN(((ROW(C3676)-ROW(C$7))/C$5)+1,0)</f>
        <v/>
      </c>
    </row>
    <row r="3677">
      <c r="B3677" s="28">
        <f>IF(C3677&lt; $D$4+1,MOD(((ROW(B3677)-ROW(B$7))),$C$5)+1,"")</f>
        <v/>
      </c>
      <c r="C3677" s="28">
        <f>ROUNDDOWN(((ROW(C3677)-ROW(C$7))/C$5)+1,0)</f>
        <v/>
      </c>
    </row>
    <row r="3678">
      <c r="B3678" s="28">
        <f>IF(C3678&lt; $D$4+1,MOD(((ROW(B3678)-ROW(B$7))),$C$5)+1,"")</f>
        <v/>
      </c>
      <c r="C3678" s="28">
        <f>ROUNDDOWN(((ROW(C3678)-ROW(C$7))/C$5)+1,0)</f>
        <v/>
      </c>
    </row>
    <row r="3679">
      <c r="B3679" s="28">
        <f>IF(C3679&lt; $D$4+1,MOD(((ROW(B3679)-ROW(B$7))),$C$5)+1,"")</f>
        <v/>
      </c>
      <c r="C3679" s="28">
        <f>ROUNDDOWN(((ROW(C3679)-ROW(C$7))/C$5)+1,0)</f>
        <v/>
      </c>
    </row>
    <row r="3680">
      <c r="B3680" s="28">
        <f>IF(C3680&lt; $D$4+1,MOD(((ROW(B3680)-ROW(B$7))),$C$5)+1,"")</f>
        <v/>
      </c>
      <c r="C3680" s="28">
        <f>ROUNDDOWN(((ROW(C3680)-ROW(C$7))/C$5)+1,0)</f>
        <v/>
      </c>
    </row>
    <row r="3681">
      <c r="B3681" s="28">
        <f>IF(C3681&lt; $D$4+1,MOD(((ROW(B3681)-ROW(B$7))),$C$5)+1,"")</f>
        <v/>
      </c>
      <c r="C3681" s="28">
        <f>ROUNDDOWN(((ROW(C3681)-ROW(C$7))/C$5)+1,0)</f>
        <v/>
      </c>
    </row>
    <row r="3682">
      <c r="B3682" s="28">
        <f>IF(C3682&lt; $D$4+1,MOD(((ROW(B3682)-ROW(B$7))),$C$5)+1,"")</f>
        <v/>
      </c>
      <c r="C3682" s="28">
        <f>ROUNDDOWN(((ROW(C3682)-ROW(C$7))/C$5)+1,0)</f>
        <v/>
      </c>
    </row>
    <row r="3683">
      <c r="B3683" s="28">
        <f>IF(C3683&lt; $D$4+1,MOD(((ROW(B3683)-ROW(B$7))),$C$5)+1,"")</f>
        <v/>
      </c>
      <c r="C3683" s="28">
        <f>ROUNDDOWN(((ROW(C3683)-ROW(C$7))/C$5)+1,0)</f>
        <v/>
      </c>
    </row>
    <row r="3684">
      <c r="B3684" s="28">
        <f>IF(C3684&lt; $D$4+1,MOD(((ROW(B3684)-ROW(B$7))),$C$5)+1,"")</f>
        <v/>
      </c>
      <c r="C3684" s="28">
        <f>ROUNDDOWN(((ROW(C3684)-ROW(C$7))/C$5)+1,0)</f>
        <v/>
      </c>
    </row>
    <row r="3685">
      <c r="B3685" s="28">
        <f>IF(C3685&lt; $D$4+1,MOD(((ROW(B3685)-ROW(B$7))),$C$5)+1,"")</f>
        <v/>
      </c>
      <c r="C3685" s="28">
        <f>ROUNDDOWN(((ROW(C3685)-ROW(C$7))/C$5)+1,0)</f>
        <v/>
      </c>
    </row>
    <row r="3686">
      <c r="B3686" s="28">
        <f>IF(C3686&lt; $D$4+1,MOD(((ROW(B3686)-ROW(B$7))),$C$5)+1,"")</f>
        <v/>
      </c>
      <c r="C3686" s="28">
        <f>ROUNDDOWN(((ROW(C3686)-ROW(C$7))/C$5)+1,0)</f>
        <v/>
      </c>
    </row>
    <row r="3687">
      <c r="B3687" s="28">
        <f>IF(C3687&lt; $D$4+1,MOD(((ROW(B3687)-ROW(B$7))),$C$5)+1,"")</f>
        <v/>
      </c>
      <c r="C3687" s="28">
        <f>ROUNDDOWN(((ROW(C3687)-ROW(C$7))/C$5)+1,0)</f>
        <v/>
      </c>
    </row>
    <row r="3688">
      <c r="B3688" s="28">
        <f>IF(C3688&lt; $D$4+1,MOD(((ROW(B3688)-ROW(B$7))),$C$5)+1,"")</f>
        <v/>
      </c>
      <c r="C3688" s="28">
        <f>ROUNDDOWN(((ROW(C3688)-ROW(C$7))/C$5)+1,0)</f>
        <v/>
      </c>
    </row>
    <row r="3689">
      <c r="B3689" s="28">
        <f>IF(C3689&lt; $D$4+1,MOD(((ROW(B3689)-ROW(B$7))),$C$5)+1,"")</f>
        <v/>
      </c>
      <c r="C3689" s="28">
        <f>ROUNDDOWN(((ROW(C3689)-ROW(C$7))/C$5)+1,0)</f>
        <v/>
      </c>
    </row>
    <row r="3690">
      <c r="B3690" s="28">
        <f>IF(C3690&lt; $D$4+1,MOD(((ROW(B3690)-ROW(B$7))),$C$5)+1,"")</f>
        <v/>
      </c>
      <c r="C3690" s="28">
        <f>ROUNDDOWN(((ROW(C3690)-ROW(C$7))/C$5)+1,0)</f>
        <v/>
      </c>
    </row>
    <row r="3691">
      <c r="B3691" s="28">
        <f>IF(C3691&lt; $D$4+1,MOD(((ROW(B3691)-ROW(B$7))),$C$5)+1,"")</f>
        <v/>
      </c>
      <c r="C3691" s="28">
        <f>ROUNDDOWN(((ROW(C3691)-ROW(C$7))/C$5)+1,0)</f>
        <v/>
      </c>
    </row>
    <row r="3692">
      <c r="B3692" s="28">
        <f>IF(C3692&lt; $D$4+1,MOD(((ROW(B3692)-ROW(B$7))),$C$5)+1,"")</f>
        <v/>
      </c>
      <c r="C3692" s="28">
        <f>ROUNDDOWN(((ROW(C3692)-ROW(C$7))/C$5)+1,0)</f>
        <v/>
      </c>
    </row>
    <row r="3693">
      <c r="B3693" s="28">
        <f>IF(C3693&lt; $D$4+1,MOD(((ROW(B3693)-ROW(B$7))),$C$5)+1,"")</f>
        <v/>
      </c>
      <c r="C3693" s="28">
        <f>ROUNDDOWN(((ROW(C3693)-ROW(C$7))/C$5)+1,0)</f>
        <v/>
      </c>
    </row>
    <row r="3694">
      <c r="B3694" s="28">
        <f>IF(C3694&lt; $D$4+1,MOD(((ROW(B3694)-ROW(B$7))),$C$5)+1,"")</f>
        <v/>
      </c>
      <c r="C3694" s="28">
        <f>ROUNDDOWN(((ROW(C3694)-ROW(C$7))/C$5)+1,0)</f>
        <v/>
      </c>
    </row>
    <row r="3695">
      <c r="B3695" s="28">
        <f>IF(C3695&lt; $D$4+1,MOD(((ROW(B3695)-ROW(B$7))),$C$5)+1,"")</f>
        <v/>
      </c>
      <c r="C3695" s="28">
        <f>ROUNDDOWN(((ROW(C3695)-ROW(C$7))/C$5)+1,0)</f>
        <v/>
      </c>
    </row>
    <row r="3696">
      <c r="B3696" s="28">
        <f>IF(C3696&lt; $D$4+1,MOD(((ROW(B3696)-ROW(B$7))),$C$5)+1,"")</f>
        <v/>
      </c>
      <c r="C3696" s="28">
        <f>ROUNDDOWN(((ROW(C3696)-ROW(C$7))/C$5)+1,0)</f>
        <v/>
      </c>
    </row>
    <row r="3697">
      <c r="B3697" s="28">
        <f>IF(C3697&lt; $D$4+1,MOD(((ROW(B3697)-ROW(B$7))),$C$5)+1,"")</f>
        <v/>
      </c>
      <c r="C3697" s="28">
        <f>ROUNDDOWN(((ROW(C3697)-ROW(C$7))/C$5)+1,0)</f>
        <v/>
      </c>
    </row>
    <row r="3698">
      <c r="B3698" s="28">
        <f>IF(C3698&lt; $D$4+1,MOD(((ROW(B3698)-ROW(B$7))),$C$5)+1,"")</f>
        <v/>
      </c>
      <c r="C3698" s="28">
        <f>ROUNDDOWN(((ROW(C3698)-ROW(C$7))/C$5)+1,0)</f>
        <v/>
      </c>
    </row>
    <row r="3699">
      <c r="B3699" s="28">
        <f>IF(C3699&lt; $D$4+1,MOD(((ROW(B3699)-ROW(B$7))),$C$5)+1,"")</f>
        <v/>
      </c>
      <c r="C3699" s="28">
        <f>ROUNDDOWN(((ROW(C3699)-ROW(C$7))/C$5)+1,0)</f>
        <v/>
      </c>
    </row>
    <row r="3700">
      <c r="B3700" s="28">
        <f>IF(C3700&lt; $D$4+1,MOD(((ROW(B3700)-ROW(B$7))),$C$5)+1,"")</f>
        <v/>
      </c>
      <c r="C3700" s="28">
        <f>ROUNDDOWN(((ROW(C3700)-ROW(C$7))/C$5)+1,0)</f>
        <v/>
      </c>
    </row>
    <row r="3701">
      <c r="B3701" s="28">
        <f>IF(C3701&lt; $D$4+1,MOD(((ROW(B3701)-ROW(B$7))),$C$5)+1,"")</f>
        <v/>
      </c>
      <c r="C3701" s="28">
        <f>ROUNDDOWN(((ROW(C3701)-ROW(C$7))/C$5)+1,0)</f>
        <v/>
      </c>
    </row>
    <row r="3702">
      <c r="B3702" s="28">
        <f>IF(C3702&lt; $D$4+1,MOD(((ROW(B3702)-ROW(B$7))),$C$5)+1,"")</f>
        <v/>
      </c>
      <c r="C3702" s="28">
        <f>ROUNDDOWN(((ROW(C3702)-ROW(C$7))/C$5)+1,0)</f>
        <v/>
      </c>
    </row>
    <row r="3703">
      <c r="B3703" s="28">
        <f>IF(C3703&lt; $D$4+1,MOD(((ROW(B3703)-ROW(B$7))),$C$5)+1,"")</f>
        <v/>
      </c>
      <c r="C3703" s="28">
        <f>ROUNDDOWN(((ROW(C3703)-ROW(C$7))/C$5)+1,0)</f>
        <v/>
      </c>
    </row>
    <row r="3704">
      <c r="B3704" s="28">
        <f>IF(C3704&lt; $D$4+1,MOD(((ROW(B3704)-ROW(B$7))),$C$5)+1,"")</f>
        <v/>
      </c>
      <c r="C3704" s="28">
        <f>ROUNDDOWN(((ROW(C3704)-ROW(C$7))/C$5)+1,0)</f>
        <v/>
      </c>
    </row>
    <row r="3705">
      <c r="B3705" s="28">
        <f>IF(C3705&lt; $D$4+1,MOD(((ROW(B3705)-ROW(B$7))),$C$5)+1,"")</f>
        <v/>
      </c>
      <c r="C3705" s="28">
        <f>ROUNDDOWN(((ROW(C3705)-ROW(C$7))/C$5)+1,0)</f>
        <v/>
      </c>
    </row>
    <row r="3706">
      <c r="B3706" s="28">
        <f>IF(C3706&lt; $D$4+1,MOD(((ROW(B3706)-ROW(B$7))),$C$5)+1,"")</f>
        <v/>
      </c>
      <c r="C3706" s="28">
        <f>ROUNDDOWN(((ROW(C3706)-ROW(C$7))/C$5)+1,0)</f>
        <v/>
      </c>
    </row>
    <row r="3707">
      <c r="B3707" s="28">
        <f>IF(C3707&lt; $D$4+1,MOD(((ROW(B3707)-ROW(B$7))),$C$5)+1,"")</f>
        <v/>
      </c>
      <c r="C3707" s="28">
        <f>ROUNDDOWN(((ROW(C3707)-ROW(C$7))/C$5)+1,0)</f>
        <v/>
      </c>
    </row>
    <row r="3708">
      <c r="B3708" s="28">
        <f>IF(C3708&lt; $D$4+1,MOD(((ROW(B3708)-ROW(B$7))),$C$5)+1,"")</f>
        <v/>
      </c>
      <c r="C3708" s="28">
        <f>ROUNDDOWN(((ROW(C3708)-ROW(C$7))/C$5)+1,0)</f>
        <v/>
      </c>
    </row>
    <row r="3709">
      <c r="B3709" s="28">
        <f>IF(C3709&lt; $D$4+1,MOD(((ROW(B3709)-ROW(B$7))),$C$5)+1,"")</f>
        <v/>
      </c>
      <c r="C3709" s="28">
        <f>ROUNDDOWN(((ROW(C3709)-ROW(C$7))/C$5)+1,0)</f>
        <v/>
      </c>
    </row>
    <row r="3710">
      <c r="B3710" s="28">
        <f>IF(C3710&lt; $D$4+1,MOD(((ROW(B3710)-ROW(B$7))),$C$5)+1,"")</f>
        <v/>
      </c>
      <c r="C3710" s="28">
        <f>ROUNDDOWN(((ROW(C3710)-ROW(C$7))/C$5)+1,0)</f>
        <v/>
      </c>
    </row>
    <row r="3711">
      <c r="B3711" s="28">
        <f>IF(C3711&lt; $D$4+1,MOD(((ROW(B3711)-ROW(B$7))),$C$5)+1,"")</f>
        <v/>
      </c>
      <c r="C3711" s="28">
        <f>ROUNDDOWN(((ROW(C3711)-ROW(C$7))/C$5)+1,0)</f>
        <v/>
      </c>
    </row>
    <row r="3712">
      <c r="B3712" s="28">
        <f>IF(C3712&lt; $D$4+1,MOD(((ROW(B3712)-ROW(B$7))),$C$5)+1,"")</f>
        <v/>
      </c>
      <c r="C3712" s="28">
        <f>ROUNDDOWN(((ROW(C3712)-ROW(C$7))/C$5)+1,0)</f>
        <v/>
      </c>
    </row>
    <row r="3713">
      <c r="B3713" s="28">
        <f>IF(C3713&lt; $D$4+1,MOD(((ROW(B3713)-ROW(B$7))),$C$5)+1,"")</f>
        <v/>
      </c>
      <c r="C3713" s="28">
        <f>ROUNDDOWN(((ROW(C3713)-ROW(C$7))/C$5)+1,0)</f>
        <v/>
      </c>
    </row>
    <row r="3714">
      <c r="B3714" s="28">
        <f>IF(C3714&lt; $D$4+1,MOD(((ROW(B3714)-ROW(B$7))),$C$5)+1,"")</f>
        <v/>
      </c>
      <c r="C3714" s="28">
        <f>ROUNDDOWN(((ROW(C3714)-ROW(C$7))/C$5)+1,0)</f>
        <v/>
      </c>
    </row>
    <row r="3715">
      <c r="B3715" s="28">
        <f>IF(C3715&lt; $D$4+1,MOD(((ROW(B3715)-ROW(B$7))),$C$5)+1,"")</f>
        <v/>
      </c>
      <c r="C3715" s="28">
        <f>ROUNDDOWN(((ROW(C3715)-ROW(C$7))/C$5)+1,0)</f>
        <v/>
      </c>
    </row>
    <row r="3716">
      <c r="B3716" s="28">
        <f>IF(C3716&lt; $D$4+1,MOD(((ROW(B3716)-ROW(B$7))),$C$5)+1,"")</f>
        <v/>
      </c>
      <c r="C3716" s="28">
        <f>ROUNDDOWN(((ROW(C3716)-ROW(C$7))/C$5)+1,0)</f>
        <v/>
      </c>
    </row>
    <row r="3717">
      <c r="B3717" s="28">
        <f>IF(C3717&lt; $D$4+1,MOD(((ROW(B3717)-ROW(B$7))),$C$5)+1,"")</f>
        <v/>
      </c>
      <c r="C3717" s="28">
        <f>ROUNDDOWN(((ROW(C3717)-ROW(C$7))/C$5)+1,0)</f>
        <v/>
      </c>
    </row>
    <row r="3718">
      <c r="B3718" s="28">
        <f>IF(C3718&lt; $D$4+1,MOD(((ROW(B3718)-ROW(B$7))),$C$5)+1,"")</f>
        <v/>
      </c>
      <c r="C3718" s="28">
        <f>ROUNDDOWN(((ROW(C3718)-ROW(C$7))/C$5)+1,0)</f>
        <v/>
      </c>
    </row>
    <row r="3719">
      <c r="B3719" s="28">
        <f>IF(C3719&lt; $D$4+1,MOD(((ROW(B3719)-ROW(B$7))),$C$5)+1,"")</f>
        <v/>
      </c>
      <c r="C3719" s="28">
        <f>ROUNDDOWN(((ROW(C3719)-ROW(C$7))/C$5)+1,0)</f>
        <v/>
      </c>
    </row>
    <row r="3720">
      <c r="B3720" s="28">
        <f>IF(C3720&lt; $D$4+1,MOD(((ROW(B3720)-ROW(B$7))),$C$5)+1,"")</f>
        <v/>
      </c>
      <c r="C3720" s="28">
        <f>ROUNDDOWN(((ROW(C3720)-ROW(C$7))/C$5)+1,0)</f>
        <v/>
      </c>
    </row>
    <row r="3721">
      <c r="B3721" s="28">
        <f>IF(C3721&lt; $D$4+1,MOD(((ROW(B3721)-ROW(B$7))),$C$5)+1,"")</f>
        <v/>
      </c>
      <c r="C3721" s="28">
        <f>ROUNDDOWN(((ROW(C3721)-ROW(C$7))/C$5)+1,0)</f>
        <v/>
      </c>
    </row>
    <row r="3722">
      <c r="B3722" s="28">
        <f>IF(C3722&lt; $D$4+1,MOD(((ROW(B3722)-ROW(B$7))),$C$5)+1,"")</f>
        <v/>
      </c>
      <c r="C3722" s="28">
        <f>ROUNDDOWN(((ROW(C3722)-ROW(C$7))/C$5)+1,0)</f>
        <v/>
      </c>
    </row>
    <row r="3723">
      <c r="B3723" s="28">
        <f>IF(C3723&lt; $D$4+1,MOD(((ROW(B3723)-ROW(B$7))),$C$5)+1,"")</f>
        <v/>
      </c>
      <c r="C3723" s="28">
        <f>ROUNDDOWN(((ROW(C3723)-ROW(C$7))/C$5)+1,0)</f>
        <v/>
      </c>
    </row>
    <row r="3724">
      <c r="B3724" s="28">
        <f>IF(C3724&lt; $D$4+1,MOD(((ROW(B3724)-ROW(B$7))),$C$5)+1,"")</f>
        <v/>
      </c>
      <c r="C3724" s="28">
        <f>ROUNDDOWN(((ROW(C3724)-ROW(C$7))/C$5)+1,0)</f>
        <v/>
      </c>
    </row>
    <row r="3725">
      <c r="B3725" s="28">
        <f>IF(C3725&lt; $D$4+1,MOD(((ROW(B3725)-ROW(B$7))),$C$5)+1,"")</f>
        <v/>
      </c>
      <c r="C3725" s="28">
        <f>ROUNDDOWN(((ROW(C3725)-ROW(C$7))/C$5)+1,0)</f>
        <v/>
      </c>
    </row>
    <row r="3726">
      <c r="B3726" s="28">
        <f>IF(C3726&lt; $D$4+1,MOD(((ROW(B3726)-ROW(B$7))),$C$5)+1,"")</f>
        <v/>
      </c>
      <c r="C3726" s="28">
        <f>ROUNDDOWN(((ROW(C3726)-ROW(C$7))/C$5)+1,0)</f>
        <v/>
      </c>
    </row>
    <row r="3727">
      <c r="B3727" s="28">
        <f>IF(C3727&lt; $D$4+1,MOD(((ROW(B3727)-ROW(B$7))),$C$5)+1,"")</f>
        <v/>
      </c>
      <c r="C3727" s="28">
        <f>ROUNDDOWN(((ROW(C3727)-ROW(C$7))/C$5)+1,0)</f>
        <v/>
      </c>
    </row>
    <row r="3728">
      <c r="B3728" s="28">
        <f>IF(C3728&lt; $D$4+1,MOD(((ROW(B3728)-ROW(B$7))),$C$5)+1,"")</f>
        <v/>
      </c>
      <c r="C3728" s="28">
        <f>ROUNDDOWN(((ROW(C3728)-ROW(C$7))/C$5)+1,0)</f>
        <v/>
      </c>
    </row>
    <row r="3729">
      <c r="B3729" s="28">
        <f>IF(C3729&lt; $D$4+1,MOD(((ROW(B3729)-ROW(B$7))),$C$5)+1,"")</f>
        <v/>
      </c>
      <c r="C3729" s="28">
        <f>ROUNDDOWN(((ROW(C3729)-ROW(C$7))/C$5)+1,0)</f>
        <v/>
      </c>
    </row>
    <row r="3730">
      <c r="B3730" s="28">
        <f>IF(C3730&lt; $D$4+1,MOD(((ROW(B3730)-ROW(B$7))),$C$5)+1,"")</f>
        <v/>
      </c>
      <c r="C3730" s="28">
        <f>ROUNDDOWN(((ROW(C3730)-ROW(C$7))/C$5)+1,0)</f>
        <v/>
      </c>
    </row>
    <row r="3731">
      <c r="B3731" s="28">
        <f>IF(C3731&lt; $D$4+1,MOD(((ROW(B3731)-ROW(B$7))),$C$5)+1,"")</f>
        <v/>
      </c>
      <c r="C3731" s="28">
        <f>ROUNDDOWN(((ROW(C3731)-ROW(C$7))/C$5)+1,0)</f>
        <v/>
      </c>
    </row>
    <row r="3732">
      <c r="B3732" s="28">
        <f>IF(C3732&lt; $D$4+1,MOD(((ROW(B3732)-ROW(B$7))),$C$5)+1,"")</f>
        <v/>
      </c>
      <c r="C3732" s="28">
        <f>ROUNDDOWN(((ROW(C3732)-ROW(C$7))/C$5)+1,0)</f>
        <v/>
      </c>
    </row>
    <row r="3733">
      <c r="B3733" s="28">
        <f>IF(C3733&lt; $D$4+1,MOD(((ROW(B3733)-ROW(B$7))),$C$5)+1,"")</f>
        <v/>
      </c>
      <c r="C3733" s="28">
        <f>ROUNDDOWN(((ROW(C3733)-ROW(C$7))/C$5)+1,0)</f>
        <v/>
      </c>
    </row>
    <row r="3734">
      <c r="B3734" s="28">
        <f>IF(C3734&lt; $D$4+1,MOD(((ROW(B3734)-ROW(B$7))),$C$5)+1,"")</f>
        <v/>
      </c>
      <c r="C3734" s="28">
        <f>ROUNDDOWN(((ROW(C3734)-ROW(C$7))/C$5)+1,0)</f>
        <v/>
      </c>
    </row>
    <row r="3735">
      <c r="B3735" s="28">
        <f>IF(C3735&lt; $D$4+1,MOD(((ROW(B3735)-ROW(B$7))),$C$5)+1,"")</f>
        <v/>
      </c>
      <c r="C3735" s="28">
        <f>ROUNDDOWN(((ROW(C3735)-ROW(C$7))/C$5)+1,0)</f>
        <v/>
      </c>
    </row>
    <row r="3736">
      <c r="B3736" s="28">
        <f>IF(C3736&lt; $D$4+1,MOD(((ROW(B3736)-ROW(B$7))),$C$5)+1,"")</f>
        <v/>
      </c>
      <c r="C3736" s="28">
        <f>ROUNDDOWN(((ROW(C3736)-ROW(C$7))/C$5)+1,0)</f>
        <v/>
      </c>
    </row>
    <row r="3737">
      <c r="B3737" s="28">
        <f>IF(C3737&lt; $D$4+1,MOD(((ROW(B3737)-ROW(B$7))),$C$5)+1,"")</f>
        <v/>
      </c>
      <c r="C3737" s="28">
        <f>ROUNDDOWN(((ROW(C3737)-ROW(C$7))/C$5)+1,0)</f>
        <v/>
      </c>
    </row>
    <row r="3738">
      <c r="B3738" s="28">
        <f>IF(C3738&lt; $D$4+1,MOD(((ROW(B3738)-ROW(B$7))),$C$5)+1,"")</f>
        <v/>
      </c>
      <c r="C3738" s="28">
        <f>ROUNDDOWN(((ROW(C3738)-ROW(C$7))/C$5)+1,0)</f>
        <v/>
      </c>
    </row>
    <row r="3739">
      <c r="B3739" s="28">
        <f>IF(C3739&lt; $D$4+1,MOD(((ROW(B3739)-ROW(B$7))),$C$5)+1,"")</f>
        <v/>
      </c>
      <c r="C3739" s="28">
        <f>ROUNDDOWN(((ROW(C3739)-ROW(C$7))/C$5)+1,0)</f>
        <v/>
      </c>
    </row>
    <row r="3740">
      <c r="B3740" s="28">
        <f>IF(C3740&lt; $D$4+1,MOD(((ROW(B3740)-ROW(B$7))),$C$5)+1,"")</f>
        <v/>
      </c>
      <c r="C3740" s="28">
        <f>ROUNDDOWN(((ROW(C3740)-ROW(C$7))/C$5)+1,0)</f>
        <v/>
      </c>
    </row>
    <row r="3741">
      <c r="B3741" s="28">
        <f>IF(C3741&lt; $D$4+1,MOD(((ROW(B3741)-ROW(B$7))),$C$5)+1,"")</f>
        <v/>
      </c>
      <c r="C3741" s="28">
        <f>ROUNDDOWN(((ROW(C3741)-ROW(C$7))/C$5)+1,0)</f>
        <v/>
      </c>
    </row>
    <row r="3742">
      <c r="B3742" s="28">
        <f>IF(C3742&lt; $D$4+1,MOD(((ROW(B3742)-ROW(B$7))),$C$5)+1,"")</f>
        <v/>
      </c>
      <c r="C3742" s="28">
        <f>ROUNDDOWN(((ROW(C3742)-ROW(C$7))/C$5)+1,0)</f>
        <v/>
      </c>
    </row>
    <row r="3743">
      <c r="B3743" s="28">
        <f>IF(C3743&lt; $D$4+1,MOD(((ROW(B3743)-ROW(B$7))),$C$5)+1,"")</f>
        <v/>
      </c>
      <c r="C3743" s="28">
        <f>ROUNDDOWN(((ROW(C3743)-ROW(C$7))/C$5)+1,0)</f>
        <v/>
      </c>
    </row>
    <row r="3744">
      <c r="B3744" s="28">
        <f>IF(C3744&lt; $D$4+1,MOD(((ROW(B3744)-ROW(B$7))),$C$5)+1,"")</f>
        <v/>
      </c>
      <c r="C3744" s="28">
        <f>ROUNDDOWN(((ROW(C3744)-ROW(C$7))/C$5)+1,0)</f>
        <v/>
      </c>
    </row>
    <row r="3745">
      <c r="B3745" s="28">
        <f>IF(C3745&lt; $D$4+1,MOD(((ROW(B3745)-ROW(B$7))),$C$5)+1,"")</f>
        <v/>
      </c>
      <c r="C3745" s="28">
        <f>ROUNDDOWN(((ROW(C3745)-ROW(C$7))/C$5)+1,0)</f>
        <v/>
      </c>
    </row>
    <row r="3746">
      <c r="B3746" s="28">
        <f>IF(C3746&lt; $D$4+1,MOD(((ROW(B3746)-ROW(B$7))),$C$5)+1,"")</f>
        <v/>
      </c>
      <c r="C3746" s="28">
        <f>ROUNDDOWN(((ROW(C3746)-ROW(C$7))/C$5)+1,0)</f>
        <v/>
      </c>
    </row>
    <row r="3747">
      <c r="B3747" s="28">
        <f>IF(C3747&lt; $D$4+1,MOD(((ROW(B3747)-ROW(B$7))),$C$5)+1,"")</f>
        <v/>
      </c>
      <c r="C3747" s="28">
        <f>ROUNDDOWN(((ROW(C3747)-ROW(C$7))/C$5)+1,0)</f>
        <v/>
      </c>
    </row>
    <row r="3748">
      <c r="B3748" s="28">
        <f>IF(C3748&lt; $D$4+1,MOD(((ROW(B3748)-ROW(B$7))),$C$5)+1,"")</f>
        <v/>
      </c>
      <c r="C3748" s="28">
        <f>ROUNDDOWN(((ROW(C3748)-ROW(C$7))/C$5)+1,0)</f>
        <v/>
      </c>
    </row>
    <row r="3749">
      <c r="B3749" s="28">
        <f>IF(C3749&lt; $D$4+1,MOD(((ROW(B3749)-ROW(B$7))),$C$5)+1,"")</f>
        <v/>
      </c>
      <c r="C3749" s="28">
        <f>ROUNDDOWN(((ROW(C3749)-ROW(C$7))/C$5)+1,0)</f>
        <v/>
      </c>
    </row>
    <row r="3750">
      <c r="B3750" s="28">
        <f>IF(C3750&lt; $D$4+1,MOD(((ROW(B3750)-ROW(B$7))),$C$5)+1,"")</f>
        <v/>
      </c>
      <c r="C3750" s="28">
        <f>ROUNDDOWN(((ROW(C3750)-ROW(C$7))/C$5)+1,0)</f>
        <v/>
      </c>
    </row>
    <row r="3751">
      <c r="B3751" s="28">
        <f>IF(C3751&lt; $D$4+1,MOD(((ROW(B3751)-ROW(B$7))),$C$5)+1,"")</f>
        <v/>
      </c>
      <c r="C3751" s="28">
        <f>ROUNDDOWN(((ROW(C3751)-ROW(C$7))/C$5)+1,0)</f>
        <v/>
      </c>
    </row>
    <row r="3752">
      <c r="B3752" s="28">
        <f>IF(C3752&lt; $D$4+1,MOD(((ROW(B3752)-ROW(B$7))),$C$5)+1,"")</f>
        <v/>
      </c>
      <c r="C3752" s="28">
        <f>ROUNDDOWN(((ROW(C3752)-ROW(C$7))/C$5)+1,0)</f>
        <v/>
      </c>
    </row>
    <row r="3753">
      <c r="B3753" s="28">
        <f>IF(C3753&lt; $D$4+1,MOD(((ROW(B3753)-ROW(B$7))),$C$5)+1,"")</f>
        <v/>
      </c>
      <c r="C3753" s="28">
        <f>ROUNDDOWN(((ROW(C3753)-ROW(C$7))/C$5)+1,0)</f>
        <v/>
      </c>
    </row>
    <row r="3754">
      <c r="B3754" s="28">
        <f>IF(C3754&lt; $D$4+1,MOD(((ROW(B3754)-ROW(B$7))),$C$5)+1,"")</f>
        <v/>
      </c>
      <c r="C3754" s="28">
        <f>ROUNDDOWN(((ROW(C3754)-ROW(C$7))/C$5)+1,0)</f>
        <v/>
      </c>
    </row>
    <row r="3755">
      <c r="B3755" s="28">
        <f>IF(C3755&lt; $D$4+1,MOD(((ROW(B3755)-ROW(B$7))),$C$5)+1,"")</f>
        <v/>
      </c>
      <c r="C3755" s="28">
        <f>ROUNDDOWN(((ROW(C3755)-ROW(C$7))/C$5)+1,0)</f>
        <v/>
      </c>
    </row>
    <row r="3756">
      <c r="B3756" s="28">
        <f>IF(C3756&lt; $D$4+1,MOD(((ROW(B3756)-ROW(B$7))),$C$5)+1,"")</f>
        <v/>
      </c>
      <c r="C3756" s="28">
        <f>ROUNDDOWN(((ROW(C3756)-ROW(C$7))/C$5)+1,0)</f>
        <v/>
      </c>
    </row>
    <row r="3757">
      <c r="B3757" s="28">
        <f>IF(C3757&lt; $D$4+1,MOD(((ROW(B3757)-ROW(B$7))),$C$5)+1,"")</f>
        <v/>
      </c>
      <c r="C3757" s="28">
        <f>ROUNDDOWN(((ROW(C3757)-ROW(C$7))/C$5)+1,0)</f>
        <v/>
      </c>
    </row>
    <row r="3758">
      <c r="B3758" s="28">
        <f>IF(C3758&lt; $D$4+1,MOD(((ROW(B3758)-ROW(B$7))),$C$5)+1,"")</f>
        <v/>
      </c>
      <c r="C3758" s="28">
        <f>ROUNDDOWN(((ROW(C3758)-ROW(C$7))/C$5)+1,0)</f>
        <v/>
      </c>
    </row>
    <row r="3759">
      <c r="B3759" s="28">
        <f>IF(C3759&lt; $D$4+1,MOD(((ROW(B3759)-ROW(B$7))),$C$5)+1,"")</f>
        <v/>
      </c>
      <c r="C3759" s="28">
        <f>ROUNDDOWN(((ROW(C3759)-ROW(C$7))/C$5)+1,0)</f>
        <v/>
      </c>
    </row>
    <row r="3760">
      <c r="B3760" s="28">
        <f>IF(C3760&lt; $D$4+1,MOD(((ROW(B3760)-ROW(B$7))),$C$5)+1,"")</f>
        <v/>
      </c>
      <c r="C3760" s="28">
        <f>ROUNDDOWN(((ROW(C3760)-ROW(C$7))/C$5)+1,0)</f>
        <v/>
      </c>
    </row>
    <row r="3761">
      <c r="B3761" s="28">
        <f>IF(C3761&lt; $D$4+1,MOD(((ROW(B3761)-ROW(B$7))),$C$5)+1,"")</f>
        <v/>
      </c>
      <c r="C3761" s="28">
        <f>ROUNDDOWN(((ROW(C3761)-ROW(C$7))/C$5)+1,0)</f>
        <v/>
      </c>
    </row>
    <row r="3762">
      <c r="B3762" s="28">
        <f>IF(C3762&lt; $D$4+1,MOD(((ROW(B3762)-ROW(B$7))),$C$5)+1,"")</f>
        <v/>
      </c>
      <c r="C3762" s="28">
        <f>ROUNDDOWN(((ROW(C3762)-ROW(C$7))/C$5)+1,0)</f>
        <v/>
      </c>
    </row>
    <row r="3763">
      <c r="B3763" s="28">
        <f>IF(C3763&lt; $D$4+1,MOD(((ROW(B3763)-ROW(B$7))),$C$5)+1,"")</f>
        <v/>
      </c>
      <c r="C3763" s="28">
        <f>ROUNDDOWN(((ROW(C3763)-ROW(C$7))/C$5)+1,0)</f>
        <v/>
      </c>
    </row>
    <row r="3764">
      <c r="B3764" s="28">
        <f>IF(C3764&lt; $D$4+1,MOD(((ROW(B3764)-ROW(B$7))),$C$5)+1,"")</f>
        <v/>
      </c>
      <c r="C3764" s="28">
        <f>ROUNDDOWN(((ROW(C3764)-ROW(C$7))/C$5)+1,0)</f>
        <v/>
      </c>
    </row>
    <row r="3765">
      <c r="B3765" s="28">
        <f>IF(C3765&lt; $D$4+1,MOD(((ROW(B3765)-ROW(B$7))),$C$5)+1,"")</f>
        <v/>
      </c>
      <c r="C3765" s="28">
        <f>ROUNDDOWN(((ROW(C3765)-ROW(C$7))/C$5)+1,0)</f>
        <v/>
      </c>
    </row>
    <row r="3766">
      <c r="B3766" s="28">
        <f>IF(C3766&lt; $D$4+1,MOD(((ROW(B3766)-ROW(B$7))),$C$5)+1,"")</f>
        <v/>
      </c>
      <c r="C3766" s="28">
        <f>ROUNDDOWN(((ROW(C3766)-ROW(C$7))/C$5)+1,0)</f>
        <v/>
      </c>
    </row>
    <row r="3767">
      <c r="B3767" s="28">
        <f>IF(C3767&lt; $D$4+1,MOD(((ROW(B3767)-ROW(B$7))),$C$5)+1,"")</f>
        <v/>
      </c>
      <c r="C3767" s="28">
        <f>ROUNDDOWN(((ROW(C3767)-ROW(C$7))/C$5)+1,0)</f>
        <v/>
      </c>
    </row>
    <row r="3768">
      <c r="B3768" s="28">
        <f>IF(C3768&lt; $D$4+1,MOD(((ROW(B3768)-ROW(B$7))),$C$5)+1,"")</f>
        <v/>
      </c>
      <c r="C3768" s="28">
        <f>ROUNDDOWN(((ROW(C3768)-ROW(C$7))/C$5)+1,0)</f>
        <v/>
      </c>
    </row>
    <row r="3769">
      <c r="B3769" s="28">
        <f>IF(C3769&lt; $D$4+1,MOD(((ROW(B3769)-ROW(B$7))),$C$5)+1,"")</f>
        <v/>
      </c>
      <c r="C3769" s="28">
        <f>ROUNDDOWN(((ROW(C3769)-ROW(C$7))/C$5)+1,0)</f>
        <v/>
      </c>
    </row>
    <row r="3770">
      <c r="B3770" s="28">
        <f>IF(C3770&lt; $D$4+1,MOD(((ROW(B3770)-ROW(B$7))),$C$5)+1,"")</f>
        <v/>
      </c>
      <c r="C3770" s="28">
        <f>ROUNDDOWN(((ROW(C3770)-ROW(C$7))/C$5)+1,0)</f>
        <v/>
      </c>
    </row>
    <row r="3771">
      <c r="B3771" s="28">
        <f>IF(C3771&lt; $D$4+1,MOD(((ROW(B3771)-ROW(B$7))),$C$5)+1,"")</f>
        <v/>
      </c>
      <c r="C3771" s="28">
        <f>ROUNDDOWN(((ROW(C3771)-ROW(C$7))/C$5)+1,0)</f>
        <v/>
      </c>
    </row>
    <row r="3772">
      <c r="B3772" s="28">
        <f>IF(C3772&lt; $D$4+1,MOD(((ROW(B3772)-ROW(B$7))),$C$5)+1,"")</f>
        <v/>
      </c>
      <c r="C3772" s="28">
        <f>ROUNDDOWN(((ROW(C3772)-ROW(C$7))/C$5)+1,0)</f>
        <v/>
      </c>
    </row>
    <row r="3773">
      <c r="B3773" s="28">
        <f>IF(C3773&lt; $D$4+1,MOD(((ROW(B3773)-ROW(B$7))),$C$5)+1,"")</f>
        <v/>
      </c>
      <c r="C3773" s="28">
        <f>ROUNDDOWN(((ROW(C3773)-ROW(C$7))/C$5)+1,0)</f>
        <v/>
      </c>
    </row>
    <row r="3774">
      <c r="B3774" s="28">
        <f>IF(C3774&lt; $D$4+1,MOD(((ROW(B3774)-ROW(B$7))),$C$5)+1,"")</f>
        <v/>
      </c>
      <c r="C3774" s="28">
        <f>ROUNDDOWN(((ROW(C3774)-ROW(C$7))/C$5)+1,0)</f>
        <v/>
      </c>
    </row>
    <row r="3775">
      <c r="B3775" s="28">
        <f>IF(C3775&lt; $D$4+1,MOD(((ROW(B3775)-ROW(B$7))),$C$5)+1,"")</f>
        <v/>
      </c>
      <c r="C3775" s="28">
        <f>ROUNDDOWN(((ROW(C3775)-ROW(C$7))/C$5)+1,0)</f>
        <v/>
      </c>
    </row>
    <row r="3776">
      <c r="B3776" s="28">
        <f>IF(C3776&lt; $D$4+1,MOD(((ROW(B3776)-ROW(B$7))),$C$5)+1,"")</f>
        <v/>
      </c>
      <c r="C3776" s="28">
        <f>ROUNDDOWN(((ROW(C3776)-ROW(C$7))/C$5)+1,0)</f>
        <v/>
      </c>
    </row>
    <row r="3777">
      <c r="B3777" s="28">
        <f>IF(C3777&lt; $D$4+1,MOD(((ROW(B3777)-ROW(B$7))),$C$5)+1,"")</f>
        <v/>
      </c>
      <c r="C3777" s="28">
        <f>ROUNDDOWN(((ROW(C3777)-ROW(C$7))/C$5)+1,0)</f>
        <v/>
      </c>
    </row>
    <row r="3778">
      <c r="B3778" s="28">
        <f>IF(C3778&lt; $D$4+1,MOD(((ROW(B3778)-ROW(B$7))),$C$5)+1,"")</f>
        <v/>
      </c>
      <c r="C3778" s="28">
        <f>ROUNDDOWN(((ROW(C3778)-ROW(C$7))/C$5)+1,0)</f>
        <v/>
      </c>
    </row>
    <row r="3779">
      <c r="B3779" s="28">
        <f>IF(C3779&lt; $D$4+1,MOD(((ROW(B3779)-ROW(B$7))),$C$5)+1,"")</f>
        <v/>
      </c>
      <c r="C3779" s="28">
        <f>ROUNDDOWN(((ROW(C3779)-ROW(C$7))/C$5)+1,0)</f>
        <v/>
      </c>
    </row>
    <row r="3780">
      <c r="B3780" s="28">
        <f>IF(C3780&lt; $D$4+1,MOD(((ROW(B3780)-ROW(B$7))),$C$5)+1,"")</f>
        <v/>
      </c>
      <c r="C3780" s="28">
        <f>ROUNDDOWN(((ROW(C3780)-ROW(C$7))/C$5)+1,0)</f>
        <v/>
      </c>
    </row>
    <row r="3781">
      <c r="B3781" s="28">
        <f>IF(C3781&lt; $D$4+1,MOD(((ROW(B3781)-ROW(B$7))),$C$5)+1,"")</f>
        <v/>
      </c>
      <c r="C3781" s="28">
        <f>ROUNDDOWN(((ROW(C3781)-ROW(C$7))/C$5)+1,0)</f>
        <v/>
      </c>
    </row>
    <row r="3782">
      <c r="B3782" s="28">
        <f>IF(C3782&lt; $D$4+1,MOD(((ROW(B3782)-ROW(B$7))),$C$5)+1,"")</f>
        <v/>
      </c>
      <c r="C3782" s="28">
        <f>ROUNDDOWN(((ROW(C3782)-ROW(C$7))/C$5)+1,0)</f>
        <v/>
      </c>
    </row>
    <row r="3783">
      <c r="B3783" s="28">
        <f>IF(C3783&lt; $D$4+1,MOD(((ROW(B3783)-ROW(B$7))),$C$5)+1,"")</f>
        <v/>
      </c>
      <c r="C3783" s="28">
        <f>ROUNDDOWN(((ROW(C3783)-ROW(C$7))/C$5)+1,0)</f>
        <v/>
      </c>
    </row>
    <row r="3784">
      <c r="B3784" s="28">
        <f>IF(C3784&lt; $D$4+1,MOD(((ROW(B3784)-ROW(B$7))),$C$5)+1,"")</f>
        <v/>
      </c>
      <c r="C3784" s="28">
        <f>ROUNDDOWN(((ROW(C3784)-ROW(C$7))/C$5)+1,0)</f>
        <v/>
      </c>
    </row>
    <row r="3785">
      <c r="B3785" s="28">
        <f>IF(C3785&lt; $D$4+1,MOD(((ROW(B3785)-ROW(B$7))),$C$5)+1,"")</f>
        <v/>
      </c>
      <c r="C3785" s="28">
        <f>ROUNDDOWN(((ROW(C3785)-ROW(C$7))/C$5)+1,0)</f>
        <v/>
      </c>
    </row>
    <row r="3786">
      <c r="B3786" s="28">
        <f>IF(C3786&lt; $D$4+1,MOD(((ROW(B3786)-ROW(B$7))),$C$5)+1,"")</f>
        <v/>
      </c>
      <c r="C3786" s="28">
        <f>ROUNDDOWN(((ROW(C3786)-ROW(C$7))/C$5)+1,0)</f>
        <v/>
      </c>
    </row>
    <row r="3787">
      <c r="B3787" s="28">
        <f>IF(C3787&lt; $D$4+1,MOD(((ROW(B3787)-ROW(B$7))),$C$5)+1,"")</f>
        <v/>
      </c>
      <c r="C3787" s="28">
        <f>ROUNDDOWN(((ROW(C3787)-ROW(C$7))/C$5)+1,0)</f>
        <v/>
      </c>
    </row>
    <row r="3788">
      <c r="B3788" s="28">
        <f>IF(C3788&lt; $D$4+1,MOD(((ROW(B3788)-ROW(B$7))),$C$5)+1,"")</f>
        <v/>
      </c>
      <c r="C3788" s="28">
        <f>ROUNDDOWN(((ROW(C3788)-ROW(C$7))/C$5)+1,0)</f>
        <v/>
      </c>
    </row>
    <row r="3789">
      <c r="B3789" s="28">
        <f>IF(C3789&lt; $D$4+1,MOD(((ROW(B3789)-ROW(B$7))),$C$5)+1,"")</f>
        <v/>
      </c>
      <c r="C3789" s="28">
        <f>ROUNDDOWN(((ROW(C3789)-ROW(C$7))/C$5)+1,0)</f>
        <v/>
      </c>
    </row>
    <row r="3790">
      <c r="B3790" s="28">
        <f>IF(C3790&lt; $D$4+1,MOD(((ROW(B3790)-ROW(B$7))),$C$5)+1,"")</f>
        <v/>
      </c>
      <c r="C3790" s="28">
        <f>ROUNDDOWN(((ROW(C3790)-ROW(C$7))/C$5)+1,0)</f>
        <v/>
      </c>
    </row>
    <row r="3791">
      <c r="B3791" s="28">
        <f>IF(C3791&lt; $D$4+1,MOD(((ROW(B3791)-ROW(B$7))),$C$5)+1,"")</f>
        <v/>
      </c>
      <c r="C3791" s="28">
        <f>ROUNDDOWN(((ROW(C3791)-ROW(C$7))/C$5)+1,0)</f>
        <v/>
      </c>
    </row>
    <row r="3792">
      <c r="B3792" s="28">
        <f>IF(C3792&lt; $D$4+1,MOD(((ROW(B3792)-ROW(B$7))),$C$5)+1,"")</f>
        <v/>
      </c>
      <c r="C3792" s="28">
        <f>ROUNDDOWN(((ROW(C3792)-ROW(C$7))/C$5)+1,0)</f>
        <v/>
      </c>
    </row>
    <row r="3793">
      <c r="B3793" s="28">
        <f>IF(C3793&lt; $D$4+1,MOD(((ROW(B3793)-ROW(B$7))),$C$5)+1,"")</f>
        <v/>
      </c>
      <c r="C3793" s="28">
        <f>ROUNDDOWN(((ROW(C3793)-ROW(C$7))/C$5)+1,0)</f>
        <v/>
      </c>
    </row>
    <row r="3794">
      <c r="B3794" s="28">
        <f>IF(C3794&lt; $D$4+1,MOD(((ROW(B3794)-ROW(B$7))),$C$5)+1,"")</f>
        <v/>
      </c>
      <c r="C3794" s="28">
        <f>ROUNDDOWN(((ROW(C3794)-ROW(C$7))/C$5)+1,0)</f>
        <v/>
      </c>
    </row>
    <row r="3795">
      <c r="B3795" s="28">
        <f>IF(C3795&lt; $D$4+1,MOD(((ROW(B3795)-ROW(B$7))),$C$5)+1,"")</f>
        <v/>
      </c>
      <c r="C3795" s="28">
        <f>ROUNDDOWN(((ROW(C3795)-ROW(C$7))/C$5)+1,0)</f>
        <v/>
      </c>
    </row>
    <row r="3796">
      <c r="B3796" s="28">
        <f>IF(C3796&lt; $D$4+1,MOD(((ROW(B3796)-ROW(B$7))),$C$5)+1,"")</f>
        <v/>
      </c>
      <c r="C3796" s="28">
        <f>ROUNDDOWN(((ROW(C3796)-ROW(C$7))/C$5)+1,0)</f>
        <v/>
      </c>
    </row>
    <row r="3797">
      <c r="B3797" s="28">
        <f>IF(C3797&lt; $D$4+1,MOD(((ROW(B3797)-ROW(B$7))),$C$5)+1,"")</f>
        <v/>
      </c>
      <c r="C3797" s="28">
        <f>ROUNDDOWN(((ROW(C3797)-ROW(C$7))/C$5)+1,0)</f>
        <v/>
      </c>
    </row>
    <row r="3798">
      <c r="B3798" s="28">
        <f>IF(C3798&lt; $D$4+1,MOD(((ROW(B3798)-ROW(B$7))),$C$5)+1,"")</f>
        <v/>
      </c>
      <c r="C3798" s="28">
        <f>ROUNDDOWN(((ROW(C3798)-ROW(C$7))/C$5)+1,0)</f>
        <v/>
      </c>
    </row>
    <row r="3799">
      <c r="B3799" s="28">
        <f>IF(C3799&lt; $D$4+1,MOD(((ROW(B3799)-ROW(B$7))),$C$5)+1,"")</f>
        <v/>
      </c>
      <c r="C3799" s="28">
        <f>ROUNDDOWN(((ROW(C3799)-ROW(C$7))/C$5)+1,0)</f>
        <v/>
      </c>
    </row>
    <row r="3800">
      <c r="B3800" s="28">
        <f>IF(C3800&lt; $D$4+1,MOD(((ROW(B3800)-ROW(B$7))),$C$5)+1,"")</f>
        <v/>
      </c>
      <c r="C3800" s="28">
        <f>ROUNDDOWN(((ROW(C3800)-ROW(C$7))/C$5)+1,0)</f>
        <v/>
      </c>
    </row>
    <row r="3801">
      <c r="B3801" s="28">
        <f>IF(C3801&lt; $D$4+1,MOD(((ROW(B3801)-ROW(B$7))),$C$5)+1,"")</f>
        <v/>
      </c>
      <c r="C3801" s="28">
        <f>ROUNDDOWN(((ROW(C3801)-ROW(C$7))/C$5)+1,0)</f>
        <v/>
      </c>
    </row>
    <row r="3802">
      <c r="B3802" s="28">
        <f>IF(C3802&lt; $D$4+1,MOD(((ROW(B3802)-ROW(B$7))),$C$5)+1,"")</f>
        <v/>
      </c>
      <c r="C3802" s="28">
        <f>ROUNDDOWN(((ROW(C3802)-ROW(C$7))/C$5)+1,0)</f>
        <v/>
      </c>
    </row>
    <row r="3803">
      <c r="B3803" s="28">
        <f>IF(C3803&lt; $D$4+1,MOD(((ROW(B3803)-ROW(B$7))),$C$5)+1,"")</f>
        <v/>
      </c>
      <c r="C3803" s="28">
        <f>ROUNDDOWN(((ROW(C3803)-ROW(C$7))/C$5)+1,0)</f>
        <v/>
      </c>
    </row>
    <row r="3804">
      <c r="B3804" s="28">
        <f>IF(C3804&lt; $D$4+1,MOD(((ROW(B3804)-ROW(B$7))),$C$5)+1,"")</f>
        <v/>
      </c>
      <c r="C3804" s="28">
        <f>ROUNDDOWN(((ROW(C3804)-ROW(C$7))/C$5)+1,0)</f>
        <v/>
      </c>
    </row>
    <row r="3805">
      <c r="B3805" s="28">
        <f>IF(C3805&lt; $D$4+1,MOD(((ROW(B3805)-ROW(B$7))),$C$5)+1,"")</f>
        <v/>
      </c>
      <c r="C3805" s="28">
        <f>ROUNDDOWN(((ROW(C3805)-ROW(C$7))/C$5)+1,0)</f>
        <v/>
      </c>
    </row>
    <row r="3806">
      <c r="B3806" s="28">
        <f>IF(C3806&lt; $D$4+1,MOD(((ROW(B3806)-ROW(B$7))),$C$5)+1,"")</f>
        <v/>
      </c>
      <c r="C3806" s="28">
        <f>ROUNDDOWN(((ROW(C3806)-ROW(C$7))/C$5)+1,0)</f>
        <v/>
      </c>
    </row>
    <row r="3807">
      <c r="B3807" s="28">
        <f>IF(C3807&lt; $D$4+1,MOD(((ROW(B3807)-ROW(B$7))),$C$5)+1,"")</f>
        <v/>
      </c>
      <c r="C3807" s="28">
        <f>ROUNDDOWN(((ROW(C3807)-ROW(C$7))/C$5)+1,0)</f>
        <v/>
      </c>
    </row>
    <row r="3808">
      <c r="B3808" s="28">
        <f>IF(C3808&lt; $D$4+1,MOD(((ROW(B3808)-ROW(B$7))),$C$5)+1,"")</f>
        <v/>
      </c>
      <c r="C3808" s="28">
        <f>ROUNDDOWN(((ROW(C3808)-ROW(C$7))/C$5)+1,0)</f>
        <v/>
      </c>
    </row>
    <row r="3809">
      <c r="B3809" s="28">
        <f>IF(C3809&lt; $D$4+1,MOD(((ROW(B3809)-ROW(B$7))),$C$5)+1,"")</f>
        <v/>
      </c>
      <c r="C3809" s="28">
        <f>ROUNDDOWN(((ROW(C3809)-ROW(C$7))/C$5)+1,0)</f>
        <v/>
      </c>
    </row>
    <row r="3810">
      <c r="B3810" s="28">
        <f>IF(C3810&lt; $D$4+1,MOD(((ROW(B3810)-ROW(B$7))),$C$5)+1,"")</f>
        <v/>
      </c>
      <c r="C3810" s="28">
        <f>ROUNDDOWN(((ROW(C3810)-ROW(C$7))/C$5)+1,0)</f>
        <v/>
      </c>
    </row>
    <row r="3811">
      <c r="B3811" s="28">
        <f>IF(C3811&lt; $D$4+1,MOD(((ROW(B3811)-ROW(B$7))),$C$5)+1,"")</f>
        <v/>
      </c>
      <c r="C3811" s="28">
        <f>ROUNDDOWN(((ROW(C3811)-ROW(C$7))/C$5)+1,0)</f>
        <v/>
      </c>
    </row>
    <row r="3812">
      <c r="B3812" s="28">
        <f>IF(C3812&lt; $D$4+1,MOD(((ROW(B3812)-ROW(B$7))),$C$5)+1,"")</f>
        <v/>
      </c>
      <c r="C3812" s="28">
        <f>ROUNDDOWN(((ROW(C3812)-ROW(C$7))/C$5)+1,0)</f>
        <v/>
      </c>
    </row>
    <row r="3813">
      <c r="B3813" s="28">
        <f>IF(C3813&lt; $D$4+1,MOD(((ROW(B3813)-ROW(B$7))),$C$5)+1,"")</f>
        <v/>
      </c>
      <c r="C3813" s="28">
        <f>ROUNDDOWN(((ROW(C3813)-ROW(C$7))/C$5)+1,0)</f>
        <v/>
      </c>
    </row>
    <row r="3814">
      <c r="B3814" s="28">
        <f>IF(C3814&lt; $D$4+1,MOD(((ROW(B3814)-ROW(B$7))),$C$5)+1,"")</f>
        <v/>
      </c>
      <c r="C3814" s="28">
        <f>ROUNDDOWN(((ROW(C3814)-ROW(C$7))/C$5)+1,0)</f>
        <v/>
      </c>
    </row>
    <row r="3815">
      <c r="B3815" s="28">
        <f>IF(C3815&lt; $D$4+1,MOD(((ROW(B3815)-ROW(B$7))),$C$5)+1,"")</f>
        <v/>
      </c>
      <c r="C3815" s="28">
        <f>ROUNDDOWN(((ROW(C3815)-ROW(C$7))/C$5)+1,0)</f>
        <v/>
      </c>
    </row>
    <row r="3816">
      <c r="B3816" s="28">
        <f>IF(C3816&lt; $D$4+1,MOD(((ROW(B3816)-ROW(B$7))),$C$5)+1,"")</f>
        <v/>
      </c>
      <c r="C3816" s="28">
        <f>ROUNDDOWN(((ROW(C3816)-ROW(C$7))/C$5)+1,0)</f>
        <v/>
      </c>
    </row>
    <row r="3817">
      <c r="B3817" s="28">
        <f>IF(C3817&lt; $D$4+1,MOD(((ROW(B3817)-ROW(B$7))),$C$5)+1,"")</f>
        <v/>
      </c>
      <c r="C3817" s="28">
        <f>ROUNDDOWN(((ROW(C3817)-ROW(C$7))/C$5)+1,0)</f>
        <v/>
      </c>
    </row>
    <row r="3818">
      <c r="B3818" s="28">
        <f>IF(C3818&lt; $D$4+1,MOD(((ROW(B3818)-ROW(B$7))),$C$5)+1,"")</f>
        <v/>
      </c>
      <c r="C3818" s="28">
        <f>ROUNDDOWN(((ROW(C3818)-ROW(C$7))/C$5)+1,0)</f>
        <v/>
      </c>
    </row>
    <row r="3819">
      <c r="B3819" s="28">
        <f>IF(C3819&lt; $D$4+1,MOD(((ROW(B3819)-ROW(B$7))),$C$5)+1,"")</f>
        <v/>
      </c>
      <c r="C3819" s="28">
        <f>ROUNDDOWN(((ROW(C3819)-ROW(C$7))/C$5)+1,0)</f>
        <v/>
      </c>
    </row>
    <row r="3820">
      <c r="B3820" s="28">
        <f>IF(C3820&lt; $D$4+1,MOD(((ROW(B3820)-ROW(B$7))),$C$5)+1,"")</f>
        <v/>
      </c>
      <c r="C3820" s="28">
        <f>ROUNDDOWN(((ROW(C3820)-ROW(C$7))/C$5)+1,0)</f>
        <v/>
      </c>
    </row>
    <row r="3821">
      <c r="B3821" s="28">
        <f>IF(C3821&lt; $D$4+1,MOD(((ROW(B3821)-ROW(B$7))),$C$5)+1,"")</f>
        <v/>
      </c>
      <c r="C3821" s="28">
        <f>ROUNDDOWN(((ROW(C3821)-ROW(C$7))/C$5)+1,0)</f>
        <v/>
      </c>
    </row>
    <row r="3822">
      <c r="B3822" s="28">
        <f>IF(C3822&lt; $D$4+1,MOD(((ROW(B3822)-ROW(B$7))),$C$5)+1,"")</f>
        <v/>
      </c>
      <c r="C3822" s="28">
        <f>ROUNDDOWN(((ROW(C3822)-ROW(C$7))/C$5)+1,0)</f>
        <v/>
      </c>
    </row>
    <row r="3823">
      <c r="B3823" s="28">
        <f>IF(C3823&lt; $D$4+1,MOD(((ROW(B3823)-ROW(B$7))),$C$5)+1,"")</f>
        <v/>
      </c>
      <c r="C3823" s="28">
        <f>ROUNDDOWN(((ROW(C3823)-ROW(C$7))/C$5)+1,0)</f>
        <v/>
      </c>
    </row>
    <row r="3824">
      <c r="B3824" s="28">
        <f>IF(C3824&lt; $D$4+1,MOD(((ROW(B3824)-ROW(B$7))),$C$5)+1,"")</f>
        <v/>
      </c>
      <c r="C3824" s="28">
        <f>ROUNDDOWN(((ROW(C3824)-ROW(C$7))/C$5)+1,0)</f>
        <v/>
      </c>
    </row>
    <row r="3825">
      <c r="B3825" s="28">
        <f>IF(C3825&lt; $D$4+1,MOD(((ROW(B3825)-ROW(B$7))),$C$5)+1,"")</f>
        <v/>
      </c>
      <c r="C3825" s="28">
        <f>ROUNDDOWN(((ROW(C3825)-ROW(C$7))/C$5)+1,0)</f>
        <v/>
      </c>
    </row>
    <row r="3826">
      <c r="B3826" s="28">
        <f>IF(C3826&lt; $D$4+1,MOD(((ROW(B3826)-ROW(B$7))),$C$5)+1,"")</f>
        <v/>
      </c>
      <c r="C3826" s="28">
        <f>ROUNDDOWN(((ROW(C3826)-ROW(C$7))/C$5)+1,0)</f>
        <v/>
      </c>
    </row>
    <row r="3827">
      <c r="B3827" s="28">
        <f>IF(C3827&lt; $D$4+1,MOD(((ROW(B3827)-ROW(B$7))),$C$5)+1,"")</f>
        <v/>
      </c>
      <c r="C3827" s="28">
        <f>ROUNDDOWN(((ROW(C3827)-ROW(C$7))/C$5)+1,0)</f>
        <v/>
      </c>
    </row>
    <row r="3828">
      <c r="B3828" s="28">
        <f>IF(C3828&lt; $D$4+1,MOD(((ROW(B3828)-ROW(B$7))),$C$5)+1,"")</f>
        <v/>
      </c>
      <c r="C3828" s="28">
        <f>ROUNDDOWN(((ROW(C3828)-ROW(C$7))/C$5)+1,0)</f>
        <v/>
      </c>
    </row>
    <row r="3829">
      <c r="B3829" s="28">
        <f>IF(C3829&lt; $D$4+1,MOD(((ROW(B3829)-ROW(B$7))),$C$5)+1,"")</f>
        <v/>
      </c>
      <c r="C3829" s="28">
        <f>ROUNDDOWN(((ROW(C3829)-ROW(C$7))/C$5)+1,0)</f>
        <v/>
      </c>
    </row>
    <row r="3830">
      <c r="B3830" s="28">
        <f>IF(C3830&lt; $D$4+1,MOD(((ROW(B3830)-ROW(B$7))),$C$5)+1,"")</f>
        <v/>
      </c>
      <c r="C3830" s="28">
        <f>ROUNDDOWN(((ROW(C3830)-ROW(C$7))/C$5)+1,0)</f>
        <v/>
      </c>
    </row>
    <row r="3831">
      <c r="B3831" s="28">
        <f>IF(C3831&lt; $D$4+1,MOD(((ROW(B3831)-ROW(B$7))),$C$5)+1,"")</f>
        <v/>
      </c>
      <c r="C3831" s="28">
        <f>ROUNDDOWN(((ROW(C3831)-ROW(C$7))/C$5)+1,0)</f>
        <v/>
      </c>
    </row>
    <row r="3832">
      <c r="B3832" s="28">
        <f>IF(C3832&lt; $D$4+1,MOD(((ROW(B3832)-ROW(B$7))),$C$5)+1,"")</f>
        <v/>
      </c>
      <c r="C3832" s="28">
        <f>ROUNDDOWN(((ROW(C3832)-ROW(C$7))/C$5)+1,0)</f>
        <v/>
      </c>
    </row>
    <row r="3833">
      <c r="B3833" s="28">
        <f>IF(C3833&lt; $D$4+1,MOD(((ROW(B3833)-ROW(B$7))),$C$5)+1,"")</f>
        <v/>
      </c>
      <c r="C3833" s="28">
        <f>ROUNDDOWN(((ROW(C3833)-ROW(C$7))/C$5)+1,0)</f>
        <v/>
      </c>
    </row>
    <row r="3834">
      <c r="B3834" s="28">
        <f>IF(C3834&lt; $D$4+1,MOD(((ROW(B3834)-ROW(B$7))),$C$5)+1,"")</f>
        <v/>
      </c>
      <c r="C3834" s="28">
        <f>ROUNDDOWN(((ROW(C3834)-ROW(C$7))/C$5)+1,0)</f>
        <v/>
      </c>
    </row>
    <row r="3835">
      <c r="B3835" s="28">
        <f>IF(C3835&lt; $D$4+1,MOD(((ROW(B3835)-ROW(B$7))),$C$5)+1,"")</f>
        <v/>
      </c>
      <c r="C3835" s="28">
        <f>ROUNDDOWN(((ROW(C3835)-ROW(C$7))/C$5)+1,0)</f>
        <v/>
      </c>
    </row>
    <row r="3836">
      <c r="B3836" s="28">
        <f>IF(C3836&lt; $D$4+1,MOD(((ROW(B3836)-ROW(B$7))),$C$5)+1,"")</f>
        <v/>
      </c>
      <c r="C3836" s="28">
        <f>ROUNDDOWN(((ROW(C3836)-ROW(C$7))/C$5)+1,0)</f>
        <v/>
      </c>
    </row>
    <row r="3837">
      <c r="B3837" s="28">
        <f>IF(C3837&lt; $D$4+1,MOD(((ROW(B3837)-ROW(B$7))),$C$5)+1,"")</f>
        <v/>
      </c>
      <c r="C3837" s="28">
        <f>ROUNDDOWN(((ROW(C3837)-ROW(C$7))/C$5)+1,0)</f>
        <v/>
      </c>
    </row>
    <row r="3838">
      <c r="B3838" s="28">
        <f>IF(C3838&lt; $D$4+1,MOD(((ROW(B3838)-ROW(B$7))),$C$5)+1,"")</f>
        <v/>
      </c>
      <c r="C3838" s="28">
        <f>ROUNDDOWN(((ROW(C3838)-ROW(C$7))/C$5)+1,0)</f>
        <v/>
      </c>
    </row>
    <row r="3839">
      <c r="B3839" s="28">
        <f>IF(C3839&lt; $D$4+1,MOD(((ROW(B3839)-ROW(B$7))),$C$5)+1,"")</f>
        <v/>
      </c>
      <c r="C3839" s="28">
        <f>ROUNDDOWN(((ROW(C3839)-ROW(C$7))/C$5)+1,0)</f>
        <v/>
      </c>
    </row>
    <row r="3840">
      <c r="B3840" s="28">
        <f>IF(C3840&lt; $D$4+1,MOD(((ROW(B3840)-ROW(B$7))),$C$5)+1,"")</f>
        <v/>
      </c>
      <c r="C3840" s="28">
        <f>ROUNDDOWN(((ROW(C3840)-ROW(C$7))/C$5)+1,0)</f>
        <v/>
      </c>
    </row>
    <row r="3841">
      <c r="B3841" s="28">
        <f>IF(C3841&lt; $D$4+1,MOD(((ROW(B3841)-ROW(B$7))),$C$5)+1,"")</f>
        <v/>
      </c>
      <c r="C3841" s="28">
        <f>ROUNDDOWN(((ROW(C3841)-ROW(C$7))/C$5)+1,0)</f>
        <v/>
      </c>
    </row>
    <row r="3842">
      <c r="B3842" s="28">
        <f>IF(C3842&lt; $D$4+1,MOD(((ROW(B3842)-ROW(B$7))),$C$5)+1,"")</f>
        <v/>
      </c>
      <c r="C3842" s="28">
        <f>ROUNDDOWN(((ROW(C3842)-ROW(C$7))/C$5)+1,0)</f>
        <v/>
      </c>
    </row>
    <row r="3843">
      <c r="B3843" s="28">
        <f>IF(C3843&lt; $D$4+1,MOD(((ROW(B3843)-ROW(B$7))),$C$5)+1,"")</f>
        <v/>
      </c>
      <c r="C3843" s="28">
        <f>ROUNDDOWN(((ROW(C3843)-ROW(C$7))/C$5)+1,0)</f>
        <v/>
      </c>
    </row>
    <row r="3844">
      <c r="B3844" s="28">
        <f>IF(C3844&lt; $D$4+1,MOD(((ROW(B3844)-ROW(B$7))),$C$5)+1,"")</f>
        <v/>
      </c>
      <c r="C3844" s="28">
        <f>ROUNDDOWN(((ROW(C3844)-ROW(C$7))/C$5)+1,0)</f>
        <v/>
      </c>
    </row>
    <row r="3845">
      <c r="B3845" s="28">
        <f>IF(C3845&lt; $D$4+1,MOD(((ROW(B3845)-ROW(B$7))),$C$5)+1,"")</f>
        <v/>
      </c>
      <c r="C3845" s="28">
        <f>ROUNDDOWN(((ROW(C3845)-ROW(C$7))/C$5)+1,0)</f>
        <v/>
      </c>
    </row>
    <row r="3846">
      <c r="B3846" s="28">
        <f>IF(C3846&lt; $D$4+1,MOD(((ROW(B3846)-ROW(B$7))),$C$5)+1,"")</f>
        <v/>
      </c>
      <c r="C3846" s="28">
        <f>ROUNDDOWN(((ROW(C3846)-ROW(C$7))/C$5)+1,0)</f>
        <v/>
      </c>
    </row>
    <row r="3847">
      <c r="B3847" s="28">
        <f>IF(C3847&lt; $D$4+1,MOD(((ROW(B3847)-ROW(B$7))),$C$5)+1,"")</f>
        <v/>
      </c>
      <c r="C3847" s="28">
        <f>ROUNDDOWN(((ROW(C3847)-ROW(C$7))/C$5)+1,0)</f>
        <v/>
      </c>
    </row>
    <row r="3848">
      <c r="B3848" s="28">
        <f>IF(C3848&lt; $D$4+1,MOD(((ROW(B3848)-ROW(B$7))),$C$5)+1,"")</f>
        <v/>
      </c>
      <c r="C3848" s="28">
        <f>ROUNDDOWN(((ROW(C3848)-ROW(C$7))/C$5)+1,0)</f>
        <v/>
      </c>
    </row>
    <row r="3849">
      <c r="B3849" s="28">
        <f>IF(C3849&lt; $D$4+1,MOD(((ROW(B3849)-ROW(B$7))),$C$5)+1,"")</f>
        <v/>
      </c>
      <c r="C3849" s="28">
        <f>ROUNDDOWN(((ROW(C3849)-ROW(C$7))/C$5)+1,0)</f>
        <v/>
      </c>
    </row>
    <row r="3850">
      <c r="B3850" s="28">
        <f>IF(C3850&lt; $D$4+1,MOD(((ROW(B3850)-ROW(B$7))),$C$5)+1,"")</f>
        <v/>
      </c>
      <c r="C3850" s="28">
        <f>ROUNDDOWN(((ROW(C3850)-ROW(C$7))/C$5)+1,0)</f>
        <v/>
      </c>
    </row>
    <row r="3851">
      <c r="B3851" s="28">
        <f>IF(C3851&lt; $D$4+1,MOD(((ROW(B3851)-ROW(B$7))),$C$5)+1,"")</f>
        <v/>
      </c>
      <c r="C3851" s="28">
        <f>ROUNDDOWN(((ROW(C3851)-ROW(C$7))/C$5)+1,0)</f>
        <v/>
      </c>
    </row>
    <row r="3852">
      <c r="B3852" s="28">
        <f>IF(C3852&lt; $D$4+1,MOD(((ROW(B3852)-ROW(B$7))),$C$5)+1,"")</f>
        <v/>
      </c>
      <c r="C3852" s="28">
        <f>ROUNDDOWN(((ROW(C3852)-ROW(C$7))/C$5)+1,0)</f>
        <v/>
      </c>
    </row>
    <row r="3853">
      <c r="B3853" s="28">
        <f>IF(C3853&lt; $D$4+1,MOD(((ROW(B3853)-ROW(B$7))),$C$5)+1,"")</f>
        <v/>
      </c>
      <c r="C3853" s="28">
        <f>ROUNDDOWN(((ROW(C3853)-ROW(C$7))/C$5)+1,0)</f>
        <v/>
      </c>
    </row>
    <row r="3854">
      <c r="B3854" s="28">
        <f>IF(C3854&lt; $D$4+1,MOD(((ROW(B3854)-ROW(B$7))),$C$5)+1,"")</f>
        <v/>
      </c>
      <c r="C3854" s="28">
        <f>ROUNDDOWN(((ROW(C3854)-ROW(C$7))/C$5)+1,0)</f>
        <v/>
      </c>
    </row>
    <row r="3855">
      <c r="B3855" s="28">
        <f>IF(C3855&lt; $D$4+1,MOD(((ROW(B3855)-ROW(B$7))),$C$5)+1,"")</f>
        <v/>
      </c>
      <c r="C3855" s="28">
        <f>ROUNDDOWN(((ROW(C3855)-ROW(C$7))/C$5)+1,0)</f>
        <v/>
      </c>
    </row>
    <row r="3856">
      <c r="B3856" s="28">
        <f>IF(C3856&lt; $D$4+1,MOD(((ROW(B3856)-ROW(B$7))),$C$5)+1,"")</f>
        <v/>
      </c>
      <c r="C3856" s="28">
        <f>ROUNDDOWN(((ROW(C3856)-ROW(C$7))/C$5)+1,0)</f>
        <v/>
      </c>
    </row>
    <row r="3857">
      <c r="B3857" s="28">
        <f>IF(C3857&lt; $D$4+1,MOD(((ROW(B3857)-ROW(B$7))),$C$5)+1,"")</f>
        <v/>
      </c>
      <c r="C3857" s="28">
        <f>ROUNDDOWN(((ROW(C3857)-ROW(C$7))/C$5)+1,0)</f>
        <v/>
      </c>
    </row>
    <row r="3858">
      <c r="B3858" s="28">
        <f>IF(C3858&lt; $D$4+1,MOD(((ROW(B3858)-ROW(B$7))),$C$5)+1,"")</f>
        <v/>
      </c>
      <c r="C3858" s="28">
        <f>ROUNDDOWN(((ROW(C3858)-ROW(C$7))/C$5)+1,0)</f>
        <v/>
      </c>
    </row>
    <row r="3859">
      <c r="B3859" s="28">
        <f>IF(C3859&lt; $D$4+1,MOD(((ROW(B3859)-ROW(B$7))),$C$5)+1,"")</f>
        <v/>
      </c>
      <c r="C3859" s="28">
        <f>ROUNDDOWN(((ROW(C3859)-ROW(C$7))/C$5)+1,0)</f>
        <v/>
      </c>
    </row>
    <row r="3860">
      <c r="B3860" s="28">
        <f>IF(C3860&lt; $D$4+1,MOD(((ROW(B3860)-ROW(B$7))),$C$5)+1,"")</f>
        <v/>
      </c>
      <c r="C3860" s="28">
        <f>ROUNDDOWN(((ROW(C3860)-ROW(C$7))/C$5)+1,0)</f>
        <v/>
      </c>
    </row>
    <row r="3861">
      <c r="B3861" s="28">
        <f>IF(C3861&lt; $D$4+1,MOD(((ROW(B3861)-ROW(B$7))),$C$5)+1,"")</f>
        <v/>
      </c>
      <c r="C3861" s="28">
        <f>ROUNDDOWN(((ROW(C3861)-ROW(C$7))/C$5)+1,0)</f>
        <v/>
      </c>
    </row>
    <row r="3862">
      <c r="B3862" s="28">
        <f>IF(C3862&lt; $D$4+1,MOD(((ROW(B3862)-ROW(B$7))),$C$5)+1,"")</f>
        <v/>
      </c>
      <c r="C3862" s="28">
        <f>ROUNDDOWN(((ROW(C3862)-ROW(C$7))/C$5)+1,0)</f>
        <v/>
      </c>
    </row>
    <row r="3863">
      <c r="B3863" s="28">
        <f>IF(C3863&lt; $D$4+1,MOD(((ROW(B3863)-ROW(B$7))),$C$5)+1,"")</f>
        <v/>
      </c>
      <c r="C3863" s="28">
        <f>ROUNDDOWN(((ROW(C3863)-ROW(C$7))/C$5)+1,0)</f>
        <v/>
      </c>
    </row>
    <row r="3864">
      <c r="B3864" s="28">
        <f>IF(C3864&lt; $D$4+1,MOD(((ROW(B3864)-ROW(B$7))),$C$5)+1,"")</f>
        <v/>
      </c>
      <c r="C3864" s="28">
        <f>ROUNDDOWN(((ROW(C3864)-ROW(C$7))/C$5)+1,0)</f>
        <v/>
      </c>
    </row>
    <row r="3865">
      <c r="B3865" s="28">
        <f>IF(C3865&lt; $D$4+1,MOD(((ROW(B3865)-ROW(B$7))),$C$5)+1,"")</f>
        <v/>
      </c>
      <c r="C3865" s="28">
        <f>ROUNDDOWN(((ROW(C3865)-ROW(C$7))/C$5)+1,0)</f>
        <v/>
      </c>
    </row>
    <row r="3866">
      <c r="B3866" s="28">
        <f>IF(C3866&lt; $D$4+1,MOD(((ROW(B3866)-ROW(B$7))),$C$5)+1,"")</f>
        <v/>
      </c>
      <c r="C3866" s="28">
        <f>ROUNDDOWN(((ROW(C3866)-ROW(C$7))/C$5)+1,0)</f>
        <v/>
      </c>
    </row>
    <row r="3867">
      <c r="B3867" s="28">
        <f>IF(C3867&lt; $D$4+1,MOD(((ROW(B3867)-ROW(B$7))),$C$5)+1,"")</f>
        <v/>
      </c>
      <c r="C3867" s="28">
        <f>ROUNDDOWN(((ROW(C3867)-ROW(C$7))/C$5)+1,0)</f>
        <v/>
      </c>
    </row>
    <row r="3868">
      <c r="B3868" s="28">
        <f>IF(C3868&lt; $D$4+1,MOD(((ROW(B3868)-ROW(B$7))),$C$5)+1,"")</f>
        <v/>
      </c>
      <c r="C3868" s="28">
        <f>ROUNDDOWN(((ROW(C3868)-ROW(C$7))/C$5)+1,0)</f>
        <v/>
      </c>
    </row>
    <row r="3869">
      <c r="B3869" s="28">
        <f>IF(C3869&lt; $D$4+1,MOD(((ROW(B3869)-ROW(B$7))),$C$5)+1,"")</f>
        <v/>
      </c>
      <c r="C3869" s="28">
        <f>ROUNDDOWN(((ROW(C3869)-ROW(C$7))/C$5)+1,0)</f>
        <v/>
      </c>
    </row>
    <row r="3870">
      <c r="B3870" s="28">
        <f>IF(C3870&lt; $D$4+1,MOD(((ROW(B3870)-ROW(B$7))),$C$5)+1,"")</f>
        <v/>
      </c>
      <c r="C3870" s="28">
        <f>ROUNDDOWN(((ROW(C3870)-ROW(C$7))/C$5)+1,0)</f>
        <v/>
      </c>
    </row>
    <row r="3871">
      <c r="B3871" s="28">
        <f>IF(C3871&lt; $D$4+1,MOD(((ROW(B3871)-ROW(B$7))),$C$5)+1,"")</f>
        <v/>
      </c>
      <c r="C3871" s="28">
        <f>ROUNDDOWN(((ROW(C3871)-ROW(C$7))/C$5)+1,0)</f>
        <v/>
      </c>
    </row>
    <row r="3872">
      <c r="B3872" s="28">
        <f>IF(C3872&lt; $D$4+1,MOD(((ROW(B3872)-ROW(B$7))),$C$5)+1,"")</f>
        <v/>
      </c>
      <c r="C3872" s="28">
        <f>ROUNDDOWN(((ROW(C3872)-ROW(C$7))/C$5)+1,0)</f>
        <v/>
      </c>
    </row>
    <row r="3873">
      <c r="B3873" s="28">
        <f>IF(C3873&lt; $D$4+1,MOD(((ROW(B3873)-ROW(B$7))),$C$5)+1,"")</f>
        <v/>
      </c>
      <c r="C3873" s="28">
        <f>ROUNDDOWN(((ROW(C3873)-ROW(C$7))/C$5)+1,0)</f>
        <v/>
      </c>
    </row>
    <row r="3874">
      <c r="B3874" s="28">
        <f>IF(C3874&lt; $D$4+1,MOD(((ROW(B3874)-ROW(B$7))),$C$5)+1,"")</f>
        <v/>
      </c>
      <c r="C3874" s="28">
        <f>ROUNDDOWN(((ROW(C3874)-ROW(C$7))/C$5)+1,0)</f>
        <v/>
      </c>
    </row>
    <row r="3875">
      <c r="B3875" s="28">
        <f>IF(C3875&lt; $D$4+1,MOD(((ROW(B3875)-ROW(B$7))),$C$5)+1,"")</f>
        <v/>
      </c>
      <c r="C3875" s="28">
        <f>ROUNDDOWN(((ROW(C3875)-ROW(C$7))/C$5)+1,0)</f>
        <v/>
      </c>
    </row>
    <row r="3876">
      <c r="B3876" s="28">
        <f>IF(C3876&lt; $D$4+1,MOD(((ROW(B3876)-ROW(B$7))),$C$5)+1,"")</f>
        <v/>
      </c>
      <c r="C3876" s="28">
        <f>ROUNDDOWN(((ROW(C3876)-ROW(C$7))/C$5)+1,0)</f>
        <v/>
      </c>
    </row>
    <row r="3877">
      <c r="B3877" s="28">
        <f>IF(C3877&lt; $D$4+1,MOD(((ROW(B3877)-ROW(B$7))),$C$5)+1,"")</f>
        <v/>
      </c>
      <c r="C3877" s="28">
        <f>ROUNDDOWN(((ROW(C3877)-ROW(C$7))/C$5)+1,0)</f>
        <v/>
      </c>
    </row>
    <row r="3878">
      <c r="B3878" s="28">
        <f>IF(C3878&lt; $D$4+1,MOD(((ROW(B3878)-ROW(B$7))),$C$5)+1,"")</f>
        <v/>
      </c>
      <c r="C3878" s="28">
        <f>ROUNDDOWN(((ROW(C3878)-ROW(C$7))/C$5)+1,0)</f>
        <v/>
      </c>
    </row>
    <row r="3879">
      <c r="B3879" s="28">
        <f>IF(C3879&lt; $D$4+1,MOD(((ROW(B3879)-ROW(B$7))),$C$5)+1,"")</f>
        <v/>
      </c>
      <c r="C3879" s="28">
        <f>ROUNDDOWN(((ROW(C3879)-ROW(C$7))/C$5)+1,0)</f>
        <v/>
      </c>
    </row>
    <row r="3880">
      <c r="B3880" s="28">
        <f>IF(C3880&lt; $D$4+1,MOD(((ROW(B3880)-ROW(B$7))),$C$5)+1,"")</f>
        <v/>
      </c>
      <c r="C3880" s="28">
        <f>ROUNDDOWN(((ROW(C3880)-ROW(C$7))/C$5)+1,0)</f>
        <v/>
      </c>
    </row>
    <row r="3881">
      <c r="B3881" s="28">
        <f>IF(C3881&lt; $D$4+1,MOD(((ROW(B3881)-ROW(B$7))),$C$5)+1,"")</f>
        <v/>
      </c>
      <c r="C3881" s="28">
        <f>ROUNDDOWN(((ROW(C3881)-ROW(C$7))/C$5)+1,0)</f>
        <v/>
      </c>
    </row>
    <row r="3882">
      <c r="B3882" s="28">
        <f>IF(C3882&lt; $D$4+1,MOD(((ROW(B3882)-ROW(B$7))),$C$5)+1,"")</f>
        <v/>
      </c>
      <c r="C3882" s="28">
        <f>ROUNDDOWN(((ROW(C3882)-ROW(C$7))/C$5)+1,0)</f>
        <v/>
      </c>
    </row>
    <row r="3883">
      <c r="B3883" s="28">
        <f>IF(C3883&lt; $D$4+1,MOD(((ROW(B3883)-ROW(B$7))),$C$5)+1,"")</f>
        <v/>
      </c>
      <c r="C3883" s="28">
        <f>ROUNDDOWN(((ROW(C3883)-ROW(C$7))/C$5)+1,0)</f>
        <v/>
      </c>
    </row>
    <row r="3884">
      <c r="B3884" s="28">
        <f>IF(C3884&lt; $D$4+1,MOD(((ROW(B3884)-ROW(B$7))),$C$5)+1,"")</f>
        <v/>
      </c>
      <c r="C3884" s="28">
        <f>ROUNDDOWN(((ROW(C3884)-ROW(C$7))/C$5)+1,0)</f>
        <v/>
      </c>
    </row>
    <row r="3885">
      <c r="B3885" s="28">
        <f>IF(C3885&lt; $D$4+1,MOD(((ROW(B3885)-ROW(B$7))),$C$5)+1,"")</f>
        <v/>
      </c>
      <c r="C3885" s="28">
        <f>ROUNDDOWN(((ROW(C3885)-ROW(C$7))/C$5)+1,0)</f>
        <v/>
      </c>
    </row>
    <row r="3886">
      <c r="B3886" s="28">
        <f>IF(C3886&lt; $D$4+1,MOD(((ROW(B3886)-ROW(B$7))),$C$5)+1,"")</f>
        <v/>
      </c>
      <c r="C3886" s="28">
        <f>ROUNDDOWN(((ROW(C3886)-ROW(C$7))/C$5)+1,0)</f>
        <v/>
      </c>
    </row>
    <row r="3887">
      <c r="B3887" s="28">
        <f>IF(C3887&lt; $D$4+1,MOD(((ROW(B3887)-ROW(B$7))),$C$5)+1,"")</f>
        <v/>
      </c>
      <c r="C3887" s="28">
        <f>ROUNDDOWN(((ROW(C3887)-ROW(C$7))/C$5)+1,0)</f>
        <v/>
      </c>
    </row>
    <row r="3888">
      <c r="B3888" s="28">
        <f>IF(C3888&lt; $D$4+1,MOD(((ROW(B3888)-ROW(B$7))),$C$5)+1,"")</f>
        <v/>
      </c>
      <c r="C3888" s="28">
        <f>ROUNDDOWN(((ROW(C3888)-ROW(C$7))/C$5)+1,0)</f>
        <v/>
      </c>
    </row>
    <row r="3889">
      <c r="B3889" s="28">
        <f>IF(C3889&lt; $D$4+1,MOD(((ROW(B3889)-ROW(B$7))),$C$5)+1,"")</f>
        <v/>
      </c>
      <c r="C3889" s="28">
        <f>ROUNDDOWN(((ROW(C3889)-ROW(C$7))/C$5)+1,0)</f>
        <v/>
      </c>
    </row>
    <row r="3890">
      <c r="B3890" s="28">
        <f>IF(C3890&lt; $D$4+1,MOD(((ROW(B3890)-ROW(B$7))),$C$5)+1,"")</f>
        <v/>
      </c>
      <c r="C3890" s="28">
        <f>ROUNDDOWN(((ROW(C3890)-ROW(C$7))/C$5)+1,0)</f>
        <v/>
      </c>
    </row>
    <row r="3891">
      <c r="B3891" s="28">
        <f>IF(C3891&lt; $D$4+1,MOD(((ROW(B3891)-ROW(B$7))),$C$5)+1,"")</f>
        <v/>
      </c>
      <c r="C3891" s="28">
        <f>ROUNDDOWN(((ROW(C3891)-ROW(C$7))/C$5)+1,0)</f>
        <v/>
      </c>
    </row>
    <row r="3892">
      <c r="B3892" s="28">
        <f>IF(C3892&lt; $D$4+1,MOD(((ROW(B3892)-ROW(B$7))),$C$5)+1,"")</f>
        <v/>
      </c>
      <c r="C3892" s="28">
        <f>ROUNDDOWN(((ROW(C3892)-ROW(C$7))/C$5)+1,0)</f>
        <v/>
      </c>
    </row>
    <row r="3893">
      <c r="B3893" s="28">
        <f>IF(C3893&lt; $D$4+1,MOD(((ROW(B3893)-ROW(B$7))),$C$5)+1,"")</f>
        <v/>
      </c>
      <c r="C3893" s="28">
        <f>ROUNDDOWN(((ROW(C3893)-ROW(C$7))/C$5)+1,0)</f>
        <v/>
      </c>
    </row>
    <row r="3894">
      <c r="B3894" s="28">
        <f>IF(C3894&lt; $D$4+1,MOD(((ROW(B3894)-ROW(B$7))),$C$5)+1,"")</f>
        <v/>
      </c>
      <c r="C3894" s="28">
        <f>ROUNDDOWN(((ROW(C3894)-ROW(C$7))/C$5)+1,0)</f>
        <v/>
      </c>
    </row>
    <row r="3895">
      <c r="B3895" s="28">
        <f>IF(C3895&lt; $D$4+1,MOD(((ROW(B3895)-ROW(B$7))),$C$5)+1,"")</f>
        <v/>
      </c>
      <c r="C3895" s="28">
        <f>ROUNDDOWN(((ROW(C3895)-ROW(C$7))/C$5)+1,0)</f>
        <v/>
      </c>
    </row>
    <row r="3896">
      <c r="B3896" s="28">
        <f>IF(C3896&lt; $D$4+1,MOD(((ROW(B3896)-ROW(B$7))),$C$5)+1,"")</f>
        <v/>
      </c>
      <c r="C3896" s="28">
        <f>ROUNDDOWN(((ROW(C3896)-ROW(C$7))/C$5)+1,0)</f>
        <v/>
      </c>
    </row>
    <row r="3897">
      <c r="B3897" s="28">
        <f>IF(C3897&lt; $D$4+1,MOD(((ROW(B3897)-ROW(B$7))),$C$5)+1,"")</f>
        <v/>
      </c>
      <c r="C3897" s="28">
        <f>ROUNDDOWN(((ROW(C3897)-ROW(C$7))/C$5)+1,0)</f>
        <v/>
      </c>
    </row>
    <row r="3898">
      <c r="B3898" s="28">
        <f>IF(C3898&lt; $D$4+1,MOD(((ROW(B3898)-ROW(B$7))),$C$5)+1,"")</f>
        <v/>
      </c>
      <c r="C3898" s="28">
        <f>ROUNDDOWN(((ROW(C3898)-ROW(C$7))/C$5)+1,0)</f>
        <v/>
      </c>
    </row>
    <row r="3899">
      <c r="B3899" s="28">
        <f>IF(C3899&lt; $D$4+1,MOD(((ROW(B3899)-ROW(B$7))),$C$5)+1,"")</f>
        <v/>
      </c>
      <c r="C3899" s="28">
        <f>ROUNDDOWN(((ROW(C3899)-ROW(C$7))/C$5)+1,0)</f>
        <v/>
      </c>
    </row>
    <row r="3900">
      <c r="B3900" s="28">
        <f>IF(C3900&lt; $D$4+1,MOD(((ROW(B3900)-ROW(B$7))),$C$5)+1,"")</f>
        <v/>
      </c>
      <c r="C3900" s="28">
        <f>ROUNDDOWN(((ROW(C3900)-ROW(C$7))/C$5)+1,0)</f>
        <v/>
      </c>
    </row>
    <row r="3901">
      <c r="B3901" s="28">
        <f>IF(C3901&lt; $D$4+1,MOD(((ROW(B3901)-ROW(B$7))),$C$5)+1,"")</f>
        <v/>
      </c>
      <c r="C3901" s="28">
        <f>ROUNDDOWN(((ROW(C3901)-ROW(C$7))/C$5)+1,0)</f>
        <v/>
      </c>
    </row>
    <row r="3902">
      <c r="B3902" s="28">
        <f>IF(C3902&lt; $D$4+1,MOD(((ROW(B3902)-ROW(B$7))),$C$5)+1,"")</f>
        <v/>
      </c>
      <c r="C3902" s="28">
        <f>ROUNDDOWN(((ROW(C3902)-ROW(C$7))/C$5)+1,0)</f>
        <v/>
      </c>
    </row>
    <row r="3903">
      <c r="B3903" s="28">
        <f>IF(C3903&lt; $D$4+1,MOD(((ROW(B3903)-ROW(B$7))),$C$5)+1,"")</f>
        <v/>
      </c>
      <c r="C3903" s="28">
        <f>ROUNDDOWN(((ROW(C3903)-ROW(C$7))/C$5)+1,0)</f>
        <v/>
      </c>
    </row>
    <row r="3904">
      <c r="B3904" s="28">
        <f>IF(C3904&lt; $D$4+1,MOD(((ROW(B3904)-ROW(B$7))),$C$5)+1,"")</f>
        <v/>
      </c>
      <c r="C3904" s="28">
        <f>ROUNDDOWN(((ROW(C3904)-ROW(C$7))/C$5)+1,0)</f>
        <v/>
      </c>
    </row>
    <row r="3905">
      <c r="B3905" s="28">
        <f>IF(C3905&lt; $D$4+1,MOD(((ROW(B3905)-ROW(B$7))),$C$5)+1,"")</f>
        <v/>
      </c>
      <c r="C3905" s="28">
        <f>ROUNDDOWN(((ROW(C3905)-ROW(C$7))/C$5)+1,0)</f>
        <v/>
      </c>
    </row>
    <row r="3906">
      <c r="B3906" s="28">
        <f>IF(C3906&lt; $D$4+1,MOD(((ROW(B3906)-ROW(B$7))),$C$5)+1,"")</f>
        <v/>
      </c>
      <c r="C3906" s="28">
        <f>ROUNDDOWN(((ROW(C3906)-ROW(C$7))/C$5)+1,0)</f>
        <v/>
      </c>
    </row>
    <row r="3907">
      <c r="B3907" s="28">
        <f>IF(C3907&lt; $D$4+1,MOD(((ROW(B3907)-ROW(B$7))),$C$5)+1,"")</f>
        <v/>
      </c>
      <c r="C3907" s="28">
        <f>ROUNDDOWN(((ROW(C3907)-ROW(C$7))/C$5)+1,0)</f>
        <v/>
      </c>
    </row>
    <row r="3908">
      <c r="B3908" s="28">
        <f>IF(C3908&lt; $D$4+1,MOD(((ROW(B3908)-ROW(B$7))),$C$5)+1,"")</f>
        <v/>
      </c>
      <c r="C3908" s="28">
        <f>ROUNDDOWN(((ROW(C3908)-ROW(C$7))/C$5)+1,0)</f>
        <v/>
      </c>
    </row>
    <row r="3909">
      <c r="B3909" s="28">
        <f>IF(C3909&lt; $D$4+1,MOD(((ROW(B3909)-ROW(B$7))),$C$5)+1,"")</f>
        <v/>
      </c>
      <c r="C3909" s="28">
        <f>ROUNDDOWN(((ROW(C3909)-ROW(C$7))/C$5)+1,0)</f>
        <v/>
      </c>
    </row>
    <row r="3910">
      <c r="B3910" s="28">
        <f>IF(C3910&lt; $D$4+1,MOD(((ROW(B3910)-ROW(B$7))),$C$5)+1,"")</f>
        <v/>
      </c>
      <c r="C3910" s="28">
        <f>ROUNDDOWN(((ROW(C3910)-ROW(C$7))/C$5)+1,0)</f>
        <v/>
      </c>
    </row>
    <row r="3911">
      <c r="B3911" s="28">
        <f>IF(C3911&lt; $D$4+1,MOD(((ROW(B3911)-ROW(B$7))),$C$5)+1,"")</f>
        <v/>
      </c>
      <c r="C3911" s="28">
        <f>ROUNDDOWN(((ROW(C3911)-ROW(C$7))/C$5)+1,0)</f>
        <v/>
      </c>
    </row>
    <row r="3912">
      <c r="B3912" s="28">
        <f>IF(C3912&lt; $D$4+1,MOD(((ROW(B3912)-ROW(B$7))),$C$5)+1,"")</f>
        <v/>
      </c>
      <c r="C3912" s="28">
        <f>ROUNDDOWN(((ROW(C3912)-ROW(C$7))/C$5)+1,0)</f>
        <v/>
      </c>
    </row>
    <row r="3913">
      <c r="B3913" s="28">
        <f>IF(C3913&lt; $D$4+1,MOD(((ROW(B3913)-ROW(B$7))),$C$5)+1,"")</f>
        <v/>
      </c>
      <c r="C3913" s="28">
        <f>ROUNDDOWN(((ROW(C3913)-ROW(C$7))/C$5)+1,0)</f>
        <v/>
      </c>
    </row>
    <row r="3914">
      <c r="B3914" s="28">
        <f>IF(C3914&lt; $D$4+1,MOD(((ROW(B3914)-ROW(B$7))),$C$5)+1,"")</f>
        <v/>
      </c>
      <c r="C3914" s="28">
        <f>ROUNDDOWN(((ROW(C3914)-ROW(C$7))/C$5)+1,0)</f>
        <v/>
      </c>
    </row>
    <row r="3915">
      <c r="B3915" s="28">
        <f>IF(C3915&lt; $D$4+1,MOD(((ROW(B3915)-ROW(B$7))),$C$5)+1,"")</f>
        <v/>
      </c>
      <c r="C3915" s="28">
        <f>ROUNDDOWN(((ROW(C3915)-ROW(C$7))/C$5)+1,0)</f>
        <v/>
      </c>
    </row>
    <row r="3916">
      <c r="B3916" s="28">
        <f>IF(C3916&lt; $D$4+1,MOD(((ROW(B3916)-ROW(B$7))),$C$5)+1,"")</f>
        <v/>
      </c>
      <c r="C3916" s="28">
        <f>ROUNDDOWN(((ROW(C3916)-ROW(C$7))/C$5)+1,0)</f>
        <v/>
      </c>
    </row>
    <row r="3917">
      <c r="B3917" s="28">
        <f>IF(C3917&lt; $D$4+1,MOD(((ROW(B3917)-ROW(B$7))),$C$5)+1,"")</f>
        <v/>
      </c>
      <c r="C3917" s="28">
        <f>ROUNDDOWN(((ROW(C3917)-ROW(C$7))/C$5)+1,0)</f>
        <v/>
      </c>
    </row>
    <row r="3918">
      <c r="B3918" s="28">
        <f>IF(C3918&lt; $D$4+1,MOD(((ROW(B3918)-ROW(B$7))),$C$5)+1,"")</f>
        <v/>
      </c>
      <c r="C3918" s="28">
        <f>ROUNDDOWN(((ROW(C3918)-ROW(C$7))/C$5)+1,0)</f>
        <v/>
      </c>
    </row>
    <row r="3919">
      <c r="B3919" s="28">
        <f>IF(C3919&lt; $D$4+1,MOD(((ROW(B3919)-ROW(B$7))),$C$5)+1,"")</f>
        <v/>
      </c>
      <c r="C3919" s="28">
        <f>ROUNDDOWN(((ROW(C3919)-ROW(C$7))/C$5)+1,0)</f>
        <v/>
      </c>
    </row>
    <row r="3920">
      <c r="B3920" s="28">
        <f>IF(C3920&lt; $D$4+1,MOD(((ROW(B3920)-ROW(B$7))),$C$5)+1,"")</f>
        <v/>
      </c>
      <c r="C3920" s="28">
        <f>ROUNDDOWN(((ROW(C3920)-ROW(C$7))/C$5)+1,0)</f>
        <v/>
      </c>
    </row>
    <row r="3921">
      <c r="B3921" s="28">
        <f>IF(C3921&lt; $D$4+1,MOD(((ROW(B3921)-ROW(B$7))),$C$5)+1,"")</f>
        <v/>
      </c>
      <c r="C3921" s="28">
        <f>ROUNDDOWN(((ROW(C3921)-ROW(C$7))/C$5)+1,0)</f>
        <v/>
      </c>
    </row>
    <row r="3922">
      <c r="B3922" s="28">
        <f>IF(C3922&lt; $D$4+1,MOD(((ROW(B3922)-ROW(B$7))),$C$5)+1,"")</f>
        <v/>
      </c>
      <c r="C3922" s="28">
        <f>ROUNDDOWN(((ROW(C3922)-ROW(C$7))/C$5)+1,0)</f>
        <v/>
      </c>
    </row>
    <row r="3923">
      <c r="B3923" s="28">
        <f>IF(C3923&lt; $D$4+1,MOD(((ROW(B3923)-ROW(B$7))),$C$5)+1,"")</f>
        <v/>
      </c>
      <c r="C3923" s="28">
        <f>ROUNDDOWN(((ROW(C3923)-ROW(C$7))/C$5)+1,0)</f>
        <v/>
      </c>
    </row>
    <row r="3924">
      <c r="B3924" s="28">
        <f>IF(C3924&lt; $D$4+1,MOD(((ROW(B3924)-ROW(B$7))),$C$5)+1,"")</f>
        <v/>
      </c>
      <c r="C3924" s="28">
        <f>ROUNDDOWN(((ROW(C3924)-ROW(C$7))/C$5)+1,0)</f>
        <v/>
      </c>
    </row>
    <row r="3925">
      <c r="B3925" s="28">
        <f>IF(C3925&lt; $D$4+1,MOD(((ROW(B3925)-ROW(B$7))),$C$5)+1,"")</f>
        <v/>
      </c>
      <c r="C3925" s="28">
        <f>ROUNDDOWN(((ROW(C3925)-ROW(C$7))/C$5)+1,0)</f>
        <v/>
      </c>
    </row>
    <row r="3926">
      <c r="B3926" s="28">
        <f>IF(C3926&lt; $D$4+1,MOD(((ROW(B3926)-ROW(B$7))),$C$5)+1,"")</f>
        <v/>
      </c>
      <c r="C3926" s="28">
        <f>ROUNDDOWN(((ROW(C3926)-ROW(C$7))/C$5)+1,0)</f>
        <v/>
      </c>
    </row>
    <row r="3927">
      <c r="B3927" s="28">
        <f>IF(C3927&lt; $D$4+1,MOD(((ROW(B3927)-ROW(B$7))),$C$5)+1,"")</f>
        <v/>
      </c>
      <c r="C3927" s="28">
        <f>ROUNDDOWN(((ROW(C3927)-ROW(C$7))/C$5)+1,0)</f>
        <v/>
      </c>
    </row>
    <row r="3928">
      <c r="B3928" s="28">
        <f>IF(C3928&lt; $D$4+1,MOD(((ROW(B3928)-ROW(B$7))),$C$5)+1,"")</f>
        <v/>
      </c>
      <c r="C3928" s="28">
        <f>ROUNDDOWN(((ROW(C3928)-ROW(C$7))/C$5)+1,0)</f>
        <v/>
      </c>
    </row>
    <row r="3929">
      <c r="B3929" s="28">
        <f>IF(C3929&lt; $D$4+1,MOD(((ROW(B3929)-ROW(B$7))),$C$5)+1,"")</f>
        <v/>
      </c>
      <c r="C3929" s="28">
        <f>ROUNDDOWN(((ROW(C3929)-ROW(C$7))/C$5)+1,0)</f>
        <v/>
      </c>
    </row>
    <row r="3930">
      <c r="B3930" s="28">
        <f>IF(C3930&lt; $D$4+1,MOD(((ROW(B3930)-ROW(B$7))),$C$5)+1,"")</f>
        <v/>
      </c>
      <c r="C3930" s="28">
        <f>ROUNDDOWN(((ROW(C3930)-ROW(C$7))/C$5)+1,0)</f>
        <v/>
      </c>
    </row>
    <row r="3931">
      <c r="B3931" s="28">
        <f>IF(C3931&lt; $D$4+1,MOD(((ROW(B3931)-ROW(B$7))),$C$5)+1,"")</f>
        <v/>
      </c>
      <c r="C3931" s="28">
        <f>ROUNDDOWN(((ROW(C3931)-ROW(C$7))/C$5)+1,0)</f>
        <v/>
      </c>
    </row>
    <row r="3932">
      <c r="B3932" s="28">
        <f>IF(C3932&lt; $D$4+1,MOD(((ROW(B3932)-ROW(B$7))),$C$5)+1,"")</f>
        <v/>
      </c>
      <c r="C3932" s="28">
        <f>ROUNDDOWN(((ROW(C3932)-ROW(C$7))/C$5)+1,0)</f>
        <v/>
      </c>
    </row>
    <row r="3933">
      <c r="B3933" s="28">
        <f>IF(C3933&lt; $D$4+1,MOD(((ROW(B3933)-ROW(B$7))),$C$5)+1,"")</f>
        <v/>
      </c>
      <c r="C3933" s="28">
        <f>ROUNDDOWN(((ROW(C3933)-ROW(C$7))/C$5)+1,0)</f>
        <v/>
      </c>
    </row>
    <row r="3934">
      <c r="B3934" s="28">
        <f>IF(C3934&lt; $D$4+1,MOD(((ROW(B3934)-ROW(B$7))),$C$5)+1,"")</f>
        <v/>
      </c>
      <c r="C3934" s="28">
        <f>ROUNDDOWN(((ROW(C3934)-ROW(C$7))/C$5)+1,0)</f>
        <v/>
      </c>
    </row>
    <row r="3935">
      <c r="B3935" s="28">
        <f>IF(C3935&lt; $D$4+1,MOD(((ROW(B3935)-ROW(B$7))),$C$5)+1,"")</f>
        <v/>
      </c>
      <c r="C3935" s="28">
        <f>ROUNDDOWN(((ROW(C3935)-ROW(C$7))/C$5)+1,0)</f>
        <v/>
      </c>
    </row>
    <row r="3936">
      <c r="B3936" s="28">
        <f>IF(C3936&lt; $D$4+1,MOD(((ROW(B3936)-ROW(B$7))),$C$5)+1,"")</f>
        <v/>
      </c>
      <c r="C3936" s="28">
        <f>ROUNDDOWN(((ROW(C3936)-ROW(C$7))/C$5)+1,0)</f>
        <v/>
      </c>
    </row>
    <row r="3937">
      <c r="B3937" s="28">
        <f>IF(C3937&lt; $D$4+1,MOD(((ROW(B3937)-ROW(B$7))),$C$5)+1,"")</f>
        <v/>
      </c>
      <c r="C3937" s="28">
        <f>ROUNDDOWN(((ROW(C3937)-ROW(C$7))/C$5)+1,0)</f>
        <v/>
      </c>
    </row>
    <row r="3938">
      <c r="B3938" s="28">
        <f>IF(C3938&lt; $D$4+1,MOD(((ROW(B3938)-ROW(B$7))),$C$5)+1,"")</f>
        <v/>
      </c>
      <c r="C3938" s="28">
        <f>ROUNDDOWN(((ROW(C3938)-ROW(C$7))/C$5)+1,0)</f>
        <v/>
      </c>
    </row>
    <row r="3939">
      <c r="B3939" s="28">
        <f>IF(C3939&lt; $D$4+1,MOD(((ROW(B3939)-ROW(B$7))),$C$5)+1,"")</f>
        <v/>
      </c>
      <c r="C3939" s="28">
        <f>ROUNDDOWN(((ROW(C3939)-ROW(C$7))/C$5)+1,0)</f>
        <v/>
      </c>
    </row>
    <row r="3940">
      <c r="B3940" s="28">
        <f>IF(C3940&lt; $D$4+1,MOD(((ROW(B3940)-ROW(B$7))),$C$5)+1,"")</f>
        <v/>
      </c>
      <c r="C3940" s="28">
        <f>ROUNDDOWN(((ROW(C3940)-ROW(C$7))/C$5)+1,0)</f>
        <v/>
      </c>
    </row>
    <row r="3941">
      <c r="B3941" s="28">
        <f>IF(C3941&lt; $D$4+1,MOD(((ROW(B3941)-ROW(B$7))),$C$5)+1,"")</f>
        <v/>
      </c>
      <c r="C3941" s="28">
        <f>ROUNDDOWN(((ROW(C3941)-ROW(C$7))/C$5)+1,0)</f>
        <v/>
      </c>
    </row>
    <row r="3942">
      <c r="B3942" s="28">
        <f>IF(C3942&lt; $D$4+1,MOD(((ROW(B3942)-ROW(B$7))),$C$5)+1,"")</f>
        <v/>
      </c>
      <c r="C3942" s="28">
        <f>ROUNDDOWN(((ROW(C3942)-ROW(C$7))/C$5)+1,0)</f>
        <v/>
      </c>
    </row>
    <row r="3943">
      <c r="B3943" s="28">
        <f>IF(C3943&lt; $D$4+1,MOD(((ROW(B3943)-ROW(B$7))),$C$5)+1,"")</f>
        <v/>
      </c>
      <c r="C3943" s="28">
        <f>ROUNDDOWN(((ROW(C3943)-ROW(C$7))/C$5)+1,0)</f>
        <v/>
      </c>
    </row>
    <row r="3944">
      <c r="B3944" s="28">
        <f>IF(C3944&lt; $D$4+1,MOD(((ROW(B3944)-ROW(B$7))),$C$5)+1,"")</f>
        <v/>
      </c>
      <c r="C3944" s="28">
        <f>ROUNDDOWN(((ROW(C3944)-ROW(C$7))/C$5)+1,0)</f>
        <v/>
      </c>
    </row>
    <row r="3945">
      <c r="B3945" s="28">
        <f>IF(C3945&lt; $D$4+1,MOD(((ROW(B3945)-ROW(B$7))),$C$5)+1,"")</f>
        <v/>
      </c>
      <c r="C3945" s="28">
        <f>ROUNDDOWN(((ROW(C3945)-ROW(C$7))/C$5)+1,0)</f>
        <v/>
      </c>
    </row>
    <row r="3946">
      <c r="B3946" s="28">
        <f>IF(C3946&lt; $D$4+1,MOD(((ROW(B3946)-ROW(B$7))),$C$5)+1,"")</f>
        <v/>
      </c>
      <c r="C3946" s="28">
        <f>ROUNDDOWN(((ROW(C3946)-ROW(C$7))/C$5)+1,0)</f>
        <v/>
      </c>
    </row>
    <row r="3947">
      <c r="B3947" s="28">
        <f>IF(C3947&lt; $D$4+1,MOD(((ROW(B3947)-ROW(B$7))),$C$5)+1,"")</f>
        <v/>
      </c>
      <c r="C3947" s="28">
        <f>ROUNDDOWN(((ROW(C3947)-ROW(C$7))/C$5)+1,0)</f>
        <v/>
      </c>
    </row>
    <row r="3948">
      <c r="B3948" s="28">
        <f>IF(C3948&lt; $D$4+1,MOD(((ROW(B3948)-ROW(B$7))),$C$5)+1,"")</f>
        <v/>
      </c>
      <c r="C3948" s="28">
        <f>ROUNDDOWN(((ROW(C3948)-ROW(C$7))/C$5)+1,0)</f>
        <v/>
      </c>
    </row>
    <row r="3949">
      <c r="B3949" s="28">
        <f>IF(C3949&lt; $D$4+1,MOD(((ROW(B3949)-ROW(B$7))),$C$5)+1,"")</f>
        <v/>
      </c>
      <c r="C3949" s="28">
        <f>ROUNDDOWN(((ROW(C3949)-ROW(C$7))/C$5)+1,0)</f>
        <v/>
      </c>
    </row>
    <row r="3950">
      <c r="B3950" s="28">
        <f>IF(C3950&lt; $D$4+1,MOD(((ROW(B3950)-ROW(B$7))),$C$5)+1,"")</f>
        <v/>
      </c>
      <c r="C3950" s="28">
        <f>ROUNDDOWN(((ROW(C3950)-ROW(C$7))/C$5)+1,0)</f>
        <v/>
      </c>
    </row>
    <row r="3951">
      <c r="B3951" s="28">
        <f>IF(C3951&lt; $D$4+1,MOD(((ROW(B3951)-ROW(B$7))),$C$5)+1,"")</f>
        <v/>
      </c>
      <c r="C3951" s="28">
        <f>ROUNDDOWN(((ROW(C3951)-ROW(C$7))/C$5)+1,0)</f>
        <v/>
      </c>
    </row>
    <row r="3952">
      <c r="B3952" s="28">
        <f>IF(C3952&lt; $D$4+1,MOD(((ROW(B3952)-ROW(B$7))),$C$5)+1,"")</f>
        <v/>
      </c>
      <c r="C3952" s="28">
        <f>ROUNDDOWN(((ROW(C3952)-ROW(C$7))/C$5)+1,0)</f>
        <v/>
      </c>
    </row>
    <row r="3953">
      <c r="B3953" s="28">
        <f>IF(C3953&lt; $D$4+1,MOD(((ROW(B3953)-ROW(B$7))),$C$5)+1,"")</f>
        <v/>
      </c>
      <c r="C3953" s="28">
        <f>ROUNDDOWN(((ROW(C3953)-ROW(C$7))/C$5)+1,0)</f>
        <v/>
      </c>
    </row>
    <row r="3954">
      <c r="B3954" s="28">
        <f>IF(C3954&lt; $D$4+1,MOD(((ROW(B3954)-ROW(B$7))),$C$5)+1,"")</f>
        <v/>
      </c>
      <c r="C3954" s="28">
        <f>ROUNDDOWN(((ROW(C3954)-ROW(C$7))/C$5)+1,0)</f>
        <v/>
      </c>
    </row>
    <row r="3955">
      <c r="B3955" s="28">
        <f>IF(C3955&lt; $D$4+1,MOD(((ROW(B3955)-ROW(B$7))),$C$5)+1,"")</f>
        <v/>
      </c>
      <c r="C3955" s="28">
        <f>ROUNDDOWN(((ROW(C3955)-ROW(C$7))/C$5)+1,0)</f>
        <v/>
      </c>
    </row>
    <row r="3956">
      <c r="B3956" s="28">
        <f>IF(C3956&lt; $D$4+1,MOD(((ROW(B3956)-ROW(B$7))),$C$5)+1,"")</f>
        <v/>
      </c>
      <c r="C3956" s="28">
        <f>ROUNDDOWN(((ROW(C3956)-ROW(C$7))/C$5)+1,0)</f>
        <v/>
      </c>
    </row>
    <row r="3957">
      <c r="B3957" s="28">
        <f>IF(C3957&lt; $D$4+1,MOD(((ROW(B3957)-ROW(B$7))),$C$5)+1,"")</f>
        <v/>
      </c>
      <c r="C3957" s="28">
        <f>ROUNDDOWN(((ROW(C3957)-ROW(C$7))/C$5)+1,0)</f>
        <v/>
      </c>
    </row>
    <row r="3958">
      <c r="B3958" s="28">
        <f>IF(C3958&lt; $D$4+1,MOD(((ROW(B3958)-ROW(B$7))),$C$5)+1,"")</f>
        <v/>
      </c>
      <c r="C3958" s="28">
        <f>ROUNDDOWN(((ROW(C3958)-ROW(C$7))/C$5)+1,0)</f>
        <v/>
      </c>
    </row>
    <row r="3959">
      <c r="B3959" s="28">
        <f>IF(C3959&lt; $D$4+1,MOD(((ROW(B3959)-ROW(B$7))),$C$5)+1,"")</f>
        <v/>
      </c>
      <c r="C3959" s="28">
        <f>ROUNDDOWN(((ROW(C3959)-ROW(C$7))/C$5)+1,0)</f>
        <v/>
      </c>
    </row>
    <row r="3960">
      <c r="B3960" s="28">
        <f>IF(C3960&lt; $D$4+1,MOD(((ROW(B3960)-ROW(B$7))),$C$5)+1,"")</f>
        <v/>
      </c>
      <c r="C3960" s="28">
        <f>ROUNDDOWN(((ROW(C3960)-ROW(C$7))/C$5)+1,0)</f>
        <v/>
      </c>
    </row>
    <row r="3961">
      <c r="B3961" s="28">
        <f>IF(C3961&lt; $D$4+1,MOD(((ROW(B3961)-ROW(B$7))),$C$5)+1,"")</f>
        <v/>
      </c>
      <c r="C3961" s="28">
        <f>ROUNDDOWN(((ROW(C3961)-ROW(C$7))/C$5)+1,0)</f>
        <v/>
      </c>
    </row>
    <row r="3962">
      <c r="B3962" s="28">
        <f>IF(C3962&lt; $D$4+1,MOD(((ROW(B3962)-ROW(B$7))),$C$5)+1,"")</f>
        <v/>
      </c>
      <c r="C3962" s="28">
        <f>ROUNDDOWN(((ROW(C3962)-ROW(C$7))/C$5)+1,0)</f>
        <v/>
      </c>
    </row>
    <row r="3963">
      <c r="B3963" s="28">
        <f>IF(C3963&lt; $D$4+1,MOD(((ROW(B3963)-ROW(B$7))),$C$5)+1,"")</f>
        <v/>
      </c>
      <c r="C3963" s="28">
        <f>ROUNDDOWN(((ROW(C3963)-ROW(C$7))/C$5)+1,0)</f>
        <v/>
      </c>
    </row>
    <row r="3964">
      <c r="B3964" s="28">
        <f>IF(C3964&lt; $D$4+1,MOD(((ROW(B3964)-ROW(B$7))),$C$5)+1,"")</f>
        <v/>
      </c>
      <c r="C3964" s="28">
        <f>ROUNDDOWN(((ROW(C3964)-ROW(C$7))/C$5)+1,0)</f>
        <v/>
      </c>
    </row>
    <row r="3965">
      <c r="B3965" s="28">
        <f>IF(C3965&lt; $D$4+1,MOD(((ROW(B3965)-ROW(B$7))),$C$5)+1,"")</f>
        <v/>
      </c>
      <c r="C3965" s="28">
        <f>ROUNDDOWN(((ROW(C3965)-ROW(C$7))/C$5)+1,0)</f>
        <v/>
      </c>
    </row>
    <row r="3966">
      <c r="B3966" s="28">
        <f>IF(C3966&lt; $D$4+1,MOD(((ROW(B3966)-ROW(B$7))),$C$5)+1,"")</f>
        <v/>
      </c>
      <c r="C3966" s="28">
        <f>ROUNDDOWN(((ROW(C3966)-ROW(C$7))/C$5)+1,0)</f>
        <v/>
      </c>
    </row>
    <row r="3967">
      <c r="B3967" s="28">
        <f>IF(C3967&lt; $D$4+1,MOD(((ROW(B3967)-ROW(B$7))),$C$5)+1,"")</f>
        <v/>
      </c>
      <c r="C3967" s="28">
        <f>ROUNDDOWN(((ROW(C3967)-ROW(C$7))/C$5)+1,0)</f>
        <v/>
      </c>
    </row>
    <row r="3968">
      <c r="B3968" s="28">
        <f>IF(C3968&lt; $D$4+1,MOD(((ROW(B3968)-ROW(B$7))),$C$5)+1,"")</f>
        <v/>
      </c>
      <c r="C3968" s="28">
        <f>ROUNDDOWN(((ROW(C3968)-ROW(C$7))/C$5)+1,0)</f>
        <v/>
      </c>
    </row>
    <row r="3969">
      <c r="B3969" s="28">
        <f>IF(C3969&lt; $D$4+1,MOD(((ROW(B3969)-ROW(B$7))),$C$5)+1,"")</f>
        <v/>
      </c>
      <c r="C3969" s="28">
        <f>ROUNDDOWN(((ROW(C3969)-ROW(C$7))/C$5)+1,0)</f>
        <v/>
      </c>
    </row>
    <row r="3970">
      <c r="B3970" s="28">
        <f>IF(C3970&lt; $D$4+1,MOD(((ROW(B3970)-ROW(B$7))),$C$5)+1,"")</f>
        <v/>
      </c>
      <c r="C3970" s="28">
        <f>ROUNDDOWN(((ROW(C3970)-ROW(C$7))/C$5)+1,0)</f>
        <v/>
      </c>
    </row>
    <row r="3971">
      <c r="B3971" s="28">
        <f>IF(C3971&lt; $D$4+1,MOD(((ROW(B3971)-ROW(B$7))),$C$5)+1,"")</f>
        <v/>
      </c>
      <c r="C3971" s="28">
        <f>ROUNDDOWN(((ROW(C3971)-ROW(C$7))/C$5)+1,0)</f>
        <v/>
      </c>
    </row>
    <row r="3972">
      <c r="B3972" s="28">
        <f>IF(C3972&lt; $D$4+1,MOD(((ROW(B3972)-ROW(B$7))),$C$5)+1,"")</f>
        <v/>
      </c>
      <c r="C3972" s="28">
        <f>ROUNDDOWN(((ROW(C3972)-ROW(C$7))/C$5)+1,0)</f>
        <v/>
      </c>
    </row>
    <row r="3973">
      <c r="B3973" s="28">
        <f>IF(C3973&lt; $D$4+1,MOD(((ROW(B3973)-ROW(B$7))),$C$5)+1,"")</f>
        <v/>
      </c>
      <c r="C3973" s="28">
        <f>ROUNDDOWN(((ROW(C3973)-ROW(C$7))/C$5)+1,0)</f>
        <v/>
      </c>
    </row>
    <row r="3974">
      <c r="B3974" s="28">
        <f>IF(C3974&lt; $D$4+1,MOD(((ROW(B3974)-ROW(B$7))),$C$5)+1,"")</f>
        <v/>
      </c>
      <c r="C3974" s="28">
        <f>ROUNDDOWN(((ROW(C3974)-ROW(C$7))/C$5)+1,0)</f>
        <v/>
      </c>
    </row>
    <row r="3975">
      <c r="B3975" s="28">
        <f>IF(C3975&lt; $D$4+1,MOD(((ROW(B3975)-ROW(B$7))),$C$5)+1,"")</f>
        <v/>
      </c>
      <c r="C3975" s="28">
        <f>ROUNDDOWN(((ROW(C3975)-ROW(C$7))/C$5)+1,0)</f>
        <v/>
      </c>
    </row>
    <row r="3976">
      <c r="B3976" s="28">
        <f>IF(C3976&lt; $D$4+1,MOD(((ROW(B3976)-ROW(B$7))),$C$5)+1,"")</f>
        <v/>
      </c>
      <c r="C3976" s="28">
        <f>ROUNDDOWN(((ROW(C3976)-ROW(C$7))/C$5)+1,0)</f>
        <v/>
      </c>
    </row>
    <row r="3977">
      <c r="B3977" s="28">
        <f>IF(C3977&lt; $D$4+1,MOD(((ROW(B3977)-ROW(B$7))),$C$5)+1,"")</f>
        <v/>
      </c>
      <c r="C3977" s="28">
        <f>ROUNDDOWN(((ROW(C3977)-ROW(C$7))/C$5)+1,0)</f>
        <v/>
      </c>
    </row>
    <row r="3978">
      <c r="B3978" s="28">
        <f>IF(C3978&lt; $D$4+1,MOD(((ROW(B3978)-ROW(B$7))),$C$5)+1,"")</f>
        <v/>
      </c>
      <c r="C3978" s="28">
        <f>ROUNDDOWN(((ROW(C3978)-ROW(C$7))/C$5)+1,0)</f>
        <v/>
      </c>
    </row>
    <row r="3979">
      <c r="B3979" s="28">
        <f>IF(C3979&lt; $D$4+1,MOD(((ROW(B3979)-ROW(B$7))),$C$5)+1,"")</f>
        <v/>
      </c>
      <c r="C3979" s="28">
        <f>ROUNDDOWN(((ROW(C3979)-ROW(C$7))/C$5)+1,0)</f>
        <v/>
      </c>
    </row>
    <row r="3980">
      <c r="B3980" s="28">
        <f>IF(C3980&lt; $D$4+1,MOD(((ROW(B3980)-ROW(B$7))),$C$5)+1,"")</f>
        <v/>
      </c>
      <c r="C3980" s="28">
        <f>ROUNDDOWN(((ROW(C3980)-ROW(C$7))/C$5)+1,0)</f>
        <v/>
      </c>
    </row>
    <row r="3981">
      <c r="B3981" s="28">
        <f>IF(C3981&lt; $D$4+1,MOD(((ROW(B3981)-ROW(B$7))),$C$5)+1,"")</f>
        <v/>
      </c>
      <c r="C3981" s="28">
        <f>ROUNDDOWN(((ROW(C3981)-ROW(C$7))/C$5)+1,0)</f>
        <v/>
      </c>
    </row>
    <row r="3982">
      <c r="B3982" s="28">
        <f>IF(C3982&lt; $D$4+1,MOD(((ROW(B3982)-ROW(B$7))),$C$5)+1,"")</f>
        <v/>
      </c>
      <c r="C3982" s="28">
        <f>ROUNDDOWN(((ROW(C3982)-ROW(C$7))/C$5)+1,0)</f>
        <v/>
      </c>
    </row>
    <row r="3983">
      <c r="B3983" s="28">
        <f>IF(C3983&lt; $D$4+1,MOD(((ROW(B3983)-ROW(B$7))),$C$5)+1,"")</f>
        <v/>
      </c>
      <c r="C3983" s="28">
        <f>ROUNDDOWN(((ROW(C3983)-ROW(C$7))/C$5)+1,0)</f>
        <v/>
      </c>
    </row>
    <row r="3984">
      <c r="B3984" s="28">
        <f>IF(C3984&lt; $D$4+1,MOD(((ROW(B3984)-ROW(B$7))),$C$5)+1,"")</f>
        <v/>
      </c>
      <c r="C3984" s="28">
        <f>ROUNDDOWN(((ROW(C3984)-ROW(C$7))/C$5)+1,0)</f>
        <v/>
      </c>
    </row>
    <row r="3985">
      <c r="B3985" s="28">
        <f>IF(C3985&lt; $D$4+1,MOD(((ROW(B3985)-ROW(B$7))),$C$5)+1,"")</f>
        <v/>
      </c>
      <c r="C3985" s="28">
        <f>ROUNDDOWN(((ROW(C3985)-ROW(C$7))/C$5)+1,0)</f>
        <v/>
      </c>
    </row>
    <row r="3986">
      <c r="B3986" s="28">
        <f>IF(C3986&lt; $D$4+1,MOD(((ROW(B3986)-ROW(B$7))),$C$5)+1,"")</f>
        <v/>
      </c>
      <c r="C3986" s="28">
        <f>ROUNDDOWN(((ROW(C3986)-ROW(C$7))/C$5)+1,0)</f>
        <v/>
      </c>
    </row>
    <row r="3987">
      <c r="B3987" s="28">
        <f>IF(C3987&lt; $D$4+1,MOD(((ROW(B3987)-ROW(B$7))),$C$5)+1,"")</f>
        <v/>
      </c>
      <c r="C3987" s="28">
        <f>ROUNDDOWN(((ROW(C3987)-ROW(C$7))/C$5)+1,0)</f>
        <v/>
      </c>
    </row>
    <row r="3988">
      <c r="B3988" s="28">
        <f>IF(C3988&lt; $D$4+1,MOD(((ROW(B3988)-ROW(B$7))),$C$5)+1,"")</f>
        <v/>
      </c>
      <c r="C3988" s="28">
        <f>ROUNDDOWN(((ROW(C3988)-ROW(C$7))/C$5)+1,0)</f>
        <v/>
      </c>
    </row>
    <row r="3989">
      <c r="B3989" s="28">
        <f>IF(C3989&lt; $D$4+1,MOD(((ROW(B3989)-ROW(B$7))),$C$5)+1,"")</f>
        <v/>
      </c>
      <c r="C3989" s="28">
        <f>ROUNDDOWN(((ROW(C3989)-ROW(C$7))/C$5)+1,0)</f>
        <v/>
      </c>
    </row>
    <row r="3990">
      <c r="B3990" s="28">
        <f>IF(C3990&lt; $D$4+1,MOD(((ROW(B3990)-ROW(B$7))),$C$5)+1,"")</f>
        <v/>
      </c>
      <c r="C3990" s="28">
        <f>ROUNDDOWN(((ROW(C3990)-ROW(C$7))/C$5)+1,0)</f>
        <v/>
      </c>
    </row>
    <row r="3991">
      <c r="B3991" s="28">
        <f>IF(C3991&lt; $D$4+1,MOD(((ROW(B3991)-ROW(B$7))),$C$5)+1,"")</f>
        <v/>
      </c>
      <c r="C3991" s="28">
        <f>ROUNDDOWN(((ROW(C3991)-ROW(C$7))/C$5)+1,0)</f>
        <v/>
      </c>
    </row>
    <row r="3992">
      <c r="B3992" s="28">
        <f>IF(C3992&lt; $D$4+1,MOD(((ROW(B3992)-ROW(B$7))),$C$5)+1,"")</f>
        <v/>
      </c>
      <c r="C3992" s="28">
        <f>ROUNDDOWN(((ROW(C3992)-ROW(C$7))/C$5)+1,0)</f>
        <v/>
      </c>
    </row>
    <row r="3993">
      <c r="B3993" s="28">
        <f>IF(C3993&lt; $D$4+1,MOD(((ROW(B3993)-ROW(B$7))),$C$5)+1,"")</f>
        <v/>
      </c>
      <c r="C3993" s="28">
        <f>ROUNDDOWN(((ROW(C3993)-ROW(C$7))/C$5)+1,0)</f>
        <v/>
      </c>
    </row>
    <row r="3994">
      <c r="B3994" s="28">
        <f>IF(C3994&lt; $D$4+1,MOD(((ROW(B3994)-ROW(B$7))),$C$5)+1,"")</f>
        <v/>
      </c>
      <c r="C3994" s="28">
        <f>ROUNDDOWN(((ROW(C3994)-ROW(C$7))/C$5)+1,0)</f>
        <v/>
      </c>
    </row>
    <row r="3995">
      <c r="B3995" s="28">
        <f>IF(C3995&lt; $D$4+1,MOD(((ROW(B3995)-ROW(B$7))),$C$5)+1,"")</f>
        <v/>
      </c>
      <c r="C3995" s="28">
        <f>ROUNDDOWN(((ROW(C3995)-ROW(C$7))/C$5)+1,0)</f>
        <v/>
      </c>
    </row>
    <row r="3996">
      <c r="B3996" s="28">
        <f>IF(C3996&lt; $D$4+1,MOD(((ROW(B3996)-ROW(B$7))),$C$5)+1,"")</f>
        <v/>
      </c>
      <c r="C3996" s="28">
        <f>ROUNDDOWN(((ROW(C3996)-ROW(C$7))/C$5)+1,0)</f>
        <v/>
      </c>
    </row>
    <row r="3997">
      <c r="B3997" s="28">
        <f>IF(C3997&lt; $D$4+1,MOD(((ROW(B3997)-ROW(B$7))),$C$5)+1,"")</f>
        <v/>
      </c>
      <c r="C3997" s="28">
        <f>ROUNDDOWN(((ROW(C3997)-ROW(C$7))/C$5)+1,0)</f>
        <v/>
      </c>
    </row>
    <row r="3998">
      <c r="B3998" s="28">
        <f>IF(C3998&lt; $D$4+1,MOD(((ROW(B3998)-ROW(B$7))),$C$5)+1,"")</f>
        <v/>
      </c>
      <c r="C3998" s="28">
        <f>ROUNDDOWN(((ROW(C3998)-ROW(C$7))/C$5)+1,0)</f>
        <v/>
      </c>
    </row>
    <row r="3999">
      <c r="B3999" s="28">
        <f>IF(C3999&lt; $D$4+1,MOD(((ROW(B3999)-ROW(B$7))),$C$5)+1,"")</f>
        <v/>
      </c>
      <c r="C3999" s="28">
        <f>ROUNDDOWN(((ROW(C3999)-ROW(C$7))/C$5)+1,0)</f>
        <v/>
      </c>
    </row>
    <row r="4000">
      <c r="B4000" s="28">
        <f>IF(C4000&lt; $D$4+1,MOD(((ROW(B4000)-ROW(B$7))),$C$5)+1,"")</f>
        <v/>
      </c>
      <c r="C4000" s="28">
        <f>ROUNDDOWN(((ROW(C4000)-ROW(C$7))/C$5)+1,0)</f>
        <v/>
      </c>
    </row>
    <row r="4001">
      <c r="B4001" s="28">
        <f>IF(C4001&lt; $D$4+1,MOD(((ROW(B4001)-ROW(B$7))),$C$5)+1,"")</f>
        <v/>
      </c>
      <c r="C4001" s="28">
        <f>ROUNDDOWN(((ROW(C4001)-ROW(C$7))/C$5)+1,0)</f>
        <v/>
      </c>
    </row>
    <row r="4002">
      <c r="B4002" s="28">
        <f>IF(C4002&lt; $D$4+1,MOD(((ROW(B4002)-ROW(B$7))),$C$5)+1,"")</f>
        <v/>
      </c>
      <c r="C4002" s="28">
        <f>ROUNDDOWN(((ROW(C4002)-ROW(C$7))/C$5)+1,0)</f>
        <v/>
      </c>
    </row>
    <row r="4003">
      <c r="B4003" s="28">
        <f>IF(C4003&lt; $D$4+1,MOD(((ROW(B4003)-ROW(B$7))),$C$5)+1,"")</f>
        <v/>
      </c>
      <c r="C4003" s="28">
        <f>ROUNDDOWN(((ROW(C4003)-ROW(C$7))/C$5)+1,0)</f>
        <v/>
      </c>
    </row>
    <row r="4004">
      <c r="B4004" s="28">
        <f>IF(C4004&lt; $D$4+1,MOD(((ROW(B4004)-ROW(B$7))),$C$5)+1,"")</f>
        <v/>
      </c>
      <c r="C4004" s="28">
        <f>ROUNDDOWN(((ROW(C4004)-ROW(C$7))/C$5)+1,0)</f>
        <v/>
      </c>
    </row>
    <row r="4005">
      <c r="B4005" s="28">
        <f>IF(C4005&lt; $D$4+1,MOD(((ROW(B4005)-ROW(B$7))),$C$5)+1,"")</f>
        <v/>
      </c>
      <c r="C4005" s="28">
        <f>ROUNDDOWN(((ROW(C4005)-ROW(C$7))/C$5)+1,0)</f>
        <v/>
      </c>
    </row>
    <row r="4006">
      <c r="B4006" s="28">
        <f>IF(C4006&lt; $D$4+1,MOD(((ROW(B4006)-ROW(B$7))),$C$5)+1,"")</f>
        <v/>
      </c>
      <c r="C4006" s="28">
        <f>ROUNDDOWN(((ROW(C4006)-ROW(C$7))/C$5)+1,0)</f>
        <v/>
      </c>
    </row>
    <row r="4007">
      <c r="B4007" s="28">
        <f>IF(C4007&lt; $D$4+1,MOD(((ROW(B4007)-ROW(B$7))),$C$5)+1,"")</f>
        <v/>
      </c>
      <c r="C4007" s="28">
        <f>ROUNDDOWN(((ROW(C4007)-ROW(C$7))/C$5)+1,0)</f>
        <v/>
      </c>
    </row>
    <row r="4008">
      <c r="B4008" s="28">
        <f>IF(C4008&lt; $D$4+1,MOD(((ROW(B4008)-ROW(B$7))),$C$5)+1,"")</f>
        <v/>
      </c>
      <c r="C4008" s="28">
        <f>ROUNDDOWN(((ROW(C4008)-ROW(C$7))/C$5)+1,0)</f>
        <v/>
      </c>
    </row>
    <row r="4009">
      <c r="B4009" s="28">
        <f>IF(C4009&lt; $D$4+1,MOD(((ROW(B4009)-ROW(B$7))),$C$5)+1,"")</f>
        <v/>
      </c>
      <c r="C4009" s="28">
        <f>ROUNDDOWN(((ROW(C4009)-ROW(C$7))/C$5)+1,0)</f>
        <v/>
      </c>
    </row>
    <row r="4010">
      <c r="B4010" s="28">
        <f>IF(C4010&lt; $D$4+1,MOD(((ROW(B4010)-ROW(B$7))),$C$5)+1,"")</f>
        <v/>
      </c>
      <c r="C4010" s="28">
        <f>ROUNDDOWN(((ROW(C4010)-ROW(C$7))/C$5)+1,0)</f>
        <v/>
      </c>
    </row>
    <row r="4011">
      <c r="B4011" s="28">
        <f>IF(C4011&lt; $D$4+1,MOD(((ROW(B4011)-ROW(B$7))),$C$5)+1,"")</f>
        <v/>
      </c>
      <c r="C4011" s="28">
        <f>ROUNDDOWN(((ROW(C4011)-ROW(C$7))/C$5)+1,0)</f>
        <v/>
      </c>
    </row>
    <row r="4012">
      <c r="B4012" s="28">
        <f>IF(C4012&lt; $D$4+1,MOD(((ROW(B4012)-ROW(B$7))),$C$5)+1,"")</f>
        <v/>
      </c>
      <c r="C4012" s="28">
        <f>ROUNDDOWN(((ROW(C4012)-ROW(C$7))/C$5)+1,0)</f>
        <v/>
      </c>
    </row>
    <row r="4013">
      <c r="B4013" s="28">
        <f>IF(C4013&lt; $D$4+1,MOD(((ROW(B4013)-ROW(B$7))),$C$5)+1,"")</f>
        <v/>
      </c>
      <c r="C4013" s="28">
        <f>ROUNDDOWN(((ROW(C4013)-ROW(C$7))/C$5)+1,0)</f>
        <v/>
      </c>
    </row>
    <row r="4014">
      <c r="B4014" s="28">
        <f>IF(C4014&lt; $D$4+1,MOD(((ROW(B4014)-ROW(B$7))),$C$5)+1,"")</f>
        <v/>
      </c>
      <c r="C4014" s="28">
        <f>ROUNDDOWN(((ROW(C4014)-ROW(C$7))/C$5)+1,0)</f>
        <v/>
      </c>
    </row>
    <row r="4015">
      <c r="B4015" s="28">
        <f>IF(C4015&lt; $D$4+1,MOD(((ROW(B4015)-ROW(B$7))),$C$5)+1,"")</f>
        <v/>
      </c>
      <c r="C4015" s="28">
        <f>ROUNDDOWN(((ROW(C4015)-ROW(C$7))/C$5)+1,0)</f>
        <v/>
      </c>
    </row>
    <row r="4016">
      <c r="B4016" s="28">
        <f>IF(C4016&lt; $D$4+1,MOD(((ROW(B4016)-ROW(B$7))),$C$5)+1,"")</f>
        <v/>
      </c>
      <c r="C4016" s="28">
        <f>ROUNDDOWN(((ROW(C4016)-ROW(C$7))/C$5)+1,0)</f>
        <v/>
      </c>
    </row>
    <row r="4017">
      <c r="B4017" s="28">
        <f>IF(C4017&lt; $D$4+1,MOD(((ROW(B4017)-ROW(B$7))),$C$5)+1,"")</f>
        <v/>
      </c>
      <c r="C4017" s="28">
        <f>ROUNDDOWN(((ROW(C4017)-ROW(C$7))/C$5)+1,0)</f>
        <v/>
      </c>
    </row>
    <row r="4018">
      <c r="B4018" s="28">
        <f>IF(C4018&lt; $D$4+1,MOD(((ROW(B4018)-ROW(B$7))),$C$5)+1,"")</f>
        <v/>
      </c>
      <c r="C4018" s="28">
        <f>ROUNDDOWN(((ROW(C4018)-ROW(C$7))/C$5)+1,0)</f>
        <v/>
      </c>
    </row>
    <row r="4019">
      <c r="B4019" s="28">
        <f>IF(C4019&lt; $D$4+1,MOD(((ROW(B4019)-ROW(B$7))),$C$5)+1,"")</f>
        <v/>
      </c>
      <c r="C4019" s="28">
        <f>ROUNDDOWN(((ROW(C4019)-ROW(C$7))/C$5)+1,0)</f>
        <v/>
      </c>
    </row>
    <row r="4020">
      <c r="B4020" s="28">
        <f>IF(C4020&lt; $D$4+1,MOD(((ROW(B4020)-ROW(B$7))),$C$5)+1,"")</f>
        <v/>
      </c>
      <c r="C4020" s="28">
        <f>ROUNDDOWN(((ROW(C4020)-ROW(C$7))/C$5)+1,0)</f>
        <v/>
      </c>
    </row>
    <row r="4021">
      <c r="B4021" s="28">
        <f>IF(C4021&lt; $D$4+1,MOD(((ROW(B4021)-ROW(B$7))),$C$5)+1,"")</f>
        <v/>
      </c>
      <c r="C4021" s="28">
        <f>ROUNDDOWN(((ROW(C4021)-ROW(C$7))/C$5)+1,0)</f>
        <v/>
      </c>
    </row>
    <row r="4022">
      <c r="B4022" s="28">
        <f>IF(C4022&lt; $D$4+1,MOD(((ROW(B4022)-ROW(B$7))),$C$5)+1,"")</f>
        <v/>
      </c>
      <c r="C4022" s="28">
        <f>ROUNDDOWN(((ROW(C4022)-ROW(C$7))/C$5)+1,0)</f>
        <v/>
      </c>
    </row>
    <row r="4023">
      <c r="B4023" s="28">
        <f>IF(C4023&lt; $D$4+1,MOD(((ROW(B4023)-ROW(B$7))),$C$5)+1,"")</f>
        <v/>
      </c>
      <c r="C4023" s="28">
        <f>ROUNDDOWN(((ROW(C4023)-ROW(C$7))/C$5)+1,0)</f>
        <v/>
      </c>
    </row>
    <row r="4024">
      <c r="B4024" s="28">
        <f>IF(C4024&lt; $D$4+1,MOD(((ROW(B4024)-ROW(B$7))),$C$5)+1,"")</f>
        <v/>
      </c>
      <c r="C4024" s="28">
        <f>ROUNDDOWN(((ROW(C4024)-ROW(C$7))/C$5)+1,0)</f>
        <v/>
      </c>
    </row>
    <row r="4025">
      <c r="B4025" s="28">
        <f>IF(C4025&lt; $D$4+1,MOD(((ROW(B4025)-ROW(B$7))),$C$5)+1,"")</f>
        <v/>
      </c>
      <c r="C4025" s="28">
        <f>ROUNDDOWN(((ROW(C4025)-ROW(C$7))/C$5)+1,0)</f>
        <v/>
      </c>
    </row>
    <row r="4026">
      <c r="B4026" s="28">
        <f>IF(C4026&lt; $D$4+1,MOD(((ROW(B4026)-ROW(B$7))),$C$5)+1,"")</f>
        <v/>
      </c>
      <c r="C4026" s="28">
        <f>ROUNDDOWN(((ROW(C4026)-ROW(C$7))/C$5)+1,0)</f>
        <v/>
      </c>
    </row>
    <row r="4027">
      <c r="B4027" s="28">
        <f>IF(C4027&lt; $D$4+1,MOD(((ROW(B4027)-ROW(B$7))),$C$5)+1,"")</f>
        <v/>
      </c>
      <c r="C4027" s="28">
        <f>ROUNDDOWN(((ROW(C4027)-ROW(C$7))/C$5)+1,0)</f>
        <v/>
      </c>
    </row>
    <row r="4028">
      <c r="B4028" s="28">
        <f>IF(C4028&lt; $D$4+1,MOD(((ROW(B4028)-ROW(B$7))),$C$5)+1,"")</f>
        <v/>
      </c>
      <c r="C4028" s="28">
        <f>ROUNDDOWN(((ROW(C4028)-ROW(C$7))/C$5)+1,0)</f>
        <v/>
      </c>
    </row>
    <row r="4029">
      <c r="B4029" s="28">
        <f>IF(C4029&lt; $D$4+1,MOD(((ROW(B4029)-ROW(B$7))),$C$5)+1,"")</f>
        <v/>
      </c>
      <c r="C4029" s="28">
        <f>ROUNDDOWN(((ROW(C4029)-ROW(C$7))/C$5)+1,0)</f>
        <v/>
      </c>
    </row>
    <row r="4030">
      <c r="B4030" s="28">
        <f>IF(C4030&lt; $D$4+1,MOD(((ROW(B4030)-ROW(B$7))),$C$5)+1,"")</f>
        <v/>
      </c>
      <c r="C4030" s="28">
        <f>ROUNDDOWN(((ROW(C4030)-ROW(C$7))/C$5)+1,0)</f>
        <v/>
      </c>
    </row>
    <row r="4031">
      <c r="B4031" s="28">
        <f>IF(C4031&lt; $D$4+1,MOD(((ROW(B4031)-ROW(B$7))),$C$5)+1,"")</f>
        <v/>
      </c>
      <c r="C4031" s="28">
        <f>ROUNDDOWN(((ROW(C4031)-ROW(C$7))/C$5)+1,0)</f>
        <v/>
      </c>
    </row>
    <row r="4032">
      <c r="B4032" s="28">
        <f>IF(C4032&lt; $D$4+1,MOD(((ROW(B4032)-ROW(B$7))),$C$5)+1,"")</f>
        <v/>
      </c>
      <c r="C4032" s="28">
        <f>ROUNDDOWN(((ROW(C4032)-ROW(C$7))/C$5)+1,0)</f>
        <v/>
      </c>
    </row>
    <row r="4033">
      <c r="B4033" s="28">
        <f>IF(C4033&lt; $D$4+1,MOD(((ROW(B4033)-ROW(B$7))),$C$5)+1,"")</f>
        <v/>
      </c>
      <c r="C4033" s="28">
        <f>ROUNDDOWN(((ROW(C4033)-ROW(C$7))/C$5)+1,0)</f>
        <v/>
      </c>
    </row>
    <row r="4034">
      <c r="B4034" s="28">
        <f>IF(C4034&lt; $D$4+1,MOD(((ROW(B4034)-ROW(B$7))),$C$5)+1,"")</f>
        <v/>
      </c>
      <c r="C4034" s="28">
        <f>ROUNDDOWN(((ROW(C4034)-ROW(C$7))/C$5)+1,0)</f>
        <v/>
      </c>
    </row>
    <row r="4035">
      <c r="B4035" s="28">
        <f>IF(C4035&lt; $D$4+1,MOD(((ROW(B4035)-ROW(B$7))),$C$5)+1,"")</f>
        <v/>
      </c>
      <c r="C4035" s="28">
        <f>ROUNDDOWN(((ROW(C4035)-ROW(C$7))/C$5)+1,0)</f>
        <v/>
      </c>
    </row>
    <row r="4036">
      <c r="B4036" s="28">
        <f>IF(C4036&lt; $D$4+1,MOD(((ROW(B4036)-ROW(B$7))),$C$5)+1,"")</f>
        <v/>
      </c>
      <c r="C4036" s="28">
        <f>ROUNDDOWN(((ROW(C4036)-ROW(C$7))/C$5)+1,0)</f>
        <v/>
      </c>
    </row>
    <row r="4037">
      <c r="B4037" s="28">
        <f>IF(C4037&lt; $D$4+1,MOD(((ROW(B4037)-ROW(B$7))),$C$5)+1,"")</f>
        <v/>
      </c>
      <c r="C4037" s="28">
        <f>ROUNDDOWN(((ROW(C4037)-ROW(C$7))/C$5)+1,0)</f>
        <v/>
      </c>
    </row>
    <row r="4038">
      <c r="B4038" s="28">
        <f>IF(C4038&lt; $D$4+1,MOD(((ROW(B4038)-ROW(B$7))),$C$5)+1,"")</f>
        <v/>
      </c>
      <c r="C4038" s="28">
        <f>ROUNDDOWN(((ROW(C4038)-ROW(C$7))/C$5)+1,0)</f>
        <v/>
      </c>
    </row>
    <row r="4039">
      <c r="B4039" s="28">
        <f>IF(C4039&lt; $D$4+1,MOD(((ROW(B4039)-ROW(B$7))),$C$5)+1,"")</f>
        <v/>
      </c>
      <c r="C4039" s="28">
        <f>ROUNDDOWN(((ROW(C4039)-ROW(C$7))/C$5)+1,0)</f>
        <v/>
      </c>
    </row>
    <row r="4040">
      <c r="B4040" s="28">
        <f>IF(C4040&lt; $D$4+1,MOD(((ROW(B4040)-ROW(B$7))),$C$5)+1,"")</f>
        <v/>
      </c>
      <c r="C4040" s="28">
        <f>ROUNDDOWN(((ROW(C4040)-ROW(C$7))/C$5)+1,0)</f>
        <v/>
      </c>
    </row>
    <row r="4041">
      <c r="B4041" s="28">
        <f>IF(C4041&lt; $D$4+1,MOD(((ROW(B4041)-ROW(B$7))),$C$5)+1,"")</f>
        <v/>
      </c>
      <c r="C4041" s="28">
        <f>ROUNDDOWN(((ROW(C4041)-ROW(C$7))/C$5)+1,0)</f>
        <v/>
      </c>
    </row>
    <row r="4042">
      <c r="B4042" s="28">
        <f>IF(C4042&lt; $D$4+1,MOD(((ROW(B4042)-ROW(B$7))),$C$5)+1,"")</f>
        <v/>
      </c>
      <c r="C4042" s="28">
        <f>ROUNDDOWN(((ROW(C4042)-ROW(C$7))/C$5)+1,0)</f>
        <v/>
      </c>
    </row>
    <row r="4043">
      <c r="B4043" s="28">
        <f>IF(C4043&lt; $D$4+1,MOD(((ROW(B4043)-ROW(B$7))),$C$5)+1,"")</f>
        <v/>
      </c>
      <c r="C4043" s="28">
        <f>ROUNDDOWN(((ROW(C4043)-ROW(C$7))/C$5)+1,0)</f>
        <v/>
      </c>
    </row>
    <row r="4044">
      <c r="B4044" s="28">
        <f>IF(C4044&lt; $D$4+1,MOD(((ROW(B4044)-ROW(B$7))),$C$5)+1,"")</f>
        <v/>
      </c>
      <c r="C4044" s="28">
        <f>ROUNDDOWN(((ROW(C4044)-ROW(C$7))/C$5)+1,0)</f>
        <v/>
      </c>
    </row>
    <row r="4045">
      <c r="B4045" s="28">
        <f>IF(C4045&lt; $D$4+1,MOD(((ROW(B4045)-ROW(B$7))),$C$5)+1,"")</f>
        <v/>
      </c>
      <c r="C4045" s="28">
        <f>ROUNDDOWN(((ROW(C4045)-ROW(C$7))/C$5)+1,0)</f>
        <v/>
      </c>
    </row>
    <row r="4046">
      <c r="B4046" s="28">
        <f>IF(C4046&lt; $D$4+1,MOD(((ROW(B4046)-ROW(B$7))),$C$5)+1,"")</f>
        <v/>
      </c>
      <c r="C4046" s="28">
        <f>ROUNDDOWN(((ROW(C4046)-ROW(C$7))/C$5)+1,0)</f>
        <v/>
      </c>
    </row>
    <row r="4047">
      <c r="B4047" s="28">
        <f>IF(C4047&lt; $D$4+1,MOD(((ROW(B4047)-ROW(B$7))),$C$5)+1,"")</f>
        <v/>
      </c>
      <c r="C4047" s="28">
        <f>ROUNDDOWN(((ROW(C4047)-ROW(C$7))/C$5)+1,0)</f>
        <v/>
      </c>
    </row>
    <row r="4048">
      <c r="B4048" s="28">
        <f>IF(C4048&lt; $D$4+1,MOD(((ROW(B4048)-ROW(B$7))),$C$5)+1,"")</f>
        <v/>
      </c>
      <c r="C4048" s="28">
        <f>ROUNDDOWN(((ROW(C4048)-ROW(C$7))/C$5)+1,0)</f>
        <v/>
      </c>
    </row>
    <row r="4049">
      <c r="B4049" s="28">
        <f>IF(C4049&lt; $D$4+1,MOD(((ROW(B4049)-ROW(B$7))),$C$5)+1,"")</f>
        <v/>
      </c>
      <c r="C4049" s="28">
        <f>ROUNDDOWN(((ROW(C4049)-ROW(C$7))/C$5)+1,0)</f>
        <v/>
      </c>
    </row>
    <row r="4050">
      <c r="B4050" s="28">
        <f>IF(C4050&lt; $D$4+1,MOD(((ROW(B4050)-ROW(B$7))),$C$5)+1,"")</f>
        <v/>
      </c>
      <c r="C4050" s="28">
        <f>ROUNDDOWN(((ROW(C4050)-ROW(C$7))/C$5)+1,0)</f>
        <v/>
      </c>
    </row>
    <row r="4051">
      <c r="B4051" s="28">
        <f>IF(C4051&lt; $D$4+1,MOD(((ROW(B4051)-ROW(B$7))),$C$5)+1,"")</f>
        <v/>
      </c>
      <c r="C4051" s="28">
        <f>ROUNDDOWN(((ROW(C4051)-ROW(C$7))/C$5)+1,0)</f>
        <v/>
      </c>
    </row>
    <row r="4052">
      <c r="B4052" s="28">
        <f>IF(C4052&lt; $D$4+1,MOD(((ROW(B4052)-ROW(B$7))),$C$5)+1,"")</f>
        <v/>
      </c>
      <c r="C4052" s="28">
        <f>ROUNDDOWN(((ROW(C4052)-ROW(C$7))/C$5)+1,0)</f>
        <v/>
      </c>
    </row>
    <row r="4053">
      <c r="B4053" s="28">
        <f>IF(C4053&lt; $D$4+1,MOD(((ROW(B4053)-ROW(B$7))),$C$5)+1,"")</f>
        <v/>
      </c>
      <c r="C4053" s="28">
        <f>ROUNDDOWN(((ROW(C4053)-ROW(C$7))/C$5)+1,0)</f>
        <v/>
      </c>
    </row>
    <row r="4054">
      <c r="B4054" s="28">
        <f>IF(C4054&lt; $D$4+1,MOD(((ROW(B4054)-ROW(B$7))),$C$5)+1,"")</f>
        <v/>
      </c>
      <c r="C4054" s="28">
        <f>ROUNDDOWN(((ROW(C4054)-ROW(C$7))/C$5)+1,0)</f>
        <v/>
      </c>
    </row>
    <row r="4055">
      <c r="B4055" s="28">
        <f>IF(C4055&lt; $D$4+1,MOD(((ROW(B4055)-ROW(B$7))),$C$5)+1,"")</f>
        <v/>
      </c>
      <c r="C4055" s="28">
        <f>ROUNDDOWN(((ROW(C4055)-ROW(C$7))/C$5)+1,0)</f>
        <v/>
      </c>
    </row>
    <row r="4056">
      <c r="B4056" s="28">
        <f>IF(C4056&lt; $D$4+1,MOD(((ROW(B4056)-ROW(B$7))),$C$5)+1,"")</f>
        <v/>
      </c>
      <c r="C4056" s="28">
        <f>ROUNDDOWN(((ROW(C4056)-ROW(C$7))/C$5)+1,0)</f>
        <v/>
      </c>
    </row>
    <row r="4057">
      <c r="B4057" s="28">
        <f>IF(C4057&lt; $D$4+1,MOD(((ROW(B4057)-ROW(B$7))),$C$5)+1,"")</f>
        <v/>
      </c>
      <c r="C4057" s="28">
        <f>ROUNDDOWN(((ROW(C4057)-ROW(C$7))/C$5)+1,0)</f>
        <v/>
      </c>
    </row>
    <row r="4058">
      <c r="B4058" s="28">
        <f>IF(C4058&lt; $D$4+1,MOD(((ROW(B4058)-ROW(B$7))),$C$5)+1,"")</f>
        <v/>
      </c>
      <c r="C4058" s="28">
        <f>ROUNDDOWN(((ROW(C4058)-ROW(C$7))/C$5)+1,0)</f>
        <v/>
      </c>
    </row>
    <row r="4059">
      <c r="B4059" s="28">
        <f>IF(C4059&lt; $D$4+1,MOD(((ROW(B4059)-ROW(B$7))),$C$5)+1,"")</f>
        <v/>
      </c>
      <c r="C4059" s="28">
        <f>ROUNDDOWN(((ROW(C4059)-ROW(C$7))/C$5)+1,0)</f>
        <v/>
      </c>
    </row>
    <row r="4060">
      <c r="B4060" s="28">
        <f>IF(C4060&lt; $D$4+1,MOD(((ROW(B4060)-ROW(B$7))),$C$5)+1,"")</f>
        <v/>
      </c>
      <c r="C4060" s="28">
        <f>ROUNDDOWN(((ROW(C4060)-ROW(C$7))/C$5)+1,0)</f>
        <v/>
      </c>
    </row>
    <row r="4061">
      <c r="B4061" s="28">
        <f>IF(C4061&lt; $D$4+1,MOD(((ROW(B4061)-ROW(B$7))),$C$5)+1,"")</f>
        <v/>
      </c>
      <c r="C4061" s="28">
        <f>ROUNDDOWN(((ROW(C4061)-ROW(C$7))/C$5)+1,0)</f>
        <v/>
      </c>
    </row>
    <row r="4062">
      <c r="B4062" s="28">
        <f>IF(C4062&lt; $D$4+1,MOD(((ROW(B4062)-ROW(B$7))),$C$5)+1,"")</f>
        <v/>
      </c>
      <c r="C4062" s="28">
        <f>ROUNDDOWN(((ROW(C4062)-ROW(C$7))/C$5)+1,0)</f>
        <v/>
      </c>
    </row>
    <row r="4063">
      <c r="B4063" s="28">
        <f>IF(C4063&lt; $D$4+1,MOD(((ROW(B4063)-ROW(B$7))),$C$5)+1,"")</f>
        <v/>
      </c>
      <c r="C4063" s="28">
        <f>ROUNDDOWN(((ROW(C4063)-ROW(C$7))/C$5)+1,0)</f>
        <v/>
      </c>
    </row>
    <row r="4064">
      <c r="B4064" s="28">
        <f>IF(C4064&lt; $D$4+1,MOD(((ROW(B4064)-ROW(B$7))),$C$5)+1,"")</f>
        <v/>
      </c>
      <c r="C4064" s="28">
        <f>ROUNDDOWN(((ROW(C4064)-ROW(C$7))/C$5)+1,0)</f>
        <v/>
      </c>
    </row>
    <row r="4065">
      <c r="B4065" s="28">
        <f>IF(C4065&lt; $D$4+1,MOD(((ROW(B4065)-ROW(B$7))),$C$5)+1,"")</f>
        <v/>
      </c>
      <c r="C4065" s="28">
        <f>ROUNDDOWN(((ROW(C4065)-ROW(C$7))/C$5)+1,0)</f>
        <v/>
      </c>
    </row>
    <row r="4066">
      <c r="B4066" s="28">
        <f>IF(C4066&lt; $D$4+1,MOD(((ROW(B4066)-ROW(B$7))),$C$5)+1,"")</f>
        <v/>
      </c>
      <c r="C4066" s="28">
        <f>ROUNDDOWN(((ROW(C4066)-ROW(C$7))/C$5)+1,0)</f>
        <v/>
      </c>
    </row>
    <row r="4067">
      <c r="B4067" s="28">
        <f>IF(C4067&lt; $D$4+1,MOD(((ROW(B4067)-ROW(B$7))),$C$5)+1,"")</f>
        <v/>
      </c>
      <c r="C4067" s="28">
        <f>ROUNDDOWN(((ROW(C4067)-ROW(C$7))/C$5)+1,0)</f>
        <v/>
      </c>
    </row>
    <row r="4068">
      <c r="B4068" s="28">
        <f>IF(C4068&lt; $D$4+1,MOD(((ROW(B4068)-ROW(B$7))),$C$5)+1,"")</f>
        <v/>
      </c>
      <c r="C4068" s="28">
        <f>ROUNDDOWN(((ROW(C4068)-ROW(C$7))/C$5)+1,0)</f>
        <v/>
      </c>
    </row>
    <row r="4069">
      <c r="B4069" s="28">
        <f>IF(C4069&lt; $D$4+1,MOD(((ROW(B4069)-ROW(B$7))),$C$5)+1,"")</f>
        <v/>
      </c>
      <c r="C4069" s="28">
        <f>ROUNDDOWN(((ROW(C4069)-ROW(C$7))/C$5)+1,0)</f>
        <v/>
      </c>
    </row>
    <row r="4070">
      <c r="B4070" s="28">
        <f>IF(C4070&lt; $D$4+1,MOD(((ROW(B4070)-ROW(B$7))),$C$5)+1,"")</f>
        <v/>
      </c>
      <c r="C4070" s="28">
        <f>ROUNDDOWN(((ROW(C4070)-ROW(C$7))/C$5)+1,0)</f>
        <v/>
      </c>
    </row>
    <row r="4071">
      <c r="B4071" s="28">
        <f>IF(C4071&lt; $D$4+1,MOD(((ROW(B4071)-ROW(B$7))),$C$5)+1,"")</f>
        <v/>
      </c>
      <c r="C4071" s="28">
        <f>ROUNDDOWN(((ROW(C4071)-ROW(C$7))/C$5)+1,0)</f>
        <v/>
      </c>
    </row>
    <row r="4072">
      <c r="B4072" s="28">
        <f>IF(C4072&lt; $D$4+1,MOD(((ROW(B4072)-ROW(B$7))),$C$5)+1,"")</f>
        <v/>
      </c>
      <c r="C4072" s="28">
        <f>ROUNDDOWN(((ROW(C4072)-ROW(C$7))/C$5)+1,0)</f>
        <v/>
      </c>
    </row>
    <row r="4073">
      <c r="B4073" s="28">
        <f>IF(C4073&lt; $D$4+1,MOD(((ROW(B4073)-ROW(B$7))),$C$5)+1,"")</f>
        <v/>
      </c>
      <c r="C4073" s="28">
        <f>ROUNDDOWN(((ROW(C4073)-ROW(C$7))/C$5)+1,0)</f>
        <v/>
      </c>
    </row>
    <row r="4074">
      <c r="B4074" s="28">
        <f>IF(C4074&lt; $D$4+1,MOD(((ROW(B4074)-ROW(B$7))),$C$5)+1,"")</f>
        <v/>
      </c>
      <c r="C4074" s="28">
        <f>ROUNDDOWN(((ROW(C4074)-ROW(C$7))/C$5)+1,0)</f>
        <v/>
      </c>
    </row>
    <row r="4075">
      <c r="B4075" s="28">
        <f>IF(C4075&lt; $D$4+1,MOD(((ROW(B4075)-ROW(B$7))),$C$5)+1,"")</f>
        <v/>
      </c>
      <c r="C4075" s="28">
        <f>ROUNDDOWN(((ROW(C4075)-ROW(C$7))/C$5)+1,0)</f>
        <v/>
      </c>
    </row>
    <row r="4076">
      <c r="B4076" s="28">
        <f>IF(C4076&lt; $D$4+1,MOD(((ROW(B4076)-ROW(B$7))),$C$5)+1,"")</f>
        <v/>
      </c>
      <c r="C4076" s="28">
        <f>ROUNDDOWN(((ROW(C4076)-ROW(C$7))/C$5)+1,0)</f>
        <v/>
      </c>
    </row>
    <row r="4077">
      <c r="B4077" s="28">
        <f>IF(C4077&lt; $D$4+1,MOD(((ROW(B4077)-ROW(B$7))),$C$5)+1,"")</f>
        <v/>
      </c>
      <c r="C4077" s="28">
        <f>ROUNDDOWN(((ROW(C4077)-ROW(C$7))/C$5)+1,0)</f>
        <v/>
      </c>
    </row>
    <row r="4078">
      <c r="B4078" s="28">
        <f>IF(C4078&lt; $D$4+1,MOD(((ROW(B4078)-ROW(B$7))),$C$5)+1,"")</f>
        <v/>
      </c>
      <c r="C4078" s="28">
        <f>ROUNDDOWN(((ROW(C4078)-ROW(C$7))/C$5)+1,0)</f>
        <v/>
      </c>
    </row>
    <row r="4079">
      <c r="B4079" s="28">
        <f>IF(C4079&lt; $D$4+1,MOD(((ROW(B4079)-ROW(B$7))),$C$5)+1,"")</f>
        <v/>
      </c>
      <c r="C4079" s="28">
        <f>ROUNDDOWN(((ROW(C4079)-ROW(C$7))/C$5)+1,0)</f>
        <v/>
      </c>
    </row>
    <row r="4080">
      <c r="B4080" s="28">
        <f>IF(C4080&lt; $D$4+1,MOD(((ROW(B4080)-ROW(B$7))),$C$5)+1,"")</f>
        <v/>
      </c>
      <c r="C4080" s="28">
        <f>ROUNDDOWN(((ROW(C4080)-ROW(C$7))/C$5)+1,0)</f>
        <v/>
      </c>
    </row>
    <row r="4081">
      <c r="B4081" s="28">
        <f>IF(C4081&lt; $D$4+1,MOD(((ROW(B4081)-ROW(B$7))),$C$5)+1,"")</f>
        <v/>
      </c>
      <c r="C4081" s="28">
        <f>ROUNDDOWN(((ROW(C4081)-ROW(C$7))/C$5)+1,0)</f>
        <v/>
      </c>
    </row>
    <row r="4082">
      <c r="B4082" s="28">
        <f>IF(C4082&lt; $D$4+1,MOD(((ROW(B4082)-ROW(B$7))),$C$5)+1,"")</f>
        <v/>
      </c>
      <c r="C4082" s="28">
        <f>ROUNDDOWN(((ROW(C4082)-ROW(C$7))/C$5)+1,0)</f>
        <v/>
      </c>
    </row>
    <row r="4083">
      <c r="B4083" s="28">
        <f>IF(C4083&lt; $D$4+1,MOD(((ROW(B4083)-ROW(B$7))),$C$5)+1,"")</f>
        <v/>
      </c>
      <c r="C4083" s="28">
        <f>ROUNDDOWN(((ROW(C4083)-ROW(C$7))/C$5)+1,0)</f>
        <v/>
      </c>
    </row>
    <row r="4084">
      <c r="B4084" s="28">
        <f>IF(C4084&lt; $D$4+1,MOD(((ROW(B4084)-ROW(B$7))),$C$5)+1,"")</f>
        <v/>
      </c>
      <c r="C4084" s="28">
        <f>ROUNDDOWN(((ROW(C4084)-ROW(C$7))/C$5)+1,0)</f>
        <v/>
      </c>
    </row>
    <row r="4085">
      <c r="B4085" s="28">
        <f>IF(C4085&lt; $D$4+1,MOD(((ROW(B4085)-ROW(B$7))),$C$5)+1,"")</f>
        <v/>
      </c>
      <c r="C4085" s="28">
        <f>ROUNDDOWN(((ROW(C4085)-ROW(C$7))/C$5)+1,0)</f>
        <v/>
      </c>
    </row>
    <row r="4086">
      <c r="B4086" s="28">
        <f>IF(C4086&lt; $D$4+1,MOD(((ROW(B4086)-ROW(B$7))),$C$5)+1,"")</f>
        <v/>
      </c>
      <c r="C4086" s="28">
        <f>ROUNDDOWN(((ROW(C4086)-ROW(C$7))/C$5)+1,0)</f>
        <v/>
      </c>
    </row>
    <row r="4087">
      <c r="B4087" s="28">
        <f>IF(C4087&lt; $D$4+1,MOD(((ROW(B4087)-ROW(B$7))),$C$5)+1,"")</f>
        <v/>
      </c>
      <c r="C4087" s="28">
        <f>ROUNDDOWN(((ROW(C4087)-ROW(C$7))/C$5)+1,0)</f>
        <v/>
      </c>
    </row>
    <row r="4088">
      <c r="B4088" s="28">
        <f>IF(C4088&lt; $D$4+1,MOD(((ROW(B4088)-ROW(B$7))),$C$5)+1,"")</f>
        <v/>
      </c>
      <c r="C4088" s="28">
        <f>ROUNDDOWN(((ROW(C4088)-ROW(C$7))/C$5)+1,0)</f>
        <v/>
      </c>
    </row>
    <row r="4089">
      <c r="B4089" s="28">
        <f>IF(C4089&lt; $D$4+1,MOD(((ROW(B4089)-ROW(B$7))),$C$5)+1,"")</f>
        <v/>
      </c>
      <c r="C4089" s="28">
        <f>ROUNDDOWN(((ROW(C4089)-ROW(C$7))/C$5)+1,0)</f>
        <v/>
      </c>
    </row>
    <row r="4090">
      <c r="B4090" s="28">
        <f>IF(C4090&lt; $D$4+1,MOD(((ROW(B4090)-ROW(B$7))),$C$5)+1,"")</f>
        <v/>
      </c>
      <c r="C4090" s="28">
        <f>ROUNDDOWN(((ROW(C4090)-ROW(C$7))/C$5)+1,0)</f>
        <v/>
      </c>
    </row>
    <row r="4091">
      <c r="B4091" s="28">
        <f>IF(C4091&lt; $D$4+1,MOD(((ROW(B4091)-ROW(B$7))),$C$5)+1,"")</f>
        <v/>
      </c>
      <c r="C4091" s="28">
        <f>ROUNDDOWN(((ROW(C4091)-ROW(C$7))/C$5)+1,0)</f>
        <v/>
      </c>
    </row>
    <row r="4092">
      <c r="B4092" s="28">
        <f>IF(C4092&lt; $D$4+1,MOD(((ROW(B4092)-ROW(B$7))),$C$5)+1,"")</f>
        <v/>
      </c>
      <c r="C4092" s="28">
        <f>ROUNDDOWN(((ROW(C4092)-ROW(C$7))/C$5)+1,0)</f>
        <v/>
      </c>
    </row>
    <row r="4093">
      <c r="B4093" s="28">
        <f>IF(C4093&lt; $D$4+1,MOD(((ROW(B4093)-ROW(B$7))),$C$5)+1,"")</f>
        <v/>
      </c>
      <c r="C4093" s="28">
        <f>ROUNDDOWN(((ROW(C4093)-ROW(C$7))/C$5)+1,0)</f>
        <v/>
      </c>
    </row>
    <row r="4094">
      <c r="B4094" s="28">
        <f>IF(C4094&lt; $D$4+1,MOD(((ROW(B4094)-ROW(B$7))),$C$5)+1,"")</f>
        <v/>
      </c>
      <c r="C4094" s="28">
        <f>ROUNDDOWN(((ROW(C4094)-ROW(C$7))/C$5)+1,0)</f>
        <v/>
      </c>
    </row>
    <row r="4095">
      <c r="B4095" s="28">
        <f>IF(C4095&lt; $D$4+1,MOD(((ROW(B4095)-ROW(B$7))),$C$5)+1,"")</f>
        <v/>
      </c>
      <c r="C4095" s="28">
        <f>ROUNDDOWN(((ROW(C4095)-ROW(C$7))/C$5)+1,0)</f>
        <v/>
      </c>
    </row>
    <row r="4096">
      <c r="B4096" s="28">
        <f>IF(C4096&lt; $D$4+1,MOD(((ROW(B4096)-ROW(B$7))),$C$5)+1,"")</f>
        <v/>
      </c>
      <c r="C4096" s="28">
        <f>ROUNDDOWN(((ROW(C4096)-ROW(C$7))/C$5)+1,0)</f>
        <v/>
      </c>
    </row>
    <row r="4097">
      <c r="B4097" s="28">
        <f>IF(C4097&lt; $D$4+1,MOD(((ROW(B4097)-ROW(B$7))),$C$5)+1,"")</f>
        <v/>
      </c>
      <c r="C4097" s="28">
        <f>ROUNDDOWN(((ROW(C4097)-ROW(C$7))/C$5)+1,0)</f>
        <v/>
      </c>
    </row>
    <row r="4098">
      <c r="B4098" s="28">
        <f>IF(C4098&lt; $D$4+1,MOD(((ROW(B4098)-ROW(B$7))),$C$5)+1,"")</f>
        <v/>
      </c>
      <c r="C4098" s="28">
        <f>ROUNDDOWN(((ROW(C4098)-ROW(C$7))/C$5)+1,0)</f>
        <v/>
      </c>
    </row>
    <row r="4099">
      <c r="B4099" s="28">
        <f>IF(C4099&lt; $D$4+1,MOD(((ROW(B4099)-ROW(B$7))),$C$5)+1,"")</f>
        <v/>
      </c>
      <c r="C4099" s="28">
        <f>ROUNDDOWN(((ROW(C4099)-ROW(C$7))/C$5)+1,0)</f>
        <v/>
      </c>
    </row>
    <row r="4100">
      <c r="B4100" s="28">
        <f>IF(C4100&lt; $D$4+1,MOD(((ROW(B4100)-ROW(B$7))),$C$5)+1,"")</f>
        <v/>
      </c>
      <c r="C4100" s="28">
        <f>ROUNDDOWN(((ROW(C4100)-ROW(C$7))/C$5)+1,0)</f>
        <v/>
      </c>
    </row>
    <row r="4101">
      <c r="B4101" s="28">
        <f>IF(C4101&lt; $D$4+1,MOD(((ROW(B4101)-ROW(B$7))),$C$5)+1,"")</f>
        <v/>
      </c>
      <c r="C4101" s="28">
        <f>ROUNDDOWN(((ROW(C4101)-ROW(C$7))/C$5)+1,0)</f>
        <v/>
      </c>
    </row>
    <row r="4102">
      <c r="B4102" s="28">
        <f>IF(C4102&lt; $D$4+1,MOD(((ROW(B4102)-ROW(B$7))),$C$5)+1,"")</f>
        <v/>
      </c>
      <c r="C4102" s="28">
        <f>ROUNDDOWN(((ROW(C4102)-ROW(C$7))/C$5)+1,0)</f>
        <v/>
      </c>
    </row>
    <row r="4103">
      <c r="B4103" s="28">
        <f>IF(C4103&lt; $D$4+1,MOD(((ROW(B4103)-ROW(B$7))),$C$5)+1,"")</f>
        <v/>
      </c>
      <c r="C4103" s="28">
        <f>ROUNDDOWN(((ROW(C4103)-ROW(C$7))/C$5)+1,0)</f>
        <v/>
      </c>
    </row>
    <row r="4104">
      <c r="B4104" s="28">
        <f>IF(C4104&lt; $D$4+1,MOD(((ROW(B4104)-ROW(B$7))),$C$5)+1,"")</f>
        <v/>
      </c>
      <c r="C4104" s="28">
        <f>ROUNDDOWN(((ROW(C4104)-ROW(C$7))/C$5)+1,0)</f>
        <v/>
      </c>
    </row>
    <row r="4105">
      <c r="B4105" s="28">
        <f>IF(C4105&lt; $D$4+1,MOD(((ROW(B4105)-ROW(B$7))),$C$5)+1,"")</f>
        <v/>
      </c>
      <c r="C4105" s="28">
        <f>ROUNDDOWN(((ROW(C4105)-ROW(C$7))/C$5)+1,0)</f>
        <v/>
      </c>
    </row>
    <row r="4106">
      <c r="B4106" s="28">
        <f>IF(C4106&lt; $D$4+1,MOD(((ROW(B4106)-ROW(B$7))),$C$5)+1,"")</f>
        <v/>
      </c>
      <c r="C4106" s="28">
        <f>ROUNDDOWN(((ROW(C4106)-ROW(C$7))/C$5)+1,0)</f>
        <v/>
      </c>
    </row>
    <row r="4107">
      <c r="B4107" s="28">
        <f>IF(C4107&lt; $D$4+1,MOD(((ROW(B4107)-ROW(B$7))),$C$5)+1,"")</f>
        <v/>
      </c>
      <c r="C4107" s="28">
        <f>ROUNDDOWN(((ROW(C4107)-ROW(C$7))/C$5)+1,0)</f>
        <v/>
      </c>
    </row>
    <row r="4108">
      <c r="B4108" s="28">
        <f>IF(C4108&lt; $D$4+1,MOD(((ROW(B4108)-ROW(B$7))),$C$5)+1,"")</f>
        <v/>
      </c>
      <c r="C4108" s="28">
        <f>ROUNDDOWN(((ROW(C4108)-ROW(C$7))/C$5)+1,0)</f>
        <v/>
      </c>
    </row>
    <row r="4109">
      <c r="B4109" s="28">
        <f>IF(C4109&lt; $D$4+1,MOD(((ROW(B4109)-ROW(B$7))),$C$5)+1,"")</f>
        <v/>
      </c>
      <c r="C4109" s="28">
        <f>ROUNDDOWN(((ROW(C4109)-ROW(C$7))/C$5)+1,0)</f>
        <v/>
      </c>
    </row>
    <row r="4110">
      <c r="B4110" s="28">
        <f>IF(C4110&lt; $D$4+1,MOD(((ROW(B4110)-ROW(B$7))),$C$5)+1,"")</f>
        <v/>
      </c>
      <c r="C4110" s="28">
        <f>ROUNDDOWN(((ROW(C4110)-ROW(C$7))/C$5)+1,0)</f>
        <v/>
      </c>
    </row>
    <row r="4111">
      <c r="B4111" s="28">
        <f>IF(C4111&lt; $D$4+1,MOD(((ROW(B4111)-ROW(B$7))),$C$5)+1,"")</f>
        <v/>
      </c>
      <c r="C4111" s="28">
        <f>ROUNDDOWN(((ROW(C4111)-ROW(C$7))/C$5)+1,0)</f>
        <v/>
      </c>
    </row>
    <row r="4112">
      <c r="B4112" s="28">
        <f>IF(C4112&lt; $D$4+1,MOD(((ROW(B4112)-ROW(B$7))),$C$5)+1,"")</f>
        <v/>
      </c>
      <c r="C4112" s="28">
        <f>ROUNDDOWN(((ROW(C4112)-ROW(C$7))/C$5)+1,0)</f>
        <v/>
      </c>
    </row>
    <row r="4113">
      <c r="B4113" s="28">
        <f>IF(C4113&lt; $D$4+1,MOD(((ROW(B4113)-ROW(B$7))),$C$5)+1,"")</f>
        <v/>
      </c>
      <c r="C4113" s="28">
        <f>ROUNDDOWN(((ROW(C4113)-ROW(C$7))/C$5)+1,0)</f>
        <v/>
      </c>
    </row>
    <row r="4114">
      <c r="B4114" s="28">
        <f>IF(C4114&lt; $D$4+1,MOD(((ROW(B4114)-ROW(B$7))),$C$5)+1,"")</f>
        <v/>
      </c>
      <c r="C4114" s="28">
        <f>ROUNDDOWN(((ROW(C4114)-ROW(C$7))/C$5)+1,0)</f>
        <v/>
      </c>
    </row>
    <row r="4115">
      <c r="B4115" s="28">
        <f>IF(C4115&lt; $D$4+1,MOD(((ROW(B4115)-ROW(B$7))),$C$5)+1,"")</f>
        <v/>
      </c>
      <c r="C4115" s="28">
        <f>ROUNDDOWN(((ROW(C4115)-ROW(C$7))/C$5)+1,0)</f>
        <v/>
      </c>
    </row>
    <row r="4116">
      <c r="B4116" s="28">
        <f>IF(C4116&lt; $D$4+1,MOD(((ROW(B4116)-ROW(B$7))),$C$5)+1,"")</f>
        <v/>
      </c>
      <c r="C4116" s="28">
        <f>ROUNDDOWN(((ROW(C4116)-ROW(C$7))/C$5)+1,0)</f>
        <v/>
      </c>
    </row>
    <row r="4117">
      <c r="B4117" s="28">
        <f>IF(C4117&lt; $D$4+1,MOD(((ROW(B4117)-ROW(B$7))),$C$5)+1,"")</f>
        <v/>
      </c>
      <c r="C4117" s="28">
        <f>ROUNDDOWN(((ROW(C4117)-ROW(C$7))/C$5)+1,0)</f>
        <v/>
      </c>
    </row>
    <row r="4118">
      <c r="B4118" s="28">
        <f>IF(C4118&lt; $D$4+1,MOD(((ROW(B4118)-ROW(B$7))),$C$5)+1,"")</f>
        <v/>
      </c>
      <c r="C4118" s="28">
        <f>ROUNDDOWN(((ROW(C4118)-ROW(C$7))/C$5)+1,0)</f>
        <v/>
      </c>
    </row>
    <row r="4119">
      <c r="B4119" s="28">
        <f>IF(C4119&lt; $D$4+1,MOD(((ROW(B4119)-ROW(B$7))),$C$5)+1,"")</f>
        <v/>
      </c>
      <c r="C4119" s="28">
        <f>ROUNDDOWN(((ROW(C4119)-ROW(C$7))/C$5)+1,0)</f>
        <v/>
      </c>
    </row>
    <row r="4120">
      <c r="B4120" s="28">
        <f>IF(C4120&lt; $D$4+1,MOD(((ROW(B4120)-ROW(B$7))),$C$5)+1,"")</f>
        <v/>
      </c>
      <c r="C4120" s="28">
        <f>ROUNDDOWN(((ROW(C4120)-ROW(C$7))/C$5)+1,0)</f>
        <v/>
      </c>
    </row>
    <row r="4121">
      <c r="B4121" s="28">
        <f>IF(C4121&lt; $D$4+1,MOD(((ROW(B4121)-ROW(B$7))),$C$5)+1,"")</f>
        <v/>
      </c>
      <c r="C4121" s="28">
        <f>ROUNDDOWN(((ROW(C4121)-ROW(C$7))/C$5)+1,0)</f>
        <v/>
      </c>
    </row>
    <row r="4122">
      <c r="B4122" s="28">
        <f>IF(C4122&lt; $D$4+1,MOD(((ROW(B4122)-ROW(B$7))),$C$5)+1,"")</f>
        <v/>
      </c>
      <c r="C4122" s="28">
        <f>ROUNDDOWN(((ROW(C4122)-ROW(C$7))/C$5)+1,0)</f>
        <v/>
      </c>
    </row>
    <row r="4123">
      <c r="B4123" s="28">
        <f>IF(C4123&lt; $D$4+1,MOD(((ROW(B4123)-ROW(B$7))),$C$5)+1,"")</f>
        <v/>
      </c>
      <c r="C4123" s="28">
        <f>ROUNDDOWN(((ROW(C4123)-ROW(C$7))/C$5)+1,0)</f>
        <v/>
      </c>
    </row>
    <row r="4124">
      <c r="B4124" s="28">
        <f>IF(C4124&lt; $D$4+1,MOD(((ROW(B4124)-ROW(B$7))),$C$5)+1,"")</f>
        <v/>
      </c>
      <c r="C4124" s="28">
        <f>ROUNDDOWN(((ROW(C4124)-ROW(C$7))/C$5)+1,0)</f>
        <v/>
      </c>
    </row>
    <row r="4125">
      <c r="B4125" s="28">
        <f>IF(C4125&lt; $D$4+1,MOD(((ROW(B4125)-ROW(B$7))),$C$5)+1,"")</f>
        <v/>
      </c>
      <c r="C4125" s="28">
        <f>ROUNDDOWN(((ROW(C4125)-ROW(C$7))/C$5)+1,0)</f>
        <v/>
      </c>
    </row>
    <row r="4126">
      <c r="B4126" s="28">
        <f>IF(C4126&lt; $D$4+1,MOD(((ROW(B4126)-ROW(B$7))),$C$5)+1,"")</f>
        <v/>
      </c>
      <c r="C4126" s="28">
        <f>ROUNDDOWN(((ROW(C4126)-ROW(C$7))/C$5)+1,0)</f>
        <v/>
      </c>
    </row>
    <row r="4127">
      <c r="B4127" s="28">
        <f>IF(C4127&lt; $D$4+1,MOD(((ROW(B4127)-ROW(B$7))),$C$5)+1,"")</f>
        <v/>
      </c>
      <c r="C4127" s="28">
        <f>ROUNDDOWN(((ROW(C4127)-ROW(C$7))/C$5)+1,0)</f>
        <v/>
      </c>
    </row>
    <row r="4128">
      <c r="B4128" s="28">
        <f>IF(C4128&lt; $D$4+1,MOD(((ROW(B4128)-ROW(B$7))),$C$5)+1,"")</f>
        <v/>
      </c>
      <c r="C4128" s="28">
        <f>ROUNDDOWN(((ROW(C4128)-ROW(C$7))/C$5)+1,0)</f>
        <v/>
      </c>
    </row>
    <row r="4129">
      <c r="B4129" s="28">
        <f>IF(C4129&lt; $D$4+1,MOD(((ROW(B4129)-ROW(B$7))),$C$5)+1,"")</f>
        <v/>
      </c>
      <c r="C4129" s="28">
        <f>ROUNDDOWN(((ROW(C4129)-ROW(C$7))/C$5)+1,0)</f>
        <v/>
      </c>
    </row>
    <row r="4130">
      <c r="B4130" s="28">
        <f>IF(C4130&lt; $D$4+1,MOD(((ROW(B4130)-ROW(B$7))),$C$5)+1,"")</f>
        <v/>
      </c>
      <c r="C4130" s="28">
        <f>ROUNDDOWN(((ROW(C4130)-ROW(C$7))/C$5)+1,0)</f>
        <v/>
      </c>
    </row>
    <row r="4131">
      <c r="B4131" s="28">
        <f>IF(C4131&lt; $D$4+1,MOD(((ROW(B4131)-ROW(B$7))),$C$5)+1,"")</f>
        <v/>
      </c>
      <c r="C4131" s="28">
        <f>ROUNDDOWN(((ROW(C4131)-ROW(C$7))/C$5)+1,0)</f>
        <v/>
      </c>
    </row>
    <row r="4132">
      <c r="B4132" s="28">
        <f>IF(C4132&lt; $D$4+1,MOD(((ROW(B4132)-ROW(B$7))),$C$5)+1,"")</f>
        <v/>
      </c>
      <c r="C4132" s="28">
        <f>ROUNDDOWN(((ROW(C4132)-ROW(C$7))/C$5)+1,0)</f>
        <v/>
      </c>
    </row>
    <row r="4133">
      <c r="B4133" s="28">
        <f>IF(C4133&lt; $D$4+1,MOD(((ROW(B4133)-ROW(B$7))),$C$5)+1,"")</f>
        <v/>
      </c>
      <c r="C4133" s="28">
        <f>ROUNDDOWN(((ROW(C4133)-ROW(C$7))/C$5)+1,0)</f>
        <v/>
      </c>
    </row>
    <row r="4134">
      <c r="B4134" s="28">
        <f>IF(C4134&lt; $D$4+1,MOD(((ROW(B4134)-ROW(B$7))),$C$5)+1,"")</f>
        <v/>
      </c>
      <c r="C4134" s="28">
        <f>ROUNDDOWN(((ROW(C4134)-ROW(C$7))/C$5)+1,0)</f>
        <v/>
      </c>
    </row>
    <row r="4135">
      <c r="B4135" s="28">
        <f>IF(C4135&lt; $D$4+1,MOD(((ROW(B4135)-ROW(B$7))),$C$5)+1,"")</f>
        <v/>
      </c>
      <c r="C4135" s="28">
        <f>ROUNDDOWN(((ROW(C4135)-ROW(C$7))/C$5)+1,0)</f>
        <v/>
      </c>
    </row>
    <row r="4136">
      <c r="B4136" s="28">
        <f>IF(C4136&lt; $D$4+1,MOD(((ROW(B4136)-ROW(B$7))),$C$5)+1,"")</f>
        <v/>
      </c>
      <c r="C4136" s="28">
        <f>ROUNDDOWN(((ROW(C4136)-ROW(C$7))/C$5)+1,0)</f>
        <v/>
      </c>
    </row>
    <row r="4137">
      <c r="B4137" s="28">
        <f>IF(C4137&lt; $D$4+1,MOD(((ROW(B4137)-ROW(B$7))),$C$5)+1,"")</f>
        <v/>
      </c>
      <c r="C4137" s="28">
        <f>ROUNDDOWN(((ROW(C4137)-ROW(C$7))/C$5)+1,0)</f>
        <v/>
      </c>
    </row>
    <row r="4138">
      <c r="B4138" s="28">
        <f>IF(C4138&lt; $D$4+1,MOD(((ROW(B4138)-ROW(B$7))),$C$5)+1,"")</f>
        <v/>
      </c>
      <c r="C4138" s="28">
        <f>ROUNDDOWN(((ROW(C4138)-ROW(C$7))/C$5)+1,0)</f>
        <v/>
      </c>
    </row>
    <row r="4139">
      <c r="B4139" s="28">
        <f>IF(C4139&lt; $D$4+1,MOD(((ROW(B4139)-ROW(B$7))),$C$5)+1,"")</f>
        <v/>
      </c>
      <c r="C4139" s="28">
        <f>ROUNDDOWN(((ROW(C4139)-ROW(C$7))/C$5)+1,0)</f>
        <v/>
      </c>
    </row>
    <row r="4140">
      <c r="B4140" s="28">
        <f>IF(C4140&lt; $D$4+1,MOD(((ROW(B4140)-ROW(B$7))),$C$5)+1,"")</f>
        <v/>
      </c>
      <c r="C4140" s="28">
        <f>ROUNDDOWN(((ROW(C4140)-ROW(C$7))/C$5)+1,0)</f>
        <v/>
      </c>
    </row>
    <row r="4141">
      <c r="B4141" s="28">
        <f>IF(C4141&lt; $D$4+1,MOD(((ROW(B4141)-ROW(B$7))),$C$5)+1,"")</f>
        <v/>
      </c>
      <c r="C4141" s="28">
        <f>ROUNDDOWN(((ROW(C4141)-ROW(C$7))/C$5)+1,0)</f>
        <v/>
      </c>
    </row>
    <row r="4142">
      <c r="B4142" s="28">
        <f>IF(C4142&lt; $D$4+1,MOD(((ROW(B4142)-ROW(B$7))),$C$5)+1,"")</f>
        <v/>
      </c>
      <c r="C4142" s="28">
        <f>ROUNDDOWN(((ROW(C4142)-ROW(C$7))/C$5)+1,0)</f>
        <v/>
      </c>
    </row>
    <row r="4143">
      <c r="B4143" s="28">
        <f>IF(C4143&lt; $D$4+1,MOD(((ROW(B4143)-ROW(B$7))),$C$5)+1,"")</f>
        <v/>
      </c>
      <c r="C4143" s="28">
        <f>ROUNDDOWN(((ROW(C4143)-ROW(C$7))/C$5)+1,0)</f>
        <v/>
      </c>
    </row>
    <row r="4144">
      <c r="B4144" s="28">
        <f>IF(C4144&lt; $D$4+1,MOD(((ROW(B4144)-ROW(B$7))),$C$5)+1,"")</f>
        <v/>
      </c>
      <c r="C4144" s="28">
        <f>ROUNDDOWN(((ROW(C4144)-ROW(C$7))/C$5)+1,0)</f>
        <v/>
      </c>
    </row>
    <row r="4145">
      <c r="B4145" s="28">
        <f>IF(C4145&lt; $D$4+1,MOD(((ROW(B4145)-ROW(B$7))),$C$5)+1,"")</f>
        <v/>
      </c>
      <c r="C4145" s="28">
        <f>ROUNDDOWN(((ROW(C4145)-ROW(C$7))/C$5)+1,0)</f>
        <v/>
      </c>
    </row>
    <row r="4146">
      <c r="B4146" s="28">
        <f>IF(C4146&lt; $D$4+1,MOD(((ROW(B4146)-ROW(B$7))),$C$5)+1,"")</f>
        <v/>
      </c>
      <c r="C4146" s="28">
        <f>ROUNDDOWN(((ROW(C4146)-ROW(C$7))/C$5)+1,0)</f>
        <v/>
      </c>
    </row>
    <row r="4147">
      <c r="B4147" s="28">
        <f>IF(C4147&lt; $D$4+1,MOD(((ROW(B4147)-ROW(B$7))),$C$5)+1,"")</f>
        <v/>
      </c>
      <c r="C4147" s="28">
        <f>ROUNDDOWN(((ROW(C4147)-ROW(C$7))/C$5)+1,0)</f>
        <v/>
      </c>
    </row>
    <row r="4148">
      <c r="B4148" s="28">
        <f>IF(C4148&lt; $D$4+1,MOD(((ROW(B4148)-ROW(B$7))),$C$5)+1,"")</f>
        <v/>
      </c>
      <c r="C4148" s="28">
        <f>ROUNDDOWN(((ROW(C4148)-ROW(C$7))/C$5)+1,0)</f>
        <v/>
      </c>
    </row>
    <row r="4149">
      <c r="B4149" s="28">
        <f>IF(C4149&lt; $D$4+1,MOD(((ROW(B4149)-ROW(B$7))),$C$5)+1,"")</f>
        <v/>
      </c>
      <c r="C4149" s="28">
        <f>ROUNDDOWN(((ROW(C4149)-ROW(C$7))/C$5)+1,0)</f>
        <v/>
      </c>
    </row>
    <row r="4150">
      <c r="B4150" s="28">
        <f>IF(C4150&lt; $D$4+1,MOD(((ROW(B4150)-ROW(B$7))),$C$5)+1,"")</f>
        <v/>
      </c>
      <c r="C4150" s="28">
        <f>ROUNDDOWN(((ROW(C4150)-ROW(C$7))/C$5)+1,0)</f>
        <v/>
      </c>
    </row>
    <row r="4151">
      <c r="B4151" s="28">
        <f>IF(C4151&lt; $D$4+1,MOD(((ROW(B4151)-ROW(B$7))),$C$5)+1,"")</f>
        <v/>
      </c>
      <c r="C4151" s="28">
        <f>ROUNDDOWN(((ROW(C4151)-ROW(C$7))/C$5)+1,0)</f>
        <v/>
      </c>
    </row>
    <row r="4152">
      <c r="B4152" s="28">
        <f>IF(C4152&lt; $D$4+1,MOD(((ROW(B4152)-ROW(B$7))),$C$5)+1,"")</f>
        <v/>
      </c>
      <c r="C4152" s="28">
        <f>ROUNDDOWN(((ROW(C4152)-ROW(C$7))/C$5)+1,0)</f>
        <v/>
      </c>
    </row>
    <row r="4153">
      <c r="B4153" s="28">
        <f>IF(C4153&lt; $D$4+1,MOD(((ROW(B4153)-ROW(B$7))),$C$5)+1,"")</f>
        <v/>
      </c>
      <c r="C4153" s="28">
        <f>ROUNDDOWN(((ROW(C4153)-ROW(C$7))/C$5)+1,0)</f>
        <v/>
      </c>
    </row>
    <row r="4154">
      <c r="B4154" s="28">
        <f>IF(C4154&lt; $D$4+1,MOD(((ROW(B4154)-ROW(B$7))),$C$5)+1,"")</f>
        <v/>
      </c>
      <c r="C4154" s="28">
        <f>ROUNDDOWN(((ROW(C4154)-ROW(C$7))/C$5)+1,0)</f>
        <v/>
      </c>
    </row>
    <row r="4155">
      <c r="B4155" s="28">
        <f>IF(C4155&lt; $D$4+1,MOD(((ROW(B4155)-ROW(B$7))),$C$5)+1,"")</f>
        <v/>
      </c>
      <c r="C4155" s="28">
        <f>ROUNDDOWN(((ROW(C4155)-ROW(C$7))/C$5)+1,0)</f>
        <v/>
      </c>
    </row>
    <row r="4156">
      <c r="B4156" s="28">
        <f>IF(C4156&lt; $D$4+1,MOD(((ROW(B4156)-ROW(B$7))),$C$5)+1,"")</f>
        <v/>
      </c>
      <c r="C4156" s="28">
        <f>ROUNDDOWN(((ROW(C4156)-ROW(C$7))/C$5)+1,0)</f>
        <v/>
      </c>
    </row>
    <row r="4157">
      <c r="B4157" s="28">
        <f>IF(C4157&lt; $D$4+1,MOD(((ROW(B4157)-ROW(B$7))),$C$5)+1,"")</f>
        <v/>
      </c>
      <c r="C4157" s="28">
        <f>ROUNDDOWN(((ROW(C4157)-ROW(C$7))/C$5)+1,0)</f>
        <v/>
      </c>
    </row>
    <row r="4158">
      <c r="B4158" s="28">
        <f>IF(C4158&lt; $D$4+1,MOD(((ROW(B4158)-ROW(B$7))),$C$5)+1,"")</f>
        <v/>
      </c>
      <c r="C4158" s="28">
        <f>ROUNDDOWN(((ROW(C4158)-ROW(C$7))/C$5)+1,0)</f>
        <v/>
      </c>
    </row>
    <row r="4159">
      <c r="B4159" s="28">
        <f>IF(C4159&lt; $D$4+1,MOD(((ROW(B4159)-ROW(B$7))),$C$5)+1,"")</f>
        <v/>
      </c>
      <c r="C4159" s="28">
        <f>ROUNDDOWN(((ROW(C4159)-ROW(C$7))/C$5)+1,0)</f>
        <v/>
      </c>
    </row>
    <row r="4160">
      <c r="B4160" s="28">
        <f>IF(C4160&lt; $D$4+1,MOD(((ROW(B4160)-ROW(B$7))),$C$5)+1,"")</f>
        <v/>
      </c>
      <c r="C4160" s="28">
        <f>ROUNDDOWN(((ROW(C4160)-ROW(C$7))/C$5)+1,0)</f>
        <v/>
      </c>
    </row>
    <row r="4161">
      <c r="B4161" s="28">
        <f>IF(C4161&lt; $D$4+1,MOD(((ROW(B4161)-ROW(B$7))),$C$5)+1,"")</f>
        <v/>
      </c>
      <c r="C4161" s="28">
        <f>ROUNDDOWN(((ROW(C4161)-ROW(C$7))/C$5)+1,0)</f>
        <v/>
      </c>
    </row>
    <row r="4162">
      <c r="B4162" s="28">
        <f>IF(C4162&lt; $D$4+1,MOD(((ROW(B4162)-ROW(B$7))),$C$5)+1,"")</f>
        <v/>
      </c>
      <c r="C4162" s="28">
        <f>ROUNDDOWN(((ROW(C4162)-ROW(C$7))/C$5)+1,0)</f>
        <v/>
      </c>
    </row>
    <row r="4163">
      <c r="B4163" s="28">
        <f>IF(C4163&lt; $D$4+1,MOD(((ROW(B4163)-ROW(B$7))),$C$5)+1,"")</f>
        <v/>
      </c>
      <c r="C4163" s="28">
        <f>ROUNDDOWN(((ROW(C4163)-ROW(C$7))/C$5)+1,0)</f>
        <v/>
      </c>
    </row>
    <row r="4164">
      <c r="B4164" s="28">
        <f>IF(C4164&lt; $D$4+1,MOD(((ROW(B4164)-ROW(B$7))),$C$5)+1,"")</f>
        <v/>
      </c>
      <c r="C4164" s="28">
        <f>ROUNDDOWN(((ROW(C4164)-ROW(C$7))/C$5)+1,0)</f>
        <v/>
      </c>
    </row>
    <row r="4165">
      <c r="B4165" s="28">
        <f>IF(C4165&lt; $D$4+1,MOD(((ROW(B4165)-ROW(B$7))),$C$5)+1,"")</f>
        <v/>
      </c>
      <c r="C4165" s="28">
        <f>ROUNDDOWN(((ROW(C4165)-ROW(C$7))/C$5)+1,0)</f>
        <v/>
      </c>
    </row>
    <row r="4166">
      <c r="B4166" s="28">
        <f>IF(C4166&lt; $D$4+1,MOD(((ROW(B4166)-ROW(B$7))),$C$5)+1,"")</f>
        <v/>
      </c>
      <c r="C4166" s="28">
        <f>ROUNDDOWN(((ROW(C4166)-ROW(C$7))/C$5)+1,0)</f>
        <v/>
      </c>
    </row>
    <row r="4167">
      <c r="B4167" s="28">
        <f>IF(C4167&lt; $D$4+1,MOD(((ROW(B4167)-ROW(B$7))),$C$5)+1,"")</f>
        <v/>
      </c>
      <c r="C4167" s="28">
        <f>ROUNDDOWN(((ROW(C4167)-ROW(C$7))/C$5)+1,0)</f>
        <v/>
      </c>
    </row>
    <row r="4168">
      <c r="B4168" s="28">
        <f>IF(C4168&lt; $D$4+1,MOD(((ROW(B4168)-ROW(B$7))),$C$5)+1,"")</f>
        <v/>
      </c>
      <c r="C4168" s="28">
        <f>ROUNDDOWN(((ROW(C4168)-ROW(C$7))/C$5)+1,0)</f>
        <v/>
      </c>
    </row>
    <row r="4169">
      <c r="B4169" s="28">
        <f>IF(C4169&lt; $D$4+1,MOD(((ROW(B4169)-ROW(B$7))),$C$5)+1,"")</f>
        <v/>
      </c>
      <c r="C4169" s="28">
        <f>ROUNDDOWN(((ROW(C4169)-ROW(C$7))/C$5)+1,0)</f>
        <v/>
      </c>
    </row>
    <row r="4170">
      <c r="B4170" s="28">
        <f>IF(C4170&lt; $D$4+1,MOD(((ROW(B4170)-ROW(B$7))),$C$5)+1,"")</f>
        <v/>
      </c>
      <c r="C4170" s="28">
        <f>ROUNDDOWN(((ROW(C4170)-ROW(C$7))/C$5)+1,0)</f>
        <v/>
      </c>
    </row>
    <row r="4171">
      <c r="B4171" s="28">
        <f>IF(C4171&lt; $D$4+1,MOD(((ROW(B4171)-ROW(B$7))),$C$5)+1,"")</f>
        <v/>
      </c>
      <c r="C4171" s="28">
        <f>ROUNDDOWN(((ROW(C4171)-ROW(C$7))/C$5)+1,0)</f>
        <v/>
      </c>
    </row>
    <row r="4172">
      <c r="B4172" s="28">
        <f>IF(C4172&lt; $D$4+1,MOD(((ROW(B4172)-ROW(B$7))),$C$5)+1,"")</f>
        <v/>
      </c>
      <c r="C4172" s="28">
        <f>ROUNDDOWN(((ROW(C4172)-ROW(C$7))/C$5)+1,0)</f>
        <v/>
      </c>
    </row>
    <row r="4173">
      <c r="B4173" s="28">
        <f>IF(C4173&lt; $D$4+1,MOD(((ROW(B4173)-ROW(B$7))),$C$5)+1,"")</f>
        <v/>
      </c>
      <c r="C4173" s="28">
        <f>ROUNDDOWN(((ROW(C4173)-ROW(C$7))/C$5)+1,0)</f>
        <v/>
      </c>
    </row>
    <row r="4174">
      <c r="B4174" s="28">
        <f>IF(C4174&lt; $D$4+1,MOD(((ROW(B4174)-ROW(B$7))),$C$5)+1,"")</f>
        <v/>
      </c>
      <c r="C4174" s="28">
        <f>ROUNDDOWN(((ROW(C4174)-ROW(C$7))/C$5)+1,0)</f>
        <v/>
      </c>
    </row>
    <row r="4175">
      <c r="B4175" s="28">
        <f>IF(C4175&lt; $D$4+1,MOD(((ROW(B4175)-ROW(B$7))),$C$5)+1,"")</f>
        <v/>
      </c>
      <c r="C4175" s="28">
        <f>ROUNDDOWN(((ROW(C4175)-ROW(C$7))/C$5)+1,0)</f>
        <v/>
      </c>
    </row>
    <row r="4176">
      <c r="B4176" s="28">
        <f>IF(C4176&lt; $D$4+1,MOD(((ROW(B4176)-ROW(B$7))),$C$5)+1,"")</f>
        <v/>
      </c>
      <c r="C4176" s="28">
        <f>ROUNDDOWN(((ROW(C4176)-ROW(C$7))/C$5)+1,0)</f>
        <v/>
      </c>
    </row>
    <row r="4177">
      <c r="B4177" s="28">
        <f>IF(C4177&lt; $D$4+1,MOD(((ROW(B4177)-ROW(B$7))),$C$5)+1,"")</f>
        <v/>
      </c>
      <c r="C4177" s="28">
        <f>ROUNDDOWN(((ROW(C4177)-ROW(C$7))/C$5)+1,0)</f>
        <v/>
      </c>
    </row>
    <row r="4178">
      <c r="B4178" s="28">
        <f>IF(C4178&lt; $D$4+1,MOD(((ROW(B4178)-ROW(B$7))),$C$5)+1,"")</f>
        <v/>
      </c>
      <c r="C4178" s="28">
        <f>ROUNDDOWN(((ROW(C4178)-ROW(C$7))/C$5)+1,0)</f>
        <v/>
      </c>
    </row>
    <row r="4179">
      <c r="B4179" s="28">
        <f>IF(C4179&lt; $D$4+1,MOD(((ROW(B4179)-ROW(B$7))),$C$5)+1,"")</f>
        <v/>
      </c>
      <c r="C4179" s="28">
        <f>ROUNDDOWN(((ROW(C4179)-ROW(C$7))/C$5)+1,0)</f>
        <v/>
      </c>
    </row>
    <row r="4180">
      <c r="B4180" s="28">
        <f>IF(C4180&lt; $D$4+1,MOD(((ROW(B4180)-ROW(B$7))),$C$5)+1,"")</f>
        <v/>
      </c>
      <c r="C4180" s="28">
        <f>ROUNDDOWN(((ROW(C4180)-ROW(C$7))/C$5)+1,0)</f>
        <v/>
      </c>
    </row>
    <row r="4181">
      <c r="B4181" s="28">
        <f>IF(C4181&lt; $D$4+1,MOD(((ROW(B4181)-ROW(B$7))),$C$5)+1,"")</f>
        <v/>
      </c>
      <c r="C4181" s="28">
        <f>ROUNDDOWN(((ROW(C4181)-ROW(C$7))/C$5)+1,0)</f>
        <v/>
      </c>
    </row>
    <row r="4182">
      <c r="B4182" s="28">
        <f>IF(C4182&lt; $D$4+1,MOD(((ROW(B4182)-ROW(B$7))),$C$5)+1,"")</f>
        <v/>
      </c>
      <c r="C4182" s="28">
        <f>ROUNDDOWN(((ROW(C4182)-ROW(C$7))/C$5)+1,0)</f>
        <v/>
      </c>
    </row>
    <row r="4183">
      <c r="B4183" s="28">
        <f>IF(C4183&lt; $D$4+1,MOD(((ROW(B4183)-ROW(B$7))),$C$5)+1,"")</f>
        <v/>
      </c>
      <c r="C4183" s="28">
        <f>ROUNDDOWN(((ROW(C4183)-ROW(C$7))/C$5)+1,0)</f>
        <v/>
      </c>
    </row>
    <row r="4184">
      <c r="B4184" s="28">
        <f>IF(C4184&lt; $D$4+1,MOD(((ROW(B4184)-ROW(B$7))),$C$5)+1,"")</f>
        <v/>
      </c>
      <c r="C4184" s="28">
        <f>ROUNDDOWN(((ROW(C4184)-ROW(C$7))/C$5)+1,0)</f>
        <v/>
      </c>
    </row>
    <row r="4185">
      <c r="B4185" s="28">
        <f>IF(C4185&lt; $D$4+1,MOD(((ROW(B4185)-ROW(B$7))),$C$5)+1,"")</f>
        <v/>
      </c>
      <c r="C4185" s="28">
        <f>ROUNDDOWN(((ROW(C4185)-ROW(C$7))/C$5)+1,0)</f>
        <v/>
      </c>
    </row>
    <row r="4186">
      <c r="B4186" s="28">
        <f>IF(C4186&lt; $D$4+1,MOD(((ROW(B4186)-ROW(B$7))),$C$5)+1,"")</f>
        <v/>
      </c>
      <c r="C4186" s="28">
        <f>ROUNDDOWN(((ROW(C4186)-ROW(C$7))/C$5)+1,0)</f>
        <v/>
      </c>
    </row>
    <row r="4187">
      <c r="B4187" s="28">
        <f>IF(C4187&lt; $D$4+1,MOD(((ROW(B4187)-ROW(B$7))),$C$5)+1,"")</f>
        <v/>
      </c>
      <c r="C4187" s="28">
        <f>ROUNDDOWN(((ROW(C4187)-ROW(C$7))/C$5)+1,0)</f>
        <v/>
      </c>
    </row>
    <row r="4188">
      <c r="B4188" s="28">
        <f>IF(C4188&lt; $D$4+1,MOD(((ROW(B4188)-ROW(B$7))),$C$5)+1,"")</f>
        <v/>
      </c>
      <c r="C4188" s="28">
        <f>ROUNDDOWN(((ROW(C4188)-ROW(C$7))/C$5)+1,0)</f>
        <v/>
      </c>
    </row>
    <row r="4189">
      <c r="B4189" s="28">
        <f>IF(C4189&lt; $D$4+1,MOD(((ROW(B4189)-ROW(B$7))),$C$5)+1,"")</f>
        <v/>
      </c>
      <c r="C4189" s="28">
        <f>ROUNDDOWN(((ROW(C4189)-ROW(C$7))/C$5)+1,0)</f>
        <v/>
      </c>
    </row>
    <row r="4190">
      <c r="B4190" s="28">
        <f>IF(C4190&lt; $D$4+1,MOD(((ROW(B4190)-ROW(B$7))),$C$5)+1,"")</f>
        <v/>
      </c>
      <c r="C4190" s="28">
        <f>ROUNDDOWN(((ROW(C4190)-ROW(C$7))/C$5)+1,0)</f>
        <v/>
      </c>
    </row>
    <row r="4191">
      <c r="B4191" s="28">
        <f>IF(C4191&lt; $D$4+1,MOD(((ROW(B4191)-ROW(B$7))),$C$5)+1,"")</f>
        <v/>
      </c>
      <c r="C4191" s="28">
        <f>ROUNDDOWN(((ROW(C4191)-ROW(C$7))/C$5)+1,0)</f>
        <v/>
      </c>
    </row>
    <row r="4192">
      <c r="B4192" s="28">
        <f>IF(C4192&lt; $D$4+1,MOD(((ROW(B4192)-ROW(B$7))),$C$5)+1,"")</f>
        <v/>
      </c>
      <c r="C4192" s="28">
        <f>ROUNDDOWN(((ROW(C4192)-ROW(C$7))/C$5)+1,0)</f>
        <v/>
      </c>
    </row>
    <row r="4193">
      <c r="B4193" s="28">
        <f>IF(C4193&lt; $D$4+1,MOD(((ROW(B4193)-ROW(B$7))),$C$5)+1,"")</f>
        <v/>
      </c>
      <c r="C4193" s="28">
        <f>ROUNDDOWN(((ROW(C4193)-ROW(C$7))/C$5)+1,0)</f>
        <v/>
      </c>
    </row>
    <row r="4194">
      <c r="B4194" s="28">
        <f>IF(C4194&lt; $D$4+1,MOD(((ROW(B4194)-ROW(B$7))),$C$5)+1,"")</f>
        <v/>
      </c>
      <c r="C4194" s="28">
        <f>ROUNDDOWN(((ROW(C4194)-ROW(C$7))/C$5)+1,0)</f>
        <v/>
      </c>
    </row>
    <row r="4195">
      <c r="B4195" s="28">
        <f>IF(C4195&lt; $D$4+1,MOD(((ROW(B4195)-ROW(B$7))),$C$5)+1,"")</f>
        <v/>
      </c>
      <c r="C4195" s="28">
        <f>ROUNDDOWN(((ROW(C4195)-ROW(C$7))/C$5)+1,0)</f>
        <v/>
      </c>
    </row>
    <row r="4196">
      <c r="B4196" s="28">
        <f>IF(C4196&lt; $D$4+1,MOD(((ROW(B4196)-ROW(B$7))),$C$5)+1,"")</f>
        <v/>
      </c>
      <c r="C4196" s="28">
        <f>ROUNDDOWN(((ROW(C4196)-ROW(C$7))/C$5)+1,0)</f>
        <v/>
      </c>
    </row>
    <row r="4197">
      <c r="B4197" s="28">
        <f>IF(C4197&lt; $D$4+1,MOD(((ROW(B4197)-ROW(B$7))),$C$5)+1,"")</f>
        <v/>
      </c>
      <c r="C4197" s="28">
        <f>ROUNDDOWN(((ROW(C4197)-ROW(C$7))/C$5)+1,0)</f>
        <v/>
      </c>
    </row>
    <row r="4198">
      <c r="B4198" s="28">
        <f>IF(C4198&lt; $D$4+1,MOD(((ROW(B4198)-ROW(B$7))),$C$5)+1,"")</f>
        <v/>
      </c>
      <c r="C4198" s="28">
        <f>ROUNDDOWN(((ROW(C4198)-ROW(C$7))/C$5)+1,0)</f>
        <v/>
      </c>
    </row>
    <row r="4199">
      <c r="B4199" s="28">
        <f>IF(C4199&lt; $D$4+1,MOD(((ROW(B4199)-ROW(B$7))),$C$5)+1,"")</f>
        <v/>
      </c>
      <c r="C4199" s="28">
        <f>ROUNDDOWN(((ROW(C4199)-ROW(C$7))/C$5)+1,0)</f>
        <v/>
      </c>
    </row>
    <row r="4200">
      <c r="B4200" s="28">
        <f>IF(C4200&lt; $D$4+1,MOD(((ROW(B4200)-ROW(B$7))),$C$5)+1,"")</f>
        <v/>
      </c>
      <c r="C4200" s="28">
        <f>ROUNDDOWN(((ROW(C4200)-ROW(C$7))/C$5)+1,0)</f>
        <v/>
      </c>
    </row>
    <row r="4201">
      <c r="B4201" s="28">
        <f>IF(C4201&lt; $D$4+1,MOD(((ROW(B4201)-ROW(B$7))),$C$5)+1,"")</f>
        <v/>
      </c>
      <c r="C4201" s="28">
        <f>ROUNDDOWN(((ROW(C4201)-ROW(C$7))/C$5)+1,0)</f>
        <v/>
      </c>
    </row>
    <row r="4202">
      <c r="B4202" s="28">
        <f>IF(C4202&lt; $D$4+1,MOD(((ROW(B4202)-ROW(B$7))),$C$5)+1,"")</f>
        <v/>
      </c>
      <c r="C4202" s="28">
        <f>ROUNDDOWN(((ROW(C4202)-ROW(C$7))/C$5)+1,0)</f>
        <v/>
      </c>
    </row>
    <row r="4203">
      <c r="B4203" s="28">
        <f>IF(C4203&lt; $D$4+1,MOD(((ROW(B4203)-ROW(B$7))),$C$5)+1,"")</f>
        <v/>
      </c>
      <c r="C4203" s="28">
        <f>ROUNDDOWN(((ROW(C4203)-ROW(C$7))/C$5)+1,0)</f>
        <v/>
      </c>
    </row>
    <row r="4204">
      <c r="B4204" s="28">
        <f>IF(C4204&lt; $D$4+1,MOD(((ROW(B4204)-ROW(B$7))),$C$5)+1,"")</f>
        <v/>
      </c>
      <c r="C4204" s="28">
        <f>ROUNDDOWN(((ROW(C4204)-ROW(C$7))/C$5)+1,0)</f>
        <v/>
      </c>
    </row>
    <row r="4205">
      <c r="B4205" s="28">
        <f>IF(C4205&lt; $D$4+1,MOD(((ROW(B4205)-ROW(B$7))),$C$5)+1,"")</f>
        <v/>
      </c>
      <c r="C4205" s="28">
        <f>ROUNDDOWN(((ROW(C4205)-ROW(C$7))/C$5)+1,0)</f>
        <v/>
      </c>
    </row>
    <row r="4206">
      <c r="B4206" s="28">
        <f>IF(C4206&lt; $D$4+1,MOD(((ROW(B4206)-ROW(B$7))),$C$5)+1,"")</f>
        <v/>
      </c>
      <c r="C4206" s="28">
        <f>ROUNDDOWN(((ROW(C4206)-ROW(C$7))/C$5)+1,0)</f>
        <v/>
      </c>
    </row>
    <row r="4207">
      <c r="B4207" s="28">
        <f>IF(C4207&lt; $D$4+1,MOD(((ROW(B4207)-ROW(B$7))),$C$5)+1,"")</f>
        <v/>
      </c>
      <c r="C4207" s="28">
        <f>ROUNDDOWN(((ROW(C4207)-ROW(C$7))/C$5)+1,0)</f>
        <v/>
      </c>
    </row>
    <row r="4208">
      <c r="B4208" s="28">
        <f>IF(C4208&lt; $D$4+1,MOD(((ROW(B4208)-ROW(B$7))),$C$5)+1,"")</f>
        <v/>
      </c>
      <c r="C4208" s="28">
        <f>ROUNDDOWN(((ROW(C4208)-ROW(C$7))/C$5)+1,0)</f>
        <v/>
      </c>
    </row>
    <row r="4209">
      <c r="B4209" s="28">
        <f>IF(C4209&lt; $D$4+1,MOD(((ROW(B4209)-ROW(B$7))),$C$5)+1,"")</f>
        <v/>
      </c>
      <c r="C4209" s="28">
        <f>ROUNDDOWN(((ROW(C4209)-ROW(C$7))/C$5)+1,0)</f>
        <v/>
      </c>
    </row>
    <row r="4210">
      <c r="B4210" s="28">
        <f>IF(C4210&lt; $D$4+1,MOD(((ROW(B4210)-ROW(B$7))),$C$5)+1,"")</f>
        <v/>
      </c>
      <c r="C4210" s="28">
        <f>ROUNDDOWN(((ROW(C4210)-ROW(C$7))/C$5)+1,0)</f>
        <v/>
      </c>
    </row>
    <row r="4211">
      <c r="B4211" s="28">
        <f>IF(C4211&lt; $D$4+1,MOD(((ROW(B4211)-ROW(B$7))),$C$5)+1,"")</f>
        <v/>
      </c>
      <c r="C4211" s="28">
        <f>ROUNDDOWN(((ROW(C4211)-ROW(C$7))/C$5)+1,0)</f>
        <v/>
      </c>
    </row>
    <row r="4212">
      <c r="B4212" s="28">
        <f>IF(C4212&lt; $D$4+1,MOD(((ROW(B4212)-ROW(B$7))),$C$5)+1,"")</f>
        <v/>
      </c>
      <c r="C4212" s="28">
        <f>ROUNDDOWN(((ROW(C4212)-ROW(C$7))/C$5)+1,0)</f>
        <v/>
      </c>
    </row>
    <row r="4213">
      <c r="B4213" s="28">
        <f>IF(C4213&lt; $D$4+1,MOD(((ROW(B4213)-ROW(B$7))),$C$5)+1,"")</f>
        <v/>
      </c>
      <c r="C4213" s="28">
        <f>ROUNDDOWN(((ROW(C4213)-ROW(C$7))/C$5)+1,0)</f>
        <v/>
      </c>
    </row>
    <row r="4214">
      <c r="B4214" s="28">
        <f>IF(C4214&lt; $D$4+1,MOD(((ROW(B4214)-ROW(B$7))),$C$5)+1,"")</f>
        <v/>
      </c>
      <c r="C4214" s="28">
        <f>ROUNDDOWN(((ROW(C4214)-ROW(C$7))/C$5)+1,0)</f>
        <v/>
      </c>
    </row>
    <row r="4215">
      <c r="B4215" s="28">
        <f>IF(C4215&lt; $D$4+1,MOD(((ROW(B4215)-ROW(B$7))),$C$5)+1,"")</f>
        <v/>
      </c>
      <c r="C4215" s="28">
        <f>ROUNDDOWN(((ROW(C4215)-ROW(C$7))/C$5)+1,0)</f>
        <v/>
      </c>
    </row>
    <row r="4216">
      <c r="B4216" s="28">
        <f>IF(C4216&lt; $D$4+1,MOD(((ROW(B4216)-ROW(B$7))),$C$5)+1,"")</f>
        <v/>
      </c>
      <c r="C4216" s="28">
        <f>ROUNDDOWN(((ROW(C4216)-ROW(C$7))/C$5)+1,0)</f>
        <v/>
      </c>
    </row>
    <row r="4217">
      <c r="B4217" s="28">
        <f>IF(C4217&lt; $D$4+1,MOD(((ROW(B4217)-ROW(B$7))),$C$5)+1,"")</f>
        <v/>
      </c>
      <c r="C4217" s="28">
        <f>ROUNDDOWN(((ROW(C4217)-ROW(C$7))/C$5)+1,0)</f>
        <v/>
      </c>
    </row>
    <row r="4218">
      <c r="B4218" s="28">
        <f>IF(C4218&lt; $D$4+1,MOD(((ROW(B4218)-ROW(B$7))),$C$5)+1,"")</f>
        <v/>
      </c>
      <c r="C4218" s="28">
        <f>ROUNDDOWN(((ROW(C4218)-ROW(C$7))/C$5)+1,0)</f>
        <v/>
      </c>
    </row>
    <row r="4219">
      <c r="B4219" s="28">
        <f>IF(C4219&lt; $D$4+1,MOD(((ROW(B4219)-ROW(B$7))),$C$5)+1,"")</f>
        <v/>
      </c>
      <c r="C4219" s="28">
        <f>ROUNDDOWN(((ROW(C4219)-ROW(C$7))/C$5)+1,0)</f>
        <v/>
      </c>
    </row>
    <row r="4220">
      <c r="B4220" s="28">
        <f>IF(C4220&lt; $D$4+1,MOD(((ROW(B4220)-ROW(B$7))),$C$5)+1,"")</f>
        <v/>
      </c>
      <c r="C4220" s="28">
        <f>ROUNDDOWN(((ROW(C4220)-ROW(C$7))/C$5)+1,0)</f>
        <v/>
      </c>
    </row>
    <row r="4221">
      <c r="B4221" s="28">
        <f>IF(C4221&lt; $D$4+1,MOD(((ROW(B4221)-ROW(B$7))),$C$5)+1,"")</f>
        <v/>
      </c>
      <c r="C4221" s="28">
        <f>ROUNDDOWN(((ROW(C4221)-ROW(C$7))/C$5)+1,0)</f>
        <v/>
      </c>
    </row>
    <row r="4222">
      <c r="B4222" s="28">
        <f>IF(C4222&lt; $D$4+1,MOD(((ROW(B4222)-ROW(B$7))),$C$5)+1,"")</f>
        <v/>
      </c>
      <c r="C4222" s="28">
        <f>ROUNDDOWN(((ROW(C4222)-ROW(C$7))/C$5)+1,0)</f>
        <v/>
      </c>
    </row>
    <row r="4223">
      <c r="B4223" s="28">
        <f>IF(C4223&lt; $D$4+1,MOD(((ROW(B4223)-ROW(B$7))),$C$5)+1,"")</f>
        <v/>
      </c>
      <c r="C4223" s="28">
        <f>ROUNDDOWN(((ROW(C4223)-ROW(C$7))/C$5)+1,0)</f>
        <v/>
      </c>
    </row>
    <row r="4224">
      <c r="B4224" s="28">
        <f>IF(C4224&lt; $D$4+1,MOD(((ROW(B4224)-ROW(B$7))),$C$5)+1,"")</f>
        <v/>
      </c>
      <c r="C4224" s="28">
        <f>ROUNDDOWN(((ROW(C4224)-ROW(C$7))/C$5)+1,0)</f>
        <v/>
      </c>
    </row>
    <row r="4225">
      <c r="B4225" s="28">
        <f>IF(C4225&lt; $D$4+1,MOD(((ROW(B4225)-ROW(B$7))),$C$5)+1,"")</f>
        <v/>
      </c>
      <c r="C4225" s="28">
        <f>ROUNDDOWN(((ROW(C4225)-ROW(C$7))/C$5)+1,0)</f>
        <v/>
      </c>
    </row>
    <row r="4226">
      <c r="B4226" s="28">
        <f>IF(C4226&lt; $D$4+1,MOD(((ROW(B4226)-ROW(B$7))),$C$5)+1,"")</f>
        <v/>
      </c>
      <c r="C4226" s="28">
        <f>ROUNDDOWN(((ROW(C4226)-ROW(C$7))/C$5)+1,0)</f>
        <v/>
      </c>
    </row>
    <row r="4227">
      <c r="B4227" s="28">
        <f>IF(C4227&lt; $D$4+1,MOD(((ROW(B4227)-ROW(B$7))),$C$5)+1,"")</f>
        <v/>
      </c>
      <c r="C4227" s="28">
        <f>ROUNDDOWN(((ROW(C4227)-ROW(C$7))/C$5)+1,0)</f>
        <v/>
      </c>
    </row>
    <row r="4228">
      <c r="B4228" s="28">
        <f>IF(C4228&lt; $D$4+1,MOD(((ROW(B4228)-ROW(B$7))),$C$5)+1,"")</f>
        <v/>
      </c>
      <c r="C4228" s="28">
        <f>ROUNDDOWN(((ROW(C4228)-ROW(C$7))/C$5)+1,0)</f>
        <v/>
      </c>
    </row>
    <row r="4229">
      <c r="B4229" s="28">
        <f>IF(C4229&lt; $D$4+1,MOD(((ROW(B4229)-ROW(B$7))),$C$5)+1,"")</f>
        <v/>
      </c>
      <c r="C4229" s="28">
        <f>ROUNDDOWN(((ROW(C4229)-ROW(C$7))/C$5)+1,0)</f>
        <v/>
      </c>
    </row>
    <row r="4230">
      <c r="B4230" s="28">
        <f>IF(C4230&lt; $D$4+1,MOD(((ROW(B4230)-ROW(B$7))),$C$5)+1,"")</f>
        <v/>
      </c>
      <c r="C4230" s="28">
        <f>ROUNDDOWN(((ROW(C4230)-ROW(C$7))/C$5)+1,0)</f>
        <v/>
      </c>
    </row>
    <row r="4231">
      <c r="B4231" s="28">
        <f>IF(C4231&lt; $D$4+1,MOD(((ROW(B4231)-ROW(B$7))),$C$5)+1,"")</f>
        <v/>
      </c>
      <c r="C4231" s="28">
        <f>ROUNDDOWN(((ROW(C4231)-ROW(C$7))/C$5)+1,0)</f>
        <v/>
      </c>
    </row>
    <row r="4232">
      <c r="B4232" s="28">
        <f>IF(C4232&lt; $D$4+1,MOD(((ROW(B4232)-ROW(B$7))),$C$5)+1,"")</f>
        <v/>
      </c>
      <c r="C4232" s="28">
        <f>ROUNDDOWN(((ROW(C4232)-ROW(C$7))/C$5)+1,0)</f>
        <v/>
      </c>
    </row>
    <row r="4233">
      <c r="B4233" s="28">
        <f>IF(C4233&lt; $D$4+1,MOD(((ROW(B4233)-ROW(B$7))),$C$5)+1,"")</f>
        <v/>
      </c>
      <c r="C4233" s="28">
        <f>ROUNDDOWN(((ROW(C4233)-ROW(C$7))/C$5)+1,0)</f>
        <v/>
      </c>
    </row>
    <row r="4234">
      <c r="B4234" s="28">
        <f>IF(C4234&lt; $D$4+1,MOD(((ROW(B4234)-ROW(B$7))),$C$5)+1,"")</f>
        <v/>
      </c>
      <c r="C4234" s="28">
        <f>ROUNDDOWN(((ROW(C4234)-ROW(C$7))/C$5)+1,0)</f>
        <v/>
      </c>
    </row>
    <row r="4235">
      <c r="B4235" s="28">
        <f>IF(C4235&lt; $D$4+1,MOD(((ROW(B4235)-ROW(B$7))),$C$5)+1,"")</f>
        <v/>
      </c>
      <c r="C4235" s="28">
        <f>ROUNDDOWN(((ROW(C4235)-ROW(C$7))/C$5)+1,0)</f>
        <v/>
      </c>
    </row>
    <row r="4236">
      <c r="B4236" s="28">
        <f>IF(C4236&lt; $D$4+1,MOD(((ROW(B4236)-ROW(B$7))),$C$5)+1,"")</f>
        <v/>
      </c>
      <c r="C4236" s="28">
        <f>ROUNDDOWN(((ROW(C4236)-ROW(C$7))/C$5)+1,0)</f>
        <v/>
      </c>
    </row>
    <row r="4237">
      <c r="B4237" s="28">
        <f>IF(C4237&lt; $D$4+1,MOD(((ROW(B4237)-ROW(B$7))),$C$5)+1,"")</f>
        <v/>
      </c>
      <c r="C4237" s="28">
        <f>ROUNDDOWN(((ROW(C4237)-ROW(C$7))/C$5)+1,0)</f>
        <v/>
      </c>
    </row>
    <row r="4238">
      <c r="B4238" s="28">
        <f>IF(C4238&lt; $D$4+1,MOD(((ROW(B4238)-ROW(B$7))),$C$5)+1,"")</f>
        <v/>
      </c>
      <c r="C4238" s="28">
        <f>ROUNDDOWN(((ROW(C4238)-ROW(C$7))/C$5)+1,0)</f>
        <v/>
      </c>
    </row>
    <row r="4239">
      <c r="B4239" s="28">
        <f>IF(C4239&lt; $D$4+1,MOD(((ROW(B4239)-ROW(B$7))),$C$5)+1,"")</f>
        <v/>
      </c>
      <c r="C4239" s="28">
        <f>ROUNDDOWN(((ROW(C4239)-ROW(C$7))/C$5)+1,0)</f>
        <v/>
      </c>
    </row>
    <row r="4240">
      <c r="B4240" s="28">
        <f>IF(C4240&lt; $D$4+1,MOD(((ROW(B4240)-ROW(B$7))),$C$5)+1,"")</f>
        <v/>
      </c>
      <c r="C4240" s="28">
        <f>ROUNDDOWN(((ROW(C4240)-ROW(C$7))/C$5)+1,0)</f>
        <v/>
      </c>
    </row>
    <row r="4241">
      <c r="B4241" s="28">
        <f>IF(C4241&lt; $D$4+1,MOD(((ROW(B4241)-ROW(B$7))),$C$5)+1,"")</f>
        <v/>
      </c>
      <c r="C4241" s="28">
        <f>ROUNDDOWN(((ROW(C4241)-ROW(C$7))/C$5)+1,0)</f>
        <v/>
      </c>
    </row>
    <row r="4242">
      <c r="B4242" s="28">
        <f>IF(C4242&lt; $D$4+1,MOD(((ROW(B4242)-ROW(B$7))),$C$5)+1,"")</f>
        <v/>
      </c>
      <c r="C4242" s="28">
        <f>ROUNDDOWN(((ROW(C4242)-ROW(C$7))/C$5)+1,0)</f>
        <v/>
      </c>
    </row>
    <row r="4243">
      <c r="B4243" s="28">
        <f>IF(C4243&lt; $D$4+1,MOD(((ROW(B4243)-ROW(B$7))),$C$5)+1,"")</f>
        <v/>
      </c>
      <c r="C4243" s="28">
        <f>ROUNDDOWN(((ROW(C4243)-ROW(C$7))/C$5)+1,0)</f>
        <v/>
      </c>
    </row>
    <row r="4244">
      <c r="B4244" s="28">
        <f>IF(C4244&lt; $D$4+1,MOD(((ROW(B4244)-ROW(B$7))),$C$5)+1,"")</f>
        <v/>
      </c>
      <c r="C4244" s="28">
        <f>ROUNDDOWN(((ROW(C4244)-ROW(C$7))/C$5)+1,0)</f>
        <v/>
      </c>
    </row>
    <row r="4245">
      <c r="B4245" s="28">
        <f>IF(C4245&lt; $D$4+1,MOD(((ROW(B4245)-ROW(B$7))),$C$5)+1,"")</f>
        <v/>
      </c>
      <c r="C4245" s="28">
        <f>ROUNDDOWN(((ROW(C4245)-ROW(C$7))/C$5)+1,0)</f>
        <v/>
      </c>
    </row>
    <row r="4246">
      <c r="B4246" s="28">
        <f>IF(C4246&lt; $D$4+1,MOD(((ROW(B4246)-ROW(B$7))),$C$5)+1,"")</f>
        <v/>
      </c>
      <c r="C4246" s="28">
        <f>ROUNDDOWN(((ROW(C4246)-ROW(C$7))/C$5)+1,0)</f>
        <v/>
      </c>
    </row>
    <row r="4247">
      <c r="B4247" s="28">
        <f>IF(C4247&lt; $D$4+1,MOD(((ROW(B4247)-ROW(B$7))),$C$5)+1,"")</f>
        <v/>
      </c>
      <c r="C4247" s="28">
        <f>ROUNDDOWN(((ROW(C4247)-ROW(C$7))/C$5)+1,0)</f>
        <v/>
      </c>
    </row>
    <row r="4248">
      <c r="B4248" s="28">
        <f>IF(C4248&lt; $D$4+1,MOD(((ROW(B4248)-ROW(B$7))),$C$5)+1,"")</f>
        <v/>
      </c>
      <c r="C4248" s="28">
        <f>ROUNDDOWN(((ROW(C4248)-ROW(C$7))/C$5)+1,0)</f>
        <v/>
      </c>
    </row>
    <row r="4249">
      <c r="B4249" s="28">
        <f>IF(C4249&lt; $D$4+1,MOD(((ROW(B4249)-ROW(B$7))),$C$5)+1,"")</f>
        <v/>
      </c>
      <c r="C4249" s="28">
        <f>ROUNDDOWN(((ROW(C4249)-ROW(C$7))/C$5)+1,0)</f>
        <v/>
      </c>
    </row>
    <row r="4250">
      <c r="B4250" s="28">
        <f>IF(C4250&lt; $D$4+1,MOD(((ROW(B4250)-ROW(B$7))),$C$5)+1,"")</f>
        <v/>
      </c>
      <c r="C4250" s="28">
        <f>ROUNDDOWN(((ROW(C4250)-ROW(C$7))/C$5)+1,0)</f>
        <v/>
      </c>
    </row>
    <row r="4251">
      <c r="B4251" s="28">
        <f>IF(C4251&lt; $D$4+1,MOD(((ROW(B4251)-ROW(B$7))),$C$5)+1,"")</f>
        <v/>
      </c>
      <c r="C4251" s="28">
        <f>ROUNDDOWN(((ROW(C4251)-ROW(C$7))/C$5)+1,0)</f>
        <v/>
      </c>
    </row>
    <row r="4252">
      <c r="B4252" s="28">
        <f>IF(C4252&lt; $D$4+1,MOD(((ROW(B4252)-ROW(B$7))),$C$5)+1,"")</f>
        <v/>
      </c>
      <c r="C4252" s="28">
        <f>ROUNDDOWN(((ROW(C4252)-ROW(C$7))/C$5)+1,0)</f>
        <v/>
      </c>
    </row>
    <row r="4253">
      <c r="B4253" s="28">
        <f>IF(C4253&lt; $D$4+1,MOD(((ROW(B4253)-ROW(B$7))),$C$5)+1,"")</f>
        <v/>
      </c>
      <c r="C4253" s="28">
        <f>ROUNDDOWN(((ROW(C4253)-ROW(C$7))/C$5)+1,0)</f>
        <v/>
      </c>
    </row>
    <row r="4254">
      <c r="B4254" s="28">
        <f>IF(C4254&lt; $D$4+1,MOD(((ROW(B4254)-ROW(B$7))),$C$5)+1,"")</f>
        <v/>
      </c>
      <c r="C4254" s="28">
        <f>ROUNDDOWN(((ROW(C4254)-ROW(C$7))/C$5)+1,0)</f>
        <v/>
      </c>
    </row>
    <row r="4255">
      <c r="B4255" s="28">
        <f>IF(C4255&lt; $D$4+1,MOD(((ROW(B4255)-ROW(B$7))),$C$5)+1,"")</f>
        <v/>
      </c>
      <c r="C4255" s="28">
        <f>ROUNDDOWN(((ROW(C4255)-ROW(C$7))/C$5)+1,0)</f>
        <v/>
      </c>
    </row>
    <row r="4256">
      <c r="B4256" s="28">
        <f>IF(C4256&lt; $D$4+1,MOD(((ROW(B4256)-ROW(B$7))),$C$5)+1,"")</f>
        <v/>
      </c>
      <c r="C4256" s="28">
        <f>ROUNDDOWN(((ROW(C4256)-ROW(C$7))/C$5)+1,0)</f>
        <v/>
      </c>
    </row>
    <row r="4257">
      <c r="B4257" s="28">
        <f>IF(C4257&lt; $D$4+1,MOD(((ROW(B4257)-ROW(B$7))),$C$5)+1,"")</f>
        <v/>
      </c>
      <c r="C4257" s="28">
        <f>ROUNDDOWN(((ROW(C4257)-ROW(C$7))/C$5)+1,0)</f>
        <v/>
      </c>
    </row>
    <row r="4258">
      <c r="B4258" s="28">
        <f>IF(C4258&lt; $D$4+1,MOD(((ROW(B4258)-ROW(B$7))),$C$5)+1,"")</f>
        <v/>
      </c>
      <c r="C4258" s="28">
        <f>ROUNDDOWN(((ROW(C4258)-ROW(C$7))/C$5)+1,0)</f>
        <v/>
      </c>
    </row>
    <row r="4259">
      <c r="B4259" s="28">
        <f>IF(C4259&lt; $D$4+1,MOD(((ROW(B4259)-ROW(B$7))),$C$5)+1,"")</f>
        <v/>
      </c>
      <c r="C4259" s="28">
        <f>ROUNDDOWN(((ROW(C4259)-ROW(C$7))/C$5)+1,0)</f>
        <v/>
      </c>
    </row>
    <row r="4260">
      <c r="B4260" s="28">
        <f>IF(C4260&lt; $D$4+1,MOD(((ROW(B4260)-ROW(B$7))),$C$5)+1,"")</f>
        <v/>
      </c>
      <c r="C4260" s="28">
        <f>ROUNDDOWN(((ROW(C4260)-ROW(C$7))/C$5)+1,0)</f>
        <v/>
      </c>
    </row>
    <row r="4261">
      <c r="B4261" s="28">
        <f>IF(C4261&lt; $D$4+1,MOD(((ROW(B4261)-ROW(B$7))),$C$5)+1,"")</f>
        <v/>
      </c>
      <c r="C4261" s="28">
        <f>ROUNDDOWN(((ROW(C4261)-ROW(C$7))/C$5)+1,0)</f>
        <v/>
      </c>
    </row>
    <row r="4262">
      <c r="B4262" s="28">
        <f>IF(C4262&lt; $D$4+1,MOD(((ROW(B4262)-ROW(B$7))),$C$5)+1,"")</f>
        <v/>
      </c>
      <c r="C4262" s="28">
        <f>ROUNDDOWN(((ROW(C4262)-ROW(C$7))/C$5)+1,0)</f>
        <v/>
      </c>
    </row>
    <row r="4263">
      <c r="B4263" s="28">
        <f>IF(C4263&lt; $D$4+1,MOD(((ROW(B4263)-ROW(B$7))),$C$5)+1,"")</f>
        <v/>
      </c>
      <c r="C4263" s="28">
        <f>ROUNDDOWN(((ROW(C4263)-ROW(C$7))/C$5)+1,0)</f>
        <v/>
      </c>
    </row>
    <row r="4264">
      <c r="B4264" s="28">
        <f>IF(C4264&lt; $D$4+1,MOD(((ROW(B4264)-ROW(B$7))),$C$5)+1,"")</f>
        <v/>
      </c>
      <c r="C4264" s="28">
        <f>ROUNDDOWN(((ROW(C4264)-ROW(C$7))/C$5)+1,0)</f>
        <v/>
      </c>
    </row>
    <row r="4265">
      <c r="B4265" s="28">
        <f>IF(C4265&lt; $D$4+1,MOD(((ROW(B4265)-ROW(B$7))),$C$5)+1,"")</f>
        <v/>
      </c>
      <c r="C4265" s="28">
        <f>ROUNDDOWN(((ROW(C4265)-ROW(C$7))/C$5)+1,0)</f>
        <v/>
      </c>
    </row>
    <row r="4266">
      <c r="B4266" s="28">
        <f>IF(C4266&lt; $D$4+1,MOD(((ROW(B4266)-ROW(B$7))),$C$5)+1,"")</f>
        <v/>
      </c>
      <c r="C4266" s="28">
        <f>ROUNDDOWN(((ROW(C4266)-ROW(C$7))/C$5)+1,0)</f>
        <v/>
      </c>
    </row>
    <row r="4267">
      <c r="B4267" s="28">
        <f>IF(C4267&lt; $D$4+1,MOD(((ROW(B4267)-ROW(B$7))),$C$5)+1,"")</f>
        <v/>
      </c>
      <c r="C4267" s="28">
        <f>ROUNDDOWN(((ROW(C4267)-ROW(C$7))/C$5)+1,0)</f>
        <v/>
      </c>
    </row>
    <row r="4268">
      <c r="B4268" s="28">
        <f>IF(C4268&lt; $D$4+1,MOD(((ROW(B4268)-ROW(B$7))),$C$5)+1,"")</f>
        <v/>
      </c>
      <c r="C4268" s="28">
        <f>ROUNDDOWN(((ROW(C4268)-ROW(C$7))/C$5)+1,0)</f>
        <v/>
      </c>
    </row>
    <row r="4269">
      <c r="B4269" s="28">
        <f>IF(C4269&lt; $D$4+1,MOD(((ROW(B4269)-ROW(B$7))),$C$5)+1,"")</f>
        <v/>
      </c>
      <c r="C4269" s="28">
        <f>ROUNDDOWN(((ROW(C4269)-ROW(C$7))/C$5)+1,0)</f>
        <v/>
      </c>
    </row>
    <row r="4270">
      <c r="B4270" s="28">
        <f>IF(C4270&lt; $D$4+1,MOD(((ROW(B4270)-ROW(B$7))),$C$5)+1,"")</f>
        <v/>
      </c>
      <c r="C4270" s="28">
        <f>ROUNDDOWN(((ROW(C4270)-ROW(C$7))/C$5)+1,0)</f>
        <v/>
      </c>
    </row>
    <row r="4271">
      <c r="B4271" s="28">
        <f>IF(C4271&lt; $D$4+1,MOD(((ROW(B4271)-ROW(B$7))),$C$5)+1,"")</f>
        <v/>
      </c>
      <c r="C4271" s="28">
        <f>ROUNDDOWN(((ROW(C4271)-ROW(C$7))/C$5)+1,0)</f>
        <v/>
      </c>
    </row>
    <row r="4272">
      <c r="B4272" s="28">
        <f>IF(C4272&lt; $D$4+1,MOD(((ROW(B4272)-ROW(B$7))),$C$5)+1,"")</f>
        <v/>
      </c>
      <c r="C4272" s="28">
        <f>ROUNDDOWN(((ROW(C4272)-ROW(C$7))/C$5)+1,0)</f>
        <v/>
      </c>
    </row>
    <row r="4273">
      <c r="B4273" s="28">
        <f>IF(C4273&lt; $D$4+1,MOD(((ROW(B4273)-ROW(B$7))),$C$5)+1,"")</f>
        <v/>
      </c>
      <c r="C4273" s="28">
        <f>ROUNDDOWN(((ROW(C4273)-ROW(C$7))/C$5)+1,0)</f>
        <v/>
      </c>
    </row>
    <row r="4274">
      <c r="B4274" s="28">
        <f>IF(C4274&lt; $D$4+1,MOD(((ROW(B4274)-ROW(B$7))),$C$5)+1,"")</f>
        <v/>
      </c>
      <c r="C4274" s="28">
        <f>ROUNDDOWN(((ROW(C4274)-ROW(C$7))/C$5)+1,0)</f>
        <v/>
      </c>
    </row>
    <row r="4275">
      <c r="B4275" s="28">
        <f>IF(C4275&lt; $D$4+1,MOD(((ROW(B4275)-ROW(B$7))),$C$5)+1,"")</f>
        <v/>
      </c>
      <c r="C4275" s="28">
        <f>ROUNDDOWN(((ROW(C4275)-ROW(C$7))/C$5)+1,0)</f>
        <v/>
      </c>
    </row>
    <row r="4276">
      <c r="B4276" s="28">
        <f>IF(C4276&lt; $D$4+1,MOD(((ROW(B4276)-ROW(B$7))),$C$5)+1,"")</f>
        <v/>
      </c>
      <c r="C4276" s="28">
        <f>ROUNDDOWN(((ROW(C4276)-ROW(C$7))/C$5)+1,0)</f>
        <v/>
      </c>
    </row>
    <row r="4277">
      <c r="B4277" s="28">
        <f>IF(C4277&lt; $D$4+1,MOD(((ROW(B4277)-ROW(B$7))),$C$5)+1,"")</f>
        <v/>
      </c>
      <c r="C4277" s="28">
        <f>ROUNDDOWN(((ROW(C4277)-ROW(C$7))/C$5)+1,0)</f>
        <v/>
      </c>
    </row>
    <row r="4278">
      <c r="B4278" s="28">
        <f>IF(C4278&lt; $D$4+1,MOD(((ROW(B4278)-ROW(B$7))),$C$5)+1,"")</f>
        <v/>
      </c>
      <c r="C4278" s="28">
        <f>ROUNDDOWN(((ROW(C4278)-ROW(C$7))/C$5)+1,0)</f>
        <v/>
      </c>
    </row>
    <row r="4279">
      <c r="B4279" s="28">
        <f>IF(C4279&lt; $D$4+1,MOD(((ROW(B4279)-ROW(B$7))),$C$5)+1,"")</f>
        <v/>
      </c>
      <c r="C4279" s="28">
        <f>ROUNDDOWN(((ROW(C4279)-ROW(C$7))/C$5)+1,0)</f>
        <v/>
      </c>
    </row>
    <row r="4280">
      <c r="B4280" s="28">
        <f>IF(C4280&lt; $D$4+1,MOD(((ROW(B4280)-ROW(B$7))),$C$5)+1,"")</f>
        <v/>
      </c>
      <c r="C4280" s="28">
        <f>ROUNDDOWN(((ROW(C4280)-ROW(C$7))/C$5)+1,0)</f>
        <v/>
      </c>
    </row>
    <row r="4281">
      <c r="B4281" s="28">
        <f>IF(C4281&lt; $D$4+1,MOD(((ROW(B4281)-ROW(B$7))),$C$5)+1,"")</f>
        <v/>
      </c>
      <c r="C4281" s="28">
        <f>ROUNDDOWN(((ROW(C4281)-ROW(C$7))/C$5)+1,0)</f>
        <v/>
      </c>
    </row>
    <row r="4282">
      <c r="B4282" s="28">
        <f>IF(C4282&lt; $D$4+1,MOD(((ROW(B4282)-ROW(B$7))),$C$5)+1,"")</f>
        <v/>
      </c>
      <c r="C4282" s="28">
        <f>ROUNDDOWN(((ROW(C4282)-ROW(C$7))/C$5)+1,0)</f>
        <v/>
      </c>
    </row>
    <row r="4283">
      <c r="B4283" s="28">
        <f>IF(C4283&lt; $D$4+1,MOD(((ROW(B4283)-ROW(B$7))),$C$5)+1,"")</f>
        <v/>
      </c>
      <c r="C4283" s="28">
        <f>ROUNDDOWN(((ROW(C4283)-ROW(C$7))/C$5)+1,0)</f>
        <v/>
      </c>
    </row>
    <row r="4284">
      <c r="B4284" s="28">
        <f>IF(C4284&lt; $D$4+1,MOD(((ROW(B4284)-ROW(B$7))),$C$5)+1,"")</f>
        <v/>
      </c>
      <c r="C4284" s="28">
        <f>ROUNDDOWN(((ROW(C4284)-ROW(C$7))/C$5)+1,0)</f>
        <v/>
      </c>
    </row>
    <row r="4285">
      <c r="B4285" s="28">
        <f>IF(C4285&lt; $D$4+1,MOD(((ROW(B4285)-ROW(B$7))),$C$5)+1,"")</f>
        <v/>
      </c>
      <c r="C4285" s="28">
        <f>ROUNDDOWN(((ROW(C4285)-ROW(C$7))/C$5)+1,0)</f>
        <v/>
      </c>
    </row>
    <row r="4286">
      <c r="B4286" s="28">
        <f>IF(C4286&lt; $D$4+1,MOD(((ROW(B4286)-ROW(B$7))),$C$5)+1,"")</f>
        <v/>
      </c>
      <c r="C4286" s="28">
        <f>ROUNDDOWN(((ROW(C4286)-ROW(C$7))/C$5)+1,0)</f>
        <v/>
      </c>
    </row>
    <row r="4287">
      <c r="B4287" s="28">
        <f>IF(C4287&lt; $D$4+1,MOD(((ROW(B4287)-ROW(B$7))),$C$5)+1,"")</f>
        <v/>
      </c>
      <c r="C4287" s="28">
        <f>ROUNDDOWN(((ROW(C4287)-ROW(C$7))/C$5)+1,0)</f>
        <v/>
      </c>
    </row>
    <row r="4288">
      <c r="B4288" s="28">
        <f>IF(C4288&lt; $D$4+1,MOD(((ROW(B4288)-ROW(B$7))),$C$5)+1,"")</f>
        <v/>
      </c>
      <c r="C4288" s="28">
        <f>ROUNDDOWN(((ROW(C4288)-ROW(C$7))/C$5)+1,0)</f>
        <v/>
      </c>
    </row>
    <row r="4289">
      <c r="B4289" s="28">
        <f>IF(C4289&lt; $D$4+1,MOD(((ROW(B4289)-ROW(B$7))),$C$5)+1,"")</f>
        <v/>
      </c>
      <c r="C4289" s="28">
        <f>ROUNDDOWN(((ROW(C4289)-ROW(C$7))/C$5)+1,0)</f>
        <v/>
      </c>
    </row>
    <row r="4290">
      <c r="B4290" s="28">
        <f>IF(C4290&lt; $D$4+1,MOD(((ROW(B4290)-ROW(B$7))),$C$5)+1,"")</f>
        <v/>
      </c>
      <c r="C4290" s="28">
        <f>ROUNDDOWN(((ROW(C4290)-ROW(C$7))/C$5)+1,0)</f>
        <v/>
      </c>
    </row>
    <row r="4291">
      <c r="B4291" s="28">
        <f>IF(C4291&lt; $D$4+1,MOD(((ROW(B4291)-ROW(B$7))),$C$5)+1,"")</f>
        <v/>
      </c>
      <c r="C4291" s="28">
        <f>ROUNDDOWN(((ROW(C4291)-ROW(C$7))/C$5)+1,0)</f>
        <v/>
      </c>
    </row>
    <row r="4292">
      <c r="B4292" s="28">
        <f>IF(C4292&lt; $D$4+1,MOD(((ROW(B4292)-ROW(B$7))),$C$5)+1,"")</f>
        <v/>
      </c>
      <c r="C4292" s="28">
        <f>ROUNDDOWN(((ROW(C4292)-ROW(C$7))/C$5)+1,0)</f>
        <v/>
      </c>
    </row>
    <row r="4293">
      <c r="B4293" s="28">
        <f>IF(C4293&lt; $D$4+1,MOD(((ROW(B4293)-ROW(B$7))),$C$5)+1,"")</f>
        <v/>
      </c>
      <c r="C4293" s="28">
        <f>ROUNDDOWN(((ROW(C4293)-ROW(C$7))/C$5)+1,0)</f>
        <v/>
      </c>
    </row>
    <row r="4294">
      <c r="B4294" s="28">
        <f>IF(C4294&lt; $D$4+1,MOD(((ROW(B4294)-ROW(B$7))),$C$5)+1,"")</f>
        <v/>
      </c>
      <c r="C4294" s="28">
        <f>ROUNDDOWN(((ROW(C4294)-ROW(C$7))/C$5)+1,0)</f>
        <v/>
      </c>
    </row>
    <row r="4295">
      <c r="B4295" s="28">
        <f>IF(C4295&lt; $D$4+1,MOD(((ROW(B4295)-ROW(B$7))),$C$5)+1,"")</f>
        <v/>
      </c>
      <c r="C4295" s="28">
        <f>ROUNDDOWN(((ROW(C4295)-ROW(C$7))/C$5)+1,0)</f>
        <v/>
      </c>
    </row>
    <row r="4296">
      <c r="B4296" s="28">
        <f>IF(C4296&lt; $D$4+1,MOD(((ROW(B4296)-ROW(B$7))),$C$5)+1,"")</f>
        <v/>
      </c>
      <c r="C4296" s="28">
        <f>ROUNDDOWN(((ROW(C4296)-ROW(C$7))/C$5)+1,0)</f>
        <v/>
      </c>
    </row>
    <row r="4297">
      <c r="B4297" s="28">
        <f>IF(C4297&lt; $D$4+1,MOD(((ROW(B4297)-ROW(B$7))),$C$5)+1,"")</f>
        <v/>
      </c>
      <c r="C4297" s="28">
        <f>ROUNDDOWN(((ROW(C4297)-ROW(C$7))/C$5)+1,0)</f>
        <v/>
      </c>
    </row>
    <row r="4298">
      <c r="B4298" s="28">
        <f>IF(C4298&lt; $D$4+1,MOD(((ROW(B4298)-ROW(B$7))),$C$5)+1,"")</f>
        <v/>
      </c>
      <c r="C4298" s="28">
        <f>ROUNDDOWN(((ROW(C4298)-ROW(C$7))/C$5)+1,0)</f>
        <v/>
      </c>
    </row>
    <row r="4299">
      <c r="B4299" s="28">
        <f>IF(C4299&lt; $D$4+1,MOD(((ROW(B4299)-ROW(B$7))),$C$5)+1,"")</f>
        <v/>
      </c>
      <c r="C4299" s="28">
        <f>ROUNDDOWN(((ROW(C4299)-ROW(C$7))/C$5)+1,0)</f>
        <v/>
      </c>
    </row>
    <row r="4300">
      <c r="B4300" s="28">
        <f>IF(C4300&lt; $D$4+1,MOD(((ROW(B4300)-ROW(B$7))),$C$5)+1,"")</f>
        <v/>
      </c>
      <c r="C4300" s="28">
        <f>ROUNDDOWN(((ROW(C4300)-ROW(C$7))/C$5)+1,0)</f>
        <v/>
      </c>
    </row>
    <row r="4301">
      <c r="B4301" s="28">
        <f>IF(C4301&lt; $D$4+1,MOD(((ROW(B4301)-ROW(B$7))),$C$5)+1,"")</f>
        <v/>
      </c>
      <c r="C4301" s="28">
        <f>ROUNDDOWN(((ROW(C4301)-ROW(C$7))/C$5)+1,0)</f>
        <v/>
      </c>
    </row>
    <row r="4302">
      <c r="B4302" s="28">
        <f>IF(C4302&lt; $D$4+1,MOD(((ROW(B4302)-ROW(B$7))),$C$5)+1,"")</f>
        <v/>
      </c>
      <c r="C4302" s="28">
        <f>ROUNDDOWN(((ROW(C4302)-ROW(C$7))/C$5)+1,0)</f>
        <v/>
      </c>
    </row>
    <row r="4303">
      <c r="B4303" s="28">
        <f>IF(C4303&lt; $D$4+1,MOD(((ROW(B4303)-ROW(B$7))),$C$5)+1,"")</f>
        <v/>
      </c>
      <c r="C4303" s="28">
        <f>ROUNDDOWN(((ROW(C4303)-ROW(C$7))/C$5)+1,0)</f>
        <v/>
      </c>
    </row>
    <row r="4304">
      <c r="B4304" s="28">
        <f>IF(C4304&lt; $D$4+1,MOD(((ROW(B4304)-ROW(B$7))),$C$5)+1,"")</f>
        <v/>
      </c>
      <c r="C4304" s="28">
        <f>ROUNDDOWN(((ROW(C4304)-ROW(C$7))/C$5)+1,0)</f>
        <v/>
      </c>
    </row>
    <row r="4305">
      <c r="B4305" s="28">
        <f>IF(C4305&lt; $D$4+1,MOD(((ROW(B4305)-ROW(B$7))),$C$5)+1,"")</f>
        <v/>
      </c>
      <c r="C4305" s="28">
        <f>ROUNDDOWN(((ROW(C4305)-ROW(C$7))/C$5)+1,0)</f>
        <v/>
      </c>
    </row>
    <row r="4306">
      <c r="B4306" s="28">
        <f>IF(C4306&lt; $D$4+1,MOD(((ROW(B4306)-ROW(B$7))),$C$5)+1,"")</f>
        <v/>
      </c>
      <c r="C4306" s="28">
        <f>ROUNDDOWN(((ROW(C4306)-ROW(C$7))/C$5)+1,0)</f>
        <v/>
      </c>
    </row>
    <row r="4307">
      <c r="B4307" s="28">
        <f>IF(C4307&lt; $D$4+1,MOD(((ROW(B4307)-ROW(B$7))),$C$5)+1,"")</f>
        <v/>
      </c>
      <c r="C4307" s="28">
        <f>ROUNDDOWN(((ROW(C4307)-ROW(C$7))/C$5)+1,0)</f>
        <v/>
      </c>
    </row>
    <row r="4308">
      <c r="B4308" s="28">
        <f>IF(C4308&lt; $D$4+1,MOD(((ROW(B4308)-ROW(B$7))),$C$5)+1,"")</f>
        <v/>
      </c>
      <c r="C4308" s="28">
        <f>ROUNDDOWN(((ROW(C4308)-ROW(C$7))/C$5)+1,0)</f>
        <v/>
      </c>
    </row>
    <row r="4309">
      <c r="B4309" s="28">
        <f>IF(C4309&lt; $D$4+1,MOD(((ROW(B4309)-ROW(B$7))),$C$5)+1,"")</f>
        <v/>
      </c>
      <c r="C4309" s="28">
        <f>ROUNDDOWN(((ROW(C4309)-ROW(C$7))/C$5)+1,0)</f>
        <v/>
      </c>
    </row>
    <row r="4310">
      <c r="B4310" s="28">
        <f>IF(C4310&lt; $D$4+1,MOD(((ROW(B4310)-ROW(B$7))),$C$5)+1,"")</f>
        <v/>
      </c>
      <c r="C4310" s="28">
        <f>ROUNDDOWN(((ROW(C4310)-ROW(C$7))/C$5)+1,0)</f>
        <v/>
      </c>
    </row>
    <row r="4311">
      <c r="B4311" s="28">
        <f>IF(C4311&lt; $D$4+1,MOD(((ROW(B4311)-ROW(B$7))),$C$5)+1,"")</f>
        <v/>
      </c>
      <c r="C4311" s="28">
        <f>ROUNDDOWN(((ROW(C4311)-ROW(C$7))/C$5)+1,0)</f>
        <v/>
      </c>
    </row>
    <row r="4312">
      <c r="B4312" s="28">
        <f>IF(C4312&lt; $D$4+1,MOD(((ROW(B4312)-ROW(B$7))),$C$5)+1,"")</f>
        <v/>
      </c>
      <c r="C4312" s="28">
        <f>ROUNDDOWN(((ROW(C4312)-ROW(C$7))/C$5)+1,0)</f>
        <v/>
      </c>
    </row>
    <row r="4313">
      <c r="B4313" s="28">
        <f>IF(C4313&lt; $D$4+1,MOD(((ROW(B4313)-ROW(B$7))),$C$5)+1,"")</f>
        <v/>
      </c>
      <c r="C4313" s="28">
        <f>ROUNDDOWN(((ROW(C4313)-ROW(C$7))/C$5)+1,0)</f>
        <v/>
      </c>
    </row>
    <row r="4314">
      <c r="B4314" s="28">
        <f>IF(C4314&lt; $D$4+1,MOD(((ROW(B4314)-ROW(B$7))),$C$5)+1,"")</f>
        <v/>
      </c>
      <c r="C4314" s="28">
        <f>ROUNDDOWN(((ROW(C4314)-ROW(C$7))/C$5)+1,0)</f>
        <v/>
      </c>
    </row>
    <row r="4315">
      <c r="B4315" s="28">
        <f>IF(C4315&lt; $D$4+1,MOD(((ROW(B4315)-ROW(B$7))),$C$5)+1,"")</f>
        <v/>
      </c>
      <c r="C4315" s="28">
        <f>ROUNDDOWN(((ROW(C4315)-ROW(C$7))/C$5)+1,0)</f>
        <v/>
      </c>
    </row>
    <row r="4316">
      <c r="B4316" s="28">
        <f>IF(C4316&lt; $D$4+1,MOD(((ROW(B4316)-ROW(B$7))),$C$5)+1,"")</f>
        <v/>
      </c>
      <c r="C4316" s="28">
        <f>ROUNDDOWN(((ROW(C4316)-ROW(C$7))/C$5)+1,0)</f>
        <v/>
      </c>
    </row>
    <row r="4317">
      <c r="B4317" s="28">
        <f>IF(C4317&lt; $D$4+1,MOD(((ROW(B4317)-ROW(B$7))),$C$5)+1,"")</f>
        <v/>
      </c>
      <c r="C4317" s="28">
        <f>ROUNDDOWN(((ROW(C4317)-ROW(C$7))/C$5)+1,0)</f>
        <v/>
      </c>
    </row>
    <row r="4318">
      <c r="B4318" s="28">
        <f>IF(C4318&lt; $D$4+1,MOD(((ROW(B4318)-ROW(B$7))),$C$5)+1,"")</f>
        <v/>
      </c>
      <c r="C4318" s="28">
        <f>ROUNDDOWN(((ROW(C4318)-ROW(C$7))/C$5)+1,0)</f>
        <v/>
      </c>
    </row>
    <row r="4319">
      <c r="B4319" s="28">
        <f>IF(C4319&lt; $D$4+1,MOD(((ROW(B4319)-ROW(B$7))),$C$5)+1,"")</f>
        <v/>
      </c>
      <c r="C4319" s="28">
        <f>ROUNDDOWN(((ROW(C4319)-ROW(C$7))/C$5)+1,0)</f>
        <v/>
      </c>
    </row>
    <row r="4320">
      <c r="B4320" s="28">
        <f>IF(C4320&lt; $D$4+1,MOD(((ROW(B4320)-ROW(B$7))),$C$5)+1,"")</f>
        <v/>
      </c>
      <c r="C4320" s="28">
        <f>ROUNDDOWN(((ROW(C4320)-ROW(C$7))/C$5)+1,0)</f>
        <v/>
      </c>
    </row>
    <row r="4321">
      <c r="B4321" s="28">
        <f>IF(C4321&lt; $D$4+1,MOD(((ROW(B4321)-ROW(B$7))),$C$5)+1,"")</f>
        <v/>
      </c>
      <c r="C4321" s="28">
        <f>ROUNDDOWN(((ROW(C4321)-ROW(C$7))/C$5)+1,0)</f>
        <v/>
      </c>
    </row>
    <row r="4322">
      <c r="B4322" s="28">
        <f>IF(C4322&lt; $D$4+1,MOD(((ROW(B4322)-ROW(B$7))),$C$5)+1,"")</f>
        <v/>
      </c>
      <c r="C4322" s="28">
        <f>ROUNDDOWN(((ROW(C4322)-ROW(C$7))/C$5)+1,0)</f>
        <v/>
      </c>
    </row>
    <row r="4323">
      <c r="B4323" s="28">
        <f>IF(C4323&lt; $D$4+1,MOD(((ROW(B4323)-ROW(B$7))),$C$5)+1,"")</f>
        <v/>
      </c>
      <c r="C4323" s="28">
        <f>ROUNDDOWN(((ROW(C4323)-ROW(C$7))/C$5)+1,0)</f>
        <v/>
      </c>
    </row>
    <row r="4324">
      <c r="B4324" s="28">
        <f>IF(C4324&lt; $D$4+1,MOD(((ROW(B4324)-ROW(B$7))),$C$5)+1,"")</f>
        <v/>
      </c>
      <c r="C4324" s="28">
        <f>ROUNDDOWN(((ROW(C4324)-ROW(C$7))/C$5)+1,0)</f>
        <v/>
      </c>
    </row>
    <row r="4325">
      <c r="B4325" s="28">
        <f>IF(C4325&lt; $D$4+1,MOD(((ROW(B4325)-ROW(B$7))),$C$5)+1,"")</f>
        <v/>
      </c>
      <c r="C4325" s="28">
        <f>ROUNDDOWN(((ROW(C4325)-ROW(C$7))/C$5)+1,0)</f>
        <v/>
      </c>
    </row>
    <row r="4326">
      <c r="B4326" s="28">
        <f>IF(C4326&lt; $D$4+1,MOD(((ROW(B4326)-ROW(B$7))),$C$5)+1,"")</f>
        <v/>
      </c>
      <c r="C4326" s="28">
        <f>ROUNDDOWN(((ROW(C4326)-ROW(C$7))/C$5)+1,0)</f>
        <v/>
      </c>
    </row>
    <row r="4327">
      <c r="B4327" s="28">
        <f>IF(C4327&lt; $D$4+1,MOD(((ROW(B4327)-ROW(B$7))),$C$5)+1,"")</f>
        <v/>
      </c>
      <c r="C4327" s="28">
        <f>ROUNDDOWN(((ROW(C4327)-ROW(C$7))/C$5)+1,0)</f>
        <v/>
      </c>
    </row>
    <row r="4328">
      <c r="B4328" s="28">
        <f>IF(C4328&lt; $D$4+1,MOD(((ROW(B4328)-ROW(B$7))),$C$5)+1,"")</f>
        <v/>
      </c>
      <c r="C4328" s="28">
        <f>ROUNDDOWN(((ROW(C4328)-ROW(C$7))/C$5)+1,0)</f>
        <v/>
      </c>
    </row>
    <row r="4329">
      <c r="B4329" s="28">
        <f>IF(C4329&lt; $D$4+1,MOD(((ROW(B4329)-ROW(B$7))),$C$5)+1,"")</f>
        <v/>
      </c>
      <c r="C4329" s="28">
        <f>ROUNDDOWN(((ROW(C4329)-ROW(C$7))/C$5)+1,0)</f>
        <v/>
      </c>
    </row>
    <row r="4330">
      <c r="B4330" s="28">
        <f>IF(C4330&lt; $D$4+1,MOD(((ROW(B4330)-ROW(B$7))),$C$5)+1,"")</f>
        <v/>
      </c>
      <c r="C4330" s="28">
        <f>ROUNDDOWN(((ROW(C4330)-ROW(C$7))/C$5)+1,0)</f>
        <v/>
      </c>
    </row>
    <row r="4331">
      <c r="B4331" s="28">
        <f>IF(C4331&lt; $D$4+1,MOD(((ROW(B4331)-ROW(B$7))),$C$5)+1,"")</f>
        <v/>
      </c>
      <c r="C4331" s="28">
        <f>ROUNDDOWN(((ROW(C4331)-ROW(C$7))/C$5)+1,0)</f>
        <v/>
      </c>
    </row>
    <row r="4332">
      <c r="B4332" s="28">
        <f>IF(C4332&lt; $D$4+1,MOD(((ROW(B4332)-ROW(B$7))),$C$5)+1,"")</f>
        <v/>
      </c>
      <c r="C4332" s="28">
        <f>ROUNDDOWN(((ROW(C4332)-ROW(C$7))/C$5)+1,0)</f>
        <v/>
      </c>
    </row>
    <row r="4333">
      <c r="B4333" s="28">
        <f>IF(C4333&lt; $D$4+1,MOD(((ROW(B4333)-ROW(B$7))),$C$5)+1,"")</f>
        <v/>
      </c>
      <c r="C4333" s="28">
        <f>ROUNDDOWN(((ROW(C4333)-ROW(C$7))/C$5)+1,0)</f>
        <v/>
      </c>
    </row>
    <row r="4334">
      <c r="B4334" s="28">
        <f>IF(C4334&lt; $D$4+1,MOD(((ROW(B4334)-ROW(B$7))),$C$5)+1,"")</f>
        <v/>
      </c>
      <c r="C4334" s="28">
        <f>ROUNDDOWN(((ROW(C4334)-ROW(C$7))/C$5)+1,0)</f>
        <v/>
      </c>
    </row>
    <row r="4335">
      <c r="B4335" s="28">
        <f>IF(C4335&lt; $D$4+1,MOD(((ROW(B4335)-ROW(B$7))),$C$5)+1,"")</f>
        <v/>
      </c>
      <c r="C4335" s="28">
        <f>ROUNDDOWN(((ROW(C4335)-ROW(C$7))/C$5)+1,0)</f>
        <v/>
      </c>
    </row>
    <row r="4336">
      <c r="B4336" s="28">
        <f>IF(C4336&lt; $D$4+1,MOD(((ROW(B4336)-ROW(B$7))),$C$5)+1,"")</f>
        <v/>
      </c>
      <c r="C4336" s="28">
        <f>ROUNDDOWN(((ROW(C4336)-ROW(C$7))/C$5)+1,0)</f>
        <v/>
      </c>
    </row>
    <row r="4337">
      <c r="B4337" s="28">
        <f>IF(C4337&lt; $D$4+1,MOD(((ROW(B4337)-ROW(B$7))),$C$5)+1,"")</f>
        <v/>
      </c>
      <c r="C4337" s="28">
        <f>ROUNDDOWN(((ROW(C4337)-ROW(C$7))/C$5)+1,0)</f>
        <v/>
      </c>
    </row>
    <row r="4338">
      <c r="B4338" s="28">
        <f>IF(C4338&lt; $D$4+1,MOD(((ROW(B4338)-ROW(B$7))),$C$5)+1,"")</f>
        <v/>
      </c>
      <c r="C4338" s="28">
        <f>ROUNDDOWN(((ROW(C4338)-ROW(C$7))/C$5)+1,0)</f>
        <v/>
      </c>
    </row>
    <row r="4339">
      <c r="B4339" s="28">
        <f>IF(C4339&lt; $D$4+1,MOD(((ROW(B4339)-ROW(B$7))),$C$5)+1,"")</f>
        <v/>
      </c>
      <c r="C4339" s="28">
        <f>ROUNDDOWN(((ROW(C4339)-ROW(C$7))/C$5)+1,0)</f>
        <v/>
      </c>
    </row>
    <row r="4340">
      <c r="B4340" s="28">
        <f>IF(C4340&lt; $D$4+1,MOD(((ROW(B4340)-ROW(B$7))),$C$5)+1,"")</f>
        <v/>
      </c>
      <c r="C4340" s="28">
        <f>ROUNDDOWN(((ROW(C4340)-ROW(C$7))/C$5)+1,0)</f>
        <v/>
      </c>
    </row>
    <row r="4341">
      <c r="B4341" s="28">
        <f>IF(C4341&lt; $D$4+1,MOD(((ROW(B4341)-ROW(B$7))),$C$5)+1,"")</f>
        <v/>
      </c>
      <c r="C4341" s="28">
        <f>ROUNDDOWN(((ROW(C4341)-ROW(C$7))/C$5)+1,0)</f>
        <v/>
      </c>
    </row>
    <row r="4342">
      <c r="B4342" s="28">
        <f>IF(C4342&lt; $D$4+1,MOD(((ROW(B4342)-ROW(B$7))),$C$5)+1,"")</f>
        <v/>
      </c>
      <c r="C4342" s="28">
        <f>ROUNDDOWN(((ROW(C4342)-ROW(C$7))/C$5)+1,0)</f>
        <v/>
      </c>
    </row>
    <row r="4343">
      <c r="B4343" s="28">
        <f>IF(C4343&lt; $D$4+1,MOD(((ROW(B4343)-ROW(B$7))),$C$5)+1,"")</f>
        <v/>
      </c>
      <c r="C4343" s="28">
        <f>ROUNDDOWN(((ROW(C4343)-ROW(C$7))/C$5)+1,0)</f>
        <v/>
      </c>
    </row>
    <row r="4344">
      <c r="B4344" s="28">
        <f>IF(C4344&lt; $D$4+1,MOD(((ROW(B4344)-ROW(B$7))),$C$5)+1,"")</f>
        <v/>
      </c>
      <c r="C4344" s="28">
        <f>ROUNDDOWN(((ROW(C4344)-ROW(C$7))/C$5)+1,0)</f>
        <v/>
      </c>
    </row>
    <row r="4345">
      <c r="B4345" s="28">
        <f>IF(C4345&lt; $D$4+1,MOD(((ROW(B4345)-ROW(B$7))),$C$5)+1,"")</f>
        <v/>
      </c>
      <c r="C4345" s="28">
        <f>ROUNDDOWN(((ROW(C4345)-ROW(C$7))/C$5)+1,0)</f>
        <v/>
      </c>
    </row>
    <row r="4346">
      <c r="B4346" s="28">
        <f>IF(C4346&lt; $D$4+1,MOD(((ROW(B4346)-ROW(B$7))),$C$5)+1,"")</f>
        <v/>
      </c>
      <c r="C4346" s="28">
        <f>ROUNDDOWN(((ROW(C4346)-ROW(C$7))/C$5)+1,0)</f>
        <v/>
      </c>
    </row>
    <row r="4347">
      <c r="B4347" s="28">
        <f>IF(C4347&lt; $D$4+1,MOD(((ROW(B4347)-ROW(B$7))),$C$5)+1,"")</f>
        <v/>
      </c>
      <c r="C4347" s="28">
        <f>ROUNDDOWN(((ROW(C4347)-ROW(C$7))/C$5)+1,0)</f>
        <v/>
      </c>
    </row>
    <row r="4348">
      <c r="B4348" s="28">
        <f>IF(C4348&lt; $D$4+1,MOD(((ROW(B4348)-ROW(B$7))),$C$5)+1,"")</f>
        <v/>
      </c>
      <c r="C4348" s="28">
        <f>ROUNDDOWN(((ROW(C4348)-ROW(C$7))/C$5)+1,0)</f>
        <v/>
      </c>
    </row>
    <row r="4349">
      <c r="B4349" s="28">
        <f>IF(C4349&lt; $D$4+1,MOD(((ROW(B4349)-ROW(B$7))),$C$5)+1,"")</f>
        <v/>
      </c>
      <c r="C4349" s="28">
        <f>ROUNDDOWN(((ROW(C4349)-ROW(C$7))/C$5)+1,0)</f>
        <v/>
      </c>
    </row>
    <row r="4350">
      <c r="B4350" s="28">
        <f>IF(C4350&lt; $D$4+1,MOD(((ROW(B4350)-ROW(B$7))),$C$5)+1,"")</f>
        <v/>
      </c>
      <c r="C4350" s="28">
        <f>ROUNDDOWN(((ROW(C4350)-ROW(C$7))/C$5)+1,0)</f>
        <v/>
      </c>
    </row>
    <row r="4351">
      <c r="B4351" s="28">
        <f>IF(C4351&lt; $D$4+1,MOD(((ROW(B4351)-ROW(B$7))),$C$5)+1,"")</f>
        <v/>
      </c>
      <c r="C4351" s="28">
        <f>ROUNDDOWN(((ROW(C4351)-ROW(C$7))/C$5)+1,0)</f>
        <v/>
      </c>
    </row>
    <row r="4352">
      <c r="B4352" s="28">
        <f>IF(C4352&lt; $D$4+1,MOD(((ROW(B4352)-ROW(B$7))),$C$5)+1,"")</f>
        <v/>
      </c>
      <c r="C4352" s="28">
        <f>ROUNDDOWN(((ROW(C4352)-ROW(C$7))/C$5)+1,0)</f>
        <v/>
      </c>
    </row>
    <row r="4353">
      <c r="B4353" s="28">
        <f>IF(C4353&lt; $D$4+1,MOD(((ROW(B4353)-ROW(B$7))),$C$5)+1,"")</f>
        <v/>
      </c>
      <c r="C4353" s="28">
        <f>ROUNDDOWN(((ROW(C4353)-ROW(C$7))/C$5)+1,0)</f>
        <v/>
      </c>
    </row>
    <row r="4354">
      <c r="B4354" s="28">
        <f>IF(C4354&lt; $D$4+1,MOD(((ROW(B4354)-ROW(B$7))),$C$5)+1,"")</f>
        <v/>
      </c>
      <c r="C4354" s="28">
        <f>ROUNDDOWN(((ROW(C4354)-ROW(C$7))/C$5)+1,0)</f>
        <v/>
      </c>
    </row>
    <row r="4355">
      <c r="B4355" s="28">
        <f>IF(C4355&lt; $D$4+1,MOD(((ROW(B4355)-ROW(B$7))),$C$5)+1,"")</f>
        <v/>
      </c>
      <c r="C4355" s="28">
        <f>ROUNDDOWN(((ROW(C4355)-ROW(C$7))/C$5)+1,0)</f>
        <v/>
      </c>
    </row>
    <row r="4356">
      <c r="B4356" s="28">
        <f>IF(C4356&lt; $D$4+1,MOD(((ROW(B4356)-ROW(B$7))),$C$5)+1,"")</f>
        <v/>
      </c>
      <c r="C4356" s="28">
        <f>ROUNDDOWN(((ROW(C4356)-ROW(C$7))/C$5)+1,0)</f>
        <v/>
      </c>
    </row>
    <row r="4357">
      <c r="B4357" s="28">
        <f>IF(C4357&lt; $D$4+1,MOD(((ROW(B4357)-ROW(B$7))),$C$5)+1,"")</f>
        <v/>
      </c>
      <c r="C4357" s="28">
        <f>ROUNDDOWN(((ROW(C4357)-ROW(C$7))/C$5)+1,0)</f>
        <v/>
      </c>
    </row>
    <row r="4358">
      <c r="B4358" s="28">
        <f>IF(C4358&lt; $D$4+1,MOD(((ROW(B4358)-ROW(B$7))),$C$5)+1,"")</f>
        <v/>
      </c>
      <c r="C4358" s="28">
        <f>ROUNDDOWN(((ROW(C4358)-ROW(C$7))/C$5)+1,0)</f>
        <v/>
      </c>
    </row>
    <row r="4359">
      <c r="B4359" s="28">
        <f>IF(C4359&lt; $D$4+1,MOD(((ROW(B4359)-ROW(B$7))),$C$5)+1,"")</f>
        <v/>
      </c>
      <c r="C4359" s="28">
        <f>ROUNDDOWN(((ROW(C4359)-ROW(C$7))/C$5)+1,0)</f>
        <v/>
      </c>
    </row>
    <row r="4360">
      <c r="B4360" s="28">
        <f>IF(C4360&lt; $D$4+1,MOD(((ROW(B4360)-ROW(B$7))),$C$5)+1,"")</f>
        <v/>
      </c>
      <c r="C4360" s="28">
        <f>ROUNDDOWN(((ROW(C4360)-ROW(C$7))/C$5)+1,0)</f>
        <v/>
      </c>
    </row>
    <row r="4361">
      <c r="B4361" s="28">
        <f>IF(C4361&lt; $D$4+1,MOD(((ROW(B4361)-ROW(B$7))),$C$5)+1,"")</f>
        <v/>
      </c>
      <c r="C4361" s="28">
        <f>ROUNDDOWN(((ROW(C4361)-ROW(C$7))/C$5)+1,0)</f>
        <v/>
      </c>
    </row>
    <row r="4362">
      <c r="B4362" s="28">
        <f>IF(C4362&lt; $D$4+1,MOD(((ROW(B4362)-ROW(B$7))),$C$5)+1,"")</f>
        <v/>
      </c>
      <c r="C4362" s="28">
        <f>ROUNDDOWN(((ROW(C4362)-ROW(C$7))/C$5)+1,0)</f>
        <v/>
      </c>
    </row>
    <row r="4363">
      <c r="B4363" s="28">
        <f>IF(C4363&lt; $D$4+1,MOD(((ROW(B4363)-ROW(B$7))),$C$5)+1,"")</f>
        <v/>
      </c>
      <c r="C4363" s="28">
        <f>ROUNDDOWN(((ROW(C4363)-ROW(C$7))/C$5)+1,0)</f>
        <v/>
      </c>
    </row>
    <row r="4364">
      <c r="B4364" s="28">
        <f>IF(C4364&lt; $D$4+1,MOD(((ROW(B4364)-ROW(B$7))),$C$5)+1,"")</f>
        <v/>
      </c>
      <c r="C4364" s="28">
        <f>ROUNDDOWN(((ROW(C4364)-ROW(C$7))/C$5)+1,0)</f>
        <v/>
      </c>
    </row>
    <row r="4365">
      <c r="B4365" s="28">
        <f>IF(C4365&lt; $D$4+1,MOD(((ROW(B4365)-ROW(B$7))),$C$5)+1,"")</f>
        <v/>
      </c>
      <c r="C4365" s="28">
        <f>ROUNDDOWN(((ROW(C4365)-ROW(C$7))/C$5)+1,0)</f>
        <v/>
      </c>
    </row>
    <row r="4366">
      <c r="B4366" s="28">
        <f>IF(C4366&lt; $D$4+1,MOD(((ROW(B4366)-ROW(B$7))),$C$5)+1,"")</f>
        <v/>
      </c>
      <c r="C4366" s="28">
        <f>ROUNDDOWN(((ROW(C4366)-ROW(C$7))/C$5)+1,0)</f>
        <v/>
      </c>
    </row>
    <row r="4367">
      <c r="B4367" s="28">
        <f>IF(C4367&lt; $D$4+1,MOD(((ROW(B4367)-ROW(B$7))),$C$5)+1,"")</f>
        <v/>
      </c>
      <c r="C4367" s="28">
        <f>ROUNDDOWN(((ROW(C4367)-ROW(C$7))/C$5)+1,0)</f>
        <v/>
      </c>
    </row>
    <row r="4368">
      <c r="B4368" s="28">
        <f>IF(C4368&lt; $D$4+1,MOD(((ROW(B4368)-ROW(B$7))),$C$5)+1,"")</f>
        <v/>
      </c>
      <c r="C4368" s="28">
        <f>ROUNDDOWN(((ROW(C4368)-ROW(C$7))/C$5)+1,0)</f>
        <v/>
      </c>
    </row>
    <row r="4369">
      <c r="B4369" s="28">
        <f>IF(C4369&lt; $D$4+1,MOD(((ROW(B4369)-ROW(B$7))),$C$5)+1,"")</f>
        <v/>
      </c>
      <c r="C4369" s="28">
        <f>ROUNDDOWN(((ROW(C4369)-ROW(C$7))/C$5)+1,0)</f>
        <v/>
      </c>
    </row>
    <row r="4370">
      <c r="B4370" s="28">
        <f>IF(C4370&lt; $D$4+1,MOD(((ROW(B4370)-ROW(B$7))),$C$5)+1,"")</f>
        <v/>
      </c>
      <c r="C4370" s="28">
        <f>ROUNDDOWN(((ROW(C4370)-ROW(C$7))/C$5)+1,0)</f>
        <v/>
      </c>
    </row>
    <row r="4371">
      <c r="B4371" s="28">
        <f>IF(C4371&lt; $D$4+1,MOD(((ROW(B4371)-ROW(B$7))),$C$5)+1,"")</f>
        <v/>
      </c>
      <c r="C4371" s="28">
        <f>ROUNDDOWN(((ROW(C4371)-ROW(C$7))/C$5)+1,0)</f>
        <v/>
      </c>
    </row>
    <row r="4372">
      <c r="B4372" s="28">
        <f>IF(C4372&lt; $D$4+1,MOD(((ROW(B4372)-ROW(B$7))),$C$5)+1,"")</f>
        <v/>
      </c>
      <c r="C4372" s="28">
        <f>ROUNDDOWN(((ROW(C4372)-ROW(C$7))/C$5)+1,0)</f>
        <v/>
      </c>
    </row>
    <row r="4373">
      <c r="B4373" s="28">
        <f>IF(C4373&lt; $D$4+1,MOD(((ROW(B4373)-ROW(B$7))),$C$5)+1,"")</f>
        <v/>
      </c>
      <c r="C4373" s="28">
        <f>ROUNDDOWN(((ROW(C4373)-ROW(C$7))/C$5)+1,0)</f>
        <v/>
      </c>
    </row>
    <row r="4374">
      <c r="B4374" s="28">
        <f>IF(C4374&lt; $D$4+1,MOD(((ROW(B4374)-ROW(B$7))),$C$5)+1,"")</f>
        <v/>
      </c>
      <c r="C4374" s="28">
        <f>ROUNDDOWN(((ROW(C4374)-ROW(C$7))/C$5)+1,0)</f>
        <v/>
      </c>
    </row>
    <row r="4375">
      <c r="B4375" s="28">
        <f>IF(C4375&lt; $D$4+1,MOD(((ROW(B4375)-ROW(B$7))),$C$5)+1,"")</f>
        <v/>
      </c>
      <c r="C4375" s="28">
        <f>ROUNDDOWN(((ROW(C4375)-ROW(C$7))/C$5)+1,0)</f>
        <v/>
      </c>
    </row>
    <row r="4376">
      <c r="B4376" s="28">
        <f>IF(C4376&lt; $D$4+1,MOD(((ROW(B4376)-ROW(B$7))),$C$5)+1,"")</f>
        <v/>
      </c>
      <c r="C4376" s="28">
        <f>ROUNDDOWN(((ROW(C4376)-ROW(C$7))/C$5)+1,0)</f>
        <v/>
      </c>
    </row>
    <row r="4377">
      <c r="B4377" s="28">
        <f>IF(C4377&lt; $D$4+1,MOD(((ROW(B4377)-ROW(B$7))),$C$5)+1,"")</f>
        <v/>
      </c>
      <c r="C4377" s="28">
        <f>ROUNDDOWN(((ROW(C4377)-ROW(C$7))/C$5)+1,0)</f>
        <v/>
      </c>
    </row>
    <row r="4378">
      <c r="B4378" s="28">
        <f>IF(C4378&lt; $D$4+1,MOD(((ROW(B4378)-ROW(B$7))),$C$5)+1,"")</f>
        <v/>
      </c>
      <c r="C4378" s="28">
        <f>ROUNDDOWN(((ROW(C4378)-ROW(C$7))/C$5)+1,0)</f>
        <v/>
      </c>
    </row>
    <row r="4379">
      <c r="B4379" s="28">
        <f>IF(C4379&lt; $D$4+1,MOD(((ROW(B4379)-ROW(B$7))),$C$5)+1,"")</f>
        <v/>
      </c>
      <c r="C4379" s="28">
        <f>ROUNDDOWN(((ROW(C4379)-ROW(C$7))/C$5)+1,0)</f>
        <v/>
      </c>
    </row>
    <row r="4380">
      <c r="B4380" s="28">
        <f>IF(C4380&lt; $D$4+1,MOD(((ROW(B4380)-ROW(B$7))),$C$5)+1,"")</f>
        <v/>
      </c>
      <c r="C4380" s="28">
        <f>ROUNDDOWN(((ROW(C4380)-ROW(C$7))/C$5)+1,0)</f>
        <v/>
      </c>
    </row>
    <row r="4381">
      <c r="B4381" s="28">
        <f>IF(C4381&lt; $D$4+1,MOD(((ROW(B4381)-ROW(B$7))),$C$5)+1,"")</f>
        <v/>
      </c>
      <c r="C4381" s="28">
        <f>ROUNDDOWN(((ROW(C4381)-ROW(C$7))/C$5)+1,0)</f>
        <v/>
      </c>
    </row>
    <row r="4382">
      <c r="B4382" s="28">
        <f>IF(C4382&lt; $D$4+1,MOD(((ROW(B4382)-ROW(B$7))),$C$5)+1,"")</f>
        <v/>
      </c>
      <c r="C4382" s="28">
        <f>ROUNDDOWN(((ROW(C4382)-ROW(C$7))/C$5)+1,0)</f>
        <v/>
      </c>
    </row>
    <row r="4383">
      <c r="B4383" s="28">
        <f>IF(C4383&lt; $D$4+1,MOD(((ROW(B4383)-ROW(B$7))),$C$5)+1,"")</f>
        <v/>
      </c>
      <c r="C4383" s="28">
        <f>ROUNDDOWN(((ROW(C4383)-ROW(C$7))/C$5)+1,0)</f>
        <v/>
      </c>
    </row>
    <row r="4384">
      <c r="B4384" s="28">
        <f>IF(C4384&lt; $D$4+1,MOD(((ROW(B4384)-ROW(B$7))),$C$5)+1,"")</f>
        <v/>
      </c>
      <c r="C4384" s="28">
        <f>ROUNDDOWN(((ROW(C4384)-ROW(C$7))/C$5)+1,0)</f>
        <v/>
      </c>
    </row>
    <row r="4385">
      <c r="B4385" s="28">
        <f>IF(C4385&lt; $D$4+1,MOD(((ROW(B4385)-ROW(B$7))),$C$5)+1,"")</f>
        <v/>
      </c>
      <c r="C4385" s="28">
        <f>ROUNDDOWN(((ROW(C4385)-ROW(C$7))/C$5)+1,0)</f>
        <v/>
      </c>
    </row>
    <row r="4386">
      <c r="B4386" s="28">
        <f>IF(C4386&lt; $D$4+1,MOD(((ROW(B4386)-ROW(B$7))),$C$5)+1,"")</f>
        <v/>
      </c>
      <c r="C4386" s="28">
        <f>ROUNDDOWN(((ROW(C4386)-ROW(C$7))/C$5)+1,0)</f>
        <v/>
      </c>
    </row>
    <row r="4387">
      <c r="B4387" s="28">
        <f>IF(C4387&lt; $D$4+1,MOD(((ROW(B4387)-ROW(B$7))),$C$5)+1,"")</f>
        <v/>
      </c>
      <c r="C4387" s="28">
        <f>ROUNDDOWN(((ROW(C4387)-ROW(C$7))/C$5)+1,0)</f>
        <v/>
      </c>
    </row>
    <row r="4388">
      <c r="B4388" s="28">
        <f>IF(C4388&lt; $D$4+1,MOD(((ROW(B4388)-ROW(B$7))),$C$5)+1,"")</f>
        <v/>
      </c>
      <c r="C4388" s="28">
        <f>ROUNDDOWN(((ROW(C4388)-ROW(C$7))/C$5)+1,0)</f>
        <v/>
      </c>
    </row>
    <row r="4389">
      <c r="B4389" s="28">
        <f>IF(C4389&lt; $D$4+1,MOD(((ROW(B4389)-ROW(B$7))),$C$5)+1,"")</f>
        <v/>
      </c>
      <c r="C4389" s="28">
        <f>ROUNDDOWN(((ROW(C4389)-ROW(C$7))/C$5)+1,0)</f>
        <v/>
      </c>
    </row>
    <row r="4390">
      <c r="B4390" s="28">
        <f>IF(C4390&lt; $D$4+1,MOD(((ROW(B4390)-ROW(B$7))),$C$5)+1,"")</f>
        <v/>
      </c>
      <c r="C4390" s="28">
        <f>ROUNDDOWN(((ROW(C4390)-ROW(C$7))/C$5)+1,0)</f>
        <v/>
      </c>
    </row>
    <row r="4391">
      <c r="B4391" s="28">
        <f>IF(C4391&lt; $D$4+1,MOD(((ROW(B4391)-ROW(B$7))),$C$5)+1,"")</f>
        <v/>
      </c>
      <c r="C4391" s="28">
        <f>ROUNDDOWN(((ROW(C4391)-ROW(C$7))/C$5)+1,0)</f>
        <v/>
      </c>
    </row>
    <row r="4392">
      <c r="B4392" s="28">
        <f>IF(C4392&lt; $D$4+1,MOD(((ROW(B4392)-ROW(B$7))),$C$5)+1,"")</f>
        <v/>
      </c>
      <c r="C4392" s="28">
        <f>ROUNDDOWN(((ROW(C4392)-ROW(C$7))/C$5)+1,0)</f>
        <v/>
      </c>
    </row>
    <row r="4393">
      <c r="B4393" s="28">
        <f>IF(C4393&lt; $D$4+1,MOD(((ROW(B4393)-ROW(B$7))),$C$5)+1,"")</f>
        <v/>
      </c>
      <c r="C4393" s="28">
        <f>ROUNDDOWN(((ROW(C4393)-ROW(C$7))/C$5)+1,0)</f>
        <v/>
      </c>
    </row>
    <row r="4394">
      <c r="B4394" s="28">
        <f>IF(C4394&lt; $D$4+1,MOD(((ROW(B4394)-ROW(B$7))),$C$5)+1,"")</f>
        <v/>
      </c>
      <c r="C4394" s="28">
        <f>ROUNDDOWN(((ROW(C4394)-ROW(C$7))/C$5)+1,0)</f>
        <v/>
      </c>
    </row>
    <row r="4395">
      <c r="B4395" s="28">
        <f>IF(C4395&lt; $D$4+1,MOD(((ROW(B4395)-ROW(B$7))),$C$5)+1,"")</f>
        <v/>
      </c>
      <c r="C4395" s="28">
        <f>ROUNDDOWN(((ROW(C4395)-ROW(C$7))/C$5)+1,0)</f>
        <v/>
      </c>
    </row>
    <row r="4396">
      <c r="B4396" s="28">
        <f>IF(C4396&lt; $D$4+1,MOD(((ROW(B4396)-ROW(B$7))),$C$5)+1,"")</f>
        <v/>
      </c>
      <c r="C4396" s="28">
        <f>ROUNDDOWN(((ROW(C4396)-ROW(C$7))/C$5)+1,0)</f>
        <v/>
      </c>
    </row>
    <row r="4397">
      <c r="B4397" s="28">
        <f>IF(C4397&lt; $D$4+1,MOD(((ROW(B4397)-ROW(B$7))),$C$5)+1,"")</f>
        <v/>
      </c>
      <c r="C4397" s="28">
        <f>ROUNDDOWN(((ROW(C4397)-ROW(C$7))/C$5)+1,0)</f>
        <v/>
      </c>
    </row>
    <row r="4398">
      <c r="B4398" s="28">
        <f>IF(C4398&lt; $D$4+1,MOD(((ROW(B4398)-ROW(B$7))),$C$5)+1,"")</f>
        <v/>
      </c>
      <c r="C4398" s="28">
        <f>ROUNDDOWN(((ROW(C4398)-ROW(C$7))/C$5)+1,0)</f>
        <v/>
      </c>
    </row>
    <row r="4399">
      <c r="B4399" s="28">
        <f>IF(C4399&lt; $D$4+1,MOD(((ROW(B4399)-ROW(B$7))),$C$5)+1,"")</f>
        <v/>
      </c>
      <c r="C4399" s="28">
        <f>ROUNDDOWN(((ROW(C4399)-ROW(C$7))/C$5)+1,0)</f>
        <v/>
      </c>
    </row>
    <row r="4400">
      <c r="B4400" s="28">
        <f>IF(C4400&lt; $D$4+1,MOD(((ROW(B4400)-ROW(B$7))),$C$5)+1,"")</f>
        <v/>
      </c>
      <c r="C4400" s="28">
        <f>ROUNDDOWN(((ROW(C4400)-ROW(C$7))/C$5)+1,0)</f>
        <v/>
      </c>
    </row>
    <row r="4401">
      <c r="B4401" s="28">
        <f>IF(C4401&lt; $D$4+1,MOD(((ROW(B4401)-ROW(B$7))),$C$5)+1,"")</f>
        <v/>
      </c>
      <c r="C4401" s="28">
        <f>ROUNDDOWN(((ROW(C4401)-ROW(C$7))/C$5)+1,0)</f>
        <v/>
      </c>
    </row>
    <row r="4402">
      <c r="B4402" s="28">
        <f>IF(C4402&lt; $D$4+1,MOD(((ROW(B4402)-ROW(B$7))),$C$5)+1,"")</f>
        <v/>
      </c>
      <c r="C4402" s="28">
        <f>ROUNDDOWN(((ROW(C4402)-ROW(C$7))/C$5)+1,0)</f>
        <v/>
      </c>
    </row>
    <row r="4403">
      <c r="B4403" s="28">
        <f>IF(C4403&lt; $D$4+1,MOD(((ROW(B4403)-ROW(B$7))),$C$5)+1,"")</f>
        <v/>
      </c>
      <c r="C4403" s="28">
        <f>ROUNDDOWN(((ROW(C4403)-ROW(C$7))/C$5)+1,0)</f>
        <v/>
      </c>
    </row>
    <row r="4404">
      <c r="B4404" s="28">
        <f>IF(C4404&lt; $D$4+1,MOD(((ROW(B4404)-ROW(B$7))),$C$5)+1,"")</f>
        <v/>
      </c>
      <c r="C4404" s="28">
        <f>ROUNDDOWN(((ROW(C4404)-ROW(C$7))/C$5)+1,0)</f>
        <v/>
      </c>
    </row>
    <row r="4405">
      <c r="B4405" s="28">
        <f>IF(C4405&lt; $D$4+1,MOD(((ROW(B4405)-ROW(B$7))),$C$5)+1,"")</f>
        <v/>
      </c>
      <c r="C4405" s="28">
        <f>ROUNDDOWN(((ROW(C4405)-ROW(C$7))/C$5)+1,0)</f>
        <v/>
      </c>
    </row>
    <row r="4406">
      <c r="B4406" s="28">
        <f>IF(C4406&lt; $D$4+1,MOD(((ROW(B4406)-ROW(B$7))),$C$5)+1,"")</f>
        <v/>
      </c>
      <c r="C4406" s="28">
        <f>ROUNDDOWN(((ROW(C4406)-ROW(C$7))/C$5)+1,0)</f>
        <v/>
      </c>
    </row>
    <row r="4407">
      <c r="B4407" s="28">
        <f>IF(C4407&lt; $D$4+1,MOD(((ROW(B4407)-ROW(B$7))),$C$5)+1,"")</f>
        <v/>
      </c>
      <c r="C4407" s="28">
        <f>ROUNDDOWN(((ROW(C4407)-ROW(C$7))/C$5)+1,0)</f>
        <v/>
      </c>
    </row>
    <row r="4408">
      <c r="B4408" s="28">
        <f>IF(C4408&lt; $D$4+1,MOD(((ROW(B4408)-ROW(B$7))),$C$5)+1,"")</f>
        <v/>
      </c>
      <c r="C4408" s="28">
        <f>ROUNDDOWN(((ROW(C4408)-ROW(C$7))/C$5)+1,0)</f>
        <v/>
      </c>
    </row>
    <row r="4409">
      <c r="B4409" s="28">
        <f>IF(C4409&lt; $D$4+1,MOD(((ROW(B4409)-ROW(B$7))),$C$5)+1,"")</f>
        <v/>
      </c>
      <c r="C4409" s="28">
        <f>ROUNDDOWN(((ROW(C4409)-ROW(C$7))/C$5)+1,0)</f>
        <v/>
      </c>
    </row>
    <row r="4410">
      <c r="B4410" s="28">
        <f>IF(C4410&lt; $D$4+1,MOD(((ROW(B4410)-ROW(B$7))),$C$5)+1,"")</f>
        <v/>
      </c>
      <c r="C4410" s="28">
        <f>ROUNDDOWN(((ROW(C4410)-ROW(C$7))/C$5)+1,0)</f>
        <v/>
      </c>
    </row>
    <row r="4411">
      <c r="B4411" s="28">
        <f>IF(C4411&lt; $D$4+1,MOD(((ROW(B4411)-ROW(B$7))),$C$5)+1,"")</f>
        <v/>
      </c>
      <c r="C4411" s="28">
        <f>ROUNDDOWN(((ROW(C4411)-ROW(C$7))/C$5)+1,0)</f>
        <v/>
      </c>
    </row>
    <row r="4412">
      <c r="B4412" s="28">
        <f>IF(C4412&lt; $D$4+1,MOD(((ROW(B4412)-ROW(B$7))),$C$5)+1,"")</f>
        <v/>
      </c>
      <c r="C4412" s="28">
        <f>ROUNDDOWN(((ROW(C4412)-ROW(C$7))/C$5)+1,0)</f>
        <v/>
      </c>
    </row>
    <row r="4413">
      <c r="B4413" s="28">
        <f>IF(C4413&lt; $D$4+1,MOD(((ROW(B4413)-ROW(B$7))),$C$5)+1,"")</f>
        <v/>
      </c>
      <c r="C4413" s="28">
        <f>ROUNDDOWN(((ROW(C4413)-ROW(C$7))/C$5)+1,0)</f>
        <v/>
      </c>
    </row>
    <row r="4414">
      <c r="B4414" s="28">
        <f>IF(C4414&lt; $D$4+1,MOD(((ROW(B4414)-ROW(B$7))),$C$5)+1,"")</f>
        <v/>
      </c>
      <c r="C4414" s="28">
        <f>ROUNDDOWN(((ROW(C4414)-ROW(C$7))/C$5)+1,0)</f>
        <v/>
      </c>
    </row>
    <row r="4415">
      <c r="B4415" s="28">
        <f>IF(C4415&lt; $D$4+1,MOD(((ROW(B4415)-ROW(B$7))),$C$5)+1,"")</f>
        <v/>
      </c>
      <c r="C4415" s="28">
        <f>ROUNDDOWN(((ROW(C4415)-ROW(C$7))/C$5)+1,0)</f>
        <v/>
      </c>
    </row>
    <row r="4416">
      <c r="B4416" s="28">
        <f>IF(C4416&lt; $D$4+1,MOD(((ROW(B4416)-ROW(B$7))),$C$5)+1,"")</f>
        <v/>
      </c>
      <c r="C4416" s="28">
        <f>ROUNDDOWN(((ROW(C4416)-ROW(C$7))/C$5)+1,0)</f>
        <v/>
      </c>
    </row>
    <row r="4417">
      <c r="B4417" s="28">
        <f>IF(C4417&lt; $D$4+1,MOD(((ROW(B4417)-ROW(B$7))),$C$5)+1,"")</f>
        <v/>
      </c>
      <c r="C4417" s="28">
        <f>ROUNDDOWN(((ROW(C4417)-ROW(C$7))/C$5)+1,0)</f>
        <v/>
      </c>
    </row>
    <row r="4418">
      <c r="B4418" s="28">
        <f>IF(C4418&lt; $D$4+1,MOD(((ROW(B4418)-ROW(B$7))),$C$5)+1,"")</f>
        <v/>
      </c>
      <c r="C4418" s="28">
        <f>ROUNDDOWN(((ROW(C4418)-ROW(C$7))/C$5)+1,0)</f>
        <v/>
      </c>
    </row>
    <row r="4419">
      <c r="B4419" s="28">
        <f>IF(C4419&lt; $D$4+1,MOD(((ROW(B4419)-ROW(B$7))),$C$5)+1,"")</f>
        <v/>
      </c>
      <c r="C4419" s="28">
        <f>ROUNDDOWN(((ROW(C4419)-ROW(C$7))/C$5)+1,0)</f>
        <v/>
      </c>
    </row>
    <row r="4420">
      <c r="B4420" s="28">
        <f>IF(C4420&lt; $D$4+1,MOD(((ROW(B4420)-ROW(B$7))),$C$5)+1,"")</f>
        <v/>
      </c>
      <c r="C4420" s="28">
        <f>ROUNDDOWN(((ROW(C4420)-ROW(C$7))/C$5)+1,0)</f>
        <v/>
      </c>
    </row>
    <row r="4421">
      <c r="B4421" s="28">
        <f>IF(C4421&lt; $D$4+1,MOD(((ROW(B4421)-ROW(B$7))),$C$5)+1,"")</f>
        <v/>
      </c>
      <c r="C4421" s="28">
        <f>ROUNDDOWN(((ROW(C4421)-ROW(C$7))/C$5)+1,0)</f>
        <v/>
      </c>
    </row>
    <row r="4422">
      <c r="B4422" s="28">
        <f>IF(C4422&lt; $D$4+1,MOD(((ROW(B4422)-ROW(B$7))),$C$5)+1,"")</f>
        <v/>
      </c>
      <c r="C4422" s="28">
        <f>ROUNDDOWN(((ROW(C4422)-ROW(C$7))/C$5)+1,0)</f>
        <v/>
      </c>
    </row>
    <row r="4423">
      <c r="B4423" s="28">
        <f>IF(C4423&lt; $D$4+1,MOD(((ROW(B4423)-ROW(B$7))),$C$5)+1,"")</f>
        <v/>
      </c>
      <c r="C4423" s="28">
        <f>ROUNDDOWN(((ROW(C4423)-ROW(C$7))/C$5)+1,0)</f>
        <v/>
      </c>
    </row>
    <row r="4424">
      <c r="B4424" s="28">
        <f>IF(C4424&lt; $D$4+1,MOD(((ROW(B4424)-ROW(B$7))),$C$5)+1,"")</f>
        <v/>
      </c>
      <c r="C4424" s="28">
        <f>ROUNDDOWN(((ROW(C4424)-ROW(C$7))/C$5)+1,0)</f>
        <v/>
      </c>
    </row>
    <row r="4425">
      <c r="B4425" s="28">
        <f>IF(C4425&lt; $D$4+1,MOD(((ROW(B4425)-ROW(B$7))),$C$5)+1,"")</f>
        <v/>
      </c>
      <c r="C4425" s="28">
        <f>ROUNDDOWN(((ROW(C4425)-ROW(C$7))/C$5)+1,0)</f>
        <v/>
      </c>
    </row>
    <row r="4426">
      <c r="B4426" s="28">
        <f>IF(C4426&lt; $D$4+1,MOD(((ROW(B4426)-ROW(B$7))),$C$5)+1,"")</f>
        <v/>
      </c>
      <c r="C4426" s="28">
        <f>ROUNDDOWN(((ROW(C4426)-ROW(C$7))/C$5)+1,0)</f>
        <v/>
      </c>
    </row>
    <row r="4427">
      <c r="B4427" s="28">
        <f>IF(C4427&lt; $D$4+1,MOD(((ROW(B4427)-ROW(B$7))),$C$5)+1,"")</f>
        <v/>
      </c>
      <c r="C4427" s="28">
        <f>ROUNDDOWN(((ROW(C4427)-ROW(C$7))/C$5)+1,0)</f>
        <v/>
      </c>
    </row>
    <row r="4428">
      <c r="B4428" s="28">
        <f>IF(C4428&lt; $D$4+1,MOD(((ROW(B4428)-ROW(B$7))),$C$5)+1,"")</f>
        <v/>
      </c>
      <c r="C4428" s="28">
        <f>ROUNDDOWN(((ROW(C4428)-ROW(C$7))/C$5)+1,0)</f>
        <v/>
      </c>
    </row>
    <row r="4429">
      <c r="B4429" s="28">
        <f>IF(C4429&lt; $D$4+1,MOD(((ROW(B4429)-ROW(B$7))),$C$5)+1,"")</f>
        <v/>
      </c>
      <c r="C4429" s="28">
        <f>ROUNDDOWN(((ROW(C4429)-ROW(C$7))/C$5)+1,0)</f>
        <v/>
      </c>
    </row>
    <row r="4430">
      <c r="B4430" s="28">
        <f>IF(C4430&lt; $D$4+1,MOD(((ROW(B4430)-ROW(B$7))),$C$5)+1,"")</f>
        <v/>
      </c>
      <c r="C4430" s="28">
        <f>ROUNDDOWN(((ROW(C4430)-ROW(C$7))/C$5)+1,0)</f>
        <v/>
      </c>
    </row>
    <row r="4431">
      <c r="B4431" s="28">
        <f>IF(C4431&lt; $D$4+1,MOD(((ROW(B4431)-ROW(B$7))),$C$5)+1,"")</f>
        <v/>
      </c>
      <c r="C4431" s="28">
        <f>ROUNDDOWN(((ROW(C4431)-ROW(C$7))/C$5)+1,0)</f>
        <v/>
      </c>
    </row>
    <row r="4432">
      <c r="B4432" s="28">
        <f>IF(C4432&lt; $D$4+1,MOD(((ROW(B4432)-ROW(B$7))),$C$5)+1,"")</f>
        <v/>
      </c>
      <c r="C4432" s="28">
        <f>ROUNDDOWN(((ROW(C4432)-ROW(C$7))/C$5)+1,0)</f>
        <v/>
      </c>
    </row>
    <row r="4433">
      <c r="B4433" s="28">
        <f>IF(C4433&lt; $D$4+1,MOD(((ROW(B4433)-ROW(B$7))),$C$5)+1,"")</f>
        <v/>
      </c>
      <c r="C4433" s="28">
        <f>ROUNDDOWN(((ROW(C4433)-ROW(C$7))/C$5)+1,0)</f>
        <v/>
      </c>
    </row>
    <row r="4434">
      <c r="B4434" s="28">
        <f>IF(C4434&lt; $D$4+1,MOD(((ROW(B4434)-ROW(B$7))),$C$5)+1,"")</f>
        <v/>
      </c>
      <c r="C4434" s="28">
        <f>ROUNDDOWN(((ROW(C4434)-ROW(C$7))/C$5)+1,0)</f>
        <v/>
      </c>
    </row>
    <row r="4435">
      <c r="B4435" s="28">
        <f>IF(C4435&lt; $D$4+1,MOD(((ROW(B4435)-ROW(B$7))),$C$5)+1,"")</f>
        <v/>
      </c>
      <c r="C4435" s="28">
        <f>ROUNDDOWN(((ROW(C4435)-ROW(C$7))/C$5)+1,0)</f>
        <v/>
      </c>
    </row>
    <row r="4436">
      <c r="B4436" s="28">
        <f>IF(C4436&lt; $D$4+1,MOD(((ROW(B4436)-ROW(B$7))),$C$5)+1,"")</f>
        <v/>
      </c>
      <c r="C4436" s="28">
        <f>ROUNDDOWN(((ROW(C4436)-ROW(C$7))/C$5)+1,0)</f>
        <v/>
      </c>
    </row>
    <row r="4437">
      <c r="B4437" s="28">
        <f>IF(C4437&lt; $D$4+1,MOD(((ROW(B4437)-ROW(B$7))),$C$5)+1,"")</f>
        <v/>
      </c>
      <c r="C4437" s="28">
        <f>ROUNDDOWN(((ROW(C4437)-ROW(C$7))/C$5)+1,0)</f>
        <v/>
      </c>
    </row>
    <row r="4438">
      <c r="B4438" s="28">
        <f>IF(C4438&lt; $D$4+1,MOD(((ROW(B4438)-ROW(B$7))),$C$5)+1,"")</f>
        <v/>
      </c>
      <c r="C4438" s="28">
        <f>ROUNDDOWN(((ROW(C4438)-ROW(C$7))/C$5)+1,0)</f>
        <v/>
      </c>
    </row>
    <row r="4439">
      <c r="B4439" s="28">
        <f>IF(C4439&lt; $D$4+1,MOD(((ROW(B4439)-ROW(B$7))),$C$5)+1,"")</f>
        <v/>
      </c>
      <c r="C4439" s="28">
        <f>ROUNDDOWN(((ROW(C4439)-ROW(C$7))/C$5)+1,0)</f>
        <v/>
      </c>
    </row>
    <row r="4440">
      <c r="B4440" s="28">
        <f>IF(C4440&lt; $D$4+1,MOD(((ROW(B4440)-ROW(B$7))),$C$5)+1,"")</f>
        <v/>
      </c>
      <c r="C4440" s="28">
        <f>ROUNDDOWN(((ROW(C4440)-ROW(C$7))/C$5)+1,0)</f>
        <v/>
      </c>
    </row>
    <row r="4441">
      <c r="B4441" s="28">
        <f>IF(C4441&lt; $D$4+1,MOD(((ROW(B4441)-ROW(B$7))),$C$5)+1,"")</f>
        <v/>
      </c>
      <c r="C4441" s="28">
        <f>ROUNDDOWN(((ROW(C4441)-ROW(C$7))/C$5)+1,0)</f>
        <v/>
      </c>
    </row>
    <row r="4442">
      <c r="B4442" s="28">
        <f>IF(C4442&lt; $D$4+1,MOD(((ROW(B4442)-ROW(B$7))),$C$5)+1,"")</f>
        <v/>
      </c>
      <c r="C4442" s="28">
        <f>ROUNDDOWN(((ROW(C4442)-ROW(C$7))/C$5)+1,0)</f>
        <v/>
      </c>
    </row>
    <row r="4443">
      <c r="B4443" s="28">
        <f>IF(C4443&lt; $D$4+1,MOD(((ROW(B4443)-ROW(B$7))),$C$5)+1,"")</f>
        <v/>
      </c>
      <c r="C4443" s="28">
        <f>ROUNDDOWN(((ROW(C4443)-ROW(C$7))/C$5)+1,0)</f>
        <v/>
      </c>
    </row>
    <row r="4444">
      <c r="B4444" s="28">
        <f>IF(C4444&lt; $D$4+1,MOD(((ROW(B4444)-ROW(B$7))),$C$5)+1,"")</f>
        <v/>
      </c>
      <c r="C4444" s="28">
        <f>ROUNDDOWN(((ROW(C4444)-ROW(C$7))/C$5)+1,0)</f>
        <v/>
      </c>
    </row>
    <row r="4445">
      <c r="B4445" s="28">
        <f>IF(C4445&lt; $D$4+1,MOD(((ROW(B4445)-ROW(B$7))),$C$5)+1,"")</f>
        <v/>
      </c>
      <c r="C4445" s="28">
        <f>ROUNDDOWN(((ROW(C4445)-ROW(C$7))/C$5)+1,0)</f>
        <v/>
      </c>
    </row>
    <row r="4446">
      <c r="B4446" s="28">
        <f>IF(C4446&lt; $D$4+1,MOD(((ROW(B4446)-ROW(B$7))),$C$5)+1,"")</f>
        <v/>
      </c>
      <c r="C4446" s="28">
        <f>ROUNDDOWN(((ROW(C4446)-ROW(C$7))/C$5)+1,0)</f>
        <v/>
      </c>
    </row>
    <row r="4447">
      <c r="B4447" s="28">
        <f>IF(C4447&lt; $D$4+1,MOD(((ROW(B4447)-ROW(B$7))),$C$5)+1,"")</f>
        <v/>
      </c>
      <c r="C4447" s="28">
        <f>ROUNDDOWN(((ROW(C4447)-ROW(C$7))/C$5)+1,0)</f>
        <v/>
      </c>
    </row>
    <row r="4448">
      <c r="B4448" s="28">
        <f>IF(C4448&lt; $D$4+1,MOD(((ROW(B4448)-ROW(B$7))),$C$5)+1,"")</f>
        <v/>
      </c>
      <c r="C4448" s="28">
        <f>ROUNDDOWN(((ROW(C4448)-ROW(C$7))/C$5)+1,0)</f>
        <v/>
      </c>
    </row>
    <row r="4449">
      <c r="B4449" s="28">
        <f>IF(C4449&lt; $D$4+1,MOD(((ROW(B4449)-ROW(B$7))),$C$5)+1,"")</f>
        <v/>
      </c>
      <c r="C4449" s="28">
        <f>ROUNDDOWN(((ROW(C4449)-ROW(C$7))/C$5)+1,0)</f>
        <v/>
      </c>
    </row>
    <row r="4450">
      <c r="B4450" s="28">
        <f>IF(C4450&lt; $D$4+1,MOD(((ROW(B4450)-ROW(B$7))),$C$5)+1,"")</f>
        <v/>
      </c>
      <c r="C4450" s="28">
        <f>ROUNDDOWN(((ROW(C4450)-ROW(C$7))/C$5)+1,0)</f>
        <v/>
      </c>
    </row>
    <row r="4451">
      <c r="B4451" s="28">
        <f>IF(C4451&lt; $D$4+1,MOD(((ROW(B4451)-ROW(B$7))),$C$5)+1,"")</f>
        <v/>
      </c>
      <c r="C4451" s="28">
        <f>ROUNDDOWN(((ROW(C4451)-ROW(C$7))/C$5)+1,0)</f>
        <v/>
      </c>
    </row>
    <row r="4452">
      <c r="B4452" s="28">
        <f>IF(C4452&lt; $D$4+1,MOD(((ROW(B4452)-ROW(B$7))),$C$5)+1,"")</f>
        <v/>
      </c>
      <c r="C4452" s="28">
        <f>ROUNDDOWN(((ROW(C4452)-ROW(C$7))/C$5)+1,0)</f>
        <v/>
      </c>
    </row>
    <row r="4453">
      <c r="B4453" s="28">
        <f>IF(C4453&lt; $D$4+1,MOD(((ROW(B4453)-ROW(B$7))),$C$5)+1,"")</f>
        <v/>
      </c>
      <c r="C4453" s="28">
        <f>ROUNDDOWN(((ROW(C4453)-ROW(C$7))/C$5)+1,0)</f>
        <v/>
      </c>
    </row>
    <row r="4454">
      <c r="B4454" s="28">
        <f>IF(C4454&lt; $D$4+1,MOD(((ROW(B4454)-ROW(B$7))),$C$5)+1,"")</f>
        <v/>
      </c>
      <c r="C4454" s="28">
        <f>ROUNDDOWN(((ROW(C4454)-ROW(C$7))/C$5)+1,0)</f>
        <v/>
      </c>
    </row>
    <row r="4455">
      <c r="B4455" s="28">
        <f>IF(C4455&lt; $D$4+1,MOD(((ROW(B4455)-ROW(B$7))),$C$5)+1,"")</f>
        <v/>
      </c>
      <c r="C4455" s="28">
        <f>ROUNDDOWN(((ROW(C4455)-ROW(C$7))/C$5)+1,0)</f>
        <v/>
      </c>
    </row>
    <row r="4456">
      <c r="B4456" s="28">
        <f>IF(C4456&lt; $D$4+1,MOD(((ROW(B4456)-ROW(B$7))),$C$5)+1,"")</f>
        <v/>
      </c>
      <c r="C4456" s="28">
        <f>ROUNDDOWN(((ROW(C4456)-ROW(C$7))/C$5)+1,0)</f>
        <v/>
      </c>
    </row>
    <row r="4457">
      <c r="B4457" s="28">
        <f>IF(C4457&lt; $D$4+1,MOD(((ROW(B4457)-ROW(B$7))),$C$5)+1,"")</f>
        <v/>
      </c>
      <c r="C4457" s="28">
        <f>ROUNDDOWN(((ROW(C4457)-ROW(C$7))/C$5)+1,0)</f>
        <v/>
      </c>
    </row>
    <row r="4458">
      <c r="B4458" s="28">
        <f>IF(C4458&lt; $D$4+1,MOD(((ROW(B4458)-ROW(B$7))),$C$5)+1,"")</f>
        <v/>
      </c>
      <c r="C4458" s="28">
        <f>ROUNDDOWN(((ROW(C4458)-ROW(C$7))/C$5)+1,0)</f>
        <v/>
      </c>
    </row>
    <row r="4459">
      <c r="B4459" s="28">
        <f>IF(C4459&lt; $D$4+1,MOD(((ROW(B4459)-ROW(B$7))),$C$5)+1,"")</f>
        <v/>
      </c>
      <c r="C4459" s="28">
        <f>ROUNDDOWN(((ROW(C4459)-ROW(C$7))/C$5)+1,0)</f>
        <v/>
      </c>
    </row>
    <row r="4460">
      <c r="B4460" s="28">
        <f>IF(C4460&lt; $D$4+1,MOD(((ROW(B4460)-ROW(B$7))),$C$5)+1,"")</f>
        <v/>
      </c>
      <c r="C4460" s="28">
        <f>ROUNDDOWN(((ROW(C4460)-ROW(C$7))/C$5)+1,0)</f>
        <v/>
      </c>
    </row>
    <row r="4461">
      <c r="B4461" s="28">
        <f>IF(C4461&lt; $D$4+1,MOD(((ROW(B4461)-ROW(B$7))),$C$5)+1,"")</f>
        <v/>
      </c>
      <c r="C4461" s="28">
        <f>ROUNDDOWN(((ROW(C4461)-ROW(C$7))/C$5)+1,0)</f>
        <v/>
      </c>
    </row>
    <row r="4462">
      <c r="B4462" s="28">
        <f>IF(C4462&lt; $D$4+1,MOD(((ROW(B4462)-ROW(B$7))),$C$5)+1,"")</f>
        <v/>
      </c>
      <c r="C4462" s="28">
        <f>ROUNDDOWN(((ROW(C4462)-ROW(C$7))/C$5)+1,0)</f>
        <v/>
      </c>
    </row>
    <row r="4463">
      <c r="B4463" s="28">
        <f>IF(C4463&lt; $D$4+1,MOD(((ROW(B4463)-ROW(B$7))),$C$5)+1,"")</f>
        <v/>
      </c>
      <c r="C4463" s="28">
        <f>ROUNDDOWN(((ROW(C4463)-ROW(C$7))/C$5)+1,0)</f>
        <v/>
      </c>
    </row>
    <row r="4464">
      <c r="B4464" s="28">
        <f>IF(C4464&lt; $D$4+1,MOD(((ROW(B4464)-ROW(B$7))),$C$5)+1,"")</f>
        <v/>
      </c>
      <c r="C4464" s="28">
        <f>ROUNDDOWN(((ROW(C4464)-ROW(C$7))/C$5)+1,0)</f>
        <v/>
      </c>
    </row>
    <row r="4465">
      <c r="B4465" s="28">
        <f>IF(C4465&lt; $D$4+1,MOD(((ROW(B4465)-ROW(B$7))),$C$5)+1,"")</f>
        <v/>
      </c>
      <c r="C4465" s="28">
        <f>ROUNDDOWN(((ROW(C4465)-ROW(C$7))/C$5)+1,0)</f>
        <v/>
      </c>
    </row>
    <row r="4466">
      <c r="B4466" s="28">
        <f>IF(C4466&lt; $D$4+1,MOD(((ROW(B4466)-ROW(B$7))),$C$5)+1,"")</f>
        <v/>
      </c>
      <c r="C4466" s="28">
        <f>ROUNDDOWN(((ROW(C4466)-ROW(C$7))/C$5)+1,0)</f>
        <v/>
      </c>
    </row>
    <row r="4467">
      <c r="B4467" s="28">
        <f>IF(C4467&lt; $D$4+1,MOD(((ROW(B4467)-ROW(B$7))),$C$5)+1,"")</f>
        <v/>
      </c>
      <c r="C4467" s="28">
        <f>ROUNDDOWN(((ROW(C4467)-ROW(C$7))/C$5)+1,0)</f>
        <v/>
      </c>
    </row>
    <row r="4468">
      <c r="B4468" s="28">
        <f>IF(C4468&lt; $D$4+1,MOD(((ROW(B4468)-ROW(B$7))),$C$5)+1,"")</f>
        <v/>
      </c>
      <c r="C4468" s="28">
        <f>ROUNDDOWN(((ROW(C4468)-ROW(C$7))/C$5)+1,0)</f>
        <v/>
      </c>
    </row>
    <row r="4469">
      <c r="B4469" s="28">
        <f>IF(C4469&lt; $D$4+1,MOD(((ROW(B4469)-ROW(B$7))),$C$5)+1,"")</f>
        <v/>
      </c>
      <c r="C4469" s="28">
        <f>ROUNDDOWN(((ROW(C4469)-ROW(C$7))/C$5)+1,0)</f>
        <v/>
      </c>
    </row>
    <row r="4470">
      <c r="B4470" s="28">
        <f>IF(C4470&lt; $D$4+1,MOD(((ROW(B4470)-ROW(B$7))),$C$5)+1,"")</f>
        <v/>
      </c>
      <c r="C4470" s="28">
        <f>ROUNDDOWN(((ROW(C4470)-ROW(C$7))/C$5)+1,0)</f>
        <v/>
      </c>
    </row>
    <row r="4471">
      <c r="B4471" s="28">
        <f>IF(C4471&lt; $D$4+1,MOD(((ROW(B4471)-ROW(B$7))),$C$5)+1,"")</f>
        <v/>
      </c>
      <c r="C4471" s="28">
        <f>ROUNDDOWN(((ROW(C4471)-ROW(C$7))/C$5)+1,0)</f>
        <v/>
      </c>
    </row>
    <row r="4472">
      <c r="B4472" s="28">
        <f>IF(C4472&lt; $D$4+1,MOD(((ROW(B4472)-ROW(B$7))),$C$5)+1,"")</f>
        <v/>
      </c>
      <c r="C4472" s="28">
        <f>ROUNDDOWN(((ROW(C4472)-ROW(C$7))/C$5)+1,0)</f>
        <v/>
      </c>
    </row>
    <row r="4473">
      <c r="B4473" s="28">
        <f>IF(C4473&lt; $D$4+1,MOD(((ROW(B4473)-ROW(B$7))),$C$5)+1,"")</f>
        <v/>
      </c>
      <c r="C4473" s="28">
        <f>ROUNDDOWN(((ROW(C4473)-ROW(C$7))/C$5)+1,0)</f>
        <v/>
      </c>
    </row>
    <row r="4474">
      <c r="B4474" s="28">
        <f>IF(C4474&lt; $D$4+1,MOD(((ROW(B4474)-ROW(B$7))),$C$5)+1,"")</f>
        <v/>
      </c>
      <c r="C4474" s="28">
        <f>ROUNDDOWN(((ROW(C4474)-ROW(C$7))/C$5)+1,0)</f>
        <v/>
      </c>
    </row>
    <row r="4475">
      <c r="B4475" s="28">
        <f>IF(C4475&lt; $D$4+1,MOD(((ROW(B4475)-ROW(B$7))),$C$5)+1,"")</f>
        <v/>
      </c>
      <c r="C4475" s="28">
        <f>ROUNDDOWN(((ROW(C4475)-ROW(C$7))/C$5)+1,0)</f>
        <v/>
      </c>
    </row>
    <row r="4476">
      <c r="B4476" s="28">
        <f>IF(C4476&lt; $D$4+1,MOD(((ROW(B4476)-ROW(B$7))),$C$5)+1,"")</f>
        <v/>
      </c>
      <c r="C4476" s="28">
        <f>ROUNDDOWN(((ROW(C4476)-ROW(C$7))/C$5)+1,0)</f>
        <v/>
      </c>
    </row>
    <row r="4477">
      <c r="B4477" s="28">
        <f>IF(C4477&lt; $D$4+1,MOD(((ROW(B4477)-ROW(B$7))),$C$5)+1,"")</f>
        <v/>
      </c>
      <c r="C4477" s="28">
        <f>ROUNDDOWN(((ROW(C4477)-ROW(C$7))/C$5)+1,0)</f>
        <v/>
      </c>
    </row>
    <row r="4478">
      <c r="B4478" s="28">
        <f>IF(C4478&lt; $D$4+1,MOD(((ROW(B4478)-ROW(B$7))),$C$5)+1,"")</f>
        <v/>
      </c>
      <c r="C4478" s="28">
        <f>ROUNDDOWN(((ROW(C4478)-ROW(C$7))/C$5)+1,0)</f>
        <v/>
      </c>
    </row>
    <row r="4479">
      <c r="B4479" s="28">
        <f>IF(C4479&lt; $D$4+1,MOD(((ROW(B4479)-ROW(B$7))),$C$5)+1,"")</f>
        <v/>
      </c>
      <c r="C4479" s="28">
        <f>ROUNDDOWN(((ROW(C4479)-ROW(C$7))/C$5)+1,0)</f>
        <v/>
      </c>
    </row>
    <row r="4480">
      <c r="B4480" s="28">
        <f>IF(C4480&lt; $D$4+1,MOD(((ROW(B4480)-ROW(B$7))),$C$5)+1,"")</f>
        <v/>
      </c>
      <c r="C4480" s="28">
        <f>ROUNDDOWN(((ROW(C4480)-ROW(C$7))/C$5)+1,0)</f>
        <v/>
      </c>
    </row>
    <row r="4481">
      <c r="B4481" s="28">
        <f>IF(C4481&lt; $D$4+1,MOD(((ROW(B4481)-ROW(B$7))),$C$5)+1,"")</f>
        <v/>
      </c>
      <c r="C4481" s="28">
        <f>ROUNDDOWN(((ROW(C4481)-ROW(C$7))/C$5)+1,0)</f>
        <v/>
      </c>
    </row>
    <row r="4482">
      <c r="B4482" s="28">
        <f>IF(C4482&lt; $D$4+1,MOD(((ROW(B4482)-ROW(B$7))),$C$5)+1,"")</f>
        <v/>
      </c>
      <c r="C4482" s="28">
        <f>ROUNDDOWN(((ROW(C4482)-ROW(C$7))/C$5)+1,0)</f>
        <v/>
      </c>
    </row>
    <row r="4483">
      <c r="B4483" s="28">
        <f>IF(C4483&lt; $D$4+1,MOD(((ROW(B4483)-ROW(B$7))),$C$5)+1,"")</f>
        <v/>
      </c>
      <c r="C4483" s="28">
        <f>ROUNDDOWN(((ROW(C4483)-ROW(C$7))/C$5)+1,0)</f>
        <v/>
      </c>
    </row>
    <row r="4484">
      <c r="B4484" s="28">
        <f>IF(C4484&lt; $D$4+1,MOD(((ROW(B4484)-ROW(B$7))),$C$5)+1,"")</f>
        <v/>
      </c>
      <c r="C4484" s="28">
        <f>ROUNDDOWN(((ROW(C4484)-ROW(C$7))/C$5)+1,0)</f>
        <v/>
      </c>
    </row>
    <row r="4485">
      <c r="B4485" s="28">
        <f>IF(C4485&lt; $D$4+1,MOD(((ROW(B4485)-ROW(B$7))),$C$5)+1,"")</f>
        <v/>
      </c>
      <c r="C4485" s="28">
        <f>ROUNDDOWN(((ROW(C4485)-ROW(C$7))/C$5)+1,0)</f>
        <v/>
      </c>
    </row>
    <row r="4486">
      <c r="B4486" s="28">
        <f>IF(C4486&lt; $D$4+1,MOD(((ROW(B4486)-ROW(B$7))),$C$5)+1,"")</f>
        <v/>
      </c>
      <c r="C4486" s="28">
        <f>ROUNDDOWN(((ROW(C4486)-ROW(C$7))/C$5)+1,0)</f>
        <v/>
      </c>
    </row>
    <row r="4487">
      <c r="B4487" s="28">
        <f>IF(C4487&lt; $D$4+1,MOD(((ROW(B4487)-ROW(B$7))),$C$5)+1,"")</f>
        <v/>
      </c>
      <c r="C4487" s="28">
        <f>ROUNDDOWN(((ROW(C4487)-ROW(C$7))/C$5)+1,0)</f>
        <v/>
      </c>
    </row>
    <row r="4488">
      <c r="B4488" s="28">
        <f>IF(C4488&lt; $D$4+1,MOD(((ROW(B4488)-ROW(B$7))),$C$5)+1,"")</f>
        <v/>
      </c>
      <c r="C4488" s="28">
        <f>ROUNDDOWN(((ROW(C4488)-ROW(C$7))/C$5)+1,0)</f>
        <v/>
      </c>
    </row>
    <row r="4489">
      <c r="B4489" s="28">
        <f>IF(C4489&lt; $D$4+1,MOD(((ROW(B4489)-ROW(B$7))),$C$5)+1,"")</f>
        <v/>
      </c>
      <c r="C4489" s="28">
        <f>ROUNDDOWN(((ROW(C4489)-ROW(C$7))/C$5)+1,0)</f>
        <v/>
      </c>
    </row>
    <row r="4490">
      <c r="B4490" s="28">
        <f>IF(C4490&lt; $D$4+1,MOD(((ROW(B4490)-ROW(B$7))),$C$5)+1,"")</f>
        <v/>
      </c>
      <c r="C4490" s="28">
        <f>ROUNDDOWN(((ROW(C4490)-ROW(C$7))/C$5)+1,0)</f>
        <v/>
      </c>
    </row>
    <row r="4491">
      <c r="B4491" s="28">
        <f>IF(C4491&lt; $D$4+1,MOD(((ROW(B4491)-ROW(B$7))),$C$5)+1,"")</f>
        <v/>
      </c>
      <c r="C4491" s="28">
        <f>ROUNDDOWN(((ROW(C4491)-ROW(C$7))/C$5)+1,0)</f>
        <v/>
      </c>
    </row>
    <row r="4492">
      <c r="B4492" s="28">
        <f>IF(C4492&lt; $D$4+1,MOD(((ROW(B4492)-ROW(B$7))),$C$5)+1,"")</f>
        <v/>
      </c>
      <c r="C4492" s="28">
        <f>ROUNDDOWN(((ROW(C4492)-ROW(C$7))/C$5)+1,0)</f>
        <v/>
      </c>
    </row>
    <row r="4493">
      <c r="B4493" s="28">
        <f>IF(C4493&lt; $D$4+1,MOD(((ROW(B4493)-ROW(B$7))),$C$5)+1,"")</f>
        <v/>
      </c>
      <c r="C4493" s="28">
        <f>ROUNDDOWN(((ROW(C4493)-ROW(C$7))/C$5)+1,0)</f>
        <v/>
      </c>
    </row>
    <row r="4494">
      <c r="B4494" s="28">
        <f>IF(C4494&lt; $D$4+1,MOD(((ROW(B4494)-ROW(B$7))),$C$5)+1,"")</f>
        <v/>
      </c>
      <c r="C4494" s="28">
        <f>ROUNDDOWN(((ROW(C4494)-ROW(C$7))/C$5)+1,0)</f>
        <v/>
      </c>
    </row>
    <row r="4495">
      <c r="B4495" s="28">
        <f>IF(C4495&lt; $D$4+1,MOD(((ROW(B4495)-ROW(B$7))),$C$5)+1,"")</f>
        <v/>
      </c>
      <c r="C4495" s="28">
        <f>ROUNDDOWN(((ROW(C4495)-ROW(C$7))/C$5)+1,0)</f>
        <v/>
      </c>
    </row>
    <row r="4496">
      <c r="B4496" s="28">
        <f>IF(C4496&lt; $D$4+1,MOD(((ROW(B4496)-ROW(B$7))),$C$5)+1,"")</f>
        <v/>
      </c>
      <c r="C4496" s="28">
        <f>ROUNDDOWN(((ROW(C4496)-ROW(C$7))/C$5)+1,0)</f>
        <v/>
      </c>
    </row>
    <row r="4497">
      <c r="B4497" s="28">
        <f>IF(C4497&lt; $D$4+1,MOD(((ROW(B4497)-ROW(B$7))),$C$5)+1,"")</f>
        <v/>
      </c>
      <c r="C4497" s="28">
        <f>ROUNDDOWN(((ROW(C4497)-ROW(C$7))/C$5)+1,0)</f>
        <v/>
      </c>
    </row>
    <row r="4498">
      <c r="B4498" s="28">
        <f>IF(C4498&lt; $D$4+1,MOD(((ROW(B4498)-ROW(B$7))),$C$5)+1,"")</f>
        <v/>
      </c>
      <c r="C4498" s="28">
        <f>ROUNDDOWN(((ROW(C4498)-ROW(C$7))/C$5)+1,0)</f>
        <v/>
      </c>
    </row>
    <row r="4499">
      <c r="B4499" s="28">
        <f>IF(C4499&lt; $D$4+1,MOD(((ROW(B4499)-ROW(B$7))),$C$5)+1,"")</f>
        <v/>
      </c>
      <c r="C4499" s="28">
        <f>ROUNDDOWN(((ROW(C4499)-ROW(C$7))/C$5)+1,0)</f>
        <v/>
      </c>
    </row>
    <row r="4500">
      <c r="B4500" s="28">
        <f>IF(C4500&lt; $D$4+1,MOD(((ROW(B4500)-ROW(B$7))),$C$5)+1,"")</f>
        <v/>
      </c>
      <c r="C4500" s="28">
        <f>ROUNDDOWN(((ROW(C4500)-ROW(C$7))/C$5)+1,0)</f>
        <v/>
      </c>
    </row>
    <row r="4501">
      <c r="B4501" s="28">
        <f>IF(C4501&lt; $D$4+1,MOD(((ROW(B4501)-ROW(B$7))),$C$5)+1,"")</f>
        <v/>
      </c>
      <c r="C4501" s="28">
        <f>ROUNDDOWN(((ROW(C4501)-ROW(C$7))/C$5)+1,0)</f>
        <v/>
      </c>
    </row>
    <row r="4502">
      <c r="B4502" s="28">
        <f>IF(C4502&lt; $D$4+1,MOD(((ROW(B4502)-ROW(B$7))),$C$5)+1,"")</f>
        <v/>
      </c>
      <c r="C4502" s="28">
        <f>ROUNDDOWN(((ROW(C4502)-ROW(C$7))/C$5)+1,0)</f>
        <v/>
      </c>
    </row>
    <row r="4503">
      <c r="B4503" s="28">
        <f>IF(C4503&lt; $D$4+1,MOD(((ROW(B4503)-ROW(B$7))),$C$5)+1,"")</f>
        <v/>
      </c>
      <c r="C4503" s="28">
        <f>ROUNDDOWN(((ROW(C4503)-ROW(C$7))/C$5)+1,0)</f>
        <v/>
      </c>
    </row>
    <row r="4504">
      <c r="B4504" s="28">
        <f>IF(C4504&lt; $D$4+1,MOD(((ROW(B4504)-ROW(B$7))),$C$5)+1,"")</f>
        <v/>
      </c>
      <c r="C4504" s="28">
        <f>ROUNDDOWN(((ROW(C4504)-ROW(C$7))/C$5)+1,0)</f>
        <v/>
      </c>
    </row>
    <row r="4505">
      <c r="B4505" s="28">
        <f>IF(C4505&lt; $D$4+1,MOD(((ROW(B4505)-ROW(B$7))),$C$5)+1,"")</f>
        <v/>
      </c>
      <c r="C4505" s="28">
        <f>ROUNDDOWN(((ROW(C4505)-ROW(C$7))/C$5)+1,0)</f>
        <v/>
      </c>
    </row>
    <row r="4506">
      <c r="B4506" s="28">
        <f>IF(C4506&lt; $D$4+1,MOD(((ROW(B4506)-ROW(B$7))),$C$5)+1,"")</f>
        <v/>
      </c>
      <c r="C4506" s="28">
        <f>ROUNDDOWN(((ROW(C4506)-ROW(C$7))/C$5)+1,0)</f>
        <v/>
      </c>
    </row>
    <row r="4507">
      <c r="B4507" s="28">
        <f>IF(C4507&lt; $D$4+1,MOD(((ROW(B4507)-ROW(B$7))),$C$5)+1,"")</f>
        <v/>
      </c>
      <c r="C4507" s="28">
        <f>ROUNDDOWN(((ROW(C4507)-ROW(C$7))/C$5)+1,0)</f>
        <v/>
      </c>
    </row>
    <row r="4508">
      <c r="B4508" s="28">
        <f>IF(C4508&lt; $D$4+1,MOD(((ROW(B4508)-ROW(B$7))),$C$5)+1,"")</f>
        <v/>
      </c>
      <c r="C4508" s="28">
        <f>ROUNDDOWN(((ROW(C4508)-ROW(C$7))/C$5)+1,0)</f>
        <v/>
      </c>
    </row>
    <row r="4509">
      <c r="B4509" s="28">
        <f>IF(C4509&lt; $D$4+1,MOD(((ROW(B4509)-ROW(B$7))),$C$5)+1,"")</f>
        <v/>
      </c>
      <c r="C4509" s="28">
        <f>ROUNDDOWN(((ROW(C4509)-ROW(C$7))/C$5)+1,0)</f>
        <v/>
      </c>
    </row>
    <row r="4510">
      <c r="B4510" s="28">
        <f>IF(C4510&lt; $D$4+1,MOD(((ROW(B4510)-ROW(B$7))),$C$5)+1,"")</f>
        <v/>
      </c>
      <c r="C4510" s="28">
        <f>ROUNDDOWN(((ROW(C4510)-ROW(C$7))/C$5)+1,0)</f>
        <v/>
      </c>
    </row>
    <row r="4511">
      <c r="B4511" s="28">
        <f>IF(C4511&lt; $D$4+1,MOD(((ROW(B4511)-ROW(B$7))),$C$5)+1,"")</f>
        <v/>
      </c>
      <c r="C4511" s="28">
        <f>ROUNDDOWN(((ROW(C4511)-ROW(C$7))/C$5)+1,0)</f>
        <v/>
      </c>
    </row>
    <row r="4512">
      <c r="B4512" s="28">
        <f>IF(C4512&lt; $D$4+1,MOD(((ROW(B4512)-ROW(B$7))),$C$5)+1,"")</f>
        <v/>
      </c>
      <c r="C4512" s="28">
        <f>ROUNDDOWN(((ROW(C4512)-ROW(C$7))/C$5)+1,0)</f>
        <v/>
      </c>
    </row>
    <row r="4513">
      <c r="B4513" s="28">
        <f>IF(C4513&lt; $D$4+1,MOD(((ROW(B4513)-ROW(B$7))),$C$5)+1,"")</f>
        <v/>
      </c>
      <c r="C4513" s="28">
        <f>ROUNDDOWN(((ROW(C4513)-ROW(C$7))/C$5)+1,0)</f>
        <v/>
      </c>
    </row>
    <row r="4514">
      <c r="B4514" s="28">
        <f>IF(C4514&lt; $D$4+1,MOD(((ROW(B4514)-ROW(B$7))),$C$5)+1,"")</f>
        <v/>
      </c>
      <c r="C4514" s="28">
        <f>ROUNDDOWN(((ROW(C4514)-ROW(C$7))/C$5)+1,0)</f>
        <v/>
      </c>
    </row>
    <row r="4515">
      <c r="B4515" s="28">
        <f>IF(C4515&lt; $D$4+1,MOD(((ROW(B4515)-ROW(B$7))),$C$5)+1,"")</f>
        <v/>
      </c>
      <c r="C4515" s="28">
        <f>ROUNDDOWN(((ROW(C4515)-ROW(C$7))/C$5)+1,0)</f>
        <v/>
      </c>
    </row>
    <row r="4516">
      <c r="B4516" s="28">
        <f>IF(C4516&lt; $D$4+1,MOD(((ROW(B4516)-ROW(B$7))),$C$5)+1,"")</f>
        <v/>
      </c>
      <c r="C4516" s="28">
        <f>ROUNDDOWN(((ROW(C4516)-ROW(C$7))/C$5)+1,0)</f>
        <v/>
      </c>
    </row>
    <row r="4517">
      <c r="B4517" s="28">
        <f>IF(C4517&lt; $D$4+1,MOD(((ROW(B4517)-ROW(B$7))),$C$5)+1,"")</f>
        <v/>
      </c>
      <c r="C4517" s="28">
        <f>ROUNDDOWN(((ROW(C4517)-ROW(C$7))/C$5)+1,0)</f>
        <v/>
      </c>
    </row>
    <row r="4518">
      <c r="B4518" s="28">
        <f>IF(C4518&lt; $D$4+1,MOD(((ROW(B4518)-ROW(B$7))),$C$5)+1,"")</f>
        <v/>
      </c>
      <c r="C4518" s="28">
        <f>ROUNDDOWN(((ROW(C4518)-ROW(C$7))/C$5)+1,0)</f>
        <v/>
      </c>
    </row>
    <row r="4519">
      <c r="B4519" s="28">
        <f>IF(C4519&lt; $D$4+1,MOD(((ROW(B4519)-ROW(B$7))),$C$5)+1,"")</f>
        <v/>
      </c>
      <c r="C4519" s="28">
        <f>ROUNDDOWN(((ROW(C4519)-ROW(C$7))/C$5)+1,0)</f>
        <v/>
      </c>
    </row>
    <row r="4520">
      <c r="B4520" s="28">
        <f>IF(C4520&lt; $D$4+1,MOD(((ROW(B4520)-ROW(B$7))),$C$5)+1,"")</f>
        <v/>
      </c>
      <c r="C4520" s="28">
        <f>ROUNDDOWN(((ROW(C4520)-ROW(C$7))/C$5)+1,0)</f>
        <v/>
      </c>
    </row>
    <row r="4521">
      <c r="B4521" s="28">
        <f>IF(C4521&lt; $D$4+1,MOD(((ROW(B4521)-ROW(B$7))),$C$5)+1,"")</f>
        <v/>
      </c>
      <c r="C4521" s="28">
        <f>ROUNDDOWN(((ROW(C4521)-ROW(C$7))/C$5)+1,0)</f>
        <v/>
      </c>
    </row>
    <row r="4522">
      <c r="B4522" s="28">
        <f>IF(C4522&lt; $D$4+1,MOD(((ROW(B4522)-ROW(B$7))),$C$5)+1,"")</f>
        <v/>
      </c>
      <c r="C4522" s="28">
        <f>ROUNDDOWN(((ROW(C4522)-ROW(C$7))/C$5)+1,0)</f>
        <v/>
      </c>
    </row>
    <row r="4523">
      <c r="B4523" s="28">
        <f>IF(C4523&lt; $D$4+1,MOD(((ROW(B4523)-ROW(B$7))),$C$5)+1,"")</f>
        <v/>
      </c>
      <c r="C4523" s="28">
        <f>ROUNDDOWN(((ROW(C4523)-ROW(C$7))/C$5)+1,0)</f>
        <v/>
      </c>
    </row>
    <row r="4524">
      <c r="B4524" s="28">
        <f>IF(C4524&lt; $D$4+1,MOD(((ROW(B4524)-ROW(B$7))),$C$5)+1,"")</f>
        <v/>
      </c>
      <c r="C4524" s="28">
        <f>ROUNDDOWN(((ROW(C4524)-ROW(C$7))/C$5)+1,0)</f>
        <v/>
      </c>
    </row>
    <row r="4525">
      <c r="B4525" s="28">
        <f>IF(C4525&lt; $D$4+1,MOD(((ROW(B4525)-ROW(B$7))),$C$5)+1,"")</f>
        <v/>
      </c>
      <c r="C4525" s="28">
        <f>ROUNDDOWN(((ROW(C4525)-ROW(C$7))/C$5)+1,0)</f>
        <v/>
      </c>
    </row>
    <row r="4526">
      <c r="B4526" s="28">
        <f>IF(C4526&lt; $D$4+1,MOD(((ROW(B4526)-ROW(B$7))),$C$5)+1,"")</f>
        <v/>
      </c>
      <c r="C4526" s="28">
        <f>ROUNDDOWN(((ROW(C4526)-ROW(C$7))/C$5)+1,0)</f>
        <v/>
      </c>
    </row>
    <row r="4527">
      <c r="B4527" s="28">
        <f>IF(C4527&lt; $D$4+1,MOD(((ROW(B4527)-ROW(B$7))),$C$5)+1,"")</f>
        <v/>
      </c>
      <c r="C4527" s="28">
        <f>ROUNDDOWN(((ROW(C4527)-ROW(C$7))/C$5)+1,0)</f>
        <v/>
      </c>
    </row>
    <row r="4528">
      <c r="B4528" s="28">
        <f>IF(C4528&lt; $D$4+1,MOD(((ROW(B4528)-ROW(B$7))),$C$5)+1,"")</f>
        <v/>
      </c>
      <c r="C4528" s="28">
        <f>ROUNDDOWN(((ROW(C4528)-ROW(C$7))/C$5)+1,0)</f>
        <v/>
      </c>
    </row>
    <row r="4529">
      <c r="B4529" s="28">
        <f>IF(C4529&lt; $D$4+1,MOD(((ROW(B4529)-ROW(B$7))),$C$5)+1,"")</f>
        <v/>
      </c>
      <c r="C4529" s="28">
        <f>ROUNDDOWN(((ROW(C4529)-ROW(C$7))/C$5)+1,0)</f>
        <v/>
      </c>
    </row>
    <row r="4530">
      <c r="B4530" s="28">
        <f>IF(C4530&lt; $D$4+1,MOD(((ROW(B4530)-ROW(B$7))),$C$5)+1,"")</f>
        <v/>
      </c>
      <c r="C4530" s="28">
        <f>ROUNDDOWN(((ROW(C4530)-ROW(C$7))/C$5)+1,0)</f>
        <v/>
      </c>
    </row>
    <row r="4531">
      <c r="B4531" s="28">
        <f>IF(C4531&lt; $D$4+1,MOD(((ROW(B4531)-ROW(B$7))),$C$5)+1,"")</f>
        <v/>
      </c>
      <c r="C4531" s="28">
        <f>ROUNDDOWN(((ROW(C4531)-ROW(C$7))/C$5)+1,0)</f>
        <v/>
      </c>
    </row>
    <row r="4532">
      <c r="B4532" s="28">
        <f>IF(C4532&lt; $D$4+1,MOD(((ROW(B4532)-ROW(B$7))),$C$5)+1,"")</f>
        <v/>
      </c>
      <c r="C4532" s="28">
        <f>ROUNDDOWN(((ROW(C4532)-ROW(C$7))/C$5)+1,0)</f>
        <v/>
      </c>
    </row>
    <row r="4533">
      <c r="B4533" s="28">
        <f>IF(C4533&lt; $D$4+1,MOD(((ROW(B4533)-ROW(B$7))),$C$5)+1,"")</f>
        <v/>
      </c>
      <c r="C4533" s="28">
        <f>ROUNDDOWN(((ROW(C4533)-ROW(C$7))/C$5)+1,0)</f>
        <v/>
      </c>
    </row>
    <row r="4534">
      <c r="B4534" s="28">
        <f>IF(C4534&lt; $D$4+1,MOD(((ROW(B4534)-ROW(B$7))),$C$5)+1,"")</f>
        <v/>
      </c>
      <c r="C4534" s="28">
        <f>ROUNDDOWN(((ROW(C4534)-ROW(C$7))/C$5)+1,0)</f>
        <v/>
      </c>
    </row>
    <row r="4535">
      <c r="B4535" s="28">
        <f>IF(C4535&lt; $D$4+1,MOD(((ROW(B4535)-ROW(B$7))),$C$5)+1,"")</f>
        <v/>
      </c>
      <c r="C4535" s="28">
        <f>ROUNDDOWN(((ROW(C4535)-ROW(C$7))/C$5)+1,0)</f>
        <v/>
      </c>
    </row>
    <row r="4536">
      <c r="B4536" s="28">
        <f>IF(C4536&lt; $D$4+1,MOD(((ROW(B4536)-ROW(B$7))),$C$5)+1,"")</f>
        <v/>
      </c>
      <c r="C4536" s="28">
        <f>ROUNDDOWN(((ROW(C4536)-ROW(C$7))/C$5)+1,0)</f>
        <v/>
      </c>
    </row>
    <row r="4537">
      <c r="B4537" s="28">
        <f>IF(C4537&lt; $D$4+1,MOD(((ROW(B4537)-ROW(B$7))),$C$5)+1,"")</f>
        <v/>
      </c>
      <c r="C4537" s="28">
        <f>ROUNDDOWN(((ROW(C4537)-ROW(C$7))/C$5)+1,0)</f>
        <v/>
      </c>
    </row>
    <row r="4538">
      <c r="B4538" s="28">
        <f>IF(C4538&lt; $D$4+1,MOD(((ROW(B4538)-ROW(B$7))),$C$5)+1,"")</f>
        <v/>
      </c>
      <c r="C4538" s="28">
        <f>ROUNDDOWN(((ROW(C4538)-ROW(C$7))/C$5)+1,0)</f>
        <v/>
      </c>
    </row>
    <row r="4539">
      <c r="B4539" s="28">
        <f>IF(C4539&lt; $D$4+1,MOD(((ROW(B4539)-ROW(B$7))),$C$5)+1,"")</f>
        <v/>
      </c>
      <c r="C4539" s="28">
        <f>ROUNDDOWN(((ROW(C4539)-ROW(C$7))/C$5)+1,0)</f>
        <v/>
      </c>
    </row>
    <row r="4540">
      <c r="B4540" s="28">
        <f>IF(C4540&lt; $D$4+1,MOD(((ROW(B4540)-ROW(B$7))),$C$5)+1,"")</f>
        <v/>
      </c>
      <c r="C4540" s="28">
        <f>ROUNDDOWN(((ROW(C4540)-ROW(C$7))/C$5)+1,0)</f>
        <v/>
      </c>
    </row>
    <row r="4541">
      <c r="B4541" s="28">
        <f>IF(C4541&lt; $D$4+1,MOD(((ROW(B4541)-ROW(B$7))),$C$5)+1,"")</f>
        <v/>
      </c>
      <c r="C4541" s="28">
        <f>ROUNDDOWN(((ROW(C4541)-ROW(C$7))/C$5)+1,0)</f>
        <v/>
      </c>
    </row>
    <row r="4542">
      <c r="B4542" s="28">
        <f>IF(C4542&lt; $D$4+1,MOD(((ROW(B4542)-ROW(B$7))),$C$5)+1,"")</f>
        <v/>
      </c>
      <c r="C4542" s="28">
        <f>ROUNDDOWN(((ROW(C4542)-ROW(C$7))/C$5)+1,0)</f>
        <v/>
      </c>
    </row>
    <row r="4543">
      <c r="B4543" s="28">
        <f>IF(C4543&lt; $D$4+1,MOD(((ROW(B4543)-ROW(B$7))),$C$5)+1,"")</f>
        <v/>
      </c>
      <c r="C4543" s="28">
        <f>ROUNDDOWN(((ROW(C4543)-ROW(C$7))/C$5)+1,0)</f>
        <v/>
      </c>
    </row>
    <row r="4544">
      <c r="B4544" s="28">
        <f>IF(C4544&lt; $D$4+1,MOD(((ROW(B4544)-ROW(B$7))),$C$5)+1,"")</f>
        <v/>
      </c>
      <c r="C4544" s="28">
        <f>ROUNDDOWN(((ROW(C4544)-ROW(C$7))/C$5)+1,0)</f>
        <v/>
      </c>
    </row>
    <row r="4545">
      <c r="B4545" s="28">
        <f>IF(C4545&lt; $D$4+1,MOD(((ROW(B4545)-ROW(B$7))),$C$5)+1,"")</f>
        <v/>
      </c>
      <c r="C4545" s="28">
        <f>ROUNDDOWN(((ROW(C4545)-ROW(C$7))/C$5)+1,0)</f>
        <v/>
      </c>
    </row>
    <row r="4546">
      <c r="B4546" s="28">
        <f>IF(C4546&lt; $D$4+1,MOD(((ROW(B4546)-ROW(B$7))),$C$5)+1,"")</f>
        <v/>
      </c>
      <c r="C4546" s="28">
        <f>ROUNDDOWN(((ROW(C4546)-ROW(C$7))/C$5)+1,0)</f>
        <v/>
      </c>
    </row>
    <row r="4547">
      <c r="B4547" s="28">
        <f>IF(C4547&lt; $D$4+1,MOD(((ROW(B4547)-ROW(B$7))),$C$5)+1,"")</f>
        <v/>
      </c>
      <c r="C4547" s="28">
        <f>ROUNDDOWN(((ROW(C4547)-ROW(C$7))/C$5)+1,0)</f>
        <v/>
      </c>
    </row>
    <row r="4548">
      <c r="B4548" s="28">
        <f>IF(C4548&lt; $D$4+1,MOD(((ROW(B4548)-ROW(B$7))),$C$5)+1,"")</f>
        <v/>
      </c>
      <c r="C4548" s="28">
        <f>ROUNDDOWN(((ROW(C4548)-ROW(C$7))/C$5)+1,0)</f>
        <v/>
      </c>
    </row>
    <row r="4549">
      <c r="B4549" s="28">
        <f>IF(C4549&lt; $D$4+1,MOD(((ROW(B4549)-ROW(B$7))),$C$5)+1,"")</f>
        <v/>
      </c>
      <c r="C4549" s="28">
        <f>ROUNDDOWN(((ROW(C4549)-ROW(C$7))/C$5)+1,0)</f>
        <v/>
      </c>
    </row>
    <row r="4550">
      <c r="B4550" s="28">
        <f>IF(C4550&lt; $D$4+1,MOD(((ROW(B4550)-ROW(B$7))),$C$5)+1,"")</f>
        <v/>
      </c>
      <c r="C4550" s="28">
        <f>ROUNDDOWN(((ROW(C4550)-ROW(C$7))/C$5)+1,0)</f>
        <v/>
      </c>
    </row>
    <row r="4551">
      <c r="B4551" s="28">
        <f>IF(C4551&lt; $D$4+1,MOD(((ROW(B4551)-ROW(B$7))),$C$5)+1,"")</f>
        <v/>
      </c>
      <c r="C4551" s="28">
        <f>ROUNDDOWN(((ROW(C4551)-ROW(C$7))/C$5)+1,0)</f>
        <v/>
      </c>
    </row>
    <row r="4552">
      <c r="B4552" s="28">
        <f>IF(C4552&lt; $D$4+1,MOD(((ROW(B4552)-ROW(B$7))),$C$5)+1,"")</f>
        <v/>
      </c>
      <c r="C4552" s="28">
        <f>ROUNDDOWN(((ROW(C4552)-ROW(C$7))/C$5)+1,0)</f>
        <v/>
      </c>
    </row>
    <row r="4553">
      <c r="B4553" s="28">
        <f>IF(C4553&lt; $D$4+1,MOD(((ROW(B4553)-ROW(B$7))),$C$5)+1,"")</f>
        <v/>
      </c>
      <c r="C4553" s="28">
        <f>ROUNDDOWN(((ROW(C4553)-ROW(C$7))/C$5)+1,0)</f>
        <v/>
      </c>
    </row>
    <row r="4554">
      <c r="B4554" s="28">
        <f>IF(C4554&lt; $D$4+1,MOD(((ROW(B4554)-ROW(B$7))),$C$5)+1,"")</f>
        <v/>
      </c>
      <c r="C4554" s="28">
        <f>ROUNDDOWN(((ROW(C4554)-ROW(C$7))/C$5)+1,0)</f>
        <v/>
      </c>
    </row>
    <row r="4555">
      <c r="B4555" s="28">
        <f>IF(C4555&lt; $D$4+1,MOD(((ROW(B4555)-ROW(B$7))),$C$5)+1,"")</f>
        <v/>
      </c>
      <c r="C4555" s="28">
        <f>ROUNDDOWN(((ROW(C4555)-ROW(C$7))/C$5)+1,0)</f>
        <v/>
      </c>
    </row>
    <row r="4556">
      <c r="B4556" s="28">
        <f>IF(C4556&lt; $D$4+1,MOD(((ROW(B4556)-ROW(B$7))),$C$5)+1,"")</f>
        <v/>
      </c>
      <c r="C4556" s="28">
        <f>ROUNDDOWN(((ROW(C4556)-ROW(C$7))/C$5)+1,0)</f>
        <v/>
      </c>
    </row>
    <row r="4557">
      <c r="B4557" s="28">
        <f>IF(C4557&lt; $D$4+1,MOD(((ROW(B4557)-ROW(B$7))),$C$5)+1,"")</f>
        <v/>
      </c>
      <c r="C4557" s="28">
        <f>ROUNDDOWN(((ROW(C4557)-ROW(C$7))/C$5)+1,0)</f>
        <v/>
      </c>
    </row>
    <row r="4558">
      <c r="B4558" s="28">
        <f>IF(C4558&lt; $D$4+1,MOD(((ROW(B4558)-ROW(B$7))),$C$5)+1,"")</f>
        <v/>
      </c>
      <c r="C4558" s="28">
        <f>ROUNDDOWN(((ROW(C4558)-ROW(C$7))/C$5)+1,0)</f>
        <v/>
      </c>
    </row>
    <row r="4559">
      <c r="B4559" s="28">
        <f>IF(C4559&lt; $D$4+1,MOD(((ROW(B4559)-ROW(B$7))),$C$5)+1,"")</f>
        <v/>
      </c>
      <c r="C4559" s="28">
        <f>ROUNDDOWN(((ROW(C4559)-ROW(C$7))/C$5)+1,0)</f>
        <v/>
      </c>
    </row>
    <row r="4560">
      <c r="B4560" s="28">
        <f>IF(C4560&lt; $D$4+1,MOD(((ROW(B4560)-ROW(B$7))),$C$5)+1,"")</f>
        <v/>
      </c>
      <c r="C4560" s="28">
        <f>ROUNDDOWN(((ROW(C4560)-ROW(C$7))/C$5)+1,0)</f>
        <v/>
      </c>
    </row>
    <row r="4561">
      <c r="B4561" s="28">
        <f>IF(C4561&lt; $D$4+1,MOD(((ROW(B4561)-ROW(B$7))),$C$5)+1,"")</f>
        <v/>
      </c>
      <c r="C4561" s="28">
        <f>ROUNDDOWN(((ROW(C4561)-ROW(C$7))/C$5)+1,0)</f>
        <v/>
      </c>
    </row>
    <row r="4562">
      <c r="B4562" s="28">
        <f>IF(C4562&lt; $D$4+1,MOD(((ROW(B4562)-ROW(B$7))),$C$5)+1,"")</f>
        <v/>
      </c>
      <c r="C4562" s="28">
        <f>ROUNDDOWN(((ROW(C4562)-ROW(C$7))/C$5)+1,0)</f>
        <v/>
      </c>
    </row>
    <row r="4563">
      <c r="B4563" s="28">
        <f>IF(C4563&lt; $D$4+1,MOD(((ROW(B4563)-ROW(B$7))),$C$5)+1,"")</f>
        <v/>
      </c>
      <c r="C4563" s="28">
        <f>ROUNDDOWN(((ROW(C4563)-ROW(C$7))/C$5)+1,0)</f>
        <v/>
      </c>
    </row>
    <row r="4564">
      <c r="B4564" s="28">
        <f>IF(C4564&lt; $D$4+1,MOD(((ROW(B4564)-ROW(B$7))),$C$5)+1,"")</f>
        <v/>
      </c>
      <c r="C4564" s="28">
        <f>ROUNDDOWN(((ROW(C4564)-ROW(C$7))/C$5)+1,0)</f>
        <v/>
      </c>
    </row>
    <row r="4565">
      <c r="B4565" s="28">
        <f>IF(C4565&lt; $D$4+1,MOD(((ROW(B4565)-ROW(B$7))),$C$5)+1,"")</f>
        <v/>
      </c>
      <c r="C4565" s="28">
        <f>ROUNDDOWN(((ROW(C4565)-ROW(C$7))/C$5)+1,0)</f>
        <v/>
      </c>
    </row>
    <row r="4566">
      <c r="B4566" s="28">
        <f>IF(C4566&lt; $D$4+1,MOD(((ROW(B4566)-ROW(B$7))),$C$5)+1,"")</f>
        <v/>
      </c>
      <c r="C4566" s="28">
        <f>ROUNDDOWN(((ROW(C4566)-ROW(C$7))/C$5)+1,0)</f>
        <v/>
      </c>
    </row>
    <row r="4567">
      <c r="B4567" s="28">
        <f>IF(C4567&lt; $D$4+1,MOD(((ROW(B4567)-ROW(B$7))),$C$5)+1,"")</f>
        <v/>
      </c>
      <c r="C4567" s="28">
        <f>ROUNDDOWN(((ROW(C4567)-ROW(C$7))/C$5)+1,0)</f>
        <v/>
      </c>
    </row>
    <row r="4568">
      <c r="B4568" s="28">
        <f>IF(C4568&lt; $D$4+1,MOD(((ROW(B4568)-ROW(B$7))),$C$5)+1,"")</f>
        <v/>
      </c>
      <c r="C4568" s="28">
        <f>ROUNDDOWN(((ROW(C4568)-ROW(C$7))/C$5)+1,0)</f>
        <v/>
      </c>
    </row>
    <row r="4569">
      <c r="B4569" s="28">
        <f>IF(C4569&lt; $D$4+1,MOD(((ROW(B4569)-ROW(B$7))),$C$5)+1,"")</f>
        <v/>
      </c>
      <c r="C4569" s="28">
        <f>ROUNDDOWN(((ROW(C4569)-ROW(C$7))/C$5)+1,0)</f>
        <v/>
      </c>
    </row>
    <row r="4570">
      <c r="B4570" s="28">
        <f>IF(C4570&lt; $D$4+1,MOD(((ROW(B4570)-ROW(B$7))),$C$5)+1,"")</f>
        <v/>
      </c>
      <c r="C4570" s="28">
        <f>ROUNDDOWN(((ROW(C4570)-ROW(C$7))/C$5)+1,0)</f>
        <v/>
      </c>
    </row>
    <row r="4571">
      <c r="B4571" s="28">
        <f>IF(C4571&lt; $D$4+1,MOD(((ROW(B4571)-ROW(B$7))),$C$5)+1,"")</f>
        <v/>
      </c>
      <c r="C4571" s="28">
        <f>ROUNDDOWN(((ROW(C4571)-ROW(C$7))/C$5)+1,0)</f>
        <v/>
      </c>
    </row>
    <row r="4572">
      <c r="B4572" s="28">
        <f>IF(C4572&lt; $D$4+1,MOD(((ROW(B4572)-ROW(B$7))),$C$5)+1,"")</f>
        <v/>
      </c>
      <c r="C4572" s="28">
        <f>ROUNDDOWN(((ROW(C4572)-ROW(C$7))/C$5)+1,0)</f>
        <v/>
      </c>
    </row>
    <row r="4573">
      <c r="B4573" s="28">
        <f>IF(C4573&lt; $D$4+1,MOD(((ROW(B4573)-ROW(B$7))),$C$5)+1,"")</f>
        <v/>
      </c>
      <c r="C4573" s="28">
        <f>ROUNDDOWN(((ROW(C4573)-ROW(C$7))/C$5)+1,0)</f>
        <v/>
      </c>
    </row>
    <row r="4574">
      <c r="B4574" s="28">
        <f>IF(C4574&lt; $D$4+1,MOD(((ROW(B4574)-ROW(B$7))),$C$5)+1,"")</f>
        <v/>
      </c>
      <c r="C4574" s="28">
        <f>ROUNDDOWN(((ROW(C4574)-ROW(C$7))/C$5)+1,0)</f>
        <v/>
      </c>
    </row>
    <row r="4575">
      <c r="B4575" s="28">
        <f>IF(C4575&lt; $D$4+1,MOD(((ROW(B4575)-ROW(B$7))),$C$5)+1,"")</f>
        <v/>
      </c>
      <c r="C4575" s="28">
        <f>ROUNDDOWN(((ROW(C4575)-ROW(C$7))/C$5)+1,0)</f>
        <v/>
      </c>
    </row>
    <row r="4576">
      <c r="B4576" s="28">
        <f>IF(C4576&lt; $D$4+1,MOD(((ROW(B4576)-ROW(B$7))),$C$5)+1,"")</f>
        <v/>
      </c>
      <c r="C4576" s="28">
        <f>ROUNDDOWN(((ROW(C4576)-ROW(C$7))/C$5)+1,0)</f>
        <v/>
      </c>
    </row>
    <row r="4577">
      <c r="B4577" s="28">
        <f>IF(C4577&lt; $D$4+1,MOD(((ROW(B4577)-ROW(B$7))),$C$5)+1,"")</f>
        <v/>
      </c>
      <c r="C4577" s="28">
        <f>ROUNDDOWN(((ROW(C4577)-ROW(C$7))/C$5)+1,0)</f>
        <v/>
      </c>
    </row>
    <row r="4578">
      <c r="B4578" s="28">
        <f>IF(C4578&lt; $D$4+1,MOD(((ROW(B4578)-ROW(B$7))),$C$5)+1,"")</f>
        <v/>
      </c>
      <c r="C4578" s="28">
        <f>ROUNDDOWN(((ROW(C4578)-ROW(C$7))/C$5)+1,0)</f>
        <v/>
      </c>
    </row>
    <row r="4579">
      <c r="B4579" s="28">
        <f>IF(C4579&lt; $D$4+1,MOD(((ROW(B4579)-ROW(B$7))),$C$5)+1,"")</f>
        <v/>
      </c>
      <c r="C4579" s="28">
        <f>ROUNDDOWN(((ROW(C4579)-ROW(C$7))/C$5)+1,0)</f>
        <v/>
      </c>
    </row>
    <row r="4580">
      <c r="B4580" s="28">
        <f>IF(C4580&lt; $D$4+1,MOD(((ROW(B4580)-ROW(B$7))),$C$5)+1,"")</f>
        <v/>
      </c>
      <c r="C4580" s="28">
        <f>ROUNDDOWN(((ROW(C4580)-ROW(C$7))/C$5)+1,0)</f>
        <v/>
      </c>
    </row>
    <row r="4581">
      <c r="B4581" s="28">
        <f>IF(C4581&lt; $D$4+1,MOD(((ROW(B4581)-ROW(B$7))),$C$5)+1,"")</f>
        <v/>
      </c>
      <c r="C4581" s="28">
        <f>ROUNDDOWN(((ROW(C4581)-ROW(C$7))/C$5)+1,0)</f>
        <v/>
      </c>
    </row>
    <row r="4582">
      <c r="B4582" s="28">
        <f>IF(C4582&lt; $D$4+1,MOD(((ROW(B4582)-ROW(B$7))),$C$5)+1,"")</f>
        <v/>
      </c>
      <c r="C4582" s="28">
        <f>ROUNDDOWN(((ROW(C4582)-ROW(C$7))/C$5)+1,0)</f>
        <v/>
      </c>
    </row>
    <row r="4583">
      <c r="B4583" s="28">
        <f>IF(C4583&lt; $D$4+1,MOD(((ROW(B4583)-ROW(B$7))),$C$5)+1,"")</f>
        <v/>
      </c>
      <c r="C4583" s="28">
        <f>ROUNDDOWN(((ROW(C4583)-ROW(C$7))/C$5)+1,0)</f>
        <v/>
      </c>
    </row>
    <row r="4584">
      <c r="B4584" s="28">
        <f>IF(C4584&lt; $D$4+1,MOD(((ROW(B4584)-ROW(B$7))),$C$5)+1,"")</f>
        <v/>
      </c>
      <c r="C4584" s="28">
        <f>ROUNDDOWN(((ROW(C4584)-ROW(C$7))/C$5)+1,0)</f>
        <v/>
      </c>
    </row>
    <row r="4585">
      <c r="B4585" s="28">
        <f>IF(C4585&lt; $D$4+1,MOD(((ROW(B4585)-ROW(B$7))),$C$5)+1,"")</f>
        <v/>
      </c>
      <c r="C4585" s="28">
        <f>ROUNDDOWN(((ROW(C4585)-ROW(C$7))/C$5)+1,0)</f>
        <v/>
      </c>
    </row>
    <row r="4586">
      <c r="B4586" s="28">
        <f>IF(C4586&lt; $D$4+1,MOD(((ROW(B4586)-ROW(B$7))),$C$5)+1,"")</f>
        <v/>
      </c>
      <c r="C4586" s="28">
        <f>ROUNDDOWN(((ROW(C4586)-ROW(C$7))/C$5)+1,0)</f>
        <v/>
      </c>
    </row>
    <row r="4587">
      <c r="B4587" s="28">
        <f>IF(C4587&lt; $D$4+1,MOD(((ROW(B4587)-ROW(B$7))),$C$5)+1,"")</f>
        <v/>
      </c>
      <c r="C4587" s="28">
        <f>ROUNDDOWN(((ROW(C4587)-ROW(C$7))/C$5)+1,0)</f>
        <v/>
      </c>
    </row>
    <row r="4588">
      <c r="B4588" s="28">
        <f>IF(C4588&lt; $D$4+1,MOD(((ROW(B4588)-ROW(B$7))),$C$5)+1,"")</f>
        <v/>
      </c>
      <c r="C4588" s="28">
        <f>ROUNDDOWN(((ROW(C4588)-ROW(C$7))/C$5)+1,0)</f>
        <v/>
      </c>
    </row>
    <row r="4589">
      <c r="B4589" s="28">
        <f>IF(C4589&lt; $D$4+1,MOD(((ROW(B4589)-ROW(B$7))),$C$5)+1,"")</f>
        <v/>
      </c>
      <c r="C4589" s="28">
        <f>ROUNDDOWN(((ROW(C4589)-ROW(C$7))/C$5)+1,0)</f>
        <v/>
      </c>
    </row>
    <row r="4590">
      <c r="B4590" s="28">
        <f>IF(C4590&lt; $D$4+1,MOD(((ROW(B4590)-ROW(B$7))),$C$5)+1,"")</f>
        <v/>
      </c>
      <c r="C4590" s="28">
        <f>ROUNDDOWN(((ROW(C4590)-ROW(C$7))/C$5)+1,0)</f>
        <v/>
      </c>
    </row>
    <row r="4591">
      <c r="B4591" s="28">
        <f>IF(C4591&lt; $D$4+1,MOD(((ROW(B4591)-ROW(B$7))),$C$5)+1,"")</f>
        <v/>
      </c>
      <c r="C4591" s="28">
        <f>ROUNDDOWN(((ROW(C4591)-ROW(C$7))/C$5)+1,0)</f>
        <v/>
      </c>
    </row>
    <row r="4592">
      <c r="B4592" s="28">
        <f>IF(C4592&lt; $D$4+1,MOD(((ROW(B4592)-ROW(B$7))),$C$5)+1,"")</f>
        <v/>
      </c>
      <c r="C4592" s="28">
        <f>ROUNDDOWN(((ROW(C4592)-ROW(C$7))/C$5)+1,0)</f>
        <v/>
      </c>
    </row>
    <row r="4593">
      <c r="B4593" s="28">
        <f>IF(C4593&lt; $D$4+1,MOD(((ROW(B4593)-ROW(B$7))),$C$5)+1,"")</f>
        <v/>
      </c>
      <c r="C4593" s="28">
        <f>ROUNDDOWN(((ROW(C4593)-ROW(C$7))/C$5)+1,0)</f>
        <v/>
      </c>
    </row>
    <row r="4594">
      <c r="B4594" s="28">
        <f>IF(C4594&lt; $D$4+1,MOD(((ROW(B4594)-ROW(B$7))),$C$5)+1,"")</f>
        <v/>
      </c>
      <c r="C4594" s="28">
        <f>ROUNDDOWN(((ROW(C4594)-ROW(C$7))/C$5)+1,0)</f>
        <v/>
      </c>
    </row>
    <row r="4595">
      <c r="B4595" s="28">
        <f>IF(C4595&lt; $D$4+1,MOD(((ROW(B4595)-ROW(B$7))),$C$5)+1,"")</f>
        <v/>
      </c>
      <c r="C4595" s="28">
        <f>ROUNDDOWN(((ROW(C4595)-ROW(C$7))/C$5)+1,0)</f>
        <v/>
      </c>
    </row>
    <row r="4596">
      <c r="B4596" s="28">
        <f>IF(C4596&lt; $D$4+1,MOD(((ROW(B4596)-ROW(B$7))),$C$5)+1,"")</f>
        <v/>
      </c>
      <c r="C4596" s="28">
        <f>ROUNDDOWN(((ROW(C4596)-ROW(C$7))/C$5)+1,0)</f>
        <v/>
      </c>
    </row>
    <row r="4597">
      <c r="B4597" s="28">
        <f>IF(C4597&lt; $D$4+1,MOD(((ROW(B4597)-ROW(B$7))),$C$5)+1,"")</f>
        <v/>
      </c>
      <c r="C4597" s="28">
        <f>ROUNDDOWN(((ROW(C4597)-ROW(C$7))/C$5)+1,0)</f>
        <v/>
      </c>
    </row>
    <row r="4598">
      <c r="B4598" s="28">
        <f>IF(C4598&lt; $D$4+1,MOD(((ROW(B4598)-ROW(B$7))),$C$5)+1,"")</f>
        <v/>
      </c>
      <c r="C4598" s="28">
        <f>ROUNDDOWN(((ROW(C4598)-ROW(C$7))/C$5)+1,0)</f>
        <v/>
      </c>
    </row>
    <row r="4599">
      <c r="B4599" s="28">
        <f>IF(C4599&lt; $D$4+1,MOD(((ROW(B4599)-ROW(B$7))),$C$5)+1,"")</f>
        <v/>
      </c>
      <c r="C4599" s="28">
        <f>ROUNDDOWN(((ROW(C4599)-ROW(C$7))/C$5)+1,0)</f>
        <v/>
      </c>
    </row>
    <row r="4600">
      <c r="B4600" s="28">
        <f>IF(C4600&lt; $D$4+1,MOD(((ROW(B4600)-ROW(B$7))),$C$5)+1,"")</f>
        <v/>
      </c>
      <c r="C4600" s="28">
        <f>ROUNDDOWN(((ROW(C4600)-ROW(C$7))/C$5)+1,0)</f>
        <v/>
      </c>
    </row>
    <row r="4601">
      <c r="B4601" s="28">
        <f>IF(C4601&lt; $D$4+1,MOD(((ROW(B4601)-ROW(B$7))),$C$5)+1,"")</f>
        <v/>
      </c>
      <c r="C4601" s="28">
        <f>ROUNDDOWN(((ROW(C4601)-ROW(C$7))/C$5)+1,0)</f>
        <v/>
      </c>
    </row>
    <row r="4602">
      <c r="B4602" s="28">
        <f>IF(C4602&lt; $D$4+1,MOD(((ROW(B4602)-ROW(B$7))),$C$5)+1,"")</f>
        <v/>
      </c>
      <c r="C4602" s="28">
        <f>ROUNDDOWN(((ROW(C4602)-ROW(C$7))/C$5)+1,0)</f>
        <v/>
      </c>
    </row>
    <row r="4603">
      <c r="B4603" s="28">
        <f>IF(C4603&lt; $D$4+1,MOD(((ROW(B4603)-ROW(B$7))),$C$5)+1,"")</f>
        <v/>
      </c>
      <c r="C4603" s="28">
        <f>ROUNDDOWN(((ROW(C4603)-ROW(C$7))/C$5)+1,0)</f>
        <v/>
      </c>
    </row>
    <row r="4604">
      <c r="B4604" s="28">
        <f>IF(C4604&lt; $D$4+1,MOD(((ROW(B4604)-ROW(B$7))),$C$5)+1,"")</f>
        <v/>
      </c>
      <c r="C4604" s="28">
        <f>ROUNDDOWN(((ROW(C4604)-ROW(C$7))/C$5)+1,0)</f>
        <v/>
      </c>
    </row>
    <row r="4605">
      <c r="B4605" s="28">
        <f>IF(C4605&lt; $D$4+1,MOD(((ROW(B4605)-ROW(B$7))),$C$5)+1,"")</f>
        <v/>
      </c>
      <c r="C4605" s="28">
        <f>ROUNDDOWN(((ROW(C4605)-ROW(C$7))/C$5)+1,0)</f>
        <v/>
      </c>
    </row>
    <row r="4606">
      <c r="B4606" s="28">
        <f>IF(C4606&lt; $D$4+1,MOD(((ROW(B4606)-ROW(B$7))),$C$5)+1,"")</f>
        <v/>
      </c>
      <c r="C4606" s="28">
        <f>ROUNDDOWN(((ROW(C4606)-ROW(C$7))/C$5)+1,0)</f>
        <v/>
      </c>
    </row>
    <row r="4607">
      <c r="B4607" s="28">
        <f>IF(C4607&lt; $D$4+1,MOD(((ROW(B4607)-ROW(B$7))),$C$5)+1,"")</f>
        <v/>
      </c>
      <c r="C4607" s="28">
        <f>ROUNDDOWN(((ROW(C4607)-ROW(C$7))/C$5)+1,0)</f>
        <v/>
      </c>
    </row>
    <row r="4608">
      <c r="B4608" s="28">
        <f>IF(C4608&lt; $D$4+1,MOD(((ROW(B4608)-ROW(B$7))),$C$5)+1,"")</f>
        <v/>
      </c>
      <c r="C4608" s="28">
        <f>ROUNDDOWN(((ROW(C4608)-ROW(C$7))/C$5)+1,0)</f>
        <v/>
      </c>
    </row>
    <row r="4609">
      <c r="B4609" s="28">
        <f>IF(C4609&lt; $D$4+1,MOD(((ROW(B4609)-ROW(B$7))),$C$5)+1,"")</f>
        <v/>
      </c>
      <c r="C4609" s="28">
        <f>ROUNDDOWN(((ROW(C4609)-ROW(C$7))/C$5)+1,0)</f>
        <v/>
      </c>
    </row>
    <row r="4610">
      <c r="B4610" s="28">
        <f>IF(C4610&lt; $D$4+1,MOD(((ROW(B4610)-ROW(B$7))),$C$5)+1,"")</f>
        <v/>
      </c>
      <c r="C4610" s="28">
        <f>ROUNDDOWN(((ROW(C4610)-ROW(C$7))/C$5)+1,0)</f>
        <v/>
      </c>
    </row>
    <row r="4611">
      <c r="B4611" s="28">
        <f>IF(C4611&lt; $D$4+1,MOD(((ROW(B4611)-ROW(B$7))),$C$5)+1,"")</f>
        <v/>
      </c>
      <c r="C4611" s="28">
        <f>ROUNDDOWN(((ROW(C4611)-ROW(C$7))/C$5)+1,0)</f>
        <v/>
      </c>
    </row>
    <row r="4612">
      <c r="B4612" s="28">
        <f>IF(C4612&lt; $D$4+1,MOD(((ROW(B4612)-ROW(B$7))),$C$5)+1,"")</f>
        <v/>
      </c>
      <c r="C4612" s="28">
        <f>ROUNDDOWN(((ROW(C4612)-ROW(C$7))/C$5)+1,0)</f>
        <v/>
      </c>
    </row>
    <row r="4613">
      <c r="B4613" s="28">
        <f>IF(C4613&lt; $D$4+1,MOD(((ROW(B4613)-ROW(B$7))),$C$5)+1,"")</f>
        <v/>
      </c>
      <c r="C4613" s="28">
        <f>ROUNDDOWN(((ROW(C4613)-ROW(C$7))/C$5)+1,0)</f>
        <v/>
      </c>
    </row>
    <row r="4614">
      <c r="B4614" s="28">
        <f>IF(C4614&lt; $D$4+1,MOD(((ROW(B4614)-ROW(B$7))),$C$5)+1,"")</f>
        <v/>
      </c>
      <c r="C4614" s="28">
        <f>ROUNDDOWN(((ROW(C4614)-ROW(C$7))/C$5)+1,0)</f>
        <v/>
      </c>
    </row>
    <row r="4615">
      <c r="B4615" s="28">
        <f>IF(C4615&lt; $D$4+1,MOD(((ROW(B4615)-ROW(B$7))),$C$5)+1,"")</f>
        <v/>
      </c>
      <c r="C4615" s="28">
        <f>ROUNDDOWN(((ROW(C4615)-ROW(C$7))/C$5)+1,0)</f>
        <v/>
      </c>
    </row>
    <row r="4616">
      <c r="B4616" s="28">
        <f>IF(C4616&lt; $D$4+1,MOD(((ROW(B4616)-ROW(B$7))),$C$5)+1,"")</f>
        <v/>
      </c>
      <c r="C4616" s="28">
        <f>ROUNDDOWN(((ROW(C4616)-ROW(C$7))/C$5)+1,0)</f>
        <v/>
      </c>
    </row>
    <row r="4617">
      <c r="B4617" s="28">
        <f>IF(C4617&lt; $D$4+1,MOD(((ROW(B4617)-ROW(B$7))),$C$5)+1,"")</f>
        <v/>
      </c>
      <c r="C4617" s="28">
        <f>ROUNDDOWN(((ROW(C4617)-ROW(C$7))/C$5)+1,0)</f>
        <v/>
      </c>
    </row>
    <row r="4618">
      <c r="B4618" s="28">
        <f>IF(C4618&lt; $D$4+1,MOD(((ROW(B4618)-ROW(B$7))),$C$5)+1,"")</f>
        <v/>
      </c>
      <c r="C4618" s="28">
        <f>ROUNDDOWN(((ROW(C4618)-ROW(C$7))/C$5)+1,0)</f>
        <v/>
      </c>
    </row>
    <row r="4619">
      <c r="B4619" s="28">
        <f>IF(C4619&lt; $D$4+1,MOD(((ROW(B4619)-ROW(B$7))),$C$5)+1,"")</f>
        <v/>
      </c>
      <c r="C4619" s="28">
        <f>ROUNDDOWN(((ROW(C4619)-ROW(C$7))/C$5)+1,0)</f>
        <v/>
      </c>
    </row>
    <row r="4620">
      <c r="B4620" s="28">
        <f>IF(C4620&lt; $D$4+1,MOD(((ROW(B4620)-ROW(B$7))),$C$5)+1,"")</f>
        <v/>
      </c>
      <c r="C4620" s="28">
        <f>ROUNDDOWN(((ROW(C4620)-ROW(C$7))/C$5)+1,0)</f>
        <v/>
      </c>
    </row>
    <row r="4621">
      <c r="B4621" s="28">
        <f>IF(C4621&lt; $D$4+1,MOD(((ROW(B4621)-ROW(B$7))),$C$5)+1,"")</f>
        <v/>
      </c>
      <c r="C4621" s="28">
        <f>ROUNDDOWN(((ROW(C4621)-ROW(C$7))/C$5)+1,0)</f>
        <v/>
      </c>
    </row>
    <row r="4622">
      <c r="B4622" s="28">
        <f>IF(C4622&lt; $D$4+1,MOD(((ROW(B4622)-ROW(B$7))),$C$5)+1,"")</f>
        <v/>
      </c>
      <c r="C4622" s="28">
        <f>ROUNDDOWN(((ROW(C4622)-ROW(C$7))/C$5)+1,0)</f>
        <v/>
      </c>
    </row>
    <row r="4623">
      <c r="B4623" s="28">
        <f>IF(C4623&lt; $D$4+1,MOD(((ROW(B4623)-ROW(B$7))),$C$5)+1,"")</f>
        <v/>
      </c>
      <c r="C4623" s="28">
        <f>ROUNDDOWN(((ROW(C4623)-ROW(C$7))/C$5)+1,0)</f>
        <v/>
      </c>
    </row>
    <row r="4624">
      <c r="B4624" s="28">
        <f>IF(C4624&lt; $D$4+1,MOD(((ROW(B4624)-ROW(B$7))),$C$5)+1,"")</f>
        <v/>
      </c>
      <c r="C4624" s="28">
        <f>ROUNDDOWN(((ROW(C4624)-ROW(C$7))/C$5)+1,0)</f>
        <v/>
      </c>
    </row>
    <row r="4625">
      <c r="B4625" s="28">
        <f>IF(C4625&lt; $D$4+1,MOD(((ROW(B4625)-ROW(B$7))),$C$5)+1,"")</f>
        <v/>
      </c>
      <c r="C4625" s="28">
        <f>ROUNDDOWN(((ROW(C4625)-ROW(C$7))/C$5)+1,0)</f>
        <v/>
      </c>
    </row>
    <row r="4626">
      <c r="B4626" s="28">
        <f>IF(C4626&lt; $D$4+1,MOD(((ROW(B4626)-ROW(B$7))),$C$5)+1,"")</f>
        <v/>
      </c>
      <c r="C4626" s="28">
        <f>ROUNDDOWN(((ROW(C4626)-ROW(C$7))/C$5)+1,0)</f>
        <v/>
      </c>
    </row>
    <row r="4627">
      <c r="B4627" s="28">
        <f>IF(C4627&lt; $D$4+1,MOD(((ROW(B4627)-ROW(B$7))),$C$5)+1,"")</f>
        <v/>
      </c>
      <c r="C4627" s="28">
        <f>ROUNDDOWN(((ROW(C4627)-ROW(C$7))/C$5)+1,0)</f>
        <v/>
      </c>
    </row>
    <row r="4628">
      <c r="B4628" s="28">
        <f>IF(C4628&lt; $D$4+1,MOD(((ROW(B4628)-ROW(B$7))),$C$5)+1,"")</f>
        <v/>
      </c>
      <c r="C4628" s="28">
        <f>ROUNDDOWN(((ROW(C4628)-ROW(C$7))/C$5)+1,0)</f>
        <v/>
      </c>
    </row>
    <row r="4629">
      <c r="B4629" s="28">
        <f>IF(C4629&lt; $D$4+1,MOD(((ROW(B4629)-ROW(B$7))),$C$5)+1,"")</f>
        <v/>
      </c>
      <c r="C4629" s="28">
        <f>ROUNDDOWN(((ROW(C4629)-ROW(C$7))/C$5)+1,0)</f>
        <v/>
      </c>
    </row>
    <row r="4630">
      <c r="B4630" s="28">
        <f>IF(C4630&lt; $D$4+1,MOD(((ROW(B4630)-ROW(B$7))),$C$5)+1,"")</f>
        <v/>
      </c>
      <c r="C4630" s="28">
        <f>ROUNDDOWN(((ROW(C4630)-ROW(C$7))/C$5)+1,0)</f>
        <v/>
      </c>
    </row>
    <row r="4631">
      <c r="B4631" s="28">
        <f>IF(C4631&lt; $D$4+1,MOD(((ROW(B4631)-ROW(B$7))),$C$5)+1,"")</f>
        <v/>
      </c>
      <c r="C4631" s="28">
        <f>ROUNDDOWN(((ROW(C4631)-ROW(C$7))/C$5)+1,0)</f>
        <v/>
      </c>
    </row>
    <row r="4632">
      <c r="B4632" s="28">
        <f>IF(C4632&lt; $D$4+1,MOD(((ROW(B4632)-ROW(B$7))),$C$5)+1,"")</f>
        <v/>
      </c>
      <c r="C4632" s="28">
        <f>ROUNDDOWN(((ROW(C4632)-ROW(C$7))/C$5)+1,0)</f>
        <v/>
      </c>
    </row>
    <row r="4633">
      <c r="B4633" s="28">
        <f>IF(C4633&lt; $D$4+1,MOD(((ROW(B4633)-ROW(B$7))),$C$5)+1,"")</f>
        <v/>
      </c>
      <c r="C4633" s="28">
        <f>ROUNDDOWN(((ROW(C4633)-ROW(C$7))/C$5)+1,0)</f>
        <v/>
      </c>
    </row>
    <row r="4634">
      <c r="B4634" s="28">
        <f>IF(C4634&lt; $D$4+1,MOD(((ROW(B4634)-ROW(B$7))),$C$5)+1,"")</f>
        <v/>
      </c>
      <c r="C4634" s="28">
        <f>ROUNDDOWN(((ROW(C4634)-ROW(C$7))/C$5)+1,0)</f>
        <v/>
      </c>
    </row>
    <row r="4635">
      <c r="B4635" s="28">
        <f>IF(C4635&lt; $D$4+1,MOD(((ROW(B4635)-ROW(B$7))),$C$5)+1,"")</f>
        <v/>
      </c>
      <c r="C4635" s="28">
        <f>ROUNDDOWN(((ROW(C4635)-ROW(C$7))/C$5)+1,0)</f>
        <v/>
      </c>
    </row>
    <row r="4636">
      <c r="B4636" s="28">
        <f>IF(C4636&lt; $D$4+1,MOD(((ROW(B4636)-ROW(B$7))),$C$5)+1,"")</f>
        <v/>
      </c>
      <c r="C4636" s="28">
        <f>ROUNDDOWN(((ROW(C4636)-ROW(C$7))/C$5)+1,0)</f>
        <v/>
      </c>
    </row>
    <row r="4637">
      <c r="B4637" s="28">
        <f>IF(C4637&lt; $D$4+1,MOD(((ROW(B4637)-ROW(B$7))),$C$5)+1,"")</f>
        <v/>
      </c>
      <c r="C4637" s="28">
        <f>ROUNDDOWN(((ROW(C4637)-ROW(C$7))/C$5)+1,0)</f>
        <v/>
      </c>
    </row>
    <row r="4638">
      <c r="B4638" s="28">
        <f>IF(C4638&lt; $D$4+1,MOD(((ROW(B4638)-ROW(B$7))),$C$5)+1,"")</f>
        <v/>
      </c>
      <c r="C4638" s="28">
        <f>ROUNDDOWN(((ROW(C4638)-ROW(C$7))/C$5)+1,0)</f>
        <v/>
      </c>
    </row>
    <row r="4639">
      <c r="B4639" s="28">
        <f>IF(C4639&lt; $D$4+1,MOD(((ROW(B4639)-ROW(B$7))),$C$5)+1,"")</f>
        <v/>
      </c>
      <c r="C4639" s="28">
        <f>ROUNDDOWN(((ROW(C4639)-ROW(C$7))/C$5)+1,0)</f>
        <v/>
      </c>
    </row>
    <row r="4640">
      <c r="B4640" s="28">
        <f>IF(C4640&lt; $D$4+1,MOD(((ROW(B4640)-ROW(B$7))),$C$5)+1,"")</f>
        <v/>
      </c>
      <c r="C4640" s="28">
        <f>ROUNDDOWN(((ROW(C4640)-ROW(C$7))/C$5)+1,0)</f>
        <v/>
      </c>
    </row>
    <row r="4641">
      <c r="B4641" s="28">
        <f>IF(C4641&lt; $D$4+1,MOD(((ROW(B4641)-ROW(B$7))),$C$5)+1,"")</f>
        <v/>
      </c>
      <c r="C4641" s="28">
        <f>ROUNDDOWN(((ROW(C4641)-ROW(C$7))/C$5)+1,0)</f>
        <v/>
      </c>
    </row>
    <row r="4642">
      <c r="B4642" s="28">
        <f>IF(C4642&lt; $D$4+1,MOD(((ROW(B4642)-ROW(B$7))),$C$5)+1,"")</f>
        <v/>
      </c>
      <c r="C4642" s="28">
        <f>ROUNDDOWN(((ROW(C4642)-ROW(C$7))/C$5)+1,0)</f>
        <v/>
      </c>
    </row>
    <row r="4643">
      <c r="B4643" s="28">
        <f>IF(C4643&lt; $D$4+1,MOD(((ROW(B4643)-ROW(B$7))),$C$5)+1,"")</f>
        <v/>
      </c>
      <c r="C4643" s="28">
        <f>ROUNDDOWN(((ROW(C4643)-ROW(C$7))/C$5)+1,0)</f>
        <v/>
      </c>
    </row>
    <row r="4644">
      <c r="B4644" s="28">
        <f>IF(C4644&lt; $D$4+1,MOD(((ROW(B4644)-ROW(B$7))),$C$5)+1,"")</f>
        <v/>
      </c>
      <c r="C4644" s="28">
        <f>ROUNDDOWN(((ROW(C4644)-ROW(C$7))/C$5)+1,0)</f>
        <v/>
      </c>
    </row>
    <row r="4645">
      <c r="B4645" s="28">
        <f>IF(C4645&lt; $D$4+1,MOD(((ROW(B4645)-ROW(B$7))),$C$5)+1,"")</f>
        <v/>
      </c>
      <c r="C4645" s="28">
        <f>ROUNDDOWN(((ROW(C4645)-ROW(C$7))/C$5)+1,0)</f>
        <v/>
      </c>
    </row>
    <row r="4646">
      <c r="B4646" s="28">
        <f>IF(C4646&lt; $D$4+1,MOD(((ROW(B4646)-ROW(B$7))),$C$5)+1,"")</f>
        <v/>
      </c>
      <c r="C4646" s="28">
        <f>ROUNDDOWN(((ROW(C4646)-ROW(C$7))/C$5)+1,0)</f>
        <v/>
      </c>
    </row>
    <row r="4647">
      <c r="B4647" s="28">
        <f>IF(C4647&lt; $D$4+1,MOD(((ROW(B4647)-ROW(B$7))),$C$5)+1,"")</f>
        <v/>
      </c>
      <c r="C4647" s="28">
        <f>ROUNDDOWN(((ROW(C4647)-ROW(C$7))/C$5)+1,0)</f>
        <v/>
      </c>
    </row>
    <row r="4648">
      <c r="B4648" s="28">
        <f>IF(C4648&lt; $D$4+1,MOD(((ROW(B4648)-ROW(B$7))),$C$5)+1,"")</f>
        <v/>
      </c>
      <c r="C4648" s="28">
        <f>ROUNDDOWN(((ROW(C4648)-ROW(C$7))/C$5)+1,0)</f>
        <v/>
      </c>
    </row>
    <row r="4649">
      <c r="B4649" s="28">
        <f>IF(C4649&lt; $D$4+1,MOD(((ROW(B4649)-ROW(B$7))),$C$5)+1,"")</f>
        <v/>
      </c>
      <c r="C4649" s="28">
        <f>ROUNDDOWN(((ROW(C4649)-ROW(C$7))/C$5)+1,0)</f>
        <v/>
      </c>
    </row>
    <row r="4650">
      <c r="B4650" s="28">
        <f>IF(C4650&lt; $D$4+1,MOD(((ROW(B4650)-ROW(B$7))),$C$5)+1,"")</f>
        <v/>
      </c>
      <c r="C4650" s="28">
        <f>ROUNDDOWN(((ROW(C4650)-ROW(C$7))/C$5)+1,0)</f>
        <v/>
      </c>
    </row>
    <row r="4651">
      <c r="B4651" s="28">
        <f>IF(C4651&lt; $D$4+1,MOD(((ROW(B4651)-ROW(B$7))),$C$5)+1,"")</f>
        <v/>
      </c>
      <c r="C4651" s="28">
        <f>ROUNDDOWN(((ROW(C4651)-ROW(C$7))/C$5)+1,0)</f>
        <v/>
      </c>
    </row>
    <row r="4652">
      <c r="B4652" s="28">
        <f>IF(C4652&lt; $D$4+1,MOD(((ROW(B4652)-ROW(B$7))),$C$5)+1,"")</f>
        <v/>
      </c>
      <c r="C4652" s="28">
        <f>ROUNDDOWN(((ROW(C4652)-ROW(C$7))/C$5)+1,0)</f>
        <v/>
      </c>
    </row>
    <row r="4653">
      <c r="B4653" s="28">
        <f>IF(C4653&lt; $D$4+1,MOD(((ROW(B4653)-ROW(B$7))),$C$5)+1,"")</f>
        <v/>
      </c>
      <c r="C4653" s="28">
        <f>ROUNDDOWN(((ROW(C4653)-ROW(C$7))/C$5)+1,0)</f>
        <v/>
      </c>
    </row>
    <row r="4654">
      <c r="B4654" s="28">
        <f>IF(C4654&lt; $D$4+1,MOD(((ROW(B4654)-ROW(B$7))),$C$5)+1,"")</f>
        <v/>
      </c>
      <c r="C4654" s="28">
        <f>ROUNDDOWN(((ROW(C4654)-ROW(C$7))/C$5)+1,0)</f>
        <v/>
      </c>
    </row>
    <row r="4655">
      <c r="B4655" s="28">
        <f>IF(C4655&lt; $D$4+1,MOD(((ROW(B4655)-ROW(B$7))),$C$5)+1,"")</f>
        <v/>
      </c>
      <c r="C4655" s="28">
        <f>ROUNDDOWN(((ROW(C4655)-ROW(C$7))/C$5)+1,0)</f>
        <v/>
      </c>
    </row>
    <row r="4656">
      <c r="B4656" s="28">
        <f>IF(C4656&lt; $D$4+1,MOD(((ROW(B4656)-ROW(B$7))),$C$5)+1,"")</f>
        <v/>
      </c>
      <c r="C4656" s="28">
        <f>ROUNDDOWN(((ROW(C4656)-ROW(C$7))/C$5)+1,0)</f>
        <v/>
      </c>
    </row>
    <row r="4657">
      <c r="B4657" s="28">
        <f>IF(C4657&lt; $D$4+1,MOD(((ROW(B4657)-ROW(B$7))),$C$5)+1,"")</f>
        <v/>
      </c>
      <c r="C4657" s="28">
        <f>ROUNDDOWN(((ROW(C4657)-ROW(C$7))/C$5)+1,0)</f>
        <v/>
      </c>
    </row>
    <row r="4658">
      <c r="B4658" s="28">
        <f>IF(C4658&lt; $D$4+1,MOD(((ROW(B4658)-ROW(B$7))),$C$5)+1,"")</f>
        <v/>
      </c>
      <c r="C4658" s="28">
        <f>ROUNDDOWN(((ROW(C4658)-ROW(C$7))/C$5)+1,0)</f>
        <v/>
      </c>
    </row>
    <row r="4659">
      <c r="B4659" s="28">
        <f>IF(C4659&lt; $D$4+1,MOD(((ROW(B4659)-ROW(B$7))),$C$5)+1,"")</f>
        <v/>
      </c>
      <c r="C4659" s="28">
        <f>ROUNDDOWN(((ROW(C4659)-ROW(C$7))/C$5)+1,0)</f>
        <v/>
      </c>
    </row>
    <row r="4660">
      <c r="B4660" s="28">
        <f>IF(C4660&lt; $D$4+1,MOD(((ROW(B4660)-ROW(B$7))),$C$5)+1,"")</f>
        <v/>
      </c>
      <c r="C4660" s="28">
        <f>ROUNDDOWN(((ROW(C4660)-ROW(C$7))/C$5)+1,0)</f>
        <v/>
      </c>
    </row>
    <row r="4661">
      <c r="B4661" s="28">
        <f>IF(C4661&lt; $D$4+1,MOD(((ROW(B4661)-ROW(B$7))),$C$5)+1,"")</f>
        <v/>
      </c>
      <c r="C4661" s="28">
        <f>ROUNDDOWN(((ROW(C4661)-ROW(C$7))/C$5)+1,0)</f>
        <v/>
      </c>
    </row>
    <row r="4662">
      <c r="B4662" s="28">
        <f>IF(C4662&lt; $D$4+1,MOD(((ROW(B4662)-ROW(B$7))),$C$5)+1,"")</f>
        <v/>
      </c>
      <c r="C4662" s="28">
        <f>ROUNDDOWN(((ROW(C4662)-ROW(C$7))/C$5)+1,0)</f>
        <v/>
      </c>
    </row>
    <row r="4663">
      <c r="B4663" s="28">
        <f>IF(C4663&lt; $D$4+1,MOD(((ROW(B4663)-ROW(B$7))),$C$5)+1,"")</f>
        <v/>
      </c>
      <c r="C4663" s="28">
        <f>ROUNDDOWN(((ROW(C4663)-ROW(C$7))/C$5)+1,0)</f>
        <v/>
      </c>
    </row>
    <row r="4664">
      <c r="B4664" s="28">
        <f>IF(C4664&lt; $D$4+1,MOD(((ROW(B4664)-ROW(B$7))),$C$5)+1,"")</f>
        <v/>
      </c>
      <c r="C4664" s="28">
        <f>ROUNDDOWN(((ROW(C4664)-ROW(C$7))/C$5)+1,0)</f>
        <v/>
      </c>
    </row>
    <row r="4665">
      <c r="B4665" s="28">
        <f>IF(C4665&lt; $D$4+1,MOD(((ROW(B4665)-ROW(B$7))),$C$5)+1,"")</f>
        <v/>
      </c>
      <c r="C4665" s="28">
        <f>ROUNDDOWN(((ROW(C4665)-ROW(C$7))/C$5)+1,0)</f>
        <v/>
      </c>
    </row>
    <row r="4666">
      <c r="B4666" s="28">
        <f>IF(C4666&lt; $D$4+1,MOD(((ROW(B4666)-ROW(B$7))),$C$5)+1,"")</f>
        <v/>
      </c>
      <c r="C4666" s="28">
        <f>ROUNDDOWN(((ROW(C4666)-ROW(C$7))/C$5)+1,0)</f>
        <v/>
      </c>
    </row>
    <row r="4667">
      <c r="B4667" s="28">
        <f>IF(C4667&lt; $D$4+1,MOD(((ROW(B4667)-ROW(B$7))),$C$5)+1,"")</f>
        <v/>
      </c>
      <c r="C4667" s="28">
        <f>ROUNDDOWN(((ROW(C4667)-ROW(C$7))/C$5)+1,0)</f>
        <v/>
      </c>
    </row>
    <row r="4668">
      <c r="B4668" s="28">
        <f>IF(C4668&lt; $D$4+1,MOD(((ROW(B4668)-ROW(B$7))),$C$5)+1,"")</f>
        <v/>
      </c>
      <c r="C4668" s="28">
        <f>ROUNDDOWN(((ROW(C4668)-ROW(C$7))/C$5)+1,0)</f>
        <v/>
      </c>
    </row>
    <row r="4669">
      <c r="B4669" s="28">
        <f>IF(C4669&lt; $D$4+1,MOD(((ROW(B4669)-ROW(B$7))),$C$5)+1,"")</f>
        <v/>
      </c>
      <c r="C4669" s="28">
        <f>ROUNDDOWN(((ROW(C4669)-ROW(C$7))/C$5)+1,0)</f>
        <v/>
      </c>
    </row>
    <row r="4670">
      <c r="B4670" s="28">
        <f>IF(C4670&lt; $D$4+1,MOD(((ROW(B4670)-ROW(B$7))),$C$5)+1,"")</f>
        <v/>
      </c>
      <c r="C4670" s="28">
        <f>ROUNDDOWN(((ROW(C4670)-ROW(C$7))/C$5)+1,0)</f>
        <v/>
      </c>
    </row>
    <row r="4671">
      <c r="B4671" s="28">
        <f>IF(C4671&lt; $D$4+1,MOD(((ROW(B4671)-ROW(B$7))),$C$5)+1,"")</f>
        <v/>
      </c>
      <c r="C4671" s="28">
        <f>ROUNDDOWN(((ROW(C4671)-ROW(C$7))/C$5)+1,0)</f>
        <v/>
      </c>
    </row>
    <row r="4672">
      <c r="B4672" s="28">
        <f>IF(C4672&lt; $D$4+1,MOD(((ROW(B4672)-ROW(B$7))),$C$5)+1,"")</f>
        <v/>
      </c>
      <c r="C4672" s="28">
        <f>ROUNDDOWN(((ROW(C4672)-ROW(C$7))/C$5)+1,0)</f>
        <v/>
      </c>
    </row>
    <row r="4673">
      <c r="B4673" s="28">
        <f>IF(C4673&lt; $D$4+1,MOD(((ROW(B4673)-ROW(B$7))),$C$5)+1,"")</f>
        <v/>
      </c>
      <c r="C4673" s="28">
        <f>ROUNDDOWN(((ROW(C4673)-ROW(C$7))/C$5)+1,0)</f>
        <v/>
      </c>
    </row>
    <row r="4674">
      <c r="B4674" s="28">
        <f>IF(C4674&lt; $D$4+1,MOD(((ROW(B4674)-ROW(B$7))),$C$5)+1,"")</f>
        <v/>
      </c>
      <c r="C4674" s="28">
        <f>ROUNDDOWN(((ROW(C4674)-ROW(C$7))/C$5)+1,0)</f>
        <v/>
      </c>
    </row>
    <row r="4675">
      <c r="B4675" s="28">
        <f>IF(C4675&lt; $D$4+1,MOD(((ROW(B4675)-ROW(B$7))),$C$5)+1,"")</f>
        <v/>
      </c>
      <c r="C4675" s="28">
        <f>ROUNDDOWN(((ROW(C4675)-ROW(C$7))/C$5)+1,0)</f>
        <v/>
      </c>
    </row>
    <row r="4676">
      <c r="B4676" s="28">
        <f>IF(C4676&lt; $D$4+1,MOD(((ROW(B4676)-ROW(B$7))),$C$5)+1,"")</f>
        <v/>
      </c>
      <c r="C4676" s="28">
        <f>ROUNDDOWN(((ROW(C4676)-ROW(C$7))/C$5)+1,0)</f>
        <v/>
      </c>
    </row>
    <row r="4677">
      <c r="B4677" s="28">
        <f>IF(C4677&lt; $D$4+1,MOD(((ROW(B4677)-ROW(B$7))),$C$5)+1,"")</f>
        <v/>
      </c>
      <c r="C4677" s="28">
        <f>ROUNDDOWN(((ROW(C4677)-ROW(C$7))/C$5)+1,0)</f>
        <v/>
      </c>
    </row>
    <row r="4678">
      <c r="B4678" s="28">
        <f>IF(C4678&lt; $D$4+1,MOD(((ROW(B4678)-ROW(B$7))),$C$5)+1,"")</f>
        <v/>
      </c>
      <c r="C4678" s="28">
        <f>ROUNDDOWN(((ROW(C4678)-ROW(C$7))/C$5)+1,0)</f>
        <v/>
      </c>
    </row>
    <row r="4679">
      <c r="B4679" s="28">
        <f>IF(C4679&lt; $D$4+1,MOD(((ROW(B4679)-ROW(B$7))),$C$5)+1,"")</f>
        <v/>
      </c>
      <c r="C4679" s="28">
        <f>ROUNDDOWN(((ROW(C4679)-ROW(C$7))/C$5)+1,0)</f>
        <v/>
      </c>
    </row>
    <row r="4680">
      <c r="B4680" s="28">
        <f>IF(C4680&lt; $D$4+1,MOD(((ROW(B4680)-ROW(B$7))),$C$5)+1,"")</f>
        <v/>
      </c>
      <c r="C4680" s="28">
        <f>ROUNDDOWN(((ROW(C4680)-ROW(C$7))/C$5)+1,0)</f>
        <v/>
      </c>
    </row>
    <row r="4681">
      <c r="B4681" s="28">
        <f>IF(C4681&lt; $D$4+1,MOD(((ROW(B4681)-ROW(B$7))),$C$5)+1,"")</f>
        <v/>
      </c>
      <c r="C4681" s="28">
        <f>ROUNDDOWN(((ROW(C4681)-ROW(C$7))/C$5)+1,0)</f>
        <v/>
      </c>
    </row>
    <row r="4682">
      <c r="B4682" s="28">
        <f>IF(C4682&lt; $D$4+1,MOD(((ROW(B4682)-ROW(B$7))),$C$5)+1,"")</f>
        <v/>
      </c>
      <c r="C4682" s="28">
        <f>ROUNDDOWN(((ROW(C4682)-ROW(C$7))/C$5)+1,0)</f>
        <v/>
      </c>
    </row>
    <row r="4683">
      <c r="B4683" s="28">
        <f>IF(C4683&lt; $D$4+1,MOD(((ROW(B4683)-ROW(B$7))),$C$5)+1,"")</f>
        <v/>
      </c>
      <c r="C4683" s="28">
        <f>ROUNDDOWN(((ROW(C4683)-ROW(C$7))/C$5)+1,0)</f>
        <v/>
      </c>
    </row>
    <row r="4684">
      <c r="B4684" s="28">
        <f>IF(C4684&lt; $D$4+1,MOD(((ROW(B4684)-ROW(B$7))),$C$5)+1,"")</f>
        <v/>
      </c>
      <c r="C4684" s="28">
        <f>ROUNDDOWN(((ROW(C4684)-ROW(C$7))/C$5)+1,0)</f>
        <v/>
      </c>
    </row>
    <row r="4685">
      <c r="B4685" s="28">
        <f>IF(C4685&lt; $D$4+1,MOD(((ROW(B4685)-ROW(B$7))),$C$5)+1,"")</f>
        <v/>
      </c>
      <c r="C4685" s="28">
        <f>ROUNDDOWN(((ROW(C4685)-ROW(C$7))/C$5)+1,0)</f>
        <v/>
      </c>
    </row>
    <row r="4686">
      <c r="B4686" s="28">
        <f>IF(C4686&lt; $D$4+1,MOD(((ROW(B4686)-ROW(B$7))),$C$5)+1,"")</f>
        <v/>
      </c>
      <c r="C4686" s="28">
        <f>ROUNDDOWN(((ROW(C4686)-ROW(C$7))/C$5)+1,0)</f>
        <v/>
      </c>
    </row>
    <row r="4687">
      <c r="B4687" s="28">
        <f>IF(C4687&lt; $D$4+1,MOD(((ROW(B4687)-ROW(B$7))),$C$5)+1,"")</f>
        <v/>
      </c>
      <c r="C4687" s="28">
        <f>ROUNDDOWN(((ROW(C4687)-ROW(C$7))/C$5)+1,0)</f>
        <v/>
      </c>
    </row>
    <row r="4688">
      <c r="B4688" s="28">
        <f>IF(C4688&lt; $D$4+1,MOD(((ROW(B4688)-ROW(B$7))),$C$5)+1,"")</f>
        <v/>
      </c>
      <c r="C4688" s="28">
        <f>ROUNDDOWN(((ROW(C4688)-ROW(C$7))/C$5)+1,0)</f>
        <v/>
      </c>
    </row>
    <row r="4689">
      <c r="B4689" s="28">
        <f>IF(C4689&lt; $D$4+1,MOD(((ROW(B4689)-ROW(B$7))),$C$5)+1,"")</f>
        <v/>
      </c>
      <c r="C4689" s="28">
        <f>ROUNDDOWN(((ROW(C4689)-ROW(C$7))/C$5)+1,0)</f>
        <v/>
      </c>
    </row>
    <row r="4690">
      <c r="B4690" s="28">
        <f>IF(C4690&lt; $D$4+1,MOD(((ROW(B4690)-ROW(B$7))),$C$5)+1,"")</f>
        <v/>
      </c>
      <c r="C4690" s="28">
        <f>ROUNDDOWN(((ROW(C4690)-ROW(C$7))/C$5)+1,0)</f>
        <v/>
      </c>
    </row>
    <row r="4691">
      <c r="B4691" s="28">
        <f>IF(C4691&lt; $D$4+1,MOD(((ROW(B4691)-ROW(B$7))),$C$5)+1,"")</f>
        <v/>
      </c>
      <c r="C4691" s="28">
        <f>ROUNDDOWN(((ROW(C4691)-ROW(C$7))/C$5)+1,0)</f>
        <v/>
      </c>
    </row>
    <row r="4692">
      <c r="B4692" s="28">
        <f>IF(C4692&lt; $D$4+1,MOD(((ROW(B4692)-ROW(B$7))),$C$5)+1,"")</f>
        <v/>
      </c>
      <c r="C4692" s="28">
        <f>ROUNDDOWN(((ROW(C4692)-ROW(C$7))/C$5)+1,0)</f>
        <v/>
      </c>
    </row>
    <row r="4693">
      <c r="B4693" s="28">
        <f>IF(C4693&lt; $D$4+1,MOD(((ROW(B4693)-ROW(B$7))),$C$5)+1,"")</f>
        <v/>
      </c>
      <c r="C4693" s="28">
        <f>ROUNDDOWN(((ROW(C4693)-ROW(C$7))/C$5)+1,0)</f>
        <v/>
      </c>
    </row>
    <row r="4694">
      <c r="B4694" s="28">
        <f>IF(C4694&lt; $D$4+1,MOD(((ROW(B4694)-ROW(B$7))),$C$5)+1,"")</f>
        <v/>
      </c>
      <c r="C4694" s="28">
        <f>ROUNDDOWN(((ROW(C4694)-ROW(C$7))/C$5)+1,0)</f>
        <v/>
      </c>
    </row>
    <row r="4695">
      <c r="B4695" s="28">
        <f>IF(C4695&lt; $D$4+1,MOD(((ROW(B4695)-ROW(B$7))),$C$5)+1,"")</f>
        <v/>
      </c>
      <c r="C4695" s="28">
        <f>ROUNDDOWN(((ROW(C4695)-ROW(C$7))/C$5)+1,0)</f>
        <v/>
      </c>
    </row>
    <row r="4696">
      <c r="B4696" s="28">
        <f>IF(C4696&lt; $D$4+1,MOD(((ROW(B4696)-ROW(B$7))),$C$5)+1,"")</f>
        <v/>
      </c>
      <c r="C4696" s="28">
        <f>ROUNDDOWN(((ROW(C4696)-ROW(C$7))/C$5)+1,0)</f>
        <v/>
      </c>
    </row>
    <row r="4697">
      <c r="B4697" s="28">
        <f>IF(C4697&lt; $D$4+1,MOD(((ROW(B4697)-ROW(B$7))),$C$5)+1,"")</f>
        <v/>
      </c>
      <c r="C4697" s="28">
        <f>ROUNDDOWN(((ROW(C4697)-ROW(C$7))/C$5)+1,0)</f>
        <v/>
      </c>
    </row>
    <row r="4698">
      <c r="B4698" s="28">
        <f>IF(C4698&lt; $D$4+1,MOD(((ROW(B4698)-ROW(B$7))),$C$5)+1,"")</f>
        <v/>
      </c>
      <c r="C4698" s="28">
        <f>ROUNDDOWN(((ROW(C4698)-ROW(C$7))/C$5)+1,0)</f>
        <v/>
      </c>
    </row>
    <row r="4699">
      <c r="B4699" s="28">
        <f>IF(C4699&lt; $D$4+1,MOD(((ROW(B4699)-ROW(B$7))),$C$5)+1,"")</f>
        <v/>
      </c>
      <c r="C4699" s="28">
        <f>ROUNDDOWN(((ROW(C4699)-ROW(C$7))/C$5)+1,0)</f>
        <v/>
      </c>
    </row>
    <row r="4700">
      <c r="B4700" s="28">
        <f>IF(C4700&lt; $D$4+1,MOD(((ROW(B4700)-ROW(B$7))),$C$5)+1,"")</f>
        <v/>
      </c>
      <c r="C4700" s="28">
        <f>ROUNDDOWN(((ROW(C4700)-ROW(C$7))/C$5)+1,0)</f>
        <v/>
      </c>
    </row>
    <row r="4701">
      <c r="B4701" s="28">
        <f>IF(C4701&lt; $D$4+1,MOD(((ROW(B4701)-ROW(B$7))),$C$5)+1,"")</f>
        <v/>
      </c>
      <c r="C4701" s="28">
        <f>ROUNDDOWN(((ROW(C4701)-ROW(C$7))/C$5)+1,0)</f>
        <v/>
      </c>
    </row>
    <row r="4702">
      <c r="B4702" s="28">
        <f>IF(C4702&lt; $D$4+1,MOD(((ROW(B4702)-ROW(B$7))),$C$5)+1,"")</f>
        <v/>
      </c>
      <c r="C4702" s="28">
        <f>ROUNDDOWN(((ROW(C4702)-ROW(C$7))/C$5)+1,0)</f>
        <v/>
      </c>
    </row>
    <row r="4703">
      <c r="B4703" s="28">
        <f>IF(C4703&lt; $D$4+1,MOD(((ROW(B4703)-ROW(B$7))),$C$5)+1,"")</f>
        <v/>
      </c>
      <c r="C4703" s="28">
        <f>ROUNDDOWN(((ROW(C4703)-ROW(C$7))/C$5)+1,0)</f>
        <v/>
      </c>
    </row>
    <row r="4704">
      <c r="B4704" s="28">
        <f>IF(C4704&lt; $D$4+1,MOD(((ROW(B4704)-ROW(B$7))),$C$5)+1,"")</f>
        <v/>
      </c>
      <c r="C4704" s="28">
        <f>ROUNDDOWN(((ROW(C4704)-ROW(C$7))/C$5)+1,0)</f>
        <v/>
      </c>
    </row>
    <row r="4705">
      <c r="B4705" s="28">
        <f>IF(C4705&lt; $D$4+1,MOD(((ROW(B4705)-ROW(B$7))),$C$5)+1,"")</f>
        <v/>
      </c>
      <c r="C4705" s="28">
        <f>ROUNDDOWN(((ROW(C4705)-ROW(C$7))/C$5)+1,0)</f>
        <v/>
      </c>
    </row>
    <row r="4706">
      <c r="B4706" s="28">
        <f>IF(C4706&lt; $D$4+1,MOD(((ROW(B4706)-ROW(B$7))),$C$5)+1,"")</f>
        <v/>
      </c>
      <c r="C4706" s="28">
        <f>ROUNDDOWN(((ROW(C4706)-ROW(C$7))/C$5)+1,0)</f>
        <v/>
      </c>
    </row>
    <row r="4707">
      <c r="B4707" s="28">
        <f>IF(C4707&lt; $D$4+1,MOD(((ROW(B4707)-ROW(B$7))),$C$5)+1,"")</f>
        <v/>
      </c>
      <c r="C4707" s="28">
        <f>ROUNDDOWN(((ROW(C4707)-ROW(C$7))/C$5)+1,0)</f>
        <v/>
      </c>
    </row>
    <row r="4708">
      <c r="B4708" s="28">
        <f>IF(C4708&lt; $D$4+1,MOD(((ROW(B4708)-ROW(B$7))),$C$5)+1,"")</f>
        <v/>
      </c>
      <c r="C4708" s="28">
        <f>ROUNDDOWN(((ROW(C4708)-ROW(C$7))/C$5)+1,0)</f>
        <v/>
      </c>
    </row>
    <row r="4709">
      <c r="B4709" s="28">
        <f>IF(C4709&lt; $D$4+1,MOD(((ROW(B4709)-ROW(B$7))),$C$5)+1,"")</f>
        <v/>
      </c>
      <c r="C4709" s="28">
        <f>ROUNDDOWN(((ROW(C4709)-ROW(C$7))/C$5)+1,0)</f>
        <v/>
      </c>
    </row>
    <row r="4710">
      <c r="B4710" s="28">
        <f>IF(C4710&lt; $D$4+1,MOD(((ROW(B4710)-ROW(B$7))),$C$5)+1,"")</f>
        <v/>
      </c>
      <c r="C4710" s="28">
        <f>ROUNDDOWN(((ROW(C4710)-ROW(C$7))/C$5)+1,0)</f>
        <v/>
      </c>
    </row>
    <row r="4711">
      <c r="B4711" s="28">
        <f>IF(C4711&lt; $D$4+1,MOD(((ROW(B4711)-ROW(B$7))),$C$5)+1,"")</f>
        <v/>
      </c>
      <c r="C4711" s="28">
        <f>ROUNDDOWN(((ROW(C4711)-ROW(C$7))/C$5)+1,0)</f>
        <v/>
      </c>
    </row>
    <row r="4712">
      <c r="B4712" s="28">
        <f>IF(C4712&lt; $D$4+1,MOD(((ROW(B4712)-ROW(B$7))),$C$5)+1,"")</f>
        <v/>
      </c>
      <c r="C4712" s="28">
        <f>ROUNDDOWN(((ROW(C4712)-ROW(C$7))/C$5)+1,0)</f>
        <v/>
      </c>
    </row>
    <row r="4713">
      <c r="B4713" s="28">
        <f>IF(C4713&lt; $D$4+1,MOD(((ROW(B4713)-ROW(B$7))),$C$5)+1,"")</f>
        <v/>
      </c>
      <c r="C4713" s="28">
        <f>ROUNDDOWN(((ROW(C4713)-ROW(C$7))/C$5)+1,0)</f>
        <v/>
      </c>
    </row>
    <row r="4714">
      <c r="B4714" s="28">
        <f>IF(C4714&lt; $D$4+1,MOD(((ROW(B4714)-ROW(B$7))),$C$5)+1,"")</f>
        <v/>
      </c>
      <c r="C4714" s="28">
        <f>ROUNDDOWN(((ROW(C4714)-ROW(C$7))/C$5)+1,0)</f>
        <v/>
      </c>
    </row>
    <row r="4715">
      <c r="B4715" s="28">
        <f>IF(C4715&lt; $D$4+1,MOD(((ROW(B4715)-ROW(B$7))),$C$5)+1,"")</f>
        <v/>
      </c>
      <c r="C4715" s="28">
        <f>ROUNDDOWN(((ROW(C4715)-ROW(C$7))/C$5)+1,0)</f>
        <v/>
      </c>
    </row>
    <row r="4716">
      <c r="B4716" s="28">
        <f>IF(C4716&lt; $D$4+1,MOD(((ROW(B4716)-ROW(B$7))),$C$5)+1,"")</f>
        <v/>
      </c>
      <c r="C4716" s="28">
        <f>ROUNDDOWN(((ROW(C4716)-ROW(C$7))/C$5)+1,0)</f>
        <v/>
      </c>
    </row>
    <row r="4717">
      <c r="B4717" s="28">
        <f>IF(C4717&lt; $D$4+1,MOD(((ROW(B4717)-ROW(B$7))),$C$5)+1,"")</f>
        <v/>
      </c>
      <c r="C4717" s="28">
        <f>ROUNDDOWN(((ROW(C4717)-ROW(C$7))/C$5)+1,0)</f>
        <v/>
      </c>
    </row>
    <row r="4718">
      <c r="B4718" s="28">
        <f>IF(C4718&lt; $D$4+1,MOD(((ROW(B4718)-ROW(B$7))),$C$5)+1,"")</f>
        <v/>
      </c>
      <c r="C4718" s="28">
        <f>ROUNDDOWN(((ROW(C4718)-ROW(C$7))/C$5)+1,0)</f>
        <v/>
      </c>
    </row>
    <row r="4719">
      <c r="B4719" s="28">
        <f>IF(C4719&lt; $D$4+1,MOD(((ROW(B4719)-ROW(B$7))),$C$5)+1,"")</f>
        <v/>
      </c>
      <c r="C4719" s="28">
        <f>ROUNDDOWN(((ROW(C4719)-ROW(C$7))/C$5)+1,0)</f>
        <v/>
      </c>
    </row>
    <row r="4720">
      <c r="B4720" s="28">
        <f>IF(C4720&lt; $D$4+1,MOD(((ROW(B4720)-ROW(B$7))),$C$5)+1,"")</f>
        <v/>
      </c>
      <c r="C4720" s="28">
        <f>ROUNDDOWN(((ROW(C4720)-ROW(C$7))/C$5)+1,0)</f>
        <v/>
      </c>
    </row>
    <row r="4721">
      <c r="B4721" s="28">
        <f>IF(C4721&lt; $D$4+1,MOD(((ROW(B4721)-ROW(B$7))),$C$5)+1,"")</f>
        <v/>
      </c>
      <c r="C4721" s="28">
        <f>ROUNDDOWN(((ROW(C4721)-ROW(C$7))/C$5)+1,0)</f>
        <v/>
      </c>
    </row>
    <row r="4722">
      <c r="B4722" s="28">
        <f>IF(C4722&lt; $D$4+1,MOD(((ROW(B4722)-ROW(B$7))),$C$5)+1,"")</f>
        <v/>
      </c>
      <c r="C4722" s="28">
        <f>ROUNDDOWN(((ROW(C4722)-ROW(C$7))/C$5)+1,0)</f>
        <v/>
      </c>
    </row>
    <row r="4723">
      <c r="B4723" s="28">
        <f>IF(C4723&lt; $D$4+1,MOD(((ROW(B4723)-ROW(B$7))),$C$5)+1,"")</f>
        <v/>
      </c>
      <c r="C4723" s="28">
        <f>ROUNDDOWN(((ROW(C4723)-ROW(C$7))/C$5)+1,0)</f>
        <v/>
      </c>
    </row>
    <row r="4724">
      <c r="B4724" s="28">
        <f>IF(C4724&lt; $D$4+1,MOD(((ROW(B4724)-ROW(B$7))),$C$5)+1,"")</f>
        <v/>
      </c>
      <c r="C4724" s="28">
        <f>ROUNDDOWN(((ROW(C4724)-ROW(C$7))/C$5)+1,0)</f>
        <v/>
      </c>
    </row>
    <row r="4725">
      <c r="B4725" s="28">
        <f>IF(C4725&lt; $D$4+1,MOD(((ROW(B4725)-ROW(B$7))),$C$5)+1,"")</f>
        <v/>
      </c>
      <c r="C4725" s="28">
        <f>ROUNDDOWN(((ROW(C4725)-ROW(C$7))/C$5)+1,0)</f>
        <v/>
      </c>
    </row>
    <row r="4726">
      <c r="B4726" s="28">
        <f>IF(C4726&lt; $D$4+1,MOD(((ROW(B4726)-ROW(B$7))),$C$5)+1,"")</f>
        <v/>
      </c>
      <c r="C4726" s="28">
        <f>ROUNDDOWN(((ROW(C4726)-ROW(C$7))/C$5)+1,0)</f>
        <v/>
      </c>
    </row>
    <row r="4727">
      <c r="B4727" s="28">
        <f>IF(C4727&lt; $D$4+1,MOD(((ROW(B4727)-ROW(B$7))),$C$5)+1,"")</f>
        <v/>
      </c>
      <c r="C4727" s="28">
        <f>ROUNDDOWN(((ROW(C4727)-ROW(C$7))/C$5)+1,0)</f>
        <v/>
      </c>
    </row>
    <row r="4728">
      <c r="B4728" s="28">
        <f>IF(C4728&lt; $D$4+1,MOD(((ROW(B4728)-ROW(B$7))),$C$5)+1,"")</f>
        <v/>
      </c>
      <c r="C4728" s="28">
        <f>ROUNDDOWN(((ROW(C4728)-ROW(C$7))/C$5)+1,0)</f>
        <v/>
      </c>
    </row>
    <row r="4729">
      <c r="B4729" s="28">
        <f>IF(C4729&lt; $D$4+1,MOD(((ROW(B4729)-ROW(B$7))),$C$5)+1,"")</f>
        <v/>
      </c>
      <c r="C4729" s="28">
        <f>ROUNDDOWN(((ROW(C4729)-ROW(C$7))/C$5)+1,0)</f>
        <v/>
      </c>
    </row>
    <row r="4730">
      <c r="B4730" s="28">
        <f>IF(C4730&lt; $D$4+1,MOD(((ROW(B4730)-ROW(B$7))),$C$5)+1,"")</f>
        <v/>
      </c>
      <c r="C4730" s="28">
        <f>ROUNDDOWN(((ROW(C4730)-ROW(C$7))/C$5)+1,0)</f>
        <v/>
      </c>
    </row>
    <row r="4731">
      <c r="B4731" s="28">
        <f>IF(C4731&lt; $D$4+1,MOD(((ROW(B4731)-ROW(B$7))),$C$5)+1,"")</f>
        <v/>
      </c>
      <c r="C4731" s="28">
        <f>ROUNDDOWN(((ROW(C4731)-ROW(C$7))/C$5)+1,0)</f>
        <v/>
      </c>
    </row>
    <row r="4732">
      <c r="B4732" s="28">
        <f>IF(C4732&lt; $D$4+1,MOD(((ROW(B4732)-ROW(B$7))),$C$5)+1,"")</f>
        <v/>
      </c>
      <c r="C4732" s="28">
        <f>ROUNDDOWN(((ROW(C4732)-ROW(C$7))/C$5)+1,0)</f>
        <v/>
      </c>
    </row>
    <row r="4733">
      <c r="B4733" s="28">
        <f>IF(C4733&lt; $D$4+1,MOD(((ROW(B4733)-ROW(B$7))),$C$5)+1,"")</f>
        <v/>
      </c>
      <c r="C4733" s="28">
        <f>ROUNDDOWN(((ROW(C4733)-ROW(C$7))/C$5)+1,0)</f>
        <v/>
      </c>
    </row>
    <row r="4734">
      <c r="B4734" s="28">
        <f>IF(C4734&lt; $D$4+1,MOD(((ROW(B4734)-ROW(B$7))),$C$5)+1,"")</f>
        <v/>
      </c>
      <c r="C4734" s="28">
        <f>ROUNDDOWN(((ROW(C4734)-ROW(C$7))/C$5)+1,0)</f>
        <v/>
      </c>
    </row>
    <row r="4735">
      <c r="B4735" s="28">
        <f>IF(C4735&lt; $D$4+1,MOD(((ROW(B4735)-ROW(B$7))),$C$5)+1,"")</f>
        <v/>
      </c>
      <c r="C4735" s="28">
        <f>ROUNDDOWN(((ROW(C4735)-ROW(C$7))/C$5)+1,0)</f>
        <v/>
      </c>
    </row>
    <row r="4736">
      <c r="B4736" s="28">
        <f>IF(C4736&lt; $D$4+1,MOD(((ROW(B4736)-ROW(B$7))),$C$5)+1,"")</f>
        <v/>
      </c>
      <c r="C4736" s="28">
        <f>ROUNDDOWN(((ROW(C4736)-ROW(C$7))/C$5)+1,0)</f>
        <v/>
      </c>
    </row>
    <row r="4737">
      <c r="B4737" s="28">
        <f>IF(C4737&lt; $D$4+1,MOD(((ROW(B4737)-ROW(B$7))),$C$5)+1,"")</f>
        <v/>
      </c>
      <c r="C4737" s="28">
        <f>ROUNDDOWN(((ROW(C4737)-ROW(C$7))/C$5)+1,0)</f>
        <v/>
      </c>
    </row>
    <row r="4738">
      <c r="B4738" s="28">
        <f>IF(C4738&lt; $D$4+1,MOD(((ROW(B4738)-ROW(B$7))),$C$5)+1,"")</f>
        <v/>
      </c>
      <c r="C4738" s="28">
        <f>ROUNDDOWN(((ROW(C4738)-ROW(C$7))/C$5)+1,0)</f>
        <v/>
      </c>
    </row>
    <row r="4739">
      <c r="B4739" s="28">
        <f>IF(C4739&lt; $D$4+1,MOD(((ROW(B4739)-ROW(B$7))),$C$5)+1,"")</f>
        <v/>
      </c>
      <c r="C4739" s="28">
        <f>ROUNDDOWN(((ROW(C4739)-ROW(C$7))/C$5)+1,0)</f>
        <v/>
      </c>
    </row>
    <row r="4740">
      <c r="B4740" s="28">
        <f>IF(C4740&lt; $D$4+1,MOD(((ROW(B4740)-ROW(B$7))),$C$5)+1,"")</f>
        <v/>
      </c>
      <c r="C4740" s="28">
        <f>ROUNDDOWN(((ROW(C4740)-ROW(C$7))/C$5)+1,0)</f>
        <v/>
      </c>
    </row>
    <row r="4741">
      <c r="B4741" s="28">
        <f>IF(C4741&lt; $D$4+1,MOD(((ROW(B4741)-ROW(B$7))),$C$5)+1,"")</f>
        <v/>
      </c>
      <c r="C4741" s="28">
        <f>ROUNDDOWN(((ROW(C4741)-ROW(C$7))/C$5)+1,0)</f>
        <v/>
      </c>
    </row>
    <row r="4742">
      <c r="B4742" s="28">
        <f>IF(C4742&lt; $D$4+1,MOD(((ROW(B4742)-ROW(B$7))),$C$5)+1,"")</f>
        <v/>
      </c>
      <c r="C4742" s="28">
        <f>ROUNDDOWN(((ROW(C4742)-ROW(C$7))/C$5)+1,0)</f>
        <v/>
      </c>
    </row>
    <row r="4743">
      <c r="B4743" s="28">
        <f>IF(C4743&lt; $D$4+1,MOD(((ROW(B4743)-ROW(B$7))),$C$5)+1,"")</f>
        <v/>
      </c>
      <c r="C4743" s="28">
        <f>ROUNDDOWN(((ROW(C4743)-ROW(C$7))/C$5)+1,0)</f>
        <v/>
      </c>
    </row>
    <row r="4744">
      <c r="B4744" s="28">
        <f>IF(C4744&lt; $D$4+1,MOD(((ROW(B4744)-ROW(B$7))),$C$5)+1,"")</f>
        <v/>
      </c>
      <c r="C4744" s="28">
        <f>ROUNDDOWN(((ROW(C4744)-ROW(C$7))/C$5)+1,0)</f>
        <v/>
      </c>
    </row>
    <row r="4745">
      <c r="B4745" s="28">
        <f>IF(C4745&lt; $D$4+1,MOD(((ROW(B4745)-ROW(B$7))),$C$5)+1,"")</f>
        <v/>
      </c>
      <c r="C4745" s="28">
        <f>ROUNDDOWN(((ROW(C4745)-ROW(C$7))/C$5)+1,0)</f>
        <v/>
      </c>
    </row>
    <row r="4746">
      <c r="B4746" s="28">
        <f>IF(C4746&lt; $D$4+1,MOD(((ROW(B4746)-ROW(B$7))),$C$5)+1,"")</f>
        <v/>
      </c>
      <c r="C4746" s="28">
        <f>ROUNDDOWN(((ROW(C4746)-ROW(C$7))/C$5)+1,0)</f>
        <v/>
      </c>
    </row>
    <row r="4747">
      <c r="B4747" s="28">
        <f>IF(C4747&lt; $D$4+1,MOD(((ROW(B4747)-ROW(B$7))),$C$5)+1,"")</f>
        <v/>
      </c>
      <c r="C4747" s="28">
        <f>ROUNDDOWN(((ROW(C4747)-ROW(C$7))/C$5)+1,0)</f>
        <v/>
      </c>
    </row>
    <row r="4748">
      <c r="B4748" s="28">
        <f>IF(C4748&lt; $D$4+1,MOD(((ROW(B4748)-ROW(B$7))),$C$5)+1,"")</f>
        <v/>
      </c>
      <c r="C4748" s="28">
        <f>ROUNDDOWN(((ROW(C4748)-ROW(C$7))/C$5)+1,0)</f>
        <v/>
      </c>
    </row>
    <row r="4749">
      <c r="B4749" s="28">
        <f>IF(C4749&lt; $D$4+1,MOD(((ROW(B4749)-ROW(B$7))),$C$5)+1,"")</f>
        <v/>
      </c>
      <c r="C4749" s="28">
        <f>ROUNDDOWN(((ROW(C4749)-ROW(C$7))/C$5)+1,0)</f>
        <v/>
      </c>
    </row>
    <row r="4750">
      <c r="B4750" s="28">
        <f>IF(C4750&lt; $D$4+1,MOD(((ROW(B4750)-ROW(B$7))),$C$5)+1,"")</f>
        <v/>
      </c>
      <c r="C4750" s="28">
        <f>ROUNDDOWN(((ROW(C4750)-ROW(C$7))/C$5)+1,0)</f>
        <v/>
      </c>
    </row>
    <row r="4751">
      <c r="B4751" s="28">
        <f>IF(C4751&lt; $D$4+1,MOD(((ROW(B4751)-ROW(B$7))),$C$5)+1,"")</f>
        <v/>
      </c>
      <c r="C4751" s="28">
        <f>ROUNDDOWN(((ROW(C4751)-ROW(C$7))/C$5)+1,0)</f>
        <v/>
      </c>
    </row>
    <row r="4752">
      <c r="B4752" s="28">
        <f>IF(C4752&lt; $D$4+1,MOD(((ROW(B4752)-ROW(B$7))),$C$5)+1,"")</f>
        <v/>
      </c>
      <c r="C4752" s="28">
        <f>ROUNDDOWN(((ROW(C4752)-ROW(C$7))/C$5)+1,0)</f>
        <v/>
      </c>
    </row>
    <row r="4753">
      <c r="B4753" s="28">
        <f>IF(C4753&lt; $D$4+1,MOD(((ROW(B4753)-ROW(B$7))),$C$5)+1,"")</f>
        <v/>
      </c>
      <c r="C4753" s="28">
        <f>ROUNDDOWN(((ROW(C4753)-ROW(C$7))/C$5)+1,0)</f>
        <v/>
      </c>
    </row>
    <row r="4754">
      <c r="B4754" s="28">
        <f>IF(C4754&lt; $D$4+1,MOD(((ROW(B4754)-ROW(B$7))),$C$5)+1,"")</f>
        <v/>
      </c>
      <c r="C4754" s="28">
        <f>ROUNDDOWN(((ROW(C4754)-ROW(C$7))/C$5)+1,0)</f>
        <v/>
      </c>
    </row>
    <row r="4755">
      <c r="B4755" s="28">
        <f>IF(C4755&lt; $D$4+1,MOD(((ROW(B4755)-ROW(B$7))),$C$5)+1,"")</f>
        <v/>
      </c>
      <c r="C4755" s="28">
        <f>ROUNDDOWN(((ROW(C4755)-ROW(C$7))/C$5)+1,0)</f>
        <v/>
      </c>
    </row>
    <row r="4756">
      <c r="B4756" s="28">
        <f>IF(C4756&lt; $D$4+1,MOD(((ROW(B4756)-ROW(B$7))),$C$5)+1,"")</f>
        <v/>
      </c>
      <c r="C4756" s="28">
        <f>ROUNDDOWN(((ROW(C4756)-ROW(C$7))/C$5)+1,0)</f>
        <v/>
      </c>
    </row>
    <row r="4757">
      <c r="B4757" s="28">
        <f>IF(C4757&lt; $D$4+1,MOD(((ROW(B4757)-ROW(B$7))),$C$5)+1,"")</f>
        <v/>
      </c>
      <c r="C4757" s="28">
        <f>ROUNDDOWN(((ROW(C4757)-ROW(C$7))/C$5)+1,0)</f>
        <v/>
      </c>
    </row>
    <row r="4758">
      <c r="B4758" s="28">
        <f>IF(C4758&lt; $D$4+1,MOD(((ROW(B4758)-ROW(B$7))),$C$5)+1,"")</f>
        <v/>
      </c>
      <c r="C4758" s="28">
        <f>ROUNDDOWN(((ROW(C4758)-ROW(C$7))/C$5)+1,0)</f>
        <v/>
      </c>
    </row>
    <row r="4759">
      <c r="B4759" s="28">
        <f>IF(C4759&lt; $D$4+1,MOD(((ROW(B4759)-ROW(B$7))),$C$5)+1,"")</f>
        <v/>
      </c>
      <c r="C4759" s="28">
        <f>ROUNDDOWN(((ROW(C4759)-ROW(C$7))/C$5)+1,0)</f>
        <v/>
      </c>
    </row>
    <row r="4760">
      <c r="B4760" s="28">
        <f>IF(C4760&lt; $D$4+1,MOD(((ROW(B4760)-ROW(B$7))),$C$5)+1,"")</f>
        <v/>
      </c>
      <c r="C4760" s="28">
        <f>ROUNDDOWN(((ROW(C4760)-ROW(C$7))/C$5)+1,0)</f>
        <v/>
      </c>
    </row>
    <row r="4761">
      <c r="B4761" s="28">
        <f>IF(C4761&lt; $D$4+1,MOD(((ROW(B4761)-ROW(B$7))),$C$5)+1,"")</f>
        <v/>
      </c>
      <c r="C4761" s="28">
        <f>ROUNDDOWN(((ROW(C4761)-ROW(C$7))/C$5)+1,0)</f>
        <v/>
      </c>
    </row>
    <row r="4762">
      <c r="B4762" s="28">
        <f>IF(C4762&lt; $D$4+1,MOD(((ROW(B4762)-ROW(B$7))),$C$5)+1,"")</f>
        <v/>
      </c>
      <c r="C4762" s="28">
        <f>ROUNDDOWN(((ROW(C4762)-ROW(C$7))/C$5)+1,0)</f>
        <v/>
      </c>
    </row>
    <row r="4763">
      <c r="B4763" s="28">
        <f>IF(C4763&lt; $D$4+1,MOD(((ROW(B4763)-ROW(B$7))),$C$5)+1,"")</f>
        <v/>
      </c>
      <c r="C4763" s="28">
        <f>ROUNDDOWN(((ROW(C4763)-ROW(C$7))/C$5)+1,0)</f>
        <v/>
      </c>
    </row>
    <row r="4764">
      <c r="B4764" s="28">
        <f>IF(C4764&lt; $D$4+1,MOD(((ROW(B4764)-ROW(B$7))),$C$5)+1,"")</f>
        <v/>
      </c>
      <c r="C4764" s="28">
        <f>ROUNDDOWN(((ROW(C4764)-ROW(C$7))/C$5)+1,0)</f>
        <v/>
      </c>
    </row>
    <row r="4765">
      <c r="B4765" s="28">
        <f>IF(C4765&lt; $D$4+1,MOD(((ROW(B4765)-ROW(B$7))),$C$5)+1,"")</f>
        <v/>
      </c>
      <c r="C4765" s="28">
        <f>ROUNDDOWN(((ROW(C4765)-ROW(C$7))/C$5)+1,0)</f>
        <v/>
      </c>
    </row>
    <row r="4766">
      <c r="B4766" s="28">
        <f>IF(C4766&lt; $D$4+1,MOD(((ROW(B4766)-ROW(B$7))),$C$5)+1,"")</f>
        <v/>
      </c>
      <c r="C4766" s="28">
        <f>ROUNDDOWN(((ROW(C4766)-ROW(C$7))/C$5)+1,0)</f>
        <v/>
      </c>
    </row>
    <row r="4767">
      <c r="B4767" s="28">
        <f>IF(C4767&lt; $D$4+1,MOD(((ROW(B4767)-ROW(B$7))),$C$5)+1,"")</f>
        <v/>
      </c>
      <c r="C4767" s="28">
        <f>ROUNDDOWN(((ROW(C4767)-ROW(C$7))/C$5)+1,0)</f>
        <v/>
      </c>
    </row>
    <row r="4768">
      <c r="B4768" s="28">
        <f>IF(C4768&lt; $D$4+1,MOD(((ROW(B4768)-ROW(B$7))),$C$5)+1,"")</f>
        <v/>
      </c>
      <c r="C4768" s="28">
        <f>ROUNDDOWN(((ROW(C4768)-ROW(C$7))/C$5)+1,0)</f>
        <v/>
      </c>
    </row>
    <row r="4769">
      <c r="B4769" s="28">
        <f>IF(C4769&lt; $D$4+1,MOD(((ROW(B4769)-ROW(B$7))),$C$5)+1,"")</f>
        <v/>
      </c>
      <c r="C4769" s="28">
        <f>ROUNDDOWN(((ROW(C4769)-ROW(C$7))/C$5)+1,0)</f>
        <v/>
      </c>
    </row>
    <row r="4770">
      <c r="B4770" s="28">
        <f>IF(C4770&lt; $D$4+1,MOD(((ROW(B4770)-ROW(B$7))),$C$5)+1,"")</f>
        <v/>
      </c>
      <c r="C4770" s="28">
        <f>ROUNDDOWN(((ROW(C4770)-ROW(C$7))/C$5)+1,0)</f>
        <v/>
      </c>
    </row>
    <row r="4771">
      <c r="B4771" s="28">
        <f>IF(C4771&lt; $D$4+1,MOD(((ROW(B4771)-ROW(B$7))),$C$5)+1,"")</f>
        <v/>
      </c>
      <c r="C4771" s="28">
        <f>ROUNDDOWN(((ROW(C4771)-ROW(C$7))/C$5)+1,0)</f>
        <v/>
      </c>
    </row>
    <row r="4772">
      <c r="B4772" s="28">
        <f>IF(C4772&lt; $D$4+1,MOD(((ROW(B4772)-ROW(B$7))),$C$5)+1,"")</f>
        <v/>
      </c>
      <c r="C4772" s="28">
        <f>ROUNDDOWN(((ROW(C4772)-ROW(C$7))/C$5)+1,0)</f>
        <v/>
      </c>
    </row>
    <row r="4773">
      <c r="B4773" s="28">
        <f>IF(C4773&lt; $D$4+1,MOD(((ROW(B4773)-ROW(B$7))),$C$5)+1,"")</f>
        <v/>
      </c>
      <c r="C4773" s="28">
        <f>ROUNDDOWN(((ROW(C4773)-ROW(C$7))/C$5)+1,0)</f>
        <v/>
      </c>
    </row>
    <row r="4774">
      <c r="B4774" s="28">
        <f>IF(C4774&lt; $D$4+1,MOD(((ROW(B4774)-ROW(B$7))),$C$5)+1,"")</f>
        <v/>
      </c>
      <c r="C4774" s="28">
        <f>ROUNDDOWN(((ROW(C4774)-ROW(C$7))/C$5)+1,0)</f>
        <v/>
      </c>
    </row>
    <row r="4775">
      <c r="B4775" s="28">
        <f>IF(C4775&lt; $D$4+1,MOD(((ROW(B4775)-ROW(B$7))),$C$5)+1,"")</f>
        <v/>
      </c>
      <c r="C4775" s="28">
        <f>ROUNDDOWN(((ROW(C4775)-ROW(C$7))/C$5)+1,0)</f>
        <v/>
      </c>
    </row>
    <row r="4776">
      <c r="B4776" s="28">
        <f>IF(C4776&lt; $D$4+1,MOD(((ROW(B4776)-ROW(B$7))),$C$5)+1,"")</f>
        <v/>
      </c>
      <c r="C4776" s="28">
        <f>ROUNDDOWN(((ROW(C4776)-ROW(C$7))/C$5)+1,0)</f>
        <v/>
      </c>
    </row>
    <row r="4777">
      <c r="B4777" s="28">
        <f>IF(C4777&lt; $D$4+1,MOD(((ROW(B4777)-ROW(B$7))),$C$5)+1,"")</f>
        <v/>
      </c>
      <c r="C4777" s="28">
        <f>ROUNDDOWN(((ROW(C4777)-ROW(C$7))/C$5)+1,0)</f>
        <v/>
      </c>
    </row>
    <row r="4778">
      <c r="B4778" s="28">
        <f>IF(C4778&lt; $D$4+1,MOD(((ROW(B4778)-ROW(B$7))),$C$5)+1,"")</f>
        <v/>
      </c>
      <c r="C4778" s="28">
        <f>ROUNDDOWN(((ROW(C4778)-ROW(C$7))/C$5)+1,0)</f>
        <v/>
      </c>
    </row>
    <row r="4779">
      <c r="B4779" s="28">
        <f>IF(C4779&lt; $D$4+1,MOD(((ROW(B4779)-ROW(B$7))),$C$5)+1,"")</f>
        <v/>
      </c>
      <c r="C4779" s="28">
        <f>ROUNDDOWN(((ROW(C4779)-ROW(C$7))/C$5)+1,0)</f>
        <v/>
      </c>
    </row>
    <row r="4780">
      <c r="B4780" s="28">
        <f>IF(C4780&lt; $D$4+1,MOD(((ROW(B4780)-ROW(B$7))),$C$5)+1,"")</f>
        <v/>
      </c>
      <c r="C4780" s="28">
        <f>ROUNDDOWN(((ROW(C4780)-ROW(C$7))/C$5)+1,0)</f>
        <v/>
      </c>
    </row>
    <row r="4781">
      <c r="B4781" s="28">
        <f>IF(C4781&lt; $D$4+1,MOD(((ROW(B4781)-ROW(B$7))),$C$5)+1,"")</f>
        <v/>
      </c>
      <c r="C4781" s="28">
        <f>ROUNDDOWN(((ROW(C4781)-ROW(C$7))/C$5)+1,0)</f>
        <v/>
      </c>
    </row>
    <row r="4782">
      <c r="B4782" s="28">
        <f>IF(C4782&lt; $D$4+1,MOD(((ROW(B4782)-ROW(B$7))),$C$5)+1,"")</f>
        <v/>
      </c>
      <c r="C4782" s="28">
        <f>ROUNDDOWN(((ROW(C4782)-ROW(C$7))/C$5)+1,0)</f>
        <v/>
      </c>
    </row>
    <row r="4783">
      <c r="B4783" s="28">
        <f>IF(C4783&lt; $D$4+1,MOD(((ROW(B4783)-ROW(B$7))),$C$5)+1,"")</f>
        <v/>
      </c>
      <c r="C4783" s="28">
        <f>ROUNDDOWN(((ROW(C4783)-ROW(C$7))/C$5)+1,0)</f>
        <v/>
      </c>
    </row>
    <row r="4784">
      <c r="B4784" s="28">
        <f>IF(C4784&lt; $D$4+1,MOD(((ROW(B4784)-ROW(B$7))),$C$5)+1,"")</f>
        <v/>
      </c>
      <c r="C4784" s="28">
        <f>ROUNDDOWN(((ROW(C4784)-ROW(C$7))/C$5)+1,0)</f>
        <v/>
      </c>
    </row>
    <row r="4785">
      <c r="B4785" s="28">
        <f>IF(C4785&lt; $D$4+1,MOD(((ROW(B4785)-ROW(B$7))),$C$5)+1,"")</f>
        <v/>
      </c>
      <c r="C4785" s="28">
        <f>ROUNDDOWN(((ROW(C4785)-ROW(C$7))/C$5)+1,0)</f>
        <v/>
      </c>
    </row>
    <row r="4786">
      <c r="B4786" s="28">
        <f>IF(C4786&lt; $D$4+1,MOD(((ROW(B4786)-ROW(B$7))),$C$5)+1,"")</f>
        <v/>
      </c>
      <c r="C4786" s="28">
        <f>ROUNDDOWN(((ROW(C4786)-ROW(C$7))/C$5)+1,0)</f>
        <v/>
      </c>
    </row>
    <row r="4787">
      <c r="B4787" s="28">
        <f>IF(C4787&lt; $D$4+1,MOD(((ROW(B4787)-ROW(B$7))),$C$5)+1,"")</f>
        <v/>
      </c>
      <c r="C4787" s="28">
        <f>ROUNDDOWN(((ROW(C4787)-ROW(C$7))/C$5)+1,0)</f>
        <v/>
      </c>
    </row>
    <row r="4788">
      <c r="B4788" s="28">
        <f>IF(C4788&lt; $D$4+1,MOD(((ROW(B4788)-ROW(B$7))),$C$5)+1,"")</f>
        <v/>
      </c>
      <c r="C4788" s="28">
        <f>ROUNDDOWN(((ROW(C4788)-ROW(C$7))/C$5)+1,0)</f>
        <v/>
      </c>
    </row>
    <row r="4789">
      <c r="B4789" s="28">
        <f>IF(C4789&lt; $D$4+1,MOD(((ROW(B4789)-ROW(B$7))),$C$5)+1,"")</f>
        <v/>
      </c>
      <c r="C4789" s="28">
        <f>ROUNDDOWN(((ROW(C4789)-ROW(C$7))/C$5)+1,0)</f>
        <v/>
      </c>
    </row>
    <row r="4790">
      <c r="B4790" s="28">
        <f>IF(C4790&lt; $D$4+1,MOD(((ROW(B4790)-ROW(B$7))),$C$5)+1,"")</f>
        <v/>
      </c>
      <c r="C4790" s="28">
        <f>ROUNDDOWN(((ROW(C4790)-ROW(C$7))/C$5)+1,0)</f>
        <v/>
      </c>
    </row>
    <row r="4791">
      <c r="B4791" s="28">
        <f>IF(C4791&lt; $D$4+1,MOD(((ROW(B4791)-ROW(B$7))),$C$5)+1,"")</f>
        <v/>
      </c>
      <c r="C4791" s="28">
        <f>ROUNDDOWN(((ROW(C4791)-ROW(C$7))/C$5)+1,0)</f>
        <v/>
      </c>
    </row>
    <row r="4792">
      <c r="B4792" s="28">
        <f>IF(C4792&lt; $D$4+1,MOD(((ROW(B4792)-ROW(B$7))),$C$5)+1,"")</f>
        <v/>
      </c>
      <c r="C4792" s="28">
        <f>ROUNDDOWN(((ROW(C4792)-ROW(C$7))/C$5)+1,0)</f>
        <v/>
      </c>
    </row>
    <row r="4793">
      <c r="B4793" s="28">
        <f>IF(C4793&lt; $D$4+1,MOD(((ROW(B4793)-ROW(B$7))),$C$5)+1,"")</f>
        <v/>
      </c>
      <c r="C4793" s="28">
        <f>ROUNDDOWN(((ROW(C4793)-ROW(C$7))/C$5)+1,0)</f>
        <v/>
      </c>
    </row>
    <row r="4794">
      <c r="B4794" s="28">
        <f>IF(C4794&lt; $D$4+1,MOD(((ROW(B4794)-ROW(B$7))),$C$5)+1,"")</f>
        <v/>
      </c>
      <c r="C4794" s="28">
        <f>ROUNDDOWN(((ROW(C4794)-ROW(C$7))/C$5)+1,0)</f>
        <v/>
      </c>
    </row>
    <row r="4795">
      <c r="B4795" s="28">
        <f>IF(C4795&lt; $D$4+1,MOD(((ROW(B4795)-ROW(B$7))),$C$5)+1,"")</f>
        <v/>
      </c>
      <c r="C4795" s="28">
        <f>ROUNDDOWN(((ROW(C4795)-ROW(C$7))/C$5)+1,0)</f>
        <v/>
      </c>
    </row>
    <row r="4796">
      <c r="B4796" s="28">
        <f>IF(C4796&lt; $D$4+1,MOD(((ROW(B4796)-ROW(B$7))),$C$5)+1,"")</f>
        <v/>
      </c>
      <c r="C4796" s="28">
        <f>ROUNDDOWN(((ROW(C4796)-ROW(C$7))/C$5)+1,0)</f>
        <v/>
      </c>
    </row>
    <row r="4797">
      <c r="B4797" s="28">
        <f>IF(C4797&lt; $D$4+1,MOD(((ROW(B4797)-ROW(B$7))),$C$5)+1,"")</f>
        <v/>
      </c>
      <c r="C4797" s="28">
        <f>ROUNDDOWN(((ROW(C4797)-ROW(C$7))/C$5)+1,0)</f>
        <v/>
      </c>
    </row>
    <row r="4798">
      <c r="B4798" s="28">
        <f>IF(C4798&lt; $D$4+1,MOD(((ROW(B4798)-ROW(B$7))),$C$5)+1,"")</f>
        <v/>
      </c>
      <c r="C4798" s="28">
        <f>ROUNDDOWN(((ROW(C4798)-ROW(C$7))/C$5)+1,0)</f>
        <v/>
      </c>
    </row>
    <row r="4799">
      <c r="B4799" s="28">
        <f>IF(C4799&lt; $D$4+1,MOD(((ROW(B4799)-ROW(B$7))),$C$5)+1,"")</f>
        <v/>
      </c>
      <c r="C4799" s="28">
        <f>ROUNDDOWN(((ROW(C4799)-ROW(C$7))/C$5)+1,0)</f>
        <v/>
      </c>
    </row>
    <row r="4800">
      <c r="B4800" s="28">
        <f>IF(C4800&lt; $D$4+1,MOD(((ROW(B4800)-ROW(B$7))),$C$5)+1,"")</f>
        <v/>
      </c>
      <c r="C4800" s="28">
        <f>ROUNDDOWN(((ROW(C4800)-ROW(C$7))/C$5)+1,0)</f>
        <v/>
      </c>
    </row>
    <row r="4801">
      <c r="B4801" s="28">
        <f>IF(C4801&lt; $D$4+1,MOD(((ROW(B4801)-ROW(B$7))),$C$5)+1,"")</f>
        <v/>
      </c>
      <c r="C4801" s="28">
        <f>ROUNDDOWN(((ROW(C4801)-ROW(C$7))/C$5)+1,0)</f>
        <v/>
      </c>
    </row>
    <row r="4802">
      <c r="B4802" s="28">
        <f>IF(C4802&lt; $D$4+1,MOD(((ROW(B4802)-ROW(B$7))),$C$5)+1,"")</f>
        <v/>
      </c>
      <c r="C4802" s="28">
        <f>ROUNDDOWN(((ROW(C4802)-ROW(C$7))/C$5)+1,0)</f>
        <v/>
      </c>
    </row>
    <row r="4803">
      <c r="B4803" s="28">
        <f>IF(C4803&lt; $D$4+1,MOD(((ROW(B4803)-ROW(B$7))),$C$5)+1,"")</f>
        <v/>
      </c>
      <c r="C4803" s="28">
        <f>ROUNDDOWN(((ROW(C4803)-ROW(C$7))/C$5)+1,0)</f>
        <v/>
      </c>
    </row>
    <row r="4804">
      <c r="B4804" s="28">
        <f>IF(C4804&lt; $D$4+1,MOD(((ROW(B4804)-ROW(B$7))),$C$5)+1,"")</f>
        <v/>
      </c>
      <c r="C4804" s="28">
        <f>ROUNDDOWN(((ROW(C4804)-ROW(C$7))/C$5)+1,0)</f>
        <v/>
      </c>
    </row>
    <row r="4805">
      <c r="B4805" s="28">
        <f>IF(C4805&lt; $D$4+1,MOD(((ROW(B4805)-ROW(B$7))),$C$5)+1,"")</f>
        <v/>
      </c>
      <c r="C4805" s="28">
        <f>ROUNDDOWN(((ROW(C4805)-ROW(C$7))/C$5)+1,0)</f>
        <v/>
      </c>
    </row>
    <row r="4806">
      <c r="B4806" s="28">
        <f>IF(C4806&lt; $D$4+1,MOD(((ROW(B4806)-ROW(B$7))),$C$5)+1,"")</f>
        <v/>
      </c>
      <c r="C4806" s="28">
        <f>ROUNDDOWN(((ROW(C4806)-ROW(C$7))/C$5)+1,0)</f>
        <v/>
      </c>
    </row>
    <row r="4807">
      <c r="B4807" s="28">
        <f>IF(C4807&lt; $D$4+1,MOD(((ROW(B4807)-ROW(B$7))),$C$5)+1,"")</f>
        <v/>
      </c>
      <c r="C4807" s="28">
        <f>ROUNDDOWN(((ROW(C4807)-ROW(C$7))/C$5)+1,0)</f>
        <v/>
      </c>
    </row>
    <row r="4808">
      <c r="B4808" s="28">
        <f>IF(C4808&lt; $D$4+1,MOD(((ROW(B4808)-ROW(B$7))),$C$5)+1,"")</f>
        <v/>
      </c>
      <c r="C4808" s="28">
        <f>ROUNDDOWN(((ROW(C4808)-ROW(C$7))/C$5)+1,0)</f>
        <v/>
      </c>
    </row>
    <row r="4809">
      <c r="B4809" s="28">
        <f>IF(C4809&lt; $D$4+1,MOD(((ROW(B4809)-ROW(B$7))),$C$5)+1,"")</f>
        <v/>
      </c>
      <c r="C4809" s="28">
        <f>ROUNDDOWN(((ROW(C4809)-ROW(C$7))/C$5)+1,0)</f>
        <v/>
      </c>
    </row>
    <row r="4810">
      <c r="B4810" s="28">
        <f>IF(C4810&lt; $D$4+1,MOD(((ROW(B4810)-ROW(B$7))),$C$5)+1,"")</f>
        <v/>
      </c>
      <c r="C4810" s="28">
        <f>ROUNDDOWN(((ROW(C4810)-ROW(C$7))/C$5)+1,0)</f>
        <v/>
      </c>
    </row>
    <row r="4811">
      <c r="B4811" s="28">
        <f>IF(C4811&lt; $D$4+1,MOD(((ROW(B4811)-ROW(B$7))),$C$5)+1,"")</f>
        <v/>
      </c>
      <c r="C4811" s="28">
        <f>ROUNDDOWN(((ROW(C4811)-ROW(C$7))/C$5)+1,0)</f>
        <v/>
      </c>
    </row>
    <row r="4812">
      <c r="B4812" s="28">
        <f>IF(C4812&lt; $D$4+1,MOD(((ROW(B4812)-ROW(B$7))),$C$5)+1,"")</f>
        <v/>
      </c>
      <c r="C4812" s="28">
        <f>ROUNDDOWN(((ROW(C4812)-ROW(C$7))/C$5)+1,0)</f>
        <v/>
      </c>
    </row>
    <row r="4813">
      <c r="B4813" s="28">
        <f>IF(C4813&lt; $D$4+1,MOD(((ROW(B4813)-ROW(B$7))),$C$5)+1,"")</f>
        <v/>
      </c>
      <c r="C4813" s="28">
        <f>ROUNDDOWN(((ROW(C4813)-ROW(C$7))/C$5)+1,0)</f>
        <v/>
      </c>
    </row>
    <row r="4814">
      <c r="B4814" s="28">
        <f>IF(C4814&lt; $D$4+1,MOD(((ROW(B4814)-ROW(B$7))),$C$5)+1,"")</f>
        <v/>
      </c>
      <c r="C4814" s="28">
        <f>ROUNDDOWN(((ROW(C4814)-ROW(C$7))/C$5)+1,0)</f>
        <v/>
      </c>
    </row>
    <row r="4815">
      <c r="B4815" s="28">
        <f>IF(C4815&lt; $D$4+1,MOD(((ROW(B4815)-ROW(B$7))),$C$5)+1,"")</f>
        <v/>
      </c>
      <c r="C4815" s="28">
        <f>ROUNDDOWN(((ROW(C4815)-ROW(C$7))/C$5)+1,0)</f>
        <v/>
      </c>
    </row>
    <row r="4816">
      <c r="B4816" s="28">
        <f>IF(C4816&lt; $D$4+1,MOD(((ROW(B4816)-ROW(B$7))),$C$5)+1,"")</f>
        <v/>
      </c>
      <c r="C4816" s="28">
        <f>ROUNDDOWN(((ROW(C4816)-ROW(C$7))/C$5)+1,0)</f>
        <v/>
      </c>
    </row>
    <row r="4817">
      <c r="B4817" s="28">
        <f>IF(C4817&lt; $D$4+1,MOD(((ROW(B4817)-ROW(B$7))),$C$5)+1,"")</f>
        <v/>
      </c>
      <c r="C4817" s="28">
        <f>ROUNDDOWN(((ROW(C4817)-ROW(C$7))/C$5)+1,0)</f>
        <v/>
      </c>
    </row>
    <row r="4818">
      <c r="B4818" s="28">
        <f>IF(C4818&lt; $D$4+1,MOD(((ROW(B4818)-ROW(B$7))),$C$5)+1,"")</f>
        <v/>
      </c>
      <c r="C4818" s="28">
        <f>ROUNDDOWN(((ROW(C4818)-ROW(C$7))/C$5)+1,0)</f>
        <v/>
      </c>
    </row>
    <row r="4819">
      <c r="B4819" s="28">
        <f>IF(C4819&lt; $D$4+1,MOD(((ROW(B4819)-ROW(B$7))),$C$5)+1,"")</f>
        <v/>
      </c>
      <c r="C4819" s="28">
        <f>ROUNDDOWN(((ROW(C4819)-ROW(C$7))/C$5)+1,0)</f>
        <v/>
      </c>
    </row>
    <row r="4820">
      <c r="B4820" s="28">
        <f>IF(C4820&lt; $D$4+1,MOD(((ROW(B4820)-ROW(B$7))),$C$5)+1,"")</f>
        <v/>
      </c>
      <c r="C4820" s="28">
        <f>ROUNDDOWN(((ROW(C4820)-ROW(C$7))/C$5)+1,0)</f>
        <v/>
      </c>
    </row>
    <row r="4821">
      <c r="B4821" s="28">
        <f>IF(C4821&lt; $D$4+1,MOD(((ROW(B4821)-ROW(B$7))),$C$5)+1,"")</f>
        <v/>
      </c>
      <c r="C4821" s="28">
        <f>ROUNDDOWN(((ROW(C4821)-ROW(C$7))/C$5)+1,0)</f>
        <v/>
      </c>
    </row>
    <row r="4822">
      <c r="B4822" s="28">
        <f>IF(C4822&lt; $D$4+1,MOD(((ROW(B4822)-ROW(B$7))),$C$5)+1,"")</f>
        <v/>
      </c>
      <c r="C4822" s="28">
        <f>ROUNDDOWN(((ROW(C4822)-ROW(C$7))/C$5)+1,0)</f>
        <v/>
      </c>
    </row>
    <row r="4823">
      <c r="B4823" s="28">
        <f>IF(C4823&lt; $D$4+1,MOD(((ROW(B4823)-ROW(B$7))),$C$5)+1,"")</f>
        <v/>
      </c>
      <c r="C4823" s="28">
        <f>ROUNDDOWN(((ROW(C4823)-ROW(C$7))/C$5)+1,0)</f>
        <v/>
      </c>
    </row>
    <row r="4824">
      <c r="B4824" s="28">
        <f>IF(C4824&lt; $D$4+1,MOD(((ROW(B4824)-ROW(B$7))),$C$5)+1,"")</f>
        <v/>
      </c>
      <c r="C4824" s="28">
        <f>ROUNDDOWN(((ROW(C4824)-ROW(C$7))/C$5)+1,0)</f>
        <v/>
      </c>
    </row>
    <row r="4825">
      <c r="B4825" s="28">
        <f>IF(C4825&lt; $D$4+1,MOD(((ROW(B4825)-ROW(B$7))),$C$5)+1,"")</f>
        <v/>
      </c>
      <c r="C4825" s="28">
        <f>ROUNDDOWN(((ROW(C4825)-ROW(C$7))/C$5)+1,0)</f>
        <v/>
      </c>
    </row>
    <row r="4826">
      <c r="B4826" s="28">
        <f>IF(C4826&lt; $D$4+1,MOD(((ROW(B4826)-ROW(B$7))),$C$5)+1,"")</f>
        <v/>
      </c>
      <c r="C4826" s="28">
        <f>ROUNDDOWN(((ROW(C4826)-ROW(C$7))/C$5)+1,0)</f>
        <v/>
      </c>
    </row>
    <row r="4827">
      <c r="B4827" s="28">
        <f>IF(C4827&lt; $D$4+1,MOD(((ROW(B4827)-ROW(B$7))),$C$5)+1,"")</f>
        <v/>
      </c>
      <c r="C4827" s="28">
        <f>ROUNDDOWN(((ROW(C4827)-ROW(C$7))/C$5)+1,0)</f>
        <v/>
      </c>
    </row>
    <row r="4828">
      <c r="B4828" s="28">
        <f>IF(C4828&lt; $D$4+1,MOD(((ROW(B4828)-ROW(B$7))),$C$5)+1,"")</f>
        <v/>
      </c>
      <c r="C4828" s="28">
        <f>ROUNDDOWN(((ROW(C4828)-ROW(C$7))/C$5)+1,0)</f>
        <v/>
      </c>
    </row>
    <row r="4829">
      <c r="B4829" s="28">
        <f>IF(C4829&lt; $D$4+1,MOD(((ROW(B4829)-ROW(B$7))),$C$5)+1,"")</f>
        <v/>
      </c>
      <c r="C4829" s="28">
        <f>ROUNDDOWN(((ROW(C4829)-ROW(C$7))/C$5)+1,0)</f>
        <v/>
      </c>
    </row>
    <row r="4830">
      <c r="B4830" s="28">
        <f>IF(C4830&lt; $D$4+1,MOD(((ROW(B4830)-ROW(B$7))),$C$5)+1,"")</f>
        <v/>
      </c>
      <c r="C4830" s="28">
        <f>ROUNDDOWN(((ROW(C4830)-ROW(C$7))/C$5)+1,0)</f>
        <v/>
      </c>
    </row>
    <row r="4831">
      <c r="B4831" s="28">
        <f>IF(C4831&lt; $D$4+1,MOD(((ROW(B4831)-ROW(B$7))),$C$5)+1,"")</f>
        <v/>
      </c>
      <c r="C4831" s="28">
        <f>ROUNDDOWN(((ROW(C4831)-ROW(C$7))/C$5)+1,0)</f>
        <v/>
      </c>
    </row>
    <row r="4832">
      <c r="B4832" s="28">
        <f>IF(C4832&lt; $D$4+1,MOD(((ROW(B4832)-ROW(B$7))),$C$5)+1,"")</f>
        <v/>
      </c>
      <c r="C4832" s="28">
        <f>ROUNDDOWN(((ROW(C4832)-ROW(C$7))/C$5)+1,0)</f>
        <v/>
      </c>
    </row>
    <row r="4833">
      <c r="B4833" s="28">
        <f>IF(C4833&lt; $D$4+1,MOD(((ROW(B4833)-ROW(B$7))),$C$5)+1,"")</f>
        <v/>
      </c>
      <c r="C4833" s="28">
        <f>ROUNDDOWN(((ROW(C4833)-ROW(C$7))/C$5)+1,0)</f>
        <v/>
      </c>
    </row>
    <row r="4834">
      <c r="B4834" s="28">
        <f>IF(C4834&lt; $D$4+1,MOD(((ROW(B4834)-ROW(B$7))),$C$5)+1,"")</f>
        <v/>
      </c>
      <c r="C4834" s="28">
        <f>ROUNDDOWN(((ROW(C4834)-ROW(C$7))/C$5)+1,0)</f>
        <v/>
      </c>
    </row>
    <row r="4835">
      <c r="B4835" s="28">
        <f>IF(C4835&lt; $D$4+1,MOD(((ROW(B4835)-ROW(B$7))),$C$5)+1,"")</f>
        <v/>
      </c>
      <c r="C4835" s="28">
        <f>ROUNDDOWN(((ROW(C4835)-ROW(C$7))/C$5)+1,0)</f>
        <v/>
      </c>
    </row>
    <row r="4836">
      <c r="B4836" s="28">
        <f>IF(C4836&lt; $D$4+1,MOD(((ROW(B4836)-ROW(B$7))),$C$5)+1,"")</f>
        <v/>
      </c>
      <c r="C4836" s="28">
        <f>ROUNDDOWN(((ROW(C4836)-ROW(C$7))/C$5)+1,0)</f>
        <v/>
      </c>
    </row>
    <row r="4837">
      <c r="B4837" s="28">
        <f>IF(C4837&lt; $D$4+1,MOD(((ROW(B4837)-ROW(B$7))),$C$5)+1,"")</f>
        <v/>
      </c>
      <c r="C4837" s="28">
        <f>ROUNDDOWN(((ROW(C4837)-ROW(C$7))/C$5)+1,0)</f>
        <v/>
      </c>
    </row>
    <row r="4838">
      <c r="B4838" s="28">
        <f>IF(C4838&lt; $D$4+1,MOD(((ROW(B4838)-ROW(B$7))),$C$5)+1,"")</f>
        <v/>
      </c>
      <c r="C4838" s="28">
        <f>ROUNDDOWN(((ROW(C4838)-ROW(C$7))/C$5)+1,0)</f>
        <v/>
      </c>
    </row>
    <row r="4839">
      <c r="B4839" s="28">
        <f>IF(C4839&lt; $D$4+1,MOD(((ROW(B4839)-ROW(B$7))),$C$5)+1,"")</f>
        <v/>
      </c>
      <c r="C4839" s="28">
        <f>ROUNDDOWN(((ROW(C4839)-ROW(C$7))/C$5)+1,0)</f>
        <v/>
      </c>
    </row>
    <row r="4840">
      <c r="B4840" s="28">
        <f>IF(C4840&lt; $D$4+1,MOD(((ROW(B4840)-ROW(B$7))),$C$5)+1,"")</f>
        <v/>
      </c>
      <c r="C4840" s="28">
        <f>ROUNDDOWN(((ROW(C4840)-ROW(C$7))/C$5)+1,0)</f>
        <v/>
      </c>
    </row>
    <row r="4841">
      <c r="B4841" s="28">
        <f>IF(C4841&lt; $D$4+1,MOD(((ROW(B4841)-ROW(B$7))),$C$5)+1,"")</f>
        <v/>
      </c>
      <c r="C4841" s="28">
        <f>ROUNDDOWN(((ROW(C4841)-ROW(C$7))/C$5)+1,0)</f>
        <v/>
      </c>
    </row>
    <row r="4842">
      <c r="B4842" s="28">
        <f>IF(C4842&lt; $D$4+1,MOD(((ROW(B4842)-ROW(B$7))),$C$5)+1,"")</f>
        <v/>
      </c>
      <c r="C4842" s="28">
        <f>ROUNDDOWN(((ROW(C4842)-ROW(C$7))/C$5)+1,0)</f>
        <v/>
      </c>
    </row>
    <row r="4843">
      <c r="B4843" s="28">
        <f>IF(C4843&lt; $D$4+1,MOD(((ROW(B4843)-ROW(B$7))),$C$5)+1,"")</f>
        <v/>
      </c>
      <c r="C4843" s="28">
        <f>ROUNDDOWN(((ROW(C4843)-ROW(C$7))/C$5)+1,0)</f>
        <v/>
      </c>
    </row>
    <row r="4844">
      <c r="B4844" s="28">
        <f>IF(C4844&lt; $D$4+1,MOD(((ROW(B4844)-ROW(B$7))),$C$5)+1,"")</f>
        <v/>
      </c>
      <c r="C4844" s="28">
        <f>ROUNDDOWN(((ROW(C4844)-ROW(C$7))/C$5)+1,0)</f>
        <v/>
      </c>
    </row>
    <row r="4845">
      <c r="B4845" s="28">
        <f>IF(C4845&lt; $D$4+1,MOD(((ROW(B4845)-ROW(B$7))),$C$5)+1,"")</f>
        <v/>
      </c>
      <c r="C4845" s="28">
        <f>ROUNDDOWN(((ROW(C4845)-ROW(C$7))/C$5)+1,0)</f>
        <v/>
      </c>
    </row>
    <row r="4846">
      <c r="B4846" s="28">
        <f>IF(C4846&lt; $D$4+1,MOD(((ROW(B4846)-ROW(B$7))),$C$5)+1,"")</f>
        <v/>
      </c>
      <c r="C4846" s="28">
        <f>ROUNDDOWN(((ROW(C4846)-ROW(C$7))/C$5)+1,0)</f>
        <v/>
      </c>
    </row>
    <row r="4847">
      <c r="B4847" s="28">
        <f>IF(C4847&lt; $D$4+1,MOD(((ROW(B4847)-ROW(B$7))),$C$5)+1,"")</f>
        <v/>
      </c>
      <c r="C4847" s="28">
        <f>ROUNDDOWN(((ROW(C4847)-ROW(C$7))/C$5)+1,0)</f>
        <v/>
      </c>
    </row>
    <row r="4848">
      <c r="B4848" s="28">
        <f>IF(C4848&lt; $D$4+1,MOD(((ROW(B4848)-ROW(B$7))),$C$5)+1,"")</f>
        <v/>
      </c>
      <c r="C4848" s="28">
        <f>ROUNDDOWN(((ROW(C4848)-ROW(C$7))/C$5)+1,0)</f>
        <v/>
      </c>
    </row>
    <row r="4849">
      <c r="B4849" s="28">
        <f>IF(C4849&lt; $D$4+1,MOD(((ROW(B4849)-ROW(B$7))),$C$5)+1,"")</f>
        <v/>
      </c>
      <c r="C4849" s="28">
        <f>ROUNDDOWN(((ROW(C4849)-ROW(C$7))/C$5)+1,0)</f>
        <v/>
      </c>
    </row>
    <row r="4850">
      <c r="B4850" s="28">
        <f>IF(C4850&lt; $D$4+1,MOD(((ROW(B4850)-ROW(B$7))),$C$5)+1,"")</f>
        <v/>
      </c>
      <c r="C4850" s="28">
        <f>ROUNDDOWN(((ROW(C4850)-ROW(C$7))/C$5)+1,0)</f>
        <v/>
      </c>
    </row>
    <row r="4851">
      <c r="B4851" s="28">
        <f>IF(C4851&lt; $D$4+1,MOD(((ROW(B4851)-ROW(B$7))),$C$5)+1,"")</f>
        <v/>
      </c>
      <c r="C4851" s="28">
        <f>ROUNDDOWN(((ROW(C4851)-ROW(C$7))/C$5)+1,0)</f>
        <v/>
      </c>
    </row>
    <row r="4852">
      <c r="B4852" s="28">
        <f>IF(C4852&lt; $D$4+1,MOD(((ROW(B4852)-ROW(B$7))),$C$5)+1,"")</f>
        <v/>
      </c>
      <c r="C4852" s="28">
        <f>ROUNDDOWN(((ROW(C4852)-ROW(C$7))/C$5)+1,0)</f>
        <v/>
      </c>
    </row>
    <row r="4853">
      <c r="B4853" s="28">
        <f>IF(C4853&lt; $D$4+1,MOD(((ROW(B4853)-ROW(B$7))),$C$5)+1,"")</f>
        <v/>
      </c>
      <c r="C4853" s="28">
        <f>ROUNDDOWN(((ROW(C4853)-ROW(C$7))/C$5)+1,0)</f>
        <v/>
      </c>
    </row>
    <row r="4854">
      <c r="B4854" s="28">
        <f>IF(C4854&lt; $D$4+1,MOD(((ROW(B4854)-ROW(B$7))),$C$5)+1,"")</f>
        <v/>
      </c>
      <c r="C4854" s="28">
        <f>ROUNDDOWN(((ROW(C4854)-ROW(C$7))/C$5)+1,0)</f>
        <v/>
      </c>
    </row>
    <row r="4855">
      <c r="B4855" s="28">
        <f>IF(C4855&lt; $D$4+1,MOD(((ROW(B4855)-ROW(B$7))),$C$5)+1,"")</f>
        <v/>
      </c>
      <c r="C4855" s="28">
        <f>ROUNDDOWN(((ROW(C4855)-ROW(C$7))/C$5)+1,0)</f>
        <v/>
      </c>
    </row>
    <row r="4856">
      <c r="B4856" s="28">
        <f>IF(C4856&lt; $D$4+1,MOD(((ROW(B4856)-ROW(B$7))),$C$5)+1,"")</f>
        <v/>
      </c>
      <c r="C4856" s="28">
        <f>ROUNDDOWN(((ROW(C4856)-ROW(C$7))/C$5)+1,0)</f>
        <v/>
      </c>
    </row>
    <row r="4857">
      <c r="B4857" s="28">
        <f>IF(C4857&lt; $D$4+1,MOD(((ROW(B4857)-ROW(B$7))),$C$5)+1,"")</f>
        <v/>
      </c>
      <c r="C4857" s="28">
        <f>ROUNDDOWN(((ROW(C4857)-ROW(C$7))/C$5)+1,0)</f>
        <v/>
      </c>
    </row>
    <row r="4858">
      <c r="B4858" s="28">
        <f>IF(C4858&lt; $D$4+1,MOD(((ROW(B4858)-ROW(B$7))),$C$5)+1,"")</f>
        <v/>
      </c>
      <c r="C4858" s="28">
        <f>ROUNDDOWN(((ROW(C4858)-ROW(C$7))/C$5)+1,0)</f>
        <v/>
      </c>
    </row>
    <row r="4859">
      <c r="B4859" s="28">
        <f>IF(C4859&lt; $D$4+1,MOD(((ROW(B4859)-ROW(B$7))),$C$5)+1,"")</f>
        <v/>
      </c>
      <c r="C4859" s="28">
        <f>ROUNDDOWN(((ROW(C4859)-ROW(C$7))/C$5)+1,0)</f>
        <v/>
      </c>
    </row>
    <row r="4860">
      <c r="B4860" s="28">
        <f>IF(C4860&lt; $D$4+1,MOD(((ROW(B4860)-ROW(B$7))),$C$5)+1,"")</f>
        <v/>
      </c>
      <c r="C4860" s="28">
        <f>ROUNDDOWN(((ROW(C4860)-ROW(C$7))/C$5)+1,0)</f>
        <v/>
      </c>
    </row>
    <row r="4861">
      <c r="B4861" s="28">
        <f>IF(C4861&lt; $D$4+1,MOD(((ROW(B4861)-ROW(B$7))),$C$5)+1,"")</f>
        <v/>
      </c>
      <c r="C4861" s="28">
        <f>ROUNDDOWN(((ROW(C4861)-ROW(C$7))/C$5)+1,0)</f>
        <v/>
      </c>
    </row>
    <row r="4862">
      <c r="B4862" s="28">
        <f>IF(C4862&lt; $D$4+1,MOD(((ROW(B4862)-ROW(B$7))),$C$5)+1,"")</f>
        <v/>
      </c>
      <c r="C4862" s="28">
        <f>ROUNDDOWN(((ROW(C4862)-ROW(C$7))/C$5)+1,0)</f>
        <v/>
      </c>
    </row>
    <row r="4863">
      <c r="B4863" s="28">
        <f>IF(C4863&lt; $D$4+1,MOD(((ROW(B4863)-ROW(B$7))),$C$5)+1,"")</f>
        <v/>
      </c>
      <c r="C4863" s="28">
        <f>ROUNDDOWN(((ROW(C4863)-ROW(C$7))/C$5)+1,0)</f>
        <v/>
      </c>
    </row>
    <row r="4864">
      <c r="B4864" s="28">
        <f>IF(C4864&lt; $D$4+1,MOD(((ROW(B4864)-ROW(B$7))),$C$5)+1,"")</f>
        <v/>
      </c>
      <c r="C4864" s="28">
        <f>ROUNDDOWN(((ROW(C4864)-ROW(C$7))/C$5)+1,0)</f>
        <v/>
      </c>
    </row>
    <row r="4865">
      <c r="B4865" s="28">
        <f>IF(C4865&lt; $D$4+1,MOD(((ROW(B4865)-ROW(B$7))),$C$5)+1,"")</f>
        <v/>
      </c>
      <c r="C4865" s="28">
        <f>ROUNDDOWN(((ROW(C4865)-ROW(C$7))/C$5)+1,0)</f>
        <v/>
      </c>
    </row>
    <row r="4866">
      <c r="B4866" s="28">
        <f>IF(C4866&lt; $D$4+1,MOD(((ROW(B4866)-ROW(B$7))),$C$5)+1,"")</f>
        <v/>
      </c>
      <c r="C4866" s="28">
        <f>ROUNDDOWN(((ROW(C4866)-ROW(C$7))/C$5)+1,0)</f>
        <v/>
      </c>
    </row>
    <row r="4867">
      <c r="B4867" s="28">
        <f>IF(C4867&lt; $D$4+1,MOD(((ROW(B4867)-ROW(B$7))),$C$5)+1,"")</f>
        <v/>
      </c>
      <c r="C4867" s="28">
        <f>ROUNDDOWN(((ROW(C4867)-ROW(C$7))/C$5)+1,0)</f>
        <v/>
      </c>
    </row>
    <row r="4868">
      <c r="B4868" s="28">
        <f>IF(C4868&lt; $D$4+1,MOD(((ROW(B4868)-ROW(B$7))),$C$5)+1,"")</f>
        <v/>
      </c>
      <c r="C4868" s="28">
        <f>ROUNDDOWN(((ROW(C4868)-ROW(C$7))/C$5)+1,0)</f>
        <v/>
      </c>
    </row>
    <row r="4869">
      <c r="B4869" s="28">
        <f>IF(C4869&lt; $D$4+1,MOD(((ROW(B4869)-ROW(B$7))),$C$5)+1,"")</f>
        <v/>
      </c>
      <c r="C4869" s="28">
        <f>ROUNDDOWN(((ROW(C4869)-ROW(C$7))/C$5)+1,0)</f>
        <v/>
      </c>
    </row>
    <row r="4870">
      <c r="B4870" s="28">
        <f>IF(C4870&lt; $D$4+1,MOD(((ROW(B4870)-ROW(B$7))),$C$5)+1,"")</f>
        <v/>
      </c>
      <c r="C4870" s="28">
        <f>ROUNDDOWN(((ROW(C4870)-ROW(C$7))/C$5)+1,0)</f>
        <v/>
      </c>
    </row>
    <row r="4871">
      <c r="B4871" s="28">
        <f>IF(C4871&lt; $D$4+1,MOD(((ROW(B4871)-ROW(B$7))),$C$5)+1,"")</f>
        <v/>
      </c>
      <c r="C4871" s="28">
        <f>ROUNDDOWN(((ROW(C4871)-ROW(C$7))/C$5)+1,0)</f>
        <v/>
      </c>
    </row>
    <row r="4872">
      <c r="B4872" s="28">
        <f>IF(C4872&lt; $D$4+1,MOD(((ROW(B4872)-ROW(B$7))),$C$5)+1,"")</f>
        <v/>
      </c>
      <c r="C4872" s="28">
        <f>ROUNDDOWN(((ROW(C4872)-ROW(C$7))/C$5)+1,0)</f>
        <v/>
      </c>
    </row>
    <row r="4873">
      <c r="B4873" s="28">
        <f>IF(C4873&lt; $D$4+1,MOD(((ROW(B4873)-ROW(B$7))),$C$5)+1,"")</f>
        <v/>
      </c>
      <c r="C4873" s="28">
        <f>ROUNDDOWN(((ROW(C4873)-ROW(C$7))/C$5)+1,0)</f>
        <v/>
      </c>
    </row>
    <row r="4874">
      <c r="B4874" s="28">
        <f>IF(C4874&lt; $D$4+1,MOD(((ROW(B4874)-ROW(B$7))),$C$5)+1,"")</f>
        <v/>
      </c>
      <c r="C4874" s="28">
        <f>ROUNDDOWN(((ROW(C4874)-ROW(C$7))/C$5)+1,0)</f>
        <v/>
      </c>
    </row>
    <row r="4875">
      <c r="B4875" s="28">
        <f>IF(C4875&lt; $D$4+1,MOD(((ROW(B4875)-ROW(B$7))),$C$5)+1,"")</f>
        <v/>
      </c>
      <c r="C4875" s="28">
        <f>ROUNDDOWN(((ROW(C4875)-ROW(C$7))/C$5)+1,0)</f>
        <v/>
      </c>
    </row>
    <row r="4876">
      <c r="B4876" s="28">
        <f>IF(C4876&lt; $D$4+1,MOD(((ROW(B4876)-ROW(B$7))),$C$5)+1,"")</f>
        <v/>
      </c>
      <c r="C4876" s="28">
        <f>ROUNDDOWN(((ROW(C4876)-ROW(C$7))/C$5)+1,0)</f>
        <v/>
      </c>
    </row>
    <row r="4877">
      <c r="B4877" s="28">
        <f>IF(C4877&lt; $D$4+1,MOD(((ROW(B4877)-ROW(B$7))),$C$5)+1,"")</f>
        <v/>
      </c>
      <c r="C4877" s="28">
        <f>ROUNDDOWN(((ROW(C4877)-ROW(C$7))/C$5)+1,0)</f>
        <v/>
      </c>
    </row>
    <row r="4878">
      <c r="B4878" s="28">
        <f>IF(C4878&lt; $D$4+1,MOD(((ROW(B4878)-ROW(B$7))),$C$5)+1,"")</f>
        <v/>
      </c>
      <c r="C4878" s="28">
        <f>ROUNDDOWN(((ROW(C4878)-ROW(C$7))/C$5)+1,0)</f>
        <v/>
      </c>
    </row>
    <row r="4879">
      <c r="B4879" s="28">
        <f>IF(C4879&lt; $D$4+1,MOD(((ROW(B4879)-ROW(B$7))),$C$5)+1,"")</f>
        <v/>
      </c>
      <c r="C4879" s="28">
        <f>ROUNDDOWN(((ROW(C4879)-ROW(C$7))/C$5)+1,0)</f>
        <v/>
      </c>
    </row>
    <row r="4880">
      <c r="B4880" s="28">
        <f>IF(C4880&lt; $D$4+1,MOD(((ROW(B4880)-ROW(B$7))),$C$5)+1,"")</f>
        <v/>
      </c>
      <c r="C4880" s="28">
        <f>ROUNDDOWN(((ROW(C4880)-ROW(C$7))/C$5)+1,0)</f>
        <v/>
      </c>
    </row>
    <row r="4881">
      <c r="B4881" s="28">
        <f>IF(C4881&lt; $D$4+1,MOD(((ROW(B4881)-ROW(B$7))),$C$5)+1,"")</f>
        <v/>
      </c>
      <c r="C4881" s="28">
        <f>ROUNDDOWN(((ROW(C4881)-ROW(C$7))/C$5)+1,0)</f>
        <v/>
      </c>
    </row>
    <row r="4882">
      <c r="B4882" s="28">
        <f>IF(C4882&lt; $D$4+1,MOD(((ROW(B4882)-ROW(B$7))),$C$5)+1,"")</f>
        <v/>
      </c>
      <c r="C4882" s="28">
        <f>ROUNDDOWN(((ROW(C4882)-ROW(C$7))/C$5)+1,0)</f>
        <v/>
      </c>
    </row>
    <row r="4883">
      <c r="B4883" s="28">
        <f>IF(C4883&lt; $D$4+1,MOD(((ROW(B4883)-ROW(B$7))),$C$5)+1,"")</f>
        <v/>
      </c>
      <c r="C4883" s="28">
        <f>ROUNDDOWN(((ROW(C4883)-ROW(C$7))/C$5)+1,0)</f>
        <v/>
      </c>
    </row>
    <row r="4884">
      <c r="B4884" s="28">
        <f>IF(C4884&lt; $D$4+1,MOD(((ROW(B4884)-ROW(B$7))),$C$5)+1,"")</f>
        <v/>
      </c>
      <c r="C4884" s="28">
        <f>ROUNDDOWN(((ROW(C4884)-ROW(C$7))/C$5)+1,0)</f>
        <v/>
      </c>
    </row>
    <row r="4885">
      <c r="B4885" s="28">
        <f>IF(C4885&lt; $D$4+1,MOD(((ROW(B4885)-ROW(B$7))),$C$5)+1,"")</f>
        <v/>
      </c>
      <c r="C4885" s="28">
        <f>ROUNDDOWN(((ROW(C4885)-ROW(C$7))/C$5)+1,0)</f>
        <v/>
      </c>
    </row>
    <row r="4886">
      <c r="B4886" s="28">
        <f>IF(C4886&lt; $D$4+1,MOD(((ROW(B4886)-ROW(B$7))),$C$5)+1,"")</f>
        <v/>
      </c>
      <c r="C4886" s="28">
        <f>ROUNDDOWN(((ROW(C4886)-ROW(C$7))/C$5)+1,0)</f>
        <v/>
      </c>
    </row>
    <row r="4887">
      <c r="B4887" s="28">
        <f>IF(C4887&lt; $D$4+1,MOD(((ROW(B4887)-ROW(B$7))),$C$5)+1,"")</f>
        <v/>
      </c>
      <c r="C4887" s="28">
        <f>ROUNDDOWN(((ROW(C4887)-ROW(C$7))/C$5)+1,0)</f>
        <v/>
      </c>
    </row>
    <row r="4888">
      <c r="B4888" s="28">
        <f>IF(C4888&lt; $D$4+1,MOD(((ROW(B4888)-ROW(B$7))),$C$5)+1,"")</f>
        <v/>
      </c>
      <c r="C4888" s="28">
        <f>ROUNDDOWN(((ROW(C4888)-ROW(C$7))/C$5)+1,0)</f>
        <v/>
      </c>
    </row>
    <row r="4889">
      <c r="B4889" s="28">
        <f>IF(C4889&lt; $D$4+1,MOD(((ROW(B4889)-ROW(B$7))),$C$5)+1,"")</f>
        <v/>
      </c>
      <c r="C4889" s="28">
        <f>ROUNDDOWN(((ROW(C4889)-ROW(C$7))/C$5)+1,0)</f>
        <v/>
      </c>
    </row>
    <row r="4890">
      <c r="B4890" s="28">
        <f>IF(C4890&lt; $D$4+1,MOD(((ROW(B4890)-ROW(B$7))),$C$5)+1,"")</f>
        <v/>
      </c>
      <c r="C4890" s="28">
        <f>ROUNDDOWN(((ROW(C4890)-ROW(C$7))/C$5)+1,0)</f>
        <v/>
      </c>
    </row>
    <row r="4891">
      <c r="B4891" s="28">
        <f>IF(C4891&lt; $D$4+1,MOD(((ROW(B4891)-ROW(B$7))),$C$5)+1,"")</f>
        <v/>
      </c>
      <c r="C4891" s="28">
        <f>ROUNDDOWN(((ROW(C4891)-ROW(C$7))/C$5)+1,0)</f>
        <v/>
      </c>
    </row>
    <row r="4892">
      <c r="B4892" s="28">
        <f>IF(C4892&lt; $D$4+1,MOD(((ROW(B4892)-ROW(B$7))),$C$5)+1,"")</f>
        <v/>
      </c>
      <c r="C4892" s="28">
        <f>ROUNDDOWN(((ROW(C4892)-ROW(C$7))/C$5)+1,0)</f>
        <v/>
      </c>
    </row>
    <row r="4893">
      <c r="B4893" s="28">
        <f>IF(C4893&lt; $D$4+1,MOD(((ROW(B4893)-ROW(B$7))),$C$5)+1,"")</f>
        <v/>
      </c>
      <c r="C4893" s="28">
        <f>ROUNDDOWN(((ROW(C4893)-ROW(C$7))/C$5)+1,0)</f>
        <v/>
      </c>
    </row>
    <row r="4894">
      <c r="B4894" s="28">
        <f>IF(C4894&lt; $D$4+1,MOD(((ROW(B4894)-ROW(B$7))),$C$5)+1,"")</f>
        <v/>
      </c>
      <c r="C4894" s="28">
        <f>ROUNDDOWN(((ROW(C4894)-ROW(C$7))/C$5)+1,0)</f>
        <v/>
      </c>
    </row>
    <row r="4895">
      <c r="B4895" s="28">
        <f>IF(C4895&lt; $D$4+1,MOD(((ROW(B4895)-ROW(B$7))),$C$5)+1,"")</f>
        <v/>
      </c>
      <c r="C4895" s="28">
        <f>ROUNDDOWN(((ROW(C4895)-ROW(C$7))/C$5)+1,0)</f>
        <v/>
      </c>
    </row>
    <row r="4896">
      <c r="B4896" s="28">
        <f>IF(C4896&lt; $D$4+1,MOD(((ROW(B4896)-ROW(B$7))),$C$5)+1,"")</f>
        <v/>
      </c>
      <c r="C4896" s="28">
        <f>ROUNDDOWN(((ROW(C4896)-ROW(C$7))/C$5)+1,0)</f>
        <v/>
      </c>
    </row>
    <row r="4897">
      <c r="B4897" s="28">
        <f>IF(C4897&lt; $D$4+1,MOD(((ROW(B4897)-ROW(B$7))),$C$5)+1,"")</f>
        <v/>
      </c>
      <c r="C4897" s="28">
        <f>ROUNDDOWN(((ROW(C4897)-ROW(C$7))/C$5)+1,0)</f>
        <v/>
      </c>
    </row>
    <row r="4898">
      <c r="B4898" s="28">
        <f>IF(C4898&lt; $D$4+1,MOD(((ROW(B4898)-ROW(B$7))),$C$5)+1,"")</f>
        <v/>
      </c>
      <c r="C4898" s="28">
        <f>ROUNDDOWN(((ROW(C4898)-ROW(C$7))/C$5)+1,0)</f>
        <v/>
      </c>
    </row>
    <row r="4899">
      <c r="B4899" s="28">
        <f>IF(C4899&lt; $D$4+1,MOD(((ROW(B4899)-ROW(B$7))),$C$5)+1,"")</f>
        <v/>
      </c>
      <c r="C4899" s="28">
        <f>ROUNDDOWN(((ROW(C4899)-ROW(C$7))/C$5)+1,0)</f>
        <v/>
      </c>
    </row>
    <row r="4900">
      <c r="B4900" s="28">
        <f>IF(C4900&lt; $D$4+1,MOD(((ROW(B4900)-ROW(B$7))),$C$5)+1,"")</f>
        <v/>
      </c>
      <c r="C4900" s="28">
        <f>ROUNDDOWN(((ROW(C4900)-ROW(C$7))/C$5)+1,0)</f>
        <v/>
      </c>
    </row>
    <row r="4901">
      <c r="B4901" s="28">
        <f>IF(C4901&lt; $D$4+1,MOD(((ROW(B4901)-ROW(B$7))),$C$5)+1,"")</f>
        <v/>
      </c>
      <c r="C4901" s="28">
        <f>ROUNDDOWN(((ROW(C4901)-ROW(C$7))/C$5)+1,0)</f>
        <v/>
      </c>
    </row>
    <row r="4902">
      <c r="B4902" s="28">
        <f>IF(C4902&lt; $D$4+1,MOD(((ROW(B4902)-ROW(B$7))),$C$5)+1,"")</f>
        <v/>
      </c>
      <c r="C4902" s="28">
        <f>ROUNDDOWN(((ROW(C4902)-ROW(C$7))/C$5)+1,0)</f>
        <v/>
      </c>
    </row>
    <row r="4903">
      <c r="B4903" s="28">
        <f>IF(C4903&lt; $D$4+1,MOD(((ROW(B4903)-ROW(B$7))),$C$5)+1,"")</f>
        <v/>
      </c>
      <c r="C4903" s="28">
        <f>ROUNDDOWN(((ROW(C4903)-ROW(C$7))/C$5)+1,0)</f>
        <v/>
      </c>
    </row>
    <row r="4904">
      <c r="B4904" s="28">
        <f>IF(C4904&lt; $D$4+1,MOD(((ROW(B4904)-ROW(B$7))),$C$5)+1,"")</f>
        <v/>
      </c>
      <c r="C4904" s="28">
        <f>ROUNDDOWN(((ROW(C4904)-ROW(C$7))/C$5)+1,0)</f>
        <v/>
      </c>
    </row>
    <row r="4905">
      <c r="B4905" s="28">
        <f>IF(C4905&lt; $D$4+1,MOD(((ROW(B4905)-ROW(B$7))),$C$5)+1,"")</f>
        <v/>
      </c>
      <c r="C4905" s="28">
        <f>ROUNDDOWN(((ROW(C4905)-ROW(C$7))/C$5)+1,0)</f>
        <v/>
      </c>
    </row>
    <row r="4906">
      <c r="B4906" s="28">
        <f>IF(C4906&lt; $D$4+1,MOD(((ROW(B4906)-ROW(B$7))),$C$5)+1,"")</f>
        <v/>
      </c>
      <c r="C4906" s="28">
        <f>ROUNDDOWN(((ROW(C4906)-ROW(C$7))/C$5)+1,0)</f>
        <v/>
      </c>
    </row>
    <row r="4907">
      <c r="B4907" s="28">
        <f>IF(C4907&lt; $D$4+1,MOD(((ROW(B4907)-ROW(B$7))),$C$5)+1,"")</f>
        <v/>
      </c>
      <c r="C4907" s="28">
        <f>ROUNDDOWN(((ROW(C4907)-ROW(C$7))/C$5)+1,0)</f>
        <v/>
      </c>
    </row>
    <row r="4908">
      <c r="B4908" s="28">
        <f>IF(C4908&lt; $D$4+1,MOD(((ROW(B4908)-ROW(B$7))),$C$5)+1,"")</f>
        <v/>
      </c>
      <c r="C4908" s="28">
        <f>ROUNDDOWN(((ROW(C4908)-ROW(C$7))/C$5)+1,0)</f>
        <v/>
      </c>
    </row>
    <row r="4909">
      <c r="B4909" s="28">
        <f>IF(C4909&lt; $D$4+1,MOD(((ROW(B4909)-ROW(B$7))),$C$5)+1,"")</f>
        <v/>
      </c>
      <c r="C4909" s="28">
        <f>ROUNDDOWN(((ROW(C4909)-ROW(C$7))/C$5)+1,0)</f>
        <v/>
      </c>
    </row>
    <row r="4910">
      <c r="B4910" s="28">
        <f>IF(C4910&lt; $D$4+1,MOD(((ROW(B4910)-ROW(B$7))),$C$5)+1,"")</f>
        <v/>
      </c>
      <c r="C4910" s="28">
        <f>ROUNDDOWN(((ROW(C4910)-ROW(C$7))/C$5)+1,0)</f>
        <v/>
      </c>
    </row>
    <row r="4911">
      <c r="B4911" s="28">
        <f>IF(C4911&lt; $D$4+1,MOD(((ROW(B4911)-ROW(B$7))),$C$5)+1,"")</f>
        <v/>
      </c>
      <c r="C4911" s="28">
        <f>ROUNDDOWN(((ROW(C4911)-ROW(C$7))/C$5)+1,0)</f>
        <v/>
      </c>
    </row>
    <row r="4912">
      <c r="B4912" s="28">
        <f>IF(C4912&lt; $D$4+1,MOD(((ROW(B4912)-ROW(B$7))),$C$5)+1,"")</f>
        <v/>
      </c>
      <c r="C4912" s="28">
        <f>ROUNDDOWN(((ROW(C4912)-ROW(C$7))/C$5)+1,0)</f>
        <v/>
      </c>
    </row>
    <row r="4913">
      <c r="B4913" s="28">
        <f>IF(C4913&lt; $D$4+1,MOD(((ROW(B4913)-ROW(B$7))),$C$5)+1,"")</f>
        <v/>
      </c>
      <c r="C4913" s="28">
        <f>ROUNDDOWN(((ROW(C4913)-ROW(C$7))/C$5)+1,0)</f>
        <v/>
      </c>
    </row>
    <row r="4914">
      <c r="B4914" s="28">
        <f>IF(C4914&lt; $D$4+1,MOD(((ROW(B4914)-ROW(B$7))),$C$5)+1,"")</f>
        <v/>
      </c>
      <c r="C4914" s="28">
        <f>ROUNDDOWN(((ROW(C4914)-ROW(C$7))/C$5)+1,0)</f>
        <v/>
      </c>
    </row>
    <row r="4915">
      <c r="B4915" s="28">
        <f>IF(C4915&lt; $D$4+1,MOD(((ROW(B4915)-ROW(B$7))),$C$5)+1,"")</f>
        <v/>
      </c>
      <c r="C4915" s="28">
        <f>ROUNDDOWN(((ROW(C4915)-ROW(C$7))/C$5)+1,0)</f>
        <v/>
      </c>
    </row>
    <row r="4916">
      <c r="B4916" s="28">
        <f>IF(C4916&lt; $D$4+1,MOD(((ROW(B4916)-ROW(B$7))),$C$5)+1,"")</f>
        <v/>
      </c>
      <c r="C4916" s="28">
        <f>ROUNDDOWN(((ROW(C4916)-ROW(C$7))/C$5)+1,0)</f>
        <v/>
      </c>
    </row>
    <row r="4917">
      <c r="B4917" s="28">
        <f>IF(C4917&lt; $D$4+1,MOD(((ROW(B4917)-ROW(B$7))),$C$5)+1,"")</f>
        <v/>
      </c>
      <c r="C4917" s="28">
        <f>ROUNDDOWN(((ROW(C4917)-ROW(C$7))/C$5)+1,0)</f>
        <v/>
      </c>
    </row>
    <row r="4918">
      <c r="B4918" s="28">
        <f>IF(C4918&lt; $D$4+1,MOD(((ROW(B4918)-ROW(B$7))),$C$5)+1,"")</f>
        <v/>
      </c>
      <c r="C4918" s="28">
        <f>ROUNDDOWN(((ROW(C4918)-ROW(C$7))/C$5)+1,0)</f>
        <v/>
      </c>
    </row>
    <row r="4919">
      <c r="B4919" s="28">
        <f>IF(C4919&lt; $D$4+1,MOD(((ROW(B4919)-ROW(B$7))),$C$5)+1,"")</f>
        <v/>
      </c>
      <c r="C4919" s="28">
        <f>ROUNDDOWN(((ROW(C4919)-ROW(C$7))/C$5)+1,0)</f>
        <v/>
      </c>
    </row>
    <row r="4920">
      <c r="B4920" s="28">
        <f>IF(C4920&lt; $D$4+1,MOD(((ROW(B4920)-ROW(B$7))),$C$5)+1,"")</f>
        <v/>
      </c>
      <c r="C4920" s="28">
        <f>ROUNDDOWN(((ROW(C4920)-ROW(C$7))/C$5)+1,0)</f>
        <v/>
      </c>
    </row>
    <row r="4921">
      <c r="B4921" s="28">
        <f>IF(C4921&lt; $D$4+1,MOD(((ROW(B4921)-ROW(B$7))),$C$5)+1,"")</f>
        <v/>
      </c>
      <c r="C4921" s="28">
        <f>ROUNDDOWN(((ROW(C4921)-ROW(C$7))/C$5)+1,0)</f>
        <v/>
      </c>
    </row>
    <row r="4922">
      <c r="B4922" s="28">
        <f>IF(C4922&lt; $D$4+1,MOD(((ROW(B4922)-ROW(B$7))),$C$5)+1,"")</f>
        <v/>
      </c>
      <c r="C4922" s="28">
        <f>ROUNDDOWN(((ROW(C4922)-ROW(C$7))/C$5)+1,0)</f>
        <v/>
      </c>
    </row>
    <row r="4923">
      <c r="B4923" s="28">
        <f>IF(C4923&lt; $D$4+1,MOD(((ROW(B4923)-ROW(B$7))),$C$5)+1,"")</f>
        <v/>
      </c>
      <c r="C4923" s="28">
        <f>ROUNDDOWN(((ROW(C4923)-ROW(C$7))/C$5)+1,0)</f>
        <v/>
      </c>
    </row>
    <row r="4924">
      <c r="B4924" s="28">
        <f>IF(C4924&lt; $D$4+1,MOD(((ROW(B4924)-ROW(B$7))),$C$5)+1,"")</f>
        <v/>
      </c>
      <c r="C4924" s="28">
        <f>ROUNDDOWN(((ROW(C4924)-ROW(C$7))/C$5)+1,0)</f>
        <v/>
      </c>
    </row>
    <row r="4925">
      <c r="B4925" s="28">
        <f>IF(C4925&lt; $D$4+1,MOD(((ROW(B4925)-ROW(B$7))),$C$5)+1,"")</f>
        <v/>
      </c>
      <c r="C4925" s="28">
        <f>ROUNDDOWN(((ROW(C4925)-ROW(C$7))/C$5)+1,0)</f>
        <v/>
      </c>
    </row>
    <row r="4926">
      <c r="B4926" s="28">
        <f>IF(C4926&lt; $D$4+1,MOD(((ROW(B4926)-ROW(B$7))),$C$5)+1,"")</f>
        <v/>
      </c>
      <c r="C4926" s="28">
        <f>ROUNDDOWN(((ROW(C4926)-ROW(C$7))/C$5)+1,0)</f>
        <v/>
      </c>
    </row>
    <row r="4927">
      <c r="B4927" s="28">
        <f>IF(C4927&lt; $D$4+1,MOD(((ROW(B4927)-ROW(B$7))),$C$5)+1,"")</f>
        <v/>
      </c>
      <c r="C4927" s="28">
        <f>ROUNDDOWN(((ROW(C4927)-ROW(C$7))/C$5)+1,0)</f>
        <v/>
      </c>
    </row>
    <row r="4928">
      <c r="B4928" s="28">
        <f>IF(C4928&lt; $D$4+1,MOD(((ROW(B4928)-ROW(B$7))),$C$5)+1,"")</f>
        <v/>
      </c>
      <c r="C4928" s="28">
        <f>ROUNDDOWN(((ROW(C4928)-ROW(C$7))/C$5)+1,0)</f>
        <v/>
      </c>
    </row>
    <row r="4929">
      <c r="B4929" s="28">
        <f>IF(C4929&lt; $D$4+1,MOD(((ROW(B4929)-ROW(B$7))),$C$5)+1,"")</f>
        <v/>
      </c>
      <c r="C4929" s="28">
        <f>ROUNDDOWN(((ROW(C4929)-ROW(C$7))/C$5)+1,0)</f>
        <v/>
      </c>
    </row>
    <row r="4930">
      <c r="B4930" s="28">
        <f>IF(C4930&lt; $D$4+1,MOD(((ROW(B4930)-ROW(B$7))),$C$5)+1,"")</f>
        <v/>
      </c>
      <c r="C4930" s="28">
        <f>ROUNDDOWN(((ROW(C4930)-ROW(C$7))/C$5)+1,0)</f>
        <v/>
      </c>
    </row>
    <row r="4931">
      <c r="B4931" s="28">
        <f>IF(C4931&lt; $D$4+1,MOD(((ROW(B4931)-ROW(B$7))),$C$5)+1,"")</f>
        <v/>
      </c>
      <c r="C4931" s="28">
        <f>ROUNDDOWN(((ROW(C4931)-ROW(C$7))/C$5)+1,0)</f>
        <v/>
      </c>
    </row>
    <row r="4932">
      <c r="B4932" s="28">
        <f>IF(C4932&lt; $D$4+1,MOD(((ROW(B4932)-ROW(B$7))),$C$5)+1,"")</f>
        <v/>
      </c>
      <c r="C4932" s="28">
        <f>ROUNDDOWN(((ROW(C4932)-ROW(C$7))/C$5)+1,0)</f>
        <v/>
      </c>
    </row>
    <row r="4933">
      <c r="B4933" s="28">
        <f>IF(C4933&lt; $D$4+1,MOD(((ROW(B4933)-ROW(B$7))),$C$5)+1,"")</f>
        <v/>
      </c>
      <c r="C4933" s="28">
        <f>ROUNDDOWN(((ROW(C4933)-ROW(C$7))/C$5)+1,0)</f>
        <v/>
      </c>
    </row>
    <row r="4934">
      <c r="B4934" s="28">
        <f>IF(C4934&lt; $D$4+1,MOD(((ROW(B4934)-ROW(B$7))),$C$5)+1,"")</f>
        <v/>
      </c>
      <c r="C4934" s="28">
        <f>ROUNDDOWN(((ROW(C4934)-ROW(C$7))/C$5)+1,0)</f>
        <v/>
      </c>
    </row>
    <row r="4935">
      <c r="B4935" s="28">
        <f>IF(C4935&lt; $D$4+1,MOD(((ROW(B4935)-ROW(B$7))),$C$5)+1,"")</f>
        <v/>
      </c>
      <c r="C4935" s="28">
        <f>ROUNDDOWN(((ROW(C4935)-ROW(C$7))/C$5)+1,0)</f>
        <v/>
      </c>
    </row>
    <row r="4936">
      <c r="B4936" s="28">
        <f>IF(C4936&lt; $D$4+1,MOD(((ROW(B4936)-ROW(B$7))),$C$5)+1,"")</f>
        <v/>
      </c>
      <c r="C4936" s="28">
        <f>ROUNDDOWN(((ROW(C4936)-ROW(C$7))/C$5)+1,0)</f>
        <v/>
      </c>
    </row>
    <row r="4937">
      <c r="B4937" s="28">
        <f>IF(C4937&lt; $D$4+1,MOD(((ROW(B4937)-ROW(B$7))),$C$5)+1,"")</f>
        <v/>
      </c>
      <c r="C4937" s="28">
        <f>ROUNDDOWN(((ROW(C4937)-ROW(C$7))/C$5)+1,0)</f>
        <v/>
      </c>
    </row>
    <row r="4938">
      <c r="B4938" s="28">
        <f>IF(C4938&lt; $D$4+1,MOD(((ROW(B4938)-ROW(B$7))),$C$5)+1,"")</f>
        <v/>
      </c>
      <c r="C4938" s="28">
        <f>ROUNDDOWN(((ROW(C4938)-ROW(C$7))/C$5)+1,0)</f>
        <v/>
      </c>
    </row>
    <row r="4939">
      <c r="B4939" s="28">
        <f>IF(C4939&lt; $D$4+1,MOD(((ROW(B4939)-ROW(B$7))),$C$5)+1,"")</f>
        <v/>
      </c>
      <c r="C4939" s="28">
        <f>ROUNDDOWN(((ROW(C4939)-ROW(C$7))/C$5)+1,0)</f>
        <v/>
      </c>
    </row>
    <row r="4940">
      <c r="B4940" s="28">
        <f>IF(C4940&lt; $D$4+1,MOD(((ROW(B4940)-ROW(B$7))),$C$5)+1,"")</f>
        <v/>
      </c>
      <c r="C4940" s="28">
        <f>ROUNDDOWN(((ROW(C4940)-ROW(C$7))/C$5)+1,0)</f>
        <v/>
      </c>
    </row>
    <row r="4941">
      <c r="B4941" s="28">
        <f>IF(C4941&lt; $D$4+1,MOD(((ROW(B4941)-ROW(B$7))),$C$5)+1,"")</f>
        <v/>
      </c>
      <c r="C4941" s="28">
        <f>ROUNDDOWN(((ROW(C4941)-ROW(C$7))/C$5)+1,0)</f>
        <v/>
      </c>
    </row>
    <row r="4942">
      <c r="B4942" s="28">
        <f>IF(C4942&lt; $D$4+1,MOD(((ROW(B4942)-ROW(B$7))),$C$5)+1,"")</f>
        <v/>
      </c>
      <c r="C4942" s="28">
        <f>ROUNDDOWN(((ROW(C4942)-ROW(C$7))/C$5)+1,0)</f>
        <v/>
      </c>
    </row>
    <row r="4943">
      <c r="B4943" s="28">
        <f>IF(C4943&lt; $D$4+1,MOD(((ROW(B4943)-ROW(B$7))),$C$5)+1,"")</f>
        <v/>
      </c>
      <c r="C4943" s="28">
        <f>ROUNDDOWN(((ROW(C4943)-ROW(C$7))/C$5)+1,0)</f>
        <v/>
      </c>
    </row>
    <row r="4944">
      <c r="B4944" s="28">
        <f>IF(C4944&lt; $D$4+1,MOD(((ROW(B4944)-ROW(B$7))),$C$5)+1,"")</f>
        <v/>
      </c>
      <c r="C4944" s="28">
        <f>ROUNDDOWN(((ROW(C4944)-ROW(C$7))/C$5)+1,0)</f>
        <v/>
      </c>
    </row>
    <row r="4945">
      <c r="B4945" s="28">
        <f>IF(C4945&lt; $D$4+1,MOD(((ROW(B4945)-ROW(B$7))),$C$5)+1,"")</f>
        <v/>
      </c>
      <c r="C4945" s="28">
        <f>ROUNDDOWN(((ROW(C4945)-ROW(C$7))/C$5)+1,0)</f>
        <v/>
      </c>
    </row>
    <row r="4946">
      <c r="B4946" s="28">
        <f>IF(C4946&lt; $D$4+1,MOD(((ROW(B4946)-ROW(B$7))),$C$5)+1,"")</f>
        <v/>
      </c>
      <c r="C4946" s="28">
        <f>ROUNDDOWN(((ROW(C4946)-ROW(C$7))/C$5)+1,0)</f>
        <v/>
      </c>
    </row>
    <row r="4947">
      <c r="B4947" s="28">
        <f>IF(C4947&lt; $D$4+1,MOD(((ROW(B4947)-ROW(B$7))),$C$5)+1,"")</f>
        <v/>
      </c>
      <c r="C4947" s="28">
        <f>ROUNDDOWN(((ROW(C4947)-ROW(C$7))/C$5)+1,0)</f>
        <v/>
      </c>
    </row>
    <row r="4948">
      <c r="B4948" s="28">
        <f>IF(C4948&lt; $D$4+1,MOD(((ROW(B4948)-ROW(B$7))),$C$5)+1,"")</f>
        <v/>
      </c>
      <c r="C4948" s="28">
        <f>ROUNDDOWN(((ROW(C4948)-ROW(C$7))/C$5)+1,0)</f>
        <v/>
      </c>
    </row>
    <row r="4949">
      <c r="B4949" s="28">
        <f>IF(C4949&lt; $D$4+1,MOD(((ROW(B4949)-ROW(B$7))),$C$5)+1,"")</f>
        <v/>
      </c>
      <c r="C4949" s="28">
        <f>ROUNDDOWN(((ROW(C4949)-ROW(C$7))/C$5)+1,0)</f>
        <v/>
      </c>
    </row>
    <row r="4950">
      <c r="B4950" s="28">
        <f>IF(C4950&lt; $D$4+1,MOD(((ROW(B4950)-ROW(B$7))),$C$5)+1,"")</f>
        <v/>
      </c>
      <c r="C4950" s="28">
        <f>ROUNDDOWN(((ROW(C4950)-ROW(C$7))/C$5)+1,0)</f>
        <v/>
      </c>
    </row>
    <row r="4951">
      <c r="B4951" s="28">
        <f>IF(C4951&lt; $D$4+1,MOD(((ROW(B4951)-ROW(B$7))),$C$5)+1,"")</f>
        <v/>
      </c>
      <c r="C4951" s="28">
        <f>ROUNDDOWN(((ROW(C4951)-ROW(C$7))/C$5)+1,0)</f>
        <v/>
      </c>
    </row>
    <row r="4952">
      <c r="B4952" s="28">
        <f>IF(C4952&lt; $D$4+1,MOD(((ROW(B4952)-ROW(B$7))),$C$5)+1,"")</f>
        <v/>
      </c>
      <c r="C4952" s="28">
        <f>ROUNDDOWN(((ROW(C4952)-ROW(C$7))/C$5)+1,0)</f>
        <v/>
      </c>
    </row>
    <row r="4953">
      <c r="B4953" s="28">
        <f>IF(C4953&lt; $D$4+1,MOD(((ROW(B4953)-ROW(B$7))),$C$5)+1,"")</f>
        <v/>
      </c>
      <c r="C4953" s="28">
        <f>ROUNDDOWN(((ROW(C4953)-ROW(C$7))/C$5)+1,0)</f>
        <v/>
      </c>
    </row>
    <row r="4954">
      <c r="B4954" s="28">
        <f>IF(C4954&lt; $D$4+1,MOD(((ROW(B4954)-ROW(B$7))),$C$5)+1,"")</f>
        <v/>
      </c>
      <c r="C4954" s="28">
        <f>ROUNDDOWN(((ROW(C4954)-ROW(C$7))/C$5)+1,0)</f>
        <v/>
      </c>
    </row>
    <row r="4955">
      <c r="B4955" s="28">
        <f>IF(C4955&lt; $D$4+1,MOD(((ROW(B4955)-ROW(B$7))),$C$5)+1,"")</f>
        <v/>
      </c>
      <c r="C4955" s="28">
        <f>ROUNDDOWN(((ROW(C4955)-ROW(C$7))/C$5)+1,0)</f>
        <v/>
      </c>
    </row>
    <row r="4956">
      <c r="B4956" s="28">
        <f>IF(C4956&lt; $D$4+1,MOD(((ROW(B4956)-ROW(B$7))),$C$5)+1,"")</f>
        <v/>
      </c>
      <c r="C4956" s="28">
        <f>ROUNDDOWN(((ROW(C4956)-ROW(C$7))/C$5)+1,0)</f>
        <v/>
      </c>
    </row>
    <row r="4957">
      <c r="B4957" s="28">
        <f>IF(C4957&lt; $D$4+1,MOD(((ROW(B4957)-ROW(B$7))),$C$5)+1,"")</f>
        <v/>
      </c>
      <c r="C4957" s="28">
        <f>ROUNDDOWN(((ROW(C4957)-ROW(C$7))/C$5)+1,0)</f>
        <v/>
      </c>
    </row>
    <row r="4958">
      <c r="B4958" s="28">
        <f>IF(C4958&lt; $D$4+1,MOD(((ROW(B4958)-ROW(B$7))),$C$5)+1,"")</f>
        <v/>
      </c>
      <c r="C4958" s="28">
        <f>ROUNDDOWN(((ROW(C4958)-ROW(C$7))/C$5)+1,0)</f>
        <v/>
      </c>
    </row>
    <row r="4959">
      <c r="B4959" s="28">
        <f>IF(C4959&lt; $D$4+1,MOD(((ROW(B4959)-ROW(B$7))),$C$5)+1,"")</f>
        <v/>
      </c>
      <c r="C4959" s="28">
        <f>ROUNDDOWN(((ROW(C4959)-ROW(C$7))/C$5)+1,0)</f>
        <v/>
      </c>
    </row>
    <row r="4960">
      <c r="B4960" s="28">
        <f>IF(C4960&lt; $D$4+1,MOD(((ROW(B4960)-ROW(B$7))),$C$5)+1,"")</f>
        <v/>
      </c>
      <c r="C4960" s="28">
        <f>ROUNDDOWN(((ROW(C4960)-ROW(C$7))/C$5)+1,0)</f>
        <v/>
      </c>
    </row>
    <row r="4961">
      <c r="B4961" s="28">
        <f>IF(C4961&lt; $D$4+1,MOD(((ROW(B4961)-ROW(B$7))),$C$5)+1,"")</f>
        <v/>
      </c>
      <c r="C4961" s="28">
        <f>ROUNDDOWN(((ROW(C4961)-ROW(C$7))/C$5)+1,0)</f>
        <v/>
      </c>
    </row>
    <row r="4962">
      <c r="B4962" s="28">
        <f>IF(C4962&lt; $D$4+1,MOD(((ROW(B4962)-ROW(B$7))),$C$5)+1,"")</f>
        <v/>
      </c>
      <c r="C4962" s="28">
        <f>ROUNDDOWN(((ROW(C4962)-ROW(C$7))/C$5)+1,0)</f>
        <v/>
      </c>
    </row>
    <row r="4963">
      <c r="B4963" s="28">
        <f>IF(C4963&lt; $D$4+1,MOD(((ROW(B4963)-ROW(B$7))),$C$5)+1,"")</f>
        <v/>
      </c>
      <c r="C4963" s="28">
        <f>ROUNDDOWN(((ROW(C4963)-ROW(C$7))/C$5)+1,0)</f>
        <v/>
      </c>
    </row>
    <row r="4964">
      <c r="B4964" s="28">
        <f>IF(C4964&lt; $D$4+1,MOD(((ROW(B4964)-ROW(B$7))),$C$5)+1,"")</f>
        <v/>
      </c>
      <c r="C4964" s="28">
        <f>ROUNDDOWN(((ROW(C4964)-ROW(C$7))/C$5)+1,0)</f>
        <v/>
      </c>
    </row>
    <row r="4965">
      <c r="B4965" s="28">
        <f>IF(C4965&lt; $D$4+1,MOD(((ROW(B4965)-ROW(B$7))),$C$5)+1,"")</f>
        <v/>
      </c>
      <c r="C4965" s="28">
        <f>ROUNDDOWN(((ROW(C4965)-ROW(C$7))/C$5)+1,0)</f>
        <v/>
      </c>
    </row>
    <row r="4966">
      <c r="B4966" s="28">
        <f>IF(C4966&lt; $D$4+1,MOD(((ROW(B4966)-ROW(B$7))),$C$5)+1,"")</f>
        <v/>
      </c>
      <c r="C4966" s="28">
        <f>ROUNDDOWN(((ROW(C4966)-ROW(C$7))/C$5)+1,0)</f>
        <v/>
      </c>
    </row>
    <row r="4967">
      <c r="B4967" s="28">
        <f>IF(C4967&lt; $D$4+1,MOD(((ROW(B4967)-ROW(B$7))),$C$5)+1,"")</f>
        <v/>
      </c>
      <c r="C4967" s="28">
        <f>ROUNDDOWN(((ROW(C4967)-ROW(C$7))/C$5)+1,0)</f>
        <v/>
      </c>
    </row>
    <row r="4968">
      <c r="B4968" s="28">
        <f>IF(C4968&lt; $D$4+1,MOD(((ROW(B4968)-ROW(B$7))),$C$5)+1,"")</f>
        <v/>
      </c>
      <c r="C4968" s="28">
        <f>ROUNDDOWN(((ROW(C4968)-ROW(C$7))/C$5)+1,0)</f>
        <v/>
      </c>
    </row>
    <row r="4969">
      <c r="B4969" s="28">
        <f>IF(C4969&lt; $D$4+1,MOD(((ROW(B4969)-ROW(B$7))),$C$5)+1,"")</f>
        <v/>
      </c>
      <c r="C4969" s="28">
        <f>ROUNDDOWN(((ROW(C4969)-ROW(C$7))/C$5)+1,0)</f>
        <v/>
      </c>
    </row>
    <row r="4970">
      <c r="B4970" s="28">
        <f>IF(C4970&lt; $D$4+1,MOD(((ROW(B4970)-ROW(B$7))),$C$5)+1,"")</f>
        <v/>
      </c>
      <c r="C4970" s="28">
        <f>ROUNDDOWN(((ROW(C4970)-ROW(C$7))/C$5)+1,0)</f>
        <v/>
      </c>
    </row>
    <row r="4971">
      <c r="B4971" s="28">
        <f>IF(C4971&lt; $D$4+1,MOD(((ROW(B4971)-ROW(B$7))),$C$5)+1,"")</f>
        <v/>
      </c>
      <c r="C4971" s="28">
        <f>ROUNDDOWN(((ROW(C4971)-ROW(C$7))/C$5)+1,0)</f>
        <v/>
      </c>
    </row>
    <row r="4972">
      <c r="B4972" s="28">
        <f>IF(C4972&lt; $D$4+1,MOD(((ROW(B4972)-ROW(B$7))),$C$5)+1,"")</f>
        <v/>
      </c>
      <c r="C4972" s="28">
        <f>ROUNDDOWN(((ROW(C4972)-ROW(C$7))/C$5)+1,0)</f>
        <v/>
      </c>
    </row>
    <row r="4973">
      <c r="B4973" s="28">
        <f>IF(C4973&lt; $D$4+1,MOD(((ROW(B4973)-ROW(B$7))),$C$5)+1,"")</f>
        <v/>
      </c>
      <c r="C4973" s="28">
        <f>ROUNDDOWN(((ROW(C4973)-ROW(C$7))/C$5)+1,0)</f>
        <v/>
      </c>
    </row>
    <row r="4974">
      <c r="B4974" s="28">
        <f>IF(C4974&lt; $D$4+1,MOD(((ROW(B4974)-ROW(B$7))),$C$5)+1,"")</f>
        <v/>
      </c>
      <c r="C4974" s="28">
        <f>ROUNDDOWN(((ROW(C4974)-ROW(C$7))/C$5)+1,0)</f>
        <v/>
      </c>
    </row>
    <row r="4975">
      <c r="B4975" s="28">
        <f>IF(C4975&lt; $D$4+1,MOD(((ROW(B4975)-ROW(B$7))),$C$5)+1,"")</f>
        <v/>
      </c>
      <c r="C4975" s="28">
        <f>ROUNDDOWN(((ROW(C4975)-ROW(C$7))/C$5)+1,0)</f>
        <v/>
      </c>
    </row>
    <row r="4976">
      <c r="B4976" s="28">
        <f>IF(C4976&lt; $D$4+1,MOD(((ROW(B4976)-ROW(B$7))),$C$5)+1,"")</f>
        <v/>
      </c>
      <c r="C4976" s="28">
        <f>ROUNDDOWN(((ROW(C4976)-ROW(C$7))/C$5)+1,0)</f>
        <v/>
      </c>
    </row>
    <row r="4977">
      <c r="B4977" s="28">
        <f>IF(C4977&lt; $D$4+1,MOD(((ROW(B4977)-ROW(B$7))),$C$5)+1,"")</f>
        <v/>
      </c>
      <c r="C4977" s="28">
        <f>ROUNDDOWN(((ROW(C4977)-ROW(C$7))/C$5)+1,0)</f>
        <v/>
      </c>
    </row>
    <row r="4978">
      <c r="B4978" s="28">
        <f>IF(C4978&lt; $D$4+1,MOD(((ROW(B4978)-ROW(B$7))),$C$5)+1,"")</f>
        <v/>
      </c>
      <c r="C4978" s="28">
        <f>ROUNDDOWN(((ROW(C4978)-ROW(C$7))/C$5)+1,0)</f>
        <v/>
      </c>
    </row>
    <row r="4979">
      <c r="B4979" s="28">
        <f>IF(C4979&lt; $D$4+1,MOD(((ROW(B4979)-ROW(B$7))),$C$5)+1,"")</f>
        <v/>
      </c>
      <c r="C4979" s="28">
        <f>ROUNDDOWN(((ROW(C4979)-ROW(C$7))/C$5)+1,0)</f>
        <v/>
      </c>
    </row>
    <row r="4980">
      <c r="B4980" s="28">
        <f>IF(C4980&lt; $D$4+1,MOD(((ROW(B4980)-ROW(B$7))),$C$5)+1,"")</f>
        <v/>
      </c>
      <c r="C4980" s="28">
        <f>ROUNDDOWN(((ROW(C4980)-ROW(C$7))/C$5)+1,0)</f>
        <v/>
      </c>
    </row>
    <row r="4981">
      <c r="B4981" s="28">
        <f>IF(C4981&lt; $D$4+1,MOD(((ROW(B4981)-ROW(B$7))),$C$5)+1,"")</f>
        <v/>
      </c>
      <c r="C4981" s="28">
        <f>ROUNDDOWN(((ROW(C4981)-ROW(C$7))/C$5)+1,0)</f>
        <v/>
      </c>
    </row>
    <row r="4982">
      <c r="B4982" s="28">
        <f>IF(C4982&lt; $D$4+1,MOD(((ROW(B4982)-ROW(B$7))),$C$5)+1,"")</f>
        <v/>
      </c>
      <c r="C4982" s="28">
        <f>ROUNDDOWN(((ROW(C4982)-ROW(C$7))/C$5)+1,0)</f>
        <v/>
      </c>
    </row>
    <row r="4983">
      <c r="B4983" s="28">
        <f>IF(C4983&lt; $D$4+1,MOD(((ROW(B4983)-ROW(B$7))),$C$5)+1,"")</f>
        <v/>
      </c>
      <c r="C4983" s="28">
        <f>ROUNDDOWN(((ROW(C4983)-ROW(C$7))/C$5)+1,0)</f>
        <v/>
      </c>
    </row>
    <row r="4984">
      <c r="B4984" s="28">
        <f>IF(C4984&lt; $D$4+1,MOD(((ROW(B4984)-ROW(B$7))),$C$5)+1,"")</f>
        <v/>
      </c>
      <c r="C4984" s="28">
        <f>ROUNDDOWN(((ROW(C4984)-ROW(C$7))/C$5)+1,0)</f>
        <v/>
      </c>
    </row>
    <row r="4985">
      <c r="B4985" s="28">
        <f>IF(C4985&lt; $D$4+1,MOD(((ROW(B4985)-ROW(B$7))),$C$5)+1,"")</f>
        <v/>
      </c>
      <c r="C4985" s="28">
        <f>ROUNDDOWN(((ROW(C4985)-ROW(C$7))/C$5)+1,0)</f>
        <v/>
      </c>
    </row>
    <row r="4986">
      <c r="B4986" s="28">
        <f>IF(C4986&lt; $D$4+1,MOD(((ROW(B4986)-ROW(B$7))),$C$5)+1,"")</f>
        <v/>
      </c>
      <c r="C4986" s="28">
        <f>ROUNDDOWN(((ROW(C4986)-ROW(C$7))/C$5)+1,0)</f>
        <v/>
      </c>
    </row>
    <row r="4987">
      <c r="B4987" s="28">
        <f>IF(C4987&lt; $D$4+1,MOD(((ROW(B4987)-ROW(B$7))),$C$5)+1,"")</f>
        <v/>
      </c>
      <c r="C4987" s="28">
        <f>ROUNDDOWN(((ROW(C4987)-ROW(C$7))/C$5)+1,0)</f>
        <v/>
      </c>
    </row>
    <row r="4988">
      <c r="B4988" s="28">
        <f>IF(C4988&lt; $D$4+1,MOD(((ROW(B4988)-ROW(B$7))),$C$5)+1,"")</f>
        <v/>
      </c>
      <c r="C4988" s="28">
        <f>ROUNDDOWN(((ROW(C4988)-ROW(C$7))/C$5)+1,0)</f>
        <v/>
      </c>
    </row>
    <row r="4989">
      <c r="B4989" s="28">
        <f>IF(C4989&lt; $D$4+1,MOD(((ROW(B4989)-ROW(B$7))),$C$5)+1,"")</f>
        <v/>
      </c>
      <c r="C4989" s="28">
        <f>ROUNDDOWN(((ROW(C4989)-ROW(C$7))/C$5)+1,0)</f>
        <v/>
      </c>
    </row>
    <row r="4990">
      <c r="B4990" s="28">
        <f>IF(C4990&lt; $D$4+1,MOD(((ROW(B4990)-ROW(B$7))),$C$5)+1,"")</f>
        <v/>
      </c>
      <c r="C4990" s="28">
        <f>ROUNDDOWN(((ROW(C4990)-ROW(C$7))/C$5)+1,0)</f>
        <v/>
      </c>
    </row>
    <row r="4991">
      <c r="B4991" s="28">
        <f>IF(C4991&lt; $D$4+1,MOD(((ROW(B4991)-ROW(B$7))),$C$5)+1,"")</f>
        <v/>
      </c>
      <c r="C4991" s="28">
        <f>ROUNDDOWN(((ROW(C4991)-ROW(C$7))/C$5)+1,0)</f>
        <v/>
      </c>
    </row>
    <row r="4992">
      <c r="B4992" s="28">
        <f>IF(C4992&lt; $D$4+1,MOD(((ROW(B4992)-ROW(B$7))),$C$5)+1,"")</f>
        <v/>
      </c>
      <c r="C4992" s="28">
        <f>ROUNDDOWN(((ROW(C4992)-ROW(C$7))/C$5)+1,0)</f>
        <v/>
      </c>
    </row>
    <row r="4993">
      <c r="B4993" s="28">
        <f>IF(C4993&lt; $D$4+1,MOD(((ROW(B4993)-ROW(B$7))),$C$5)+1,"")</f>
        <v/>
      </c>
      <c r="C4993" s="28">
        <f>ROUNDDOWN(((ROW(C4993)-ROW(C$7))/C$5)+1,0)</f>
        <v/>
      </c>
    </row>
    <row r="4994">
      <c r="B4994" s="28">
        <f>IF(C4994&lt; $D$4+1,MOD(((ROW(B4994)-ROW(B$7))),$C$5)+1,"")</f>
        <v/>
      </c>
      <c r="C4994" s="28">
        <f>ROUNDDOWN(((ROW(C4994)-ROW(C$7))/C$5)+1,0)</f>
        <v/>
      </c>
    </row>
    <row r="4995">
      <c r="B4995" s="28">
        <f>IF(C4995&lt; $D$4+1,MOD(((ROW(B4995)-ROW(B$7))),$C$5)+1,"")</f>
        <v/>
      </c>
      <c r="C4995" s="28">
        <f>ROUNDDOWN(((ROW(C4995)-ROW(C$7))/C$5)+1,0)</f>
        <v/>
      </c>
    </row>
    <row r="4996">
      <c r="B4996" s="28">
        <f>IF(C4996&lt; $D$4+1,MOD(((ROW(B4996)-ROW(B$7))),$C$5)+1,"")</f>
        <v/>
      </c>
      <c r="C4996" s="28">
        <f>ROUNDDOWN(((ROW(C4996)-ROW(C$7))/C$5)+1,0)</f>
        <v/>
      </c>
    </row>
    <row r="4997">
      <c r="B4997" s="28">
        <f>IF(C4997&lt; $D$4+1,MOD(((ROW(B4997)-ROW(B$7))),$C$5)+1,"")</f>
        <v/>
      </c>
      <c r="C4997" s="28">
        <f>ROUNDDOWN(((ROW(C4997)-ROW(C$7))/C$5)+1,0)</f>
        <v/>
      </c>
    </row>
    <row r="4998">
      <c r="B4998" s="28">
        <f>IF(C4998&lt; $D$4+1,MOD(((ROW(B4998)-ROW(B$7))),$C$5)+1,"")</f>
        <v/>
      </c>
      <c r="C4998" s="28">
        <f>ROUNDDOWN(((ROW(C4998)-ROW(C$7))/C$5)+1,0)</f>
        <v/>
      </c>
    </row>
    <row r="4999">
      <c r="B4999" s="28">
        <f>IF(C4999&lt; $D$4+1,MOD(((ROW(B4999)-ROW(B$7))),$C$5)+1,"")</f>
        <v/>
      </c>
      <c r="C4999" s="28">
        <f>ROUNDDOWN(((ROW(C4999)-ROW(C$7))/C$5)+1,0)</f>
        <v/>
      </c>
    </row>
    <row r="5000">
      <c r="B5000" s="28">
        <f>IF(C5000&lt; $D$4+1,MOD(((ROW(B5000)-ROW(B$7))),$C$5)+1,"")</f>
        <v/>
      </c>
      <c r="C5000" s="28">
        <f>ROUNDDOWN(((ROW(C5000)-ROW(C$7))/C$5)+1,0)</f>
        <v/>
      </c>
    </row>
    <row r="5001">
      <c r="B5001" s="28">
        <f>IF(C5001&lt; $D$4+1,MOD(((ROW(B5001)-ROW(B$7))),$C$5)+1,"")</f>
        <v/>
      </c>
      <c r="C5001" s="28">
        <f>ROUNDDOWN(((ROW(C5001)-ROW(C$7))/C$5)+1,0)</f>
        <v/>
      </c>
    </row>
    <row r="5002">
      <c r="B5002" s="28">
        <f>IF(C5002&lt; $D$4+1,MOD(((ROW(B5002)-ROW(B$7))),$C$5)+1,"")</f>
        <v/>
      </c>
      <c r="C5002" s="28">
        <f>ROUNDDOWN(((ROW(C5002)-ROW(C$7))/C$5)+1,0)</f>
        <v/>
      </c>
    </row>
    <row r="5003">
      <c r="B5003" s="28">
        <f>IF(C5003&lt; $D$4+1,MOD(((ROW(B5003)-ROW(B$7))),$C$5)+1,"")</f>
        <v/>
      </c>
      <c r="C5003" s="28">
        <f>ROUNDDOWN(((ROW(C5003)-ROW(C$7))/C$5)+1,0)</f>
        <v/>
      </c>
    </row>
    <row r="5004">
      <c r="B5004" s="28">
        <f>IF(C5004&lt; $D$4+1,MOD(((ROW(B5004)-ROW(B$7))),$C$5)+1,"")</f>
        <v/>
      </c>
      <c r="C5004" s="28">
        <f>ROUNDDOWN(((ROW(C5004)-ROW(C$7))/C$5)+1,0)</f>
        <v/>
      </c>
    </row>
    <row r="5005">
      <c r="B5005" s="28">
        <f>IF(C5005&lt; $D$4+1,MOD(((ROW(B5005)-ROW(B$7))),$C$5)+1,"")</f>
        <v/>
      </c>
      <c r="C5005" s="28">
        <f>ROUNDDOWN(((ROW(C5005)-ROW(C$7))/C$5)+1,0)</f>
        <v/>
      </c>
    </row>
    <row r="5006">
      <c r="B5006" s="28">
        <f>IF(C5006&lt; $D$4+1,MOD(((ROW(B5006)-ROW(B$7))),$C$5)+1,"")</f>
        <v/>
      </c>
      <c r="C5006" s="28">
        <f>ROUNDDOWN(((ROW(C5006)-ROW(C$7))/C$5)+1,0)</f>
        <v/>
      </c>
    </row>
    <row r="5007">
      <c r="B5007" s="28">
        <f>IF(C5007&lt; $D$4+1,MOD(((ROW(B5007)-ROW(B$7))),$C$5)+1,"")</f>
        <v/>
      </c>
      <c r="C5007" s="28">
        <f>ROUNDDOWN(((ROW(C5007)-ROW(C$7))/C$5)+1,0)</f>
        <v/>
      </c>
    </row>
    <row r="5008">
      <c r="B5008" s="28">
        <f>IF(C5008&lt; $D$4+1,MOD(((ROW(B5008)-ROW(B$7))),$C$5)+1,"")</f>
        <v/>
      </c>
      <c r="C5008" s="28">
        <f>ROUNDDOWN(((ROW(C5008)-ROW(C$7))/C$5)+1,0)</f>
        <v/>
      </c>
    </row>
    <row r="5009">
      <c r="B5009" s="28">
        <f>IF(C5009&lt; $D$4+1,MOD(((ROW(B5009)-ROW(B$7))),$C$5)+1,"")</f>
        <v/>
      </c>
      <c r="C5009" s="28">
        <f>ROUNDDOWN(((ROW(C5009)-ROW(C$7))/C$5)+1,0)</f>
        <v/>
      </c>
    </row>
    <row r="5010">
      <c r="B5010" s="28">
        <f>IF(C5010&lt; $D$4+1,MOD(((ROW(B5010)-ROW(B$7))),$C$5)+1,"")</f>
        <v/>
      </c>
      <c r="C5010" s="28">
        <f>ROUNDDOWN(((ROW(C5010)-ROW(C$7))/C$5)+1,0)</f>
        <v/>
      </c>
    </row>
    <row r="5011">
      <c r="B5011" s="28">
        <f>IF(C5011&lt; $D$4+1,MOD(((ROW(B5011)-ROW(B$7))),$C$5)+1,"")</f>
        <v/>
      </c>
      <c r="C5011" s="28">
        <f>ROUNDDOWN(((ROW(C5011)-ROW(C$7))/C$5)+1,0)</f>
        <v/>
      </c>
    </row>
    <row r="5012">
      <c r="B5012" s="28">
        <f>IF(C5012&lt; $D$4+1,MOD(((ROW(B5012)-ROW(B$7))),$C$5)+1,"")</f>
        <v/>
      </c>
      <c r="C5012" s="28">
        <f>ROUNDDOWN(((ROW(C5012)-ROW(C$7))/C$5)+1,0)</f>
        <v/>
      </c>
    </row>
    <row r="5013">
      <c r="B5013" s="28">
        <f>IF(C5013&lt; $D$4+1,MOD(((ROW(B5013)-ROW(B$7))),$C$5)+1,"")</f>
        <v/>
      </c>
      <c r="C5013" s="28">
        <f>ROUNDDOWN(((ROW(C5013)-ROW(C$7))/C$5)+1,0)</f>
        <v/>
      </c>
    </row>
    <row r="5014">
      <c r="B5014" s="28">
        <f>IF(C5014&lt; $D$4+1,MOD(((ROW(B5014)-ROW(B$7))),$C$5)+1,"")</f>
        <v/>
      </c>
      <c r="C5014" s="28">
        <f>ROUNDDOWN(((ROW(C5014)-ROW(C$7))/C$5)+1,0)</f>
        <v/>
      </c>
    </row>
    <row r="5015">
      <c r="B5015" s="28">
        <f>IF(C5015&lt; $D$4+1,MOD(((ROW(B5015)-ROW(B$7))),$C$5)+1,"")</f>
        <v/>
      </c>
      <c r="C5015" s="28">
        <f>ROUNDDOWN(((ROW(C5015)-ROW(C$7))/C$5)+1,0)</f>
        <v/>
      </c>
    </row>
    <row r="5016">
      <c r="B5016" s="28">
        <f>IF(C5016&lt; $D$4+1,MOD(((ROW(B5016)-ROW(B$7))),$C$5)+1,"")</f>
        <v/>
      </c>
      <c r="C5016" s="28">
        <f>ROUNDDOWN(((ROW(C5016)-ROW(C$7))/C$5)+1,0)</f>
        <v/>
      </c>
    </row>
    <row r="5017">
      <c r="B5017" s="28">
        <f>IF(C5017&lt; $D$4+1,MOD(((ROW(B5017)-ROW(B$7))),$C$5)+1,"")</f>
        <v/>
      </c>
      <c r="C5017" s="28">
        <f>ROUNDDOWN(((ROW(C5017)-ROW(C$7))/C$5)+1,0)</f>
        <v/>
      </c>
    </row>
    <row r="5018">
      <c r="B5018" s="28">
        <f>IF(C5018&lt; $D$4+1,MOD(((ROW(B5018)-ROW(B$7))),$C$5)+1,"")</f>
        <v/>
      </c>
      <c r="C5018" s="28">
        <f>ROUNDDOWN(((ROW(C5018)-ROW(C$7))/C$5)+1,0)</f>
        <v/>
      </c>
    </row>
    <row r="5019">
      <c r="B5019" s="28">
        <f>IF(C5019&lt; $D$4+1,MOD(((ROW(B5019)-ROW(B$7))),$C$5)+1,"")</f>
        <v/>
      </c>
      <c r="C5019" s="28">
        <f>ROUNDDOWN(((ROW(C5019)-ROW(C$7))/C$5)+1,0)</f>
        <v/>
      </c>
    </row>
    <row r="5020">
      <c r="B5020" s="28">
        <f>IF(C5020&lt; $D$4+1,MOD(((ROW(B5020)-ROW(B$7))),$C$5)+1,"")</f>
        <v/>
      </c>
      <c r="C5020" s="28">
        <f>ROUNDDOWN(((ROW(C5020)-ROW(C$7))/C$5)+1,0)</f>
        <v/>
      </c>
    </row>
    <row r="5021">
      <c r="B5021" s="28">
        <f>IF(C5021&lt; $D$4+1,MOD(((ROW(B5021)-ROW(B$7))),$C$5)+1,"")</f>
        <v/>
      </c>
      <c r="C5021" s="28">
        <f>ROUNDDOWN(((ROW(C5021)-ROW(C$7))/C$5)+1,0)</f>
        <v/>
      </c>
    </row>
    <row r="5022">
      <c r="B5022" s="28">
        <f>IF(C5022&lt; $D$4+1,MOD(((ROW(B5022)-ROW(B$7))),$C$5)+1,"")</f>
        <v/>
      </c>
      <c r="C5022" s="28">
        <f>ROUNDDOWN(((ROW(C5022)-ROW(C$7))/C$5)+1,0)</f>
        <v/>
      </c>
    </row>
    <row r="5023">
      <c r="B5023" s="28">
        <f>IF(C5023&lt; $D$4+1,MOD(((ROW(B5023)-ROW(B$7))),$C$5)+1,"")</f>
        <v/>
      </c>
      <c r="C5023" s="28">
        <f>ROUNDDOWN(((ROW(C5023)-ROW(C$7))/C$5)+1,0)</f>
        <v/>
      </c>
    </row>
    <row r="5024">
      <c r="B5024" s="28">
        <f>IF(C5024&lt; $D$4+1,MOD(((ROW(B5024)-ROW(B$7))),$C$5)+1,"")</f>
        <v/>
      </c>
      <c r="C5024" s="28">
        <f>ROUNDDOWN(((ROW(C5024)-ROW(C$7))/C$5)+1,0)</f>
        <v/>
      </c>
    </row>
    <row r="5025">
      <c r="B5025" s="28">
        <f>IF(C5025&lt; $D$4+1,MOD(((ROW(B5025)-ROW(B$7))),$C$5)+1,"")</f>
        <v/>
      </c>
      <c r="C5025" s="28">
        <f>ROUNDDOWN(((ROW(C5025)-ROW(C$7))/C$5)+1,0)</f>
        <v/>
      </c>
    </row>
    <row r="5026">
      <c r="B5026" s="28">
        <f>IF(C5026&lt; $D$4+1,MOD(((ROW(B5026)-ROW(B$7))),$C$5)+1,"")</f>
        <v/>
      </c>
      <c r="C5026" s="28">
        <f>ROUNDDOWN(((ROW(C5026)-ROW(C$7))/C$5)+1,0)</f>
        <v/>
      </c>
    </row>
    <row r="5027">
      <c r="B5027" s="28">
        <f>IF(C5027&lt; $D$4+1,MOD(((ROW(B5027)-ROW(B$7))),$C$5)+1,"")</f>
        <v/>
      </c>
      <c r="C5027" s="28">
        <f>ROUNDDOWN(((ROW(C5027)-ROW(C$7))/C$5)+1,0)</f>
        <v/>
      </c>
    </row>
    <row r="5028">
      <c r="B5028" s="28">
        <f>IF(C5028&lt; $D$4+1,MOD(((ROW(B5028)-ROW(B$7))),$C$5)+1,"")</f>
        <v/>
      </c>
      <c r="C5028" s="28">
        <f>ROUNDDOWN(((ROW(C5028)-ROW(C$7))/C$5)+1,0)</f>
        <v/>
      </c>
    </row>
    <row r="5029">
      <c r="B5029" s="28">
        <f>IF(C5029&lt; $D$4+1,MOD(((ROW(B5029)-ROW(B$7))),$C$5)+1,"")</f>
        <v/>
      </c>
      <c r="C5029" s="28">
        <f>ROUNDDOWN(((ROW(C5029)-ROW(C$7))/C$5)+1,0)</f>
        <v/>
      </c>
    </row>
    <row r="5030">
      <c r="B5030" s="28">
        <f>IF(C5030&lt; $D$4+1,MOD(((ROW(B5030)-ROW(B$7))),$C$5)+1,"")</f>
        <v/>
      </c>
      <c r="C5030" s="28">
        <f>ROUNDDOWN(((ROW(C5030)-ROW(C$7))/C$5)+1,0)</f>
        <v/>
      </c>
    </row>
    <row r="5031">
      <c r="B5031" s="28">
        <f>IF(C5031&lt; $D$4+1,MOD(((ROW(B5031)-ROW(B$7))),$C$5)+1,"")</f>
        <v/>
      </c>
      <c r="C5031" s="28">
        <f>ROUNDDOWN(((ROW(C5031)-ROW(C$7))/C$5)+1,0)</f>
        <v/>
      </c>
    </row>
    <row r="5032">
      <c r="B5032" s="28">
        <f>IF(C5032&lt; $D$4+1,MOD(((ROW(B5032)-ROW(B$7))),$C$5)+1,"")</f>
        <v/>
      </c>
      <c r="C5032" s="28">
        <f>ROUNDDOWN(((ROW(C5032)-ROW(C$7))/C$5)+1,0)</f>
        <v/>
      </c>
    </row>
    <row r="5033">
      <c r="B5033" s="28">
        <f>IF(C5033&lt; $D$4+1,MOD(((ROW(B5033)-ROW(B$7))),$C$5)+1,"")</f>
        <v/>
      </c>
      <c r="C5033" s="28">
        <f>ROUNDDOWN(((ROW(C5033)-ROW(C$7))/C$5)+1,0)</f>
        <v/>
      </c>
    </row>
    <row r="5034">
      <c r="B5034" s="28">
        <f>IF(C5034&lt; $D$4+1,MOD(((ROW(B5034)-ROW(B$7))),$C$5)+1,"")</f>
        <v/>
      </c>
      <c r="C5034" s="28">
        <f>ROUNDDOWN(((ROW(C5034)-ROW(C$7))/C$5)+1,0)</f>
        <v/>
      </c>
    </row>
    <row r="5035">
      <c r="B5035" s="28">
        <f>IF(C5035&lt; $D$4+1,MOD(((ROW(B5035)-ROW(B$7))),$C$5)+1,"")</f>
        <v/>
      </c>
      <c r="C5035" s="28">
        <f>ROUNDDOWN(((ROW(C5035)-ROW(C$7))/C$5)+1,0)</f>
        <v/>
      </c>
    </row>
    <row r="5036">
      <c r="B5036" s="28">
        <f>IF(C5036&lt; $D$4+1,MOD(((ROW(B5036)-ROW(B$7))),$C$5)+1,"")</f>
        <v/>
      </c>
      <c r="C5036" s="28">
        <f>ROUNDDOWN(((ROW(C5036)-ROW(C$7))/C$5)+1,0)</f>
        <v/>
      </c>
    </row>
    <row r="5037">
      <c r="B5037" s="28">
        <f>IF(C5037&lt; $D$4+1,MOD(((ROW(B5037)-ROW(B$7))),$C$5)+1,"")</f>
        <v/>
      </c>
      <c r="C5037" s="28">
        <f>ROUNDDOWN(((ROW(C5037)-ROW(C$7))/C$5)+1,0)</f>
        <v/>
      </c>
    </row>
    <row r="5038">
      <c r="B5038" s="28">
        <f>IF(C5038&lt; $D$4+1,MOD(((ROW(B5038)-ROW(B$7))),$C$5)+1,"")</f>
        <v/>
      </c>
      <c r="C5038" s="28">
        <f>ROUNDDOWN(((ROW(C5038)-ROW(C$7))/C$5)+1,0)</f>
        <v/>
      </c>
    </row>
    <row r="5039">
      <c r="B5039" s="28">
        <f>IF(C5039&lt; $D$4+1,MOD(((ROW(B5039)-ROW(B$7))),$C$5)+1,"")</f>
        <v/>
      </c>
      <c r="C5039" s="28">
        <f>ROUNDDOWN(((ROW(C5039)-ROW(C$7))/C$5)+1,0)</f>
        <v/>
      </c>
    </row>
    <row r="5040">
      <c r="B5040" s="28">
        <f>IF(C5040&lt; $D$4+1,MOD(((ROW(B5040)-ROW(B$7))),$C$5)+1,"")</f>
        <v/>
      </c>
      <c r="C5040" s="28">
        <f>ROUNDDOWN(((ROW(C5040)-ROW(C$7))/C$5)+1,0)</f>
        <v/>
      </c>
    </row>
    <row r="5041">
      <c r="B5041" s="28">
        <f>IF(C5041&lt; $D$4+1,MOD(((ROW(B5041)-ROW(B$7))),$C$5)+1,"")</f>
        <v/>
      </c>
      <c r="C5041" s="28">
        <f>ROUNDDOWN(((ROW(C5041)-ROW(C$7))/C$5)+1,0)</f>
        <v/>
      </c>
    </row>
    <row r="5042">
      <c r="B5042" s="28">
        <f>IF(C5042&lt; $D$4+1,MOD(((ROW(B5042)-ROW(B$7))),$C$5)+1,"")</f>
        <v/>
      </c>
      <c r="C5042" s="28">
        <f>ROUNDDOWN(((ROW(C5042)-ROW(C$7))/C$5)+1,0)</f>
        <v/>
      </c>
    </row>
    <row r="5043">
      <c r="B5043" s="28">
        <f>IF(C5043&lt; $D$4+1,MOD(((ROW(B5043)-ROW(B$7))),$C$5)+1,"")</f>
        <v/>
      </c>
      <c r="C5043" s="28">
        <f>ROUNDDOWN(((ROW(C5043)-ROW(C$7))/C$5)+1,0)</f>
        <v/>
      </c>
    </row>
    <row r="5044">
      <c r="B5044" s="28">
        <f>IF(C5044&lt; $D$4+1,MOD(((ROW(B5044)-ROW(B$7))),$C$5)+1,"")</f>
        <v/>
      </c>
      <c r="C5044" s="28">
        <f>ROUNDDOWN(((ROW(C5044)-ROW(C$7))/C$5)+1,0)</f>
        <v/>
      </c>
    </row>
    <row r="5045">
      <c r="B5045" s="28">
        <f>IF(C5045&lt; $D$4+1,MOD(((ROW(B5045)-ROW(B$7))),$C$5)+1,"")</f>
        <v/>
      </c>
      <c r="C5045" s="28">
        <f>ROUNDDOWN(((ROW(C5045)-ROW(C$7))/C$5)+1,0)</f>
        <v/>
      </c>
    </row>
    <row r="5046">
      <c r="B5046" s="28">
        <f>IF(C5046&lt; $D$4+1,MOD(((ROW(B5046)-ROW(B$7))),$C$5)+1,"")</f>
        <v/>
      </c>
      <c r="C5046" s="28">
        <f>ROUNDDOWN(((ROW(C5046)-ROW(C$7))/C$5)+1,0)</f>
        <v/>
      </c>
    </row>
    <row r="5047">
      <c r="B5047" s="28">
        <f>IF(C5047&lt; $D$4+1,MOD(((ROW(B5047)-ROW(B$7))),$C$5)+1,"")</f>
        <v/>
      </c>
      <c r="C5047" s="28">
        <f>ROUNDDOWN(((ROW(C5047)-ROW(C$7))/C$5)+1,0)</f>
        <v/>
      </c>
    </row>
    <row r="5048">
      <c r="B5048" s="28">
        <f>IF(C5048&lt; $D$4+1,MOD(((ROW(B5048)-ROW(B$7))),$C$5)+1,"")</f>
        <v/>
      </c>
      <c r="C5048" s="28">
        <f>ROUNDDOWN(((ROW(C5048)-ROW(C$7))/C$5)+1,0)</f>
        <v/>
      </c>
    </row>
    <row r="5049">
      <c r="B5049" s="28">
        <f>IF(C5049&lt; $D$4+1,MOD(((ROW(B5049)-ROW(B$7))),$C$5)+1,"")</f>
        <v/>
      </c>
      <c r="C5049" s="28">
        <f>ROUNDDOWN(((ROW(C5049)-ROW(C$7))/C$5)+1,0)</f>
        <v/>
      </c>
    </row>
    <row r="5050">
      <c r="B5050" s="28">
        <f>IF(C5050&lt; $D$4+1,MOD(((ROW(B5050)-ROW(B$7))),$C$5)+1,"")</f>
        <v/>
      </c>
      <c r="C5050" s="28">
        <f>ROUNDDOWN(((ROW(C5050)-ROW(C$7))/C$5)+1,0)</f>
        <v/>
      </c>
    </row>
    <row r="5051">
      <c r="B5051" s="28">
        <f>IF(C5051&lt; $D$4+1,MOD(((ROW(B5051)-ROW(B$7))),$C$5)+1,"")</f>
        <v/>
      </c>
      <c r="C5051" s="28">
        <f>ROUNDDOWN(((ROW(C5051)-ROW(C$7))/C$5)+1,0)</f>
        <v/>
      </c>
    </row>
    <row r="5052">
      <c r="B5052" s="28">
        <f>IF(C5052&lt; $D$4+1,MOD(((ROW(B5052)-ROW(B$7))),$C$5)+1,"")</f>
        <v/>
      </c>
      <c r="C5052" s="28">
        <f>ROUNDDOWN(((ROW(C5052)-ROW(C$7))/C$5)+1,0)</f>
        <v/>
      </c>
    </row>
    <row r="5053">
      <c r="B5053" s="28">
        <f>IF(C5053&lt; $D$4+1,MOD(((ROW(B5053)-ROW(B$7))),$C$5)+1,"")</f>
        <v/>
      </c>
      <c r="C5053" s="28">
        <f>ROUNDDOWN(((ROW(C5053)-ROW(C$7))/C$5)+1,0)</f>
        <v/>
      </c>
    </row>
    <row r="5054">
      <c r="B5054" s="28">
        <f>IF(C5054&lt; $D$4+1,MOD(((ROW(B5054)-ROW(B$7))),$C$5)+1,"")</f>
        <v/>
      </c>
      <c r="C5054" s="28">
        <f>ROUNDDOWN(((ROW(C5054)-ROW(C$7))/C$5)+1,0)</f>
        <v/>
      </c>
    </row>
    <row r="5055">
      <c r="B5055" s="28">
        <f>IF(C5055&lt; $D$4+1,MOD(((ROW(B5055)-ROW(B$7))),$C$5)+1,"")</f>
        <v/>
      </c>
      <c r="C5055" s="28">
        <f>ROUNDDOWN(((ROW(C5055)-ROW(C$7))/C$5)+1,0)</f>
        <v/>
      </c>
    </row>
    <row r="5056">
      <c r="B5056" s="28">
        <f>IF(C5056&lt; $D$4+1,MOD(((ROW(B5056)-ROW(B$7))),$C$5)+1,"")</f>
        <v/>
      </c>
      <c r="C5056" s="28">
        <f>ROUNDDOWN(((ROW(C5056)-ROW(C$7))/C$5)+1,0)</f>
        <v/>
      </c>
    </row>
    <row r="5057">
      <c r="B5057" s="28">
        <f>IF(C5057&lt; $D$4+1,MOD(((ROW(B5057)-ROW(B$7))),$C$5)+1,"")</f>
        <v/>
      </c>
      <c r="C5057" s="28">
        <f>ROUNDDOWN(((ROW(C5057)-ROW(C$7))/C$5)+1,0)</f>
        <v/>
      </c>
    </row>
    <row r="5058">
      <c r="B5058" s="28">
        <f>IF(C5058&lt; $D$4+1,MOD(((ROW(B5058)-ROW(B$7))),$C$5)+1,"")</f>
        <v/>
      </c>
      <c r="C5058" s="28">
        <f>ROUNDDOWN(((ROW(C5058)-ROW(C$7))/C$5)+1,0)</f>
        <v/>
      </c>
    </row>
    <row r="5059">
      <c r="B5059" s="28">
        <f>IF(C5059&lt; $D$4+1,MOD(((ROW(B5059)-ROW(B$7))),$C$5)+1,"")</f>
        <v/>
      </c>
      <c r="C5059" s="28">
        <f>ROUNDDOWN(((ROW(C5059)-ROW(C$7))/C$5)+1,0)</f>
        <v/>
      </c>
    </row>
    <row r="5060">
      <c r="B5060" s="28">
        <f>IF(C5060&lt; $D$4+1,MOD(((ROW(B5060)-ROW(B$7))),$C$5)+1,"")</f>
        <v/>
      </c>
      <c r="C5060" s="28">
        <f>ROUNDDOWN(((ROW(C5060)-ROW(C$7))/C$5)+1,0)</f>
        <v/>
      </c>
    </row>
    <row r="5061">
      <c r="B5061" s="28">
        <f>IF(C5061&lt; $D$4+1,MOD(((ROW(B5061)-ROW(B$7))),$C$5)+1,"")</f>
        <v/>
      </c>
      <c r="C5061" s="28">
        <f>ROUNDDOWN(((ROW(C5061)-ROW(C$7))/C$5)+1,0)</f>
        <v/>
      </c>
    </row>
    <row r="5062">
      <c r="B5062" s="28">
        <f>IF(C5062&lt; $D$4+1,MOD(((ROW(B5062)-ROW(B$7))),$C$5)+1,"")</f>
        <v/>
      </c>
      <c r="C5062" s="28">
        <f>ROUNDDOWN(((ROW(C5062)-ROW(C$7))/C$5)+1,0)</f>
        <v/>
      </c>
    </row>
    <row r="5063">
      <c r="B5063" s="28">
        <f>IF(C5063&lt; $D$4+1,MOD(((ROW(B5063)-ROW(B$7))),$C$5)+1,"")</f>
        <v/>
      </c>
      <c r="C5063" s="28">
        <f>ROUNDDOWN(((ROW(C5063)-ROW(C$7))/C$5)+1,0)</f>
        <v/>
      </c>
    </row>
    <row r="5064">
      <c r="B5064" s="28">
        <f>IF(C5064&lt; $D$4+1,MOD(((ROW(B5064)-ROW(B$7))),$C$5)+1,"")</f>
        <v/>
      </c>
      <c r="C5064" s="28">
        <f>ROUNDDOWN(((ROW(C5064)-ROW(C$7))/C$5)+1,0)</f>
        <v/>
      </c>
    </row>
    <row r="5065">
      <c r="B5065" s="28">
        <f>IF(C5065&lt; $D$4+1,MOD(((ROW(B5065)-ROW(B$7))),$C$5)+1,"")</f>
        <v/>
      </c>
      <c r="C5065" s="28">
        <f>ROUNDDOWN(((ROW(C5065)-ROW(C$7))/C$5)+1,0)</f>
        <v/>
      </c>
    </row>
    <row r="5066">
      <c r="B5066" s="28">
        <f>IF(C5066&lt; $D$4+1,MOD(((ROW(B5066)-ROW(B$7))),$C$5)+1,"")</f>
        <v/>
      </c>
      <c r="C5066" s="28">
        <f>ROUNDDOWN(((ROW(C5066)-ROW(C$7))/C$5)+1,0)</f>
        <v/>
      </c>
    </row>
    <row r="5067">
      <c r="B5067" s="28">
        <f>IF(C5067&lt; $D$4+1,MOD(((ROW(B5067)-ROW(B$7))),$C$5)+1,"")</f>
        <v/>
      </c>
      <c r="C5067" s="28">
        <f>ROUNDDOWN(((ROW(C5067)-ROW(C$7))/C$5)+1,0)</f>
        <v/>
      </c>
    </row>
    <row r="5068">
      <c r="B5068" s="28">
        <f>IF(C5068&lt; $D$4+1,MOD(((ROW(B5068)-ROW(B$7))),$C$5)+1,"")</f>
        <v/>
      </c>
      <c r="C5068" s="28">
        <f>ROUNDDOWN(((ROW(C5068)-ROW(C$7))/C$5)+1,0)</f>
        <v/>
      </c>
    </row>
    <row r="5069">
      <c r="B5069" s="28">
        <f>IF(C5069&lt; $D$4+1,MOD(((ROW(B5069)-ROW(B$7))),$C$5)+1,"")</f>
        <v/>
      </c>
      <c r="C5069" s="28">
        <f>ROUNDDOWN(((ROW(C5069)-ROW(C$7))/C$5)+1,0)</f>
        <v/>
      </c>
    </row>
    <row r="5070">
      <c r="B5070" s="28">
        <f>IF(C5070&lt; $D$4+1,MOD(((ROW(B5070)-ROW(B$7))),$C$5)+1,"")</f>
        <v/>
      </c>
      <c r="C5070" s="28">
        <f>ROUNDDOWN(((ROW(C5070)-ROW(C$7))/C$5)+1,0)</f>
        <v/>
      </c>
    </row>
    <row r="5071">
      <c r="B5071" s="28">
        <f>IF(C5071&lt; $D$4+1,MOD(((ROW(B5071)-ROW(B$7))),$C$5)+1,"")</f>
        <v/>
      </c>
      <c r="C5071" s="28">
        <f>ROUNDDOWN(((ROW(C5071)-ROW(C$7))/C$5)+1,0)</f>
        <v/>
      </c>
    </row>
    <row r="5072">
      <c r="B5072" s="28">
        <f>IF(C5072&lt; $D$4+1,MOD(((ROW(B5072)-ROW(B$7))),$C$5)+1,"")</f>
        <v/>
      </c>
      <c r="C5072" s="28">
        <f>ROUNDDOWN(((ROW(C5072)-ROW(C$7))/C$5)+1,0)</f>
        <v/>
      </c>
    </row>
    <row r="5073">
      <c r="B5073" s="28">
        <f>IF(C5073&lt; $D$4+1,MOD(((ROW(B5073)-ROW(B$7))),$C$5)+1,"")</f>
        <v/>
      </c>
      <c r="C5073" s="28">
        <f>ROUNDDOWN(((ROW(C5073)-ROW(C$7))/C$5)+1,0)</f>
        <v/>
      </c>
    </row>
    <row r="5074">
      <c r="B5074" s="28">
        <f>IF(C5074&lt; $D$4+1,MOD(((ROW(B5074)-ROW(B$7))),$C$5)+1,"")</f>
        <v/>
      </c>
      <c r="C5074" s="28">
        <f>ROUNDDOWN(((ROW(C5074)-ROW(C$7))/C$5)+1,0)</f>
        <v/>
      </c>
    </row>
    <row r="5075">
      <c r="B5075" s="28">
        <f>IF(C5075&lt; $D$4+1,MOD(((ROW(B5075)-ROW(B$7))),$C$5)+1,"")</f>
        <v/>
      </c>
      <c r="C5075" s="28">
        <f>ROUNDDOWN(((ROW(C5075)-ROW(C$7))/C$5)+1,0)</f>
        <v/>
      </c>
    </row>
    <row r="5076">
      <c r="B5076" s="28">
        <f>IF(C5076&lt; $D$4+1,MOD(((ROW(B5076)-ROW(B$7))),$C$5)+1,"")</f>
        <v/>
      </c>
      <c r="C5076" s="28">
        <f>ROUNDDOWN(((ROW(C5076)-ROW(C$7))/C$5)+1,0)</f>
        <v/>
      </c>
    </row>
    <row r="5077">
      <c r="B5077" s="28">
        <f>IF(C5077&lt; $D$4+1,MOD(((ROW(B5077)-ROW(B$7))),$C$5)+1,"")</f>
        <v/>
      </c>
      <c r="C5077" s="28">
        <f>ROUNDDOWN(((ROW(C5077)-ROW(C$7))/C$5)+1,0)</f>
        <v/>
      </c>
    </row>
    <row r="5078">
      <c r="B5078" s="28">
        <f>IF(C5078&lt; $D$4+1,MOD(((ROW(B5078)-ROW(B$7))),$C$5)+1,"")</f>
        <v/>
      </c>
      <c r="C5078" s="28">
        <f>ROUNDDOWN(((ROW(C5078)-ROW(C$7))/C$5)+1,0)</f>
        <v/>
      </c>
    </row>
    <row r="5079">
      <c r="B5079" s="28">
        <f>IF(C5079&lt; $D$4+1,MOD(((ROW(B5079)-ROW(B$7))),$C$5)+1,"")</f>
        <v/>
      </c>
      <c r="C5079" s="28">
        <f>ROUNDDOWN(((ROW(C5079)-ROW(C$7))/C$5)+1,0)</f>
        <v/>
      </c>
    </row>
    <row r="5080">
      <c r="B5080" s="28">
        <f>IF(C5080&lt; $D$4+1,MOD(((ROW(B5080)-ROW(B$7))),$C$5)+1,"")</f>
        <v/>
      </c>
      <c r="C5080" s="28">
        <f>ROUNDDOWN(((ROW(C5080)-ROW(C$7))/C$5)+1,0)</f>
        <v/>
      </c>
    </row>
    <row r="5081">
      <c r="B5081" s="28">
        <f>IF(C5081&lt; $D$4+1,MOD(((ROW(B5081)-ROW(B$7))),$C$5)+1,"")</f>
        <v/>
      </c>
      <c r="C5081" s="28">
        <f>ROUNDDOWN(((ROW(C5081)-ROW(C$7))/C$5)+1,0)</f>
        <v/>
      </c>
    </row>
    <row r="5082">
      <c r="B5082" s="28">
        <f>IF(C5082&lt; $D$4+1,MOD(((ROW(B5082)-ROW(B$7))),$C$5)+1,"")</f>
        <v/>
      </c>
      <c r="C5082" s="28">
        <f>ROUNDDOWN(((ROW(C5082)-ROW(C$7))/C$5)+1,0)</f>
        <v/>
      </c>
    </row>
    <row r="5083">
      <c r="B5083" s="28">
        <f>IF(C5083&lt; $D$4+1,MOD(((ROW(B5083)-ROW(B$7))),$C$5)+1,"")</f>
        <v/>
      </c>
      <c r="C5083" s="28">
        <f>ROUNDDOWN(((ROW(C5083)-ROW(C$7))/C$5)+1,0)</f>
        <v/>
      </c>
    </row>
    <row r="5084">
      <c r="B5084" s="28">
        <f>IF(C5084&lt; $D$4+1,MOD(((ROW(B5084)-ROW(B$7))),$C$5)+1,"")</f>
        <v/>
      </c>
      <c r="C5084" s="28">
        <f>ROUNDDOWN(((ROW(C5084)-ROW(C$7))/C$5)+1,0)</f>
        <v/>
      </c>
    </row>
    <row r="5085">
      <c r="B5085" s="28">
        <f>IF(C5085&lt; $D$4+1,MOD(((ROW(B5085)-ROW(B$7))),$C$5)+1,"")</f>
        <v/>
      </c>
      <c r="C5085" s="28">
        <f>ROUNDDOWN(((ROW(C5085)-ROW(C$7))/C$5)+1,0)</f>
        <v/>
      </c>
    </row>
    <row r="5086">
      <c r="B5086" s="28">
        <f>IF(C5086&lt; $D$4+1,MOD(((ROW(B5086)-ROW(B$7))),$C$5)+1,"")</f>
        <v/>
      </c>
      <c r="C5086" s="28">
        <f>ROUNDDOWN(((ROW(C5086)-ROW(C$7))/C$5)+1,0)</f>
        <v/>
      </c>
    </row>
    <row r="5087">
      <c r="B5087" s="28">
        <f>IF(C5087&lt; $D$4+1,MOD(((ROW(B5087)-ROW(B$7))),$C$5)+1,"")</f>
        <v/>
      </c>
      <c r="C5087" s="28">
        <f>ROUNDDOWN(((ROW(C5087)-ROW(C$7))/C$5)+1,0)</f>
        <v/>
      </c>
    </row>
    <row r="5088">
      <c r="B5088" s="28">
        <f>IF(C5088&lt; $D$4+1,MOD(((ROW(B5088)-ROW(B$7))),$C$5)+1,"")</f>
        <v/>
      </c>
      <c r="C5088" s="28">
        <f>ROUNDDOWN(((ROW(C5088)-ROW(C$7))/C$5)+1,0)</f>
        <v/>
      </c>
    </row>
    <row r="5089">
      <c r="B5089" s="28">
        <f>IF(C5089&lt; $D$4+1,MOD(((ROW(B5089)-ROW(B$7))),$C$5)+1,"")</f>
        <v/>
      </c>
      <c r="C5089" s="28">
        <f>ROUNDDOWN(((ROW(C5089)-ROW(C$7))/C$5)+1,0)</f>
        <v/>
      </c>
    </row>
    <row r="5090">
      <c r="B5090" s="28">
        <f>IF(C5090&lt; $D$4+1,MOD(((ROW(B5090)-ROW(B$7))),$C$5)+1,"")</f>
        <v/>
      </c>
      <c r="C5090" s="28">
        <f>ROUNDDOWN(((ROW(C5090)-ROW(C$7))/C$5)+1,0)</f>
        <v/>
      </c>
    </row>
    <row r="5091">
      <c r="B5091" s="28">
        <f>IF(C5091&lt; $D$4+1,MOD(((ROW(B5091)-ROW(B$7))),$C$5)+1,"")</f>
        <v/>
      </c>
      <c r="C5091" s="28">
        <f>ROUNDDOWN(((ROW(C5091)-ROW(C$7))/C$5)+1,0)</f>
        <v/>
      </c>
    </row>
    <row r="5092">
      <c r="B5092" s="28">
        <f>IF(C5092&lt; $D$4+1,MOD(((ROW(B5092)-ROW(B$7))),$C$5)+1,"")</f>
        <v/>
      </c>
      <c r="C5092" s="28">
        <f>ROUNDDOWN(((ROW(C5092)-ROW(C$7))/C$5)+1,0)</f>
        <v/>
      </c>
    </row>
    <row r="5093">
      <c r="B5093" s="28">
        <f>IF(C5093&lt; $D$4+1,MOD(((ROW(B5093)-ROW(B$7))),$C$5)+1,"")</f>
        <v/>
      </c>
      <c r="C5093" s="28">
        <f>ROUNDDOWN(((ROW(C5093)-ROW(C$7))/C$5)+1,0)</f>
        <v/>
      </c>
    </row>
    <row r="5094">
      <c r="B5094" s="28">
        <f>IF(C5094&lt; $D$4+1,MOD(((ROW(B5094)-ROW(B$7))),$C$5)+1,"")</f>
        <v/>
      </c>
      <c r="C5094" s="28">
        <f>ROUNDDOWN(((ROW(C5094)-ROW(C$7))/C$5)+1,0)</f>
        <v/>
      </c>
    </row>
    <row r="5095">
      <c r="B5095" s="28">
        <f>IF(C5095&lt; $D$4+1,MOD(((ROW(B5095)-ROW(B$7))),$C$5)+1,"")</f>
        <v/>
      </c>
      <c r="C5095" s="28">
        <f>ROUNDDOWN(((ROW(C5095)-ROW(C$7))/C$5)+1,0)</f>
        <v/>
      </c>
    </row>
    <row r="5096">
      <c r="B5096" s="28">
        <f>IF(C5096&lt; $D$4+1,MOD(((ROW(B5096)-ROW(B$7))),$C$5)+1,"")</f>
        <v/>
      </c>
      <c r="C5096" s="28">
        <f>ROUNDDOWN(((ROW(C5096)-ROW(C$7))/C$5)+1,0)</f>
        <v/>
      </c>
    </row>
    <row r="5097">
      <c r="B5097" s="28">
        <f>IF(C5097&lt; $D$4+1,MOD(((ROW(B5097)-ROW(B$7))),$C$5)+1,"")</f>
        <v/>
      </c>
      <c r="C5097" s="28">
        <f>ROUNDDOWN(((ROW(C5097)-ROW(C$7))/C$5)+1,0)</f>
        <v/>
      </c>
    </row>
    <row r="5098">
      <c r="B5098" s="28">
        <f>IF(C5098&lt; $D$4+1,MOD(((ROW(B5098)-ROW(B$7))),$C$5)+1,"")</f>
        <v/>
      </c>
      <c r="C5098" s="28">
        <f>ROUNDDOWN(((ROW(C5098)-ROW(C$7))/C$5)+1,0)</f>
        <v/>
      </c>
    </row>
    <row r="5099">
      <c r="B5099" s="28">
        <f>IF(C5099&lt; $D$4+1,MOD(((ROW(B5099)-ROW(B$7))),$C$5)+1,"")</f>
        <v/>
      </c>
      <c r="C5099" s="28">
        <f>ROUNDDOWN(((ROW(C5099)-ROW(C$7))/C$5)+1,0)</f>
        <v/>
      </c>
    </row>
    <row r="5100">
      <c r="B5100" s="28">
        <f>IF(C5100&lt; $D$4+1,MOD(((ROW(B5100)-ROW(B$7))),$C$5)+1,"")</f>
        <v/>
      </c>
      <c r="C5100" s="28">
        <f>ROUNDDOWN(((ROW(C5100)-ROW(C$7))/C$5)+1,0)</f>
        <v/>
      </c>
    </row>
    <row r="5101">
      <c r="B5101" s="28">
        <f>IF(C5101&lt; $D$4+1,MOD(((ROW(B5101)-ROW(B$7))),$C$5)+1,"")</f>
        <v/>
      </c>
      <c r="C5101" s="28">
        <f>ROUNDDOWN(((ROW(C5101)-ROW(C$7))/C$5)+1,0)</f>
        <v/>
      </c>
    </row>
    <row r="5102">
      <c r="B5102" s="28">
        <f>IF(C5102&lt; $D$4+1,MOD(((ROW(B5102)-ROW(B$7))),$C$5)+1,"")</f>
        <v/>
      </c>
      <c r="C5102" s="28">
        <f>ROUNDDOWN(((ROW(C5102)-ROW(C$7))/C$5)+1,0)</f>
        <v/>
      </c>
    </row>
    <row r="5103">
      <c r="B5103" s="28">
        <f>IF(C5103&lt; $D$4+1,MOD(((ROW(B5103)-ROW(B$7))),$C$5)+1,"")</f>
        <v/>
      </c>
      <c r="C5103" s="28">
        <f>ROUNDDOWN(((ROW(C5103)-ROW(C$7))/C$5)+1,0)</f>
        <v/>
      </c>
    </row>
    <row r="5104">
      <c r="B5104" s="28">
        <f>IF(C5104&lt; $D$4+1,MOD(((ROW(B5104)-ROW(B$7))),$C$5)+1,"")</f>
        <v/>
      </c>
      <c r="C5104" s="28">
        <f>ROUNDDOWN(((ROW(C5104)-ROW(C$7))/C$5)+1,0)</f>
        <v/>
      </c>
    </row>
    <row r="5105">
      <c r="B5105" s="28">
        <f>IF(C5105&lt; $D$4+1,MOD(((ROW(B5105)-ROW(B$7))),$C$5)+1,"")</f>
        <v/>
      </c>
      <c r="C5105" s="28">
        <f>ROUNDDOWN(((ROW(C5105)-ROW(C$7))/C$5)+1,0)</f>
        <v/>
      </c>
    </row>
    <row r="5106">
      <c r="B5106" s="28">
        <f>IF(C5106&lt; $D$4+1,MOD(((ROW(B5106)-ROW(B$7))),$C$5)+1,"")</f>
        <v/>
      </c>
      <c r="C5106" s="28">
        <f>ROUNDDOWN(((ROW(C5106)-ROW(C$7))/C$5)+1,0)</f>
        <v/>
      </c>
    </row>
    <row r="5107">
      <c r="B5107" s="28">
        <f>IF(C5107&lt; $D$4+1,MOD(((ROW(B5107)-ROW(B$7))),$C$5)+1,"")</f>
        <v/>
      </c>
      <c r="C5107" s="28">
        <f>ROUNDDOWN(((ROW(C5107)-ROW(C$7))/C$5)+1,0)</f>
        <v/>
      </c>
    </row>
    <row r="5108">
      <c r="B5108" s="28">
        <f>IF(C5108&lt; $D$4+1,MOD(((ROW(B5108)-ROW(B$7))),$C$5)+1,"")</f>
        <v/>
      </c>
      <c r="C5108" s="28">
        <f>ROUNDDOWN(((ROW(C5108)-ROW(C$7))/C$5)+1,0)</f>
        <v/>
      </c>
    </row>
    <row r="5109">
      <c r="B5109" s="28">
        <f>IF(C5109&lt; $D$4+1,MOD(((ROW(B5109)-ROW(B$7))),$C$5)+1,"")</f>
        <v/>
      </c>
      <c r="C5109" s="28">
        <f>ROUNDDOWN(((ROW(C5109)-ROW(C$7))/C$5)+1,0)</f>
        <v/>
      </c>
    </row>
    <row r="5110">
      <c r="B5110" s="28">
        <f>IF(C5110&lt; $D$4+1,MOD(((ROW(B5110)-ROW(B$7))),$C$5)+1,"")</f>
        <v/>
      </c>
      <c r="C5110" s="28">
        <f>ROUNDDOWN(((ROW(C5110)-ROW(C$7))/C$5)+1,0)</f>
        <v/>
      </c>
    </row>
    <row r="5111">
      <c r="B5111" s="28">
        <f>IF(C5111&lt; $D$4+1,MOD(((ROW(B5111)-ROW(B$7))),$C$5)+1,"")</f>
        <v/>
      </c>
      <c r="C5111" s="28">
        <f>ROUNDDOWN(((ROW(C5111)-ROW(C$7))/C$5)+1,0)</f>
        <v/>
      </c>
    </row>
    <row r="5112">
      <c r="B5112" s="28">
        <f>IF(C5112&lt; $D$4+1,MOD(((ROW(B5112)-ROW(B$7))),$C$5)+1,"")</f>
        <v/>
      </c>
      <c r="C5112" s="28">
        <f>ROUNDDOWN(((ROW(C5112)-ROW(C$7))/C$5)+1,0)</f>
        <v/>
      </c>
    </row>
    <row r="5113">
      <c r="B5113" s="28">
        <f>IF(C5113&lt; $D$4+1,MOD(((ROW(B5113)-ROW(B$7))),$C$5)+1,"")</f>
        <v/>
      </c>
      <c r="C5113" s="28">
        <f>ROUNDDOWN(((ROW(C5113)-ROW(C$7))/C$5)+1,0)</f>
        <v/>
      </c>
    </row>
    <row r="5114">
      <c r="B5114" s="28">
        <f>IF(C5114&lt; $D$4+1,MOD(((ROW(B5114)-ROW(B$7))),$C$5)+1,"")</f>
        <v/>
      </c>
      <c r="C5114" s="28">
        <f>ROUNDDOWN(((ROW(C5114)-ROW(C$7))/C$5)+1,0)</f>
        <v/>
      </c>
    </row>
    <row r="5115">
      <c r="B5115" s="28">
        <f>IF(C5115&lt; $D$4+1,MOD(((ROW(B5115)-ROW(B$7))),$C$5)+1,"")</f>
        <v/>
      </c>
      <c r="C5115" s="28">
        <f>ROUNDDOWN(((ROW(C5115)-ROW(C$7))/C$5)+1,0)</f>
        <v/>
      </c>
    </row>
    <row r="5116">
      <c r="B5116" s="28">
        <f>IF(C5116&lt; $D$4+1,MOD(((ROW(B5116)-ROW(B$7))),$C$5)+1,"")</f>
        <v/>
      </c>
      <c r="C5116" s="28">
        <f>ROUNDDOWN(((ROW(C5116)-ROW(C$7))/C$5)+1,0)</f>
        <v/>
      </c>
    </row>
    <row r="5117">
      <c r="B5117" s="28">
        <f>IF(C5117&lt; $D$4+1,MOD(((ROW(B5117)-ROW(B$7))),$C$5)+1,"")</f>
        <v/>
      </c>
      <c r="C5117" s="28">
        <f>ROUNDDOWN(((ROW(C5117)-ROW(C$7))/C$5)+1,0)</f>
        <v/>
      </c>
    </row>
    <row r="5118">
      <c r="B5118" s="28">
        <f>IF(C5118&lt; $D$4+1,MOD(((ROW(B5118)-ROW(B$7))),$C$5)+1,"")</f>
        <v/>
      </c>
      <c r="C5118" s="28">
        <f>ROUNDDOWN(((ROW(C5118)-ROW(C$7))/C$5)+1,0)</f>
        <v/>
      </c>
    </row>
    <row r="5119">
      <c r="B5119" s="28">
        <f>IF(C5119&lt; $D$4+1,MOD(((ROW(B5119)-ROW(B$7))),$C$5)+1,"")</f>
        <v/>
      </c>
      <c r="C5119" s="28">
        <f>ROUNDDOWN(((ROW(C5119)-ROW(C$7))/C$5)+1,0)</f>
        <v/>
      </c>
    </row>
    <row r="5120">
      <c r="B5120" s="28">
        <f>IF(C5120&lt; $D$4+1,MOD(((ROW(B5120)-ROW(B$7))),$C$5)+1,"")</f>
        <v/>
      </c>
      <c r="C5120" s="28">
        <f>ROUNDDOWN(((ROW(C5120)-ROW(C$7))/C$5)+1,0)</f>
        <v/>
      </c>
    </row>
    <row r="5121">
      <c r="B5121" s="28">
        <f>IF(C5121&lt; $D$4+1,MOD(((ROW(B5121)-ROW(B$7))),$C$5)+1,"")</f>
        <v/>
      </c>
      <c r="C5121" s="28">
        <f>ROUNDDOWN(((ROW(C5121)-ROW(C$7))/C$5)+1,0)</f>
        <v/>
      </c>
    </row>
    <row r="5122">
      <c r="B5122" s="28">
        <f>IF(C5122&lt; $D$4+1,MOD(((ROW(B5122)-ROW(B$7))),$C$5)+1,"")</f>
        <v/>
      </c>
      <c r="C5122" s="28">
        <f>ROUNDDOWN(((ROW(C5122)-ROW(C$7))/C$5)+1,0)</f>
        <v/>
      </c>
    </row>
    <row r="5123">
      <c r="B5123" s="28">
        <f>IF(C5123&lt; $D$4+1,MOD(((ROW(B5123)-ROW(B$7))),$C$5)+1,"")</f>
        <v/>
      </c>
      <c r="C5123" s="28">
        <f>ROUNDDOWN(((ROW(C5123)-ROW(C$7))/C$5)+1,0)</f>
        <v/>
      </c>
    </row>
    <row r="5124">
      <c r="B5124" s="28">
        <f>IF(C5124&lt; $D$4+1,MOD(((ROW(B5124)-ROW(B$7))),$C$5)+1,"")</f>
        <v/>
      </c>
      <c r="C5124" s="28">
        <f>ROUNDDOWN(((ROW(C5124)-ROW(C$7))/C$5)+1,0)</f>
        <v/>
      </c>
    </row>
    <row r="5125">
      <c r="B5125" s="28">
        <f>IF(C5125&lt; $D$4+1,MOD(((ROW(B5125)-ROW(B$7))),$C$5)+1,"")</f>
        <v/>
      </c>
      <c r="C5125" s="28">
        <f>ROUNDDOWN(((ROW(C5125)-ROW(C$7))/C$5)+1,0)</f>
        <v/>
      </c>
    </row>
    <row r="5126">
      <c r="B5126" s="28">
        <f>IF(C5126&lt; $D$4+1,MOD(((ROW(B5126)-ROW(B$7))),$C$5)+1,"")</f>
        <v/>
      </c>
      <c r="C5126" s="28">
        <f>ROUNDDOWN(((ROW(C5126)-ROW(C$7))/C$5)+1,0)</f>
        <v/>
      </c>
    </row>
    <row r="5127">
      <c r="B5127" s="28">
        <f>IF(C5127&lt; $D$4+1,MOD(((ROW(B5127)-ROW(B$7))),$C$5)+1,"")</f>
        <v/>
      </c>
      <c r="C5127" s="28">
        <f>ROUNDDOWN(((ROW(C5127)-ROW(C$7))/C$5)+1,0)</f>
        <v/>
      </c>
    </row>
    <row r="5128">
      <c r="B5128" s="28">
        <f>IF(C5128&lt; $D$4+1,MOD(((ROW(B5128)-ROW(B$7))),$C$5)+1,"")</f>
        <v/>
      </c>
      <c r="C5128" s="28">
        <f>ROUNDDOWN(((ROW(C5128)-ROW(C$7))/C$5)+1,0)</f>
        <v/>
      </c>
    </row>
    <row r="5129">
      <c r="B5129" s="28">
        <f>IF(C5129&lt; $D$4+1,MOD(((ROW(B5129)-ROW(B$7))),$C$5)+1,"")</f>
        <v/>
      </c>
      <c r="C5129" s="28">
        <f>ROUNDDOWN(((ROW(C5129)-ROW(C$7))/C$5)+1,0)</f>
        <v/>
      </c>
    </row>
    <row r="5130">
      <c r="B5130" s="28">
        <f>IF(C5130&lt; $D$4+1,MOD(((ROW(B5130)-ROW(B$7))),$C$5)+1,"")</f>
        <v/>
      </c>
      <c r="C5130" s="28">
        <f>ROUNDDOWN(((ROW(C5130)-ROW(C$7))/C$5)+1,0)</f>
        <v/>
      </c>
    </row>
    <row r="5131">
      <c r="B5131" s="28">
        <f>IF(C5131&lt; $D$4+1,MOD(((ROW(B5131)-ROW(B$7))),$C$5)+1,"")</f>
        <v/>
      </c>
      <c r="C5131" s="28">
        <f>ROUNDDOWN(((ROW(C5131)-ROW(C$7))/C$5)+1,0)</f>
        <v/>
      </c>
    </row>
    <row r="5132">
      <c r="B5132" s="28">
        <f>IF(C5132&lt; $D$4+1,MOD(((ROW(B5132)-ROW(B$7))),$C$5)+1,"")</f>
        <v/>
      </c>
      <c r="C5132" s="28">
        <f>ROUNDDOWN(((ROW(C5132)-ROW(C$7))/C$5)+1,0)</f>
        <v/>
      </c>
    </row>
    <row r="5133">
      <c r="B5133" s="28">
        <f>IF(C5133&lt; $D$4+1,MOD(((ROW(B5133)-ROW(B$7))),$C$5)+1,"")</f>
        <v/>
      </c>
      <c r="C5133" s="28">
        <f>ROUNDDOWN(((ROW(C5133)-ROW(C$7))/C$5)+1,0)</f>
        <v/>
      </c>
    </row>
    <row r="5134">
      <c r="B5134" s="28">
        <f>IF(C5134&lt; $D$4+1,MOD(((ROW(B5134)-ROW(B$7))),$C$5)+1,"")</f>
        <v/>
      </c>
      <c r="C5134" s="28">
        <f>ROUNDDOWN(((ROW(C5134)-ROW(C$7))/C$5)+1,0)</f>
        <v/>
      </c>
    </row>
    <row r="5135">
      <c r="B5135" s="28">
        <f>IF(C5135&lt; $D$4+1,MOD(((ROW(B5135)-ROW(B$7))),$C$5)+1,"")</f>
        <v/>
      </c>
      <c r="C5135" s="28">
        <f>ROUNDDOWN(((ROW(C5135)-ROW(C$7))/C$5)+1,0)</f>
        <v/>
      </c>
    </row>
    <row r="5136">
      <c r="B5136" s="28">
        <f>IF(C5136&lt; $D$4+1,MOD(((ROW(B5136)-ROW(B$7))),$C$5)+1,"")</f>
        <v/>
      </c>
      <c r="C5136" s="28">
        <f>ROUNDDOWN(((ROW(C5136)-ROW(C$7))/C$5)+1,0)</f>
        <v/>
      </c>
    </row>
    <row r="5137">
      <c r="B5137" s="28">
        <f>IF(C5137&lt; $D$4+1,MOD(((ROW(B5137)-ROW(B$7))),$C$5)+1,"")</f>
        <v/>
      </c>
      <c r="C5137" s="28">
        <f>ROUNDDOWN(((ROW(C5137)-ROW(C$7))/C$5)+1,0)</f>
        <v/>
      </c>
    </row>
    <row r="5138">
      <c r="B5138" s="28">
        <f>IF(C5138&lt; $D$4+1,MOD(((ROW(B5138)-ROW(B$7))),$C$5)+1,"")</f>
        <v/>
      </c>
      <c r="C5138" s="28">
        <f>ROUNDDOWN(((ROW(C5138)-ROW(C$7))/C$5)+1,0)</f>
        <v/>
      </c>
    </row>
    <row r="5139">
      <c r="B5139" s="28">
        <f>IF(C5139&lt; $D$4+1,MOD(((ROW(B5139)-ROW(B$7))),$C$5)+1,"")</f>
        <v/>
      </c>
      <c r="C5139" s="28">
        <f>ROUNDDOWN(((ROW(C5139)-ROW(C$7))/C$5)+1,0)</f>
        <v/>
      </c>
    </row>
    <row r="5140">
      <c r="B5140" s="28">
        <f>IF(C5140&lt; $D$4+1,MOD(((ROW(B5140)-ROW(B$7))),$C$5)+1,"")</f>
        <v/>
      </c>
      <c r="C5140" s="28">
        <f>ROUNDDOWN(((ROW(C5140)-ROW(C$7))/C$5)+1,0)</f>
        <v/>
      </c>
    </row>
    <row r="5141">
      <c r="B5141" s="28">
        <f>IF(C5141&lt; $D$4+1,MOD(((ROW(B5141)-ROW(B$7))),$C$5)+1,"")</f>
        <v/>
      </c>
      <c r="C5141" s="28">
        <f>ROUNDDOWN(((ROW(C5141)-ROW(C$7))/C$5)+1,0)</f>
        <v/>
      </c>
    </row>
    <row r="5142">
      <c r="B5142" s="28">
        <f>IF(C5142&lt; $D$4+1,MOD(((ROW(B5142)-ROW(B$7))),$C$5)+1,"")</f>
        <v/>
      </c>
      <c r="C5142" s="28">
        <f>ROUNDDOWN(((ROW(C5142)-ROW(C$7))/C$5)+1,0)</f>
        <v/>
      </c>
    </row>
    <row r="5143">
      <c r="B5143" s="28">
        <f>IF(C5143&lt; $D$4+1,MOD(((ROW(B5143)-ROW(B$7))),$C$5)+1,"")</f>
        <v/>
      </c>
      <c r="C5143" s="28">
        <f>ROUNDDOWN(((ROW(C5143)-ROW(C$7))/C$5)+1,0)</f>
        <v/>
      </c>
    </row>
    <row r="5144">
      <c r="B5144" s="28">
        <f>IF(C5144&lt; $D$4+1,MOD(((ROW(B5144)-ROW(B$7))),$C$5)+1,"")</f>
        <v/>
      </c>
      <c r="C5144" s="28">
        <f>ROUNDDOWN(((ROW(C5144)-ROW(C$7))/C$5)+1,0)</f>
        <v/>
      </c>
    </row>
    <row r="5145">
      <c r="B5145" s="28">
        <f>IF(C5145&lt; $D$4+1,MOD(((ROW(B5145)-ROW(B$7))),$C$5)+1,"")</f>
        <v/>
      </c>
      <c r="C5145" s="28">
        <f>ROUNDDOWN(((ROW(C5145)-ROW(C$7))/C$5)+1,0)</f>
        <v/>
      </c>
    </row>
    <row r="5146">
      <c r="B5146" s="28">
        <f>IF(C5146&lt; $D$4+1,MOD(((ROW(B5146)-ROW(B$7))),$C$5)+1,"")</f>
        <v/>
      </c>
      <c r="C5146" s="28">
        <f>ROUNDDOWN(((ROW(C5146)-ROW(C$7))/C$5)+1,0)</f>
        <v/>
      </c>
    </row>
    <row r="5147">
      <c r="B5147" s="28">
        <f>IF(C5147&lt; $D$4+1,MOD(((ROW(B5147)-ROW(B$7))),$C$5)+1,"")</f>
        <v/>
      </c>
      <c r="C5147" s="28">
        <f>ROUNDDOWN(((ROW(C5147)-ROW(C$7))/C$5)+1,0)</f>
        <v/>
      </c>
    </row>
    <row r="5148">
      <c r="B5148" s="28">
        <f>IF(C5148&lt; $D$4+1,MOD(((ROW(B5148)-ROW(B$7))),$C$5)+1,"")</f>
        <v/>
      </c>
      <c r="C5148" s="28">
        <f>ROUNDDOWN(((ROW(C5148)-ROW(C$7))/C$5)+1,0)</f>
        <v/>
      </c>
    </row>
    <row r="5149">
      <c r="B5149" s="28">
        <f>IF(C5149&lt; $D$4+1,MOD(((ROW(B5149)-ROW(B$7))),$C$5)+1,"")</f>
        <v/>
      </c>
      <c r="C5149" s="28">
        <f>ROUNDDOWN(((ROW(C5149)-ROW(C$7))/C$5)+1,0)</f>
        <v/>
      </c>
    </row>
    <row r="5150">
      <c r="B5150" s="28">
        <f>IF(C5150&lt; $D$4+1,MOD(((ROW(B5150)-ROW(B$7))),$C$5)+1,"")</f>
        <v/>
      </c>
      <c r="C5150" s="28">
        <f>ROUNDDOWN(((ROW(C5150)-ROW(C$7))/C$5)+1,0)</f>
        <v/>
      </c>
    </row>
    <row r="5151">
      <c r="B5151" s="28">
        <f>IF(C5151&lt; $D$4+1,MOD(((ROW(B5151)-ROW(B$7))),$C$5)+1,"")</f>
        <v/>
      </c>
      <c r="C5151" s="28">
        <f>ROUNDDOWN(((ROW(C5151)-ROW(C$7))/C$5)+1,0)</f>
        <v/>
      </c>
    </row>
    <row r="5152">
      <c r="B5152" s="28">
        <f>IF(C5152&lt; $D$4+1,MOD(((ROW(B5152)-ROW(B$7))),$C$5)+1,"")</f>
        <v/>
      </c>
      <c r="C5152" s="28">
        <f>ROUNDDOWN(((ROW(C5152)-ROW(C$7))/C$5)+1,0)</f>
        <v/>
      </c>
    </row>
    <row r="5153">
      <c r="B5153" s="28">
        <f>IF(C5153&lt; $D$4+1,MOD(((ROW(B5153)-ROW(B$7))),$C$5)+1,"")</f>
        <v/>
      </c>
      <c r="C5153" s="28">
        <f>ROUNDDOWN(((ROW(C5153)-ROW(C$7))/C$5)+1,0)</f>
        <v/>
      </c>
    </row>
    <row r="5154">
      <c r="B5154" s="28">
        <f>IF(C5154&lt; $D$4+1,MOD(((ROW(B5154)-ROW(B$7))),$C$5)+1,"")</f>
        <v/>
      </c>
      <c r="C5154" s="28">
        <f>ROUNDDOWN(((ROW(C5154)-ROW(C$7))/C$5)+1,0)</f>
        <v/>
      </c>
    </row>
    <row r="5155">
      <c r="B5155" s="28">
        <f>IF(C5155&lt; $D$4+1,MOD(((ROW(B5155)-ROW(B$7))),$C$5)+1,"")</f>
        <v/>
      </c>
      <c r="C5155" s="28">
        <f>ROUNDDOWN(((ROW(C5155)-ROW(C$7))/C$5)+1,0)</f>
        <v/>
      </c>
    </row>
    <row r="5156">
      <c r="B5156" s="28">
        <f>IF(C5156&lt; $D$4+1,MOD(((ROW(B5156)-ROW(B$7))),$C$5)+1,"")</f>
        <v/>
      </c>
      <c r="C5156" s="28">
        <f>ROUNDDOWN(((ROW(C5156)-ROW(C$7))/C$5)+1,0)</f>
        <v/>
      </c>
    </row>
    <row r="5157">
      <c r="B5157" s="28">
        <f>IF(C5157&lt; $D$4+1,MOD(((ROW(B5157)-ROW(B$7))),$C$5)+1,"")</f>
        <v/>
      </c>
      <c r="C5157" s="28">
        <f>ROUNDDOWN(((ROW(C5157)-ROW(C$7))/C$5)+1,0)</f>
        <v/>
      </c>
    </row>
    <row r="5158">
      <c r="B5158" s="28">
        <f>IF(C5158&lt; $D$4+1,MOD(((ROW(B5158)-ROW(B$7))),$C$5)+1,"")</f>
        <v/>
      </c>
      <c r="C5158" s="28">
        <f>ROUNDDOWN(((ROW(C5158)-ROW(C$7))/C$5)+1,0)</f>
        <v/>
      </c>
    </row>
    <row r="5159">
      <c r="B5159" s="28">
        <f>IF(C5159&lt; $D$4+1,MOD(((ROW(B5159)-ROW(B$7))),$C$5)+1,"")</f>
        <v/>
      </c>
      <c r="C5159" s="28">
        <f>ROUNDDOWN(((ROW(C5159)-ROW(C$7))/C$5)+1,0)</f>
        <v/>
      </c>
    </row>
    <row r="5160">
      <c r="B5160" s="28">
        <f>IF(C5160&lt; $D$4+1,MOD(((ROW(B5160)-ROW(B$7))),$C$5)+1,"")</f>
        <v/>
      </c>
      <c r="C5160" s="28">
        <f>ROUNDDOWN(((ROW(C5160)-ROW(C$7))/C$5)+1,0)</f>
        <v/>
      </c>
    </row>
    <row r="5161">
      <c r="B5161" s="28">
        <f>IF(C5161&lt; $D$4+1,MOD(((ROW(B5161)-ROW(B$7))),$C$5)+1,"")</f>
        <v/>
      </c>
      <c r="C5161" s="28">
        <f>ROUNDDOWN(((ROW(C5161)-ROW(C$7))/C$5)+1,0)</f>
        <v/>
      </c>
    </row>
    <row r="5162">
      <c r="B5162" s="28">
        <f>IF(C5162&lt; $D$4+1,MOD(((ROW(B5162)-ROW(B$7))),$C$5)+1,"")</f>
        <v/>
      </c>
      <c r="C5162" s="28">
        <f>ROUNDDOWN(((ROW(C5162)-ROW(C$7))/C$5)+1,0)</f>
        <v/>
      </c>
    </row>
    <row r="5163">
      <c r="B5163" s="28">
        <f>IF(C5163&lt; $D$4+1,MOD(((ROW(B5163)-ROW(B$7))),$C$5)+1,"")</f>
        <v/>
      </c>
      <c r="C5163" s="28">
        <f>ROUNDDOWN(((ROW(C5163)-ROW(C$7))/C$5)+1,0)</f>
        <v/>
      </c>
    </row>
    <row r="5164">
      <c r="B5164" s="28">
        <f>IF(C5164&lt; $D$4+1,MOD(((ROW(B5164)-ROW(B$7))),$C$5)+1,"")</f>
        <v/>
      </c>
      <c r="C5164" s="28">
        <f>ROUNDDOWN(((ROW(C5164)-ROW(C$7))/C$5)+1,0)</f>
        <v/>
      </c>
    </row>
    <row r="5165">
      <c r="B5165" s="28">
        <f>IF(C5165&lt; $D$4+1,MOD(((ROW(B5165)-ROW(B$7))),$C$5)+1,"")</f>
        <v/>
      </c>
      <c r="C5165" s="28">
        <f>ROUNDDOWN(((ROW(C5165)-ROW(C$7))/C$5)+1,0)</f>
        <v/>
      </c>
    </row>
    <row r="5166">
      <c r="B5166" s="28">
        <f>IF(C5166&lt; $D$4+1,MOD(((ROW(B5166)-ROW(B$7))),$C$5)+1,"")</f>
        <v/>
      </c>
      <c r="C5166" s="28">
        <f>ROUNDDOWN(((ROW(C5166)-ROW(C$7))/C$5)+1,0)</f>
        <v/>
      </c>
    </row>
    <row r="5167">
      <c r="B5167" s="28">
        <f>IF(C5167&lt; $D$4+1,MOD(((ROW(B5167)-ROW(B$7))),$C$5)+1,"")</f>
        <v/>
      </c>
      <c r="C5167" s="28">
        <f>ROUNDDOWN(((ROW(C5167)-ROW(C$7))/C$5)+1,0)</f>
        <v/>
      </c>
    </row>
    <row r="5168">
      <c r="B5168" s="28">
        <f>IF(C5168&lt; $D$4+1,MOD(((ROW(B5168)-ROW(B$7))),$C$5)+1,"")</f>
        <v/>
      </c>
      <c r="C5168" s="28">
        <f>ROUNDDOWN(((ROW(C5168)-ROW(C$7))/C$5)+1,0)</f>
        <v/>
      </c>
    </row>
    <row r="5169">
      <c r="B5169" s="28">
        <f>IF(C5169&lt; $D$4+1,MOD(((ROW(B5169)-ROW(B$7))),$C$5)+1,"")</f>
        <v/>
      </c>
      <c r="C5169" s="28">
        <f>ROUNDDOWN(((ROW(C5169)-ROW(C$7))/C$5)+1,0)</f>
        <v/>
      </c>
    </row>
    <row r="5170">
      <c r="B5170" s="28">
        <f>IF(C5170&lt; $D$4+1,MOD(((ROW(B5170)-ROW(B$7))),$C$5)+1,"")</f>
        <v/>
      </c>
      <c r="C5170" s="28">
        <f>ROUNDDOWN(((ROW(C5170)-ROW(C$7))/C$5)+1,0)</f>
        <v/>
      </c>
    </row>
    <row r="5171">
      <c r="B5171" s="28">
        <f>IF(C5171&lt; $D$4+1,MOD(((ROW(B5171)-ROW(B$7))),$C$5)+1,"")</f>
        <v/>
      </c>
      <c r="C5171" s="28">
        <f>ROUNDDOWN(((ROW(C5171)-ROW(C$7))/C$5)+1,0)</f>
        <v/>
      </c>
    </row>
    <row r="5172">
      <c r="B5172" s="28">
        <f>IF(C5172&lt; $D$4+1,MOD(((ROW(B5172)-ROW(B$7))),$C$5)+1,"")</f>
        <v/>
      </c>
      <c r="C5172" s="28">
        <f>ROUNDDOWN(((ROW(C5172)-ROW(C$7))/C$5)+1,0)</f>
        <v/>
      </c>
    </row>
    <row r="5173">
      <c r="B5173" s="28">
        <f>IF(C5173&lt; $D$4+1,MOD(((ROW(B5173)-ROW(B$7))),$C$5)+1,"")</f>
        <v/>
      </c>
      <c r="C5173" s="28">
        <f>ROUNDDOWN(((ROW(C5173)-ROW(C$7))/C$5)+1,0)</f>
        <v/>
      </c>
    </row>
    <row r="5174">
      <c r="B5174" s="28">
        <f>IF(C5174&lt; $D$4+1,MOD(((ROW(B5174)-ROW(B$7))),$C$5)+1,"")</f>
        <v/>
      </c>
      <c r="C5174" s="28">
        <f>ROUNDDOWN(((ROW(C5174)-ROW(C$7))/C$5)+1,0)</f>
        <v/>
      </c>
    </row>
    <row r="5175">
      <c r="B5175" s="28">
        <f>IF(C5175&lt; $D$4+1,MOD(((ROW(B5175)-ROW(B$7))),$C$5)+1,"")</f>
        <v/>
      </c>
      <c r="C5175" s="28">
        <f>ROUNDDOWN(((ROW(C5175)-ROW(C$7))/C$5)+1,0)</f>
        <v/>
      </c>
    </row>
    <row r="5176">
      <c r="B5176" s="28">
        <f>IF(C5176&lt; $D$4+1,MOD(((ROW(B5176)-ROW(B$7))),$C$5)+1,"")</f>
        <v/>
      </c>
      <c r="C5176" s="28">
        <f>ROUNDDOWN(((ROW(C5176)-ROW(C$7))/C$5)+1,0)</f>
        <v/>
      </c>
    </row>
    <row r="5177">
      <c r="B5177" s="28">
        <f>IF(C5177&lt; $D$4+1,MOD(((ROW(B5177)-ROW(B$7))),$C$5)+1,"")</f>
        <v/>
      </c>
      <c r="C5177" s="28">
        <f>ROUNDDOWN(((ROW(C5177)-ROW(C$7))/C$5)+1,0)</f>
        <v/>
      </c>
    </row>
    <row r="5178">
      <c r="B5178" s="28">
        <f>IF(C5178&lt; $D$4+1,MOD(((ROW(B5178)-ROW(B$7))),$C$5)+1,"")</f>
        <v/>
      </c>
      <c r="C5178" s="28">
        <f>ROUNDDOWN(((ROW(C5178)-ROW(C$7))/C$5)+1,0)</f>
        <v/>
      </c>
    </row>
    <row r="5179">
      <c r="B5179" s="28">
        <f>IF(C5179&lt; $D$4+1,MOD(((ROW(B5179)-ROW(B$7))),$C$5)+1,"")</f>
        <v/>
      </c>
      <c r="C5179" s="28">
        <f>ROUNDDOWN(((ROW(C5179)-ROW(C$7))/C$5)+1,0)</f>
        <v/>
      </c>
    </row>
    <row r="5180">
      <c r="B5180" s="28">
        <f>IF(C5180&lt; $D$4+1,MOD(((ROW(B5180)-ROW(B$7))),$C$5)+1,"")</f>
        <v/>
      </c>
      <c r="C5180" s="28">
        <f>ROUNDDOWN(((ROW(C5180)-ROW(C$7))/C$5)+1,0)</f>
        <v/>
      </c>
    </row>
    <row r="5181">
      <c r="B5181" s="28">
        <f>IF(C5181&lt; $D$4+1,MOD(((ROW(B5181)-ROW(B$7))),$C$5)+1,"")</f>
        <v/>
      </c>
      <c r="C5181" s="28">
        <f>ROUNDDOWN(((ROW(C5181)-ROW(C$7))/C$5)+1,0)</f>
        <v/>
      </c>
    </row>
    <row r="5182">
      <c r="B5182" s="28">
        <f>IF(C5182&lt; $D$4+1,MOD(((ROW(B5182)-ROW(B$7))),$C$5)+1,"")</f>
        <v/>
      </c>
      <c r="C5182" s="28">
        <f>ROUNDDOWN(((ROW(C5182)-ROW(C$7))/C$5)+1,0)</f>
        <v/>
      </c>
    </row>
    <row r="5183">
      <c r="B5183" s="28">
        <f>IF(C5183&lt; $D$4+1,MOD(((ROW(B5183)-ROW(B$7))),$C$5)+1,"")</f>
        <v/>
      </c>
      <c r="C5183" s="28">
        <f>ROUNDDOWN(((ROW(C5183)-ROW(C$7))/C$5)+1,0)</f>
        <v/>
      </c>
    </row>
    <row r="5184">
      <c r="B5184" s="28">
        <f>IF(C5184&lt; $D$4+1,MOD(((ROW(B5184)-ROW(B$7))),$C$5)+1,"")</f>
        <v/>
      </c>
      <c r="C5184" s="28">
        <f>ROUNDDOWN(((ROW(C5184)-ROW(C$7))/C$5)+1,0)</f>
        <v/>
      </c>
    </row>
    <row r="5185">
      <c r="B5185" s="28">
        <f>IF(C5185&lt; $D$4+1,MOD(((ROW(B5185)-ROW(B$7))),$C$5)+1,"")</f>
        <v/>
      </c>
      <c r="C5185" s="28">
        <f>ROUNDDOWN(((ROW(C5185)-ROW(C$7))/C$5)+1,0)</f>
        <v/>
      </c>
    </row>
    <row r="5186">
      <c r="B5186" s="28">
        <f>IF(C5186&lt; $D$4+1,MOD(((ROW(B5186)-ROW(B$7))),$C$5)+1,"")</f>
        <v/>
      </c>
      <c r="C5186" s="28">
        <f>ROUNDDOWN(((ROW(C5186)-ROW(C$7))/C$5)+1,0)</f>
        <v/>
      </c>
    </row>
    <row r="5187">
      <c r="B5187" s="28">
        <f>IF(C5187&lt; $D$4+1,MOD(((ROW(B5187)-ROW(B$7))),$C$5)+1,"")</f>
        <v/>
      </c>
      <c r="C5187" s="28">
        <f>ROUNDDOWN(((ROW(C5187)-ROW(C$7))/C$5)+1,0)</f>
        <v/>
      </c>
    </row>
    <row r="5188">
      <c r="B5188" s="28">
        <f>IF(C5188&lt; $D$4+1,MOD(((ROW(B5188)-ROW(B$7))),$C$5)+1,"")</f>
        <v/>
      </c>
      <c r="C5188" s="28">
        <f>ROUNDDOWN(((ROW(C5188)-ROW(C$7))/C$5)+1,0)</f>
        <v/>
      </c>
    </row>
    <row r="5189">
      <c r="B5189" s="28">
        <f>IF(C5189&lt; $D$4+1,MOD(((ROW(B5189)-ROW(B$7))),$C$5)+1,"")</f>
        <v/>
      </c>
      <c r="C5189" s="28">
        <f>ROUNDDOWN(((ROW(C5189)-ROW(C$7))/C$5)+1,0)</f>
        <v/>
      </c>
    </row>
    <row r="5190">
      <c r="B5190" s="28">
        <f>IF(C5190&lt; $D$4+1,MOD(((ROW(B5190)-ROW(B$7))),$C$5)+1,"")</f>
        <v/>
      </c>
      <c r="C5190" s="28">
        <f>ROUNDDOWN(((ROW(C5190)-ROW(C$7))/C$5)+1,0)</f>
        <v/>
      </c>
    </row>
    <row r="5191">
      <c r="B5191" s="28">
        <f>IF(C5191&lt; $D$4+1,MOD(((ROW(B5191)-ROW(B$7))),$C$5)+1,"")</f>
        <v/>
      </c>
      <c r="C5191" s="28">
        <f>ROUNDDOWN(((ROW(C5191)-ROW(C$7))/C$5)+1,0)</f>
        <v/>
      </c>
    </row>
    <row r="5192">
      <c r="B5192" s="28">
        <f>IF(C5192&lt; $D$4+1,MOD(((ROW(B5192)-ROW(B$7))),$C$5)+1,"")</f>
        <v/>
      </c>
      <c r="C5192" s="28">
        <f>ROUNDDOWN(((ROW(C5192)-ROW(C$7))/C$5)+1,0)</f>
        <v/>
      </c>
    </row>
    <row r="5193">
      <c r="B5193" s="28">
        <f>IF(C5193&lt; $D$4+1,MOD(((ROW(B5193)-ROW(B$7))),$C$5)+1,"")</f>
        <v/>
      </c>
      <c r="C5193" s="28">
        <f>ROUNDDOWN(((ROW(C5193)-ROW(C$7))/C$5)+1,0)</f>
        <v/>
      </c>
    </row>
    <row r="5194">
      <c r="B5194" s="28">
        <f>IF(C5194&lt; $D$4+1,MOD(((ROW(B5194)-ROW(B$7))),$C$5)+1,"")</f>
        <v/>
      </c>
      <c r="C5194" s="28">
        <f>ROUNDDOWN(((ROW(C5194)-ROW(C$7))/C$5)+1,0)</f>
        <v/>
      </c>
    </row>
    <row r="5195">
      <c r="B5195" s="28">
        <f>IF(C5195&lt; $D$4+1,MOD(((ROW(B5195)-ROW(B$7))),$C$5)+1,"")</f>
        <v/>
      </c>
      <c r="C5195" s="28">
        <f>ROUNDDOWN(((ROW(C5195)-ROW(C$7))/C$5)+1,0)</f>
        <v/>
      </c>
    </row>
    <row r="5196">
      <c r="B5196" s="28">
        <f>IF(C5196&lt; $D$4+1,MOD(((ROW(B5196)-ROW(B$7))),$C$5)+1,"")</f>
        <v/>
      </c>
      <c r="C5196" s="28">
        <f>ROUNDDOWN(((ROW(C5196)-ROW(C$7))/C$5)+1,0)</f>
        <v/>
      </c>
    </row>
    <row r="5197">
      <c r="B5197" s="28">
        <f>IF(C5197&lt; $D$4+1,MOD(((ROW(B5197)-ROW(B$7))),$C$5)+1,"")</f>
        <v/>
      </c>
      <c r="C5197" s="28">
        <f>ROUNDDOWN(((ROW(C5197)-ROW(C$7))/C$5)+1,0)</f>
        <v/>
      </c>
    </row>
    <row r="5198">
      <c r="B5198" s="28">
        <f>IF(C5198&lt; $D$4+1,MOD(((ROW(B5198)-ROW(B$7))),$C$5)+1,"")</f>
        <v/>
      </c>
      <c r="C5198" s="28">
        <f>ROUNDDOWN(((ROW(C5198)-ROW(C$7))/C$5)+1,0)</f>
        <v/>
      </c>
    </row>
    <row r="5199">
      <c r="B5199" s="28">
        <f>IF(C5199&lt; $D$4+1,MOD(((ROW(B5199)-ROW(B$7))),$C$5)+1,"")</f>
        <v/>
      </c>
      <c r="C5199" s="28">
        <f>ROUNDDOWN(((ROW(C5199)-ROW(C$7))/C$5)+1,0)</f>
        <v/>
      </c>
    </row>
    <row r="5200">
      <c r="B5200" s="28">
        <f>IF(C5200&lt; $D$4+1,MOD(((ROW(B5200)-ROW(B$7))),$C$5)+1,"")</f>
        <v/>
      </c>
      <c r="C5200" s="28">
        <f>ROUNDDOWN(((ROW(C5200)-ROW(C$7))/C$5)+1,0)</f>
        <v/>
      </c>
    </row>
    <row r="5201">
      <c r="B5201" s="28">
        <f>IF(C5201&lt; $D$4+1,MOD(((ROW(B5201)-ROW(B$7))),$C$5)+1,"")</f>
        <v/>
      </c>
      <c r="C5201" s="28">
        <f>ROUNDDOWN(((ROW(C5201)-ROW(C$7))/C$5)+1,0)</f>
        <v/>
      </c>
    </row>
    <row r="5202">
      <c r="B5202" s="28">
        <f>IF(C5202&lt; $D$4+1,MOD(((ROW(B5202)-ROW(B$7))),$C$5)+1,"")</f>
        <v/>
      </c>
      <c r="C5202" s="28">
        <f>ROUNDDOWN(((ROW(C5202)-ROW(C$7))/C$5)+1,0)</f>
        <v/>
      </c>
    </row>
    <row r="5203">
      <c r="B5203" s="28">
        <f>IF(C5203&lt; $D$4+1,MOD(((ROW(B5203)-ROW(B$7))),$C$5)+1,"")</f>
        <v/>
      </c>
      <c r="C5203" s="28">
        <f>ROUNDDOWN(((ROW(C5203)-ROW(C$7))/C$5)+1,0)</f>
        <v/>
      </c>
    </row>
    <row r="5204">
      <c r="B5204" s="28">
        <f>IF(C5204&lt; $D$4+1,MOD(((ROW(B5204)-ROW(B$7))),$C$5)+1,"")</f>
        <v/>
      </c>
      <c r="C5204" s="28">
        <f>ROUNDDOWN(((ROW(C5204)-ROW(C$7))/C$5)+1,0)</f>
        <v/>
      </c>
    </row>
    <row r="5205">
      <c r="B5205" s="28">
        <f>IF(C5205&lt; $D$4+1,MOD(((ROW(B5205)-ROW(B$7))),$C$5)+1,"")</f>
        <v/>
      </c>
      <c r="C5205" s="28">
        <f>ROUNDDOWN(((ROW(C5205)-ROW(C$7))/C$5)+1,0)</f>
        <v/>
      </c>
    </row>
    <row r="5206">
      <c r="B5206" s="28">
        <f>IF(C5206&lt; $D$4+1,MOD(((ROW(B5206)-ROW(B$7))),$C$5)+1,"")</f>
        <v/>
      </c>
      <c r="C5206" s="28">
        <f>ROUNDDOWN(((ROW(C5206)-ROW(C$7))/C$5)+1,0)</f>
        <v/>
      </c>
    </row>
    <row r="5207">
      <c r="B5207" s="28">
        <f>IF(C5207&lt; $D$4+1,MOD(((ROW(B5207)-ROW(B$7))),$C$5)+1,"")</f>
        <v/>
      </c>
      <c r="C5207" s="28">
        <f>ROUNDDOWN(((ROW(C5207)-ROW(C$7))/C$5)+1,0)</f>
        <v/>
      </c>
    </row>
    <row r="5208">
      <c r="B5208" s="28">
        <f>IF(C5208&lt; $D$4+1,MOD(((ROW(B5208)-ROW(B$7))),$C$5)+1,"")</f>
        <v/>
      </c>
      <c r="C5208" s="28">
        <f>ROUNDDOWN(((ROW(C5208)-ROW(C$7))/C$5)+1,0)</f>
        <v/>
      </c>
    </row>
    <row r="5209">
      <c r="B5209" s="28">
        <f>IF(C5209&lt; $D$4+1,MOD(((ROW(B5209)-ROW(B$7))),$C$5)+1,"")</f>
        <v/>
      </c>
      <c r="C5209" s="28">
        <f>ROUNDDOWN(((ROW(C5209)-ROW(C$7))/C$5)+1,0)</f>
        <v/>
      </c>
    </row>
    <row r="5210">
      <c r="B5210" s="28">
        <f>IF(C5210&lt; $D$4+1,MOD(((ROW(B5210)-ROW(B$7))),$C$5)+1,"")</f>
        <v/>
      </c>
      <c r="C5210" s="28">
        <f>ROUNDDOWN(((ROW(C5210)-ROW(C$7))/C$5)+1,0)</f>
        <v/>
      </c>
    </row>
    <row r="5211">
      <c r="B5211" s="28">
        <f>IF(C5211&lt; $D$4+1,MOD(((ROW(B5211)-ROW(B$7))),$C$5)+1,"")</f>
        <v/>
      </c>
      <c r="C5211" s="28">
        <f>ROUNDDOWN(((ROW(C5211)-ROW(C$7))/C$5)+1,0)</f>
        <v/>
      </c>
    </row>
    <row r="5212">
      <c r="B5212" s="28">
        <f>IF(C5212&lt; $D$4+1,MOD(((ROW(B5212)-ROW(B$7))),$C$5)+1,"")</f>
        <v/>
      </c>
      <c r="C5212" s="28">
        <f>ROUNDDOWN(((ROW(C5212)-ROW(C$7))/C$5)+1,0)</f>
        <v/>
      </c>
    </row>
    <row r="5213">
      <c r="B5213" s="28">
        <f>IF(C5213&lt; $D$4+1,MOD(((ROW(B5213)-ROW(B$7))),$C$5)+1,"")</f>
        <v/>
      </c>
      <c r="C5213" s="28">
        <f>ROUNDDOWN(((ROW(C5213)-ROW(C$7))/C$5)+1,0)</f>
        <v/>
      </c>
    </row>
    <row r="5214">
      <c r="B5214" s="28">
        <f>IF(C5214&lt; $D$4+1,MOD(((ROW(B5214)-ROW(B$7))),$C$5)+1,"")</f>
        <v/>
      </c>
      <c r="C5214" s="28">
        <f>ROUNDDOWN(((ROW(C5214)-ROW(C$7))/C$5)+1,0)</f>
        <v/>
      </c>
    </row>
    <row r="5215">
      <c r="B5215" s="28">
        <f>IF(C5215&lt; $D$4+1,MOD(((ROW(B5215)-ROW(B$7))),$C$5)+1,"")</f>
        <v/>
      </c>
      <c r="C5215" s="28">
        <f>ROUNDDOWN(((ROW(C5215)-ROW(C$7))/C$5)+1,0)</f>
        <v/>
      </c>
    </row>
    <row r="5216">
      <c r="B5216" s="28">
        <f>IF(C5216&lt; $D$4+1,MOD(((ROW(B5216)-ROW(B$7))),$C$5)+1,"")</f>
        <v/>
      </c>
      <c r="C5216" s="28">
        <f>ROUNDDOWN(((ROW(C5216)-ROW(C$7))/C$5)+1,0)</f>
        <v/>
      </c>
    </row>
    <row r="5217">
      <c r="B5217" s="28">
        <f>IF(C5217&lt; $D$4+1,MOD(((ROW(B5217)-ROW(B$7))),$C$5)+1,"")</f>
        <v/>
      </c>
      <c r="C5217" s="28">
        <f>ROUNDDOWN(((ROW(C5217)-ROW(C$7))/C$5)+1,0)</f>
        <v/>
      </c>
    </row>
    <row r="5218">
      <c r="B5218" s="28">
        <f>IF(C5218&lt; $D$4+1,MOD(((ROW(B5218)-ROW(B$7))),$C$5)+1,"")</f>
        <v/>
      </c>
      <c r="C5218" s="28">
        <f>ROUNDDOWN(((ROW(C5218)-ROW(C$7))/C$5)+1,0)</f>
        <v/>
      </c>
    </row>
    <row r="5219">
      <c r="B5219" s="28">
        <f>IF(C5219&lt; $D$4+1,MOD(((ROW(B5219)-ROW(B$7))),$C$5)+1,"")</f>
        <v/>
      </c>
      <c r="C5219" s="28">
        <f>ROUNDDOWN(((ROW(C5219)-ROW(C$7))/C$5)+1,0)</f>
        <v/>
      </c>
    </row>
    <row r="5220">
      <c r="B5220" s="28">
        <f>IF(C5220&lt; $D$4+1,MOD(((ROW(B5220)-ROW(B$7))),$C$5)+1,"")</f>
        <v/>
      </c>
      <c r="C5220" s="28">
        <f>ROUNDDOWN(((ROW(C5220)-ROW(C$7))/C$5)+1,0)</f>
        <v/>
      </c>
    </row>
    <row r="5221">
      <c r="B5221" s="28">
        <f>IF(C5221&lt; $D$4+1,MOD(((ROW(B5221)-ROW(B$7))),$C$5)+1,"")</f>
        <v/>
      </c>
      <c r="C5221" s="28">
        <f>ROUNDDOWN(((ROW(C5221)-ROW(C$7))/C$5)+1,0)</f>
        <v/>
      </c>
    </row>
    <row r="5222">
      <c r="B5222" s="28">
        <f>IF(C5222&lt; $D$4+1,MOD(((ROW(B5222)-ROW(B$7))),$C$5)+1,"")</f>
        <v/>
      </c>
      <c r="C5222" s="28">
        <f>ROUNDDOWN(((ROW(C5222)-ROW(C$7))/C$5)+1,0)</f>
        <v/>
      </c>
    </row>
    <row r="5223">
      <c r="B5223" s="28">
        <f>IF(C5223&lt; $D$4+1,MOD(((ROW(B5223)-ROW(B$7))),$C$5)+1,"")</f>
        <v/>
      </c>
      <c r="C5223" s="28">
        <f>ROUNDDOWN(((ROW(C5223)-ROW(C$7))/C$5)+1,0)</f>
        <v/>
      </c>
    </row>
    <row r="5224">
      <c r="B5224" s="28">
        <f>IF(C5224&lt; $D$4+1,MOD(((ROW(B5224)-ROW(B$7))),$C$5)+1,"")</f>
        <v/>
      </c>
      <c r="C5224" s="28">
        <f>ROUNDDOWN(((ROW(C5224)-ROW(C$7))/C$5)+1,0)</f>
        <v/>
      </c>
    </row>
    <row r="5225">
      <c r="B5225" s="28">
        <f>IF(C5225&lt; $D$4+1,MOD(((ROW(B5225)-ROW(B$7))),$C$5)+1,"")</f>
        <v/>
      </c>
      <c r="C5225" s="28">
        <f>ROUNDDOWN(((ROW(C5225)-ROW(C$7))/C$5)+1,0)</f>
        <v/>
      </c>
    </row>
    <row r="5226">
      <c r="B5226" s="28">
        <f>IF(C5226&lt; $D$4+1,MOD(((ROW(B5226)-ROW(B$7))),$C$5)+1,"")</f>
        <v/>
      </c>
      <c r="C5226" s="28">
        <f>ROUNDDOWN(((ROW(C5226)-ROW(C$7))/C$5)+1,0)</f>
        <v/>
      </c>
    </row>
    <row r="5227">
      <c r="B5227" s="28">
        <f>IF(C5227&lt; $D$4+1,MOD(((ROW(B5227)-ROW(B$7))),$C$5)+1,"")</f>
        <v/>
      </c>
      <c r="C5227" s="28">
        <f>ROUNDDOWN(((ROW(C5227)-ROW(C$7))/C$5)+1,0)</f>
        <v/>
      </c>
    </row>
    <row r="5228">
      <c r="B5228" s="28">
        <f>IF(C5228&lt; $D$4+1,MOD(((ROW(B5228)-ROW(B$7))),$C$5)+1,"")</f>
        <v/>
      </c>
      <c r="C5228" s="28">
        <f>ROUNDDOWN(((ROW(C5228)-ROW(C$7))/C$5)+1,0)</f>
        <v/>
      </c>
    </row>
    <row r="5229">
      <c r="B5229" s="28">
        <f>IF(C5229&lt; $D$4+1,MOD(((ROW(B5229)-ROW(B$7))),$C$5)+1,"")</f>
        <v/>
      </c>
      <c r="C5229" s="28">
        <f>ROUNDDOWN(((ROW(C5229)-ROW(C$7))/C$5)+1,0)</f>
        <v/>
      </c>
    </row>
    <row r="5230">
      <c r="B5230" s="28">
        <f>IF(C5230&lt; $D$4+1,MOD(((ROW(B5230)-ROW(B$7))),$C$5)+1,"")</f>
        <v/>
      </c>
      <c r="C5230" s="28">
        <f>ROUNDDOWN(((ROW(C5230)-ROW(C$7))/C$5)+1,0)</f>
        <v/>
      </c>
    </row>
    <row r="5231">
      <c r="B5231" s="28">
        <f>IF(C5231&lt; $D$4+1,MOD(((ROW(B5231)-ROW(B$7))),$C$5)+1,"")</f>
        <v/>
      </c>
      <c r="C5231" s="28">
        <f>ROUNDDOWN(((ROW(C5231)-ROW(C$7))/C$5)+1,0)</f>
        <v/>
      </c>
    </row>
    <row r="5232">
      <c r="B5232" s="28">
        <f>IF(C5232&lt; $D$4+1,MOD(((ROW(B5232)-ROW(B$7))),$C$5)+1,"")</f>
        <v/>
      </c>
      <c r="C5232" s="28">
        <f>ROUNDDOWN(((ROW(C5232)-ROW(C$7))/C$5)+1,0)</f>
        <v/>
      </c>
    </row>
    <row r="5233">
      <c r="B5233" s="28">
        <f>IF(C5233&lt; $D$4+1,MOD(((ROW(B5233)-ROW(B$7))),$C$5)+1,"")</f>
        <v/>
      </c>
      <c r="C5233" s="28">
        <f>ROUNDDOWN(((ROW(C5233)-ROW(C$7))/C$5)+1,0)</f>
        <v/>
      </c>
    </row>
    <row r="5234">
      <c r="B5234" s="28">
        <f>IF(C5234&lt; $D$4+1,MOD(((ROW(B5234)-ROW(B$7))),$C$5)+1,"")</f>
        <v/>
      </c>
      <c r="C5234" s="28">
        <f>ROUNDDOWN(((ROW(C5234)-ROW(C$7))/C$5)+1,0)</f>
        <v/>
      </c>
    </row>
    <row r="5235">
      <c r="B5235" s="28">
        <f>IF(C5235&lt; $D$4+1,MOD(((ROW(B5235)-ROW(B$7))),$C$5)+1,"")</f>
        <v/>
      </c>
      <c r="C5235" s="28">
        <f>ROUNDDOWN(((ROW(C5235)-ROW(C$7))/C$5)+1,0)</f>
        <v/>
      </c>
    </row>
    <row r="5236">
      <c r="B5236" s="28">
        <f>IF(C5236&lt; $D$4+1,MOD(((ROW(B5236)-ROW(B$7))),$C$5)+1,"")</f>
        <v/>
      </c>
      <c r="C5236" s="28">
        <f>ROUNDDOWN(((ROW(C5236)-ROW(C$7))/C$5)+1,0)</f>
        <v/>
      </c>
    </row>
    <row r="5237">
      <c r="B5237" s="28">
        <f>IF(C5237&lt; $D$4+1,MOD(((ROW(B5237)-ROW(B$7))),$C$5)+1,"")</f>
        <v/>
      </c>
      <c r="C5237" s="28">
        <f>ROUNDDOWN(((ROW(C5237)-ROW(C$7))/C$5)+1,0)</f>
        <v/>
      </c>
    </row>
    <row r="5238">
      <c r="B5238" s="28">
        <f>IF(C5238&lt; $D$4+1,MOD(((ROW(B5238)-ROW(B$7))),$C$5)+1,"")</f>
        <v/>
      </c>
      <c r="C5238" s="28">
        <f>ROUNDDOWN(((ROW(C5238)-ROW(C$7))/C$5)+1,0)</f>
        <v/>
      </c>
    </row>
    <row r="5239">
      <c r="B5239" s="28">
        <f>IF(C5239&lt; $D$4+1,MOD(((ROW(B5239)-ROW(B$7))),$C$5)+1,"")</f>
        <v/>
      </c>
      <c r="C5239" s="28">
        <f>ROUNDDOWN(((ROW(C5239)-ROW(C$7))/C$5)+1,0)</f>
        <v/>
      </c>
    </row>
    <row r="5240">
      <c r="B5240" s="28">
        <f>IF(C5240&lt; $D$4+1,MOD(((ROW(B5240)-ROW(B$7))),$C$5)+1,"")</f>
        <v/>
      </c>
      <c r="C5240" s="28">
        <f>ROUNDDOWN(((ROW(C5240)-ROW(C$7))/C$5)+1,0)</f>
        <v/>
      </c>
    </row>
    <row r="5241">
      <c r="B5241" s="28">
        <f>IF(C5241&lt; $D$4+1,MOD(((ROW(B5241)-ROW(B$7))),$C$5)+1,"")</f>
        <v/>
      </c>
      <c r="C5241" s="28">
        <f>ROUNDDOWN(((ROW(C5241)-ROW(C$7))/C$5)+1,0)</f>
        <v/>
      </c>
    </row>
    <row r="5242">
      <c r="B5242" s="28">
        <f>IF(C5242&lt; $D$4+1,MOD(((ROW(B5242)-ROW(B$7))),$C$5)+1,"")</f>
        <v/>
      </c>
      <c r="C5242" s="28">
        <f>ROUNDDOWN(((ROW(C5242)-ROW(C$7))/C$5)+1,0)</f>
        <v/>
      </c>
    </row>
    <row r="5243">
      <c r="B5243" s="28">
        <f>IF(C5243&lt; $D$4+1,MOD(((ROW(B5243)-ROW(B$7))),$C$5)+1,"")</f>
        <v/>
      </c>
      <c r="C5243" s="28">
        <f>ROUNDDOWN(((ROW(C5243)-ROW(C$7))/C$5)+1,0)</f>
        <v/>
      </c>
    </row>
    <row r="5244">
      <c r="B5244" s="28">
        <f>IF(C5244&lt; $D$4+1,MOD(((ROW(B5244)-ROW(B$7))),$C$5)+1,"")</f>
        <v/>
      </c>
      <c r="C5244" s="28">
        <f>ROUNDDOWN(((ROW(C5244)-ROW(C$7))/C$5)+1,0)</f>
        <v/>
      </c>
    </row>
    <row r="5245">
      <c r="B5245" s="28">
        <f>IF(C5245&lt; $D$4+1,MOD(((ROW(B5245)-ROW(B$7))),$C$5)+1,"")</f>
        <v/>
      </c>
      <c r="C5245" s="28">
        <f>ROUNDDOWN(((ROW(C5245)-ROW(C$7))/C$5)+1,0)</f>
        <v/>
      </c>
    </row>
    <row r="5246">
      <c r="B5246" s="28">
        <f>IF(C5246&lt; $D$4+1,MOD(((ROW(B5246)-ROW(B$7))),$C$5)+1,"")</f>
        <v/>
      </c>
      <c r="C5246" s="28">
        <f>ROUNDDOWN(((ROW(C5246)-ROW(C$7))/C$5)+1,0)</f>
        <v/>
      </c>
    </row>
    <row r="5247">
      <c r="B5247" s="28">
        <f>IF(C5247&lt; $D$4+1,MOD(((ROW(B5247)-ROW(B$7))),$C$5)+1,"")</f>
        <v/>
      </c>
      <c r="C5247" s="28">
        <f>ROUNDDOWN(((ROW(C5247)-ROW(C$7))/C$5)+1,0)</f>
        <v/>
      </c>
    </row>
    <row r="5248">
      <c r="B5248" s="28">
        <f>IF(C5248&lt; $D$4+1,MOD(((ROW(B5248)-ROW(B$7))),$C$5)+1,"")</f>
        <v/>
      </c>
      <c r="C5248" s="28">
        <f>ROUNDDOWN(((ROW(C5248)-ROW(C$7))/C$5)+1,0)</f>
        <v/>
      </c>
    </row>
    <row r="5249">
      <c r="B5249" s="28">
        <f>IF(C5249&lt; $D$4+1,MOD(((ROW(B5249)-ROW(B$7))),$C$5)+1,"")</f>
        <v/>
      </c>
      <c r="C5249" s="28">
        <f>ROUNDDOWN(((ROW(C5249)-ROW(C$7))/C$5)+1,0)</f>
        <v/>
      </c>
    </row>
    <row r="5250">
      <c r="B5250" s="28">
        <f>IF(C5250&lt; $D$4+1,MOD(((ROW(B5250)-ROW(B$7))),$C$5)+1,"")</f>
        <v/>
      </c>
      <c r="C5250" s="28">
        <f>ROUNDDOWN(((ROW(C5250)-ROW(C$7))/C$5)+1,0)</f>
        <v/>
      </c>
    </row>
    <row r="5251">
      <c r="B5251" s="28">
        <f>IF(C5251&lt; $D$4+1,MOD(((ROW(B5251)-ROW(B$7))),$C$5)+1,"")</f>
        <v/>
      </c>
      <c r="C5251" s="28">
        <f>ROUNDDOWN(((ROW(C5251)-ROW(C$7))/C$5)+1,0)</f>
        <v/>
      </c>
    </row>
    <row r="5252">
      <c r="B5252" s="28">
        <f>IF(C5252&lt; $D$4+1,MOD(((ROW(B5252)-ROW(B$7))),$C$5)+1,"")</f>
        <v/>
      </c>
      <c r="C5252" s="28">
        <f>ROUNDDOWN(((ROW(C5252)-ROW(C$7))/C$5)+1,0)</f>
        <v/>
      </c>
    </row>
    <row r="5253">
      <c r="B5253" s="28">
        <f>IF(C5253&lt; $D$4+1,MOD(((ROW(B5253)-ROW(B$7))),$C$5)+1,"")</f>
        <v/>
      </c>
      <c r="C5253" s="28">
        <f>ROUNDDOWN(((ROW(C5253)-ROW(C$7))/C$5)+1,0)</f>
        <v/>
      </c>
    </row>
    <row r="5254">
      <c r="B5254" s="28">
        <f>IF(C5254&lt; $D$4+1,MOD(((ROW(B5254)-ROW(B$7))),$C$5)+1,"")</f>
        <v/>
      </c>
      <c r="C5254" s="28">
        <f>ROUNDDOWN(((ROW(C5254)-ROW(C$7))/C$5)+1,0)</f>
        <v/>
      </c>
    </row>
    <row r="5255">
      <c r="B5255" s="28">
        <f>IF(C5255&lt; $D$4+1,MOD(((ROW(B5255)-ROW(B$7))),$C$5)+1,"")</f>
        <v/>
      </c>
      <c r="C5255" s="28">
        <f>ROUNDDOWN(((ROW(C5255)-ROW(C$7))/C$5)+1,0)</f>
        <v/>
      </c>
    </row>
    <row r="5256">
      <c r="B5256" s="28">
        <f>IF(C5256&lt; $D$4+1,MOD(((ROW(B5256)-ROW(B$7))),$C$5)+1,"")</f>
        <v/>
      </c>
      <c r="C5256" s="28">
        <f>ROUNDDOWN(((ROW(C5256)-ROW(C$7))/C$5)+1,0)</f>
        <v/>
      </c>
    </row>
    <row r="5257">
      <c r="B5257" s="28">
        <f>IF(C5257&lt; $D$4+1,MOD(((ROW(B5257)-ROW(B$7))),$C$5)+1,"")</f>
        <v/>
      </c>
      <c r="C5257" s="28">
        <f>ROUNDDOWN(((ROW(C5257)-ROW(C$7))/C$5)+1,0)</f>
        <v/>
      </c>
    </row>
    <row r="5258">
      <c r="B5258" s="28">
        <f>IF(C5258&lt; $D$4+1,MOD(((ROW(B5258)-ROW(B$7))),$C$5)+1,"")</f>
        <v/>
      </c>
      <c r="C5258" s="28">
        <f>ROUNDDOWN(((ROW(C5258)-ROW(C$7))/C$5)+1,0)</f>
        <v/>
      </c>
    </row>
    <row r="5259">
      <c r="B5259" s="28">
        <f>IF(C5259&lt; $D$4+1,MOD(((ROW(B5259)-ROW(B$7))),$C$5)+1,"")</f>
        <v/>
      </c>
      <c r="C5259" s="28">
        <f>ROUNDDOWN(((ROW(C5259)-ROW(C$7))/C$5)+1,0)</f>
        <v/>
      </c>
    </row>
    <row r="5260">
      <c r="B5260" s="28">
        <f>IF(C5260&lt; $D$4+1,MOD(((ROW(B5260)-ROW(B$7))),$C$5)+1,"")</f>
        <v/>
      </c>
      <c r="C5260" s="28">
        <f>ROUNDDOWN(((ROW(C5260)-ROW(C$7))/C$5)+1,0)</f>
        <v/>
      </c>
    </row>
    <row r="5261">
      <c r="B5261" s="28">
        <f>IF(C5261&lt; $D$4+1,MOD(((ROW(B5261)-ROW(B$7))),$C$5)+1,"")</f>
        <v/>
      </c>
      <c r="C5261" s="28">
        <f>ROUNDDOWN(((ROW(C5261)-ROW(C$7))/C$5)+1,0)</f>
        <v/>
      </c>
    </row>
    <row r="5262">
      <c r="B5262" s="28">
        <f>IF(C5262&lt; $D$4+1,MOD(((ROW(B5262)-ROW(B$7))),$C$5)+1,"")</f>
        <v/>
      </c>
      <c r="C5262" s="28">
        <f>ROUNDDOWN(((ROW(C5262)-ROW(C$7))/C$5)+1,0)</f>
        <v/>
      </c>
    </row>
    <row r="5263">
      <c r="B5263" s="28">
        <f>IF(C5263&lt; $D$4+1,MOD(((ROW(B5263)-ROW(B$7))),$C$5)+1,"")</f>
        <v/>
      </c>
      <c r="C5263" s="28">
        <f>ROUNDDOWN(((ROW(C5263)-ROW(C$7))/C$5)+1,0)</f>
        <v/>
      </c>
    </row>
    <row r="5264">
      <c r="B5264" s="28">
        <f>IF(C5264&lt; $D$4+1,MOD(((ROW(B5264)-ROW(B$7))),$C$5)+1,"")</f>
        <v/>
      </c>
      <c r="C5264" s="28">
        <f>ROUNDDOWN(((ROW(C5264)-ROW(C$7))/C$5)+1,0)</f>
        <v/>
      </c>
    </row>
    <row r="5265">
      <c r="B5265" s="28">
        <f>IF(C5265&lt; $D$4+1,MOD(((ROW(B5265)-ROW(B$7))),$C$5)+1,"")</f>
        <v/>
      </c>
      <c r="C5265" s="28">
        <f>ROUNDDOWN(((ROW(C5265)-ROW(C$7))/C$5)+1,0)</f>
        <v/>
      </c>
    </row>
    <row r="5266">
      <c r="B5266" s="28">
        <f>IF(C5266&lt; $D$4+1,MOD(((ROW(B5266)-ROW(B$7))),$C$5)+1,"")</f>
        <v/>
      </c>
      <c r="C5266" s="28">
        <f>ROUNDDOWN(((ROW(C5266)-ROW(C$7))/C$5)+1,0)</f>
        <v/>
      </c>
    </row>
    <row r="5267">
      <c r="B5267" s="28">
        <f>IF(C5267&lt; $D$4+1,MOD(((ROW(B5267)-ROW(B$7))),$C$5)+1,"")</f>
        <v/>
      </c>
      <c r="C5267" s="28">
        <f>ROUNDDOWN(((ROW(C5267)-ROW(C$7))/C$5)+1,0)</f>
        <v/>
      </c>
    </row>
    <row r="5268">
      <c r="B5268" s="28">
        <f>IF(C5268&lt; $D$4+1,MOD(((ROW(B5268)-ROW(B$7))),$C$5)+1,"")</f>
        <v/>
      </c>
      <c r="C5268" s="28">
        <f>ROUNDDOWN(((ROW(C5268)-ROW(C$7))/C$5)+1,0)</f>
        <v/>
      </c>
    </row>
    <row r="5269">
      <c r="B5269" s="28">
        <f>IF(C5269&lt; $D$4+1,MOD(((ROW(B5269)-ROW(B$7))),$C$5)+1,"")</f>
        <v/>
      </c>
      <c r="C5269" s="28">
        <f>ROUNDDOWN(((ROW(C5269)-ROW(C$7))/C$5)+1,0)</f>
        <v/>
      </c>
    </row>
    <row r="5270">
      <c r="B5270" s="28">
        <f>IF(C5270&lt; $D$4+1,MOD(((ROW(B5270)-ROW(B$7))),$C$5)+1,"")</f>
        <v/>
      </c>
      <c r="C5270" s="28">
        <f>ROUNDDOWN(((ROW(C5270)-ROW(C$7))/C$5)+1,0)</f>
        <v/>
      </c>
    </row>
    <row r="5271">
      <c r="B5271" s="28">
        <f>IF(C5271&lt; $D$4+1,MOD(((ROW(B5271)-ROW(B$7))),$C$5)+1,"")</f>
        <v/>
      </c>
      <c r="C5271" s="28">
        <f>ROUNDDOWN(((ROW(C5271)-ROW(C$7))/C$5)+1,0)</f>
        <v/>
      </c>
    </row>
    <row r="5272">
      <c r="B5272" s="28">
        <f>IF(C5272&lt; $D$4+1,MOD(((ROW(B5272)-ROW(B$7))),$C$5)+1,"")</f>
        <v/>
      </c>
      <c r="C5272" s="28">
        <f>ROUNDDOWN(((ROW(C5272)-ROW(C$7))/C$5)+1,0)</f>
        <v/>
      </c>
    </row>
    <row r="5273">
      <c r="B5273" s="28">
        <f>IF(C5273&lt; $D$4+1,MOD(((ROW(B5273)-ROW(B$7))),$C$5)+1,"")</f>
        <v/>
      </c>
      <c r="C5273" s="28">
        <f>ROUNDDOWN(((ROW(C5273)-ROW(C$7))/C$5)+1,0)</f>
        <v/>
      </c>
    </row>
    <row r="5274">
      <c r="B5274" s="28">
        <f>IF(C5274&lt; $D$4+1,MOD(((ROW(B5274)-ROW(B$7))),$C$5)+1,"")</f>
        <v/>
      </c>
      <c r="C5274" s="28">
        <f>ROUNDDOWN(((ROW(C5274)-ROW(C$7))/C$5)+1,0)</f>
        <v/>
      </c>
    </row>
    <row r="5275">
      <c r="B5275" s="28">
        <f>IF(C5275&lt; $D$4+1,MOD(((ROW(B5275)-ROW(B$7))),$C$5)+1,"")</f>
        <v/>
      </c>
      <c r="C5275" s="28">
        <f>ROUNDDOWN(((ROW(C5275)-ROW(C$7))/C$5)+1,0)</f>
        <v/>
      </c>
    </row>
    <row r="5276">
      <c r="B5276" s="28">
        <f>IF(C5276&lt; $D$4+1,MOD(((ROW(B5276)-ROW(B$7))),$C$5)+1,"")</f>
        <v/>
      </c>
      <c r="C5276" s="28">
        <f>ROUNDDOWN(((ROW(C5276)-ROW(C$7))/C$5)+1,0)</f>
        <v/>
      </c>
    </row>
    <row r="5277">
      <c r="B5277" s="28">
        <f>IF(C5277&lt; $D$4+1,MOD(((ROW(B5277)-ROW(B$7))),$C$5)+1,"")</f>
        <v/>
      </c>
      <c r="C5277" s="28">
        <f>ROUNDDOWN(((ROW(C5277)-ROW(C$7))/C$5)+1,0)</f>
        <v/>
      </c>
    </row>
    <row r="5278">
      <c r="B5278" s="28">
        <f>IF(C5278&lt; $D$4+1,MOD(((ROW(B5278)-ROW(B$7))),$C$5)+1,"")</f>
        <v/>
      </c>
      <c r="C5278" s="28">
        <f>ROUNDDOWN(((ROW(C5278)-ROW(C$7))/C$5)+1,0)</f>
        <v/>
      </c>
    </row>
    <row r="5279">
      <c r="B5279" s="28">
        <f>IF(C5279&lt; $D$4+1,MOD(((ROW(B5279)-ROW(B$7))),$C$5)+1,"")</f>
        <v/>
      </c>
      <c r="C5279" s="28">
        <f>ROUNDDOWN(((ROW(C5279)-ROW(C$7))/C$5)+1,0)</f>
        <v/>
      </c>
    </row>
    <row r="5280">
      <c r="B5280" s="28">
        <f>IF(C5280&lt; $D$4+1,MOD(((ROW(B5280)-ROW(B$7))),$C$5)+1,"")</f>
        <v/>
      </c>
      <c r="C5280" s="28">
        <f>ROUNDDOWN(((ROW(C5280)-ROW(C$7))/C$5)+1,0)</f>
        <v/>
      </c>
    </row>
    <row r="5281">
      <c r="B5281" s="28">
        <f>IF(C5281&lt; $D$4+1,MOD(((ROW(B5281)-ROW(B$7))),$C$5)+1,"")</f>
        <v/>
      </c>
      <c r="C5281" s="28">
        <f>ROUNDDOWN(((ROW(C5281)-ROW(C$7))/C$5)+1,0)</f>
        <v/>
      </c>
    </row>
    <row r="5282">
      <c r="B5282" s="28">
        <f>IF(C5282&lt; $D$4+1,MOD(((ROW(B5282)-ROW(B$7))),$C$5)+1,"")</f>
        <v/>
      </c>
      <c r="C5282" s="28">
        <f>ROUNDDOWN(((ROW(C5282)-ROW(C$7))/C$5)+1,0)</f>
        <v/>
      </c>
    </row>
    <row r="5283">
      <c r="B5283" s="28">
        <f>IF(C5283&lt; $D$4+1,MOD(((ROW(B5283)-ROW(B$7))),$C$5)+1,"")</f>
        <v/>
      </c>
      <c r="C5283" s="28">
        <f>ROUNDDOWN(((ROW(C5283)-ROW(C$7))/C$5)+1,0)</f>
        <v/>
      </c>
    </row>
    <row r="5284">
      <c r="B5284" s="28">
        <f>IF(C5284&lt; $D$4+1,MOD(((ROW(B5284)-ROW(B$7))),$C$5)+1,"")</f>
        <v/>
      </c>
      <c r="C5284" s="28">
        <f>ROUNDDOWN(((ROW(C5284)-ROW(C$7))/C$5)+1,0)</f>
        <v/>
      </c>
    </row>
    <row r="5285">
      <c r="B5285" s="28">
        <f>IF(C5285&lt; $D$4+1,MOD(((ROW(B5285)-ROW(B$7))),$C$5)+1,"")</f>
        <v/>
      </c>
      <c r="C5285" s="28">
        <f>ROUNDDOWN(((ROW(C5285)-ROW(C$7))/C$5)+1,0)</f>
        <v/>
      </c>
    </row>
    <row r="5286">
      <c r="B5286" s="28">
        <f>IF(C5286&lt; $D$4+1,MOD(((ROW(B5286)-ROW(B$7))),$C$5)+1,"")</f>
        <v/>
      </c>
      <c r="C5286" s="28">
        <f>ROUNDDOWN(((ROW(C5286)-ROW(C$7))/C$5)+1,0)</f>
        <v/>
      </c>
    </row>
    <row r="5287">
      <c r="B5287" s="28">
        <f>IF(C5287&lt; $D$4+1,MOD(((ROW(B5287)-ROW(B$7))),$C$5)+1,"")</f>
        <v/>
      </c>
      <c r="C5287" s="28">
        <f>ROUNDDOWN(((ROW(C5287)-ROW(C$7))/C$5)+1,0)</f>
        <v/>
      </c>
    </row>
    <row r="5288">
      <c r="B5288" s="28">
        <f>IF(C5288&lt; $D$4+1,MOD(((ROW(B5288)-ROW(B$7))),$C$5)+1,"")</f>
        <v/>
      </c>
      <c r="C5288" s="28">
        <f>ROUNDDOWN(((ROW(C5288)-ROW(C$7))/C$5)+1,0)</f>
        <v/>
      </c>
    </row>
    <row r="5289">
      <c r="B5289" s="28">
        <f>IF(C5289&lt; $D$4+1,MOD(((ROW(B5289)-ROW(B$7))),$C$5)+1,"")</f>
        <v/>
      </c>
      <c r="C5289" s="28">
        <f>ROUNDDOWN(((ROW(C5289)-ROW(C$7))/C$5)+1,0)</f>
        <v/>
      </c>
    </row>
    <row r="5290">
      <c r="B5290" s="28">
        <f>IF(C5290&lt; $D$4+1,MOD(((ROW(B5290)-ROW(B$7))),$C$5)+1,"")</f>
        <v/>
      </c>
      <c r="C5290" s="28">
        <f>ROUNDDOWN(((ROW(C5290)-ROW(C$7))/C$5)+1,0)</f>
        <v/>
      </c>
    </row>
    <row r="5291">
      <c r="B5291" s="28">
        <f>IF(C5291&lt; $D$4+1,MOD(((ROW(B5291)-ROW(B$7))),$C$5)+1,"")</f>
        <v/>
      </c>
      <c r="C5291" s="28">
        <f>ROUNDDOWN(((ROW(C5291)-ROW(C$7))/C$5)+1,0)</f>
        <v/>
      </c>
    </row>
    <row r="5292">
      <c r="B5292" s="28">
        <f>IF(C5292&lt; $D$4+1,MOD(((ROW(B5292)-ROW(B$7))),$C$5)+1,"")</f>
        <v/>
      </c>
      <c r="C5292" s="28">
        <f>ROUNDDOWN(((ROW(C5292)-ROW(C$7))/C$5)+1,0)</f>
        <v/>
      </c>
    </row>
    <row r="5293">
      <c r="B5293" s="28">
        <f>IF(C5293&lt; $D$4+1,MOD(((ROW(B5293)-ROW(B$7))),$C$5)+1,"")</f>
        <v/>
      </c>
      <c r="C5293" s="28">
        <f>ROUNDDOWN(((ROW(C5293)-ROW(C$7))/C$5)+1,0)</f>
        <v/>
      </c>
    </row>
    <row r="5294">
      <c r="B5294" s="28">
        <f>IF(C5294&lt; $D$4+1,MOD(((ROW(B5294)-ROW(B$7))),$C$5)+1,"")</f>
        <v/>
      </c>
      <c r="C5294" s="28">
        <f>ROUNDDOWN(((ROW(C5294)-ROW(C$7))/C$5)+1,0)</f>
        <v/>
      </c>
    </row>
    <row r="5295">
      <c r="B5295" s="28">
        <f>IF(C5295&lt; $D$4+1,MOD(((ROW(B5295)-ROW(B$7))),$C$5)+1,"")</f>
        <v/>
      </c>
      <c r="C5295" s="28">
        <f>ROUNDDOWN(((ROW(C5295)-ROW(C$7))/C$5)+1,0)</f>
        <v/>
      </c>
    </row>
    <row r="5296">
      <c r="B5296" s="28">
        <f>IF(C5296&lt; $D$4+1,MOD(((ROW(B5296)-ROW(B$7))),$C$5)+1,"")</f>
        <v/>
      </c>
      <c r="C5296" s="28">
        <f>ROUNDDOWN(((ROW(C5296)-ROW(C$7))/C$5)+1,0)</f>
        <v/>
      </c>
    </row>
    <row r="5297">
      <c r="B5297" s="28">
        <f>IF(C5297&lt; $D$4+1,MOD(((ROW(B5297)-ROW(B$7))),$C$5)+1,"")</f>
        <v/>
      </c>
      <c r="C5297" s="28">
        <f>ROUNDDOWN(((ROW(C5297)-ROW(C$7))/C$5)+1,0)</f>
        <v/>
      </c>
    </row>
    <row r="5298">
      <c r="B5298" s="28">
        <f>IF(C5298&lt; $D$4+1,MOD(((ROW(B5298)-ROW(B$7))),$C$5)+1,"")</f>
        <v/>
      </c>
      <c r="C5298" s="28">
        <f>ROUNDDOWN(((ROW(C5298)-ROW(C$7))/C$5)+1,0)</f>
        <v/>
      </c>
    </row>
    <row r="5299">
      <c r="B5299" s="28">
        <f>IF(C5299&lt; $D$4+1,MOD(((ROW(B5299)-ROW(B$7))),$C$5)+1,"")</f>
        <v/>
      </c>
      <c r="C5299" s="28">
        <f>ROUNDDOWN(((ROW(C5299)-ROW(C$7))/C$5)+1,0)</f>
        <v/>
      </c>
    </row>
    <row r="5300">
      <c r="B5300" s="28">
        <f>IF(C5300&lt; $D$4+1,MOD(((ROW(B5300)-ROW(B$7))),$C$5)+1,"")</f>
        <v/>
      </c>
      <c r="C5300" s="28">
        <f>ROUNDDOWN(((ROW(C5300)-ROW(C$7))/C$5)+1,0)</f>
        <v/>
      </c>
    </row>
    <row r="5301">
      <c r="B5301" s="28">
        <f>IF(C5301&lt; $D$4+1,MOD(((ROW(B5301)-ROW(B$7))),$C$5)+1,"")</f>
        <v/>
      </c>
      <c r="C5301" s="28">
        <f>ROUNDDOWN(((ROW(C5301)-ROW(C$7))/C$5)+1,0)</f>
        <v/>
      </c>
    </row>
    <row r="5302">
      <c r="B5302" s="28">
        <f>IF(C5302&lt; $D$4+1,MOD(((ROW(B5302)-ROW(B$7))),$C$5)+1,"")</f>
        <v/>
      </c>
      <c r="C5302" s="28">
        <f>ROUNDDOWN(((ROW(C5302)-ROW(C$7))/C$5)+1,0)</f>
        <v/>
      </c>
    </row>
    <row r="5303">
      <c r="B5303" s="28">
        <f>IF(C5303&lt; $D$4+1,MOD(((ROW(B5303)-ROW(B$7))),$C$5)+1,"")</f>
        <v/>
      </c>
      <c r="C5303" s="28">
        <f>ROUNDDOWN(((ROW(C5303)-ROW(C$7))/C$5)+1,0)</f>
        <v/>
      </c>
    </row>
    <row r="5304">
      <c r="B5304" s="28">
        <f>IF(C5304&lt; $D$4+1,MOD(((ROW(B5304)-ROW(B$7))),$C$5)+1,"")</f>
        <v/>
      </c>
      <c r="C5304" s="28">
        <f>ROUNDDOWN(((ROW(C5304)-ROW(C$7))/C$5)+1,0)</f>
        <v/>
      </c>
    </row>
    <row r="5305">
      <c r="B5305" s="28">
        <f>IF(C5305&lt; $D$4+1,MOD(((ROW(B5305)-ROW(B$7))),$C$5)+1,"")</f>
        <v/>
      </c>
      <c r="C5305" s="28">
        <f>ROUNDDOWN(((ROW(C5305)-ROW(C$7))/C$5)+1,0)</f>
        <v/>
      </c>
    </row>
    <row r="5306">
      <c r="B5306" s="28">
        <f>IF(C5306&lt; $D$4+1,MOD(((ROW(B5306)-ROW(B$7))),$C$5)+1,"")</f>
        <v/>
      </c>
      <c r="C5306" s="28">
        <f>ROUNDDOWN(((ROW(C5306)-ROW(C$7))/C$5)+1,0)</f>
        <v/>
      </c>
    </row>
    <row r="5307">
      <c r="B5307" s="28">
        <f>IF(C5307&lt; $D$4+1,MOD(((ROW(B5307)-ROW(B$7))),$C$5)+1,"")</f>
        <v/>
      </c>
      <c r="C5307" s="28">
        <f>ROUNDDOWN(((ROW(C5307)-ROW(C$7))/C$5)+1,0)</f>
        <v/>
      </c>
    </row>
    <row r="5308">
      <c r="B5308" s="28">
        <f>IF(C5308&lt; $D$4+1,MOD(((ROW(B5308)-ROW(B$7))),$C$5)+1,"")</f>
        <v/>
      </c>
      <c r="C5308" s="28">
        <f>ROUNDDOWN(((ROW(C5308)-ROW(C$7))/C$5)+1,0)</f>
        <v/>
      </c>
    </row>
    <row r="5309">
      <c r="B5309" s="28">
        <f>IF(C5309&lt; $D$4+1,MOD(((ROW(B5309)-ROW(B$7))),$C$5)+1,"")</f>
        <v/>
      </c>
      <c r="C5309" s="28">
        <f>ROUNDDOWN(((ROW(C5309)-ROW(C$7))/C$5)+1,0)</f>
        <v/>
      </c>
    </row>
    <row r="5310">
      <c r="B5310" s="28">
        <f>IF(C5310&lt; $D$4+1,MOD(((ROW(B5310)-ROW(B$7))),$C$5)+1,"")</f>
        <v/>
      </c>
      <c r="C5310" s="28">
        <f>ROUNDDOWN(((ROW(C5310)-ROW(C$7))/C$5)+1,0)</f>
        <v/>
      </c>
    </row>
    <row r="5311">
      <c r="B5311" s="28">
        <f>IF(C5311&lt; $D$4+1,MOD(((ROW(B5311)-ROW(B$7))),$C$5)+1,"")</f>
        <v/>
      </c>
      <c r="C5311" s="28">
        <f>ROUNDDOWN(((ROW(C5311)-ROW(C$7))/C$5)+1,0)</f>
        <v/>
      </c>
    </row>
    <row r="5312">
      <c r="B5312" s="28">
        <f>IF(C5312&lt; $D$4+1,MOD(((ROW(B5312)-ROW(B$7))),$C$5)+1,"")</f>
        <v/>
      </c>
      <c r="C5312" s="28">
        <f>ROUNDDOWN(((ROW(C5312)-ROW(C$7))/C$5)+1,0)</f>
        <v/>
      </c>
    </row>
    <row r="5313">
      <c r="B5313" s="28">
        <f>IF(C5313&lt; $D$4+1,MOD(((ROW(B5313)-ROW(B$7))),$C$5)+1,"")</f>
        <v/>
      </c>
      <c r="C5313" s="28">
        <f>ROUNDDOWN(((ROW(C5313)-ROW(C$7))/C$5)+1,0)</f>
        <v/>
      </c>
    </row>
    <row r="5314">
      <c r="B5314" s="28">
        <f>IF(C5314&lt; $D$4+1,MOD(((ROW(B5314)-ROW(B$7))),$C$5)+1,"")</f>
        <v/>
      </c>
      <c r="C5314" s="28">
        <f>ROUNDDOWN(((ROW(C5314)-ROW(C$7))/C$5)+1,0)</f>
        <v/>
      </c>
    </row>
    <row r="5315">
      <c r="B5315" s="28">
        <f>IF(C5315&lt; $D$4+1,MOD(((ROW(B5315)-ROW(B$7))),$C$5)+1,"")</f>
        <v/>
      </c>
      <c r="C5315" s="28">
        <f>ROUNDDOWN(((ROW(C5315)-ROW(C$7))/C$5)+1,0)</f>
        <v/>
      </c>
    </row>
    <row r="5316">
      <c r="B5316" s="28">
        <f>IF(C5316&lt; $D$4+1,MOD(((ROW(B5316)-ROW(B$7))),$C$5)+1,"")</f>
        <v/>
      </c>
      <c r="C5316" s="28">
        <f>ROUNDDOWN(((ROW(C5316)-ROW(C$7))/C$5)+1,0)</f>
        <v/>
      </c>
    </row>
    <row r="5317">
      <c r="B5317" s="28">
        <f>IF(C5317&lt; $D$4+1,MOD(((ROW(B5317)-ROW(B$7))),$C$5)+1,"")</f>
        <v/>
      </c>
      <c r="C5317" s="28">
        <f>ROUNDDOWN(((ROW(C5317)-ROW(C$7))/C$5)+1,0)</f>
        <v/>
      </c>
    </row>
    <row r="5318">
      <c r="B5318" s="28">
        <f>IF(C5318&lt; $D$4+1,MOD(((ROW(B5318)-ROW(B$7))),$C$5)+1,"")</f>
        <v/>
      </c>
      <c r="C5318" s="28">
        <f>ROUNDDOWN(((ROW(C5318)-ROW(C$7))/C$5)+1,0)</f>
        <v/>
      </c>
    </row>
    <row r="5319">
      <c r="B5319" s="28">
        <f>IF(C5319&lt; $D$4+1,MOD(((ROW(B5319)-ROW(B$7))),$C$5)+1,"")</f>
        <v/>
      </c>
      <c r="C5319" s="28">
        <f>ROUNDDOWN(((ROW(C5319)-ROW(C$7))/C$5)+1,0)</f>
        <v/>
      </c>
    </row>
    <row r="5320">
      <c r="B5320" s="28">
        <f>IF(C5320&lt; $D$4+1,MOD(((ROW(B5320)-ROW(B$7))),$C$5)+1,"")</f>
        <v/>
      </c>
      <c r="C5320" s="28">
        <f>ROUNDDOWN(((ROW(C5320)-ROW(C$7))/C$5)+1,0)</f>
        <v/>
      </c>
    </row>
    <row r="5321">
      <c r="B5321" s="28">
        <f>IF(C5321&lt; $D$4+1,MOD(((ROW(B5321)-ROW(B$7))),$C$5)+1,"")</f>
        <v/>
      </c>
      <c r="C5321" s="28">
        <f>ROUNDDOWN(((ROW(C5321)-ROW(C$7))/C$5)+1,0)</f>
        <v/>
      </c>
    </row>
    <row r="5322">
      <c r="B5322" s="28">
        <f>IF(C5322&lt; $D$4+1,MOD(((ROW(B5322)-ROW(B$7))),$C$5)+1,"")</f>
        <v/>
      </c>
      <c r="C5322" s="28">
        <f>ROUNDDOWN(((ROW(C5322)-ROW(C$7))/C$5)+1,0)</f>
        <v/>
      </c>
    </row>
    <row r="5323">
      <c r="B5323" s="28">
        <f>IF(C5323&lt; $D$4+1,MOD(((ROW(B5323)-ROW(B$7))),$C$5)+1,"")</f>
        <v/>
      </c>
      <c r="C5323" s="28">
        <f>ROUNDDOWN(((ROW(C5323)-ROW(C$7))/C$5)+1,0)</f>
        <v/>
      </c>
    </row>
    <row r="5324">
      <c r="B5324" s="28">
        <f>IF(C5324&lt; $D$4+1,MOD(((ROW(B5324)-ROW(B$7))),$C$5)+1,"")</f>
        <v/>
      </c>
      <c r="C5324" s="28">
        <f>ROUNDDOWN(((ROW(C5324)-ROW(C$7))/C$5)+1,0)</f>
        <v/>
      </c>
    </row>
    <row r="5325">
      <c r="B5325" s="28">
        <f>IF(C5325&lt; $D$4+1,MOD(((ROW(B5325)-ROW(B$7))),$C$5)+1,"")</f>
        <v/>
      </c>
      <c r="C5325" s="28">
        <f>ROUNDDOWN(((ROW(C5325)-ROW(C$7))/C$5)+1,0)</f>
        <v/>
      </c>
    </row>
    <row r="5326">
      <c r="B5326" s="28">
        <f>IF(C5326&lt; $D$4+1,MOD(((ROW(B5326)-ROW(B$7))),$C$5)+1,"")</f>
        <v/>
      </c>
      <c r="C5326" s="28">
        <f>ROUNDDOWN(((ROW(C5326)-ROW(C$7))/C$5)+1,0)</f>
        <v/>
      </c>
    </row>
    <row r="5327">
      <c r="B5327" s="28">
        <f>IF(C5327&lt; $D$4+1,MOD(((ROW(B5327)-ROW(B$7))),$C$5)+1,"")</f>
        <v/>
      </c>
      <c r="C5327" s="28">
        <f>ROUNDDOWN(((ROW(C5327)-ROW(C$7))/C$5)+1,0)</f>
        <v/>
      </c>
    </row>
    <row r="5328">
      <c r="B5328" s="28">
        <f>IF(C5328&lt; $D$4+1,MOD(((ROW(B5328)-ROW(B$7))),$C$5)+1,"")</f>
        <v/>
      </c>
      <c r="C5328" s="28">
        <f>ROUNDDOWN(((ROW(C5328)-ROW(C$7))/C$5)+1,0)</f>
        <v/>
      </c>
    </row>
    <row r="5329">
      <c r="B5329" s="28">
        <f>IF(C5329&lt; $D$4+1,MOD(((ROW(B5329)-ROW(B$7))),$C$5)+1,"")</f>
        <v/>
      </c>
      <c r="C5329" s="28">
        <f>ROUNDDOWN(((ROW(C5329)-ROW(C$7))/C$5)+1,0)</f>
        <v/>
      </c>
    </row>
    <row r="5330">
      <c r="B5330" s="28">
        <f>IF(C5330&lt; $D$4+1,MOD(((ROW(B5330)-ROW(B$7))),$C$5)+1,"")</f>
        <v/>
      </c>
      <c r="C5330" s="28">
        <f>ROUNDDOWN(((ROW(C5330)-ROW(C$7))/C$5)+1,0)</f>
        <v/>
      </c>
    </row>
    <row r="5331">
      <c r="B5331" s="28">
        <f>IF(C5331&lt; $D$4+1,MOD(((ROW(B5331)-ROW(B$7))),$C$5)+1,"")</f>
        <v/>
      </c>
      <c r="C5331" s="28">
        <f>ROUNDDOWN(((ROW(C5331)-ROW(C$7))/C$5)+1,0)</f>
        <v/>
      </c>
    </row>
    <row r="5332">
      <c r="B5332" s="28">
        <f>IF(C5332&lt; $D$4+1,MOD(((ROW(B5332)-ROW(B$7))),$C$5)+1,"")</f>
        <v/>
      </c>
      <c r="C5332" s="28">
        <f>ROUNDDOWN(((ROW(C5332)-ROW(C$7))/C$5)+1,0)</f>
        <v/>
      </c>
    </row>
    <row r="5333">
      <c r="B5333" s="28">
        <f>IF(C5333&lt; $D$4+1,MOD(((ROW(B5333)-ROW(B$7))),$C$5)+1,"")</f>
        <v/>
      </c>
      <c r="C5333" s="28">
        <f>ROUNDDOWN(((ROW(C5333)-ROW(C$7))/C$5)+1,0)</f>
        <v/>
      </c>
    </row>
    <row r="5334">
      <c r="B5334" s="28">
        <f>IF(C5334&lt; $D$4+1,MOD(((ROW(B5334)-ROW(B$7))),$C$5)+1,"")</f>
        <v/>
      </c>
      <c r="C5334" s="28">
        <f>ROUNDDOWN(((ROW(C5334)-ROW(C$7))/C$5)+1,0)</f>
        <v/>
      </c>
    </row>
    <row r="5335">
      <c r="B5335" s="28">
        <f>IF(C5335&lt; $D$4+1,MOD(((ROW(B5335)-ROW(B$7))),$C$5)+1,"")</f>
        <v/>
      </c>
      <c r="C5335" s="28">
        <f>ROUNDDOWN(((ROW(C5335)-ROW(C$7))/C$5)+1,0)</f>
        <v/>
      </c>
    </row>
    <row r="5336">
      <c r="B5336" s="28">
        <f>IF(C5336&lt; $D$4+1,MOD(((ROW(B5336)-ROW(B$7))),$C$5)+1,"")</f>
        <v/>
      </c>
      <c r="C5336" s="28">
        <f>ROUNDDOWN(((ROW(C5336)-ROW(C$7))/C$5)+1,0)</f>
        <v/>
      </c>
    </row>
    <row r="5337">
      <c r="B5337" s="28">
        <f>IF(C5337&lt; $D$4+1,MOD(((ROW(B5337)-ROW(B$7))),$C$5)+1,"")</f>
        <v/>
      </c>
      <c r="C5337" s="28">
        <f>ROUNDDOWN(((ROW(C5337)-ROW(C$7))/C$5)+1,0)</f>
        <v/>
      </c>
    </row>
    <row r="5338">
      <c r="B5338" s="28">
        <f>IF(C5338&lt; $D$4+1,MOD(((ROW(B5338)-ROW(B$7))),$C$5)+1,"")</f>
        <v/>
      </c>
      <c r="C5338" s="28">
        <f>ROUNDDOWN(((ROW(C5338)-ROW(C$7))/C$5)+1,0)</f>
        <v/>
      </c>
    </row>
    <row r="5339">
      <c r="B5339" s="28">
        <f>IF(C5339&lt; $D$4+1,MOD(((ROW(B5339)-ROW(B$7))),$C$5)+1,"")</f>
        <v/>
      </c>
      <c r="C5339" s="28">
        <f>ROUNDDOWN(((ROW(C5339)-ROW(C$7))/C$5)+1,0)</f>
        <v/>
      </c>
    </row>
    <row r="5340">
      <c r="B5340" s="28">
        <f>IF(C5340&lt; $D$4+1,MOD(((ROW(B5340)-ROW(B$7))),$C$5)+1,"")</f>
        <v/>
      </c>
      <c r="C5340" s="28">
        <f>ROUNDDOWN(((ROW(C5340)-ROW(C$7))/C$5)+1,0)</f>
        <v/>
      </c>
    </row>
    <row r="5341">
      <c r="B5341" s="28">
        <f>IF(C5341&lt; $D$4+1,MOD(((ROW(B5341)-ROW(B$7))),$C$5)+1,"")</f>
        <v/>
      </c>
      <c r="C5341" s="28">
        <f>ROUNDDOWN(((ROW(C5341)-ROW(C$7))/C$5)+1,0)</f>
        <v/>
      </c>
    </row>
    <row r="5342">
      <c r="B5342" s="28">
        <f>IF(C5342&lt; $D$4+1,MOD(((ROW(B5342)-ROW(B$7))),$C$5)+1,"")</f>
        <v/>
      </c>
      <c r="C5342" s="28">
        <f>ROUNDDOWN(((ROW(C5342)-ROW(C$7))/C$5)+1,0)</f>
        <v/>
      </c>
    </row>
    <row r="5343">
      <c r="B5343" s="28">
        <f>IF(C5343&lt; $D$4+1,MOD(((ROW(B5343)-ROW(B$7))),$C$5)+1,"")</f>
        <v/>
      </c>
      <c r="C5343" s="28">
        <f>ROUNDDOWN(((ROW(C5343)-ROW(C$7))/C$5)+1,0)</f>
        <v/>
      </c>
    </row>
    <row r="5344">
      <c r="B5344" s="28">
        <f>IF(C5344&lt; $D$4+1,MOD(((ROW(B5344)-ROW(B$7))),$C$5)+1,"")</f>
        <v/>
      </c>
      <c r="C5344" s="28">
        <f>ROUNDDOWN(((ROW(C5344)-ROW(C$7))/C$5)+1,0)</f>
        <v/>
      </c>
    </row>
    <row r="5345">
      <c r="B5345" s="28">
        <f>IF(C5345&lt; $D$4+1,MOD(((ROW(B5345)-ROW(B$7))),$C$5)+1,"")</f>
        <v/>
      </c>
      <c r="C5345" s="28">
        <f>ROUNDDOWN(((ROW(C5345)-ROW(C$7))/C$5)+1,0)</f>
        <v/>
      </c>
    </row>
    <row r="5346">
      <c r="B5346" s="28">
        <f>IF(C5346&lt; $D$4+1,MOD(((ROW(B5346)-ROW(B$7))),$C$5)+1,"")</f>
        <v/>
      </c>
      <c r="C5346" s="28">
        <f>ROUNDDOWN(((ROW(C5346)-ROW(C$7))/C$5)+1,0)</f>
        <v/>
      </c>
    </row>
    <row r="5347">
      <c r="B5347" s="28">
        <f>IF(C5347&lt; $D$4+1,MOD(((ROW(B5347)-ROW(B$7))),$C$5)+1,"")</f>
        <v/>
      </c>
      <c r="C5347" s="28">
        <f>ROUNDDOWN(((ROW(C5347)-ROW(C$7))/C$5)+1,0)</f>
        <v/>
      </c>
    </row>
    <row r="5348">
      <c r="B5348" s="28">
        <f>IF(C5348&lt; $D$4+1,MOD(((ROW(B5348)-ROW(B$7))),$C$5)+1,"")</f>
        <v/>
      </c>
      <c r="C5348" s="28">
        <f>ROUNDDOWN(((ROW(C5348)-ROW(C$7))/C$5)+1,0)</f>
        <v/>
      </c>
    </row>
    <row r="5349">
      <c r="B5349" s="28">
        <f>IF(C5349&lt; $D$4+1,MOD(((ROW(B5349)-ROW(B$7))),$C$5)+1,"")</f>
        <v/>
      </c>
      <c r="C5349" s="28">
        <f>ROUNDDOWN(((ROW(C5349)-ROW(C$7))/C$5)+1,0)</f>
        <v/>
      </c>
    </row>
    <row r="5350">
      <c r="B5350" s="28">
        <f>IF(C5350&lt; $D$4+1,MOD(((ROW(B5350)-ROW(B$7))),$C$5)+1,"")</f>
        <v/>
      </c>
      <c r="C5350" s="28">
        <f>ROUNDDOWN(((ROW(C5350)-ROW(C$7))/C$5)+1,0)</f>
        <v/>
      </c>
    </row>
    <row r="5351">
      <c r="B5351" s="28">
        <f>IF(C5351&lt; $D$4+1,MOD(((ROW(B5351)-ROW(B$7))),$C$5)+1,"")</f>
        <v/>
      </c>
      <c r="C5351" s="28">
        <f>ROUNDDOWN(((ROW(C5351)-ROW(C$7))/C$5)+1,0)</f>
        <v/>
      </c>
    </row>
    <row r="5352">
      <c r="B5352" s="28">
        <f>IF(C5352&lt; $D$4+1,MOD(((ROW(B5352)-ROW(B$7))),$C$5)+1,"")</f>
        <v/>
      </c>
      <c r="C5352" s="28">
        <f>ROUNDDOWN(((ROW(C5352)-ROW(C$7))/C$5)+1,0)</f>
        <v/>
      </c>
    </row>
    <row r="5353">
      <c r="B5353" s="28">
        <f>IF(C5353&lt; $D$4+1,MOD(((ROW(B5353)-ROW(B$7))),$C$5)+1,"")</f>
        <v/>
      </c>
      <c r="C5353" s="28">
        <f>ROUNDDOWN(((ROW(C5353)-ROW(C$7))/C$5)+1,0)</f>
        <v/>
      </c>
    </row>
    <row r="5354">
      <c r="B5354" s="28">
        <f>IF(C5354&lt; $D$4+1,MOD(((ROW(B5354)-ROW(B$7))),$C$5)+1,"")</f>
        <v/>
      </c>
      <c r="C5354" s="28">
        <f>ROUNDDOWN(((ROW(C5354)-ROW(C$7))/C$5)+1,0)</f>
        <v/>
      </c>
    </row>
    <row r="5355">
      <c r="B5355" s="28">
        <f>IF(C5355&lt; $D$4+1,MOD(((ROW(B5355)-ROW(B$7))),$C$5)+1,"")</f>
        <v/>
      </c>
      <c r="C5355" s="28">
        <f>ROUNDDOWN(((ROW(C5355)-ROW(C$7))/C$5)+1,0)</f>
        <v/>
      </c>
    </row>
    <row r="5356">
      <c r="B5356" s="28">
        <f>IF(C5356&lt; $D$4+1,MOD(((ROW(B5356)-ROW(B$7))),$C$5)+1,"")</f>
        <v/>
      </c>
      <c r="C5356" s="28">
        <f>ROUNDDOWN(((ROW(C5356)-ROW(C$7))/C$5)+1,0)</f>
        <v/>
      </c>
    </row>
    <row r="5357">
      <c r="B5357" s="28">
        <f>IF(C5357&lt; $D$4+1,MOD(((ROW(B5357)-ROW(B$7))),$C$5)+1,"")</f>
        <v/>
      </c>
      <c r="C5357" s="28">
        <f>ROUNDDOWN(((ROW(C5357)-ROW(C$7))/C$5)+1,0)</f>
        <v/>
      </c>
    </row>
    <row r="5358">
      <c r="B5358" s="28">
        <f>IF(C5358&lt; $D$4+1,MOD(((ROW(B5358)-ROW(B$7))),$C$5)+1,"")</f>
        <v/>
      </c>
      <c r="C5358" s="28">
        <f>ROUNDDOWN(((ROW(C5358)-ROW(C$7))/C$5)+1,0)</f>
        <v/>
      </c>
    </row>
    <row r="5359">
      <c r="B5359" s="28">
        <f>IF(C5359&lt; $D$4+1,MOD(((ROW(B5359)-ROW(B$7))),$C$5)+1,"")</f>
        <v/>
      </c>
      <c r="C5359" s="28">
        <f>ROUNDDOWN(((ROW(C5359)-ROW(C$7))/C$5)+1,0)</f>
        <v/>
      </c>
    </row>
    <row r="5360">
      <c r="B5360" s="28">
        <f>IF(C5360&lt; $D$4+1,MOD(((ROW(B5360)-ROW(B$7))),$C$5)+1,"")</f>
        <v/>
      </c>
      <c r="C5360" s="28">
        <f>ROUNDDOWN(((ROW(C5360)-ROW(C$7))/C$5)+1,0)</f>
        <v/>
      </c>
    </row>
    <row r="5361">
      <c r="B5361" s="28">
        <f>IF(C5361&lt; $D$4+1,MOD(((ROW(B5361)-ROW(B$7))),$C$5)+1,"")</f>
        <v/>
      </c>
      <c r="C5361" s="28">
        <f>ROUNDDOWN(((ROW(C5361)-ROW(C$7))/C$5)+1,0)</f>
        <v/>
      </c>
    </row>
    <row r="5362">
      <c r="B5362" s="28">
        <f>IF(C5362&lt; $D$4+1,MOD(((ROW(B5362)-ROW(B$7))),$C$5)+1,"")</f>
        <v/>
      </c>
      <c r="C5362" s="28">
        <f>ROUNDDOWN(((ROW(C5362)-ROW(C$7))/C$5)+1,0)</f>
        <v/>
      </c>
    </row>
    <row r="5363">
      <c r="B5363" s="28">
        <f>IF(C5363&lt; $D$4+1,MOD(((ROW(B5363)-ROW(B$7))),$C$5)+1,"")</f>
        <v/>
      </c>
      <c r="C5363" s="28">
        <f>ROUNDDOWN(((ROW(C5363)-ROW(C$7))/C$5)+1,0)</f>
        <v/>
      </c>
    </row>
    <row r="5364">
      <c r="B5364" s="28">
        <f>IF(C5364&lt; $D$4+1,MOD(((ROW(B5364)-ROW(B$7))),$C$5)+1,"")</f>
        <v/>
      </c>
      <c r="C5364" s="28">
        <f>ROUNDDOWN(((ROW(C5364)-ROW(C$7))/C$5)+1,0)</f>
        <v/>
      </c>
    </row>
    <row r="5365">
      <c r="B5365" s="28">
        <f>IF(C5365&lt; $D$4+1,MOD(((ROW(B5365)-ROW(B$7))),$C$5)+1,"")</f>
        <v/>
      </c>
      <c r="C5365" s="28">
        <f>ROUNDDOWN(((ROW(C5365)-ROW(C$7))/C$5)+1,0)</f>
        <v/>
      </c>
    </row>
    <row r="5366">
      <c r="B5366" s="28">
        <f>IF(C5366&lt; $D$4+1,MOD(((ROW(B5366)-ROW(B$7))),$C$5)+1,"")</f>
        <v/>
      </c>
      <c r="C5366" s="28">
        <f>ROUNDDOWN(((ROW(C5366)-ROW(C$7))/C$5)+1,0)</f>
        <v/>
      </c>
    </row>
    <row r="5367">
      <c r="B5367" s="28">
        <f>IF(C5367&lt; $D$4+1,MOD(((ROW(B5367)-ROW(B$7))),$C$5)+1,"")</f>
        <v/>
      </c>
      <c r="C5367" s="28">
        <f>ROUNDDOWN(((ROW(C5367)-ROW(C$7))/C$5)+1,0)</f>
        <v/>
      </c>
    </row>
    <row r="5368">
      <c r="B5368" s="28">
        <f>IF(C5368&lt; $D$4+1,MOD(((ROW(B5368)-ROW(B$7))),$C$5)+1,"")</f>
        <v/>
      </c>
      <c r="C5368" s="28">
        <f>ROUNDDOWN(((ROW(C5368)-ROW(C$7))/C$5)+1,0)</f>
        <v/>
      </c>
    </row>
    <row r="5369">
      <c r="B5369" s="28">
        <f>IF(C5369&lt; $D$4+1,MOD(((ROW(B5369)-ROW(B$7))),$C$5)+1,"")</f>
        <v/>
      </c>
      <c r="C5369" s="28">
        <f>ROUNDDOWN(((ROW(C5369)-ROW(C$7))/C$5)+1,0)</f>
        <v/>
      </c>
    </row>
    <row r="5370">
      <c r="B5370" s="28">
        <f>IF(C5370&lt; $D$4+1,MOD(((ROW(B5370)-ROW(B$7))),$C$5)+1,"")</f>
        <v/>
      </c>
      <c r="C5370" s="28">
        <f>ROUNDDOWN(((ROW(C5370)-ROW(C$7))/C$5)+1,0)</f>
        <v/>
      </c>
    </row>
    <row r="5371">
      <c r="B5371" s="28">
        <f>IF(C5371&lt; $D$4+1,MOD(((ROW(B5371)-ROW(B$7))),$C$5)+1,"")</f>
        <v/>
      </c>
      <c r="C5371" s="28">
        <f>ROUNDDOWN(((ROW(C5371)-ROW(C$7))/C$5)+1,0)</f>
        <v/>
      </c>
    </row>
    <row r="5372">
      <c r="B5372" s="28">
        <f>IF(C5372&lt; $D$4+1,MOD(((ROW(B5372)-ROW(B$7))),$C$5)+1,"")</f>
        <v/>
      </c>
      <c r="C5372" s="28">
        <f>ROUNDDOWN(((ROW(C5372)-ROW(C$7))/C$5)+1,0)</f>
        <v/>
      </c>
    </row>
    <row r="5373">
      <c r="B5373" s="28">
        <f>IF(C5373&lt; $D$4+1,MOD(((ROW(B5373)-ROW(B$7))),$C$5)+1,"")</f>
        <v/>
      </c>
      <c r="C5373" s="28">
        <f>ROUNDDOWN(((ROW(C5373)-ROW(C$7))/C$5)+1,0)</f>
        <v/>
      </c>
    </row>
    <row r="5374">
      <c r="B5374" s="28">
        <f>IF(C5374&lt; $D$4+1,MOD(((ROW(B5374)-ROW(B$7))),$C$5)+1,"")</f>
        <v/>
      </c>
      <c r="C5374" s="28">
        <f>ROUNDDOWN(((ROW(C5374)-ROW(C$7))/C$5)+1,0)</f>
        <v/>
      </c>
    </row>
    <row r="5375">
      <c r="B5375" s="28">
        <f>IF(C5375&lt; $D$4+1,MOD(((ROW(B5375)-ROW(B$7))),$C$5)+1,"")</f>
        <v/>
      </c>
      <c r="C5375" s="28">
        <f>ROUNDDOWN(((ROW(C5375)-ROW(C$7))/C$5)+1,0)</f>
        <v/>
      </c>
    </row>
    <row r="5376">
      <c r="B5376" s="28">
        <f>IF(C5376&lt; $D$4+1,MOD(((ROW(B5376)-ROW(B$7))),$C$5)+1,"")</f>
        <v/>
      </c>
      <c r="C5376" s="28">
        <f>ROUNDDOWN(((ROW(C5376)-ROW(C$7))/C$5)+1,0)</f>
        <v/>
      </c>
    </row>
    <row r="5377">
      <c r="B5377" s="28">
        <f>IF(C5377&lt; $D$4+1,MOD(((ROW(B5377)-ROW(B$7))),$C$5)+1,"")</f>
        <v/>
      </c>
      <c r="C5377" s="28">
        <f>ROUNDDOWN(((ROW(C5377)-ROW(C$7))/C$5)+1,0)</f>
        <v/>
      </c>
    </row>
    <row r="5378">
      <c r="B5378" s="28">
        <f>IF(C5378&lt; $D$4+1,MOD(((ROW(B5378)-ROW(B$7))),$C$5)+1,"")</f>
        <v/>
      </c>
      <c r="C5378" s="28">
        <f>ROUNDDOWN(((ROW(C5378)-ROW(C$7))/C$5)+1,0)</f>
        <v/>
      </c>
    </row>
    <row r="5379">
      <c r="B5379" s="28">
        <f>IF(C5379&lt; $D$4+1,MOD(((ROW(B5379)-ROW(B$7))),$C$5)+1,"")</f>
        <v/>
      </c>
      <c r="C5379" s="28">
        <f>ROUNDDOWN(((ROW(C5379)-ROW(C$7))/C$5)+1,0)</f>
        <v/>
      </c>
    </row>
    <row r="5380">
      <c r="B5380" s="28">
        <f>IF(C5380&lt; $D$4+1,MOD(((ROW(B5380)-ROW(B$7))),$C$5)+1,"")</f>
        <v/>
      </c>
      <c r="C5380" s="28">
        <f>ROUNDDOWN(((ROW(C5380)-ROW(C$7))/C$5)+1,0)</f>
        <v/>
      </c>
    </row>
    <row r="5381">
      <c r="B5381" s="28">
        <f>IF(C5381&lt; $D$4+1,MOD(((ROW(B5381)-ROW(B$7))),$C$5)+1,"")</f>
        <v/>
      </c>
      <c r="C5381" s="28">
        <f>ROUNDDOWN(((ROW(C5381)-ROW(C$7))/C$5)+1,0)</f>
        <v/>
      </c>
    </row>
    <row r="5382">
      <c r="B5382" s="28">
        <f>IF(C5382&lt; $D$4+1,MOD(((ROW(B5382)-ROW(B$7))),$C$5)+1,"")</f>
        <v/>
      </c>
      <c r="C5382" s="28">
        <f>ROUNDDOWN(((ROW(C5382)-ROW(C$7))/C$5)+1,0)</f>
        <v/>
      </c>
    </row>
    <row r="5383">
      <c r="B5383" s="28">
        <f>IF(C5383&lt; $D$4+1,MOD(((ROW(B5383)-ROW(B$7))),$C$5)+1,"")</f>
        <v/>
      </c>
      <c r="C5383" s="28">
        <f>ROUNDDOWN(((ROW(C5383)-ROW(C$7))/C$5)+1,0)</f>
        <v/>
      </c>
    </row>
    <row r="5384">
      <c r="B5384" s="28">
        <f>IF(C5384&lt; $D$4+1,MOD(((ROW(B5384)-ROW(B$7))),$C$5)+1,"")</f>
        <v/>
      </c>
      <c r="C5384" s="28">
        <f>ROUNDDOWN(((ROW(C5384)-ROW(C$7))/C$5)+1,0)</f>
        <v/>
      </c>
    </row>
    <row r="5385">
      <c r="B5385" s="28">
        <f>IF(C5385&lt; $D$4+1,MOD(((ROW(B5385)-ROW(B$7))),$C$5)+1,"")</f>
        <v/>
      </c>
      <c r="C5385" s="28">
        <f>ROUNDDOWN(((ROW(C5385)-ROW(C$7))/C$5)+1,0)</f>
        <v/>
      </c>
    </row>
    <row r="5386">
      <c r="B5386" s="28">
        <f>IF(C5386&lt; $D$4+1,MOD(((ROW(B5386)-ROW(B$7))),$C$5)+1,"")</f>
        <v/>
      </c>
      <c r="C5386" s="28">
        <f>ROUNDDOWN(((ROW(C5386)-ROW(C$7))/C$5)+1,0)</f>
        <v/>
      </c>
    </row>
    <row r="5387">
      <c r="B5387" s="28">
        <f>IF(C5387&lt; $D$4+1,MOD(((ROW(B5387)-ROW(B$7))),$C$5)+1,"")</f>
        <v/>
      </c>
      <c r="C5387" s="28">
        <f>ROUNDDOWN(((ROW(C5387)-ROW(C$7))/C$5)+1,0)</f>
        <v/>
      </c>
    </row>
    <row r="5388">
      <c r="B5388" s="28">
        <f>IF(C5388&lt; $D$4+1,MOD(((ROW(B5388)-ROW(B$7))),$C$5)+1,"")</f>
        <v/>
      </c>
      <c r="C5388" s="28">
        <f>ROUNDDOWN(((ROW(C5388)-ROW(C$7))/C$5)+1,0)</f>
        <v/>
      </c>
    </row>
    <row r="5389">
      <c r="B5389" s="28">
        <f>IF(C5389&lt; $D$4+1,MOD(((ROW(B5389)-ROW(B$7))),$C$5)+1,"")</f>
        <v/>
      </c>
      <c r="C5389" s="28">
        <f>ROUNDDOWN(((ROW(C5389)-ROW(C$7))/C$5)+1,0)</f>
        <v/>
      </c>
    </row>
    <row r="5390">
      <c r="B5390" s="28">
        <f>IF(C5390&lt; $D$4+1,MOD(((ROW(B5390)-ROW(B$7))),$C$5)+1,"")</f>
        <v/>
      </c>
      <c r="C5390" s="28">
        <f>ROUNDDOWN(((ROW(C5390)-ROW(C$7))/C$5)+1,0)</f>
        <v/>
      </c>
    </row>
    <row r="5391">
      <c r="B5391" s="28">
        <f>IF(C5391&lt; $D$4+1,MOD(((ROW(B5391)-ROW(B$7))),$C$5)+1,"")</f>
        <v/>
      </c>
      <c r="C5391" s="28">
        <f>ROUNDDOWN(((ROW(C5391)-ROW(C$7))/C$5)+1,0)</f>
        <v/>
      </c>
    </row>
    <row r="5392">
      <c r="B5392" s="28">
        <f>IF(C5392&lt; $D$4+1,MOD(((ROW(B5392)-ROW(B$7))),$C$5)+1,"")</f>
        <v/>
      </c>
      <c r="C5392" s="28">
        <f>ROUNDDOWN(((ROW(C5392)-ROW(C$7))/C$5)+1,0)</f>
        <v/>
      </c>
    </row>
    <row r="5393">
      <c r="B5393" s="28">
        <f>IF(C5393&lt; $D$4+1,MOD(((ROW(B5393)-ROW(B$7))),$C$5)+1,"")</f>
        <v/>
      </c>
      <c r="C5393" s="28">
        <f>ROUNDDOWN(((ROW(C5393)-ROW(C$7))/C$5)+1,0)</f>
        <v/>
      </c>
    </row>
    <row r="5394">
      <c r="B5394" s="28">
        <f>IF(C5394&lt; $D$4+1,MOD(((ROW(B5394)-ROW(B$7))),$C$5)+1,"")</f>
        <v/>
      </c>
      <c r="C5394" s="28">
        <f>ROUNDDOWN(((ROW(C5394)-ROW(C$7))/C$5)+1,0)</f>
        <v/>
      </c>
    </row>
    <row r="5395">
      <c r="B5395" s="28">
        <f>IF(C5395&lt; $D$4+1,MOD(((ROW(B5395)-ROW(B$7))),$C$5)+1,"")</f>
        <v/>
      </c>
      <c r="C5395" s="28">
        <f>ROUNDDOWN(((ROW(C5395)-ROW(C$7))/C$5)+1,0)</f>
        <v/>
      </c>
    </row>
    <row r="5396">
      <c r="B5396" s="28">
        <f>IF(C5396&lt; $D$4+1,MOD(((ROW(B5396)-ROW(B$7))),$C$5)+1,"")</f>
        <v/>
      </c>
      <c r="C5396" s="28">
        <f>ROUNDDOWN(((ROW(C5396)-ROW(C$7))/C$5)+1,0)</f>
        <v/>
      </c>
    </row>
    <row r="5397">
      <c r="B5397" s="28">
        <f>IF(C5397&lt; $D$4+1,MOD(((ROW(B5397)-ROW(B$7))),$C$5)+1,"")</f>
        <v/>
      </c>
      <c r="C5397" s="28">
        <f>ROUNDDOWN(((ROW(C5397)-ROW(C$7))/C$5)+1,0)</f>
        <v/>
      </c>
    </row>
    <row r="5398">
      <c r="B5398" s="28">
        <f>IF(C5398&lt; $D$4+1,MOD(((ROW(B5398)-ROW(B$7))),$C$5)+1,"")</f>
        <v/>
      </c>
      <c r="C5398" s="28">
        <f>ROUNDDOWN(((ROW(C5398)-ROW(C$7))/C$5)+1,0)</f>
        <v/>
      </c>
    </row>
    <row r="5399">
      <c r="B5399" s="28">
        <f>IF(C5399&lt; $D$4+1,MOD(((ROW(B5399)-ROW(B$7))),$C$5)+1,"")</f>
        <v/>
      </c>
      <c r="C5399" s="28">
        <f>ROUNDDOWN(((ROW(C5399)-ROW(C$7))/C$5)+1,0)</f>
        <v/>
      </c>
    </row>
    <row r="5400">
      <c r="B5400" s="28">
        <f>IF(C5400&lt; $D$4+1,MOD(((ROW(B5400)-ROW(B$7))),$C$5)+1,"")</f>
        <v/>
      </c>
      <c r="C5400" s="28">
        <f>ROUNDDOWN(((ROW(C5400)-ROW(C$7))/C$5)+1,0)</f>
        <v/>
      </c>
    </row>
    <row r="5401">
      <c r="B5401" s="28">
        <f>IF(C5401&lt; $D$4+1,MOD(((ROW(B5401)-ROW(B$7))),$C$5)+1,"")</f>
        <v/>
      </c>
      <c r="C5401" s="28">
        <f>ROUNDDOWN(((ROW(C5401)-ROW(C$7))/C$5)+1,0)</f>
        <v/>
      </c>
    </row>
    <row r="5402">
      <c r="B5402" s="28">
        <f>IF(C5402&lt; $D$4+1,MOD(((ROW(B5402)-ROW(B$7))),$C$5)+1,"")</f>
        <v/>
      </c>
      <c r="C5402" s="28">
        <f>ROUNDDOWN(((ROW(C5402)-ROW(C$7))/C$5)+1,0)</f>
        <v/>
      </c>
    </row>
    <row r="5403">
      <c r="B5403" s="28">
        <f>IF(C5403&lt; $D$4+1,MOD(((ROW(B5403)-ROW(B$7))),$C$5)+1,"")</f>
        <v/>
      </c>
      <c r="C5403" s="28">
        <f>ROUNDDOWN(((ROW(C5403)-ROW(C$7))/C$5)+1,0)</f>
        <v/>
      </c>
    </row>
    <row r="5404">
      <c r="B5404" s="28">
        <f>IF(C5404&lt; $D$4+1,MOD(((ROW(B5404)-ROW(B$7))),$C$5)+1,"")</f>
        <v/>
      </c>
      <c r="C5404" s="28">
        <f>ROUNDDOWN(((ROW(C5404)-ROW(C$7))/C$5)+1,0)</f>
        <v/>
      </c>
    </row>
    <row r="5405">
      <c r="B5405" s="28">
        <f>IF(C5405&lt; $D$4+1,MOD(((ROW(B5405)-ROW(B$7))),$C$5)+1,"")</f>
        <v/>
      </c>
      <c r="C5405" s="28">
        <f>ROUNDDOWN(((ROW(C5405)-ROW(C$7))/C$5)+1,0)</f>
        <v/>
      </c>
    </row>
    <row r="5406">
      <c r="B5406" s="28">
        <f>IF(C5406&lt; $D$4+1,MOD(((ROW(B5406)-ROW(B$7))),$C$5)+1,"")</f>
        <v/>
      </c>
      <c r="C5406" s="28">
        <f>ROUNDDOWN(((ROW(C5406)-ROW(C$7))/C$5)+1,0)</f>
        <v/>
      </c>
    </row>
    <row r="5407">
      <c r="B5407" s="28">
        <f>IF(C5407&lt; $D$4+1,MOD(((ROW(B5407)-ROW(B$7))),$C$5)+1,"")</f>
        <v/>
      </c>
      <c r="C5407" s="28">
        <f>ROUNDDOWN(((ROW(C5407)-ROW(C$7))/C$5)+1,0)</f>
        <v/>
      </c>
    </row>
    <row r="5408">
      <c r="B5408" s="28">
        <f>IF(C5408&lt; $D$4+1,MOD(((ROW(B5408)-ROW(B$7))),$C$5)+1,"")</f>
        <v/>
      </c>
      <c r="C5408" s="28">
        <f>ROUNDDOWN(((ROW(C5408)-ROW(C$7))/C$5)+1,0)</f>
        <v/>
      </c>
    </row>
    <row r="5409">
      <c r="B5409" s="28">
        <f>IF(C5409&lt; $D$4+1,MOD(((ROW(B5409)-ROW(B$7))),$C$5)+1,"")</f>
        <v/>
      </c>
      <c r="C5409" s="28">
        <f>ROUNDDOWN(((ROW(C5409)-ROW(C$7))/C$5)+1,0)</f>
        <v/>
      </c>
    </row>
    <row r="5410">
      <c r="B5410" s="28">
        <f>IF(C5410&lt; $D$4+1,MOD(((ROW(B5410)-ROW(B$7))),$C$5)+1,"")</f>
        <v/>
      </c>
      <c r="C5410" s="28">
        <f>ROUNDDOWN(((ROW(C5410)-ROW(C$7))/C$5)+1,0)</f>
        <v/>
      </c>
    </row>
    <row r="5411">
      <c r="B5411" s="28">
        <f>IF(C5411&lt; $D$4+1,MOD(((ROW(B5411)-ROW(B$7))),$C$5)+1,"")</f>
        <v/>
      </c>
      <c r="C5411" s="28">
        <f>ROUNDDOWN(((ROW(C5411)-ROW(C$7))/C$5)+1,0)</f>
        <v/>
      </c>
    </row>
    <row r="5412">
      <c r="B5412" s="28">
        <f>IF(C5412&lt; $D$4+1,MOD(((ROW(B5412)-ROW(B$7))),$C$5)+1,"")</f>
        <v/>
      </c>
      <c r="C5412" s="28">
        <f>ROUNDDOWN(((ROW(C5412)-ROW(C$7))/C$5)+1,0)</f>
        <v/>
      </c>
    </row>
    <row r="5413">
      <c r="B5413" s="28">
        <f>IF(C5413&lt; $D$4+1,MOD(((ROW(B5413)-ROW(B$7))),$C$5)+1,"")</f>
        <v/>
      </c>
      <c r="C5413" s="28">
        <f>ROUNDDOWN(((ROW(C5413)-ROW(C$7))/C$5)+1,0)</f>
        <v/>
      </c>
    </row>
    <row r="5414">
      <c r="B5414" s="28">
        <f>IF(C5414&lt; $D$4+1,MOD(((ROW(B5414)-ROW(B$7))),$C$5)+1,"")</f>
        <v/>
      </c>
      <c r="C5414" s="28">
        <f>ROUNDDOWN(((ROW(C5414)-ROW(C$7))/C$5)+1,0)</f>
        <v/>
      </c>
    </row>
    <row r="5415">
      <c r="B5415" s="28">
        <f>IF(C5415&lt; $D$4+1,MOD(((ROW(B5415)-ROW(B$7))),$C$5)+1,"")</f>
        <v/>
      </c>
      <c r="C5415" s="28">
        <f>ROUNDDOWN(((ROW(C5415)-ROW(C$7))/C$5)+1,0)</f>
        <v/>
      </c>
    </row>
    <row r="5416">
      <c r="B5416" s="28">
        <f>IF(C5416&lt; $D$4+1,MOD(((ROW(B5416)-ROW(B$7))),$C$5)+1,"")</f>
        <v/>
      </c>
      <c r="C5416" s="28">
        <f>ROUNDDOWN(((ROW(C5416)-ROW(C$7))/C$5)+1,0)</f>
        <v/>
      </c>
    </row>
    <row r="5417">
      <c r="B5417" s="28">
        <f>IF(C5417&lt; $D$4+1,MOD(((ROW(B5417)-ROW(B$7))),$C$5)+1,"")</f>
        <v/>
      </c>
      <c r="C5417" s="28">
        <f>ROUNDDOWN(((ROW(C5417)-ROW(C$7))/C$5)+1,0)</f>
        <v/>
      </c>
    </row>
    <row r="5418">
      <c r="B5418" s="28">
        <f>IF(C5418&lt; $D$4+1,MOD(((ROW(B5418)-ROW(B$7))),$C$5)+1,"")</f>
        <v/>
      </c>
      <c r="C5418" s="28">
        <f>ROUNDDOWN(((ROW(C5418)-ROW(C$7))/C$5)+1,0)</f>
        <v/>
      </c>
    </row>
    <row r="5419">
      <c r="B5419" s="28">
        <f>IF(C5419&lt; $D$4+1,MOD(((ROW(B5419)-ROW(B$7))),$C$5)+1,"")</f>
        <v/>
      </c>
      <c r="C5419" s="28">
        <f>ROUNDDOWN(((ROW(C5419)-ROW(C$7))/C$5)+1,0)</f>
        <v/>
      </c>
    </row>
    <row r="5420">
      <c r="B5420" s="28">
        <f>IF(C5420&lt; $D$4+1,MOD(((ROW(B5420)-ROW(B$7))),$C$5)+1,"")</f>
        <v/>
      </c>
      <c r="C5420" s="28">
        <f>ROUNDDOWN(((ROW(C5420)-ROW(C$7))/C$5)+1,0)</f>
        <v/>
      </c>
    </row>
    <row r="5421">
      <c r="B5421" s="28">
        <f>IF(C5421&lt; $D$4+1,MOD(((ROW(B5421)-ROW(B$7))),$C$5)+1,"")</f>
        <v/>
      </c>
      <c r="C5421" s="28">
        <f>ROUNDDOWN(((ROW(C5421)-ROW(C$7))/C$5)+1,0)</f>
        <v/>
      </c>
    </row>
    <row r="5422">
      <c r="B5422" s="28">
        <f>IF(C5422&lt; $D$4+1,MOD(((ROW(B5422)-ROW(B$7))),$C$5)+1,"")</f>
        <v/>
      </c>
      <c r="C5422" s="28">
        <f>ROUNDDOWN(((ROW(C5422)-ROW(C$7))/C$5)+1,0)</f>
        <v/>
      </c>
    </row>
    <row r="5423">
      <c r="B5423" s="28">
        <f>IF(C5423&lt; $D$4+1,MOD(((ROW(B5423)-ROW(B$7))),$C$5)+1,"")</f>
        <v/>
      </c>
      <c r="C5423" s="28">
        <f>ROUNDDOWN(((ROW(C5423)-ROW(C$7))/C$5)+1,0)</f>
        <v/>
      </c>
    </row>
    <row r="5424">
      <c r="B5424" s="28">
        <f>IF(C5424&lt; $D$4+1,MOD(((ROW(B5424)-ROW(B$7))),$C$5)+1,"")</f>
        <v/>
      </c>
      <c r="C5424" s="28">
        <f>ROUNDDOWN(((ROW(C5424)-ROW(C$7))/C$5)+1,0)</f>
        <v/>
      </c>
    </row>
    <row r="5425">
      <c r="B5425" s="28">
        <f>IF(C5425&lt; $D$4+1,MOD(((ROW(B5425)-ROW(B$7))),$C$5)+1,"")</f>
        <v/>
      </c>
      <c r="C5425" s="28">
        <f>ROUNDDOWN(((ROW(C5425)-ROW(C$7))/C$5)+1,0)</f>
        <v/>
      </c>
    </row>
    <row r="5426">
      <c r="B5426" s="28">
        <f>IF(C5426&lt; $D$4+1,MOD(((ROW(B5426)-ROW(B$7))),$C$5)+1,"")</f>
        <v/>
      </c>
      <c r="C5426" s="28">
        <f>ROUNDDOWN(((ROW(C5426)-ROW(C$7))/C$5)+1,0)</f>
        <v/>
      </c>
    </row>
    <row r="5427">
      <c r="B5427" s="28">
        <f>IF(C5427&lt; $D$4+1,MOD(((ROW(B5427)-ROW(B$7))),$C$5)+1,"")</f>
        <v/>
      </c>
      <c r="C5427" s="28">
        <f>ROUNDDOWN(((ROW(C5427)-ROW(C$7))/C$5)+1,0)</f>
        <v/>
      </c>
    </row>
    <row r="5428">
      <c r="B5428" s="28">
        <f>IF(C5428&lt; $D$4+1,MOD(((ROW(B5428)-ROW(B$7))),$C$5)+1,"")</f>
        <v/>
      </c>
      <c r="C5428" s="28">
        <f>ROUNDDOWN(((ROW(C5428)-ROW(C$7))/C$5)+1,0)</f>
        <v/>
      </c>
    </row>
    <row r="5429">
      <c r="B5429" s="28">
        <f>IF(C5429&lt; $D$4+1,MOD(((ROW(B5429)-ROW(B$7))),$C$5)+1,"")</f>
        <v/>
      </c>
      <c r="C5429" s="28">
        <f>ROUNDDOWN(((ROW(C5429)-ROW(C$7))/C$5)+1,0)</f>
        <v/>
      </c>
    </row>
    <row r="5430">
      <c r="B5430" s="28">
        <f>IF(C5430&lt; $D$4+1,MOD(((ROW(B5430)-ROW(B$7))),$C$5)+1,"")</f>
        <v/>
      </c>
      <c r="C5430" s="28">
        <f>ROUNDDOWN(((ROW(C5430)-ROW(C$7))/C$5)+1,0)</f>
        <v/>
      </c>
    </row>
    <row r="5431">
      <c r="B5431" s="28">
        <f>IF(C5431&lt; $D$4+1,MOD(((ROW(B5431)-ROW(B$7))),$C$5)+1,"")</f>
        <v/>
      </c>
      <c r="C5431" s="28">
        <f>ROUNDDOWN(((ROW(C5431)-ROW(C$7))/C$5)+1,0)</f>
        <v/>
      </c>
    </row>
    <row r="5432">
      <c r="B5432" s="28">
        <f>IF(C5432&lt; $D$4+1,MOD(((ROW(B5432)-ROW(B$7))),$C$5)+1,"")</f>
        <v/>
      </c>
      <c r="C5432" s="28">
        <f>ROUNDDOWN(((ROW(C5432)-ROW(C$7))/C$5)+1,0)</f>
        <v/>
      </c>
    </row>
    <row r="5433">
      <c r="B5433" s="28">
        <f>IF(C5433&lt; $D$4+1,MOD(((ROW(B5433)-ROW(B$7))),$C$5)+1,"")</f>
        <v/>
      </c>
      <c r="C5433" s="28">
        <f>ROUNDDOWN(((ROW(C5433)-ROW(C$7))/C$5)+1,0)</f>
        <v/>
      </c>
    </row>
    <row r="5434">
      <c r="B5434" s="28">
        <f>IF(C5434&lt; $D$4+1,MOD(((ROW(B5434)-ROW(B$7))),$C$5)+1,"")</f>
        <v/>
      </c>
      <c r="C5434" s="28">
        <f>ROUNDDOWN(((ROW(C5434)-ROW(C$7))/C$5)+1,0)</f>
        <v/>
      </c>
    </row>
    <row r="5435">
      <c r="B5435" s="28">
        <f>IF(C5435&lt; $D$4+1,MOD(((ROW(B5435)-ROW(B$7))),$C$5)+1,"")</f>
        <v/>
      </c>
      <c r="C5435" s="28">
        <f>ROUNDDOWN(((ROW(C5435)-ROW(C$7))/C$5)+1,0)</f>
        <v/>
      </c>
    </row>
    <row r="5436">
      <c r="B5436" s="28">
        <f>IF(C5436&lt; $D$4+1,MOD(((ROW(B5436)-ROW(B$7))),$C$5)+1,"")</f>
        <v/>
      </c>
      <c r="C5436" s="28">
        <f>ROUNDDOWN(((ROW(C5436)-ROW(C$7))/C$5)+1,0)</f>
        <v/>
      </c>
    </row>
    <row r="5437">
      <c r="B5437" s="28">
        <f>IF(C5437&lt; $D$4+1,MOD(((ROW(B5437)-ROW(B$7))),$C$5)+1,"")</f>
        <v/>
      </c>
      <c r="C5437" s="28">
        <f>ROUNDDOWN(((ROW(C5437)-ROW(C$7))/C$5)+1,0)</f>
        <v/>
      </c>
    </row>
    <row r="5438">
      <c r="B5438" s="28">
        <f>IF(C5438&lt; $D$4+1,MOD(((ROW(B5438)-ROW(B$7))),$C$5)+1,"")</f>
        <v/>
      </c>
      <c r="C5438" s="28">
        <f>ROUNDDOWN(((ROW(C5438)-ROW(C$7))/C$5)+1,0)</f>
        <v/>
      </c>
    </row>
    <row r="5439">
      <c r="B5439" s="28">
        <f>IF(C5439&lt; $D$4+1,MOD(((ROW(B5439)-ROW(B$7))),$C$5)+1,"")</f>
        <v/>
      </c>
      <c r="C5439" s="28">
        <f>ROUNDDOWN(((ROW(C5439)-ROW(C$7))/C$5)+1,0)</f>
        <v/>
      </c>
    </row>
    <row r="5440">
      <c r="B5440" s="28">
        <f>IF(C5440&lt; $D$4+1,MOD(((ROW(B5440)-ROW(B$7))),$C$5)+1,"")</f>
        <v/>
      </c>
      <c r="C5440" s="28">
        <f>ROUNDDOWN(((ROW(C5440)-ROW(C$7))/C$5)+1,0)</f>
        <v/>
      </c>
    </row>
    <row r="5441">
      <c r="B5441" s="28">
        <f>IF(C5441&lt; $D$4+1,MOD(((ROW(B5441)-ROW(B$7))),$C$5)+1,"")</f>
        <v/>
      </c>
      <c r="C5441" s="28">
        <f>ROUNDDOWN(((ROW(C5441)-ROW(C$7))/C$5)+1,0)</f>
        <v/>
      </c>
    </row>
    <row r="5442">
      <c r="B5442" s="28">
        <f>IF(C5442&lt; $D$4+1,MOD(((ROW(B5442)-ROW(B$7))),$C$5)+1,"")</f>
        <v/>
      </c>
      <c r="C5442" s="28">
        <f>ROUNDDOWN(((ROW(C5442)-ROW(C$7))/C$5)+1,0)</f>
        <v/>
      </c>
    </row>
    <row r="5443">
      <c r="B5443" s="28">
        <f>IF(C5443&lt; $D$4+1,MOD(((ROW(B5443)-ROW(B$7))),$C$5)+1,"")</f>
        <v/>
      </c>
      <c r="C5443" s="28">
        <f>ROUNDDOWN(((ROW(C5443)-ROW(C$7))/C$5)+1,0)</f>
        <v/>
      </c>
    </row>
    <row r="5444">
      <c r="B5444" s="28">
        <f>IF(C5444&lt; $D$4+1,MOD(((ROW(B5444)-ROW(B$7))),$C$5)+1,"")</f>
        <v/>
      </c>
      <c r="C5444" s="28">
        <f>ROUNDDOWN(((ROW(C5444)-ROW(C$7))/C$5)+1,0)</f>
        <v/>
      </c>
    </row>
    <row r="5445">
      <c r="B5445" s="28">
        <f>IF(C5445&lt; $D$4+1,MOD(((ROW(B5445)-ROW(B$7))),$C$5)+1,"")</f>
        <v/>
      </c>
      <c r="C5445" s="28">
        <f>ROUNDDOWN(((ROW(C5445)-ROW(C$7))/C$5)+1,0)</f>
        <v/>
      </c>
    </row>
    <row r="5446">
      <c r="B5446" s="28">
        <f>IF(C5446&lt; $D$4+1,MOD(((ROW(B5446)-ROW(B$7))),$C$5)+1,"")</f>
        <v/>
      </c>
      <c r="C5446" s="28">
        <f>ROUNDDOWN(((ROW(C5446)-ROW(C$7))/C$5)+1,0)</f>
        <v/>
      </c>
    </row>
    <row r="5447">
      <c r="B5447" s="28">
        <f>IF(C5447&lt; $D$4+1,MOD(((ROW(B5447)-ROW(B$7))),$C$5)+1,"")</f>
        <v/>
      </c>
      <c r="C5447" s="28">
        <f>ROUNDDOWN(((ROW(C5447)-ROW(C$7))/C$5)+1,0)</f>
        <v/>
      </c>
    </row>
    <row r="5448">
      <c r="B5448" s="28">
        <f>IF(C5448&lt; $D$4+1,MOD(((ROW(B5448)-ROW(B$7))),$C$5)+1,"")</f>
        <v/>
      </c>
      <c r="C5448" s="28">
        <f>ROUNDDOWN(((ROW(C5448)-ROW(C$7))/C$5)+1,0)</f>
        <v/>
      </c>
    </row>
    <row r="5449">
      <c r="B5449" s="28">
        <f>IF(C5449&lt; $D$4+1,MOD(((ROW(B5449)-ROW(B$7))),$C$5)+1,"")</f>
        <v/>
      </c>
      <c r="C5449" s="28">
        <f>ROUNDDOWN(((ROW(C5449)-ROW(C$7))/C$5)+1,0)</f>
        <v/>
      </c>
    </row>
    <row r="5450">
      <c r="B5450" s="28">
        <f>IF(C5450&lt; $D$4+1,MOD(((ROW(B5450)-ROW(B$7))),$C$5)+1,"")</f>
        <v/>
      </c>
      <c r="C5450" s="28">
        <f>ROUNDDOWN(((ROW(C5450)-ROW(C$7))/C$5)+1,0)</f>
        <v/>
      </c>
    </row>
    <row r="5451">
      <c r="B5451" s="28">
        <f>IF(C5451&lt; $D$4+1,MOD(((ROW(B5451)-ROW(B$7))),$C$5)+1,"")</f>
        <v/>
      </c>
      <c r="C5451" s="28">
        <f>ROUNDDOWN(((ROW(C5451)-ROW(C$7))/C$5)+1,0)</f>
        <v/>
      </c>
    </row>
    <row r="5452">
      <c r="B5452" s="28">
        <f>IF(C5452&lt; $D$4+1,MOD(((ROW(B5452)-ROW(B$7))),$C$5)+1,"")</f>
        <v/>
      </c>
      <c r="C5452" s="28">
        <f>ROUNDDOWN(((ROW(C5452)-ROW(C$7))/C$5)+1,0)</f>
        <v/>
      </c>
    </row>
    <row r="5453">
      <c r="B5453" s="28">
        <f>IF(C5453&lt; $D$4+1,MOD(((ROW(B5453)-ROW(B$7))),$C$5)+1,"")</f>
        <v/>
      </c>
      <c r="C5453" s="28">
        <f>ROUNDDOWN(((ROW(C5453)-ROW(C$7))/C$5)+1,0)</f>
        <v/>
      </c>
    </row>
    <row r="5454">
      <c r="B5454" s="28">
        <f>IF(C5454&lt; $D$4+1,MOD(((ROW(B5454)-ROW(B$7))),$C$5)+1,"")</f>
        <v/>
      </c>
      <c r="C5454" s="28">
        <f>ROUNDDOWN(((ROW(C5454)-ROW(C$7))/C$5)+1,0)</f>
        <v/>
      </c>
    </row>
    <row r="5455">
      <c r="B5455" s="28">
        <f>IF(C5455&lt; $D$4+1,MOD(((ROW(B5455)-ROW(B$7))),$C$5)+1,"")</f>
        <v/>
      </c>
      <c r="C5455" s="28">
        <f>ROUNDDOWN(((ROW(C5455)-ROW(C$7))/C$5)+1,0)</f>
        <v/>
      </c>
    </row>
    <row r="5456">
      <c r="B5456" s="28">
        <f>IF(C5456&lt; $D$4+1,MOD(((ROW(B5456)-ROW(B$7))),$C$5)+1,"")</f>
        <v/>
      </c>
      <c r="C5456" s="28">
        <f>ROUNDDOWN(((ROW(C5456)-ROW(C$7))/C$5)+1,0)</f>
        <v/>
      </c>
    </row>
    <row r="5457">
      <c r="B5457" s="28">
        <f>IF(C5457&lt; $D$4+1,MOD(((ROW(B5457)-ROW(B$7))),$C$5)+1,"")</f>
        <v/>
      </c>
      <c r="C5457" s="28">
        <f>ROUNDDOWN(((ROW(C5457)-ROW(C$7))/C$5)+1,0)</f>
        <v/>
      </c>
    </row>
    <row r="5458">
      <c r="B5458" s="28">
        <f>IF(C5458&lt; $D$4+1,MOD(((ROW(B5458)-ROW(B$7))),$C$5)+1,"")</f>
        <v/>
      </c>
      <c r="C5458" s="28">
        <f>ROUNDDOWN(((ROW(C5458)-ROW(C$7))/C$5)+1,0)</f>
        <v/>
      </c>
    </row>
    <row r="5459">
      <c r="B5459" s="28">
        <f>IF(C5459&lt; $D$4+1,MOD(((ROW(B5459)-ROW(B$7))),$C$5)+1,"")</f>
        <v/>
      </c>
      <c r="C5459" s="28">
        <f>ROUNDDOWN(((ROW(C5459)-ROW(C$7))/C$5)+1,0)</f>
        <v/>
      </c>
    </row>
    <row r="5460">
      <c r="B5460" s="28">
        <f>IF(C5460&lt; $D$4+1,MOD(((ROW(B5460)-ROW(B$7))),$C$5)+1,"")</f>
        <v/>
      </c>
      <c r="C5460" s="28">
        <f>ROUNDDOWN(((ROW(C5460)-ROW(C$7))/C$5)+1,0)</f>
        <v/>
      </c>
    </row>
    <row r="5461">
      <c r="B5461" s="28">
        <f>IF(C5461&lt; $D$4+1,MOD(((ROW(B5461)-ROW(B$7))),$C$5)+1,"")</f>
        <v/>
      </c>
      <c r="C5461" s="28">
        <f>ROUNDDOWN(((ROW(C5461)-ROW(C$7))/C$5)+1,0)</f>
        <v/>
      </c>
    </row>
    <row r="5462">
      <c r="B5462" s="28">
        <f>IF(C5462&lt; $D$4+1,MOD(((ROW(B5462)-ROW(B$7))),$C$5)+1,"")</f>
        <v/>
      </c>
      <c r="C5462" s="28">
        <f>ROUNDDOWN(((ROW(C5462)-ROW(C$7))/C$5)+1,0)</f>
        <v/>
      </c>
    </row>
    <row r="5463">
      <c r="B5463" s="28">
        <f>IF(C5463&lt; $D$4+1,MOD(((ROW(B5463)-ROW(B$7))),$C$5)+1,"")</f>
        <v/>
      </c>
      <c r="C5463" s="28">
        <f>ROUNDDOWN(((ROW(C5463)-ROW(C$7))/C$5)+1,0)</f>
        <v/>
      </c>
    </row>
    <row r="5464">
      <c r="B5464" s="28">
        <f>IF(C5464&lt; $D$4+1,MOD(((ROW(B5464)-ROW(B$7))),$C$5)+1,"")</f>
        <v/>
      </c>
      <c r="C5464" s="28">
        <f>ROUNDDOWN(((ROW(C5464)-ROW(C$7))/C$5)+1,0)</f>
        <v/>
      </c>
    </row>
    <row r="5465">
      <c r="B5465" s="28">
        <f>IF(C5465&lt; $D$4+1,MOD(((ROW(B5465)-ROW(B$7))),$C$5)+1,"")</f>
        <v/>
      </c>
      <c r="C5465" s="28">
        <f>ROUNDDOWN(((ROW(C5465)-ROW(C$7))/C$5)+1,0)</f>
        <v/>
      </c>
    </row>
    <row r="5466">
      <c r="B5466" s="28">
        <f>IF(C5466&lt; $D$4+1,MOD(((ROW(B5466)-ROW(B$7))),$C$5)+1,"")</f>
        <v/>
      </c>
      <c r="C5466" s="28">
        <f>ROUNDDOWN(((ROW(C5466)-ROW(C$7))/C$5)+1,0)</f>
        <v/>
      </c>
    </row>
    <row r="5467">
      <c r="B5467" s="28">
        <f>IF(C5467&lt; $D$4+1,MOD(((ROW(B5467)-ROW(B$7))),$C$5)+1,"")</f>
        <v/>
      </c>
      <c r="C5467" s="28">
        <f>ROUNDDOWN(((ROW(C5467)-ROW(C$7))/C$5)+1,0)</f>
        <v/>
      </c>
    </row>
    <row r="5468">
      <c r="B5468" s="28">
        <f>IF(C5468&lt; $D$4+1,MOD(((ROW(B5468)-ROW(B$7))),$C$5)+1,"")</f>
        <v/>
      </c>
      <c r="C5468" s="28">
        <f>ROUNDDOWN(((ROW(C5468)-ROW(C$7))/C$5)+1,0)</f>
        <v/>
      </c>
    </row>
    <row r="5469">
      <c r="B5469" s="28">
        <f>IF(C5469&lt; $D$4+1,MOD(((ROW(B5469)-ROW(B$7))),$C$5)+1,"")</f>
        <v/>
      </c>
      <c r="C5469" s="28">
        <f>ROUNDDOWN(((ROW(C5469)-ROW(C$7))/C$5)+1,0)</f>
        <v/>
      </c>
    </row>
    <row r="5470">
      <c r="B5470" s="28">
        <f>IF(C5470&lt; $D$4+1,MOD(((ROW(B5470)-ROW(B$7))),$C$5)+1,"")</f>
        <v/>
      </c>
      <c r="C5470" s="28">
        <f>ROUNDDOWN(((ROW(C5470)-ROW(C$7))/C$5)+1,0)</f>
        <v/>
      </c>
    </row>
    <row r="5471">
      <c r="B5471" s="28">
        <f>IF(C5471&lt; $D$4+1,MOD(((ROW(B5471)-ROW(B$7))),$C$5)+1,"")</f>
        <v/>
      </c>
      <c r="C5471" s="28">
        <f>ROUNDDOWN(((ROW(C5471)-ROW(C$7))/C$5)+1,0)</f>
        <v/>
      </c>
    </row>
    <row r="5472">
      <c r="B5472" s="28">
        <f>IF(C5472&lt; $D$4+1,MOD(((ROW(B5472)-ROW(B$7))),$C$5)+1,"")</f>
        <v/>
      </c>
      <c r="C5472" s="28">
        <f>ROUNDDOWN(((ROW(C5472)-ROW(C$7))/C$5)+1,0)</f>
        <v/>
      </c>
    </row>
    <row r="5473">
      <c r="B5473" s="28">
        <f>IF(C5473&lt; $D$4+1,MOD(((ROW(B5473)-ROW(B$7))),$C$5)+1,"")</f>
        <v/>
      </c>
      <c r="C5473" s="28">
        <f>ROUNDDOWN(((ROW(C5473)-ROW(C$7))/C$5)+1,0)</f>
        <v/>
      </c>
    </row>
    <row r="5474">
      <c r="B5474" s="28">
        <f>IF(C5474&lt; $D$4+1,MOD(((ROW(B5474)-ROW(B$7))),$C$5)+1,"")</f>
        <v/>
      </c>
      <c r="C5474" s="28">
        <f>ROUNDDOWN(((ROW(C5474)-ROW(C$7))/C$5)+1,0)</f>
        <v/>
      </c>
    </row>
    <row r="5475">
      <c r="B5475" s="28">
        <f>IF(C5475&lt; $D$4+1,MOD(((ROW(B5475)-ROW(B$7))),$C$5)+1,"")</f>
        <v/>
      </c>
      <c r="C5475" s="28">
        <f>ROUNDDOWN(((ROW(C5475)-ROW(C$7))/C$5)+1,0)</f>
        <v/>
      </c>
    </row>
    <row r="5476">
      <c r="B5476" s="28">
        <f>IF(C5476&lt; $D$4+1,MOD(((ROW(B5476)-ROW(B$7))),$C$5)+1,"")</f>
        <v/>
      </c>
      <c r="C5476" s="28">
        <f>ROUNDDOWN(((ROW(C5476)-ROW(C$7))/C$5)+1,0)</f>
        <v/>
      </c>
    </row>
    <row r="5477">
      <c r="B5477" s="28">
        <f>IF(C5477&lt; $D$4+1,MOD(((ROW(B5477)-ROW(B$7))),$C$5)+1,"")</f>
        <v/>
      </c>
      <c r="C5477" s="28">
        <f>ROUNDDOWN(((ROW(C5477)-ROW(C$7))/C$5)+1,0)</f>
        <v/>
      </c>
    </row>
    <row r="5478">
      <c r="B5478" s="28">
        <f>IF(C5478&lt; $D$4+1,MOD(((ROW(B5478)-ROW(B$7))),$C$5)+1,"")</f>
        <v/>
      </c>
      <c r="C5478" s="28">
        <f>ROUNDDOWN(((ROW(C5478)-ROW(C$7))/C$5)+1,0)</f>
        <v/>
      </c>
    </row>
    <row r="5479">
      <c r="B5479" s="28">
        <f>IF(C5479&lt; $D$4+1,MOD(((ROW(B5479)-ROW(B$7))),$C$5)+1,"")</f>
        <v/>
      </c>
      <c r="C5479" s="28">
        <f>ROUNDDOWN(((ROW(C5479)-ROW(C$7))/C$5)+1,0)</f>
        <v/>
      </c>
    </row>
    <row r="5480">
      <c r="B5480" s="28">
        <f>IF(C5480&lt; $D$4+1,MOD(((ROW(B5480)-ROW(B$7))),$C$5)+1,"")</f>
        <v/>
      </c>
      <c r="C5480" s="28">
        <f>ROUNDDOWN(((ROW(C5480)-ROW(C$7))/C$5)+1,0)</f>
        <v/>
      </c>
    </row>
    <row r="5481">
      <c r="B5481" s="28">
        <f>IF(C5481&lt; $D$4+1,MOD(((ROW(B5481)-ROW(B$7))),$C$5)+1,"")</f>
        <v/>
      </c>
      <c r="C5481" s="28">
        <f>ROUNDDOWN(((ROW(C5481)-ROW(C$7))/C$5)+1,0)</f>
        <v/>
      </c>
    </row>
    <row r="5482">
      <c r="B5482" s="28">
        <f>IF(C5482&lt; $D$4+1,MOD(((ROW(B5482)-ROW(B$7))),$C$5)+1,"")</f>
        <v/>
      </c>
      <c r="C5482" s="28">
        <f>ROUNDDOWN(((ROW(C5482)-ROW(C$7))/C$5)+1,0)</f>
        <v/>
      </c>
    </row>
    <row r="5483">
      <c r="B5483" s="28">
        <f>IF(C5483&lt; $D$4+1,MOD(((ROW(B5483)-ROW(B$7))),$C$5)+1,"")</f>
        <v/>
      </c>
      <c r="C5483" s="28">
        <f>ROUNDDOWN(((ROW(C5483)-ROW(C$7))/C$5)+1,0)</f>
        <v/>
      </c>
    </row>
    <row r="5484">
      <c r="B5484" s="28">
        <f>IF(C5484&lt; $D$4+1,MOD(((ROW(B5484)-ROW(B$7))),$C$5)+1,"")</f>
        <v/>
      </c>
      <c r="C5484" s="28">
        <f>ROUNDDOWN(((ROW(C5484)-ROW(C$7))/C$5)+1,0)</f>
        <v/>
      </c>
    </row>
    <row r="5485">
      <c r="B5485" s="28">
        <f>IF(C5485&lt; $D$4+1,MOD(((ROW(B5485)-ROW(B$7))),$C$5)+1,"")</f>
        <v/>
      </c>
      <c r="C5485" s="28">
        <f>ROUNDDOWN(((ROW(C5485)-ROW(C$7))/C$5)+1,0)</f>
        <v/>
      </c>
    </row>
    <row r="5486">
      <c r="B5486" s="28">
        <f>IF(C5486&lt; $D$4+1,MOD(((ROW(B5486)-ROW(B$7))),$C$5)+1,"")</f>
        <v/>
      </c>
      <c r="C5486" s="28">
        <f>ROUNDDOWN(((ROW(C5486)-ROW(C$7))/C$5)+1,0)</f>
        <v/>
      </c>
    </row>
    <row r="5487">
      <c r="B5487" s="28">
        <f>IF(C5487&lt; $D$4+1,MOD(((ROW(B5487)-ROW(B$7))),$C$5)+1,"")</f>
        <v/>
      </c>
      <c r="C5487" s="28">
        <f>ROUNDDOWN(((ROW(C5487)-ROW(C$7))/C$5)+1,0)</f>
        <v/>
      </c>
    </row>
    <row r="5488">
      <c r="B5488" s="28">
        <f>IF(C5488&lt; $D$4+1,MOD(((ROW(B5488)-ROW(B$7))),$C$5)+1,"")</f>
        <v/>
      </c>
      <c r="C5488" s="28">
        <f>ROUNDDOWN(((ROW(C5488)-ROW(C$7))/C$5)+1,0)</f>
        <v/>
      </c>
    </row>
    <row r="5489">
      <c r="B5489" s="28">
        <f>IF(C5489&lt; $D$4+1,MOD(((ROW(B5489)-ROW(B$7))),$C$5)+1,"")</f>
        <v/>
      </c>
      <c r="C5489" s="28">
        <f>ROUNDDOWN(((ROW(C5489)-ROW(C$7))/C$5)+1,0)</f>
        <v/>
      </c>
    </row>
    <row r="5490">
      <c r="B5490" s="28">
        <f>IF(C5490&lt; $D$4+1,MOD(((ROW(B5490)-ROW(B$7))),$C$5)+1,"")</f>
        <v/>
      </c>
      <c r="C5490" s="28">
        <f>ROUNDDOWN(((ROW(C5490)-ROW(C$7))/C$5)+1,0)</f>
        <v/>
      </c>
    </row>
    <row r="5491">
      <c r="B5491" s="28">
        <f>IF(C5491&lt; $D$4+1,MOD(((ROW(B5491)-ROW(B$7))),$C$5)+1,"")</f>
        <v/>
      </c>
      <c r="C5491" s="28">
        <f>ROUNDDOWN(((ROW(C5491)-ROW(C$7))/C$5)+1,0)</f>
        <v/>
      </c>
    </row>
    <row r="5492">
      <c r="B5492" s="28">
        <f>IF(C5492&lt; $D$4+1,MOD(((ROW(B5492)-ROW(B$7))),$C$5)+1,"")</f>
        <v/>
      </c>
      <c r="C5492" s="28">
        <f>ROUNDDOWN(((ROW(C5492)-ROW(C$7))/C$5)+1,0)</f>
        <v/>
      </c>
    </row>
    <row r="5493">
      <c r="B5493" s="28">
        <f>IF(C5493&lt; $D$4+1,MOD(((ROW(B5493)-ROW(B$7))),$C$5)+1,"")</f>
        <v/>
      </c>
      <c r="C5493" s="28">
        <f>ROUNDDOWN(((ROW(C5493)-ROW(C$7))/C$5)+1,0)</f>
        <v/>
      </c>
    </row>
    <row r="5494">
      <c r="B5494" s="28">
        <f>IF(C5494&lt; $D$4+1,MOD(((ROW(B5494)-ROW(B$7))),$C$5)+1,"")</f>
        <v/>
      </c>
      <c r="C5494" s="28">
        <f>ROUNDDOWN(((ROW(C5494)-ROW(C$7))/C$5)+1,0)</f>
        <v/>
      </c>
    </row>
    <row r="5495">
      <c r="B5495" s="28">
        <f>IF(C5495&lt; $D$4+1,MOD(((ROW(B5495)-ROW(B$7))),$C$5)+1,"")</f>
        <v/>
      </c>
      <c r="C5495" s="28">
        <f>ROUNDDOWN(((ROW(C5495)-ROW(C$7))/C$5)+1,0)</f>
        <v/>
      </c>
    </row>
    <row r="5496">
      <c r="B5496" s="28">
        <f>IF(C5496&lt; $D$4+1,MOD(((ROW(B5496)-ROW(B$7))),$C$5)+1,"")</f>
        <v/>
      </c>
      <c r="C5496" s="28">
        <f>ROUNDDOWN(((ROW(C5496)-ROW(C$7))/C$5)+1,0)</f>
        <v/>
      </c>
    </row>
    <row r="5497">
      <c r="B5497" s="28">
        <f>IF(C5497&lt; $D$4+1,MOD(((ROW(B5497)-ROW(B$7))),$C$5)+1,"")</f>
        <v/>
      </c>
      <c r="C5497" s="28">
        <f>ROUNDDOWN(((ROW(C5497)-ROW(C$7))/C$5)+1,0)</f>
        <v/>
      </c>
    </row>
    <row r="5498">
      <c r="B5498" s="28">
        <f>IF(C5498&lt; $D$4+1,MOD(((ROW(B5498)-ROW(B$7))),$C$5)+1,"")</f>
        <v/>
      </c>
      <c r="C5498" s="28">
        <f>ROUNDDOWN(((ROW(C5498)-ROW(C$7))/C$5)+1,0)</f>
        <v/>
      </c>
    </row>
    <row r="5499">
      <c r="B5499" s="28">
        <f>IF(C5499&lt; $D$4+1,MOD(((ROW(B5499)-ROW(B$7))),$C$5)+1,"")</f>
        <v/>
      </c>
      <c r="C5499" s="28">
        <f>ROUNDDOWN(((ROW(C5499)-ROW(C$7))/C$5)+1,0)</f>
        <v/>
      </c>
    </row>
    <row r="5500">
      <c r="B5500" s="28">
        <f>IF(C5500&lt; $D$4+1,MOD(((ROW(B5500)-ROW(B$7))),$C$5)+1,"")</f>
        <v/>
      </c>
      <c r="C5500" s="28">
        <f>ROUNDDOWN(((ROW(C5500)-ROW(C$7))/C$5)+1,0)</f>
        <v/>
      </c>
    </row>
    <row r="5501">
      <c r="B5501" s="28">
        <f>IF(C5501&lt; $D$4+1,MOD(((ROW(B5501)-ROW(B$7))),$C$5)+1,"")</f>
        <v/>
      </c>
      <c r="C5501" s="28">
        <f>ROUNDDOWN(((ROW(C5501)-ROW(C$7))/C$5)+1,0)</f>
        <v/>
      </c>
    </row>
    <row r="5502">
      <c r="B5502" s="28">
        <f>IF(C5502&lt; $D$4+1,MOD(((ROW(B5502)-ROW(B$7))),$C$5)+1,"")</f>
        <v/>
      </c>
      <c r="C5502" s="28">
        <f>ROUNDDOWN(((ROW(C5502)-ROW(C$7))/C$5)+1,0)</f>
        <v/>
      </c>
    </row>
    <row r="5503">
      <c r="B5503" s="28">
        <f>IF(C5503&lt; $D$4+1,MOD(((ROW(B5503)-ROW(B$7))),$C$5)+1,"")</f>
        <v/>
      </c>
      <c r="C5503" s="28">
        <f>ROUNDDOWN(((ROW(C5503)-ROW(C$7))/C$5)+1,0)</f>
        <v/>
      </c>
    </row>
    <row r="5504">
      <c r="B5504" s="28">
        <f>IF(C5504&lt; $D$4+1,MOD(((ROW(B5504)-ROW(B$7))),$C$5)+1,"")</f>
        <v/>
      </c>
      <c r="C5504" s="28">
        <f>ROUNDDOWN(((ROW(C5504)-ROW(C$7))/C$5)+1,0)</f>
        <v/>
      </c>
    </row>
    <row r="5505">
      <c r="B5505" s="28">
        <f>IF(C5505&lt; $D$4+1,MOD(((ROW(B5505)-ROW(B$7))),$C$5)+1,"")</f>
        <v/>
      </c>
      <c r="C5505" s="28">
        <f>ROUNDDOWN(((ROW(C5505)-ROW(C$7))/C$5)+1,0)</f>
        <v/>
      </c>
    </row>
    <row r="5506">
      <c r="B5506" s="28">
        <f>IF(C5506&lt; $D$4+1,MOD(((ROW(B5506)-ROW(B$7))),$C$5)+1,"")</f>
        <v/>
      </c>
      <c r="C5506" s="28">
        <f>ROUNDDOWN(((ROW(C5506)-ROW(C$7))/C$5)+1,0)</f>
        <v/>
      </c>
    </row>
    <row r="5507">
      <c r="B5507" s="28">
        <f>IF(C5507&lt; $D$4+1,MOD(((ROW(B5507)-ROW(B$7))),$C$5)+1,"")</f>
        <v/>
      </c>
      <c r="C5507" s="28">
        <f>ROUNDDOWN(((ROW(C5507)-ROW(C$7))/C$5)+1,0)</f>
        <v/>
      </c>
    </row>
    <row r="5508">
      <c r="B5508" s="28">
        <f>IF(C5508&lt; $D$4+1,MOD(((ROW(B5508)-ROW(B$7))),$C$5)+1,"")</f>
        <v/>
      </c>
      <c r="C5508" s="28">
        <f>ROUNDDOWN(((ROW(C5508)-ROW(C$7))/C$5)+1,0)</f>
        <v/>
      </c>
    </row>
    <row r="5509">
      <c r="B5509" s="28">
        <f>IF(C5509&lt; $D$4+1,MOD(((ROW(B5509)-ROW(B$7))),$C$5)+1,"")</f>
        <v/>
      </c>
      <c r="C5509" s="28">
        <f>ROUNDDOWN(((ROW(C5509)-ROW(C$7))/C$5)+1,0)</f>
        <v/>
      </c>
    </row>
    <row r="5510">
      <c r="B5510" s="28">
        <f>IF(C5510&lt; $D$4+1,MOD(((ROW(B5510)-ROW(B$7))),$C$5)+1,"")</f>
        <v/>
      </c>
      <c r="C5510" s="28">
        <f>ROUNDDOWN(((ROW(C5510)-ROW(C$7))/C$5)+1,0)</f>
        <v/>
      </c>
    </row>
    <row r="5511">
      <c r="B5511" s="28">
        <f>IF(C5511&lt; $D$4+1,MOD(((ROW(B5511)-ROW(B$7))),$C$5)+1,"")</f>
        <v/>
      </c>
      <c r="C5511" s="28">
        <f>ROUNDDOWN(((ROW(C5511)-ROW(C$7))/C$5)+1,0)</f>
        <v/>
      </c>
    </row>
    <row r="5512">
      <c r="B5512" s="28">
        <f>IF(C5512&lt; $D$4+1,MOD(((ROW(B5512)-ROW(B$7))),$C$5)+1,"")</f>
        <v/>
      </c>
      <c r="C5512" s="28">
        <f>ROUNDDOWN(((ROW(C5512)-ROW(C$7))/C$5)+1,0)</f>
        <v/>
      </c>
    </row>
    <row r="5513">
      <c r="B5513" s="28">
        <f>IF(C5513&lt; $D$4+1,MOD(((ROW(B5513)-ROW(B$7))),$C$5)+1,"")</f>
        <v/>
      </c>
      <c r="C5513" s="28">
        <f>ROUNDDOWN(((ROW(C5513)-ROW(C$7))/C$5)+1,0)</f>
        <v/>
      </c>
    </row>
    <row r="5514">
      <c r="B5514" s="28">
        <f>IF(C5514&lt; $D$4+1,MOD(((ROW(B5514)-ROW(B$7))),$C$5)+1,"")</f>
        <v/>
      </c>
      <c r="C5514" s="28">
        <f>ROUNDDOWN(((ROW(C5514)-ROW(C$7))/C$5)+1,0)</f>
        <v/>
      </c>
    </row>
    <row r="5515">
      <c r="B5515" s="28">
        <f>IF(C5515&lt; $D$4+1,MOD(((ROW(B5515)-ROW(B$7))),$C$5)+1,"")</f>
        <v/>
      </c>
      <c r="C5515" s="28">
        <f>ROUNDDOWN(((ROW(C5515)-ROW(C$7))/C$5)+1,0)</f>
        <v/>
      </c>
    </row>
    <row r="5516">
      <c r="B5516" s="28">
        <f>IF(C5516&lt; $D$4+1,MOD(((ROW(B5516)-ROW(B$7))),$C$5)+1,"")</f>
        <v/>
      </c>
      <c r="C5516" s="28">
        <f>ROUNDDOWN(((ROW(C5516)-ROW(C$7))/C$5)+1,0)</f>
        <v/>
      </c>
    </row>
    <row r="5517">
      <c r="B5517" s="28">
        <f>IF(C5517&lt; $D$4+1,MOD(((ROW(B5517)-ROW(B$7))),$C$5)+1,"")</f>
        <v/>
      </c>
      <c r="C5517" s="28">
        <f>ROUNDDOWN(((ROW(C5517)-ROW(C$7))/C$5)+1,0)</f>
        <v/>
      </c>
    </row>
    <row r="5518">
      <c r="B5518" s="28">
        <f>IF(C5518&lt; $D$4+1,MOD(((ROW(B5518)-ROW(B$7))),$C$5)+1,"")</f>
        <v/>
      </c>
      <c r="C5518" s="28">
        <f>ROUNDDOWN(((ROW(C5518)-ROW(C$7))/C$5)+1,0)</f>
        <v/>
      </c>
    </row>
    <row r="5519">
      <c r="B5519" s="28">
        <f>IF(C5519&lt; $D$4+1,MOD(((ROW(B5519)-ROW(B$7))),$C$5)+1,"")</f>
        <v/>
      </c>
      <c r="C5519" s="28">
        <f>ROUNDDOWN(((ROW(C5519)-ROW(C$7))/C$5)+1,0)</f>
        <v/>
      </c>
    </row>
    <row r="5520">
      <c r="B5520" s="28">
        <f>IF(C5520&lt; $D$4+1,MOD(((ROW(B5520)-ROW(B$7))),$C$5)+1,"")</f>
        <v/>
      </c>
      <c r="C5520" s="28">
        <f>ROUNDDOWN(((ROW(C5520)-ROW(C$7))/C$5)+1,0)</f>
        <v/>
      </c>
    </row>
    <row r="5521">
      <c r="B5521" s="28">
        <f>IF(C5521&lt; $D$4+1,MOD(((ROW(B5521)-ROW(B$7))),$C$5)+1,"")</f>
        <v/>
      </c>
      <c r="C5521" s="28">
        <f>ROUNDDOWN(((ROW(C5521)-ROW(C$7))/C$5)+1,0)</f>
        <v/>
      </c>
    </row>
    <row r="5522">
      <c r="B5522" s="28">
        <f>IF(C5522&lt; $D$4+1,MOD(((ROW(B5522)-ROW(B$7))),$C$5)+1,"")</f>
        <v/>
      </c>
      <c r="C5522" s="28">
        <f>ROUNDDOWN(((ROW(C5522)-ROW(C$7))/C$5)+1,0)</f>
        <v/>
      </c>
    </row>
    <row r="5523">
      <c r="B5523" s="28">
        <f>IF(C5523&lt; $D$4+1,MOD(((ROW(B5523)-ROW(B$7))),$C$5)+1,"")</f>
        <v/>
      </c>
      <c r="C5523" s="28">
        <f>ROUNDDOWN(((ROW(C5523)-ROW(C$7))/C$5)+1,0)</f>
        <v/>
      </c>
    </row>
    <row r="5524">
      <c r="B5524" s="28">
        <f>IF(C5524&lt; $D$4+1,MOD(((ROW(B5524)-ROW(B$7))),$C$5)+1,"")</f>
        <v/>
      </c>
      <c r="C5524" s="28">
        <f>ROUNDDOWN(((ROW(C5524)-ROW(C$7))/C$5)+1,0)</f>
        <v/>
      </c>
    </row>
    <row r="5525">
      <c r="B5525" s="28">
        <f>IF(C5525&lt; $D$4+1,MOD(((ROW(B5525)-ROW(B$7))),$C$5)+1,"")</f>
        <v/>
      </c>
      <c r="C5525" s="28">
        <f>ROUNDDOWN(((ROW(C5525)-ROW(C$7))/C$5)+1,0)</f>
        <v/>
      </c>
    </row>
    <row r="5526">
      <c r="B5526" s="28">
        <f>IF(C5526&lt; $D$4+1,MOD(((ROW(B5526)-ROW(B$7))),$C$5)+1,"")</f>
        <v/>
      </c>
      <c r="C5526" s="28">
        <f>ROUNDDOWN(((ROW(C5526)-ROW(C$7))/C$5)+1,0)</f>
        <v/>
      </c>
    </row>
    <row r="5527">
      <c r="B5527" s="28">
        <f>IF(C5527&lt; $D$4+1,MOD(((ROW(B5527)-ROW(B$7))),$C$5)+1,"")</f>
        <v/>
      </c>
      <c r="C5527" s="28">
        <f>ROUNDDOWN(((ROW(C5527)-ROW(C$7))/C$5)+1,0)</f>
        <v/>
      </c>
    </row>
    <row r="5528">
      <c r="B5528" s="28">
        <f>IF(C5528&lt; $D$4+1,MOD(((ROW(B5528)-ROW(B$7))),$C$5)+1,"")</f>
        <v/>
      </c>
      <c r="C5528" s="28">
        <f>ROUNDDOWN(((ROW(C5528)-ROW(C$7))/C$5)+1,0)</f>
        <v/>
      </c>
    </row>
    <row r="5529">
      <c r="B5529" s="28">
        <f>IF(C5529&lt; $D$4+1,MOD(((ROW(B5529)-ROW(B$7))),$C$5)+1,"")</f>
        <v/>
      </c>
      <c r="C5529" s="28">
        <f>ROUNDDOWN(((ROW(C5529)-ROW(C$7))/C$5)+1,0)</f>
        <v/>
      </c>
    </row>
    <row r="5530">
      <c r="B5530" s="28">
        <f>IF(C5530&lt; $D$4+1,MOD(((ROW(B5530)-ROW(B$7))),$C$5)+1,"")</f>
        <v/>
      </c>
      <c r="C5530" s="28">
        <f>ROUNDDOWN(((ROW(C5530)-ROW(C$7))/C$5)+1,0)</f>
        <v/>
      </c>
    </row>
    <row r="5531">
      <c r="B5531" s="28">
        <f>IF(C5531&lt; $D$4+1,MOD(((ROW(B5531)-ROW(B$7))),$C$5)+1,"")</f>
        <v/>
      </c>
      <c r="C5531" s="28">
        <f>ROUNDDOWN(((ROW(C5531)-ROW(C$7))/C$5)+1,0)</f>
        <v/>
      </c>
    </row>
    <row r="5532">
      <c r="B5532" s="28">
        <f>IF(C5532&lt; $D$4+1,MOD(((ROW(B5532)-ROW(B$7))),$C$5)+1,"")</f>
        <v/>
      </c>
      <c r="C5532" s="28">
        <f>ROUNDDOWN(((ROW(C5532)-ROW(C$7))/C$5)+1,0)</f>
        <v/>
      </c>
    </row>
    <row r="5533">
      <c r="B5533" s="28">
        <f>IF(C5533&lt; $D$4+1,MOD(((ROW(B5533)-ROW(B$7))),$C$5)+1,"")</f>
        <v/>
      </c>
      <c r="C5533" s="28">
        <f>ROUNDDOWN(((ROW(C5533)-ROW(C$7))/C$5)+1,0)</f>
        <v/>
      </c>
    </row>
    <row r="5534">
      <c r="B5534" s="28">
        <f>IF(C5534&lt; $D$4+1,MOD(((ROW(B5534)-ROW(B$7))),$C$5)+1,"")</f>
        <v/>
      </c>
      <c r="C5534" s="28">
        <f>ROUNDDOWN(((ROW(C5534)-ROW(C$7))/C$5)+1,0)</f>
        <v/>
      </c>
    </row>
    <row r="5535">
      <c r="B5535" s="28">
        <f>IF(C5535&lt; $D$4+1,MOD(((ROW(B5535)-ROW(B$7))),$C$5)+1,"")</f>
        <v/>
      </c>
      <c r="C5535" s="28">
        <f>ROUNDDOWN(((ROW(C5535)-ROW(C$7))/C$5)+1,0)</f>
        <v/>
      </c>
    </row>
    <row r="5536">
      <c r="B5536" s="28">
        <f>IF(C5536&lt; $D$4+1,MOD(((ROW(B5536)-ROW(B$7))),$C$5)+1,"")</f>
        <v/>
      </c>
      <c r="C5536" s="28">
        <f>ROUNDDOWN(((ROW(C5536)-ROW(C$7))/C$5)+1,0)</f>
        <v/>
      </c>
    </row>
    <row r="5537">
      <c r="B5537" s="28">
        <f>IF(C5537&lt; $D$4+1,MOD(((ROW(B5537)-ROW(B$7))),$C$5)+1,"")</f>
        <v/>
      </c>
      <c r="C5537" s="28">
        <f>ROUNDDOWN(((ROW(C5537)-ROW(C$7))/C$5)+1,0)</f>
        <v/>
      </c>
    </row>
    <row r="5538">
      <c r="B5538" s="28">
        <f>IF(C5538&lt; $D$4+1,MOD(((ROW(B5538)-ROW(B$7))),$C$5)+1,"")</f>
        <v/>
      </c>
      <c r="C5538" s="28">
        <f>ROUNDDOWN(((ROW(C5538)-ROW(C$7))/C$5)+1,0)</f>
        <v/>
      </c>
    </row>
    <row r="5539">
      <c r="B5539" s="28">
        <f>IF(C5539&lt; $D$4+1,MOD(((ROW(B5539)-ROW(B$7))),$C$5)+1,"")</f>
        <v/>
      </c>
      <c r="C5539" s="28">
        <f>ROUNDDOWN(((ROW(C5539)-ROW(C$7))/C$5)+1,0)</f>
        <v/>
      </c>
    </row>
    <row r="5540">
      <c r="B5540" s="28">
        <f>IF(C5540&lt; $D$4+1,MOD(((ROW(B5540)-ROW(B$7))),$C$5)+1,"")</f>
        <v/>
      </c>
      <c r="C5540" s="28">
        <f>ROUNDDOWN(((ROW(C5540)-ROW(C$7))/C$5)+1,0)</f>
        <v/>
      </c>
    </row>
    <row r="5541">
      <c r="B5541" s="28">
        <f>IF(C5541&lt; $D$4+1,MOD(((ROW(B5541)-ROW(B$7))),$C$5)+1,"")</f>
        <v/>
      </c>
      <c r="C5541" s="28">
        <f>ROUNDDOWN(((ROW(C5541)-ROW(C$7))/C$5)+1,0)</f>
        <v/>
      </c>
    </row>
    <row r="5542">
      <c r="B5542" s="28">
        <f>IF(C5542&lt; $D$4+1,MOD(((ROW(B5542)-ROW(B$7))),$C$5)+1,"")</f>
        <v/>
      </c>
      <c r="C5542" s="28">
        <f>ROUNDDOWN(((ROW(C5542)-ROW(C$7))/C$5)+1,0)</f>
        <v/>
      </c>
    </row>
    <row r="5543">
      <c r="B5543" s="28">
        <f>IF(C5543&lt; $D$4+1,MOD(((ROW(B5543)-ROW(B$7))),$C$5)+1,"")</f>
        <v/>
      </c>
      <c r="C5543" s="28">
        <f>ROUNDDOWN(((ROW(C5543)-ROW(C$7))/C$5)+1,0)</f>
        <v/>
      </c>
    </row>
    <row r="5544">
      <c r="B5544" s="28">
        <f>IF(C5544&lt; $D$4+1,MOD(((ROW(B5544)-ROW(B$7))),$C$5)+1,"")</f>
        <v/>
      </c>
      <c r="C5544" s="28">
        <f>ROUNDDOWN(((ROW(C5544)-ROW(C$7))/C$5)+1,0)</f>
        <v/>
      </c>
    </row>
    <row r="5545">
      <c r="B5545" s="28">
        <f>IF(C5545&lt; $D$4+1,MOD(((ROW(B5545)-ROW(B$7))),$C$5)+1,"")</f>
        <v/>
      </c>
      <c r="C5545" s="28">
        <f>ROUNDDOWN(((ROW(C5545)-ROW(C$7))/C$5)+1,0)</f>
        <v/>
      </c>
    </row>
    <row r="5546">
      <c r="B5546" s="28">
        <f>IF(C5546&lt; $D$4+1,MOD(((ROW(B5546)-ROW(B$7))),$C$5)+1,"")</f>
        <v/>
      </c>
      <c r="C5546" s="28">
        <f>ROUNDDOWN(((ROW(C5546)-ROW(C$7))/C$5)+1,0)</f>
        <v/>
      </c>
    </row>
    <row r="5547">
      <c r="B5547" s="28">
        <f>IF(C5547&lt; $D$4+1,MOD(((ROW(B5547)-ROW(B$7))),$C$5)+1,"")</f>
        <v/>
      </c>
      <c r="C5547" s="28">
        <f>ROUNDDOWN(((ROW(C5547)-ROW(C$7))/C$5)+1,0)</f>
        <v/>
      </c>
    </row>
    <row r="5548">
      <c r="B5548" s="28">
        <f>IF(C5548&lt; $D$4+1,MOD(((ROW(B5548)-ROW(B$7))),$C$5)+1,"")</f>
        <v/>
      </c>
      <c r="C5548" s="28">
        <f>ROUNDDOWN(((ROW(C5548)-ROW(C$7))/C$5)+1,0)</f>
        <v/>
      </c>
    </row>
    <row r="5549">
      <c r="B5549" s="28">
        <f>IF(C5549&lt; $D$4+1,MOD(((ROW(B5549)-ROW(B$7))),$C$5)+1,"")</f>
        <v/>
      </c>
      <c r="C5549" s="28">
        <f>ROUNDDOWN(((ROW(C5549)-ROW(C$7))/C$5)+1,0)</f>
        <v/>
      </c>
    </row>
    <row r="5550">
      <c r="B5550" s="28">
        <f>IF(C5550&lt; $D$4+1,MOD(((ROW(B5550)-ROW(B$7))),$C$5)+1,"")</f>
        <v/>
      </c>
      <c r="C5550" s="28">
        <f>ROUNDDOWN(((ROW(C5550)-ROW(C$7))/C$5)+1,0)</f>
        <v/>
      </c>
    </row>
    <row r="5551">
      <c r="B5551" s="28">
        <f>IF(C5551&lt; $D$4+1,MOD(((ROW(B5551)-ROW(B$7))),$C$5)+1,"")</f>
        <v/>
      </c>
      <c r="C5551" s="28">
        <f>ROUNDDOWN(((ROW(C5551)-ROW(C$7))/C$5)+1,0)</f>
        <v/>
      </c>
    </row>
    <row r="5552">
      <c r="B5552" s="28">
        <f>IF(C5552&lt; $D$4+1,MOD(((ROW(B5552)-ROW(B$7))),$C$5)+1,"")</f>
        <v/>
      </c>
      <c r="C5552" s="28">
        <f>ROUNDDOWN(((ROW(C5552)-ROW(C$7))/C$5)+1,0)</f>
        <v/>
      </c>
    </row>
    <row r="5553">
      <c r="B5553" s="28">
        <f>IF(C5553&lt; $D$4+1,MOD(((ROW(B5553)-ROW(B$7))),$C$5)+1,"")</f>
        <v/>
      </c>
      <c r="C5553" s="28">
        <f>ROUNDDOWN(((ROW(C5553)-ROW(C$7))/C$5)+1,0)</f>
        <v/>
      </c>
    </row>
    <row r="5554">
      <c r="B5554" s="28">
        <f>IF(C5554&lt; $D$4+1,MOD(((ROW(B5554)-ROW(B$7))),$C$5)+1,"")</f>
        <v/>
      </c>
      <c r="C5554" s="28">
        <f>ROUNDDOWN(((ROW(C5554)-ROW(C$7))/C$5)+1,0)</f>
        <v/>
      </c>
    </row>
    <row r="5555">
      <c r="B5555" s="28">
        <f>IF(C5555&lt; $D$4+1,MOD(((ROW(B5555)-ROW(B$7))),$C$5)+1,"")</f>
        <v/>
      </c>
      <c r="C5555" s="28">
        <f>ROUNDDOWN(((ROW(C5555)-ROW(C$7))/C$5)+1,0)</f>
        <v/>
      </c>
    </row>
    <row r="5556">
      <c r="B5556" s="28">
        <f>IF(C5556&lt; $D$4+1,MOD(((ROW(B5556)-ROW(B$7))),$C$5)+1,"")</f>
        <v/>
      </c>
      <c r="C5556" s="28">
        <f>ROUNDDOWN(((ROW(C5556)-ROW(C$7))/C$5)+1,0)</f>
        <v/>
      </c>
    </row>
    <row r="5557">
      <c r="B5557" s="28">
        <f>IF(C5557&lt; $D$4+1,MOD(((ROW(B5557)-ROW(B$7))),$C$5)+1,"")</f>
        <v/>
      </c>
      <c r="C5557" s="28">
        <f>ROUNDDOWN(((ROW(C5557)-ROW(C$7))/C$5)+1,0)</f>
        <v/>
      </c>
    </row>
    <row r="5558">
      <c r="B5558" s="28">
        <f>IF(C5558&lt; $D$4+1,MOD(((ROW(B5558)-ROW(B$7))),$C$5)+1,"")</f>
        <v/>
      </c>
      <c r="C5558" s="28">
        <f>ROUNDDOWN(((ROW(C5558)-ROW(C$7))/C$5)+1,0)</f>
        <v/>
      </c>
    </row>
    <row r="5559">
      <c r="B5559" s="28">
        <f>IF(C5559&lt; $D$4+1,MOD(((ROW(B5559)-ROW(B$7))),$C$5)+1,"")</f>
        <v/>
      </c>
      <c r="C5559" s="28">
        <f>ROUNDDOWN(((ROW(C5559)-ROW(C$7))/C$5)+1,0)</f>
        <v/>
      </c>
    </row>
    <row r="5560">
      <c r="B5560" s="28">
        <f>IF(C5560&lt; $D$4+1,MOD(((ROW(B5560)-ROW(B$7))),$C$5)+1,"")</f>
        <v/>
      </c>
      <c r="C5560" s="28">
        <f>ROUNDDOWN(((ROW(C5560)-ROW(C$7))/C$5)+1,0)</f>
        <v/>
      </c>
    </row>
    <row r="5561">
      <c r="B5561" s="28">
        <f>IF(C5561&lt; $D$4+1,MOD(((ROW(B5561)-ROW(B$7))),$C$5)+1,"")</f>
        <v/>
      </c>
      <c r="C5561" s="28">
        <f>ROUNDDOWN(((ROW(C5561)-ROW(C$7))/C$5)+1,0)</f>
        <v/>
      </c>
    </row>
    <row r="5562">
      <c r="B5562" s="28">
        <f>IF(C5562&lt; $D$4+1,MOD(((ROW(B5562)-ROW(B$7))),$C$5)+1,"")</f>
        <v/>
      </c>
      <c r="C5562" s="28">
        <f>ROUNDDOWN(((ROW(C5562)-ROW(C$7))/C$5)+1,0)</f>
        <v/>
      </c>
    </row>
    <row r="5563">
      <c r="B5563" s="28">
        <f>IF(C5563&lt; $D$4+1,MOD(((ROW(B5563)-ROW(B$7))),$C$5)+1,"")</f>
        <v/>
      </c>
      <c r="C5563" s="28">
        <f>ROUNDDOWN(((ROW(C5563)-ROW(C$7))/C$5)+1,0)</f>
        <v/>
      </c>
    </row>
    <row r="5564">
      <c r="B5564" s="28">
        <f>IF(C5564&lt; $D$4+1,MOD(((ROW(B5564)-ROW(B$7))),$C$5)+1,"")</f>
        <v/>
      </c>
      <c r="C5564" s="28">
        <f>ROUNDDOWN(((ROW(C5564)-ROW(C$7))/C$5)+1,0)</f>
        <v/>
      </c>
    </row>
    <row r="5565">
      <c r="B5565" s="28">
        <f>IF(C5565&lt; $D$4+1,MOD(((ROW(B5565)-ROW(B$7))),$C$5)+1,"")</f>
        <v/>
      </c>
      <c r="C5565" s="28">
        <f>ROUNDDOWN(((ROW(C5565)-ROW(C$7))/C$5)+1,0)</f>
        <v/>
      </c>
    </row>
    <row r="5566">
      <c r="B5566" s="28">
        <f>IF(C5566&lt; $D$4+1,MOD(((ROW(B5566)-ROW(B$7))),$C$5)+1,"")</f>
        <v/>
      </c>
      <c r="C5566" s="28">
        <f>ROUNDDOWN(((ROW(C5566)-ROW(C$7))/C$5)+1,0)</f>
        <v/>
      </c>
    </row>
    <row r="5567">
      <c r="B5567" s="28">
        <f>IF(C5567&lt; $D$4+1,MOD(((ROW(B5567)-ROW(B$7))),$C$5)+1,"")</f>
        <v/>
      </c>
      <c r="C5567" s="28">
        <f>ROUNDDOWN(((ROW(C5567)-ROW(C$7))/C$5)+1,0)</f>
        <v/>
      </c>
    </row>
    <row r="5568">
      <c r="B5568" s="28">
        <f>IF(C5568&lt; $D$4+1,MOD(((ROW(B5568)-ROW(B$7))),$C$5)+1,"")</f>
        <v/>
      </c>
      <c r="C5568" s="28">
        <f>ROUNDDOWN(((ROW(C5568)-ROW(C$7))/C$5)+1,0)</f>
        <v/>
      </c>
    </row>
    <row r="5569">
      <c r="B5569" s="28">
        <f>IF(C5569&lt; $D$4+1,MOD(((ROW(B5569)-ROW(B$7))),$C$5)+1,"")</f>
        <v/>
      </c>
      <c r="C5569" s="28">
        <f>ROUNDDOWN(((ROW(C5569)-ROW(C$7))/C$5)+1,0)</f>
        <v/>
      </c>
    </row>
    <row r="5570">
      <c r="B5570" s="28">
        <f>IF(C5570&lt; $D$4+1,MOD(((ROW(B5570)-ROW(B$7))),$C$5)+1,"")</f>
        <v/>
      </c>
      <c r="C5570" s="28">
        <f>ROUNDDOWN(((ROW(C5570)-ROW(C$7))/C$5)+1,0)</f>
        <v/>
      </c>
    </row>
    <row r="5571">
      <c r="B5571" s="28">
        <f>IF(C5571&lt; $D$4+1,MOD(((ROW(B5571)-ROW(B$7))),$C$5)+1,"")</f>
        <v/>
      </c>
      <c r="C5571" s="28">
        <f>ROUNDDOWN(((ROW(C5571)-ROW(C$7))/C$5)+1,0)</f>
        <v/>
      </c>
    </row>
    <row r="5572">
      <c r="B5572" s="28">
        <f>IF(C5572&lt; $D$4+1,MOD(((ROW(B5572)-ROW(B$7))),$C$5)+1,"")</f>
        <v/>
      </c>
      <c r="C5572" s="28">
        <f>ROUNDDOWN(((ROW(C5572)-ROW(C$7))/C$5)+1,0)</f>
        <v/>
      </c>
    </row>
    <row r="5573">
      <c r="B5573" s="28">
        <f>IF(C5573&lt; $D$4+1,MOD(((ROW(B5573)-ROW(B$7))),$C$5)+1,"")</f>
        <v/>
      </c>
      <c r="C5573" s="28">
        <f>ROUNDDOWN(((ROW(C5573)-ROW(C$7))/C$5)+1,0)</f>
        <v/>
      </c>
    </row>
    <row r="5574">
      <c r="B5574" s="28">
        <f>IF(C5574&lt; $D$4+1,MOD(((ROW(B5574)-ROW(B$7))),$C$5)+1,"")</f>
        <v/>
      </c>
      <c r="C5574" s="28">
        <f>ROUNDDOWN(((ROW(C5574)-ROW(C$7))/C$5)+1,0)</f>
        <v/>
      </c>
    </row>
    <row r="5575">
      <c r="B5575" s="28">
        <f>IF(C5575&lt; $D$4+1,MOD(((ROW(B5575)-ROW(B$7))),$C$5)+1,"")</f>
        <v/>
      </c>
      <c r="C5575" s="28">
        <f>ROUNDDOWN(((ROW(C5575)-ROW(C$7))/C$5)+1,0)</f>
        <v/>
      </c>
    </row>
    <row r="5576">
      <c r="B5576" s="28">
        <f>IF(C5576&lt; $D$4+1,MOD(((ROW(B5576)-ROW(B$7))),$C$5)+1,"")</f>
        <v/>
      </c>
      <c r="C5576" s="28">
        <f>ROUNDDOWN(((ROW(C5576)-ROW(C$7))/C$5)+1,0)</f>
        <v/>
      </c>
    </row>
    <row r="5577">
      <c r="B5577" s="28">
        <f>IF(C5577&lt; $D$4+1,MOD(((ROW(B5577)-ROW(B$7))),$C$5)+1,"")</f>
        <v/>
      </c>
      <c r="C5577" s="28">
        <f>ROUNDDOWN(((ROW(C5577)-ROW(C$7))/C$5)+1,0)</f>
        <v/>
      </c>
    </row>
    <row r="5578">
      <c r="B5578" s="28">
        <f>IF(C5578&lt; $D$4+1,MOD(((ROW(B5578)-ROW(B$7))),$C$5)+1,"")</f>
        <v/>
      </c>
      <c r="C5578" s="28">
        <f>ROUNDDOWN(((ROW(C5578)-ROW(C$7))/C$5)+1,0)</f>
        <v/>
      </c>
    </row>
    <row r="5579">
      <c r="B5579" s="28">
        <f>IF(C5579&lt; $D$4+1,MOD(((ROW(B5579)-ROW(B$7))),$C$5)+1,"")</f>
        <v/>
      </c>
      <c r="C5579" s="28">
        <f>ROUNDDOWN(((ROW(C5579)-ROW(C$7))/C$5)+1,0)</f>
        <v/>
      </c>
    </row>
    <row r="5580">
      <c r="B5580" s="28">
        <f>IF(C5580&lt; $D$4+1,MOD(((ROW(B5580)-ROW(B$7))),$C$5)+1,"")</f>
        <v/>
      </c>
      <c r="C5580" s="28">
        <f>ROUNDDOWN(((ROW(C5580)-ROW(C$7))/C$5)+1,0)</f>
        <v/>
      </c>
    </row>
    <row r="5581">
      <c r="B5581" s="28">
        <f>IF(C5581&lt; $D$4+1,MOD(((ROW(B5581)-ROW(B$7))),$C$5)+1,"")</f>
        <v/>
      </c>
      <c r="C5581" s="28">
        <f>ROUNDDOWN(((ROW(C5581)-ROW(C$7))/C$5)+1,0)</f>
        <v/>
      </c>
    </row>
    <row r="5582">
      <c r="B5582" s="28">
        <f>IF(C5582&lt; $D$4+1,MOD(((ROW(B5582)-ROW(B$7))),$C$5)+1,"")</f>
        <v/>
      </c>
      <c r="C5582" s="28">
        <f>ROUNDDOWN(((ROW(C5582)-ROW(C$7))/C$5)+1,0)</f>
        <v/>
      </c>
    </row>
    <row r="5583">
      <c r="B5583" s="28">
        <f>IF(C5583&lt; $D$4+1,MOD(((ROW(B5583)-ROW(B$7))),$C$5)+1,"")</f>
        <v/>
      </c>
      <c r="C5583" s="28">
        <f>ROUNDDOWN(((ROW(C5583)-ROW(C$7))/C$5)+1,0)</f>
        <v/>
      </c>
    </row>
    <row r="5584">
      <c r="B5584" s="28">
        <f>IF(C5584&lt; $D$4+1,MOD(((ROW(B5584)-ROW(B$7))),$C$5)+1,"")</f>
        <v/>
      </c>
      <c r="C5584" s="28">
        <f>ROUNDDOWN(((ROW(C5584)-ROW(C$7))/C$5)+1,0)</f>
        <v/>
      </c>
    </row>
    <row r="5585">
      <c r="B5585" s="28">
        <f>IF(C5585&lt; $D$4+1,MOD(((ROW(B5585)-ROW(B$7))),$C$5)+1,"")</f>
        <v/>
      </c>
      <c r="C5585" s="28">
        <f>ROUNDDOWN(((ROW(C5585)-ROW(C$7))/C$5)+1,0)</f>
        <v/>
      </c>
    </row>
    <row r="5586">
      <c r="B5586" s="28">
        <f>IF(C5586&lt; $D$4+1,MOD(((ROW(B5586)-ROW(B$7))),$C$5)+1,"")</f>
        <v/>
      </c>
      <c r="C5586" s="28">
        <f>ROUNDDOWN(((ROW(C5586)-ROW(C$7))/C$5)+1,0)</f>
        <v/>
      </c>
    </row>
    <row r="5587">
      <c r="B5587" s="28">
        <f>IF(C5587&lt; $D$4+1,MOD(((ROW(B5587)-ROW(B$7))),$C$5)+1,"")</f>
        <v/>
      </c>
      <c r="C5587" s="28">
        <f>ROUNDDOWN(((ROW(C5587)-ROW(C$7))/C$5)+1,0)</f>
        <v/>
      </c>
    </row>
    <row r="5588">
      <c r="B5588" s="28">
        <f>IF(C5588&lt; $D$4+1,MOD(((ROW(B5588)-ROW(B$7))),$C$5)+1,"")</f>
        <v/>
      </c>
      <c r="C5588" s="28">
        <f>ROUNDDOWN(((ROW(C5588)-ROW(C$7))/C$5)+1,0)</f>
        <v/>
      </c>
    </row>
    <row r="5589">
      <c r="B5589" s="28">
        <f>IF(C5589&lt; $D$4+1,MOD(((ROW(B5589)-ROW(B$7))),$C$5)+1,"")</f>
        <v/>
      </c>
      <c r="C5589" s="28">
        <f>ROUNDDOWN(((ROW(C5589)-ROW(C$7))/C$5)+1,0)</f>
        <v/>
      </c>
    </row>
    <row r="5590">
      <c r="B5590" s="28">
        <f>IF(C5590&lt; $D$4+1,MOD(((ROW(B5590)-ROW(B$7))),$C$5)+1,"")</f>
        <v/>
      </c>
      <c r="C5590" s="28">
        <f>ROUNDDOWN(((ROW(C5590)-ROW(C$7))/C$5)+1,0)</f>
        <v/>
      </c>
    </row>
    <row r="5591">
      <c r="B5591" s="28">
        <f>IF(C5591&lt; $D$4+1,MOD(((ROW(B5591)-ROW(B$7))),$C$5)+1,"")</f>
        <v/>
      </c>
      <c r="C5591" s="28">
        <f>ROUNDDOWN(((ROW(C5591)-ROW(C$7))/C$5)+1,0)</f>
        <v/>
      </c>
    </row>
    <row r="5592">
      <c r="B5592" s="28">
        <f>IF(C5592&lt; $D$4+1,MOD(((ROW(B5592)-ROW(B$7))),$C$5)+1,"")</f>
        <v/>
      </c>
      <c r="C5592" s="28">
        <f>ROUNDDOWN(((ROW(C5592)-ROW(C$7))/C$5)+1,0)</f>
        <v/>
      </c>
    </row>
    <row r="5593">
      <c r="B5593" s="28">
        <f>IF(C5593&lt; $D$4+1,MOD(((ROW(B5593)-ROW(B$7))),$C$5)+1,"")</f>
        <v/>
      </c>
      <c r="C5593" s="28">
        <f>ROUNDDOWN(((ROW(C5593)-ROW(C$7))/C$5)+1,0)</f>
        <v/>
      </c>
    </row>
    <row r="5594">
      <c r="B5594" s="28">
        <f>IF(C5594&lt; $D$4+1,MOD(((ROW(B5594)-ROW(B$7))),$C$5)+1,"")</f>
        <v/>
      </c>
      <c r="C5594" s="28">
        <f>ROUNDDOWN(((ROW(C5594)-ROW(C$7))/C$5)+1,0)</f>
        <v/>
      </c>
    </row>
    <row r="5595">
      <c r="B5595" s="28">
        <f>IF(C5595&lt; $D$4+1,MOD(((ROW(B5595)-ROW(B$7))),$C$5)+1,"")</f>
        <v/>
      </c>
      <c r="C5595" s="28">
        <f>ROUNDDOWN(((ROW(C5595)-ROW(C$7))/C$5)+1,0)</f>
        <v/>
      </c>
    </row>
    <row r="5596">
      <c r="B5596" s="28">
        <f>IF(C5596&lt; $D$4+1,MOD(((ROW(B5596)-ROW(B$7))),$C$5)+1,"")</f>
        <v/>
      </c>
      <c r="C5596" s="28">
        <f>ROUNDDOWN(((ROW(C5596)-ROW(C$7))/C$5)+1,0)</f>
        <v/>
      </c>
    </row>
    <row r="5597">
      <c r="B5597" s="28">
        <f>IF(C5597&lt; $D$4+1,MOD(((ROW(B5597)-ROW(B$7))),$C$5)+1,"")</f>
        <v/>
      </c>
      <c r="C5597" s="28">
        <f>ROUNDDOWN(((ROW(C5597)-ROW(C$7))/C$5)+1,0)</f>
        <v/>
      </c>
    </row>
    <row r="5598">
      <c r="B5598" s="28">
        <f>IF(C5598&lt; $D$4+1,MOD(((ROW(B5598)-ROW(B$7))),$C$5)+1,"")</f>
        <v/>
      </c>
      <c r="C5598" s="28">
        <f>ROUNDDOWN(((ROW(C5598)-ROW(C$7))/C$5)+1,0)</f>
        <v/>
      </c>
    </row>
    <row r="5599">
      <c r="B5599" s="28">
        <f>IF(C5599&lt; $D$4+1,MOD(((ROW(B5599)-ROW(B$7))),$C$5)+1,"")</f>
        <v/>
      </c>
      <c r="C5599" s="28">
        <f>ROUNDDOWN(((ROW(C5599)-ROW(C$7))/C$5)+1,0)</f>
        <v/>
      </c>
    </row>
    <row r="5600">
      <c r="B5600" s="28">
        <f>IF(C5600&lt; $D$4+1,MOD(((ROW(B5600)-ROW(B$7))),$C$5)+1,"")</f>
        <v/>
      </c>
      <c r="C5600" s="28">
        <f>ROUNDDOWN(((ROW(C5600)-ROW(C$7))/C$5)+1,0)</f>
        <v/>
      </c>
    </row>
    <row r="5601">
      <c r="B5601" s="28">
        <f>IF(C5601&lt; $D$4+1,MOD(((ROW(B5601)-ROW(B$7))),$C$5)+1,"")</f>
        <v/>
      </c>
      <c r="C5601" s="28">
        <f>ROUNDDOWN(((ROW(C5601)-ROW(C$7))/C$5)+1,0)</f>
        <v/>
      </c>
    </row>
    <row r="5602">
      <c r="B5602" s="28">
        <f>IF(C5602&lt; $D$4+1,MOD(((ROW(B5602)-ROW(B$7))),$C$5)+1,"")</f>
        <v/>
      </c>
      <c r="C5602" s="28">
        <f>ROUNDDOWN(((ROW(C5602)-ROW(C$7))/C$5)+1,0)</f>
        <v/>
      </c>
    </row>
    <row r="5603">
      <c r="B5603" s="28">
        <f>IF(C5603&lt; $D$4+1,MOD(((ROW(B5603)-ROW(B$7))),$C$5)+1,"")</f>
        <v/>
      </c>
      <c r="C5603" s="28">
        <f>ROUNDDOWN(((ROW(C5603)-ROW(C$7))/C$5)+1,0)</f>
        <v/>
      </c>
    </row>
    <row r="5604">
      <c r="B5604" s="28">
        <f>IF(C5604&lt; $D$4+1,MOD(((ROW(B5604)-ROW(B$7))),$C$5)+1,"")</f>
        <v/>
      </c>
      <c r="C5604" s="28">
        <f>ROUNDDOWN(((ROW(C5604)-ROW(C$7))/C$5)+1,0)</f>
        <v/>
      </c>
    </row>
    <row r="5605">
      <c r="B5605" s="28">
        <f>IF(C5605&lt; $D$4+1,MOD(((ROW(B5605)-ROW(B$7))),$C$5)+1,"")</f>
        <v/>
      </c>
      <c r="C5605" s="28">
        <f>ROUNDDOWN(((ROW(C5605)-ROW(C$7))/C$5)+1,0)</f>
        <v/>
      </c>
    </row>
    <row r="5606">
      <c r="B5606" s="28">
        <f>IF(C5606&lt; $D$4+1,MOD(((ROW(B5606)-ROW(B$7))),$C$5)+1,"")</f>
        <v/>
      </c>
      <c r="C5606" s="28">
        <f>ROUNDDOWN(((ROW(C5606)-ROW(C$7))/C$5)+1,0)</f>
        <v/>
      </c>
    </row>
    <row r="5607">
      <c r="B5607" s="28">
        <f>IF(C5607&lt; $D$4+1,MOD(((ROW(B5607)-ROW(B$7))),$C$5)+1,"")</f>
        <v/>
      </c>
      <c r="C5607" s="28">
        <f>ROUNDDOWN(((ROW(C5607)-ROW(C$7))/C$5)+1,0)</f>
        <v/>
      </c>
    </row>
    <row r="5608">
      <c r="B5608" s="28">
        <f>IF(C5608&lt; $D$4+1,MOD(((ROW(B5608)-ROW(B$7))),$C$5)+1,"")</f>
        <v/>
      </c>
      <c r="C5608" s="28">
        <f>ROUNDDOWN(((ROW(C5608)-ROW(C$7))/C$5)+1,0)</f>
        <v/>
      </c>
    </row>
    <row r="5609">
      <c r="B5609" s="28">
        <f>IF(C5609&lt; $D$4+1,MOD(((ROW(B5609)-ROW(B$7))),$C$5)+1,"")</f>
        <v/>
      </c>
      <c r="C5609" s="28">
        <f>ROUNDDOWN(((ROW(C5609)-ROW(C$7))/C$5)+1,0)</f>
        <v/>
      </c>
    </row>
    <row r="5610">
      <c r="B5610" s="28">
        <f>IF(C5610&lt; $D$4+1,MOD(((ROW(B5610)-ROW(B$7))),$C$5)+1,"")</f>
        <v/>
      </c>
      <c r="C5610" s="28">
        <f>ROUNDDOWN(((ROW(C5610)-ROW(C$7))/C$5)+1,0)</f>
        <v/>
      </c>
    </row>
    <row r="5611">
      <c r="B5611" s="28">
        <f>IF(C5611&lt; $D$4+1,MOD(((ROW(B5611)-ROW(B$7))),$C$5)+1,"")</f>
        <v/>
      </c>
      <c r="C5611" s="28">
        <f>ROUNDDOWN(((ROW(C5611)-ROW(C$7))/C$5)+1,0)</f>
        <v/>
      </c>
    </row>
    <row r="5612">
      <c r="B5612" s="28">
        <f>IF(C5612&lt; $D$4+1,MOD(((ROW(B5612)-ROW(B$7))),$C$5)+1,"")</f>
        <v/>
      </c>
      <c r="C5612" s="28">
        <f>ROUNDDOWN(((ROW(C5612)-ROW(C$7))/C$5)+1,0)</f>
        <v/>
      </c>
    </row>
    <row r="5613">
      <c r="B5613" s="28">
        <f>IF(C5613&lt; $D$4+1,MOD(((ROW(B5613)-ROW(B$7))),$C$5)+1,"")</f>
        <v/>
      </c>
      <c r="C5613" s="28">
        <f>ROUNDDOWN(((ROW(C5613)-ROW(C$7))/C$5)+1,0)</f>
        <v/>
      </c>
    </row>
    <row r="5614">
      <c r="B5614" s="28">
        <f>IF(C5614&lt; $D$4+1,MOD(((ROW(B5614)-ROW(B$7))),$C$5)+1,"")</f>
        <v/>
      </c>
      <c r="C5614" s="28">
        <f>ROUNDDOWN(((ROW(C5614)-ROW(C$7))/C$5)+1,0)</f>
        <v/>
      </c>
    </row>
    <row r="5615">
      <c r="B5615" s="28">
        <f>IF(C5615&lt; $D$4+1,MOD(((ROW(B5615)-ROW(B$7))),$C$5)+1,"")</f>
        <v/>
      </c>
      <c r="C5615" s="28">
        <f>ROUNDDOWN(((ROW(C5615)-ROW(C$7))/C$5)+1,0)</f>
        <v/>
      </c>
    </row>
    <row r="5616">
      <c r="B5616" s="28">
        <f>IF(C5616&lt; $D$4+1,MOD(((ROW(B5616)-ROW(B$7))),$C$5)+1,"")</f>
        <v/>
      </c>
      <c r="C5616" s="28">
        <f>ROUNDDOWN(((ROW(C5616)-ROW(C$7))/C$5)+1,0)</f>
        <v/>
      </c>
    </row>
    <row r="5617">
      <c r="B5617" s="28">
        <f>IF(C5617&lt; $D$4+1,MOD(((ROW(B5617)-ROW(B$7))),$C$5)+1,"")</f>
        <v/>
      </c>
      <c r="C5617" s="28">
        <f>ROUNDDOWN(((ROW(C5617)-ROW(C$7))/C$5)+1,0)</f>
        <v/>
      </c>
    </row>
    <row r="5618">
      <c r="B5618" s="28">
        <f>IF(C5618&lt; $D$4+1,MOD(((ROW(B5618)-ROW(B$7))),$C$5)+1,"")</f>
        <v/>
      </c>
      <c r="C5618" s="28">
        <f>ROUNDDOWN(((ROW(C5618)-ROW(C$7))/C$5)+1,0)</f>
        <v/>
      </c>
    </row>
    <row r="5619">
      <c r="B5619" s="28">
        <f>IF(C5619&lt; $D$4+1,MOD(((ROW(B5619)-ROW(B$7))),$C$5)+1,"")</f>
        <v/>
      </c>
      <c r="C5619" s="28">
        <f>ROUNDDOWN(((ROW(C5619)-ROW(C$7))/C$5)+1,0)</f>
        <v/>
      </c>
    </row>
    <row r="5620">
      <c r="B5620" s="28">
        <f>IF(C5620&lt; $D$4+1,MOD(((ROW(B5620)-ROW(B$7))),$C$5)+1,"")</f>
        <v/>
      </c>
      <c r="C5620" s="28">
        <f>ROUNDDOWN(((ROW(C5620)-ROW(C$7))/C$5)+1,0)</f>
        <v/>
      </c>
    </row>
    <row r="5621">
      <c r="B5621" s="28">
        <f>IF(C5621&lt; $D$4+1,MOD(((ROW(B5621)-ROW(B$7))),$C$5)+1,"")</f>
        <v/>
      </c>
      <c r="C5621" s="28">
        <f>ROUNDDOWN(((ROW(C5621)-ROW(C$7))/C$5)+1,0)</f>
        <v/>
      </c>
    </row>
    <row r="5622">
      <c r="B5622" s="28">
        <f>IF(C5622&lt; $D$4+1,MOD(((ROW(B5622)-ROW(B$7))),$C$5)+1,"")</f>
        <v/>
      </c>
      <c r="C5622" s="28">
        <f>ROUNDDOWN(((ROW(C5622)-ROW(C$7))/C$5)+1,0)</f>
        <v/>
      </c>
    </row>
    <row r="5623">
      <c r="B5623" s="28">
        <f>IF(C5623&lt; $D$4+1,MOD(((ROW(B5623)-ROW(B$7))),$C$5)+1,"")</f>
        <v/>
      </c>
      <c r="C5623" s="28">
        <f>ROUNDDOWN(((ROW(C5623)-ROW(C$7))/C$5)+1,0)</f>
        <v/>
      </c>
    </row>
    <row r="5624">
      <c r="B5624" s="28">
        <f>IF(C5624&lt; $D$4+1,MOD(((ROW(B5624)-ROW(B$7))),$C$5)+1,"")</f>
        <v/>
      </c>
      <c r="C5624" s="28">
        <f>ROUNDDOWN(((ROW(C5624)-ROW(C$7))/C$5)+1,0)</f>
        <v/>
      </c>
    </row>
    <row r="5625">
      <c r="B5625" s="28">
        <f>IF(C5625&lt; $D$4+1,MOD(((ROW(B5625)-ROW(B$7))),$C$5)+1,"")</f>
        <v/>
      </c>
      <c r="C5625" s="28">
        <f>ROUNDDOWN(((ROW(C5625)-ROW(C$7))/C$5)+1,0)</f>
        <v/>
      </c>
    </row>
    <row r="5626">
      <c r="B5626" s="28">
        <f>IF(C5626&lt; $D$4+1,MOD(((ROW(B5626)-ROW(B$7))),$C$5)+1,"")</f>
        <v/>
      </c>
      <c r="C5626" s="28">
        <f>ROUNDDOWN(((ROW(C5626)-ROW(C$7))/C$5)+1,0)</f>
        <v/>
      </c>
    </row>
    <row r="5627">
      <c r="B5627" s="28">
        <f>IF(C5627&lt; $D$4+1,MOD(((ROW(B5627)-ROW(B$7))),$C$5)+1,"")</f>
        <v/>
      </c>
      <c r="C5627" s="28">
        <f>ROUNDDOWN(((ROW(C5627)-ROW(C$7))/C$5)+1,0)</f>
        <v/>
      </c>
    </row>
    <row r="5628">
      <c r="B5628" s="28">
        <f>IF(C5628&lt; $D$4+1,MOD(((ROW(B5628)-ROW(B$7))),$C$5)+1,"")</f>
        <v/>
      </c>
      <c r="C5628" s="28">
        <f>ROUNDDOWN(((ROW(C5628)-ROW(C$7))/C$5)+1,0)</f>
        <v/>
      </c>
    </row>
    <row r="5629">
      <c r="B5629" s="28">
        <f>IF(C5629&lt; $D$4+1,MOD(((ROW(B5629)-ROW(B$7))),$C$5)+1,"")</f>
        <v/>
      </c>
      <c r="C5629" s="28">
        <f>ROUNDDOWN(((ROW(C5629)-ROW(C$7))/C$5)+1,0)</f>
        <v/>
      </c>
    </row>
    <row r="5630">
      <c r="B5630" s="28">
        <f>IF(C5630&lt; $D$4+1,MOD(((ROW(B5630)-ROW(B$7))),$C$5)+1,"")</f>
        <v/>
      </c>
      <c r="C5630" s="28">
        <f>ROUNDDOWN(((ROW(C5630)-ROW(C$7))/C$5)+1,0)</f>
        <v/>
      </c>
    </row>
    <row r="5631">
      <c r="B5631" s="28">
        <f>IF(C5631&lt; $D$4+1,MOD(((ROW(B5631)-ROW(B$7))),$C$5)+1,"")</f>
        <v/>
      </c>
      <c r="C5631" s="28">
        <f>ROUNDDOWN(((ROW(C5631)-ROW(C$7))/C$5)+1,0)</f>
        <v/>
      </c>
    </row>
    <row r="5632">
      <c r="B5632" s="28">
        <f>IF(C5632&lt; $D$4+1,MOD(((ROW(B5632)-ROW(B$7))),$C$5)+1,"")</f>
        <v/>
      </c>
      <c r="C5632" s="28">
        <f>ROUNDDOWN(((ROW(C5632)-ROW(C$7))/C$5)+1,0)</f>
        <v/>
      </c>
    </row>
    <row r="5633">
      <c r="B5633" s="28">
        <f>IF(C5633&lt; $D$4+1,MOD(((ROW(B5633)-ROW(B$7))),$C$5)+1,"")</f>
        <v/>
      </c>
      <c r="C5633" s="28">
        <f>ROUNDDOWN(((ROW(C5633)-ROW(C$7))/C$5)+1,0)</f>
        <v/>
      </c>
    </row>
    <row r="5634">
      <c r="B5634" s="28">
        <f>IF(C5634&lt; $D$4+1,MOD(((ROW(B5634)-ROW(B$7))),$C$5)+1,"")</f>
        <v/>
      </c>
      <c r="C5634" s="28">
        <f>ROUNDDOWN(((ROW(C5634)-ROW(C$7))/C$5)+1,0)</f>
        <v/>
      </c>
    </row>
    <row r="5635">
      <c r="B5635" s="28">
        <f>IF(C5635&lt; $D$4+1,MOD(((ROW(B5635)-ROW(B$7))),$C$5)+1,"")</f>
        <v/>
      </c>
      <c r="C5635" s="28">
        <f>ROUNDDOWN(((ROW(C5635)-ROW(C$7))/C$5)+1,0)</f>
        <v/>
      </c>
    </row>
    <row r="5636">
      <c r="B5636" s="28">
        <f>IF(C5636&lt; $D$4+1,MOD(((ROW(B5636)-ROW(B$7))),$C$5)+1,"")</f>
        <v/>
      </c>
      <c r="C5636" s="28">
        <f>ROUNDDOWN(((ROW(C5636)-ROW(C$7))/C$5)+1,0)</f>
        <v/>
      </c>
    </row>
    <row r="5637">
      <c r="B5637" s="28">
        <f>IF(C5637&lt; $D$4+1,MOD(((ROW(B5637)-ROW(B$7))),$C$5)+1,"")</f>
        <v/>
      </c>
      <c r="C5637" s="28">
        <f>ROUNDDOWN(((ROW(C5637)-ROW(C$7))/C$5)+1,0)</f>
        <v/>
      </c>
    </row>
    <row r="5638">
      <c r="B5638" s="28">
        <f>IF(C5638&lt; $D$4+1,MOD(((ROW(B5638)-ROW(B$7))),$C$5)+1,"")</f>
        <v/>
      </c>
      <c r="C5638" s="28">
        <f>ROUNDDOWN(((ROW(C5638)-ROW(C$7))/C$5)+1,0)</f>
        <v/>
      </c>
    </row>
    <row r="5639">
      <c r="B5639" s="28">
        <f>IF(C5639&lt; $D$4+1,MOD(((ROW(B5639)-ROW(B$7))),$C$5)+1,"")</f>
        <v/>
      </c>
      <c r="C5639" s="28">
        <f>ROUNDDOWN(((ROW(C5639)-ROW(C$7))/C$5)+1,0)</f>
        <v/>
      </c>
    </row>
    <row r="5640">
      <c r="B5640" s="28">
        <f>IF(C5640&lt; $D$4+1,MOD(((ROW(B5640)-ROW(B$7))),$C$5)+1,"")</f>
        <v/>
      </c>
      <c r="C5640" s="28">
        <f>ROUNDDOWN(((ROW(C5640)-ROW(C$7))/C$5)+1,0)</f>
        <v/>
      </c>
    </row>
    <row r="5641">
      <c r="B5641" s="28">
        <f>IF(C5641&lt; $D$4+1,MOD(((ROW(B5641)-ROW(B$7))),$C$5)+1,"")</f>
        <v/>
      </c>
      <c r="C5641" s="28">
        <f>ROUNDDOWN(((ROW(C5641)-ROW(C$7))/C$5)+1,0)</f>
        <v/>
      </c>
    </row>
    <row r="5642">
      <c r="B5642" s="28">
        <f>IF(C5642&lt; $D$4+1,MOD(((ROW(B5642)-ROW(B$7))),$C$5)+1,"")</f>
        <v/>
      </c>
      <c r="C5642" s="28">
        <f>ROUNDDOWN(((ROW(C5642)-ROW(C$7))/C$5)+1,0)</f>
        <v/>
      </c>
    </row>
    <row r="5643">
      <c r="B5643" s="28">
        <f>IF(C5643&lt; $D$4+1,MOD(((ROW(B5643)-ROW(B$7))),$C$5)+1,"")</f>
        <v/>
      </c>
      <c r="C5643" s="28">
        <f>ROUNDDOWN(((ROW(C5643)-ROW(C$7))/C$5)+1,0)</f>
        <v/>
      </c>
    </row>
    <row r="5644">
      <c r="B5644" s="28">
        <f>IF(C5644&lt; $D$4+1,MOD(((ROW(B5644)-ROW(B$7))),$C$5)+1,"")</f>
        <v/>
      </c>
      <c r="C5644" s="28">
        <f>ROUNDDOWN(((ROW(C5644)-ROW(C$7))/C$5)+1,0)</f>
        <v/>
      </c>
    </row>
    <row r="5645">
      <c r="B5645" s="28">
        <f>IF(C5645&lt; $D$4+1,MOD(((ROW(B5645)-ROW(B$7))),$C$5)+1,"")</f>
        <v/>
      </c>
      <c r="C5645" s="28">
        <f>ROUNDDOWN(((ROW(C5645)-ROW(C$7))/C$5)+1,0)</f>
        <v/>
      </c>
    </row>
    <row r="5646">
      <c r="B5646" s="28">
        <f>IF(C5646&lt; $D$4+1,MOD(((ROW(B5646)-ROW(B$7))),$C$5)+1,"")</f>
        <v/>
      </c>
      <c r="C5646" s="28">
        <f>ROUNDDOWN(((ROW(C5646)-ROW(C$7))/C$5)+1,0)</f>
        <v/>
      </c>
    </row>
    <row r="5647">
      <c r="B5647" s="28">
        <f>IF(C5647&lt; $D$4+1,MOD(((ROW(B5647)-ROW(B$7))),$C$5)+1,"")</f>
        <v/>
      </c>
      <c r="C5647" s="28">
        <f>ROUNDDOWN(((ROW(C5647)-ROW(C$7))/C$5)+1,0)</f>
        <v/>
      </c>
    </row>
    <row r="5648">
      <c r="B5648" s="28">
        <f>IF(C5648&lt; $D$4+1,MOD(((ROW(B5648)-ROW(B$7))),$C$5)+1,"")</f>
        <v/>
      </c>
      <c r="C5648" s="28">
        <f>ROUNDDOWN(((ROW(C5648)-ROW(C$7))/C$5)+1,0)</f>
        <v/>
      </c>
    </row>
    <row r="5649">
      <c r="B5649" s="28">
        <f>IF(C5649&lt; $D$4+1,MOD(((ROW(B5649)-ROW(B$7))),$C$5)+1,"")</f>
        <v/>
      </c>
      <c r="C5649" s="28">
        <f>ROUNDDOWN(((ROW(C5649)-ROW(C$7))/C$5)+1,0)</f>
        <v/>
      </c>
    </row>
    <row r="5650">
      <c r="B5650" s="28">
        <f>IF(C5650&lt; $D$4+1,MOD(((ROW(B5650)-ROW(B$7))),$C$5)+1,"")</f>
        <v/>
      </c>
      <c r="C5650" s="28">
        <f>ROUNDDOWN(((ROW(C5650)-ROW(C$7))/C$5)+1,0)</f>
        <v/>
      </c>
    </row>
    <row r="5651">
      <c r="B5651" s="28">
        <f>IF(C5651&lt; $D$4+1,MOD(((ROW(B5651)-ROW(B$7))),$C$5)+1,"")</f>
        <v/>
      </c>
      <c r="C5651" s="28">
        <f>ROUNDDOWN(((ROW(C5651)-ROW(C$7))/C$5)+1,0)</f>
        <v/>
      </c>
    </row>
    <row r="5652">
      <c r="B5652" s="28">
        <f>IF(C5652&lt; $D$4+1,MOD(((ROW(B5652)-ROW(B$7))),$C$5)+1,"")</f>
        <v/>
      </c>
      <c r="C5652" s="28">
        <f>ROUNDDOWN(((ROW(C5652)-ROW(C$7))/C$5)+1,0)</f>
        <v/>
      </c>
    </row>
    <row r="5653">
      <c r="B5653" s="28">
        <f>IF(C5653&lt; $D$4+1,MOD(((ROW(B5653)-ROW(B$7))),$C$5)+1,"")</f>
        <v/>
      </c>
      <c r="C5653" s="28">
        <f>ROUNDDOWN(((ROW(C5653)-ROW(C$7))/C$5)+1,0)</f>
        <v/>
      </c>
    </row>
    <row r="5654">
      <c r="B5654" s="28">
        <f>IF(C5654&lt; $D$4+1,MOD(((ROW(B5654)-ROW(B$7))),$C$5)+1,"")</f>
        <v/>
      </c>
      <c r="C5654" s="28">
        <f>ROUNDDOWN(((ROW(C5654)-ROW(C$7))/C$5)+1,0)</f>
        <v/>
      </c>
    </row>
    <row r="5655">
      <c r="B5655" s="28">
        <f>IF(C5655&lt; $D$4+1,MOD(((ROW(B5655)-ROW(B$7))),$C$5)+1,"")</f>
        <v/>
      </c>
      <c r="C5655" s="28">
        <f>ROUNDDOWN(((ROW(C5655)-ROW(C$7))/C$5)+1,0)</f>
        <v/>
      </c>
    </row>
    <row r="5656">
      <c r="B5656" s="28">
        <f>IF(C5656&lt; $D$4+1,MOD(((ROW(B5656)-ROW(B$7))),$C$5)+1,"")</f>
        <v/>
      </c>
      <c r="C5656" s="28">
        <f>ROUNDDOWN(((ROW(C5656)-ROW(C$7))/C$5)+1,0)</f>
        <v/>
      </c>
    </row>
    <row r="5657">
      <c r="B5657" s="28">
        <f>IF(C5657&lt; $D$4+1,MOD(((ROW(B5657)-ROW(B$7))),$C$5)+1,"")</f>
        <v/>
      </c>
      <c r="C5657" s="28">
        <f>ROUNDDOWN(((ROW(C5657)-ROW(C$7))/C$5)+1,0)</f>
        <v/>
      </c>
    </row>
    <row r="5658">
      <c r="B5658" s="28">
        <f>IF(C5658&lt; $D$4+1,MOD(((ROW(B5658)-ROW(B$7))),$C$5)+1,"")</f>
        <v/>
      </c>
      <c r="C5658" s="28">
        <f>ROUNDDOWN(((ROW(C5658)-ROW(C$7))/C$5)+1,0)</f>
        <v/>
      </c>
    </row>
    <row r="5659">
      <c r="B5659" s="28">
        <f>IF(C5659&lt; $D$4+1,MOD(((ROW(B5659)-ROW(B$7))),$C$5)+1,"")</f>
        <v/>
      </c>
      <c r="C5659" s="28">
        <f>ROUNDDOWN(((ROW(C5659)-ROW(C$7))/C$5)+1,0)</f>
        <v/>
      </c>
    </row>
    <row r="5660">
      <c r="B5660" s="28">
        <f>IF(C5660&lt; $D$4+1,MOD(((ROW(B5660)-ROW(B$7))),$C$5)+1,"")</f>
        <v/>
      </c>
      <c r="C5660" s="28">
        <f>ROUNDDOWN(((ROW(C5660)-ROW(C$7))/C$5)+1,0)</f>
        <v/>
      </c>
    </row>
    <row r="5661">
      <c r="B5661" s="28">
        <f>IF(C5661&lt; $D$4+1,MOD(((ROW(B5661)-ROW(B$7))),$C$5)+1,"")</f>
        <v/>
      </c>
      <c r="C5661" s="28">
        <f>ROUNDDOWN(((ROW(C5661)-ROW(C$7))/C$5)+1,0)</f>
        <v/>
      </c>
    </row>
    <row r="5662">
      <c r="B5662" s="28">
        <f>IF(C5662&lt; $D$4+1,MOD(((ROW(B5662)-ROW(B$7))),$C$5)+1,"")</f>
        <v/>
      </c>
      <c r="C5662" s="28">
        <f>ROUNDDOWN(((ROW(C5662)-ROW(C$7))/C$5)+1,0)</f>
        <v/>
      </c>
    </row>
    <row r="5663">
      <c r="B5663" s="28">
        <f>IF(C5663&lt; $D$4+1,MOD(((ROW(B5663)-ROW(B$7))),$C$5)+1,"")</f>
        <v/>
      </c>
      <c r="C5663" s="28">
        <f>ROUNDDOWN(((ROW(C5663)-ROW(C$7))/C$5)+1,0)</f>
        <v/>
      </c>
    </row>
    <row r="5664">
      <c r="B5664" s="28">
        <f>IF(C5664&lt; $D$4+1,MOD(((ROW(B5664)-ROW(B$7))),$C$5)+1,"")</f>
        <v/>
      </c>
      <c r="C5664" s="28">
        <f>ROUNDDOWN(((ROW(C5664)-ROW(C$7))/C$5)+1,0)</f>
        <v/>
      </c>
    </row>
    <row r="5665">
      <c r="B5665" s="28">
        <f>IF(C5665&lt; $D$4+1,MOD(((ROW(B5665)-ROW(B$7))),$C$5)+1,"")</f>
        <v/>
      </c>
      <c r="C5665" s="28">
        <f>ROUNDDOWN(((ROW(C5665)-ROW(C$7))/C$5)+1,0)</f>
        <v/>
      </c>
    </row>
    <row r="5666">
      <c r="B5666" s="28">
        <f>IF(C5666&lt; $D$4+1,MOD(((ROW(B5666)-ROW(B$7))),$C$5)+1,"")</f>
        <v/>
      </c>
      <c r="C5666" s="28">
        <f>ROUNDDOWN(((ROW(C5666)-ROW(C$7))/C$5)+1,0)</f>
        <v/>
      </c>
    </row>
    <row r="5667">
      <c r="B5667" s="28">
        <f>IF(C5667&lt; $D$4+1,MOD(((ROW(B5667)-ROW(B$7))),$C$5)+1,"")</f>
        <v/>
      </c>
      <c r="C5667" s="28">
        <f>ROUNDDOWN(((ROW(C5667)-ROW(C$7))/C$5)+1,0)</f>
        <v/>
      </c>
    </row>
    <row r="5668">
      <c r="B5668" s="28">
        <f>IF(C5668&lt; $D$4+1,MOD(((ROW(B5668)-ROW(B$7))),$C$5)+1,"")</f>
        <v/>
      </c>
      <c r="C5668" s="28">
        <f>ROUNDDOWN(((ROW(C5668)-ROW(C$7))/C$5)+1,0)</f>
        <v/>
      </c>
    </row>
    <row r="5669">
      <c r="B5669" s="28">
        <f>IF(C5669&lt; $D$4+1,MOD(((ROW(B5669)-ROW(B$7))),$C$5)+1,"")</f>
        <v/>
      </c>
      <c r="C5669" s="28">
        <f>ROUNDDOWN(((ROW(C5669)-ROW(C$7))/C$5)+1,0)</f>
        <v/>
      </c>
    </row>
    <row r="5670">
      <c r="B5670" s="28">
        <f>IF(C5670&lt; $D$4+1,MOD(((ROW(B5670)-ROW(B$7))),$C$5)+1,"")</f>
        <v/>
      </c>
      <c r="C5670" s="28">
        <f>ROUNDDOWN(((ROW(C5670)-ROW(C$7))/C$5)+1,0)</f>
        <v/>
      </c>
    </row>
    <row r="5671">
      <c r="B5671" s="28">
        <f>IF(C5671&lt; $D$4+1,MOD(((ROW(B5671)-ROW(B$7))),$C$5)+1,"")</f>
        <v/>
      </c>
      <c r="C5671" s="28">
        <f>ROUNDDOWN(((ROW(C5671)-ROW(C$7))/C$5)+1,0)</f>
        <v/>
      </c>
    </row>
    <row r="5672">
      <c r="B5672" s="28">
        <f>IF(C5672&lt; $D$4+1,MOD(((ROW(B5672)-ROW(B$7))),$C$5)+1,"")</f>
        <v/>
      </c>
      <c r="C5672" s="28">
        <f>ROUNDDOWN(((ROW(C5672)-ROW(C$7))/C$5)+1,0)</f>
        <v/>
      </c>
    </row>
    <row r="5673">
      <c r="B5673" s="28">
        <f>IF(C5673&lt; $D$4+1,MOD(((ROW(B5673)-ROW(B$7))),$C$5)+1,"")</f>
        <v/>
      </c>
      <c r="C5673" s="28">
        <f>ROUNDDOWN(((ROW(C5673)-ROW(C$7))/C$5)+1,0)</f>
        <v/>
      </c>
    </row>
    <row r="5674">
      <c r="B5674" s="28">
        <f>IF(C5674&lt; $D$4+1,MOD(((ROW(B5674)-ROW(B$7))),$C$5)+1,"")</f>
        <v/>
      </c>
      <c r="C5674" s="28">
        <f>ROUNDDOWN(((ROW(C5674)-ROW(C$7))/C$5)+1,0)</f>
        <v/>
      </c>
    </row>
    <row r="5675">
      <c r="B5675" s="28">
        <f>IF(C5675&lt; $D$4+1,MOD(((ROW(B5675)-ROW(B$7))),$C$5)+1,"")</f>
        <v/>
      </c>
      <c r="C5675" s="28">
        <f>ROUNDDOWN(((ROW(C5675)-ROW(C$7))/C$5)+1,0)</f>
        <v/>
      </c>
    </row>
    <row r="5676">
      <c r="B5676" s="28">
        <f>IF(C5676&lt; $D$4+1,MOD(((ROW(B5676)-ROW(B$7))),$C$5)+1,"")</f>
        <v/>
      </c>
      <c r="C5676" s="28">
        <f>ROUNDDOWN(((ROW(C5676)-ROW(C$7))/C$5)+1,0)</f>
        <v/>
      </c>
    </row>
    <row r="5677">
      <c r="B5677" s="28">
        <f>IF(C5677&lt; $D$4+1,MOD(((ROW(B5677)-ROW(B$7))),$C$5)+1,"")</f>
        <v/>
      </c>
      <c r="C5677" s="28">
        <f>ROUNDDOWN(((ROW(C5677)-ROW(C$7))/C$5)+1,0)</f>
        <v/>
      </c>
    </row>
    <row r="5678">
      <c r="B5678" s="28">
        <f>IF(C5678&lt; $D$4+1,MOD(((ROW(B5678)-ROW(B$7))),$C$5)+1,"")</f>
        <v/>
      </c>
      <c r="C5678" s="28">
        <f>ROUNDDOWN(((ROW(C5678)-ROW(C$7))/C$5)+1,0)</f>
        <v/>
      </c>
    </row>
    <row r="5679">
      <c r="B5679" s="28">
        <f>IF(C5679&lt; $D$4+1,MOD(((ROW(B5679)-ROW(B$7))),$C$5)+1,"")</f>
        <v/>
      </c>
      <c r="C5679" s="28">
        <f>ROUNDDOWN(((ROW(C5679)-ROW(C$7))/C$5)+1,0)</f>
        <v/>
      </c>
    </row>
    <row r="5680">
      <c r="B5680" s="28">
        <f>IF(C5680&lt; $D$4+1,MOD(((ROW(B5680)-ROW(B$7))),$C$5)+1,"")</f>
        <v/>
      </c>
      <c r="C5680" s="28">
        <f>ROUNDDOWN(((ROW(C5680)-ROW(C$7))/C$5)+1,0)</f>
        <v/>
      </c>
    </row>
    <row r="5681">
      <c r="B5681" s="28">
        <f>IF(C5681&lt; $D$4+1,MOD(((ROW(B5681)-ROW(B$7))),$C$5)+1,"")</f>
        <v/>
      </c>
      <c r="C5681" s="28">
        <f>ROUNDDOWN(((ROW(C5681)-ROW(C$7))/C$5)+1,0)</f>
        <v/>
      </c>
    </row>
    <row r="5682">
      <c r="B5682" s="28">
        <f>IF(C5682&lt; $D$4+1,MOD(((ROW(B5682)-ROW(B$7))),$C$5)+1,"")</f>
        <v/>
      </c>
      <c r="C5682" s="28">
        <f>ROUNDDOWN(((ROW(C5682)-ROW(C$7))/C$5)+1,0)</f>
        <v/>
      </c>
    </row>
    <row r="5683">
      <c r="B5683" s="28">
        <f>IF(C5683&lt; $D$4+1,MOD(((ROW(B5683)-ROW(B$7))),$C$5)+1,"")</f>
        <v/>
      </c>
      <c r="C5683" s="28">
        <f>ROUNDDOWN(((ROW(C5683)-ROW(C$7))/C$5)+1,0)</f>
        <v/>
      </c>
    </row>
    <row r="5684">
      <c r="B5684" s="28">
        <f>IF(C5684&lt; $D$4+1,MOD(((ROW(B5684)-ROW(B$7))),$C$5)+1,"")</f>
        <v/>
      </c>
      <c r="C5684" s="28">
        <f>ROUNDDOWN(((ROW(C5684)-ROW(C$7))/C$5)+1,0)</f>
        <v/>
      </c>
    </row>
    <row r="5685">
      <c r="B5685" s="28">
        <f>IF(C5685&lt; $D$4+1,MOD(((ROW(B5685)-ROW(B$7))),$C$5)+1,"")</f>
        <v/>
      </c>
      <c r="C5685" s="28">
        <f>ROUNDDOWN(((ROW(C5685)-ROW(C$7))/C$5)+1,0)</f>
        <v/>
      </c>
    </row>
    <row r="5686">
      <c r="B5686" s="28">
        <f>IF(C5686&lt; $D$4+1,MOD(((ROW(B5686)-ROW(B$7))),$C$5)+1,"")</f>
        <v/>
      </c>
      <c r="C5686" s="28">
        <f>ROUNDDOWN(((ROW(C5686)-ROW(C$7))/C$5)+1,0)</f>
        <v/>
      </c>
    </row>
    <row r="5687">
      <c r="B5687" s="28">
        <f>IF(C5687&lt; $D$4+1,MOD(((ROW(B5687)-ROW(B$7))),$C$5)+1,"")</f>
        <v/>
      </c>
      <c r="C5687" s="28">
        <f>ROUNDDOWN(((ROW(C5687)-ROW(C$7))/C$5)+1,0)</f>
        <v/>
      </c>
    </row>
    <row r="5688">
      <c r="B5688" s="28">
        <f>IF(C5688&lt; $D$4+1,MOD(((ROW(B5688)-ROW(B$7))),$C$5)+1,"")</f>
        <v/>
      </c>
      <c r="C5688" s="28">
        <f>ROUNDDOWN(((ROW(C5688)-ROW(C$7))/C$5)+1,0)</f>
        <v/>
      </c>
    </row>
    <row r="5689">
      <c r="B5689" s="28">
        <f>IF(C5689&lt; $D$4+1,MOD(((ROW(B5689)-ROW(B$7))),$C$5)+1,"")</f>
        <v/>
      </c>
      <c r="C5689" s="28">
        <f>ROUNDDOWN(((ROW(C5689)-ROW(C$7))/C$5)+1,0)</f>
        <v/>
      </c>
    </row>
    <row r="5690">
      <c r="B5690" s="28">
        <f>IF(C5690&lt; $D$4+1,MOD(((ROW(B5690)-ROW(B$7))),$C$5)+1,"")</f>
        <v/>
      </c>
      <c r="C5690" s="28">
        <f>ROUNDDOWN(((ROW(C5690)-ROW(C$7))/C$5)+1,0)</f>
        <v/>
      </c>
    </row>
    <row r="5691">
      <c r="B5691" s="28">
        <f>IF(C5691&lt; $D$4+1,MOD(((ROW(B5691)-ROW(B$7))),$C$5)+1,"")</f>
        <v/>
      </c>
      <c r="C5691" s="28">
        <f>ROUNDDOWN(((ROW(C5691)-ROW(C$7))/C$5)+1,0)</f>
        <v/>
      </c>
    </row>
    <row r="5692">
      <c r="B5692" s="28">
        <f>IF(C5692&lt; $D$4+1,MOD(((ROW(B5692)-ROW(B$7))),$C$5)+1,"")</f>
        <v/>
      </c>
      <c r="C5692" s="28">
        <f>ROUNDDOWN(((ROW(C5692)-ROW(C$7))/C$5)+1,0)</f>
        <v/>
      </c>
    </row>
    <row r="5693">
      <c r="B5693" s="28">
        <f>IF(C5693&lt; $D$4+1,MOD(((ROW(B5693)-ROW(B$7))),$C$5)+1,"")</f>
        <v/>
      </c>
      <c r="C5693" s="28">
        <f>ROUNDDOWN(((ROW(C5693)-ROW(C$7))/C$5)+1,0)</f>
        <v/>
      </c>
    </row>
    <row r="5694">
      <c r="B5694" s="28">
        <f>IF(C5694&lt; $D$4+1,MOD(((ROW(B5694)-ROW(B$7))),$C$5)+1,"")</f>
        <v/>
      </c>
      <c r="C5694" s="28">
        <f>ROUNDDOWN(((ROW(C5694)-ROW(C$7))/C$5)+1,0)</f>
        <v/>
      </c>
    </row>
    <row r="5695">
      <c r="B5695" s="28">
        <f>IF(C5695&lt; $D$4+1,MOD(((ROW(B5695)-ROW(B$7))),$C$5)+1,"")</f>
        <v/>
      </c>
      <c r="C5695" s="28">
        <f>ROUNDDOWN(((ROW(C5695)-ROW(C$7))/C$5)+1,0)</f>
        <v/>
      </c>
    </row>
    <row r="5696">
      <c r="B5696" s="28">
        <f>IF(C5696&lt; $D$4+1,MOD(((ROW(B5696)-ROW(B$7))),$C$5)+1,"")</f>
        <v/>
      </c>
      <c r="C5696" s="28">
        <f>ROUNDDOWN(((ROW(C5696)-ROW(C$7))/C$5)+1,0)</f>
        <v/>
      </c>
    </row>
    <row r="5697">
      <c r="B5697" s="28">
        <f>IF(C5697&lt; $D$4+1,MOD(((ROW(B5697)-ROW(B$7))),$C$5)+1,"")</f>
        <v/>
      </c>
      <c r="C5697" s="28">
        <f>ROUNDDOWN(((ROW(C5697)-ROW(C$7))/C$5)+1,0)</f>
        <v/>
      </c>
    </row>
    <row r="5698">
      <c r="B5698" s="28">
        <f>IF(C5698&lt; $D$4+1,MOD(((ROW(B5698)-ROW(B$7))),$C$5)+1,"")</f>
        <v/>
      </c>
      <c r="C5698" s="28">
        <f>ROUNDDOWN(((ROW(C5698)-ROW(C$7))/C$5)+1,0)</f>
        <v/>
      </c>
    </row>
    <row r="5699">
      <c r="B5699" s="28">
        <f>IF(C5699&lt; $D$4+1,MOD(((ROW(B5699)-ROW(B$7))),$C$5)+1,"")</f>
        <v/>
      </c>
      <c r="C5699" s="28">
        <f>ROUNDDOWN(((ROW(C5699)-ROW(C$7))/C$5)+1,0)</f>
        <v/>
      </c>
    </row>
    <row r="5700">
      <c r="B5700" s="28">
        <f>IF(C5700&lt; $D$4+1,MOD(((ROW(B5700)-ROW(B$7))),$C$5)+1,"")</f>
        <v/>
      </c>
      <c r="C5700" s="28">
        <f>ROUNDDOWN(((ROW(C5700)-ROW(C$7))/C$5)+1,0)</f>
        <v/>
      </c>
    </row>
    <row r="5701">
      <c r="B5701" s="28">
        <f>IF(C5701&lt; $D$4+1,MOD(((ROW(B5701)-ROW(B$7))),$C$5)+1,"")</f>
        <v/>
      </c>
      <c r="C5701" s="28">
        <f>ROUNDDOWN(((ROW(C5701)-ROW(C$7))/C$5)+1,0)</f>
        <v/>
      </c>
    </row>
    <row r="5702">
      <c r="B5702" s="28">
        <f>IF(C5702&lt; $D$4+1,MOD(((ROW(B5702)-ROW(B$7))),$C$5)+1,"")</f>
        <v/>
      </c>
      <c r="C5702" s="28">
        <f>ROUNDDOWN(((ROW(C5702)-ROW(C$7))/C$5)+1,0)</f>
        <v/>
      </c>
    </row>
    <row r="5703">
      <c r="B5703" s="28">
        <f>IF(C5703&lt; $D$4+1,MOD(((ROW(B5703)-ROW(B$7))),$C$5)+1,"")</f>
        <v/>
      </c>
      <c r="C5703" s="28">
        <f>ROUNDDOWN(((ROW(C5703)-ROW(C$7))/C$5)+1,0)</f>
        <v/>
      </c>
    </row>
    <row r="5704">
      <c r="B5704" s="28">
        <f>IF(C5704&lt; $D$4+1,MOD(((ROW(B5704)-ROW(B$7))),$C$5)+1,"")</f>
        <v/>
      </c>
      <c r="C5704" s="28">
        <f>ROUNDDOWN(((ROW(C5704)-ROW(C$7))/C$5)+1,0)</f>
        <v/>
      </c>
    </row>
    <row r="5705">
      <c r="B5705" s="28">
        <f>IF(C5705&lt; $D$4+1,MOD(((ROW(B5705)-ROW(B$7))),$C$5)+1,"")</f>
        <v/>
      </c>
      <c r="C5705" s="28">
        <f>ROUNDDOWN(((ROW(C5705)-ROW(C$7))/C$5)+1,0)</f>
        <v/>
      </c>
    </row>
    <row r="5706">
      <c r="B5706" s="28">
        <f>IF(C5706&lt; $D$4+1,MOD(((ROW(B5706)-ROW(B$7))),$C$5)+1,"")</f>
        <v/>
      </c>
      <c r="C5706" s="28">
        <f>ROUNDDOWN(((ROW(C5706)-ROW(C$7))/C$5)+1,0)</f>
        <v/>
      </c>
    </row>
    <row r="5707">
      <c r="B5707" s="28">
        <f>IF(C5707&lt; $D$4+1,MOD(((ROW(B5707)-ROW(B$7))),$C$5)+1,"")</f>
        <v/>
      </c>
      <c r="C5707" s="28">
        <f>ROUNDDOWN(((ROW(C5707)-ROW(C$7))/C$5)+1,0)</f>
        <v/>
      </c>
    </row>
    <row r="5708">
      <c r="B5708" s="28">
        <f>IF(C5708&lt; $D$4+1,MOD(((ROW(B5708)-ROW(B$7))),$C$5)+1,"")</f>
        <v/>
      </c>
      <c r="C5708" s="28">
        <f>ROUNDDOWN(((ROW(C5708)-ROW(C$7))/C$5)+1,0)</f>
        <v/>
      </c>
    </row>
    <row r="5709">
      <c r="B5709" s="28">
        <f>IF(C5709&lt; $D$4+1,MOD(((ROW(B5709)-ROW(B$7))),$C$5)+1,"")</f>
        <v/>
      </c>
      <c r="C5709" s="28">
        <f>ROUNDDOWN(((ROW(C5709)-ROW(C$7))/C$5)+1,0)</f>
        <v/>
      </c>
    </row>
    <row r="5710">
      <c r="B5710" s="28">
        <f>IF(C5710&lt; $D$4+1,MOD(((ROW(B5710)-ROW(B$7))),$C$5)+1,"")</f>
        <v/>
      </c>
      <c r="C5710" s="28">
        <f>ROUNDDOWN(((ROW(C5710)-ROW(C$7))/C$5)+1,0)</f>
        <v/>
      </c>
    </row>
    <row r="5711">
      <c r="B5711" s="28">
        <f>IF(C5711&lt; $D$4+1,MOD(((ROW(B5711)-ROW(B$7))),$C$5)+1,"")</f>
        <v/>
      </c>
      <c r="C5711" s="28">
        <f>ROUNDDOWN(((ROW(C5711)-ROW(C$7))/C$5)+1,0)</f>
        <v/>
      </c>
    </row>
    <row r="5712">
      <c r="B5712" s="28">
        <f>IF(C5712&lt; $D$4+1,MOD(((ROW(B5712)-ROW(B$7))),$C$5)+1,"")</f>
        <v/>
      </c>
      <c r="C5712" s="28">
        <f>ROUNDDOWN(((ROW(C5712)-ROW(C$7))/C$5)+1,0)</f>
        <v/>
      </c>
    </row>
    <row r="5713">
      <c r="B5713" s="28">
        <f>IF(C5713&lt; $D$4+1,MOD(((ROW(B5713)-ROW(B$7))),$C$5)+1,"")</f>
        <v/>
      </c>
      <c r="C5713" s="28">
        <f>ROUNDDOWN(((ROW(C5713)-ROW(C$7))/C$5)+1,0)</f>
        <v/>
      </c>
    </row>
    <row r="5714">
      <c r="B5714" s="28">
        <f>IF(C5714&lt; $D$4+1,MOD(((ROW(B5714)-ROW(B$7))),$C$5)+1,"")</f>
        <v/>
      </c>
      <c r="C5714" s="28">
        <f>ROUNDDOWN(((ROW(C5714)-ROW(C$7))/C$5)+1,0)</f>
        <v/>
      </c>
    </row>
    <row r="5715">
      <c r="B5715" s="28">
        <f>IF(C5715&lt; $D$4+1,MOD(((ROW(B5715)-ROW(B$7))),$C$5)+1,"")</f>
        <v/>
      </c>
      <c r="C5715" s="28">
        <f>ROUNDDOWN(((ROW(C5715)-ROW(C$7))/C$5)+1,0)</f>
        <v/>
      </c>
    </row>
    <row r="5716">
      <c r="B5716" s="28">
        <f>IF(C5716&lt; $D$4+1,MOD(((ROW(B5716)-ROW(B$7))),$C$5)+1,"")</f>
        <v/>
      </c>
      <c r="C5716" s="28">
        <f>ROUNDDOWN(((ROW(C5716)-ROW(C$7))/C$5)+1,0)</f>
        <v/>
      </c>
    </row>
    <row r="5717">
      <c r="B5717" s="28">
        <f>IF(C5717&lt; $D$4+1,MOD(((ROW(B5717)-ROW(B$7))),$C$5)+1,"")</f>
        <v/>
      </c>
      <c r="C5717" s="28">
        <f>ROUNDDOWN(((ROW(C5717)-ROW(C$7))/C$5)+1,0)</f>
        <v/>
      </c>
    </row>
    <row r="5718">
      <c r="B5718" s="28">
        <f>IF(C5718&lt; $D$4+1,MOD(((ROW(B5718)-ROW(B$7))),$C$5)+1,"")</f>
        <v/>
      </c>
      <c r="C5718" s="28">
        <f>ROUNDDOWN(((ROW(C5718)-ROW(C$7))/C$5)+1,0)</f>
        <v/>
      </c>
    </row>
    <row r="5719">
      <c r="B5719" s="28">
        <f>IF(C5719&lt; $D$4+1,MOD(((ROW(B5719)-ROW(B$7))),$C$5)+1,"")</f>
        <v/>
      </c>
      <c r="C5719" s="28">
        <f>ROUNDDOWN(((ROW(C5719)-ROW(C$7))/C$5)+1,0)</f>
        <v/>
      </c>
    </row>
    <row r="5720">
      <c r="B5720" s="28">
        <f>IF(C5720&lt; $D$4+1,MOD(((ROW(B5720)-ROW(B$7))),$C$5)+1,"")</f>
        <v/>
      </c>
      <c r="C5720" s="28">
        <f>ROUNDDOWN(((ROW(C5720)-ROW(C$7))/C$5)+1,0)</f>
        <v/>
      </c>
    </row>
    <row r="5721">
      <c r="B5721" s="28">
        <f>IF(C5721&lt; $D$4+1,MOD(((ROW(B5721)-ROW(B$7))),$C$5)+1,"")</f>
        <v/>
      </c>
      <c r="C5721" s="28">
        <f>ROUNDDOWN(((ROW(C5721)-ROW(C$7))/C$5)+1,0)</f>
        <v/>
      </c>
    </row>
    <row r="5722">
      <c r="B5722" s="28">
        <f>IF(C5722&lt; $D$4+1,MOD(((ROW(B5722)-ROW(B$7))),$C$5)+1,"")</f>
        <v/>
      </c>
      <c r="C5722" s="28">
        <f>ROUNDDOWN(((ROW(C5722)-ROW(C$7))/C$5)+1,0)</f>
        <v/>
      </c>
    </row>
    <row r="5723">
      <c r="B5723" s="28">
        <f>IF(C5723&lt; $D$4+1,MOD(((ROW(B5723)-ROW(B$7))),$C$5)+1,"")</f>
        <v/>
      </c>
      <c r="C5723" s="28">
        <f>ROUNDDOWN(((ROW(C5723)-ROW(C$7))/C$5)+1,0)</f>
        <v/>
      </c>
    </row>
    <row r="5724">
      <c r="B5724" s="28">
        <f>IF(C5724&lt; $D$4+1,MOD(((ROW(B5724)-ROW(B$7))),$C$5)+1,"")</f>
        <v/>
      </c>
      <c r="C5724" s="28">
        <f>ROUNDDOWN(((ROW(C5724)-ROW(C$7))/C$5)+1,0)</f>
        <v/>
      </c>
    </row>
    <row r="5725">
      <c r="B5725" s="28">
        <f>IF(C5725&lt; $D$4+1,MOD(((ROW(B5725)-ROW(B$7))),$C$5)+1,"")</f>
        <v/>
      </c>
      <c r="C5725" s="28">
        <f>ROUNDDOWN(((ROW(C5725)-ROW(C$7))/C$5)+1,0)</f>
        <v/>
      </c>
    </row>
    <row r="5726">
      <c r="B5726" s="28">
        <f>IF(C5726&lt; $D$4+1,MOD(((ROW(B5726)-ROW(B$7))),$C$5)+1,"")</f>
        <v/>
      </c>
      <c r="C5726" s="28">
        <f>ROUNDDOWN(((ROW(C5726)-ROW(C$7))/C$5)+1,0)</f>
        <v/>
      </c>
    </row>
    <row r="5727">
      <c r="B5727" s="28">
        <f>IF(C5727&lt; $D$4+1,MOD(((ROW(B5727)-ROW(B$7))),$C$5)+1,"")</f>
        <v/>
      </c>
      <c r="C5727" s="28">
        <f>ROUNDDOWN(((ROW(C5727)-ROW(C$7))/C$5)+1,0)</f>
        <v/>
      </c>
    </row>
    <row r="5728">
      <c r="B5728" s="28">
        <f>IF(C5728&lt; $D$4+1,MOD(((ROW(B5728)-ROW(B$7))),$C$5)+1,"")</f>
        <v/>
      </c>
      <c r="C5728" s="28">
        <f>ROUNDDOWN(((ROW(C5728)-ROW(C$7))/C$5)+1,0)</f>
        <v/>
      </c>
    </row>
    <row r="5729">
      <c r="B5729" s="28">
        <f>IF(C5729&lt; $D$4+1,MOD(((ROW(B5729)-ROW(B$7))),$C$5)+1,"")</f>
        <v/>
      </c>
      <c r="C5729" s="28">
        <f>ROUNDDOWN(((ROW(C5729)-ROW(C$7))/C$5)+1,0)</f>
        <v/>
      </c>
    </row>
    <row r="5730">
      <c r="B5730" s="28">
        <f>IF(C5730&lt; $D$4+1,MOD(((ROW(B5730)-ROW(B$7))),$C$5)+1,"")</f>
        <v/>
      </c>
      <c r="C5730" s="28">
        <f>ROUNDDOWN(((ROW(C5730)-ROW(C$7))/C$5)+1,0)</f>
        <v/>
      </c>
    </row>
    <row r="5731">
      <c r="B5731" s="28">
        <f>IF(C5731&lt; $D$4+1,MOD(((ROW(B5731)-ROW(B$7))),$C$5)+1,"")</f>
        <v/>
      </c>
      <c r="C5731" s="28">
        <f>ROUNDDOWN(((ROW(C5731)-ROW(C$7))/C$5)+1,0)</f>
        <v/>
      </c>
    </row>
    <row r="5732">
      <c r="B5732" s="28">
        <f>IF(C5732&lt; $D$4+1,MOD(((ROW(B5732)-ROW(B$7))),$C$5)+1,"")</f>
        <v/>
      </c>
      <c r="C5732" s="28">
        <f>ROUNDDOWN(((ROW(C5732)-ROW(C$7))/C$5)+1,0)</f>
        <v/>
      </c>
    </row>
    <row r="5733">
      <c r="B5733" s="28">
        <f>IF(C5733&lt; $D$4+1,MOD(((ROW(B5733)-ROW(B$7))),$C$5)+1,"")</f>
        <v/>
      </c>
      <c r="C5733" s="28">
        <f>ROUNDDOWN(((ROW(C5733)-ROW(C$7))/C$5)+1,0)</f>
        <v/>
      </c>
    </row>
    <row r="5734">
      <c r="B5734" s="28">
        <f>IF(C5734&lt; $D$4+1,MOD(((ROW(B5734)-ROW(B$7))),$C$5)+1,"")</f>
        <v/>
      </c>
      <c r="C5734" s="28">
        <f>ROUNDDOWN(((ROW(C5734)-ROW(C$7))/C$5)+1,0)</f>
        <v/>
      </c>
    </row>
    <row r="5735">
      <c r="B5735" s="28">
        <f>IF(C5735&lt; $D$4+1,MOD(((ROW(B5735)-ROW(B$7))),$C$5)+1,"")</f>
        <v/>
      </c>
      <c r="C5735" s="28">
        <f>ROUNDDOWN(((ROW(C5735)-ROW(C$7))/C$5)+1,0)</f>
        <v/>
      </c>
    </row>
    <row r="5736">
      <c r="B5736" s="28">
        <f>IF(C5736&lt; $D$4+1,MOD(((ROW(B5736)-ROW(B$7))),$C$5)+1,"")</f>
        <v/>
      </c>
      <c r="C5736" s="28">
        <f>ROUNDDOWN(((ROW(C5736)-ROW(C$7))/C$5)+1,0)</f>
        <v/>
      </c>
    </row>
    <row r="5737">
      <c r="B5737" s="28">
        <f>IF(C5737&lt; $D$4+1,MOD(((ROW(B5737)-ROW(B$7))),$C$5)+1,"")</f>
        <v/>
      </c>
      <c r="C5737" s="28">
        <f>ROUNDDOWN(((ROW(C5737)-ROW(C$7))/C$5)+1,0)</f>
        <v/>
      </c>
    </row>
    <row r="5738">
      <c r="B5738" s="28">
        <f>IF(C5738&lt; $D$4+1,MOD(((ROW(B5738)-ROW(B$7))),$C$5)+1,"")</f>
        <v/>
      </c>
      <c r="C5738" s="28">
        <f>ROUNDDOWN(((ROW(C5738)-ROW(C$7))/C$5)+1,0)</f>
        <v/>
      </c>
    </row>
    <row r="5739">
      <c r="B5739" s="28">
        <f>IF(C5739&lt; $D$4+1,MOD(((ROW(B5739)-ROW(B$7))),$C$5)+1,"")</f>
        <v/>
      </c>
      <c r="C5739" s="28">
        <f>ROUNDDOWN(((ROW(C5739)-ROW(C$7))/C$5)+1,0)</f>
        <v/>
      </c>
    </row>
    <row r="5740">
      <c r="B5740" s="28">
        <f>IF(C5740&lt; $D$4+1,MOD(((ROW(B5740)-ROW(B$7))),$C$5)+1,"")</f>
        <v/>
      </c>
      <c r="C5740" s="28">
        <f>ROUNDDOWN(((ROW(C5740)-ROW(C$7))/C$5)+1,0)</f>
        <v/>
      </c>
    </row>
    <row r="5741">
      <c r="B5741" s="28">
        <f>IF(C5741&lt; $D$4+1,MOD(((ROW(B5741)-ROW(B$7))),$C$5)+1,"")</f>
        <v/>
      </c>
      <c r="C5741" s="28">
        <f>ROUNDDOWN(((ROW(C5741)-ROW(C$7))/C$5)+1,0)</f>
        <v/>
      </c>
    </row>
    <row r="5742">
      <c r="B5742" s="28">
        <f>IF(C5742&lt; $D$4+1,MOD(((ROW(B5742)-ROW(B$7))),$C$5)+1,"")</f>
        <v/>
      </c>
      <c r="C5742" s="28">
        <f>ROUNDDOWN(((ROW(C5742)-ROW(C$7))/C$5)+1,0)</f>
        <v/>
      </c>
    </row>
    <row r="5743">
      <c r="B5743" s="28">
        <f>IF(C5743&lt; $D$4+1,MOD(((ROW(B5743)-ROW(B$7))),$C$5)+1,"")</f>
        <v/>
      </c>
      <c r="C5743" s="28">
        <f>ROUNDDOWN(((ROW(C5743)-ROW(C$7))/C$5)+1,0)</f>
        <v/>
      </c>
    </row>
    <row r="5744">
      <c r="B5744" s="28">
        <f>IF(C5744&lt; $D$4+1,MOD(((ROW(B5744)-ROW(B$7))),$C$5)+1,"")</f>
        <v/>
      </c>
      <c r="C5744" s="28">
        <f>ROUNDDOWN(((ROW(C5744)-ROW(C$7))/C$5)+1,0)</f>
        <v/>
      </c>
    </row>
    <row r="5745">
      <c r="B5745" s="28">
        <f>IF(C5745&lt; $D$4+1,MOD(((ROW(B5745)-ROW(B$7))),$C$5)+1,"")</f>
        <v/>
      </c>
      <c r="C5745" s="28">
        <f>ROUNDDOWN(((ROW(C5745)-ROW(C$7))/C$5)+1,0)</f>
        <v/>
      </c>
    </row>
    <row r="5746">
      <c r="B5746" s="28">
        <f>IF(C5746&lt; $D$4+1,MOD(((ROW(B5746)-ROW(B$7))),$C$5)+1,"")</f>
        <v/>
      </c>
      <c r="C5746" s="28">
        <f>ROUNDDOWN(((ROW(C5746)-ROW(C$7))/C$5)+1,0)</f>
        <v/>
      </c>
    </row>
    <row r="5747">
      <c r="B5747" s="28">
        <f>IF(C5747&lt; $D$4+1,MOD(((ROW(B5747)-ROW(B$7))),$C$5)+1,"")</f>
        <v/>
      </c>
      <c r="C5747" s="28">
        <f>ROUNDDOWN(((ROW(C5747)-ROW(C$7))/C$5)+1,0)</f>
        <v/>
      </c>
    </row>
    <row r="5748">
      <c r="B5748" s="28">
        <f>IF(C5748&lt; $D$4+1,MOD(((ROW(B5748)-ROW(B$7))),$C$5)+1,"")</f>
        <v/>
      </c>
      <c r="C5748" s="28">
        <f>ROUNDDOWN(((ROW(C5748)-ROW(C$7))/C$5)+1,0)</f>
        <v/>
      </c>
    </row>
    <row r="5749">
      <c r="B5749" s="28">
        <f>IF(C5749&lt; $D$4+1,MOD(((ROW(B5749)-ROW(B$7))),$C$5)+1,"")</f>
        <v/>
      </c>
      <c r="C5749" s="28">
        <f>ROUNDDOWN(((ROW(C5749)-ROW(C$7))/C$5)+1,0)</f>
        <v/>
      </c>
    </row>
    <row r="5750">
      <c r="B5750" s="28">
        <f>IF(C5750&lt; $D$4+1,MOD(((ROW(B5750)-ROW(B$7))),$C$5)+1,"")</f>
        <v/>
      </c>
      <c r="C5750" s="28">
        <f>ROUNDDOWN(((ROW(C5750)-ROW(C$7))/C$5)+1,0)</f>
        <v/>
      </c>
    </row>
    <row r="5751">
      <c r="B5751" s="28">
        <f>IF(C5751&lt; $D$4+1,MOD(((ROW(B5751)-ROW(B$7))),$C$5)+1,"")</f>
        <v/>
      </c>
      <c r="C5751" s="28">
        <f>ROUNDDOWN(((ROW(C5751)-ROW(C$7))/C$5)+1,0)</f>
        <v/>
      </c>
    </row>
    <row r="5752">
      <c r="B5752" s="28">
        <f>IF(C5752&lt; $D$4+1,MOD(((ROW(B5752)-ROW(B$7))),$C$5)+1,"")</f>
        <v/>
      </c>
      <c r="C5752" s="28">
        <f>ROUNDDOWN(((ROW(C5752)-ROW(C$7))/C$5)+1,0)</f>
        <v/>
      </c>
    </row>
    <row r="5753">
      <c r="B5753" s="28">
        <f>IF(C5753&lt; $D$4+1,MOD(((ROW(B5753)-ROW(B$7))),$C$5)+1,"")</f>
        <v/>
      </c>
      <c r="C5753" s="28">
        <f>ROUNDDOWN(((ROW(C5753)-ROW(C$7))/C$5)+1,0)</f>
        <v/>
      </c>
    </row>
    <row r="5754">
      <c r="B5754" s="28">
        <f>IF(C5754&lt; $D$4+1,MOD(((ROW(B5754)-ROW(B$7))),$C$5)+1,"")</f>
        <v/>
      </c>
      <c r="C5754" s="28">
        <f>ROUNDDOWN(((ROW(C5754)-ROW(C$7))/C$5)+1,0)</f>
        <v/>
      </c>
    </row>
    <row r="5755">
      <c r="B5755" s="28">
        <f>IF(C5755&lt; $D$4+1,MOD(((ROW(B5755)-ROW(B$7))),$C$5)+1,"")</f>
        <v/>
      </c>
      <c r="C5755" s="28">
        <f>ROUNDDOWN(((ROW(C5755)-ROW(C$7))/C$5)+1,0)</f>
        <v/>
      </c>
    </row>
    <row r="5756">
      <c r="B5756" s="28">
        <f>IF(C5756&lt; $D$4+1,MOD(((ROW(B5756)-ROW(B$7))),$C$5)+1,"")</f>
        <v/>
      </c>
      <c r="C5756" s="28">
        <f>ROUNDDOWN(((ROW(C5756)-ROW(C$7))/C$5)+1,0)</f>
        <v/>
      </c>
    </row>
    <row r="5757">
      <c r="B5757" s="28">
        <f>IF(C5757&lt; $D$4+1,MOD(((ROW(B5757)-ROW(B$7))),$C$5)+1,"")</f>
        <v/>
      </c>
      <c r="C5757" s="28">
        <f>ROUNDDOWN(((ROW(C5757)-ROW(C$7))/C$5)+1,0)</f>
        <v/>
      </c>
    </row>
    <row r="5758">
      <c r="B5758" s="28">
        <f>IF(C5758&lt; $D$4+1,MOD(((ROW(B5758)-ROW(B$7))),$C$5)+1,"")</f>
        <v/>
      </c>
      <c r="C5758" s="28">
        <f>ROUNDDOWN(((ROW(C5758)-ROW(C$7))/C$5)+1,0)</f>
        <v/>
      </c>
    </row>
    <row r="5759">
      <c r="B5759" s="28">
        <f>IF(C5759&lt; $D$4+1,MOD(((ROW(B5759)-ROW(B$7))),$C$5)+1,"")</f>
        <v/>
      </c>
      <c r="C5759" s="28">
        <f>ROUNDDOWN(((ROW(C5759)-ROW(C$7))/C$5)+1,0)</f>
        <v/>
      </c>
    </row>
    <row r="5760">
      <c r="B5760" s="28">
        <f>IF(C5760&lt; $D$4+1,MOD(((ROW(B5760)-ROW(B$7))),$C$5)+1,"")</f>
        <v/>
      </c>
      <c r="C5760" s="28">
        <f>ROUNDDOWN(((ROW(C5760)-ROW(C$7))/C$5)+1,0)</f>
        <v/>
      </c>
    </row>
    <row r="5761">
      <c r="B5761" s="28">
        <f>IF(C5761&lt; $D$4+1,MOD(((ROW(B5761)-ROW(B$7))),$C$5)+1,"")</f>
        <v/>
      </c>
      <c r="C5761" s="28">
        <f>ROUNDDOWN(((ROW(C5761)-ROW(C$7))/C$5)+1,0)</f>
        <v/>
      </c>
    </row>
    <row r="5762">
      <c r="B5762" s="28">
        <f>IF(C5762&lt; $D$4+1,MOD(((ROW(B5762)-ROW(B$7))),$C$5)+1,"")</f>
        <v/>
      </c>
      <c r="C5762" s="28">
        <f>ROUNDDOWN(((ROW(C5762)-ROW(C$7))/C$5)+1,0)</f>
        <v/>
      </c>
    </row>
    <row r="5763">
      <c r="B5763" s="28">
        <f>IF(C5763&lt; $D$4+1,MOD(((ROW(B5763)-ROW(B$7))),$C$5)+1,"")</f>
        <v/>
      </c>
      <c r="C5763" s="28">
        <f>ROUNDDOWN(((ROW(C5763)-ROW(C$7))/C$5)+1,0)</f>
        <v/>
      </c>
    </row>
    <row r="5764">
      <c r="B5764" s="28">
        <f>IF(C5764&lt; $D$4+1,MOD(((ROW(B5764)-ROW(B$7))),$C$5)+1,"")</f>
        <v/>
      </c>
      <c r="C5764" s="28">
        <f>ROUNDDOWN(((ROW(C5764)-ROW(C$7))/C$5)+1,0)</f>
        <v/>
      </c>
    </row>
    <row r="5765">
      <c r="B5765" s="28">
        <f>IF(C5765&lt; $D$4+1,MOD(((ROW(B5765)-ROW(B$7))),$C$5)+1,"")</f>
        <v/>
      </c>
      <c r="C5765" s="28">
        <f>ROUNDDOWN(((ROW(C5765)-ROW(C$7))/C$5)+1,0)</f>
        <v/>
      </c>
    </row>
    <row r="5766">
      <c r="B5766" s="28">
        <f>IF(C5766&lt; $D$4+1,MOD(((ROW(B5766)-ROW(B$7))),$C$5)+1,"")</f>
        <v/>
      </c>
      <c r="C5766" s="28">
        <f>ROUNDDOWN(((ROW(C5766)-ROW(C$7))/C$5)+1,0)</f>
        <v/>
      </c>
    </row>
    <row r="5767">
      <c r="B5767" s="28">
        <f>IF(C5767&lt; $D$4+1,MOD(((ROW(B5767)-ROW(B$7))),$C$5)+1,"")</f>
        <v/>
      </c>
      <c r="C5767" s="28">
        <f>ROUNDDOWN(((ROW(C5767)-ROW(C$7))/C$5)+1,0)</f>
        <v/>
      </c>
    </row>
    <row r="5768">
      <c r="B5768" s="28">
        <f>IF(C5768&lt; $D$4+1,MOD(((ROW(B5768)-ROW(B$7))),$C$5)+1,"")</f>
        <v/>
      </c>
      <c r="C5768" s="28">
        <f>ROUNDDOWN(((ROW(C5768)-ROW(C$7))/C$5)+1,0)</f>
        <v/>
      </c>
    </row>
    <row r="5769">
      <c r="B5769" s="28">
        <f>IF(C5769&lt; $D$4+1,MOD(((ROW(B5769)-ROW(B$7))),$C$5)+1,"")</f>
        <v/>
      </c>
      <c r="C5769" s="28">
        <f>ROUNDDOWN(((ROW(C5769)-ROW(C$7))/C$5)+1,0)</f>
        <v/>
      </c>
    </row>
    <row r="5770">
      <c r="B5770" s="28">
        <f>IF(C5770&lt; $D$4+1,MOD(((ROW(B5770)-ROW(B$7))),$C$5)+1,"")</f>
        <v/>
      </c>
      <c r="C5770" s="28">
        <f>ROUNDDOWN(((ROW(C5770)-ROW(C$7))/C$5)+1,0)</f>
        <v/>
      </c>
    </row>
    <row r="5771">
      <c r="B5771" s="28">
        <f>IF(C5771&lt; $D$4+1,MOD(((ROW(B5771)-ROW(B$7))),$C$5)+1,"")</f>
        <v/>
      </c>
      <c r="C5771" s="28">
        <f>ROUNDDOWN(((ROW(C5771)-ROW(C$7))/C$5)+1,0)</f>
        <v/>
      </c>
    </row>
    <row r="5772">
      <c r="B5772" s="28">
        <f>IF(C5772&lt; $D$4+1,MOD(((ROW(B5772)-ROW(B$7))),$C$5)+1,"")</f>
        <v/>
      </c>
      <c r="C5772" s="28">
        <f>ROUNDDOWN(((ROW(C5772)-ROW(C$7))/C$5)+1,0)</f>
        <v/>
      </c>
    </row>
    <row r="5773">
      <c r="B5773" s="28">
        <f>IF(C5773&lt; $D$4+1,MOD(((ROW(B5773)-ROW(B$7))),$C$5)+1,"")</f>
        <v/>
      </c>
      <c r="C5773" s="28">
        <f>ROUNDDOWN(((ROW(C5773)-ROW(C$7))/C$5)+1,0)</f>
        <v/>
      </c>
    </row>
    <row r="5774">
      <c r="B5774" s="28">
        <f>IF(C5774&lt; $D$4+1,MOD(((ROW(B5774)-ROW(B$7))),$C$5)+1,"")</f>
        <v/>
      </c>
      <c r="C5774" s="28">
        <f>ROUNDDOWN(((ROW(C5774)-ROW(C$7))/C$5)+1,0)</f>
        <v/>
      </c>
    </row>
    <row r="5775">
      <c r="B5775" s="28">
        <f>IF(C5775&lt; $D$4+1,MOD(((ROW(B5775)-ROW(B$7))),$C$5)+1,"")</f>
        <v/>
      </c>
      <c r="C5775" s="28">
        <f>ROUNDDOWN(((ROW(C5775)-ROW(C$7))/C$5)+1,0)</f>
        <v/>
      </c>
    </row>
    <row r="5776">
      <c r="B5776" s="28">
        <f>IF(C5776&lt; $D$4+1,MOD(((ROW(B5776)-ROW(B$7))),$C$5)+1,"")</f>
        <v/>
      </c>
      <c r="C5776" s="28">
        <f>ROUNDDOWN(((ROW(C5776)-ROW(C$7))/C$5)+1,0)</f>
        <v/>
      </c>
    </row>
    <row r="5777">
      <c r="B5777" s="28">
        <f>IF(C5777&lt; $D$4+1,MOD(((ROW(B5777)-ROW(B$7))),$C$5)+1,"")</f>
        <v/>
      </c>
      <c r="C5777" s="28">
        <f>ROUNDDOWN(((ROW(C5777)-ROW(C$7))/C$5)+1,0)</f>
        <v/>
      </c>
    </row>
    <row r="5778">
      <c r="B5778" s="28">
        <f>IF(C5778&lt; $D$4+1,MOD(((ROW(B5778)-ROW(B$7))),$C$5)+1,"")</f>
        <v/>
      </c>
      <c r="C5778" s="28">
        <f>ROUNDDOWN(((ROW(C5778)-ROW(C$7))/C$5)+1,0)</f>
        <v/>
      </c>
    </row>
    <row r="5779">
      <c r="B5779" s="28">
        <f>IF(C5779&lt; $D$4+1,MOD(((ROW(B5779)-ROW(B$7))),$C$5)+1,"")</f>
        <v/>
      </c>
      <c r="C5779" s="28">
        <f>ROUNDDOWN(((ROW(C5779)-ROW(C$7))/C$5)+1,0)</f>
        <v/>
      </c>
    </row>
    <row r="5780">
      <c r="B5780" s="28">
        <f>IF(C5780&lt; $D$4+1,MOD(((ROW(B5780)-ROW(B$7))),$C$5)+1,"")</f>
        <v/>
      </c>
      <c r="C5780" s="28">
        <f>ROUNDDOWN(((ROW(C5780)-ROW(C$7))/C$5)+1,0)</f>
        <v/>
      </c>
    </row>
    <row r="5781">
      <c r="B5781" s="28">
        <f>IF(C5781&lt; $D$4+1,MOD(((ROW(B5781)-ROW(B$7))),$C$5)+1,"")</f>
        <v/>
      </c>
      <c r="C5781" s="28">
        <f>ROUNDDOWN(((ROW(C5781)-ROW(C$7))/C$5)+1,0)</f>
        <v/>
      </c>
    </row>
    <row r="5782">
      <c r="B5782" s="28">
        <f>IF(C5782&lt; $D$4+1,MOD(((ROW(B5782)-ROW(B$7))),$C$5)+1,"")</f>
        <v/>
      </c>
      <c r="C5782" s="28">
        <f>ROUNDDOWN(((ROW(C5782)-ROW(C$7))/C$5)+1,0)</f>
        <v/>
      </c>
    </row>
    <row r="5783">
      <c r="B5783" s="28">
        <f>IF(C5783&lt; $D$4+1,MOD(((ROW(B5783)-ROW(B$7))),$C$5)+1,"")</f>
        <v/>
      </c>
      <c r="C5783" s="28">
        <f>ROUNDDOWN(((ROW(C5783)-ROW(C$7))/C$5)+1,0)</f>
        <v/>
      </c>
    </row>
    <row r="5784">
      <c r="B5784" s="28">
        <f>IF(C5784&lt; $D$4+1,MOD(((ROW(B5784)-ROW(B$7))),$C$5)+1,"")</f>
        <v/>
      </c>
      <c r="C5784" s="28">
        <f>ROUNDDOWN(((ROW(C5784)-ROW(C$7))/C$5)+1,0)</f>
        <v/>
      </c>
    </row>
    <row r="5785">
      <c r="B5785" s="28">
        <f>IF(C5785&lt; $D$4+1,MOD(((ROW(B5785)-ROW(B$7))),$C$5)+1,"")</f>
        <v/>
      </c>
      <c r="C5785" s="28">
        <f>ROUNDDOWN(((ROW(C5785)-ROW(C$7))/C$5)+1,0)</f>
        <v/>
      </c>
    </row>
    <row r="5786">
      <c r="B5786" s="28">
        <f>IF(C5786&lt; $D$4+1,MOD(((ROW(B5786)-ROW(B$7))),$C$5)+1,"")</f>
        <v/>
      </c>
      <c r="C5786" s="28">
        <f>ROUNDDOWN(((ROW(C5786)-ROW(C$7))/C$5)+1,0)</f>
        <v/>
      </c>
    </row>
    <row r="5787">
      <c r="B5787" s="28">
        <f>IF(C5787&lt; $D$4+1,MOD(((ROW(B5787)-ROW(B$7))),$C$5)+1,"")</f>
        <v/>
      </c>
      <c r="C5787" s="28">
        <f>ROUNDDOWN(((ROW(C5787)-ROW(C$7))/C$5)+1,0)</f>
        <v/>
      </c>
    </row>
    <row r="5788">
      <c r="B5788" s="28">
        <f>IF(C5788&lt; $D$4+1,MOD(((ROW(B5788)-ROW(B$7))),$C$5)+1,"")</f>
        <v/>
      </c>
      <c r="C5788" s="28">
        <f>ROUNDDOWN(((ROW(C5788)-ROW(C$7))/C$5)+1,0)</f>
        <v/>
      </c>
    </row>
    <row r="5789">
      <c r="B5789" s="28">
        <f>IF(C5789&lt; $D$4+1,MOD(((ROW(B5789)-ROW(B$7))),$C$5)+1,"")</f>
        <v/>
      </c>
      <c r="C5789" s="28">
        <f>ROUNDDOWN(((ROW(C5789)-ROW(C$7))/C$5)+1,0)</f>
        <v/>
      </c>
    </row>
    <row r="5790">
      <c r="B5790" s="28">
        <f>IF(C5790&lt; $D$4+1,MOD(((ROW(B5790)-ROW(B$7))),$C$5)+1,"")</f>
        <v/>
      </c>
      <c r="C5790" s="28">
        <f>ROUNDDOWN(((ROW(C5790)-ROW(C$7))/C$5)+1,0)</f>
        <v/>
      </c>
    </row>
    <row r="5791">
      <c r="B5791" s="28">
        <f>IF(C5791&lt; $D$4+1,MOD(((ROW(B5791)-ROW(B$7))),$C$5)+1,"")</f>
        <v/>
      </c>
      <c r="C5791" s="28">
        <f>ROUNDDOWN(((ROW(C5791)-ROW(C$7))/C$5)+1,0)</f>
        <v/>
      </c>
    </row>
    <row r="5792">
      <c r="B5792" s="28">
        <f>IF(C5792&lt; $D$4+1,MOD(((ROW(B5792)-ROW(B$7))),$C$5)+1,"")</f>
        <v/>
      </c>
      <c r="C5792" s="28">
        <f>ROUNDDOWN(((ROW(C5792)-ROW(C$7))/C$5)+1,0)</f>
        <v/>
      </c>
    </row>
    <row r="5793">
      <c r="B5793" s="28">
        <f>IF(C5793&lt; $D$4+1,MOD(((ROW(B5793)-ROW(B$7))),$C$5)+1,"")</f>
        <v/>
      </c>
      <c r="C5793" s="28">
        <f>ROUNDDOWN(((ROW(C5793)-ROW(C$7))/C$5)+1,0)</f>
        <v/>
      </c>
    </row>
    <row r="5794">
      <c r="B5794" s="28">
        <f>IF(C5794&lt; $D$4+1,MOD(((ROW(B5794)-ROW(B$7))),$C$5)+1,"")</f>
        <v/>
      </c>
      <c r="C5794" s="28">
        <f>ROUNDDOWN(((ROW(C5794)-ROW(C$7))/C$5)+1,0)</f>
        <v/>
      </c>
    </row>
    <row r="5795">
      <c r="B5795" s="28">
        <f>IF(C5795&lt; $D$4+1,MOD(((ROW(B5795)-ROW(B$7))),$C$5)+1,"")</f>
        <v/>
      </c>
      <c r="C5795" s="28">
        <f>ROUNDDOWN(((ROW(C5795)-ROW(C$7))/C$5)+1,0)</f>
        <v/>
      </c>
    </row>
    <row r="5796">
      <c r="B5796" s="28">
        <f>IF(C5796&lt; $D$4+1,MOD(((ROW(B5796)-ROW(B$7))),$C$5)+1,"")</f>
        <v/>
      </c>
      <c r="C5796" s="28">
        <f>ROUNDDOWN(((ROW(C5796)-ROW(C$7))/C$5)+1,0)</f>
        <v/>
      </c>
    </row>
    <row r="5797">
      <c r="B5797" s="28">
        <f>IF(C5797&lt; $D$4+1,MOD(((ROW(B5797)-ROW(B$7))),$C$5)+1,"")</f>
        <v/>
      </c>
      <c r="C5797" s="28">
        <f>ROUNDDOWN(((ROW(C5797)-ROW(C$7))/C$5)+1,0)</f>
        <v/>
      </c>
    </row>
    <row r="5798">
      <c r="B5798" s="28">
        <f>IF(C5798&lt; $D$4+1,MOD(((ROW(B5798)-ROW(B$7))),$C$5)+1,"")</f>
        <v/>
      </c>
      <c r="C5798" s="28">
        <f>ROUNDDOWN(((ROW(C5798)-ROW(C$7))/C$5)+1,0)</f>
        <v/>
      </c>
    </row>
    <row r="5799">
      <c r="B5799" s="28">
        <f>IF(C5799&lt; $D$4+1,MOD(((ROW(B5799)-ROW(B$7))),$C$5)+1,"")</f>
        <v/>
      </c>
      <c r="C5799" s="28">
        <f>ROUNDDOWN(((ROW(C5799)-ROW(C$7))/C$5)+1,0)</f>
        <v/>
      </c>
    </row>
    <row r="5800">
      <c r="B5800" s="28">
        <f>IF(C5800&lt; $D$4+1,MOD(((ROW(B5800)-ROW(B$7))),$C$5)+1,"")</f>
        <v/>
      </c>
      <c r="C5800" s="28">
        <f>ROUNDDOWN(((ROW(C5800)-ROW(C$7))/C$5)+1,0)</f>
        <v/>
      </c>
    </row>
    <row r="5801">
      <c r="B5801" s="28">
        <f>IF(C5801&lt; $D$4+1,MOD(((ROW(B5801)-ROW(B$7))),$C$5)+1,"")</f>
        <v/>
      </c>
      <c r="C5801" s="28">
        <f>ROUNDDOWN(((ROW(C5801)-ROW(C$7))/C$5)+1,0)</f>
        <v/>
      </c>
    </row>
    <row r="5802">
      <c r="B5802" s="28">
        <f>IF(C5802&lt; $D$4+1,MOD(((ROW(B5802)-ROW(B$7))),$C$5)+1,"")</f>
        <v/>
      </c>
      <c r="C5802" s="28">
        <f>ROUNDDOWN(((ROW(C5802)-ROW(C$7))/C$5)+1,0)</f>
        <v/>
      </c>
    </row>
    <row r="5803">
      <c r="B5803" s="28">
        <f>IF(C5803&lt; $D$4+1,MOD(((ROW(B5803)-ROW(B$7))),$C$5)+1,"")</f>
        <v/>
      </c>
      <c r="C5803" s="28">
        <f>ROUNDDOWN(((ROW(C5803)-ROW(C$7))/C$5)+1,0)</f>
        <v/>
      </c>
    </row>
    <row r="5804">
      <c r="B5804" s="28">
        <f>IF(C5804&lt; $D$4+1,MOD(((ROW(B5804)-ROW(B$7))),$C$5)+1,"")</f>
        <v/>
      </c>
      <c r="C5804" s="28">
        <f>ROUNDDOWN(((ROW(C5804)-ROW(C$7))/C$5)+1,0)</f>
        <v/>
      </c>
    </row>
    <row r="5805">
      <c r="B5805" s="28">
        <f>IF(C5805&lt; $D$4+1,MOD(((ROW(B5805)-ROW(B$7))),$C$5)+1,"")</f>
        <v/>
      </c>
      <c r="C5805" s="28">
        <f>ROUNDDOWN(((ROW(C5805)-ROW(C$7))/C$5)+1,0)</f>
        <v/>
      </c>
    </row>
    <row r="5806">
      <c r="B5806" s="28">
        <f>IF(C5806&lt; $D$4+1,MOD(((ROW(B5806)-ROW(B$7))),$C$5)+1,"")</f>
        <v/>
      </c>
      <c r="C5806" s="28">
        <f>ROUNDDOWN(((ROW(C5806)-ROW(C$7))/C$5)+1,0)</f>
        <v/>
      </c>
    </row>
    <row r="5807">
      <c r="B5807" s="28">
        <f>IF(C5807&lt; $D$4+1,MOD(((ROW(B5807)-ROW(B$7))),$C$5)+1,"")</f>
        <v/>
      </c>
      <c r="C5807" s="28">
        <f>ROUNDDOWN(((ROW(C5807)-ROW(C$7))/C$5)+1,0)</f>
        <v/>
      </c>
    </row>
    <row r="5808">
      <c r="B5808" s="28">
        <f>IF(C5808&lt; $D$4+1,MOD(((ROW(B5808)-ROW(B$7))),$C$5)+1,"")</f>
        <v/>
      </c>
      <c r="C5808" s="28">
        <f>ROUNDDOWN(((ROW(C5808)-ROW(C$7))/C$5)+1,0)</f>
        <v/>
      </c>
    </row>
    <row r="5809">
      <c r="B5809" s="28">
        <f>IF(C5809&lt; $D$4+1,MOD(((ROW(B5809)-ROW(B$7))),$C$5)+1,"")</f>
        <v/>
      </c>
      <c r="C5809" s="28">
        <f>ROUNDDOWN(((ROW(C5809)-ROW(C$7))/C$5)+1,0)</f>
        <v/>
      </c>
    </row>
    <row r="5810">
      <c r="B5810" s="28">
        <f>IF(C5810&lt; $D$4+1,MOD(((ROW(B5810)-ROW(B$7))),$C$5)+1,"")</f>
        <v/>
      </c>
      <c r="C5810" s="28">
        <f>ROUNDDOWN(((ROW(C5810)-ROW(C$7))/C$5)+1,0)</f>
        <v/>
      </c>
    </row>
    <row r="5811">
      <c r="B5811" s="28">
        <f>IF(C5811&lt; $D$4+1,MOD(((ROW(B5811)-ROW(B$7))),$C$5)+1,"")</f>
        <v/>
      </c>
      <c r="C5811" s="28">
        <f>ROUNDDOWN(((ROW(C5811)-ROW(C$7))/C$5)+1,0)</f>
        <v/>
      </c>
    </row>
    <row r="5812">
      <c r="B5812" s="28">
        <f>IF(C5812&lt; $D$4+1,MOD(((ROW(B5812)-ROW(B$7))),$C$5)+1,"")</f>
        <v/>
      </c>
      <c r="C5812" s="28">
        <f>ROUNDDOWN(((ROW(C5812)-ROW(C$7))/C$5)+1,0)</f>
        <v/>
      </c>
    </row>
    <row r="5813">
      <c r="B5813" s="28">
        <f>IF(C5813&lt; $D$4+1,MOD(((ROW(B5813)-ROW(B$7))),$C$5)+1,"")</f>
        <v/>
      </c>
      <c r="C5813" s="28">
        <f>ROUNDDOWN(((ROW(C5813)-ROW(C$7))/C$5)+1,0)</f>
        <v/>
      </c>
    </row>
    <row r="5814">
      <c r="B5814" s="28">
        <f>IF(C5814&lt; $D$4+1,MOD(((ROW(B5814)-ROW(B$7))),$C$5)+1,"")</f>
        <v/>
      </c>
      <c r="C5814" s="28">
        <f>ROUNDDOWN(((ROW(C5814)-ROW(C$7))/C$5)+1,0)</f>
        <v/>
      </c>
    </row>
    <row r="5815">
      <c r="B5815" s="28">
        <f>IF(C5815&lt; $D$4+1,MOD(((ROW(B5815)-ROW(B$7))),$C$5)+1,"")</f>
        <v/>
      </c>
      <c r="C5815" s="28">
        <f>ROUNDDOWN(((ROW(C5815)-ROW(C$7))/C$5)+1,0)</f>
        <v/>
      </c>
    </row>
    <row r="5816">
      <c r="B5816" s="28">
        <f>IF(C5816&lt; $D$4+1,MOD(((ROW(B5816)-ROW(B$7))),$C$5)+1,"")</f>
        <v/>
      </c>
      <c r="C5816" s="28">
        <f>ROUNDDOWN(((ROW(C5816)-ROW(C$7))/C$5)+1,0)</f>
        <v/>
      </c>
    </row>
    <row r="5817">
      <c r="B5817" s="28">
        <f>IF(C5817&lt; $D$4+1,MOD(((ROW(B5817)-ROW(B$7))),$C$5)+1,"")</f>
        <v/>
      </c>
      <c r="C5817" s="28">
        <f>ROUNDDOWN(((ROW(C5817)-ROW(C$7))/C$5)+1,0)</f>
        <v/>
      </c>
    </row>
    <row r="5818">
      <c r="B5818" s="28">
        <f>IF(C5818&lt; $D$4+1,MOD(((ROW(B5818)-ROW(B$7))),$C$5)+1,"")</f>
        <v/>
      </c>
      <c r="C5818" s="28">
        <f>ROUNDDOWN(((ROW(C5818)-ROW(C$7))/C$5)+1,0)</f>
        <v/>
      </c>
    </row>
    <row r="5819">
      <c r="B5819" s="28">
        <f>IF(C5819&lt; $D$4+1,MOD(((ROW(B5819)-ROW(B$7))),$C$5)+1,"")</f>
        <v/>
      </c>
      <c r="C5819" s="28">
        <f>ROUNDDOWN(((ROW(C5819)-ROW(C$7))/C$5)+1,0)</f>
        <v/>
      </c>
    </row>
    <row r="5820">
      <c r="B5820" s="28">
        <f>IF(C5820&lt; $D$4+1,MOD(((ROW(B5820)-ROW(B$7))),$C$5)+1,"")</f>
        <v/>
      </c>
      <c r="C5820" s="28">
        <f>ROUNDDOWN(((ROW(C5820)-ROW(C$7))/C$5)+1,0)</f>
        <v/>
      </c>
    </row>
    <row r="5821">
      <c r="B5821" s="28">
        <f>IF(C5821&lt; $D$4+1,MOD(((ROW(B5821)-ROW(B$7))),$C$5)+1,"")</f>
        <v/>
      </c>
      <c r="C5821" s="28">
        <f>ROUNDDOWN(((ROW(C5821)-ROW(C$7))/C$5)+1,0)</f>
        <v/>
      </c>
    </row>
    <row r="5822">
      <c r="B5822" s="28">
        <f>IF(C5822&lt; $D$4+1,MOD(((ROW(B5822)-ROW(B$7))),$C$5)+1,"")</f>
        <v/>
      </c>
      <c r="C5822" s="28">
        <f>ROUNDDOWN(((ROW(C5822)-ROW(C$7))/C$5)+1,0)</f>
        <v/>
      </c>
    </row>
    <row r="5823">
      <c r="B5823" s="28">
        <f>IF(C5823&lt; $D$4+1,MOD(((ROW(B5823)-ROW(B$7))),$C$5)+1,"")</f>
        <v/>
      </c>
      <c r="C5823" s="28">
        <f>ROUNDDOWN(((ROW(C5823)-ROW(C$7))/C$5)+1,0)</f>
        <v/>
      </c>
    </row>
    <row r="5824">
      <c r="B5824" s="28">
        <f>IF(C5824&lt; $D$4+1,MOD(((ROW(B5824)-ROW(B$7))),$C$5)+1,"")</f>
        <v/>
      </c>
      <c r="C5824" s="28">
        <f>ROUNDDOWN(((ROW(C5824)-ROW(C$7))/C$5)+1,0)</f>
        <v/>
      </c>
    </row>
    <row r="5825">
      <c r="B5825" s="28">
        <f>IF(C5825&lt; $D$4+1,MOD(((ROW(B5825)-ROW(B$7))),$C$5)+1,"")</f>
        <v/>
      </c>
      <c r="C5825" s="28">
        <f>ROUNDDOWN(((ROW(C5825)-ROW(C$7))/C$5)+1,0)</f>
        <v/>
      </c>
    </row>
    <row r="5826">
      <c r="B5826" s="28">
        <f>IF(C5826&lt; $D$4+1,MOD(((ROW(B5826)-ROW(B$7))),$C$5)+1,"")</f>
        <v/>
      </c>
      <c r="C5826" s="28">
        <f>ROUNDDOWN(((ROW(C5826)-ROW(C$7))/C$5)+1,0)</f>
        <v/>
      </c>
    </row>
    <row r="5827">
      <c r="B5827" s="28">
        <f>IF(C5827&lt; $D$4+1,MOD(((ROW(B5827)-ROW(B$7))),$C$5)+1,"")</f>
        <v/>
      </c>
      <c r="C5827" s="28">
        <f>ROUNDDOWN(((ROW(C5827)-ROW(C$7))/C$5)+1,0)</f>
        <v/>
      </c>
    </row>
    <row r="5828">
      <c r="B5828" s="28">
        <f>IF(C5828&lt; $D$4+1,MOD(((ROW(B5828)-ROW(B$7))),$C$5)+1,"")</f>
        <v/>
      </c>
      <c r="C5828" s="28">
        <f>ROUNDDOWN(((ROW(C5828)-ROW(C$7))/C$5)+1,0)</f>
        <v/>
      </c>
    </row>
    <row r="5829">
      <c r="B5829" s="28">
        <f>IF(C5829&lt; $D$4+1,MOD(((ROW(B5829)-ROW(B$7))),$C$5)+1,"")</f>
        <v/>
      </c>
      <c r="C5829" s="28">
        <f>ROUNDDOWN(((ROW(C5829)-ROW(C$7))/C$5)+1,0)</f>
        <v/>
      </c>
    </row>
    <row r="5830">
      <c r="B5830" s="28">
        <f>IF(C5830&lt; $D$4+1,MOD(((ROW(B5830)-ROW(B$7))),$C$5)+1,"")</f>
        <v/>
      </c>
      <c r="C5830" s="28">
        <f>ROUNDDOWN(((ROW(C5830)-ROW(C$7))/C$5)+1,0)</f>
        <v/>
      </c>
    </row>
    <row r="5831">
      <c r="B5831" s="28">
        <f>IF(C5831&lt; $D$4+1,MOD(((ROW(B5831)-ROW(B$7))),$C$5)+1,"")</f>
        <v/>
      </c>
      <c r="C5831" s="28">
        <f>ROUNDDOWN(((ROW(C5831)-ROW(C$7))/C$5)+1,0)</f>
        <v/>
      </c>
    </row>
    <row r="5832">
      <c r="B5832" s="28">
        <f>IF(C5832&lt; $D$4+1,MOD(((ROW(B5832)-ROW(B$7))),$C$5)+1,"")</f>
        <v/>
      </c>
      <c r="C5832" s="28">
        <f>ROUNDDOWN(((ROW(C5832)-ROW(C$7))/C$5)+1,0)</f>
        <v/>
      </c>
    </row>
    <row r="5833">
      <c r="B5833" s="28">
        <f>IF(C5833&lt; $D$4+1,MOD(((ROW(B5833)-ROW(B$7))),$C$5)+1,"")</f>
        <v/>
      </c>
      <c r="C5833" s="28">
        <f>ROUNDDOWN(((ROW(C5833)-ROW(C$7))/C$5)+1,0)</f>
        <v/>
      </c>
    </row>
    <row r="5834">
      <c r="B5834" s="28">
        <f>IF(C5834&lt; $D$4+1,MOD(((ROW(B5834)-ROW(B$7))),$C$5)+1,"")</f>
        <v/>
      </c>
      <c r="C5834" s="28">
        <f>ROUNDDOWN(((ROW(C5834)-ROW(C$7))/C$5)+1,0)</f>
        <v/>
      </c>
    </row>
    <row r="5835">
      <c r="B5835" s="28">
        <f>IF(C5835&lt; $D$4+1,MOD(((ROW(B5835)-ROW(B$7))),$C$5)+1,"")</f>
        <v/>
      </c>
      <c r="C5835" s="28">
        <f>ROUNDDOWN(((ROW(C5835)-ROW(C$7))/C$5)+1,0)</f>
        <v/>
      </c>
    </row>
    <row r="5836">
      <c r="B5836" s="28">
        <f>IF(C5836&lt; $D$4+1,MOD(((ROW(B5836)-ROW(B$7))),$C$5)+1,"")</f>
        <v/>
      </c>
      <c r="C5836" s="28">
        <f>ROUNDDOWN(((ROW(C5836)-ROW(C$7))/C$5)+1,0)</f>
        <v/>
      </c>
    </row>
    <row r="5837">
      <c r="B5837" s="28">
        <f>IF(C5837&lt; $D$4+1,MOD(((ROW(B5837)-ROW(B$7))),$C$5)+1,"")</f>
        <v/>
      </c>
      <c r="C5837" s="28">
        <f>ROUNDDOWN(((ROW(C5837)-ROW(C$7))/C$5)+1,0)</f>
        <v/>
      </c>
    </row>
    <row r="5838">
      <c r="B5838" s="28">
        <f>IF(C5838&lt; $D$4+1,MOD(((ROW(B5838)-ROW(B$7))),$C$5)+1,"")</f>
        <v/>
      </c>
      <c r="C5838" s="28">
        <f>ROUNDDOWN(((ROW(C5838)-ROW(C$7))/C$5)+1,0)</f>
        <v/>
      </c>
    </row>
    <row r="5839">
      <c r="B5839" s="28">
        <f>IF(C5839&lt; $D$4+1,MOD(((ROW(B5839)-ROW(B$7))),$C$5)+1,"")</f>
        <v/>
      </c>
      <c r="C5839" s="28">
        <f>ROUNDDOWN(((ROW(C5839)-ROW(C$7))/C$5)+1,0)</f>
        <v/>
      </c>
    </row>
    <row r="5840">
      <c r="B5840" s="28">
        <f>IF(C5840&lt; $D$4+1,MOD(((ROW(B5840)-ROW(B$7))),$C$5)+1,"")</f>
        <v/>
      </c>
      <c r="C5840" s="28">
        <f>ROUNDDOWN(((ROW(C5840)-ROW(C$7))/C$5)+1,0)</f>
        <v/>
      </c>
    </row>
    <row r="5841">
      <c r="B5841" s="28">
        <f>IF(C5841&lt; $D$4+1,MOD(((ROW(B5841)-ROW(B$7))),$C$5)+1,"")</f>
        <v/>
      </c>
      <c r="C5841" s="28">
        <f>ROUNDDOWN(((ROW(C5841)-ROW(C$7))/C$5)+1,0)</f>
        <v/>
      </c>
    </row>
    <row r="5842">
      <c r="B5842" s="28">
        <f>IF(C5842&lt; $D$4+1,MOD(((ROW(B5842)-ROW(B$7))),$C$5)+1,"")</f>
        <v/>
      </c>
      <c r="C5842" s="28">
        <f>ROUNDDOWN(((ROW(C5842)-ROW(C$7))/C$5)+1,0)</f>
        <v/>
      </c>
    </row>
    <row r="5843">
      <c r="B5843" s="28">
        <f>IF(C5843&lt; $D$4+1,MOD(((ROW(B5843)-ROW(B$7))),$C$5)+1,"")</f>
        <v/>
      </c>
      <c r="C5843" s="28">
        <f>ROUNDDOWN(((ROW(C5843)-ROW(C$7))/C$5)+1,0)</f>
        <v/>
      </c>
    </row>
    <row r="5844">
      <c r="B5844" s="28">
        <f>IF(C5844&lt; $D$4+1,MOD(((ROW(B5844)-ROW(B$7))),$C$5)+1,"")</f>
        <v/>
      </c>
      <c r="C5844" s="28">
        <f>ROUNDDOWN(((ROW(C5844)-ROW(C$7))/C$5)+1,0)</f>
        <v/>
      </c>
    </row>
    <row r="5845">
      <c r="B5845" s="28">
        <f>IF(C5845&lt; $D$4+1,MOD(((ROW(B5845)-ROW(B$7))),$C$5)+1,"")</f>
        <v/>
      </c>
      <c r="C5845" s="28">
        <f>ROUNDDOWN(((ROW(C5845)-ROW(C$7))/C$5)+1,0)</f>
        <v/>
      </c>
    </row>
    <row r="5846">
      <c r="B5846" s="28">
        <f>IF(C5846&lt; $D$4+1,MOD(((ROW(B5846)-ROW(B$7))),$C$5)+1,"")</f>
        <v/>
      </c>
      <c r="C5846" s="28">
        <f>ROUNDDOWN(((ROW(C5846)-ROW(C$7))/C$5)+1,0)</f>
        <v/>
      </c>
    </row>
    <row r="5847">
      <c r="B5847" s="28">
        <f>IF(C5847&lt; $D$4+1,MOD(((ROW(B5847)-ROW(B$7))),$C$5)+1,"")</f>
        <v/>
      </c>
      <c r="C5847" s="28">
        <f>ROUNDDOWN(((ROW(C5847)-ROW(C$7))/C$5)+1,0)</f>
        <v/>
      </c>
    </row>
    <row r="5848">
      <c r="B5848" s="28">
        <f>IF(C5848&lt; $D$4+1,MOD(((ROW(B5848)-ROW(B$7))),$C$5)+1,"")</f>
        <v/>
      </c>
      <c r="C5848" s="28">
        <f>ROUNDDOWN(((ROW(C5848)-ROW(C$7))/C$5)+1,0)</f>
        <v/>
      </c>
    </row>
    <row r="5849">
      <c r="B5849" s="28">
        <f>IF(C5849&lt; $D$4+1,MOD(((ROW(B5849)-ROW(B$7))),$C$5)+1,"")</f>
        <v/>
      </c>
      <c r="C5849" s="28">
        <f>ROUNDDOWN(((ROW(C5849)-ROW(C$7))/C$5)+1,0)</f>
        <v/>
      </c>
    </row>
    <row r="5850">
      <c r="B5850" s="28">
        <f>IF(C5850&lt; $D$4+1,MOD(((ROW(B5850)-ROW(B$7))),$C$5)+1,"")</f>
        <v/>
      </c>
      <c r="C5850" s="28">
        <f>ROUNDDOWN(((ROW(C5850)-ROW(C$7))/C$5)+1,0)</f>
        <v/>
      </c>
    </row>
    <row r="5851">
      <c r="B5851" s="28">
        <f>IF(C5851&lt; $D$4+1,MOD(((ROW(B5851)-ROW(B$7))),$C$5)+1,"")</f>
        <v/>
      </c>
      <c r="C5851" s="28">
        <f>ROUNDDOWN(((ROW(C5851)-ROW(C$7))/C$5)+1,0)</f>
        <v/>
      </c>
    </row>
    <row r="5852">
      <c r="B5852" s="28">
        <f>IF(C5852&lt; $D$4+1,MOD(((ROW(B5852)-ROW(B$7))),$C$5)+1,"")</f>
        <v/>
      </c>
      <c r="C5852" s="28">
        <f>ROUNDDOWN(((ROW(C5852)-ROW(C$7))/C$5)+1,0)</f>
        <v/>
      </c>
    </row>
    <row r="5853">
      <c r="B5853" s="28">
        <f>IF(C5853&lt; $D$4+1,MOD(((ROW(B5853)-ROW(B$7))),$C$5)+1,"")</f>
        <v/>
      </c>
      <c r="C5853" s="28">
        <f>ROUNDDOWN(((ROW(C5853)-ROW(C$7))/C$5)+1,0)</f>
        <v/>
      </c>
    </row>
    <row r="5854">
      <c r="B5854" s="28">
        <f>IF(C5854&lt; $D$4+1,MOD(((ROW(B5854)-ROW(B$7))),$C$5)+1,"")</f>
        <v/>
      </c>
      <c r="C5854" s="28">
        <f>ROUNDDOWN(((ROW(C5854)-ROW(C$7))/C$5)+1,0)</f>
        <v/>
      </c>
    </row>
    <row r="5855">
      <c r="B5855" s="28">
        <f>IF(C5855&lt; $D$4+1,MOD(((ROW(B5855)-ROW(B$7))),$C$5)+1,"")</f>
        <v/>
      </c>
      <c r="C5855" s="28">
        <f>ROUNDDOWN(((ROW(C5855)-ROW(C$7))/C$5)+1,0)</f>
        <v/>
      </c>
    </row>
    <row r="5856">
      <c r="B5856" s="28">
        <f>IF(C5856&lt; $D$4+1,MOD(((ROW(B5856)-ROW(B$7))),$C$5)+1,"")</f>
        <v/>
      </c>
      <c r="C5856" s="28">
        <f>ROUNDDOWN(((ROW(C5856)-ROW(C$7))/C$5)+1,0)</f>
        <v/>
      </c>
    </row>
    <row r="5857">
      <c r="B5857" s="28">
        <f>IF(C5857&lt; $D$4+1,MOD(((ROW(B5857)-ROW(B$7))),$C$5)+1,"")</f>
        <v/>
      </c>
      <c r="C5857" s="28">
        <f>ROUNDDOWN(((ROW(C5857)-ROW(C$7))/C$5)+1,0)</f>
        <v/>
      </c>
    </row>
    <row r="5858">
      <c r="B5858" s="28">
        <f>IF(C5858&lt; $D$4+1,MOD(((ROW(B5858)-ROW(B$7))),$C$5)+1,"")</f>
        <v/>
      </c>
      <c r="C5858" s="28">
        <f>ROUNDDOWN(((ROW(C5858)-ROW(C$7))/C$5)+1,0)</f>
        <v/>
      </c>
    </row>
    <row r="5859">
      <c r="B5859" s="28">
        <f>IF(C5859&lt; $D$4+1,MOD(((ROW(B5859)-ROW(B$7))),$C$5)+1,"")</f>
        <v/>
      </c>
      <c r="C5859" s="28">
        <f>ROUNDDOWN(((ROW(C5859)-ROW(C$7))/C$5)+1,0)</f>
        <v/>
      </c>
    </row>
    <row r="5860">
      <c r="B5860" s="28">
        <f>IF(C5860&lt; $D$4+1,MOD(((ROW(B5860)-ROW(B$7))),$C$5)+1,"")</f>
        <v/>
      </c>
      <c r="C5860" s="28">
        <f>ROUNDDOWN(((ROW(C5860)-ROW(C$7))/C$5)+1,0)</f>
        <v/>
      </c>
    </row>
    <row r="5861">
      <c r="B5861" s="28">
        <f>IF(C5861&lt; $D$4+1,MOD(((ROW(B5861)-ROW(B$7))),$C$5)+1,"")</f>
        <v/>
      </c>
      <c r="C5861" s="28">
        <f>ROUNDDOWN(((ROW(C5861)-ROW(C$7))/C$5)+1,0)</f>
        <v/>
      </c>
    </row>
    <row r="5862">
      <c r="B5862" s="28">
        <f>IF(C5862&lt; $D$4+1,MOD(((ROW(B5862)-ROW(B$7))),$C$5)+1,"")</f>
        <v/>
      </c>
      <c r="C5862" s="28">
        <f>ROUNDDOWN(((ROW(C5862)-ROW(C$7))/C$5)+1,0)</f>
        <v/>
      </c>
    </row>
    <row r="5863">
      <c r="B5863" s="28">
        <f>IF(C5863&lt; $D$4+1,MOD(((ROW(B5863)-ROW(B$7))),$C$5)+1,"")</f>
        <v/>
      </c>
      <c r="C5863" s="28">
        <f>ROUNDDOWN(((ROW(C5863)-ROW(C$7))/C$5)+1,0)</f>
        <v/>
      </c>
    </row>
    <row r="5864">
      <c r="B5864" s="28">
        <f>IF(C5864&lt; $D$4+1,MOD(((ROW(B5864)-ROW(B$7))),$C$5)+1,"")</f>
        <v/>
      </c>
      <c r="C5864" s="28">
        <f>ROUNDDOWN(((ROW(C5864)-ROW(C$7))/C$5)+1,0)</f>
        <v/>
      </c>
    </row>
    <row r="5865">
      <c r="B5865" s="28">
        <f>IF(C5865&lt; $D$4+1,MOD(((ROW(B5865)-ROW(B$7))),$C$5)+1,"")</f>
        <v/>
      </c>
      <c r="C5865" s="28">
        <f>ROUNDDOWN(((ROW(C5865)-ROW(C$7))/C$5)+1,0)</f>
        <v/>
      </c>
    </row>
    <row r="5866">
      <c r="B5866" s="28">
        <f>IF(C5866&lt; $D$4+1,MOD(((ROW(B5866)-ROW(B$7))),$C$5)+1,"")</f>
        <v/>
      </c>
      <c r="C5866" s="28">
        <f>ROUNDDOWN(((ROW(C5866)-ROW(C$7))/C$5)+1,0)</f>
        <v/>
      </c>
    </row>
    <row r="5867">
      <c r="B5867" s="28">
        <f>IF(C5867&lt; $D$4+1,MOD(((ROW(B5867)-ROW(B$7))),$C$5)+1,"")</f>
        <v/>
      </c>
      <c r="C5867" s="28">
        <f>ROUNDDOWN(((ROW(C5867)-ROW(C$7))/C$5)+1,0)</f>
        <v/>
      </c>
    </row>
    <row r="5868">
      <c r="B5868" s="28">
        <f>IF(C5868&lt; $D$4+1,MOD(((ROW(B5868)-ROW(B$7))),$C$5)+1,"")</f>
        <v/>
      </c>
      <c r="C5868" s="28">
        <f>ROUNDDOWN(((ROW(C5868)-ROW(C$7))/C$5)+1,0)</f>
        <v/>
      </c>
    </row>
    <row r="5869">
      <c r="B5869" s="28">
        <f>IF(C5869&lt; $D$4+1,MOD(((ROW(B5869)-ROW(B$7))),$C$5)+1,"")</f>
        <v/>
      </c>
      <c r="C5869" s="28">
        <f>ROUNDDOWN(((ROW(C5869)-ROW(C$7))/C$5)+1,0)</f>
        <v/>
      </c>
    </row>
    <row r="5870">
      <c r="B5870" s="28">
        <f>IF(C5870&lt; $D$4+1,MOD(((ROW(B5870)-ROW(B$7))),$C$5)+1,"")</f>
        <v/>
      </c>
      <c r="C5870" s="28">
        <f>ROUNDDOWN(((ROW(C5870)-ROW(C$7))/C$5)+1,0)</f>
        <v/>
      </c>
    </row>
    <row r="5871">
      <c r="B5871" s="28">
        <f>IF(C5871&lt; $D$4+1,MOD(((ROW(B5871)-ROW(B$7))),$C$5)+1,"")</f>
        <v/>
      </c>
      <c r="C5871" s="28">
        <f>ROUNDDOWN(((ROW(C5871)-ROW(C$7))/C$5)+1,0)</f>
        <v/>
      </c>
    </row>
    <row r="5872">
      <c r="B5872" s="28">
        <f>IF(C5872&lt; $D$4+1,MOD(((ROW(B5872)-ROW(B$7))),$C$5)+1,"")</f>
        <v/>
      </c>
      <c r="C5872" s="28">
        <f>ROUNDDOWN(((ROW(C5872)-ROW(C$7))/C$5)+1,0)</f>
        <v/>
      </c>
    </row>
    <row r="5873">
      <c r="B5873" s="28">
        <f>IF(C5873&lt; $D$4+1,MOD(((ROW(B5873)-ROW(B$7))),$C$5)+1,"")</f>
        <v/>
      </c>
      <c r="C5873" s="28">
        <f>ROUNDDOWN(((ROW(C5873)-ROW(C$7))/C$5)+1,0)</f>
        <v/>
      </c>
    </row>
    <row r="5874">
      <c r="B5874" s="28">
        <f>IF(C5874&lt; $D$4+1,MOD(((ROW(B5874)-ROW(B$7))),$C$5)+1,"")</f>
        <v/>
      </c>
      <c r="C5874" s="28">
        <f>ROUNDDOWN(((ROW(C5874)-ROW(C$7))/C$5)+1,0)</f>
        <v/>
      </c>
    </row>
    <row r="5875">
      <c r="B5875" s="28">
        <f>IF(C5875&lt; $D$4+1,MOD(((ROW(B5875)-ROW(B$7))),$C$5)+1,"")</f>
        <v/>
      </c>
      <c r="C5875" s="28">
        <f>ROUNDDOWN(((ROW(C5875)-ROW(C$7))/C$5)+1,0)</f>
        <v/>
      </c>
    </row>
    <row r="5876">
      <c r="B5876" s="28">
        <f>IF(C5876&lt; $D$4+1,MOD(((ROW(B5876)-ROW(B$7))),$C$5)+1,"")</f>
        <v/>
      </c>
      <c r="C5876" s="28">
        <f>ROUNDDOWN(((ROW(C5876)-ROW(C$7))/C$5)+1,0)</f>
        <v/>
      </c>
    </row>
    <row r="5877">
      <c r="B5877" s="28">
        <f>IF(C5877&lt; $D$4+1,MOD(((ROW(B5877)-ROW(B$7))),$C$5)+1,"")</f>
        <v/>
      </c>
      <c r="C5877" s="28">
        <f>ROUNDDOWN(((ROW(C5877)-ROW(C$7))/C$5)+1,0)</f>
        <v/>
      </c>
    </row>
    <row r="5878">
      <c r="B5878" s="28">
        <f>IF(C5878&lt; $D$4+1,MOD(((ROW(B5878)-ROW(B$7))),$C$5)+1,"")</f>
        <v/>
      </c>
      <c r="C5878" s="28">
        <f>ROUNDDOWN(((ROW(C5878)-ROW(C$7))/C$5)+1,0)</f>
        <v/>
      </c>
    </row>
    <row r="5879">
      <c r="B5879" s="28">
        <f>IF(C5879&lt; $D$4+1,MOD(((ROW(B5879)-ROW(B$7))),$C$5)+1,"")</f>
        <v/>
      </c>
      <c r="C5879" s="28">
        <f>ROUNDDOWN(((ROW(C5879)-ROW(C$7))/C$5)+1,0)</f>
        <v/>
      </c>
    </row>
    <row r="5880">
      <c r="B5880" s="28">
        <f>IF(C5880&lt; $D$4+1,MOD(((ROW(B5880)-ROW(B$7))),$C$5)+1,"")</f>
        <v/>
      </c>
      <c r="C5880" s="28">
        <f>ROUNDDOWN(((ROW(C5880)-ROW(C$7))/C$5)+1,0)</f>
        <v/>
      </c>
    </row>
    <row r="5881">
      <c r="B5881" s="28">
        <f>IF(C5881&lt; $D$4+1,MOD(((ROW(B5881)-ROW(B$7))),$C$5)+1,"")</f>
        <v/>
      </c>
      <c r="C5881" s="28">
        <f>ROUNDDOWN(((ROW(C5881)-ROW(C$7))/C$5)+1,0)</f>
        <v/>
      </c>
    </row>
    <row r="5882">
      <c r="B5882" s="28">
        <f>IF(C5882&lt; $D$4+1,MOD(((ROW(B5882)-ROW(B$7))),$C$5)+1,"")</f>
        <v/>
      </c>
      <c r="C5882" s="28">
        <f>ROUNDDOWN(((ROW(C5882)-ROW(C$7))/C$5)+1,0)</f>
        <v/>
      </c>
    </row>
    <row r="5883">
      <c r="B5883" s="28">
        <f>IF(C5883&lt; $D$4+1,MOD(((ROW(B5883)-ROW(B$7))),$C$5)+1,"")</f>
        <v/>
      </c>
      <c r="C5883" s="28">
        <f>ROUNDDOWN(((ROW(C5883)-ROW(C$7))/C$5)+1,0)</f>
        <v/>
      </c>
    </row>
    <row r="5884">
      <c r="B5884" s="28">
        <f>IF(C5884&lt; $D$4+1,MOD(((ROW(B5884)-ROW(B$7))),$C$5)+1,"")</f>
        <v/>
      </c>
      <c r="C5884" s="28">
        <f>ROUNDDOWN(((ROW(C5884)-ROW(C$7))/C$5)+1,0)</f>
        <v/>
      </c>
    </row>
    <row r="5885">
      <c r="B5885" s="28">
        <f>IF(C5885&lt; $D$4+1,MOD(((ROW(B5885)-ROW(B$7))),$C$5)+1,"")</f>
        <v/>
      </c>
      <c r="C5885" s="28">
        <f>ROUNDDOWN(((ROW(C5885)-ROW(C$7))/C$5)+1,0)</f>
        <v/>
      </c>
    </row>
    <row r="5886">
      <c r="B5886" s="28">
        <f>IF(C5886&lt; $D$4+1,MOD(((ROW(B5886)-ROW(B$7))),$C$5)+1,"")</f>
        <v/>
      </c>
      <c r="C5886" s="28">
        <f>ROUNDDOWN(((ROW(C5886)-ROW(C$7))/C$5)+1,0)</f>
        <v/>
      </c>
    </row>
    <row r="5887">
      <c r="B5887" s="28">
        <f>IF(C5887&lt; $D$4+1,MOD(((ROW(B5887)-ROW(B$7))),$C$5)+1,"")</f>
        <v/>
      </c>
      <c r="C5887" s="28">
        <f>ROUNDDOWN(((ROW(C5887)-ROW(C$7))/C$5)+1,0)</f>
        <v/>
      </c>
    </row>
    <row r="5888">
      <c r="B5888" s="28">
        <f>IF(C5888&lt; $D$4+1,MOD(((ROW(B5888)-ROW(B$7))),$C$5)+1,"")</f>
        <v/>
      </c>
      <c r="C5888" s="28">
        <f>ROUNDDOWN(((ROW(C5888)-ROW(C$7))/C$5)+1,0)</f>
        <v/>
      </c>
    </row>
    <row r="5889">
      <c r="B5889" s="28">
        <f>IF(C5889&lt; $D$4+1,MOD(((ROW(B5889)-ROW(B$7))),$C$5)+1,"")</f>
        <v/>
      </c>
      <c r="C5889" s="28">
        <f>ROUNDDOWN(((ROW(C5889)-ROW(C$7))/C$5)+1,0)</f>
        <v/>
      </c>
    </row>
    <row r="5890">
      <c r="B5890" s="28">
        <f>IF(C5890&lt; $D$4+1,MOD(((ROW(B5890)-ROW(B$7))),$C$5)+1,"")</f>
        <v/>
      </c>
      <c r="C5890" s="28">
        <f>ROUNDDOWN(((ROW(C5890)-ROW(C$7))/C$5)+1,0)</f>
        <v/>
      </c>
    </row>
    <row r="5891">
      <c r="B5891" s="28">
        <f>IF(C5891&lt; $D$4+1,MOD(((ROW(B5891)-ROW(B$7))),$C$5)+1,"")</f>
        <v/>
      </c>
      <c r="C5891" s="28">
        <f>ROUNDDOWN(((ROW(C5891)-ROW(C$7))/C$5)+1,0)</f>
        <v/>
      </c>
    </row>
    <row r="5892">
      <c r="B5892" s="28">
        <f>IF(C5892&lt; $D$4+1,MOD(((ROW(B5892)-ROW(B$7))),$C$5)+1,"")</f>
        <v/>
      </c>
      <c r="C5892" s="28">
        <f>ROUNDDOWN(((ROW(C5892)-ROW(C$7))/C$5)+1,0)</f>
        <v/>
      </c>
    </row>
    <row r="5893">
      <c r="B5893" s="28">
        <f>IF(C5893&lt; $D$4+1,MOD(((ROW(B5893)-ROW(B$7))),$C$5)+1,"")</f>
        <v/>
      </c>
      <c r="C5893" s="28">
        <f>ROUNDDOWN(((ROW(C5893)-ROW(C$7))/C$5)+1,0)</f>
        <v/>
      </c>
    </row>
    <row r="5894">
      <c r="B5894" s="28">
        <f>IF(C5894&lt; $D$4+1,MOD(((ROW(B5894)-ROW(B$7))),$C$5)+1,"")</f>
        <v/>
      </c>
      <c r="C5894" s="28">
        <f>ROUNDDOWN(((ROW(C5894)-ROW(C$7))/C$5)+1,0)</f>
        <v/>
      </c>
    </row>
    <row r="5895">
      <c r="B5895" s="28">
        <f>IF(C5895&lt; $D$4+1,MOD(((ROW(B5895)-ROW(B$7))),$C$5)+1,"")</f>
        <v/>
      </c>
      <c r="C5895" s="28">
        <f>ROUNDDOWN(((ROW(C5895)-ROW(C$7))/C$5)+1,0)</f>
        <v/>
      </c>
    </row>
    <row r="5896">
      <c r="B5896" s="28">
        <f>IF(C5896&lt; $D$4+1,MOD(((ROW(B5896)-ROW(B$7))),$C$5)+1,"")</f>
        <v/>
      </c>
      <c r="C5896" s="28">
        <f>ROUNDDOWN(((ROW(C5896)-ROW(C$7))/C$5)+1,0)</f>
        <v/>
      </c>
    </row>
    <row r="5897">
      <c r="B5897" s="28">
        <f>IF(C5897&lt; $D$4+1,MOD(((ROW(B5897)-ROW(B$7))),$C$5)+1,"")</f>
        <v/>
      </c>
      <c r="C5897" s="28">
        <f>ROUNDDOWN(((ROW(C5897)-ROW(C$7))/C$5)+1,0)</f>
        <v/>
      </c>
    </row>
    <row r="5898">
      <c r="B5898" s="28">
        <f>IF(C5898&lt; $D$4+1,MOD(((ROW(B5898)-ROW(B$7))),$C$5)+1,"")</f>
        <v/>
      </c>
      <c r="C5898" s="28">
        <f>ROUNDDOWN(((ROW(C5898)-ROW(C$7))/C$5)+1,0)</f>
        <v/>
      </c>
    </row>
    <row r="5899">
      <c r="B5899" s="28">
        <f>IF(C5899&lt; $D$4+1,MOD(((ROW(B5899)-ROW(B$7))),$C$5)+1,"")</f>
        <v/>
      </c>
      <c r="C5899" s="28">
        <f>ROUNDDOWN(((ROW(C5899)-ROW(C$7))/C$5)+1,0)</f>
        <v/>
      </c>
    </row>
    <row r="5900">
      <c r="B5900" s="28">
        <f>IF(C5900&lt; $D$4+1,MOD(((ROW(B5900)-ROW(B$7))),$C$5)+1,"")</f>
        <v/>
      </c>
      <c r="C5900" s="28">
        <f>ROUNDDOWN(((ROW(C5900)-ROW(C$7))/C$5)+1,0)</f>
        <v/>
      </c>
    </row>
    <row r="5901">
      <c r="B5901" s="28">
        <f>IF(C5901&lt; $D$4+1,MOD(((ROW(B5901)-ROW(B$7))),$C$5)+1,"")</f>
        <v/>
      </c>
      <c r="C5901" s="28">
        <f>ROUNDDOWN(((ROW(C5901)-ROW(C$7))/C$5)+1,0)</f>
        <v/>
      </c>
    </row>
    <row r="5902">
      <c r="B5902" s="28">
        <f>IF(C5902&lt; $D$4+1,MOD(((ROW(B5902)-ROW(B$7))),$C$5)+1,"")</f>
        <v/>
      </c>
      <c r="C5902" s="28">
        <f>ROUNDDOWN(((ROW(C5902)-ROW(C$7))/C$5)+1,0)</f>
        <v/>
      </c>
    </row>
    <row r="5903">
      <c r="B5903" s="28">
        <f>IF(C5903&lt; $D$4+1,MOD(((ROW(B5903)-ROW(B$7))),$C$5)+1,"")</f>
        <v/>
      </c>
      <c r="C5903" s="28">
        <f>ROUNDDOWN(((ROW(C5903)-ROW(C$7))/C$5)+1,0)</f>
        <v/>
      </c>
    </row>
    <row r="5904">
      <c r="B5904" s="28">
        <f>IF(C5904&lt; $D$4+1,MOD(((ROW(B5904)-ROW(B$7))),$C$5)+1,"")</f>
        <v/>
      </c>
      <c r="C5904" s="28">
        <f>ROUNDDOWN(((ROW(C5904)-ROW(C$7))/C$5)+1,0)</f>
        <v/>
      </c>
    </row>
    <row r="5905">
      <c r="B5905" s="28">
        <f>IF(C5905&lt; $D$4+1,MOD(((ROW(B5905)-ROW(B$7))),$C$5)+1,"")</f>
        <v/>
      </c>
      <c r="C5905" s="28">
        <f>ROUNDDOWN(((ROW(C5905)-ROW(C$7))/C$5)+1,0)</f>
        <v/>
      </c>
    </row>
    <row r="5906">
      <c r="B5906" s="28">
        <f>IF(C5906&lt; $D$4+1,MOD(((ROW(B5906)-ROW(B$7))),$C$5)+1,"")</f>
        <v/>
      </c>
      <c r="C5906" s="28">
        <f>ROUNDDOWN(((ROW(C5906)-ROW(C$7))/C$5)+1,0)</f>
        <v/>
      </c>
    </row>
    <row r="5907">
      <c r="B5907" s="28">
        <f>IF(C5907&lt; $D$4+1,MOD(((ROW(B5907)-ROW(B$7))),$C$5)+1,"")</f>
        <v/>
      </c>
      <c r="C5907" s="28">
        <f>ROUNDDOWN(((ROW(C5907)-ROW(C$7))/C$5)+1,0)</f>
        <v/>
      </c>
    </row>
    <row r="5908">
      <c r="B5908" s="28">
        <f>IF(C5908&lt; $D$4+1,MOD(((ROW(B5908)-ROW(B$7))),$C$5)+1,"")</f>
        <v/>
      </c>
      <c r="C5908" s="28">
        <f>ROUNDDOWN(((ROW(C5908)-ROW(C$7))/C$5)+1,0)</f>
        <v/>
      </c>
    </row>
    <row r="5909">
      <c r="B5909" s="28">
        <f>IF(C5909&lt; $D$4+1,MOD(((ROW(B5909)-ROW(B$7))),$C$5)+1,"")</f>
        <v/>
      </c>
      <c r="C5909" s="28">
        <f>ROUNDDOWN(((ROW(C5909)-ROW(C$7))/C$5)+1,0)</f>
        <v/>
      </c>
    </row>
    <row r="5910">
      <c r="B5910" s="28">
        <f>IF(C5910&lt; $D$4+1,MOD(((ROW(B5910)-ROW(B$7))),$C$5)+1,"")</f>
        <v/>
      </c>
      <c r="C5910" s="28">
        <f>ROUNDDOWN(((ROW(C5910)-ROW(C$7))/C$5)+1,0)</f>
        <v/>
      </c>
    </row>
    <row r="5911">
      <c r="B5911" s="28">
        <f>IF(C5911&lt; $D$4+1,MOD(((ROW(B5911)-ROW(B$7))),$C$5)+1,"")</f>
        <v/>
      </c>
      <c r="C5911" s="28">
        <f>ROUNDDOWN(((ROW(C5911)-ROW(C$7))/C$5)+1,0)</f>
        <v/>
      </c>
    </row>
    <row r="5912">
      <c r="B5912" s="28">
        <f>IF(C5912&lt; $D$4+1,MOD(((ROW(B5912)-ROW(B$7))),$C$5)+1,"")</f>
        <v/>
      </c>
      <c r="C5912" s="28">
        <f>ROUNDDOWN(((ROW(C5912)-ROW(C$7))/C$5)+1,0)</f>
        <v/>
      </c>
    </row>
    <row r="5913">
      <c r="B5913" s="28">
        <f>IF(C5913&lt; $D$4+1,MOD(((ROW(B5913)-ROW(B$7))),$C$5)+1,"")</f>
        <v/>
      </c>
      <c r="C5913" s="28">
        <f>ROUNDDOWN(((ROW(C5913)-ROW(C$7))/C$5)+1,0)</f>
        <v/>
      </c>
    </row>
    <row r="5914">
      <c r="B5914" s="28">
        <f>IF(C5914&lt; $D$4+1,MOD(((ROW(B5914)-ROW(B$7))),$C$5)+1,"")</f>
        <v/>
      </c>
      <c r="C5914" s="28">
        <f>ROUNDDOWN(((ROW(C5914)-ROW(C$7))/C$5)+1,0)</f>
        <v/>
      </c>
    </row>
    <row r="5915">
      <c r="B5915" s="28">
        <f>IF(C5915&lt; $D$4+1,MOD(((ROW(B5915)-ROW(B$7))),$C$5)+1,"")</f>
        <v/>
      </c>
      <c r="C5915" s="28">
        <f>ROUNDDOWN(((ROW(C5915)-ROW(C$7))/C$5)+1,0)</f>
        <v/>
      </c>
    </row>
    <row r="5916">
      <c r="B5916" s="28">
        <f>IF(C5916&lt; $D$4+1,MOD(((ROW(B5916)-ROW(B$7))),$C$5)+1,"")</f>
        <v/>
      </c>
      <c r="C5916" s="28">
        <f>ROUNDDOWN(((ROW(C5916)-ROW(C$7))/C$5)+1,0)</f>
        <v/>
      </c>
    </row>
    <row r="5917">
      <c r="B5917" s="28">
        <f>IF(C5917&lt; $D$4+1,MOD(((ROW(B5917)-ROW(B$7))),$C$5)+1,"")</f>
        <v/>
      </c>
      <c r="C5917" s="28">
        <f>ROUNDDOWN(((ROW(C5917)-ROW(C$7))/C$5)+1,0)</f>
        <v/>
      </c>
    </row>
    <row r="5918">
      <c r="B5918" s="28">
        <f>IF(C5918&lt; $D$4+1,MOD(((ROW(B5918)-ROW(B$7))),$C$5)+1,"")</f>
        <v/>
      </c>
      <c r="C5918" s="28">
        <f>ROUNDDOWN(((ROW(C5918)-ROW(C$7))/C$5)+1,0)</f>
        <v/>
      </c>
    </row>
    <row r="5919">
      <c r="B5919" s="28">
        <f>IF(C5919&lt; $D$4+1,MOD(((ROW(B5919)-ROW(B$7))),$C$5)+1,"")</f>
        <v/>
      </c>
      <c r="C5919" s="28">
        <f>ROUNDDOWN(((ROW(C5919)-ROW(C$7))/C$5)+1,0)</f>
        <v/>
      </c>
    </row>
    <row r="5920">
      <c r="B5920" s="28">
        <f>IF(C5920&lt; $D$4+1,MOD(((ROW(B5920)-ROW(B$7))),$C$5)+1,"")</f>
        <v/>
      </c>
      <c r="C5920" s="28">
        <f>ROUNDDOWN(((ROW(C5920)-ROW(C$7))/C$5)+1,0)</f>
        <v/>
      </c>
    </row>
    <row r="5921">
      <c r="B5921" s="28">
        <f>IF(C5921&lt; $D$4+1,MOD(((ROW(B5921)-ROW(B$7))),$C$5)+1,"")</f>
        <v/>
      </c>
      <c r="C5921" s="28">
        <f>ROUNDDOWN(((ROW(C5921)-ROW(C$7))/C$5)+1,0)</f>
        <v/>
      </c>
    </row>
    <row r="5922">
      <c r="B5922" s="28">
        <f>IF(C5922&lt; $D$4+1,MOD(((ROW(B5922)-ROW(B$7))),$C$5)+1,"")</f>
        <v/>
      </c>
      <c r="C5922" s="28">
        <f>ROUNDDOWN(((ROW(C5922)-ROW(C$7))/C$5)+1,0)</f>
        <v/>
      </c>
    </row>
    <row r="5923">
      <c r="B5923" s="28">
        <f>IF(C5923&lt; $D$4+1,MOD(((ROW(B5923)-ROW(B$7))),$C$5)+1,"")</f>
        <v/>
      </c>
      <c r="C5923" s="28">
        <f>ROUNDDOWN(((ROW(C5923)-ROW(C$7))/C$5)+1,0)</f>
        <v/>
      </c>
    </row>
    <row r="5924">
      <c r="B5924" s="28">
        <f>IF(C5924&lt; $D$4+1,MOD(((ROW(B5924)-ROW(B$7))),$C$5)+1,"")</f>
        <v/>
      </c>
      <c r="C5924" s="28">
        <f>ROUNDDOWN(((ROW(C5924)-ROW(C$7))/C$5)+1,0)</f>
        <v/>
      </c>
    </row>
    <row r="5925">
      <c r="B5925" s="28">
        <f>IF(C5925&lt; $D$4+1,MOD(((ROW(B5925)-ROW(B$7))),$C$5)+1,"")</f>
        <v/>
      </c>
      <c r="C5925" s="28">
        <f>ROUNDDOWN(((ROW(C5925)-ROW(C$7))/C$5)+1,0)</f>
        <v/>
      </c>
    </row>
    <row r="5926">
      <c r="B5926" s="28">
        <f>IF(C5926&lt; $D$4+1,MOD(((ROW(B5926)-ROW(B$7))),$C$5)+1,"")</f>
        <v/>
      </c>
      <c r="C5926" s="28">
        <f>ROUNDDOWN(((ROW(C5926)-ROW(C$7))/C$5)+1,0)</f>
        <v/>
      </c>
    </row>
    <row r="5927">
      <c r="B5927" s="28">
        <f>IF(C5927&lt; $D$4+1,MOD(((ROW(B5927)-ROW(B$7))),$C$5)+1,"")</f>
        <v/>
      </c>
      <c r="C5927" s="28">
        <f>ROUNDDOWN(((ROW(C5927)-ROW(C$7))/C$5)+1,0)</f>
        <v/>
      </c>
    </row>
    <row r="5928">
      <c r="B5928" s="28">
        <f>IF(C5928&lt; $D$4+1,MOD(((ROW(B5928)-ROW(B$7))),$C$5)+1,"")</f>
        <v/>
      </c>
      <c r="C5928" s="28">
        <f>ROUNDDOWN(((ROW(C5928)-ROW(C$7))/C$5)+1,0)</f>
        <v/>
      </c>
    </row>
    <row r="5929">
      <c r="B5929" s="28">
        <f>IF(C5929&lt; $D$4+1,MOD(((ROW(B5929)-ROW(B$7))),$C$5)+1,"")</f>
        <v/>
      </c>
      <c r="C5929" s="28">
        <f>ROUNDDOWN(((ROW(C5929)-ROW(C$7))/C$5)+1,0)</f>
        <v/>
      </c>
    </row>
    <row r="5930">
      <c r="B5930" s="28">
        <f>IF(C5930&lt; $D$4+1,MOD(((ROW(B5930)-ROW(B$7))),$C$5)+1,"")</f>
        <v/>
      </c>
      <c r="C5930" s="28">
        <f>ROUNDDOWN(((ROW(C5930)-ROW(C$7))/C$5)+1,0)</f>
        <v/>
      </c>
    </row>
    <row r="5931">
      <c r="B5931" s="28">
        <f>IF(C5931&lt; $D$4+1,MOD(((ROW(B5931)-ROW(B$7))),$C$5)+1,"")</f>
        <v/>
      </c>
      <c r="C5931" s="28">
        <f>ROUNDDOWN(((ROW(C5931)-ROW(C$7))/C$5)+1,0)</f>
        <v/>
      </c>
    </row>
    <row r="5932">
      <c r="B5932" s="28">
        <f>IF(C5932&lt; $D$4+1,MOD(((ROW(B5932)-ROW(B$7))),$C$5)+1,"")</f>
        <v/>
      </c>
      <c r="C5932" s="28">
        <f>ROUNDDOWN(((ROW(C5932)-ROW(C$7))/C$5)+1,0)</f>
        <v/>
      </c>
    </row>
    <row r="5933">
      <c r="B5933" s="28">
        <f>IF(C5933&lt; $D$4+1,MOD(((ROW(B5933)-ROW(B$7))),$C$5)+1,"")</f>
        <v/>
      </c>
      <c r="C5933" s="28">
        <f>ROUNDDOWN(((ROW(C5933)-ROW(C$7))/C$5)+1,0)</f>
        <v/>
      </c>
    </row>
    <row r="5934">
      <c r="B5934" s="28">
        <f>IF(C5934&lt; $D$4+1,MOD(((ROW(B5934)-ROW(B$7))),$C$5)+1,"")</f>
        <v/>
      </c>
      <c r="C5934" s="28">
        <f>ROUNDDOWN(((ROW(C5934)-ROW(C$7))/C$5)+1,0)</f>
        <v/>
      </c>
    </row>
    <row r="5935">
      <c r="B5935" s="28">
        <f>IF(C5935&lt; $D$4+1,MOD(((ROW(B5935)-ROW(B$7))),$C$5)+1,"")</f>
        <v/>
      </c>
      <c r="C5935" s="28">
        <f>ROUNDDOWN(((ROW(C5935)-ROW(C$7))/C$5)+1,0)</f>
        <v/>
      </c>
    </row>
    <row r="5936">
      <c r="B5936" s="28">
        <f>IF(C5936&lt; $D$4+1,MOD(((ROW(B5936)-ROW(B$7))),$C$5)+1,"")</f>
        <v/>
      </c>
      <c r="C5936" s="28">
        <f>ROUNDDOWN(((ROW(C5936)-ROW(C$7))/C$5)+1,0)</f>
        <v/>
      </c>
    </row>
    <row r="5937">
      <c r="B5937" s="28">
        <f>IF(C5937&lt; $D$4+1,MOD(((ROW(B5937)-ROW(B$7))),$C$5)+1,"")</f>
        <v/>
      </c>
      <c r="C5937" s="28">
        <f>ROUNDDOWN(((ROW(C5937)-ROW(C$7))/C$5)+1,0)</f>
        <v/>
      </c>
    </row>
    <row r="5938">
      <c r="B5938" s="28">
        <f>IF(C5938&lt; $D$4+1,MOD(((ROW(B5938)-ROW(B$7))),$C$5)+1,"")</f>
        <v/>
      </c>
      <c r="C5938" s="28">
        <f>ROUNDDOWN(((ROW(C5938)-ROW(C$7))/C$5)+1,0)</f>
        <v/>
      </c>
    </row>
    <row r="5939">
      <c r="B5939" s="28">
        <f>IF(C5939&lt; $D$4+1,MOD(((ROW(B5939)-ROW(B$7))),$C$5)+1,"")</f>
        <v/>
      </c>
      <c r="C5939" s="28">
        <f>ROUNDDOWN(((ROW(C5939)-ROW(C$7))/C$5)+1,0)</f>
        <v/>
      </c>
    </row>
    <row r="5940">
      <c r="B5940" s="28">
        <f>IF(C5940&lt; $D$4+1,MOD(((ROW(B5940)-ROW(B$7))),$C$5)+1,"")</f>
        <v/>
      </c>
      <c r="C5940" s="28">
        <f>ROUNDDOWN(((ROW(C5940)-ROW(C$7))/C$5)+1,0)</f>
        <v/>
      </c>
    </row>
    <row r="5941">
      <c r="B5941" s="28">
        <f>IF(C5941&lt; $D$4+1,MOD(((ROW(B5941)-ROW(B$7))),$C$5)+1,"")</f>
        <v/>
      </c>
      <c r="C5941" s="28">
        <f>ROUNDDOWN(((ROW(C5941)-ROW(C$7))/C$5)+1,0)</f>
        <v/>
      </c>
    </row>
    <row r="5942">
      <c r="B5942" s="28">
        <f>IF(C5942&lt; $D$4+1,MOD(((ROW(B5942)-ROW(B$7))),$C$5)+1,"")</f>
        <v/>
      </c>
      <c r="C5942" s="28">
        <f>ROUNDDOWN(((ROW(C5942)-ROW(C$7))/C$5)+1,0)</f>
        <v/>
      </c>
    </row>
    <row r="5943">
      <c r="B5943" s="28">
        <f>IF(C5943&lt; $D$4+1,MOD(((ROW(B5943)-ROW(B$7))),$C$5)+1,"")</f>
        <v/>
      </c>
      <c r="C5943" s="28">
        <f>ROUNDDOWN(((ROW(C5943)-ROW(C$7))/C$5)+1,0)</f>
        <v/>
      </c>
    </row>
    <row r="5944">
      <c r="B5944" s="28">
        <f>IF(C5944&lt; $D$4+1,MOD(((ROW(B5944)-ROW(B$7))),$C$5)+1,"")</f>
        <v/>
      </c>
      <c r="C5944" s="28">
        <f>ROUNDDOWN(((ROW(C5944)-ROW(C$7))/C$5)+1,0)</f>
        <v/>
      </c>
    </row>
    <row r="5945">
      <c r="B5945" s="28">
        <f>IF(C5945&lt; $D$4+1,MOD(((ROW(B5945)-ROW(B$7))),$C$5)+1,"")</f>
        <v/>
      </c>
      <c r="C5945" s="28">
        <f>ROUNDDOWN(((ROW(C5945)-ROW(C$7))/C$5)+1,0)</f>
        <v/>
      </c>
    </row>
    <row r="5946">
      <c r="B5946" s="28">
        <f>IF(C5946&lt; $D$4+1,MOD(((ROW(B5946)-ROW(B$7))),$C$5)+1,"")</f>
        <v/>
      </c>
      <c r="C5946" s="28">
        <f>ROUNDDOWN(((ROW(C5946)-ROW(C$7))/C$5)+1,0)</f>
        <v/>
      </c>
    </row>
    <row r="5947">
      <c r="B5947" s="28">
        <f>IF(C5947&lt; $D$4+1,MOD(((ROW(B5947)-ROW(B$7))),$C$5)+1,"")</f>
        <v/>
      </c>
      <c r="C5947" s="28">
        <f>ROUNDDOWN(((ROW(C5947)-ROW(C$7))/C$5)+1,0)</f>
        <v/>
      </c>
    </row>
    <row r="5948">
      <c r="B5948" s="28">
        <f>IF(C5948&lt; $D$4+1,MOD(((ROW(B5948)-ROW(B$7))),$C$5)+1,"")</f>
        <v/>
      </c>
      <c r="C5948" s="28">
        <f>ROUNDDOWN(((ROW(C5948)-ROW(C$7))/C$5)+1,0)</f>
        <v/>
      </c>
    </row>
    <row r="5949">
      <c r="B5949" s="28">
        <f>IF(C5949&lt; $D$4+1,MOD(((ROW(B5949)-ROW(B$7))),$C$5)+1,"")</f>
        <v/>
      </c>
      <c r="C5949" s="28">
        <f>ROUNDDOWN(((ROW(C5949)-ROW(C$7))/C$5)+1,0)</f>
        <v/>
      </c>
    </row>
    <row r="5950">
      <c r="B5950" s="28">
        <f>IF(C5950&lt; $D$4+1,MOD(((ROW(B5950)-ROW(B$7))),$C$5)+1,"")</f>
        <v/>
      </c>
      <c r="C5950" s="28">
        <f>ROUNDDOWN(((ROW(C5950)-ROW(C$7))/C$5)+1,0)</f>
        <v/>
      </c>
    </row>
    <row r="5951">
      <c r="B5951" s="28">
        <f>IF(C5951&lt; $D$4+1,MOD(((ROW(B5951)-ROW(B$7))),$C$5)+1,"")</f>
        <v/>
      </c>
      <c r="C5951" s="28">
        <f>ROUNDDOWN(((ROW(C5951)-ROW(C$7))/C$5)+1,0)</f>
        <v/>
      </c>
    </row>
    <row r="5952">
      <c r="B5952" s="28">
        <f>IF(C5952&lt; $D$4+1,MOD(((ROW(B5952)-ROW(B$7))),$C$5)+1,"")</f>
        <v/>
      </c>
      <c r="C5952" s="28">
        <f>ROUNDDOWN(((ROW(C5952)-ROW(C$7))/C$5)+1,0)</f>
        <v/>
      </c>
    </row>
    <row r="5953">
      <c r="B5953" s="28">
        <f>IF(C5953&lt; $D$4+1,MOD(((ROW(B5953)-ROW(B$7))),$C$5)+1,"")</f>
        <v/>
      </c>
      <c r="C5953" s="28">
        <f>ROUNDDOWN(((ROW(C5953)-ROW(C$7))/C$5)+1,0)</f>
        <v/>
      </c>
    </row>
    <row r="5954">
      <c r="B5954" s="28">
        <f>IF(C5954&lt; $D$4+1,MOD(((ROW(B5954)-ROW(B$7))),$C$5)+1,"")</f>
        <v/>
      </c>
      <c r="C5954" s="28">
        <f>ROUNDDOWN(((ROW(C5954)-ROW(C$7))/C$5)+1,0)</f>
        <v/>
      </c>
    </row>
    <row r="5955">
      <c r="B5955" s="28">
        <f>IF(C5955&lt; $D$4+1,MOD(((ROW(B5955)-ROW(B$7))),$C$5)+1,"")</f>
        <v/>
      </c>
      <c r="C5955" s="28">
        <f>ROUNDDOWN(((ROW(C5955)-ROW(C$7))/C$5)+1,0)</f>
        <v/>
      </c>
    </row>
    <row r="5956">
      <c r="B5956" s="28">
        <f>IF(C5956&lt; $D$4+1,MOD(((ROW(B5956)-ROW(B$7))),$C$5)+1,"")</f>
        <v/>
      </c>
      <c r="C5956" s="28">
        <f>ROUNDDOWN(((ROW(C5956)-ROW(C$7))/C$5)+1,0)</f>
        <v/>
      </c>
    </row>
    <row r="5957">
      <c r="B5957" s="28">
        <f>IF(C5957&lt; $D$4+1,MOD(((ROW(B5957)-ROW(B$7))),$C$5)+1,"")</f>
        <v/>
      </c>
      <c r="C5957" s="28">
        <f>ROUNDDOWN(((ROW(C5957)-ROW(C$7))/C$5)+1,0)</f>
        <v/>
      </c>
    </row>
    <row r="5958">
      <c r="B5958" s="28">
        <f>IF(C5958&lt; $D$4+1,MOD(((ROW(B5958)-ROW(B$7))),$C$5)+1,"")</f>
        <v/>
      </c>
      <c r="C5958" s="28">
        <f>ROUNDDOWN(((ROW(C5958)-ROW(C$7))/C$5)+1,0)</f>
        <v/>
      </c>
    </row>
    <row r="5959">
      <c r="B5959" s="28">
        <f>IF(C5959&lt; $D$4+1,MOD(((ROW(B5959)-ROW(B$7))),$C$5)+1,"")</f>
        <v/>
      </c>
      <c r="C5959" s="28">
        <f>ROUNDDOWN(((ROW(C5959)-ROW(C$7))/C$5)+1,0)</f>
        <v/>
      </c>
    </row>
    <row r="5960">
      <c r="B5960" s="28">
        <f>IF(C5960&lt; $D$4+1,MOD(((ROW(B5960)-ROW(B$7))),$C$5)+1,"")</f>
        <v/>
      </c>
      <c r="C5960" s="28">
        <f>ROUNDDOWN(((ROW(C5960)-ROW(C$7))/C$5)+1,0)</f>
        <v/>
      </c>
    </row>
    <row r="5961">
      <c r="B5961" s="28">
        <f>IF(C5961&lt; $D$4+1,MOD(((ROW(B5961)-ROW(B$7))),$C$5)+1,"")</f>
        <v/>
      </c>
      <c r="C5961" s="28">
        <f>ROUNDDOWN(((ROW(C5961)-ROW(C$7))/C$5)+1,0)</f>
        <v/>
      </c>
    </row>
    <row r="5962">
      <c r="B5962" s="28">
        <f>IF(C5962&lt; $D$4+1,MOD(((ROW(B5962)-ROW(B$7))),$C$5)+1,"")</f>
        <v/>
      </c>
      <c r="C5962" s="28">
        <f>ROUNDDOWN(((ROW(C5962)-ROW(C$7))/C$5)+1,0)</f>
        <v/>
      </c>
    </row>
    <row r="5963">
      <c r="B5963" s="28">
        <f>IF(C5963&lt; $D$4+1,MOD(((ROW(B5963)-ROW(B$7))),$C$5)+1,"")</f>
        <v/>
      </c>
      <c r="C5963" s="28">
        <f>ROUNDDOWN(((ROW(C5963)-ROW(C$7))/C$5)+1,0)</f>
        <v/>
      </c>
    </row>
    <row r="5964">
      <c r="B5964" s="28">
        <f>IF(C5964&lt; $D$4+1,MOD(((ROW(B5964)-ROW(B$7))),$C$5)+1,"")</f>
        <v/>
      </c>
      <c r="C5964" s="28">
        <f>ROUNDDOWN(((ROW(C5964)-ROW(C$7))/C$5)+1,0)</f>
        <v/>
      </c>
    </row>
    <row r="5965">
      <c r="B5965" s="28">
        <f>IF(C5965&lt; $D$4+1,MOD(((ROW(B5965)-ROW(B$7))),$C$5)+1,"")</f>
        <v/>
      </c>
      <c r="C5965" s="28">
        <f>ROUNDDOWN(((ROW(C5965)-ROW(C$7))/C$5)+1,0)</f>
        <v/>
      </c>
    </row>
    <row r="5966">
      <c r="B5966" s="28">
        <f>IF(C5966&lt; $D$4+1,MOD(((ROW(B5966)-ROW(B$7))),$C$5)+1,"")</f>
        <v/>
      </c>
      <c r="C5966" s="28">
        <f>ROUNDDOWN(((ROW(C5966)-ROW(C$7))/C$5)+1,0)</f>
        <v/>
      </c>
    </row>
    <row r="5967">
      <c r="B5967" s="28">
        <f>IF(C5967&lt; $D$4+1,MOD(((ROW(B5967)-ROW(B$7))),$C$5)+1,"")</f>
        <v/>
      </c>
      <c r="C5967" s="28">
        <f>ROUNDDOWN(((ROW(C5967)-ROW(C$7))/C$5)+1,0)</f>
        <v/>
      </c>
    </row>
    <row r="5968">
      <c r="B5968" s="28">
        <f>IF(C5968&lt; $D$4+1,MOD(((ROW(B5968)-ROW(B$7))),$C$5)+1,"")</f>
        <v/>
      </c>
      <c r="C5968" s="28">
        <f>ROUNDDOWN(((ROW(C5968)-ROW(C$7))/C$5)+1,0)</f>
        <v/>
      </c>
    </row>
    <row r="5969">
      <c r="B5969" s="28">
        <f>IF(C5969&lt; $D$4+1,MOD(((ROW(B5969)-ROW(B$7))),$C$5)+1,"")</f>
        <v/>
      </c>
      <c r="C5969" s="28">
        <f>ROUNDDOWN(((ROW(C5969)-ROW(C$7))/C$5)+1,0)</f>
        <v/>
      </c>
    </row>
    <row r="5970">
      <c r="B5970" s="28">
        <f>IF(C5970&lt; $D$4+1,MOD(((ROW(B5970)-ROW(B$7))),$C$5)+1,"")</f>
        <v/>
      </c>
      <c r="C5970" s="28">
        <f>ROUNDDOWN(((ROW(C5970)-ROW(C$7))/C$5)+1,0)</f>
        <v/>
      </c>
    </row>
    <row r="5971">
      <c r="B5971" s="28">
        <f>IF(C5971&lt; $D$4+1,MOD(((ROW(B5971)-ROW(B$7))),$C$5)+1,"")</f>
        <v/>
      </c>
      <c r="C5971" s="28">
        <f>ROUNDDOWN(((ROW(C5971)-ROW(C$7))/C$5)+1,0)</f>
        <v/>
      </c>
    </row>
    <row r="5972">
      <c r="B5972" s="28">
        <f>IF(C5972&lt; $D$4+1,MOD(((ROW(B5972)-ROW(B$7))),$C$5)+1,"")</f>
        <v/>
      </c>
      <c r="C5972" s="28">
        <f>ROUNDDOWN(((ROW(C5972)-ROW(C$7))/C$5)+1,0)</f>
        <v/>
      </c>
    </row>
    <row r="5973">
      <c r="B5973" s="28">
        <f>IF(C5973&lt; $D$4+1,MOD(((ROW(B5973)-ROW(B$7))),$C$5)+1,"")</f>
        <v/>
      </c>
      <c r="C5973" s="28">
        <f>ROUNDDOWN(((ROW(C5973)-ROW(C$7))/C$5)+1,0)</f>
        <v/>
      </c>
    </row>
    <row r="5974">
      <c r="B5974" s="28">
        <f>IF(C5974&lt; $D$4+1,MOD(((ROW(B5974)-ROW(B$7))),$C$5)+1,"")</f>
        <v/>
      </c>
      <c r="C5974" s="28">
        <f>ROUNDDOWN(((ROW(C5974)-ROW(C$7))/C$5)+1,0)</f>
        <v/>
      </c>
    </row>
    <row r="5975">
      <c r="B5975" s="28">
        <f>IF(C5975&lt; $D$4+1,MOD(((ROW(B5975)-ROW(B$7))),$C$5)+1,"")</f>
        <v/>
      </c>
      <c r="C5975" s="28">
        <f>ROUNDDOWN(((ROW(C5975)-ROW(C$7))/C$5)+1,0)</f>
        <v/>
      </c>
    </row>
    <row r="5976">
      <c r="B5976" s="28">
        <f>IF(C5976&lt; $D$4+1,MOD(((ROW(B5976)-ROW(B$7))),$C$5)+1,"")</f>
        <v/>
      </c>
      <c r="C5976" s="28">
        <f>ROUNDDOWN(((ROW(C5976)-ROW(C$7))/C$5)+1,0)</f>
        <v/>
      </c>
    </row>
    <row r="5977">
      <c r="B5977" s="28">
        <f>IF(C5977&lt; $D$4+1,MOD(((ROW(B5977)-ROW(B$7))),$C$5)+1,"")</f>
        <v/>
      </c>
      <c r="C5977" s="28">
        <f>ROUNDDOWN(((ROW(C5977)-ROW(C$7))/C$5)+1,0)</f>
        <v/>
      </c>
    </row>
    <row r="5978">
      <c r="B5978" s="28">
        <f>IF(C5978&lt; $D$4+1,MOD(((ROW(B5978)-ROW(B$7))),$C$5)+1,"")</f>
        <v/>
      </c>
      <c r="C5978" s="28">
        <f>ROUNDDOWN(((ROW(C5978)-ROW(C$7))/C$5)+1,0)</f>
        <v/>
      </c>
    </row>
    <row r="5979">
      <c r="B5979" s="28">
        <f>IF(C5979&lt; $D$4+1,MOD(((ROW(B5979)-ROW(B$7))),$C$5)+1,"")</f>
        <v/>
      </c>
      <c r="C5979" s="28">
        <f>ROUNDDOWN(((ROW(C5979)-ROW(C$7))/C$5)+1,0)</f>
        <v/>
      </c>
    </row>
    <row r="5980">
      <c r="B5980" s="28">
        <f>IF(C5980&lt; $D$4+1,MOD(((ROW(B5980)-ROW(B$7))),$C$5)+1,"")</f>
        <v/>
      </c>
      <c r="C5980" s="28">
        <f>ROUNDDOWN(((ROW(C5980)-ROW(C$7))/C$5)+1,0)</f>
        <v/>
      </c>
    </row>
    <row r="5981">
      <c r="B5981" s="28">
        <f>IF(C5981&lt; $D$4+1,MOD(((ROW(B5981)-ROW(B$7))),$C$5)+1,"")</f>
        <v/>
      </c>
      <c r="C5981" s="28">
        <f>ROUNDDOWN(((ROW(C5981)-ROW(C$7))/C$5)+1,0)</f>
        <v/>
      </c>
    </row>
    <row r="5982">
      <c r="B5982" s="28">
        <f>IF(C5982&lt; $D$4+1,MOD(((ROW(B5982)-ROW(B$7))),$C$5)+1,"")</f>
        <v/>
      </c>
      <c r="C5982" s="28">
        <f>ROUNDDOWN(((ROW(C5982)-ROW(C$7))/C$5)+1,0)</f>
        <v/>
      </c>
    </row>
    <row r="5983">
      <c r="B5983" s="28">
        <f>IF(C5983&lt; $D$4+1,MOD(((ROW(B5983)-ROW(B$7))),$C$5)+1,"")</f>
        <v/>
      </c>
      <c r="C5983" s="28">
        <f>ROUNDDOWN(((ROW(C5983)-ROW(C$7))/C$5)+1,0)</f>
        <v/>
      </c>
    </row>
    <row r="5984">
      <c r="B5984" s="28">
        <f>IF(C5984&lt; $D$4+1,MOD(((ROW(B5984)-ROW(B$7))),$C$5)+1,"")</f>
        <v/>
      </c>
      <c r="C5984" s="28">
        <f>ROUNDDOWN(((ROW(C5984)-ROW(C$7))/C$5)+1,0)</f>
        <v/>
      </c>
    </row>
    <row r="5985">
      <c r="B5985" s="28">
        <f>IF(C5985&lt; $D$4+1,MOD(((ROW(B5985)-ROW(B$7))),$C$5)+1,"")</f>
        <v/>
      </c>
      <c r="C5985" s="28">
        <f>ROUNDDOWN(((ROW(C5985)-ROW(C$7))/C$5)+1,0)</f>
        <v/>
      </c>
    </row>
    <row r="5986">
      <c r="B5986" s="28">
        <f>IF(C5986&lt; $D$4+1,MOD(((ROW(B5986)-ROW(B$7))),$C$5)+1,"")</f>
        <v/>
      </c>
      <c r="C5986" s="28">
        <f>ROUNDDOWN(((ROW(C5986)-ROW(C$7))/C$5)+1,0)</f>
        <v/>
      </c>
    </row>
    <row r="5987">
      <c r="B5987" s="28">
        <f>IF(C5987&lt; $D$4+1,MOD(((ROW(B5987)-ROW(B$7))),$C$5)+1,"")</f>
        <v/>
      </c>
      <c r="C5987" s="28">
        <f>ROUNDDOWN(((ROW(C5987)-ROW(C$7))/C$5)+1,0)</f>
        <v/>
      </c>
    </row>
    <row r="5988">
      <c r="B5988" s="28">
        <f>IF(C5988&lt; $D$4+1,MOD(((ROW(B5988)-ROW(B$7))),$C$5)+1,"")</f>
        <v/>
      </c>
      <c r="C5988" s="28">
        <f>ROUNDDOWN(((ROW(C5988)-ROW(C$7))/C$5)+1,0)</f>
        <v/>
      </c>
    </row>
    <row r="5989">
      <c r="B5989" s="28">
        <f>IF(C5989&lt; $D$4+1,MOD(((ROW(B5989)-ROW(B$7))),$C$5)+1,"")</f>
        <v/>
      </c>
      <c r="C5989" s="28">
        <f>ROUNDDOWN(((ROW(C5989)-ROW(C$7))/C$5)+1,0)</f>
        <v/>
      </c>
    </row>
    <row r="5990">
      <c r="B5990" s="28">
        <f>IF(C5990&lt; $D$4+1,MOD(((ROW(B5990)-ROW(B$7))),$C$5)+1,"")</f>
        <v/>
      </c>
      <c r="C5990" s="28">
        <f>ROUNDDOWN(((ROW(C5990)-ROW(C$7))/C$5)+1,0)</f>
        <v/>
      </c>
    </row>
    <row r="5991">
      <c r="B5991" s="28">
        <f>IF(C5991&lt; $D$4+1,MOD(((ROW(B5991)-ROW(B$7))),$C$5)+1,"")</f>
        <v/>
      </c>
      <c r="C5991" s="28">
        <f>ROUNDDOWN(((ROW(C5991)-ROW(C$7))/C$5)+1,0)</f>
        <v/>
      </c>
    </row>
    <row r="5992">
      <c r="B5992" s="28">
        <f>IF(C5992&lt; $D$4+1,MOD(((ROW(B5992)-ROW(B$7))),$C$5)+1,"")</f>
        <v/>
      </c>
      <c r="C5992" s="28">
        <f>ROUNDDOWN(((ROW(C5992)-ROW(C$7))/C$5)+1,0)</f>
        <v/>
      </c>
    </row>
    <row r="5993">
      <c r="B5993" s="28">
        <f>IF(C5993&lt; $D$4+1,MOD(((ROW(B5993)-ROW(B$7))),$C$5)+1,"")</f>
        <v/>
      </c>
      <c r="C5993" s="28">
        <f>ROUNDDOWN(((ROW(C5993)-ROW(C$7))/C$5)+1,0)</f>
        <v/>
      </c>
    </row>
    <row r="5994">
      <c r="B5994" s="28">
        <f>IF(C5994&lt; $D$4+1,MOD(((ROW(B5994)-ROW(B$7))),$C$5)+1,"")</f>
        <v/>
      </c>
      <c r="C5994" s="28">
        <f>ROUNDDOWN(((ROW(C5994)-ROW(C$7))/C$5)+1,0)</f>
        <v/>
      </c>
    </row>
    <row r="5995">
      <c r="B5995" s="28">
        <f>IF(C5995&lt; $D$4+1,MOD(((ROW(B5995)-ROW(B$7))),$C$5)+1,"")</f>
        <v/>
      </c>
      <c r="C5995" s="28">
        <f>ROUNDDOWN(((ROW(C5995)-ROW(C$7))/C$5)+1,0)</f>
        <v/>
      </c>
    </row>
    <row r="5996">
      <c r="B5996" s="28">
        <f>IF(C5996&lt; $D$4+1,MOD(((ROW(B5996)-ROW(B$7))),$C$5)+1,"")</f>
        <v/>
      </c>
      <c r="C5996" s="28">
        <f>ROUNDDOWN(((ROW(C5996)-ROW(C$7))/C$5)+1,0)</f>
        <v/>
      </c>
    </row>
    <row r="5997">
      <c r="B5997" s="28">
        <f>IF(C5997&lt; $D$4+1,MOD(((ROW(B5997)-ROW(B$7))),$C$5)+1,"")</f>
        <v/>
      </c>
      <c r="C5997" s="28">
        <f>ROUNDDOWN(((ROW(C5997)-ROW(C$7))/C$5)+1,0)</f>
        <v/>
      </c>
    </row>
    <row r="5998">
      <c r="B5998" s="28">
        <f>IF(C5998&lt; $D$4+1,MOD(((ROW(B5998)-ROW(B$7))),$C$5)+1,"")</f>
        <v/>
      </c>
      <c r="C5998" s="28">
        <f>ROUNDDOWN(((ROW(C5998)-ROW(C$7))/C$5)+1,0)</f>
        <v/>
      </c>
    </row>
    <row r="5999">
      <c r="B5999" s="28">
        <f>IF(C5999&lt; $D$4+1,MOD(((ROW(B5999)-ROW(B$7))),$C$5)+1,"")</f>
        <v/>
      </c>
      <c r="C5999" s="28">
        <f>ROUNDDOWN(((ROW(C5999)-ROW(C$7))/C$5)+1,0)</f>
        <v/>
      </c>
    </row>
    <row r="6000">
      <c r="B6000" s="28">
        <f>IF(C6000&lt; $D$4+1,MOD(((ROW(B6000)-ROW(B$7))),$C$5)+1,"")</f>
        <v/>
      </c>
      <c r="C6000" s="28">
        <f>ROUNDDOWN(((ROW(C6000)-ROW(C$7))/C$5)+1,0)</f>
        <v/>
      </c>
    </row>
    <row r="6001">
      <c r="B6001" s="28">
        <f>IF(C6001&lt; $D$4+1,MOD(((ROW(B6001)-ROW(B$7))),$C$5)+1,"")</f>
        <v/>
      </c>
      <c r="C6001" s="28">
        <f>ROUNDDOWN(((ROW(C6001)-ROW(C$7))/C$5)+1,0)</f>
        <v/>
      </c>
    </row>
    <row r="6002">
      <c r="B6002" s="28">
        <f>IF(C6002&lt; $D$4+1,MOD(((ROW(B6002)-ROW(B$7))),$C$5)+1,"")</f>
        <v/>
      </c>
      <c r="C6002" s="28">
        <f>ROUNDDOWN(((ROW(C6002)-ROW(C$7))/C$5)+1,0)</f>
        <v/>
      </c>
    </row>
    <row r="6003">
      <c r="B6003" s="28">
        <f>IF(C6003&lt; $D$4+1,MOD(((ROW(B6003)-ROW(B$7))),$C$5)+1,"")</f>
        <v/>
      </c>
      <c r="C6003" s="28">
        <f>ROUNDDOWN(((ROW(C6003)-ROW(C$7))/C$5)+1,0)</f>
        <v/>
      </c>
    </row>
    <row r="6004">
      <c r="B6004" s="28">
        <f>IF(C6004&lt; $D$4+1,MOD(((ROW(B6004)-ROW(B$7))),$C$5)+1,"")</f>
        <v/>
      </c>
      <c r="C6004" s="28">
        <f>ROUNDDOWN(((ROW(C6004)-ROW(C$7))/C$5)+1,0)</f>
        <v/>
      </c>
    </row>
    <row r="6005">
      <c r="B6005" s="28">
        <f>IF(C6005&lt; $D$4+1,MOD(((ROW(B6005)-ROW(B$7))),$C$5)+1,"")</f>
        <v/>
      </c>
      <c r="C6005" s="28">
        <f>ROUNDDOWN(((ROW(C6005)-ROW(C$7))/C$5)+1,0)</f>
        <v/>
      </c>
    </row>
    <row r="6006">
      <c r="B6006" s="28">
        <f>IF(C6006&lt; $D$4+1,MOD(((ROW(B6006)-ROW(B$7))),$C$5)+1,"")</f>
        <v/>
      </c>
      <c r="C6006" s="28">
        <f>ROUNDDOWN(((ROW(C6006)-ROW(C$7))/C$5)+1,0)</f>
        <v/>
      </c>
    </row>
    <row r="6007">
      <c r="B6007" s="28">
        <f>IF(C6007&lt; $D$4+1,MOD(((ROW(B6007)-ROW(B$7))),$C$5)+1,"")</f>
        <v/>
      </c>
      <c r="C6007" s="28">
        <f>ROUNDDOWN(((ROW(C6007)-ROW(C$7))/C$5)+1,0)</f>
        <v/>
      </c>
    </row>
    <row r="6008">
      <c r="B6008" s="28">
        <f>IF(C6008&lt; $D$4+1,MOD(((ROW(B6008)-ROW(B$7))),$C$5)+1,"")</f>
        <v/>
      </c>
      <c r="C6008" s="28">
        <f>ROUNDDOWN(((ROW(C6008)-ROW(C$7))/C$5)+1,0)</f>
        <v/>
      </c>
    </row>
    <row r="6009">
      <c r="B6009" s="28">
        <f>IF(C6009&lt; $D$4+1,MOD(((ROW(B6009)-ROW(B$7))),$C$5)+1,"")</f>
        <v/>
      </c>
      <c r="C6009" s="28">
        <f>ROUNDDOWN(((ROW(C6009)-ROW(C$7))/C$5)+1,0)</f>
        <v/>
      </c>
    </row>
    <row r="6010">
      <c r="B6010" s="28">
        <f>IF(C6010&lt; $D$4+1,MOD(((ROW(B6010)-ROW(B$7))),$C$5)+1,"")</f>
        <v/>
      </c>
      <c r="C6010" s="28">
        <f>ROUNDDOWN(((ROW(C6010)-ROW(C$7))/C$5)+1,0)</f>
        <v/>
      </c>
    </row>
    <row r="6011">
      <c r="B6011" s="28">
        <f>IF(C6011&lt; $D$4+1,MOD(((ROW(B6011)-ROW(B$7))),$C$5)+1,"")</f>
        <v/>
      </c>
      <c r="C6011" s="28">
        <f>ROUNDDOWN(((ROW(C6011)-ROW(C$7))/C$5)+1,0)</f>
        <v/>
      </c>
    </row>
    <row r="6012">
      <c r="B6012" s="28">
        <f>IF(C6012&lt; $D$4+1,MOD(((ROW(B6012)-ROW(B$7))),$C$5)+1,"")</f>
        <v/>
      </c>
      <c r="C6012" s="28">
        <f>ROUNDDOWN(((ROW(C6012)-ROW(C$7))/C$5)+1,0)</f>
        <v/>
      </c>
    </row>
    <row r="6013">
      <c r="B6013" s="28">
        <f>IF(C6013&lt; $D$4+1,MOD(((ROW(B6013)-ROW(B$7))),$C$5)+1,"")</f>
        <v/>
      </c>
      <c r="C6013" s="28">
        <f>ROUNDDOWN(((ROW(C6013)-ROW(C$7))/C$5)+1,0)</f>
        <v/>
      </c>
    </row>
    <row r="6014">
      <c r="B6014" s="28">
        <f>IF(C6014&lt; $D$4+1,MOD(((ROW(B6014)-ROW(B$7))),$C$5)+1,"")</f>
        <v/>
      </c>
      <c r="C6014" s="28">
        <f>ROUNDDOWN(((ROW(C6014)-ROW(C$7))/C$5)+1,0)</f>
        <v/>
      </c>
    </row>
    <row r="6015">
      <c r="B6015" s="28">
        <f>IF(C6015&lt; $D$4+1,MOD(((ROW(B6015)-ROW(B$7))),$C$5)+1,"")</f>
        <v/>
      </c>
      <c r="C6015" s="28">
        <f>ROUNDDOWN(((ROW(C6015)-ROW(C$7))/C$5)+1,0)</f>
        <v/>
      </c>
    </row>
    <row r="6016">
      <c r="B6016" s="28">
        <f>IF(C6016&lt; $D$4+1,MOD(((ROW(B6016)-ROW(B$7))),$C$5)+1,"")</f>
        <v/>
      </c>
      <c r="C6016" s="28">
        <f>ROUNDDOWN(((ROW(C6016)-ROW(C$7))/C$5)+1,0)</f>
        <v/>
      </c>
    </row>
    <row r="6017">
      <c r="B6017" s="28">
        <f>IF(C6017&lt; $D$4+1,MOD(((ROW(B6017)-ROW(B$7))),$C$5)+1,"")</f>
        <v/>
      </c>
      <c r="C6017" s="28">
        <f>ROUNDDOWN(((ROW(C6017)-ROW(C$7))/C$5)+1,0)</f>
        <v/>
      </c>
    </row>
    <row r="6018">
      <c r="B6018" s="28">
        <f>IF(C6018&lt; $D$4+1,MOD(((ROW(B6018)-ROW(B$7))),$C$5)+1,"")</f>
        <v/>
      </c>
      <c r="C6018" s="28">
        <f>ROUNDDOWN(((ROW(C6018)-ROW(C$7))/C$5)+1,0)</f>
        <v/>
      </c>
    </row>
    <row r="6019">
      <c r="B6019" s="28">
        <f>IF(C6019&lt; $D$4+1,MOD(((ROW(B6019)-ROW(B$7))),$C$5)+1,"")</f>
        <v/>
      </c>
      <c r="C6019" s="28">
        <f>ROUNDDOWN(((ROW(C6019)-ROW(C$7))/C$5)+1,0)</f>
        <v/>
      </c>
    </row>
    <row r="6020">
      <c r="B6020" s="28">
        <f>IF(C6020&lt; $D$4+1,MOD(((ROW(B6020)-ROW(B$7))),$C$5)+1,"")</f>
        <v/>
      </c>
      <c r="C6020" s="28">
        <f>ROUNDDOWN(((ROW(C6020)-ROW(C$7))/C$5)+1,0)</f>
        <v/>
      </c>
    </row>
    <row r="6021">
      <c r="B6021" s="28">
        <f>IF(C6021&lt; $D$4+1,MOD(((ROW(B6021)-ROW(B$7))),$C$5)+1,"")</f>
        <v/>
      </c>
      <c r="C6021" s="28">
        <f>ROUNDDOWN(((ROW(C6021)-ROW(C$7))/C$5)+1,0)</f>
        <v/>
      </c>
    </row>
    <row r="6022">
      <c r="B6022" s="28">
        <f>IF(C6022&lt; $D$4+1,MOD(((ROW(B6022)-ROW(B$7))),$C$5)+1,"")</f>
        <v/>
      </c>
      <c r="C6022" s="28">
        <f>ROUNDDOWN(((ROW(C6022)-ROW(C$7))/C$5)+1,0)</f>
        <v/>
      </c>
    </row>
    <row r="6023">
      <c r="B6023" s="28">
        <f>IF(C6023&lt; $D$4+1,MOD(((ROW(B6023)-ROW(B$7))),$C$5)+1,"")</f>
        <v/>
      </c>
      <c r="C6023" s="28">
        <f>ROUNDDOWN(((ROW(C6023)-ROW(C$7))/C$5)+1,0)</f>
        <v/>
      </c>
    </row>
    <row r="6024">
      <c r="B6024" s="28">
        <f>IF(C6024&lt; $D$4+1,MOD(((ROW(B6024)-ROW(B$7))),$C$5)+1,"")</f>
        <v/>
      </c>
      <c r="C6024" s="28">
        <f>ROUNDDOWN(((ROW(C6024)-ROW(C$7))/C$5)+1,0)</f>
        <v/>
      </c>
    </row>
    <row r="6025">
      <c r="B6025" s="28">
        <f>IF(C6025&lt; $D$4+1,MOD(((ROW(B6025)-ROW(B$7))),$C$5)+1,"")</f>
        <v/>
      </c>
      <c r="C6025" s="28">
        <f>ROUNDDOWN(((ROW(C6025)-ROW(C$7))/C$5)+1,0)</f>
        <v/>
      </c>
    </row>
    <row r="6026">
      <c r="B6026" s="28">
        <f>IF(C6026&lt; $D$4+1,MOD(((ROW(B6026)-ROW(B$7))),$C$5)+1,"")</f>
        <v/>
      </c>
      <c r="C6026" s="28">
        <f>ROUNDDOWN(((ROW(C6026)-ROW(C$7))/C$5)+1,0)</f>
        <v/>
      </c>
    </row>
    <row r="6027">
      <c r="B6027" s="28">
        <f>IF(C6027&lt; $D$4+1,MOD(((ROW(B6027)-ROW(B$7))),$C$5)+1,"")</f>
        <v/>
      </c>
      <c r="C6027" s="28">
        <f>ROUNDDOWN(((ROW(C6027)-ROW(C$7))/C$5)+1,0)</f>
        <v/>
      </c>
    </row>
    <row r="6028">
      <c r="B6028" s="28">
        <f>IF(C6028&lt; $D$4+1,MOD(((ROW(B6028)-ROW(B$7))),$C$5)+1,"")</f>
        <v/>
      </c>
      <c r="C6028" s="28">
        <f>ROUNDDOWN(((ROW(C6028)-ROW(C$7))/C$5)+1,0)</f>
        <v/>
      </c>
    </row>
    <row r="6029">
      <c r="B6029" s="28">
        <f>IF(C6029&lt; $D$4+1,MOD(((ROW(B6029)-ROW(B$7))),$C$5)+1,"")</f>
        <v/>
      </c>
      <c r="C6029" s="28">
        <f>ROUNDDOWN(((ROW(C6029)-ROW(C$7))/C$5)+1,0)</f>
        <v/>
      </c>
    </row>
    <row r="6030">
      <c r="B6030" s="28">
        <f>IF(C6030&lt; $D$4+1,MOD(((ROW(B6030)-ROW(B$7))),$C$5)+1,"")</f>
        <v/>
      </c>
      <c r="C6030" s="28">
        <f>ROUNDDOWN(((ROW(C6030)-ROW(C$7))/C$5)+1,0)</f>
        <v/>
      </c>
    </row>
    <row r="6031">
      <c r="B6031" s="28">
        <f>IF(C6031&lt; $D$4+1,MOD(((ROW(B6031)-ROW(B$7))),$C$5)+1,"")</f>
        <v/>
      </c>
      <c r="C6031" s="28">
        <f>ROUNDDOWN(((ROW(C6031)-ROW(C$7))/C$5)+1,0)</f>
        <v/>
      </c>
    </row>
    <row r="6032">
      <c r="B6032" s="28">
        <f>IF(C6032&lt; $D$4+1,MOD(((ROW(B6032)-ROW(B$7))),$C$5)+1,"")</f>
        <v/>
      </c>
      <c r="C6032" s="28">
        <f>ROUNDDOWN(((ROW(C6032)-ROW(C$7))/C$5)+1,0)</f>
        <v/>
      </c>
    </row>
    <row r="6033">
      <c r="B6033" s="28">
        <f>IF(C6033&lt; $D$4+1,MOD(((ROW(B6033)-ROW(B$7))),$C$5)+1,"")</f>
        <v/>
      </c>
      <c r="C6033" s="28">
        <f>ROUNDDOWN(((ROW(C6033)-ROW(C$7))/C$5)+1,0)</f>
        <v/>
      </c>
    </row>
    <row r="6034">
      <c r="B6034" s="28">
        <f>IF(C6034&lt; $D$4+1,MOD(((ROW(B6034)-ROW(B$7))),$C$5)+1,"")</f>
        <v/>
      </c>
      <c r="C6034" s="28">
        <f>ROUNDDOWN(((ROW(C6034)-ROW(C$7))/C$5)+1,0)</f>
        <v/>
      </c>
    </row>
    <row r="6035">
      <c r="B6035" s="28">
        <f>IF(C6035&lt; $D$4+1,MOD(((ROW(B6035)-ROW(B$7))),$C$5)+1,"")</f>
        <v/>
      </c>
      <c r="C6035" s="28">
        <f>ROUNDDOWN(((ROW(C6035)-ROW(C$7))/C$5)+1,0)</f>
        <v/>
      </c>
    </row>
    <row r="6036">
      <c r="B6036" s="28">
        <f>IF(C6036&lt; $D$4+1,MOD(((ROW(B6036)-ROW(B$7))),$C$5)+1,"")</f>
        <v/>
      </c>
      <c r="C6036" s="28">
        <f>ROUNDDOWN(((ROW(C6036)-ROW(C$7))/C$5)+1,0)</f>
        <v/>
      </c>
    </row>
    <row r="6037">
      <c r="B6037" s="28">
        <f>IF(C6037&lt; $D$4+1,MOD(((ROW(B6037)-ROW(B$7))),$C$5)+1,"")</f>
        <v/>
      </c>
      <c r="C6037" s="28">
        <f>ROUNDDOWN(((ROW(C6037)-ROW(C$7))/C$5)+1,0)</f>
        <v/>
      </c>
    </row>
    <row r="6038">
      <c r="B6038" s="28">
        <f>IF(C6038&lt; $D$4+1,MOD(((ROW(B6038)-ROW(B$7))),$C$5)+1,"")</f>
        <v/>
      </c>
      <c r="C6038" s="28">
        <f>ROUNDDOWN(((ROW(C6038)-ROW(C$7))/C$5)+1,0)</f>
        <v/>
      </c>
    </row>
    <row r="6039">
      <c r="B6039" s="28">
        <f>IF(C6039&lt; $D$4+1,MOD(((ROW(B6039)-ROW(B$7))),$C$5)+1,"")</f>
        <v/>
      </c>
      <c r="C6039" s="28">
        <f>ROUNDDOWN(((ROW(C6039)-ROW(C$7))/C$5)+1,0)</f>
        <v/>
      </c>
    </row>
    <row r="6040">
      <c r="B6040" s="28">
        <f>IF(C6040&lt; $D$4+1,MOD(((ROW(B6040)-ROW(B$7))),$C$5)+1,"")</f>
        <v/>
      </c>
      <c r="C6040" s="28">
        <f>ROUNDDOWN(((ROW(C6040)-ROW(C$7))/C$5)+1,0)</f>
        <v/>
      </c>
    </row>
    <row r="6041">
      <c r="B6041" s="28">
        <f>IF(C6041&lt; $D$4+1,MOD(((ROW(B6041)-ROW(B$7))),$C$5)+1,"")</f>
        <v/>
      </c>
      <c r="C6041" s="28">
        <f>ROUNDDOWN(((ROW(C6041)-ROW(C$7))/C$5)+1,0)</f>
        <v/>
      </c>
    </row>
    <row r="6042">
      <c r="B6042" s="28">
        <f>IF(C6042&lt; $D$4+1,MOD(((ROW(B6042)-ROW(B$7))),$C$5)+1,"")</f>
        <v/>
      </c>
      <c r="C6042" s="28">
        <f>ROUNDDOWN(((ROW(C6042)-ROW(C$7))/C$5)+1,0)</f>
        <v/>
      </c>
    </row>
    <row r="6043">
      <c r="B6043" s="28">
        <f>IF(C6043&lt; $D$4+1,MOD(((ROW(B6043)-ROW(B$7))),$C$5)+1,"")</f>
        <v/>
      </c>
      <c r="C6043" s="28">
        <f>ROUNDDOWN(((ROW(C6043)-ROW(C$7))/C$5)+1,0)</f>
        <v/>
      </c>
    </row>
    <row r="6044">
      <c r="B6044" s="28">
        <f>IF(C6044&lt; $D$4+1,MOD(((ROW(B6044)-ROW(B$7))),$C$5)+1,"")</f>
        <v/>
      </c>
      <c r="C6044" s="28">
        <f>ROUNDDOWN(((ROW(C6044)-ROW(C$7))/C$5)+1,0)</f>
        <v/>
      </c>
    </row>
    <row r="6045">
      <c r="B6045" s="28">
        <f>IF(C6045&lt; $D$4+1,MOD(((ROW(B6045)-ROW(B$7))),$C$5)+1,"")</f>
        <v/>
      </c>
      <c r="C6045" s="28">
        <f>ROUNDDOWN(((ROW(C6045)-ROW(C$7))/C$5)+1,0)</f>
        <v/>
      </c>
    </row>
    <row r="6046">
      <c r="B6046" s="28">
        <f>IF(C6046&lt; $D$4+1,MOD(((ROW(B6046)-ROW(B$7))),$C$5)+1,"")</f>
        <v/>
      </c>
      <c r="C6046" s="28">
        <f>ROUNDDOWN(((ROW(C6046)-ROW(C$7))/C$5)+1,0)</f>
        <v/>
      </c>
    </row>
    <row r="6047">
      <c r="B6047" s="28">
        <f>IF(C6047&lt; $D$4+1,MOD(((ROW(B6047)-ROW(B$7))),$C$5)+1,"")</f>
        <v/>
      </c>
      <c r="C6047" s="28">
        <f>ROUNDDOWN(((ROW(C6047)-ROW(C$7))/C$5)+1,0)</f>
        <v/>
      </c>
    </row>
    <row r="6048">
      <c r="B6048" s="28">
        <f>IF(C6048&lt; $D$4+1,MOD(((ROW(B6048)-ROW(B$7))),$C$5)+1,"")</f>
        <v/>
      </c>
      <c r="C6048" s="28">
        <f>ROUNDDOWN(((ROW(C6048)-ROW(C$7))/C$5)+1,0)</f>
        <v/>
      </c>
    </row>
    <row r="6049">
      <c r="B6049" s="28">
        <f>IF(C6049&lt; $D$4+1,MOD(((ROW(B6049)-ROW(B$7))),$C$5)+1,"")</f>
        <v/>
      </c>
      <c r="C6049" s="28">
        <f>ROUNDDOWN(((ROW(C6049)-ROW(C$7))/C$5)+1,0)</f>
        <v/>
      </c>
    </row>
    <row r="6050">
      <c r="B6050" s="28">
        <f>IF(C6050&lt; $D$4+1,MOD(((ROW(B6050)-ROW(B$7))),$C$5)+1,"")</f>
        <v/>
      </c>
      <c r="C6050" s="28">
        <f>ROUNDDOWN(((ROW(C6050)-ROW(C$7))/C$5)+1,0)</f>
        <v/>
      </c>
    </row>
    <row r="6051">
      <c r="B6051" s="28">
        <f>IF(C6051&lt; $D$4+1,MOD(((ROW(B6051)-ROW(B$7))),$C$5)+1,"")</f>
        <v/>
      </c>
      <c r="C6051" s="28">
        <f>ROUNDDOWN(((ROW(C6051)-ROW(C$7))/C$5)+1,0)</f>
        <v/>
      </c>
    </row>
    <row r="6052">
      <c r="B6052" s="28">
        <f>IF(C6052&lt; $D$4+1,MOD(((ROW(B6052)-ROW(B$7))),$C$5)+1,"")</f>
        <v/>
      </c>
      <c r="C6052" s="28">
        <f>ROUNDDOWN(((ROW(C6052)-ROW(C$7))/C$5)+1,0)</f>
        <v/>
      </c>
    </row>
    <row r="6053">
      <c r="B6053" s="28">
        <f>IF(C6053&lt; $D$4+1,MOD(((ROW(B6053)-ROW(B$7))),$C$5)+1,"")</f>
        <v/>
      </c>
      <c r="C6053" s="28">
        <f>ROUNDDOWN(((ROW(C6053)-ROW(C$7))/C$5)+1,0)</f>
        <v/>
      </c>
    </row>
    <row r="6054">
      <c r="B6054" s="28">
        <f>IF(C6054&lt; $D$4+1,MOD(((ROW(B6054)-ROW(B$7))),$C$5)+1,"")</f>
        <v/>
      </c>
      <c r="C6054" s="28">
        <f>ROUNDDOWN(((ROW(C6054)-ROW(C$7))/C$5)+1,0)</f>
        <v/>
      </c>
    </row>
    <row r="6055">
      <c r="B6055" s="28">
        <f>IF(C6055&lt; $D$4+1,MOD(((ROW(B6055)-ROW(B$7))),$C$5)+1,"")</f>
        <v/>
      </c>
      <c r="C6055" s="28">
        <f>ROUNDDOWN(((ROW(C6055)-ROW(C$7))/C$5)+1,0)</f>
        <v/>
      </c>
    </row>
    <row r="6056">
      <c r="B6056" s="28">
        <f>IF(C6056&lt; $D$4+1,MOD(((ROW(B6056)-ROW(B$7))),$C$5)+1,"")</f>
        <v/>
      </c>
      <c r="C6056" s="28">
        <f>ROUNDDOWN(((ROW(C6056)-ROW(C$7))/C$5)+1,0)</f>
        <v/>
      </c>
    </row>
    <row r="6057">
      <c r="B6057" s="28">
        <f>IF(C6057&lt; $D$4+1,MOD(((ROW(B6057)-ROW(B$7))),$C$5)+1,"")</f>
        <v/>
      </c>
      <c r="C6057" s="28">
        <f>ROUNDDOWN(((ROW(C6057)-ROW(C$7))/C$5)+1,0)</f>
        <v/>
      </c>
    </row>
    <row r="6058">
      <c r="B6058" s="28">
        <f>IF(C6058&lt; $D$4+1,MOD(((ROW(B6058)-ROW(B$7))),$C$5)+1,"")</f>
        <v/>
      </c>
      <c r="C6058" s="28">
        <f>ROUNDDOWN(((ROW(C6058)-ROW(C$7))/C$5)+1,0)</f>
        <v/>
      </c>
    </row>
    <row r="6059">
      <c r="B6059" s="28">
        <f>IF(C6059&lt; $D$4+1,MOD(((ROW(B6059)-ROW(B$7))),$C$5)+1,"")</f>
        <v/>
      </c>
      <c r="C6059" s="28">
        <f>ROUNDDOWN(((ROW(C6059)-ROW(C$7))/C$5)+1,0)</f>
        <v/>
      </c>
    </row>
    <row r="6060">
      <c r="B6060" s="28">
        <f>IF(C6060&lt; $D$4+1,MOD(((ROW(B6060)-ROW(B$7))),$C$5)+1,"")</f>
        <v/>
      </c>
      <c r="C6060" s="28">
        <f>ROUNDDOWN(((ROW(C6060)-ROW(C$7))/C$5)+1,0)</f>
        <v/>
      </c>
    </row>
    <row r="6061">
      <c r="B6061" s="28">
        <f>IF(C6061&lt; $D$4+1,MOD(((ROW(B6061)-ROW(B$7))),$C$5)+1,"")</f>
        <v/>
      </c>
      <c r="C6061" s="28">
        <f>ROUNDDOWN(((ROW(C6061)-ROW(C$7))/C$5)+1,0)</f>
        <v/>
      </c>
    </row>
    <row r="6062">
      <c r="B6062" s="28">
        <f>IF(C6062&lt; $D$4+1,MOD(((ROW(B6062)-ROW(B$7))),$C$5)+1,"")</f>
        <v/>
      </c>
      <c r="C6062" s="28">
        <f>ROUNDDOWN(((ROW(C6062)-ROW(C$7))/C$5)+1,0)</f>
        <v/>
      </c>
    </row>
    <row r="6063">
      <c r="B6063" s="28">
        <f>IF(C6063&lt; $D$4+1,MOD(((ROW(B6063)-ROW(B$7))),$C$5)+1,"")</f>
        <v/>
      </c>
      <c r="C6063" s="28">
        <f>ROUNDDOWN(((ROW(C6063)-ROW(C$7))/C$5)+1,0)</f>
        <v/>
      </c>
    </row>
    <row r="6064">
      <c r="B6064" s="28">
        <f>IF(C6064&lt; $D$4+1,MOD(((ROW(B6064)-ROW(B$7))),$C$5)+1,"")</f>
        <v/>
      </c>
      <c r="C6064" s="28">
        <f>ROUNDDOWN(((ROW(C6064)-ROW(C$7))/C$5)+1,0)</f>
        <v/>
      </c>
    </row>
    <row r="6065">
      <c r="B6065" s="28">
        <f>IF(C6065&lt; $D$4+1,MOD(((ROW(B6065)-ROW(B$7))),$C$5)+1,"")</f>
        <v/>
      </c>
      <c r="C6065" s="28">
        <f>ROUNDDOWN(((ROW(C6065)-ROW(C$7))/C$5)+1,0)</f>
        <v/>
      </c>
    </row>
    <row r="6066">
      <c r="B6066" s="28">
        <f>IF(C6066&lt; $D$4+1,MOD(((ROW(B6066)-ROW(B$7))),$C$5)+1,"")</f>
        <v/>
      </c>
      <c r="C6066" s="28">
        <f>ROUNDDOWN(((ROW(C6066)-ROW(C$7))/C$5)+1,0)</f>
        <v/>
      </c>
    </row>
    <row r="6067">
      <c r="B6067" s="28">
        <f>IF(C6067&lt; $D$4+1,MOD(((ROW(B6067)-ROW(B$7))),$C$5)+1,"")</f>
        <v/>
      </c>
      <c r="C6067" s="28">
        <f>ROUNDDOWN(((ROW(C6067)-ROW(C$7))/C$5)+1,0)</f>
        <v/>
      </c>
    </row>
    <row r="6068">
      <c r="B6068" s="28">
        <f>IF(C6068&lt; $D$4+1,MOD(((ROW(B6068)-ROW(B$7))),$C$5)+1,"")</f>
        <v/>
      </c>
      <c r="C6068" s="28">
        <f>ROUNDDOWN(((ROW(C6068)-ROW(C$7))/C$5)+1,0)</f>
        <v/>
      </c>
    </row>
    <row r="6069">
      <c r="B6069" s="28">
        <f>IF(C6069&lt; $D$4+1,MOD(((ROW(B6069)-ROW(B$7))),$C$5)+1,"")</f>
        <v/>
      </c>
      <c r="C6069" s="28">
        <f>ROUNDDOWN(((ROW(C6069)-ROW(C$7))/C$5)+1,0)</f>
        <v/>
      </c>
    </row>
    <row r="6070">
      <c r="B6070" s="28">
        <f>IF(C6070&lt; $D$4+1,MOD(((ROW(B6070)-ROW(B$7))),$C$5)+1,"")</f>
        <v/>
      </c>
      <c r="C6070" s="28">
        <f>ROUNDDOWN(((ROW(C6070)-ROW(C$7))/C$5)+1,0)</f>
        <v/>
      </c>
    </row>
    <row r="6071">
      <c r="B6071" s="28">
        <f>IF(C6071&lt; $D$4+1,MOD(((ROW(B6071)-ROW(B$7))),$C$5)+1,"")</f>
        <v/>
      </c>
      <c r="C6071" s="28">
        <f>ROUNDDOWN(((ROW(C6071)-ROW(C$7))/C$5)+1,0)</f>
        <v/>
      </c>
    </row>
    <row r="6072">
      <c r="B6072" s="28">
        <f>IF(C6072&lt; $D$4+1,MOD(((ROW(B6072)-ROW(B$7))),$C$5)+1,"")</f>
        <v/>
      </c>
      <c r="C6072" s="28">
        <f>ROUNDDOWN(((ROW(C6072)-ROW(C$7))/C$5)+1,0)</f>
        <v/>
      </c>
    </row>
    <row r="6073">
      <c r="B6073" s="28">
        <f>IF(C6073&lt; $D$4+1,MOD(((ROW(B6073)-ROW(B$7))),$C$5)+1,"")</f>
        <v/>
      </c>
      <c r="C6073" s="28">
        <f>ROUNDDOWN(((ROW(C6073)-ROW(C$7))/C$5)+1,0)</f>
        <v/>
      </c>
    </row>
    <row r="6074">
      <c r="B6074" s="28">
        <f>IF(C6074&lt; $D$4+1,MOD(((ROW(B6074)-ROW(B$7))),$C$5)+1,"")</f>
        <v/>
      </c>
      <c r="C6074" s="28">
        <f>ROUNDDOWN(((ROW(C6074)-ROW(C$7))/C$5)+1,0)</f>
        <v/>
      </c>
    </row>
    <row r="6075">
      <c r="B6075" s="28">
        <f>IF(C6075&lt; $D$4+1,MOD(((ROW(B6075)-ROW(B$7))),$C$5)+1,"")</f>
        <v/>
      </c>
      <c r="C6075" s="28">
        <f>ROUNDDOWN(((ROW(C6075)-ROW(C$7))/C$5)+1,0)</f>
        <v/>
      </c>
    </row>
    <row r="6076">
      <c r="B6076" s="28">
        <f>IF(C6076&lt; $D$4+1,MOD(((ROW(B6076)-ROW(B$7))),$C$5)+1,"")</f>
        <v/>
      </c>
      <c r="C6076" s="28">
        <f>ROUNDDOWN(((ROW(C6076)-ROW(C$7))/C$5)+1,0)</f>
        <v/>
      </c>
    </row>
    <row r="6077">
      <c r="B6077" s="28">
        <f>IF(C6077&lt; $D$4+1,MOD(((ROW(B6077)-ROW(B$7))),$C$5)+1,"")</f>
        <v/>
      </c>
      <c r="C6077" s="28">
        <f>ROUNDDOWN(((ROW(C6077)-ROW(C$7))/C$5)+1,0)</f>
        <v/>
      </c>
    </row>
    <row r="6078">
      <c r="B6078" s="28">
        <f>IF(C6078&lt; $D$4+1,MOD(((ROW(B6078)-ROW(B$7))),$C$5)+1,"")</f>
        <v/>
      </c>
      <c r="C6078" s="28">
        <f>ROUNDDOWN(((ROW(C6078)-ROW(C$7))/C$5)+1,0)</f>
        <v/>
      </c>
    </row>
    <row r="6079">
      <c r="B6079" s="28">
        <f>IF(C6079&lt; $D$4+1,MOD(((ROW(B6079)-ROW(B$7))),$C$5)+1,"")</f>
        <v/>
      </c>
      <c r="C6079" s="28">
        <f>ROUNDDOWN(((ROW(C6079)-ROW(C$7))/C$5)+1,0)</f>
        <v/>
      </c>
    </row>
    <row r="6080">
      <c r="B6080" s="28">
        <f>IF(C6080&lt; $D$4+1,MOD(((ROW(B6080)-ROW(B$7))),$C$5)+1,"")</f>
        <v/>
      </c>
      <c r="C6080" s="28">
        <f>ROUNDDOWN(((ROW(C6080)-ROW(C$7))/C$5)+1,0)</f>
        <v/>
      </c>
    </row>
    <row r="6081">
      <c r="B6081" s="28">
        <f>IF(C6081&lt; $D$4+1,MOD(((ROW(B6081)-ROW(B$7))),$C$5)+1,"")</f>
        <v/>
      </c>
      <c r="C6081" s="28">
        <f>ROUNDDOWN(((ROW(C6081)-ROW(C$7))/C$5)+1,0)</f>
        <v/>
      </c>
    </row>
    <row r="6082">
      <c r="B6082" s="28">
        <f>IF(C6082&lt; $D$4+1,MOD(((ROW(B6082)-ROW(B$7))),$C$5)+1,"")</f>
        <v/>
      </c>
      <c r="C6082" s="28">
        <f>ROUNDDOWN(((ROW(C6082)-ROW(C$7))/C$5)+1,0)</f>
        <v/>
      </c>
    </row>
    <row r="6083">
      <c r="B6083" s="28">
        <f>IF(C6083&lt; $D$4+1,MOD(((ROW(B6083)-ROW(B$7))),$C$5)+1,"")</f>
        <v/>
      </c>
      <c r="C6083" s="28">
        <f>ROUNDDOWN(((ROW(C6083)-ROW(C$7))/C$5)+1,0)</f>
        <v/>
      </c>
    </row>
    <row r="6084">
      <c r="B6084" s="28">
        <f>IF(C6084&lt; $D$4+1,MOD(((ROW(B6084)-ROW(B$7))),$C$5)+1,"")</f>
        <v/>
      </c>
      <c r="C6084" s="28">
        <f>ROUNDDOWN(((ROW(C6084)-ROW(C$7))/C$5)+1,0)</f>
        <v/>
      </c>
    </row>
    <row r="6085">
      <c r="B6085" s="28">
        <f>IF(C6085&lt; $D$4+1,MOD(((ROW(B6085)-ROW(B$7))),$C$5)+1,"")</f>
        <v/>
      </c>
      <c r="C6085" s="28">
        <f>ROUNDDOWN(((ROW(C6085)-ROW(C$7))/C$5)+1,0)</f>
        <v/>
      </c>
    </row>
    <row r="6086">
      <c r="B6086" s="28">
        <f>IF(C6086&lt; $D$4+1,MOD(((ROW(B6086)-ROW(B$7))),$C$5)+1,"")</f>
        <v/>
      </c>
      <c r="C6086" s="28">
        <f>ROUNDDOWN(((ROW(C6086)-ROW(C$7))/C$5)+1,0)</f>
        <v/>
      </c>
    </row>
    <row r="6087">
      <c r="B6087" s="28">
        <f>IF(C6087&lt; $D$4+1,MOD(((ROW(B6087)-ROW(B$7))),$C$5)+1,"")</f>
        <v/>
      </c>
      <c r="C6087" s="28">
        <f>ROUNDDOWN(((ROW(C6087)-ROW(C$7))/C$5)+1,0)</f>
        <v/>
      </c>
    </row>
    <row r="6088">
      <c r="B6088" s="28">
        <f>IF(C6088&lt; $D$4+1,MOD(((ROW(B6088)-ROW(B$7))),$C$5)+1,"")</f>
        <v/>
      </c>
      <c r="C6088" s="28">
        <f>ROUNDDOWN(((ROW(C6088)-ROW(C$7))/C$5)+1,0)</f>
        <v/>
      </c>
    </row>
    <row r="6089">
      <c r="B6089" s="28">
        <f>IF(C6089&lt; $D$4+1,MOD(((ROW(B6089)-ROW(B$7))),$C$5)+1,"")</f>
        <v/>
      </c>
      <c r="C6089" s="28">
        <f>ROUNDDOWN(((ROW(C6089)-ROW(C$7))/C$5)+1,0)</f>
        <v/>
      </c>
    </row>
    <row r="6090">
      <c r="B6090" s="28">
        <f>IF(C6090&lt; $D$4+1,MOD(((ROW(B6090)-ROW(B$7))),$C$5)+1,"")</f>
        <v/>
      </c>
      <c r="C6090" s="28">
        <f>ROUNDDOWN(((ROW(C6090)-ROW(C$7))/C$5)+1,0)</f>
        <v/>
      </c>
    </row>
    <row r="6091">
      <c r="B6091" s="28">
        <f>IF(C6091&lt; $D$4+1,MOD(((ROW(B6091)-ROW(B$7))),$C$5)+1,"")</f>
        <v/>
      </c>
      <c r="C6091" s="28">
        <f>ROUNDDOWN(((ROW(C6091)-ROW(C$7))/C$5)+1,0)</f>
        <v/>
      </c>
    </row>
    <row r="6092">
      <c r="B6092" s="28">
        <f>IF(C6092&lt; $D$4+1,MOD(((ROW(B6092)-ROW(B$7))),$C$5)+1,"")</f>
        <v/>
      </c>
      <c r="C6092" s="28">
        <f>ROUNDDOWN(((ROW(C6092)-ROW(C$7))/C$5)+1,0)</f>
        <v/>
      </c>
    </row>
    <row r="6093">
      <c r="B6093" s="28">
        <f>IF(C6093&lt; $D$4+1,MOD(((ROW(B6093)-ROW(B$7))),$C$5)+1,"")</f>
        <v/>
      </c>
      <c r="C6093" s="28">
        <f>ROUNDDOWN(((ROW(C6093)-ROW(C$7))/C$5)+1,0)</f>
        <v/>
      </c>
    </row>
    <row r="6094">
      <c r="B6094" s="28">
        <f>IF(C6094&lt; $D$4+1,MOD(((ROW(B6094)-ROW(B$7))),$C$5)+1,"")</f>
        <v/>
      </c>
      <c r="C6094" s="28">
        <f>ROUNDDOWN(((ROW(C6094)-ROW(C$7))/C$5)+1,0)</f>
        <v/>
      </c>
    </row>
    <row r="6095">
      <c r="B6095" s="28">
        <f>IF(C6095&lt; $D$4+1,MOD(((ROW(B6095)-ROW(B$7))),$C$5)+1,"")</f>
        <v/>
      </c>
      <c r="C6095" s="28">
        <f>ROUNDDOWN(((ROW(C6095)-ROW(C$7))/C$5)+1,0)</f>
        <v/>
      </c>
    </row>
    <row r="6096">
      <c r="B6096" s="28">
        <f>IF(C6096&lt; $D$4+1,MOD(((ROW(B6096)-ROW(B$7))),$C$5)+1,"")</f>
        <v/>
      </c>
      <c r="C6096" s="28">
        <f>ROUNDDOWN(((ROW(C6096)-ROW(C$7))/C$5)+1,0)</f>
        <v/>
      </c>
    </row>
    <row r="6097">
      <c r="B6097" s="28">
        <f>IF(C6097&lt; $D$4+1,MOD(((ROW(B6097)-ROW(B$7))),$C$5)+1,"")</f>
        <v/>
      </c>
      <c r="C6097" s="28">
        <f>ROUNDDOWN(((ROW(C6097)-ROW(C$7))/C$5)+1,0)</f>
        <v/>
      </c>
    </row>
    <row r="6098">
      <c r="B6098" s="28">
        <f>IF(C6098&lt; $D$4+1,MOD(((ROW(B6098)-ROW(B$7))),$C$5)+1,"")</f>
        <v/>
      </c>
      <c r="C6098" s="28">
        <f>ROUNDDOWN(((ROW(C6098)-ROW(C$7))/C$5)+1,0)</f>
        <v/>
      </c>
    </row>
    <row r="6099">
      <c r="B6099" s="28">
        <f>IF(C6099&lt; $D$4+1,MOD(((ROW(B6099)-ROW(B$7))),$C$5)+1,"")</f>
        <v/>
      </c>
      <c r="C6099" s="28">
        <f>ROUNDDOWN(((ROW(C6099)-ROW(C$7))/C$5)+1,0)</f>
        <v/>
      </c>
    </row>
    <row r="6100">
      <c r="B6100" s="28">
        <f>IF(C6100&lt; $D$4+1,MOD(((ROW(B6100)-ROW(B$7))),$C$5)+1,"")</f>
        <v/>
      </c>
      <c r="C6100" s="28">
        <f>ROUNDDOWN(((ROW(C6100)-ROW(C$7))/C$5)+1,0)</f>
        <v/>
      </c>
    </row>
    <row r="6101">
      <c r="B6101" s="28">
        <f>IF(C6101&lt; $D$4+1,MOD(((ROW(B6101)-ROW(B$7))),$C$5)+1,"")</f>
        <v/>
      </c>
      <c r="C6101" s="28">
        <f>ROUNDDOWN(((ROW(C6101)-ROW(C$7))/C$5)+1,0)</f>
        <v/>
      </c>
    </row>
    <row r="6102">
      <c r="B6102" s="28">
        <f>IF(C6102&lt; $D$4+1,MOD(((ROW(B6102)-ROW(B$7))),$C$5)+1,"")</f>
        <v/>
      </c>
      <c r="C6102" s="28">
        <f>ROUNDDOWN(((ROW(C6102)-ROW(C$7))/C$5)+1,0)</f>
        <v/>
      </c>
    </row>
    <row r="6103">
      <c r="B6103" s="28">
        <f>IF(C6103&lt; $D$4+1,MOD(((ROW(B6103)-ROW(B$7))),$C$5)+1,"")</f>
        <v/>
      </c>
      <c r="C6103" s="28">
        <f>ROUNDDOWN(((ROW(C6103)-ROW(C$7))/C$5)+1,0)</f>
        <v/>
      </c>
    </row>
    <row r="6104">
      <c r="B6104" s="28">
        <f>IF(C6104&lt; $D$4+1,MOD(((ROW(B6104)-ROW(B$7))),$C$5)+1,"")</f>
        <v/>
      </c>
      <c r="C6104" s="28">
        <f>ROUNDDOWN(((ROW(C6104)-ROW(C$7))/C$5)+1,0)</f>
        <v/>
      </c>
    </row>
    <row r="6105">
      <c r="B6105" s="28">
        <f>IF(C6105&lt; $D$4+1,MOD(((ROW(B6105)-ROW(B$7))),$C$5)+1,"")</f>
        <v/>
      </c>
      <c r="C6105" s="28">
        <f>ROUNDDOWN(((ROW(C6105)-ROW(C$7))/C$5)+1,0)</f>
        <v/>
      </c>
    </row>
    <row r="6106">
      <c r="B6106" s="28">
        <f>IF(C6106&lt; $D$4+1,MOD(((ROW(B6106)-ROW(B$7))),$C$5)+1,"")</f>
        <v/>
      </c>
      <c r="C6106" s="28">
        <f>ROUNDDOWN(((ROW(C6106)-ROW(C$7))/C$5)+1,0)</f>
        <v/>
      </c>
    </row>
    <row r="6107">
      <c r="B6107" s="28">
        <f>IF(C6107&lt; $D$4+1,MOD(((ROW(B6107)-ROW(B$7))),$C$5)+1,"")</f>
        <v/>
      </c>
      <c r="C6107" s="28">
        <f>ROUNDDOWN(((ROW(C6107)-ROW(C$7))/C$5)+1,0)</f>
        <v/>
      </c>
    </row>
    <row r="6108">
      <c r="B6108" s="28">
        <f>IF(C6108&lt; $D$4+1,MOD(((ROW(B6108)-ROW(B$7))),$C$5)+1,"")</f>
        <v/>
      </c>
      <c r="C6108" s="28">
        <f>ROUNDDOWN(((ROW(C6108)-ROW(C$7))/C$5)+1,0)</f>
        <v/>
      </c>
    </row>
    <row r="6109">
      <c r="B6109" s="28">
        <f>IF(C6109&lt; $D$4+1,MOD(((ROW(B6109)-ROW(B$7))),$C$5)+1,"")</f>
        <v/>
      </c>
      <c r="C6109" s="28">
        <f>ROUNDDOWN(((ROW(C6109)-ROW(C$7))/C$5)+1,0)</f>
        <v/>
      </c>
    </row>
    <row r="6110">
      <c r="B6110" s="28">
        <f>IF(C6110&lt; $D$4+1,MOD(((ROW(B6110)-ROW(B$7))),$C$5)+1,"")</f>
        <v/>
      </c>
      <c r="C6110" s="28">
        <f>ROUNDDOWN(((ROW(C6110)-ROW(C$7))/C$5)+1,0)</f>
        <v/>
      </c>
    </row>
    <row r="6111">
      <c r="B6111" s="28">
        <f>IF(C6111&lt; $D$4+1,MOD(((ROW(B6111)-ROW(B$7))),$C$5)+1,"")</f>
        <v/>
      </c>
      <c r="C6111" s="28">
        <f>ROUNDDOWN(((ROW(C6111)-ROW(C$7))/C$5)+1,0)</f>
        <v/>
      </c>
    </row>
    <row r="6112">
      <c r="B6112" s="28">
        <f>IF(C6112&lt; $D$4+1,MOD(((ROW(B6112)-ROW(B$7))),$C$5)+1,"")</f>
        <v/>
      </c>
      <c r="C6112" s="28">
        <f>ROUNDDOWN(((ROW(C6112)-ROW(C$7))/C$5)+1,0)</f>
        <v/>
      </c>
    </row>
    <row r="6113">
      <c r="B6113" s="28">
        <f>IF(C6113&lt; $D$4+1,MOD(((ROW(B6113)-ROW(B$7))),$C$5)+1,"")</f>
        <v/>
      </c>
      <c r="C6113" s="28">
        <f>ROUNDDOWN(((ROW(C6113)-ROW(C$7))/C$5)+1,0)</f>
        <v/>
      </c>
    </row>
    <row r="6114">
      <c r="B6114" s="28">
        <f>IF(C6114&lt; $D$4+1,MOD(((ROW(B6114)-ROW(B$7))),$C$5)+1,"")</f>
        <v/>
      </c>
      <c r="C6114" s="28">
        <f>ROUNDDOWN(((ROW(C6114)-ROW(C$7))/C$5)+1,0)</f>
        <v/>
      </c>
    </row>
    <row r="6115">
      <c r="B6115" s="28">
        <f>IF(C6115&lt; $D$4+1,MOD(((ROW(B6115)-ROW(B$7))),$C$5)+1,"")</f>
        <v/>
      </c>
      <c r="C6115" s="28">
        <f>ROUNDDOWN(((ROW(C6115)-ROW(C$7))/C$5)+1,0)</f>
        <v/>
      </c>
    </row>
    <row r="6116">
      <c r="B6116" s="28">
        <f>IF(C6116&lt; $D$4+1,MOD(((ROW(B6116)-ROW(B$7))),$C$5)+1,"")</f>
        <v/>
      </c>
      <c r="C6116" s="28">
        <f>ROUNDDOWN(((ROW(C6116)-ROW(C$7))/C$5)+1,0)</f>
        <v/>
      </c>
    </row>
    <row r="6117">
      <c r="B6117" s="28">
        <f>IF(C6117&lt; $D$4+1,MOD(((ROW(B6117)-ROW(B$7))),$C$5)+1,"")</f>
        <v/>
      </c>
      <c r="C6117" s="28">
        <f>ROUNDDOWN(((ROW(C6117)-ROW(C$7))/C$5)+1,0)</f>
        <v/>
      </c>
    </row>
    <row r="6118">
      <c r="B6118" s="28">
        <f>IF(C6118&lt; $D$4+1,MOD(((ROW(B6118)-ROW(B$7))),$C$5)+1,"")</f>
        <v/>
      </c>
      <c r="C6118" s="28">
        <f>ROUNDDOWN(((ROW(C6118)-ROW(C$7))/C$5)+1,0)</f>
        <v/>
      </c>
    </row>
    <row r="6119">
      <c r="B6119" s="28">
        <f>IF(C6119&lt; $D$4+1,MOD(((ROW(B6119)-ROW(B$7))),$C$5)+1,"")</f>
        <v/>
      </c>
      <c r="C6119" s="28">
        <f>ROUNDDOWN(((ROW(C6119)-ROW(C$7))/C$5)+1,0)</f>
        <v/>
      </c>
    </row>
    <row r="6120">
      <c r="B6120" s="28">
        <f>IF(C6120&lt; $D$4+1,MOD(((ROW(B6120)-ROW(B$7))),$C$5)+1,"")</f>
        <v/>
      </c>
      <c r="C6120" s="28">
        <f>ROUNDDOWN(((ROW(C6120)-ROW(C$7))/C$5)+1,0)</f>
        <v/>
      </c>
    </row>
    <row r="6121">
      <c r="B6121" s="28">
        <f>IF(C6121&lt; $D$4+1,MOD(((ROW(B6121)-ROW(B$7))),$C$5)+1,"")</f>
        <v/>
      </c>
      <c r="C6121" s="28">
        <f>ROUNDDOWN(((ROW(C6121)-ROW(C$7))/C$5)+1,0)</f>
        <v/>
      </c>
    </row>
    <row r="6122">
      <c r="B6122" s="28">
        <f>IF(C6122&lt; $D$4+1,MOD(((ROW(B6122)-ROW(B$7))),$C$5)+1,"")</f>
        <v/>
      </c>
      <c r="C6122" s="28">
        <f>ROUNDDOWN(((ROW(C6122)-ROW(C$7))/C$5)+1,0)</f>
        <v/>
      </c>
    </row>
    <row r="6123">
      <c r="B6123" s="28">
        <f>IF(C6123&lt; $D$4+1,MOD(((ROW(B6123)-ROW(B$7))),$C$5)+1,"")</f>
        <v/>
      </c>
      <c r="C6123" s="28">
        <f>ROUNDDOWN(((ROW(C6123)-ROW(C$7))/C$5)+1,0)</f>
        <v/>
      </c>
    </row>
    <row r="6124">
      <c r="B6124" s="28">
        <f>IF(C6124&lt; $D$4+1,MOD(((ROW(B6124)-ROW(B$7))),$C$5)+1,"")</f>
        <v/>
      </c>
      <c r="C6124" s="28">
        <f>ROUNDDOWN(((ROW(C6124)-ROW(C$7))/C$5)+1,0)</f>
        <v/>
      </c>
    </row>
    <row r="6125">
      <c r="B6125" s="28">
        <f>IF(C6125&lt; $D$4+1,MOD(((ROW(B6125)-ROW(B$7))),$C$5)+1,"")</f>
        <v/>
      </c>
      <c r="C6125" s="28">
        <f>ROUNDDOWN(((ROW(C6125)-ROW(C$7))/C$5)+1,0)</f>
        <v/>
      </c>
    </row>
    <row r="6126">
      <c r="B6126" s="28">
        <f>IF(C6126&lt; $D$4+1,MOD(((ROW(B6126)-ROW(B$7))),$C$5)+1,"")</f>
        <v/>
      </c>
      <c r="C6126" s="28">
        <f>ROUNDDOWN(((ROW(C6126)-ROW(C$7))/C$5)+1,0)</f>
        <v/>
      </c>
    </row>
    <row r="6127">
      <c r="B6127" s="28">
        <f>IF(C6127&lt; $D$4+1,MOD(((ROW(B6127)-ROW(B$7))),$C$5)+1,"")</f>
        <v/>
      </c>
      <c r="C6127" s="28">
        <f>ROUNDDOWN(((ROW(C6127)-ROW(C$7))/C$5)+1,0)</f>
        <v/>
      </c>
    </row>
    <row r="6128">
      <c r="B6128" s="28">
        <f>IF(C6128&lt; $D$4+1,MOD(((ROW(B6128)-ROW(B$7))),$C$5)+1,"")</f>
        <v/>
      </c>
      <c r="C6128" s="28">
        <f>ROUNDDOWN(((ROW(C6128)-ROW(C$7))/C$5)+1,0)</f>
        <v/>
      </c>
    </row>
    <row r="6129">
      <c r="B6129" s="28">
        <f>IF(C6129&lt; $D$4+1,MOD(((ROW(B6129)-ROW(B$7))),$C$5)+1,"")</f>
        <v/>
      </c>
      <c r="C6129" s="28">
        <f>ROUNDDOWN(((ROW(C6129)-ROW(C$7))/C$5)+1,0)</f>
        <v/>
      </c>
    </row>
    <row r="6130">
      <c r="B6130" s="28">
        <f>IF(C6130&lt; $D$4+1,MOD(((ROW(B6130)-ROW(B$7))),$C$5)+1,"")</f>
        <v/>
      </c>
      <c r="C6130" s="28">
        <f>ROUNDDOWN(((ROW(C6130)-ROW(C$7))/C$5)+1,0)</f>
        <v/>
      </c>
    </row>
    <row r="6131">
      <c r="B6131" s="28">
        <f>IF(C6131&lt; $D$4+1,MOD(((ROW(B6131)-ROW(B$7))),$C$5)+1,"")</f>
        <v/>
      </c>
      <c r="C6131" s="28">
        <f>ROUNDDOWN(((ROW(C6131)-ROW(C$7))/C$5)+1,0)</f>
        <v/>
      </c>
    </row>
    <row r="6132">
      <c r="B6132" s="28">
        <f>IF(C6132&lt; $D$4+1,MOD(((ROW(B6132)-ROW(B$7))),$C$5)+1,"")</f>
        <v/>
      </c>
      <c r="C6132" s="28">
        <f>ROUNDDOWN(((ROW(C6132)-ROW(C$7))/C$5)+1,0)</f>
        <v/>
      </c>
    </row>
    <row r="6133">
      <c r="B6133" s="28">
        <f>IF(C6133&lt; $D$4+1,MOD(((ROW(B6133)-ROW(B$7))),$C$5)+1,"")</f>
        <v/>
      </c>
      <c r="C6133" s="28">
        <f>ROUNDDOWN(((ROW(C6133)-ROW(C$7))/C$5)+1,0)</f>
        <v/>
      </c>
    </row>
    <row r="6134">
      <c r="B6134" s="28">
        <f>IF(C6134&lt; $D$4+1,MOD(((ROW(B6134)-ROW(B$7))),$C$5)+1,"")</f>
        <v/>
      </c>
      <c r="C6134" s="28">
        <f>ROUNDDOWN(((ROW(C6134)-ROW(C$7))/C$5)+1,0)</f>
        <v/>
      </c>
    </row>
    <row r="6135">
      <c r="B6135" s="28">
        <f>IF(C6135&lt; $D$4+1,MOD(((ROW(B6135)-ROW(B$7))),$C$5)+1,"")</f>
        <v/>
      </c>
      <c r="C6135" s="28">
        <f>ROUNDDOWN(((ROW(C6135)-ROW(C$7))/C$5)+1,0)</f>
        <v/>
      </c>
    </row>
    <row r="6136">
      <c r="B6136" s="28">
        <f>IF(C6136&lt; $D$4+1,MOD(((ROW(B6136)-ROW(B$7))),$C$5)+1,"")</f>
        <v/>
      </c>
      <c r="C6136" s="28">
        <f>ROUNDDOWN(((ROW(C6136)-ROW(C$7))/C$5)+1,0)</f>
        <v/>
      </c>
    </row>
    <row r="6137">
      <c r="B6137" s="28">
        <f>IF(C6137&lt; $D$4+1,MOD(((ROW(B6137)-ROW(B$7))),$C$5)+1,"")</f>
        <v/>
      </c>
      <c r="C6137" s="28">
        <f>ROUNDDOWN(((ROW(C6137)-ROW(C$7))/C$5)+1,0)</f>
        <v/>
      </c>
    </row>
    <row r="6138">
      <c r="B6138" s="28">
        <f>IF(C6138&lt; $D$4+1,MOD(((ROW(B6138)-ROW(B$7))),$C$5)+1,"")</f>
        <v/>
      </c>
      <c r="C6138" s="28">
        <f>ROUNDDOWN(((ROW(C6138)-ROW(C$7))/C$5)+1,0)</f>
        <v/>
      </c>
    </row>
    <row r="6139">
      <c r="B6139" s="28">
        <f>IF(C6139&lt; $D$4+1,MOD(((ROW(B6139)-ROW(B$7))),$C$5)+1,"")</f>
        <v/>
      </c>
      <c r="C6139" s="28">
        <f>ROUNDDOWN(((ROW(C6139)-ROW(C$7))/C$5)+1,0)</f>
        <v/>
      </c>
    </row>
    <row r="6140">
      <c r="B6140" s="28">
        <f>IF(C6140&lt; $D$4+1,MOD(((ROW(B6140)-ROW(B$7))),$C$5)+1,"")</f>
        <v/>
      </c>
      <c r="C6140" s="28">
        <f>ROUNDDOWN(((ROW(C6140)-ROW(C$7))/C$5)+1,0)</f>
        <v/>
      </c>
    </row>
    <row r="6141">
      <c r="B6141" s="28">
        <f>IF(C6141&lt; $D$4+1,MOD(((ROW(B6141)-ROW(B$7))),$C$5)+1,"")</f>
        <v/>
      </c>
      <c r="C6141" s="28">
        <f>ROUNDDOWN(((ROW(C6141)-ROW(C$7))/C$5)+1,0)</f>
        <v/>
      </c>
    </row>
    <row r="6142">
      <c r="B6142" s="28">
        <f>IF(C6142&lt; $D$4+1,MOD(((ROW(B6142)-ROW(B$7))),$C$5)+1,"")</f>
        <v/>
      </c>
      <c r="C6142" s="28">
        <f>ROUNDDOWN(((ROW(C6142)-ROW(C$7))/C$5)+1,0)</f>
        <v/>
      </c>
    </row>
    <row r="6143">
      <c r="B6143" s="28">
        <f>IF(C6143&lt; $D$4+1,MOD(((ROW(B6143)-ROW(B$7))),$C$5)+1,"")</f>
        <v/>
      </c>
      <c r="C6143" s="28">
        <f>ROUNDDOWN(((ROW(C6143)-ROW(C$7))/C$5)+1,0)</f>
        <v/>
      </c>
    </row>
    <row r="6144">
      <c r="B6144" s="28">
        <f>IF(C6144&lt; $D$4+1,MOD(((ROW(B6144)-ROW(B$7))),$C$5)+1,"")</f>
        <v/>
      </c>
      <c r="C6144" s="28">
        <f>ROUNDDOWN(((ROW(C6144)-ROW(C$7))/C$5)+1,0)</f>
        <v/>
      </c>
    </row>
    <row r="6145">
      <c r="B6145" s="28">
        <f>IF(C6145&lt; $D$4+1,MOD(((ROW(B6145)-ROW(B$7))),$C$5)+1,"")</f>
        <v/>
      </c>
      <c r="C6145" s="28">
        <f>ROUNDDOWN(((ROW(C6145)-ROW(C$7))/C$5)+1,0)</f>
        <v/>
      </c>
    </row>
    <row r="6146">
      <c r="B6146" s="28">
        <f>IF(C6146&lt; $D$4+1,MOD(((ROW(B6146)-ROW(B$7))),$C$5)+1,"")</f>
        <v/>
      </c>
      <c r="C6146" s="28">
        <f>ROUNDDOWN(((ROW(C6146)-ROW(C$7))/C$5)+1,0)</f>
        <v/>
      </c>
    </row>
    <row r="6147">
      <c r="B6147" s="28">
        <f>IF(C6147&lt; $D$4+1,MOD(((ROW(B6147)-ROW(B$7))),$C$5)+1,"")</f>
        <v/>
      </c>
      <c r="C6147" s="28">
        <f>ROUNDDOWN(((ROW(C6147)-ROW(C$7))/C$5)+1,0)</f>
        <v/>
      </c>
    </row>
    <row r="6148">
      <c r="B6148" s="28">
        <f>IF(C6148&lt; $D$4+1,MOD(((ROW(B6148)-ROW(B$7))),$C$5)+1,"")</f>
        <v/>
      </c>
      <c r="C6148" s="28">
        <f>ROUNDDOWN(((ROW(C6148)-ROW(C$7))/C$5)+1,0)</f>
        <v/>
      </c>
    </row>
    <row r="6149">
      <c r="B6149" s="28">
        <f>IF(C6149&lt; $D$4+1,MOD(((ROW(B6149)-ROW(B$7))),$C$5)+1,"")</f>
        <v/>
      </c>
      <c r="C6149" s="28">
        <f>ROUNDDOWN(((ROW(C6149)-ROW(C$7))/C$5)+1,0)</f>
        <v/>
      </c>
    </row>
    <row r="6150">
      <c r="B6150" s="28">
        <f>IF(C6150&lt; $D$4+1,MOD(((ROW(B6150)-ROW(B$7))),$C$5)+1,"")</f>
        <v/>
      </c>
      <c r="C6150" s="28">
        <f>ROUNDDOWN(((ROW(C6150)-ROW(C$7))/C$5)+1,0)</f>
        <v/>
      </c>
    </row>
    <row r="6151">
      <c r="B6151" s="28">
        <f>IF(C6151&lt; $D$4+1,MOD(((ROW(B6151)-ROW(B$7))),$C$5)+1,"")</f>
        <v/>
      </c>
      <c r="C6151" s="28">
        <f>ROUNDDOWN(((ROW(C6151)-ROW(C$7))/C$5)+1,0)</f>
        <v/>
      </c>
    </row>
    <row r="6152">
      <c r="B6152" s="28">
        <f>IF(C6152&lt; $D$4+1,MOD(((ROW(B6152)-ROW(B$7))),$C$5)+1,"")</f>
        <v/>
      </c>
      <c r="C6152" s="28">
        <f>ROUNDDOWN(((ROW(C6152)-ROW(C$7))/C$5)+1,0)</f>
        <v/>
      </c>
    </row>
    <row r="6153">
      <c r="B6153" s="28">
        <f>IF(C6153&lt; $D$4+1,MOD(((ROW(B6153)-ROW(B$7))),$C$5)+1,"")</f>
        <v/>
      </c>
      <c r="C6153" s="28">
        <f>ROUNDDOWN(((ROW(C6153)-ROW(C$7))/C$5)+1,0)</f>
        <v/>
      </c>
    </row>
    <row r="6154">
      <c r="B6154" s="28">
        <f>IF(C6154&lt; $D$4+1,MOD(((ROW(B6154)-ROW(B$7))),$C$5)+1,"")</f>
        <v/>
      </c>
      <c r="C6154" s="28">
        <f>ROUNDDOWN(((ROW(C6154)-ROW(C$7))/C$5)+1,0)</f>
        <v/>
      </c>
    </row>
    <row r="6155">
      <c r="B6155" s="28">
        <f>IF(C6155&lt; $D$4+1,MOD(((ROW(B6155)-ROW(B$7))),$C$5)+1,"")</f>
        <v/>
      </c>
      <c r="C6155" s="28">
        <f>ROUNDDOWN(((ROW(C6155)-ROW(C$7))/C$5)+1,0)</f>
        <v/>
      </c>
    </row>
    <row r="6156">
      <c r="B6156" s="28">
        <f>IF(C6156&lt; $D$4+1,MOD(((ROW(B6156)-ROW(B$7))),$C$5)+1,"")</f>
        <v/>
      </c>
      <c r="C6156" s="28">
        <f>ROUNDDOWN(((ROW(C6156)-ROW(C$7))/C$5)+1,0)</f>
        <v/>
      </c>
    </row>
    <row r="6157">
      <c r="B6157" s="28">
        <f>IF(C6157&lt; $D$4+1,MOD(((ROW(B6157)-ROW(B$7))),$C$5)+1,"")</f>
        <v/>
      </c>
      <c r="C6157" s="28">
        <f>ROUNDDOWN(((ROW(C6157)-ROW(C$7))/C$5)+1,0)</f>
        <v/>
      </c>
    </row>
    <row r="6158">
      <c r="B6158" s="28">
        <f>IF(C6158&lt; $D$4+1,MOD(((ROW(B6158)-ROW(B$7))),$C$5)+1,"")</f>
        <v/>
      </c>
      <c r="C6158" s="28">
        <f>ROUNDDOWN(((ROW(C6158)-ROW(C$7))/C$5)+1,0)</f>
        <v/>
      </c>
    </row>
    <row r="6159">
      <c r="B6159" s="28">
        <f>IF(C6159&lt; $D$4+1,MOD(((ROW(B6159)-ROW(B$7))),$C$5)+1,"")</f>
        <v/>
      </c>
      <c r="C6159" s="28">
        <f>ROUNDDOWN(((ROW(C6159)-ROW(C$7))/C$5)+1,0)</f>
        <v/>
      </c>
    </row>
    <row r="6160">
      <c r="B6160" s="28">
        <f>IF(C6160&lt; $D$4+1,MOD(((ROW(B6160)-ROW(B$7))),$C$5)+1,"")</f>
        <v/>
      </c>
      <c r="C6160" s="28">
        <f>ROUNDDOWN(((ROW(C6160)-ROW(C$7))/C$5)+1,0)</f>
        <v/>
      </c>
    </row>
    <row r="6161">
      <c r="B6161" s="28">
        <f>IF(C6161&lt; $D$4+1,MOD(((ROW(B6161)-ROW(B$7))),$C$5)+1,"")</f>
        <v/>
      </c>
      <c r="C6161" s="28">
        <f>ROUNDDOWN(((ROW(C6161)-ROW(C$7))/C$5)+1,0)</f>
        <v/>
      </c>
    </row>
    <row r="6162">
      <c r="B6162" s="28">
        <f>IF(C6162&lt; $D$4+1,MOD(((ROW(B6162)-ROW(B$7))),$C$5)+1,"")</f>
        <v/>
      </c>
      <c r="C6162" s="28">
        <f>ROUNDDOWN(((ROW(C6162)-ROW(C$7))/C$5)+1,0)</f>
        <v/>
      </c>
    </row>
    <row r="6163">
      <c r="B6163" s="28">
        <f>IF(C6163&lt; $D$4+1,MOD(((ROW(B6163)-ROW(B$7))),$C$5)+1,"")</f>
        <v/>
      </c>
      <c r="C6163" s="28">
        <f>ROUNDDOWN(((ROW(C6163)-ROW(C$7))/C$5)+1,0)</f>
        <v/>
      </c>
    </row>
    <row r="6164">
      <c r="B6164" s="28">
        <f>IF(C6164&lt; $D$4+1,MOD(((ROW(B6164)-ROW(B$7))),$C$5)+1,"")</f>
        <v/>
      </c>
      <c r="C6164" s="28">
        <f>ROUNDDOWN(((ROW(C6164)-ROW(C$7))/C$5)+1,0)</f>
        <v/>
      </c>
    </row>
    <row r="6165">
      <c r="B6165" s="28">
        <f>IF(C6165&lt; $D$4+1,MOD(((ROW(B6165)-ROW(B$7))),$C$5)+1,"")</f>
        <v/>
      </c>
      <c r="C6165" s="28">
        <f>ROUNDDOWN(((ROW(C6165)-ROW(C$7))/C$5)+1,0)</f>
        <v/>
      </c>
    </row>
    <row r="6166">
      <c r="B6166" s="28">
        <f>IF(C6166&lt; $D$4+1,MOD(((ROW(B6166)-ROW(B$7))),$C$5)+1,"")</f>
        <v/>
      </c>
      <c r="C6166" s="28">
        <f>ROUNDDOWN(((ROW(C6166)-ROW(C$7))/C$5)+1,0)</f>
        <v/>
      </c>
    </row>
    <row r="6167">
      <c r="B6167" s="28">
        <f>IF(C6167&lt; $D$4+1,MOD(((ROW(B6167)-ROW(B$7))),$C$5)+1,"")</f>
        <v/>
      </c>
      <c r="C6167" s="28">
        <f>ROUNDDOWN(((ROW(C6167)-ROW(C$7))/C$5)+1,0)</f>
        <v/>
      </c>
    </row>
    <row r="6168">
      <c r="B6168" s="28">
        <f>IF(C6168&lt; $D$4+1,MOD(((ROW(B6168)-ROW(B$7))),$C$5)+1,"")</f>
        <v/>
      </c>
      <c r="C6168" s="28">
        <f>ROUNDDOWN(((ROW(C6168)-ROW(C$7))/C$5)+1,0)</f>
        <v/>
      </c>
    </row>
    <row r="6169">
      <c r="B6169" s="28">
        <f>IF(C6169&lt; $D$4+1,MOD(((ROW(B6169)-ROW(B$7))),$C$5)+1,"")</f>
        <v/>
      </c>
      <c r="C6169" s="28">
        <f>ROUNDDOWN(((ROW(C6169)-ROW(C$7))/C$5)+1,0)</f>
        <v/>
      </c>
    </row>
    <row r="6170">
      <c r="B6170" s="28">
        <f>IF(C6170&lt; $D$4+1,MOD(((ROW(B6170)-ROW(B$7))),$C$5)+1,"")</f>
        <v/>
      </c>
      <c r="C6170" s="28">
        <f>ROUNDDOWN(((ROW(C6170)-ROW(C$7))/C$5)+1,0)</f>
        <v/>
      </c>
    </row>
    <row r="6171">
      <c r="B6171" s="28">
        <f>IF(C6171&lt; $D$4+1,MOD(((ROW(B6171)-ROW(B$7))),$C$5)+1,"")</f>
        <v/>
      </c>
      <c r="C6171" s="28">
        <f>ROUNDDOWN(((ROW(C6171)-ROW(C$7))/C$5)+1,0)</f>
        <v/>
      </c>
    </row>
    <row r="6172">
      <c r="B6172" s="28">
        <f>IF(C6172&lt; $D$4+1,MOD(((ROW(B6172)-ROW(B$7))),$C$5)+1,"")</f>
        <v/>
      </c>
      <c r="C6172" s="28">
        <f>ROUNDDOWN(((ROW(C6172)-ROW(C$7))/C$5)+1,0)</f>
        <v/>
      </c>
    </row>
    <row r="6173">
      <c r="B6173" s="28">
        <f>IF(C6173&lt; $D$4+1,MOD(((ROW(B6173)-ROW(B$7))),$C$5)+1,"")</f>
        <v/>
      </c>
      <c r="C6173" s="28">
        <f>ROUNDDOWN(((ROW(C6173)-ROW(C$7))/C$5)+1,0)</f>
        <v/>
      </c>
    </row>
    <row r="6174">
      <c r="B6174" s="28">
        <f>IF(C6174&lt; $D$4+1,MOD(((ROW(B6174)-ROW(B$7))),$C$5)+1,"")</f>
        <v/>
      </c>
      <c r="C6174" s="28">
        <f>ROUNDDOWN(((ROW(C6174)-ROW(C$7))/C$5)+1,0)</f>
        <v/>
      </c>
    </row>
    <row r="6175">
      <c r="B6175" s="28">
        <f>IF(C6175&lt; $D$4+1,MOD(((ROW(B6175)-ROW(B$7))),$C$5)+1,"")</f>
        <v/>
      </c>
      <c r="C6175" s="28">
        <f>ROUNDDOWN(((ROW(C6175)-ROW(C$7))/C$5)+1,0)</f>
        <v/>
      </c>
    </row>
    <row r="6176">
      <c r="B6176" s="28">
        <f>IF(C6176&lt; $D$4+1,MOD(((ROW(B6176)-ROW(B$7))),$C$5)+1,"")</f>
        <v/>
      </c>
      <c r="C6176" s="28">
        <f>ROUNDDOWN(((ROW(C6176)-ROW(C$7))/C$5)+1,0)</f>
        <v/>
      </c>
    </row>
    <row r="6177">
      <c r="B6177" s="28">
        <f>IF(C6177&lt; $D$4+1,MOD(((ROW(B6177)-ROW(B$7))),$C$5)+1,"")</f>
        <v/>
      </c>
      <c r="C6177" s="28">
        <f>ROUNDDOWN(((ROW(C6177)-ROW(C$7))/C$5)+1,0)</f>
        <v/>
      </c>
    </row>
    <row r="6178">
      <c r="B6178" s="28">
        <f>IF(C6178&lt; $D$4+1,MOD(((ROW(B6178)-ROW(B$7))),$C$5)+1,"")</f>
        <v/>
      </c>
      <c r="C6178" s="28">
        <f>ROUNDDOWN(((ROW(C6178)-ROW(C$7))/C$5)+1,0)</f>
        <v/>
      </c>
    </row>
    <row r="6179">
      <c r="B6179" s="28">
        <f>IF(C6179&lt; $D$4+1,MOD(((ROW(B6179)-ROW(B$7))),$C$5)+1,"")</f>
        <v/>
      </c>
      <c r="C6179" s="28">
        <f>ROUNDDOWN(((ROW(C6179)-ROW(C$7))/C$5)+1,0)</f>
        <v/>
      </c>
    </row>
    <row r="6180">
      <c r="B6180" s="28">
        <f>IF(C6180&lt; $D$4+1,MOD(((ROW(B6180)-ROW(B$7))),$C$5)+1,"")</f>
        <v/>
      </c>
      <c r="C6180" s="28">
        <f>ROUNDDOWN(((ROW(C6180)-ROW(C$7))/C$5)+1,0)</f>
        <v/>
      </c>
    </row>
    <row r="6181">
      <c r="B6181" s="28">
        <f>IF(C6181&lt; $D$4+1,MOD(((ROW(B6181)-ROW(B$7))),$C$5)+1,"")</f>
        <v/>
      </c>
      <c r="C6181" s="28">
        <f>ROUNDDOWN(((ROW(C6181)-ROW(C$7))/C$5)+1,0)</f>
        <v/>
      </c>
    </row>
    <row r="6182">
      <c r="B6182" s="28">
        <f>IF(C6182&lt; $D$4+1,MOD(((ROW(B6182)-ROW(B$7))),$C$5)+1,"")</f>
        <v/>
      </c>
      <c r="C6182" s="28">
        <f>ROUNDDOWN(((ROW(C6182)-ROW(C$7))/C$5)+1,0)</f>
        <v/>
      </c>
    </row>
    <row r="6183">
      <c r="B6183" s="28">
        <f>IF(C6183&lt; $D$4+1,MOD(((ROW(B6183)-ROW(B$7))),$C$5)+1,"")</f>
        <v/>
      </c>
      <c r="C6183" s="28">
        <f>ROUNDDOWN(((ROW(C6183)-ROW(C$7))/C$5)+1,0)</f>
        <v/>
      </c>
    </row>
    <row r="6184">
      <c r="B6184" s="28">
        <f>IF(C6184&lt; $D$4+1,MOD(((ROW(B6184)-ROW(B$7))),$C$5)+1,"")</f>
        <v/>
      </c>
      <c r="C6184" s="28">
        <f>ROUNDDOWN(((ROW(C6184)-ROW(C$7))/C$5)+1,0)</f>
        <v/>
      </c>
    </row>
    <row r="6185">
      <c r="B6185" s="28">
        <f>IF(C6185&lt; $D$4+1,MOD(((ROW(B6185)-ROW(B$7))),$C$5)+1,"")</f>
        <v/>
      </c>
      <c r="C6185" s="28">
        <f>ROUNDDOWN(((ROW(C6185)-ROW(C$7))/C$5)+1,0)</f>
        <v/>
      </c>
    </row>
    <row r="6186">
      <c r="B6186" s="28">
        <f>IF(C6186&lt; $D$4+1,MOD(((ROW(B6186)-ROW(B$7))),$C$5)+1,"")</f>
        <v/>
      </c>
      <c r="C6186" s="28">
        <f>ROUNDDOWN(((ROW(C6186)-ROW(C$7))/C$5)+1,0)</f>
        <v/>
      </c>
    </row>
    <row r="6187">
      <c r="B6187" s="28">
        <f>IF(C6187&lt; $D$4+1,MOD(((ROW(B6187)-ROW(B$7))),$C$5)+1,"")</f>
        <v/>
      </c>
      <c r="C6187" s="28">
        <f>ROUNDDOWN(((ROW(C6187)-ROW(C$7))/C$5)+1,0)</f>
        <v/>
      </c>
    </row>
    <row r="6188">
      <c r="B6188" s="28">
        <f>IF(C6188&lt; $D$4+1,MOD(((ROW(B6188)-ROW(B$7))),$C$5)+1,"")</f>
        <v/>
      </c>
      <c r="C6188" s="28">
        <f>ROUNDDOWN(((ROW(C6188)-ROW(C$7))/C$5)+1,0)</f>
        <v/>
      </c>
    </row>
    <row r="6189">
      <c r="B6189" s="28">
        <f>IF(C6189&lt; $D$4+1,MOD(((ROW(B6189)-ROW(B$7))),$C$5)+1,"")</f>
        <v/>
      </c>
      <c r="C6189" s="28">
        <f>ROUNDDOWN(((ROW(C6189)-ROW(C$7))/C$5)+1,0)</f>
        <v/>
      </c>
    </row>
    <row r="6190">
      <c r="B6190" s="28">
        <f>IF(C6190&lt; $D$4+1,MOD(((ROW(B6190)-ROW(B$7))),$C$5)+1,"")</f>
        <v/>
      </c>
      <c r="C6190" s="28">
        <f>ROUNDDOWN(((ROW(C6190)-ROW(C$7))/C$5)+1,0)</f>
        <v/>
      </c>
    </row>
    <row r="6191">
      <c r="B6191" s="28">
        <f>IF(C6191&lt; $D$4+1,MOD(((ROW(B6191)-ROW(B$7))),$C$5)+1,"")</f>
        <v/>
      </c>
      <c r="C6191" s="28">
        <f>ROUNDDOWN(((ROW(C6191)-ROW(C$7))/C$5)+1,0)</f>
        <v/>
      </c>
    </row>
    <row r="6192">
      <c r="B6192" s="28">
        <f>IF(C6192&lt; $D$4+1,MOD(((ROW(B6192)-ROW(B$7))),$C$5)+1,"")</f>
        <v/>
      </c>
      <c r="C6192" s="28">
        <f>ROUNDDOWN(((ROW(C6192)-ROW(C$7))/C$5)+1,0)</f>
        <v/>
      </c>
    </row>
    <row r="6193">
      <c r="B6193" s="28">
        <f>IF(C6193&lt; $D$4+1,MOD(((ROW(B6193)-ROW(B$7))),$C$5)+1,"")</f>
        <v/>
      </c>
      <c r="C6193" s="28">
        <f>ROUNDDOWN(((ROW(C6193)-ROW(C$7))/C$5)+1,0)</f>
        <v/>
      </c>
    </row>
    <row r="6194">
      <c r="B6194" s="28">
        <f>IF(C6194&lt; $D$4+1,MOD(((ROW(B6194)-ROW(B$7))),$C$5)+1,"")</f>
        <v/>
      </c>
      <c r="C6194" s="28">
        <f>ROUNDDOWN(((ROW(C6194)-ROW(C$7))/C$5)+1,0)</f>
        <v/>
      </c>
    </row>
    <row r="6195">
      <c r="B6195" s="28">
        <f>IF(C6195&lt; $D$4+1,MOD(((ROW(B6195)-ROW(B$7))),$C$5)+1,"")</f>
        <v/>
      </c>
      <c r="C6195" s="28">
        <f>ROUNDDOWN(((ROW(C6195)-ROW(C$7))/C$5)+1,0)</f>
        <v/>
      </c>
    </row>
    <row r="6196">
      <c r="B6196" s="28">
        <f>IF(C6196&lt; $D$4+1,MOD(((ROW(B6196)-ROW(B$7))),$C$5)+1,"")</f>
        <v/>
      </c>
      <c r="C6196" s="28">
        <f>ROUNDDOWN(((ROW(C6196)-ROW(C$7))/C$5)+1,0)</f>
        <v/>
      </c>
    </row>
    <row r="6197">
      <c r="B6197" s="28">
        <f>IF(C6197&lt; $D$4+1,MOD(((ROW(B6197)-ROW(B$7))),$C$5)+1,"")</f>
        <v/>
      </c>
      <c r="C6197" s="28">
        <f>ROUNDDOWN(((ROW(C6197)-ROW(C$7))/C$5)+1,0)</f>
        <v/>
      </c>
    </row>
    <row r="6198">
      <c r="B6198" s="28">
        <f>IF(C6198&lt; $D$4+1,MOD(((ROW(B6198)-ROW(B$7))),$C$5)+1,"")</f>
        <v/>
      </c>
      <c r="C6198" s="28">
        <f>ROUNDDOWN(((ROW(C6198)-ROW(C$7))/C$5)+1,0)</f>
        <v/>
      </c>
    </row>
    <row r="6199">
      <c r="B6199" s="28">
        <f>IF(C6199&lt; $D$4+1,MOD(((ROW(B6199)-ROW(B$7))),$C$5)+1,"")</f>
        <v/>
      </c>
      <c r="C6199" s="28">
        <f>ROUNDDOWN(((ROW(C6199)-ROW(C$7))/C$5)+1,0)</f>
        <v/>
      </c>
    </row>
    <row r="6200">
      <c r="B6200" s="28">
        <f>IF(C6200&lt; $D$4+1,MOD(((ROW(B6200)-ROW(B$7))),$C$5)+1,"")</f>
        <v/>
      </c>
      <c r="C6200" s="28">
        <f>ROUNDDOWN(((ROW(C6200)-ROW(C$7))/C$5)+1,0)</f>
        <v/>
      </c>
    </row>
    <row r="6201">
      <c r="B6201" s="28">
        <f>IF(C6201&lt; $D$4+1,MOD(((ROW(B6201)-ROW(B$7))),$C$5)+1,"")</f>
        <v/>
      </c>
      <c r="C6201" s="28">
        <f>ROUNDDOWN(((ROW(C6201)-ROW(C$7))/C$5)+1,0)</f>
        <v/>
      </c>
    </row>
    <row r="6202">
      <c r="B6202" s="28">
        <f>IF(C6202&lt; $D$4+1,MOD(((ROW(B6202)-ROW(B$7))),$C$5)+1,"")</f>
        <v/>
      </c>
      <c r="C6202" s="28">
        <f>ROUNDDOWN(((ROW(C6202)-ROW(C$7))/C$5)+1,0)</f>
        <v/>
      </c>
    </row>
    <row r="6203">
      <c r="B6203" s="28">
        <f>IF(C6203&lt; $D$4+1,MOD(((ROW(B6203)-ROW(B$7))),$C$5)+1,"")</f>
        <v/>
      </c>
      <c r="C6203" s="28">
        <f>ROUNDDOWN(((ROW(C6203)-ROW(C$7))/C$5)+1,0)</f>
        <v/>
      </c>
    </row>
    <row r="6204">
      <c r="B6204" s="28">
        <f>IF(C6204&lt; $D$4+1,MOD(((ROW(B6204)-ROW(B$7))),$C$5)+1,"")</f>
        <v/>
      </c>
      <c r="C6204" s="28">
        <f>ROUNDDOWN(((ROW(C6204)-ROW(C$7))/C$5)+1,0)</f>
        <v/>
      </c>
    </row>
    <row r="6205">
      <c r="B6205" s="28">
        <f>IF(C6205&lt; $D$4+1,MOD(((ROW(B6205)-ROW(B$7))),$C$5)+1,"")</f>
        <v/>
      </c>
      <c r="C6205" s="28">
        <f>ROUNDDOWN(((ROW(C6205)-ROW(C$7))/C$5)+1,0)</f>
        <v/>
      </c>
    </row>
    <row r="6206">
      <c r="B6206" s="28">
        <f>IF(C6206&lt; $D$4+1,MOD(((ROW(B6206)-ROW(B$7))),$C$5)+1,"")</f>
        <v/>
      </c>
      <c r="C6206" s="28">
        <f>ROUNDDOWN(((ROW(C6206)-ROW(C$7))/C$5)+1,0)</f>
        <v/>
      </c>
    </row>
    <row r="6207">
      <c r="B6207" s="28">
        <f>IF(C6207&lt; $D$4+1,MOD(((ROW(B6207)-ROW(B$7))),$C$5)+1,"")</f>
        <v/>
      </c>
      <c r="C6207" s="28">
        <f>ROUNDDOWN(((ROW(C6207)-ROW(C$7))/C$5)+1,0)</f>
        <v/>
      </c>
    </row>
    <row r="6208">
      <c r="B6208" s="28">
        <f>IF(C6208&lt; $D$4+1,MOD(((ROW(B6208)-ROW(B$7))),$C$5)+1,"")</f>
        <v/>
      </c>
      <c r="C6208" s="28">
        <f>ROUNDDOWN(((ROW(C6208)-ROW(C$7))/C$5)+1,0)</f>
        <v/>
      </c>
    </row>
    <row r="6209">
      <c r="B6209" s="28">
        <f>IF(C6209&lt; $D$4+1,MOD(((ROW(B6209)-ROW(B$7))),$C$5)+1,"")</f>
        <v/>
      </c>
      <c r="C6209" s="28">
        <f>ROUNDDOWN(((ROW(C6209)-ROW(C$7))/C$5)+1,0)</f>
        <v/>
      </c>
    </row>
    <row r="6210">
      <c r="B6210" s="28">
        <f>IF(C6210&lt; $D$4+1,MOD(((ROW(B6210)-ROW(B$7))),$C$5)+1,"")</f>
        <v/>
      </c>
      <c r="C6210" s="28">
        <f>ROUNDDOWN(((ROW(C6210)-ROW(C$7))/C$5)+1,0)</f>
        <v/>
      </c>
    </row>
    <row r="6211">
      <c r="B6211" s="28">
        <f>IF(C6211&lt; $D$4+1,MOD(((ROW(B6211)-ROW(B$7))),$C$5)+1,"")</f>
        <v/>
      </c>
      <c r="C6211" s="28">
        <f>ROUNDDOWN(((ROW(C6211)-ROW(C$7))/C$5)+1,0)</f>
        <v/>
      </c>
    </row>
    <row r="6212">
      <c r="B6212" s="28">
        <f>IF(C6212&lt; $D$4+1,MOD(((ROW(B6212)-ROW(B$7))),$C$5)+1,"")</f>
        <v/>
      </c>
      <c r="C6212" s="28">
        <f>ROUNDDOWN(((ROW(C6212)-ROW(C$7))/C$5)+1,0)</f>
        <v/>
      </c>
    </row>
    <row r="6213">
      <c r="B6213" s="28">
        <f>IF(C6213&lt; $D$4+1,MOD(((ROW(B6213)-ROW(B$7))),$C$5)+1,"")</f>
        <v/>
      </c>
      <c r="C6213" s="28">
        <f>ROUNDDOWN(((ROW(C6213)-ROW(C$7))/C$5)+1,0)</f>
        <v/>
      </c>
    </row>
    <row r="6214">
      <c r="B6214" s="28">
        <f>IF(C6214&lt; $D$4+1,MOD(((ROW(B6214)-ROW(B$7))),$C$5)+1,"")</f>
        <v/>
      </c>
      <c r="C6214" s="28">
        <f>ROUNDDOWN(((ROW(C6214)-ROW(C$7))/C$5)+1,0)</f>
        <v/>
      </c>
    </row>
    <row r="6215">
      <c r="B6215" s="28">
        <f>IF(C6215&lt; $D$4+1,MOD(((ROW(B6215)-ROW(B$7))),$C$5)+1,"")</f>
        <v/>
      </c>
      <c r="C6215" s="28">
        <f>ROUNDDOWN(((ROW(C6215)-ROW(C$7))/C$5)+1,0)</f>
        <v/>
      </c>
    </row>
    <row r="6216">
      <c r="B6216" s="28">
        <f>IF(C6216&lt; $D$4+1,MOD(((ROW(B6216)-ROW(B$7))),$C$5)+1,"")</f>
        <v/>
      </c>
      <c r="C6216" s="28">
        <f>ROUNDDOWN(((ROW(C6216)-ROW(C$7))/C$5)+1,0)</f>
        <v/>
      </c>
    </row>
    <row r="6217">
      <c r="B6217" s="28">
        <f>IF(C6217&lt; $D$4+1,MOD(((ROW(B6217)-ROW(B$7))),$C$5)+1,"")</f>
        <v/>
      </c>
      <c r="C6217" s="28">
        <f>ROUNDDOWN(((ROW(C6217)-ROW(C$7))/C$5)+1,0)</f>
        <v/>
      </c>
    </row>
    <row r="6218">
      <c r="B6218" s="28">
        <f>IF(C6218&lt; $D$4+1,MOD(((ROW(B6218)-ROW(B$7))),$C$5)+1,"")</f>
        <v/>
      </c>
      <c r="C6218" s="28">
        <f>ROUNDDOWN(((ROW(C6218)-ROW(C$7))/C$5)+1,0)</f>
        <v/>
      </c>
    </row>
    <row r="6219">
      <c r="B6219" s="28">
        <f>IF(C6219&lt; $D$4+1,MOD(((ROW(B6219)-ROW(B$7))),$C$5)+1,"")</f>
        <v/>
      </c>
      <c r="C6219" s="28">
        <f>ROUNDDOWN(((ROW(C6219)-ROW(C$7))/C$5)+1,0)</f>
        <v/>
      </c>
    </row>
    <row r="6220">
      <c r="B6220" s="28">
        <f>IF(C6220&lt; $D$4+1,MOD(((ROW(B6220)-ROW(B$7))),$C$5)+1,"")</f>
        <v/>
      </c>
      <c r="C6220" s="28">
        <f>ROUNDDOWN(((ROW(C6220)-ROW(C$7))/C$5)+1,0)</f>
        <v/>
      </c>
    </row>
    <row r="6221">
      <c r="B6221" s="28">
        <f>IF(C6221&lt; $D$4+1,MOD(((ROW(B6221)-ROW(B$7))),$C$5)+1,"")</f>
        <v/>
      </c>
      <c r="C6221" s="28">
        <f>ROUNDDOWN(((ROW(C6221)-ROW(C$7))/C$5)+1,0)</f>
        <v/>
      </c>
    </row>
    <row r="6222">
      <c r="B6222" s="28">
        <f>IF(C6222&lt; $D$4+1,MOD(((ROW(B6222)-ROW(B$7))),$C$5)+1,"")</f>
        <v/>
      </c>
      <c r="C6222" s="28">
        <f>ROUNDDOWN(((ROW(C6222)-ROW(C$7))/C$5)+1,0)</f>
        <v/>
      </c>
    </row>
    <row r="6223">
      <c r="B6223" s="28">
        <f>IF(C6223&lt; $D$4+1,MOD(((ROW(B6223)-ROW(B$7))),$C$5)+1,"")</f>
        <v/>
      </c>
      <c r="C6223" s="28">
        <f>ROUNDDOWN(((ROW(C6223)-ROW(C$7))/C$5)+1,0)</f>
        <v/>
      </c>
    </row>
    <row r="6224">
      <c r="B6224" s="28">
        <f>IF(C6224&lt; $D$4+1,MOD(((ROW(B6224)-ROW(B$7))),$C$5)+1,"")</f>
        <v/>
      </c>
      <c r="C6224" s="28">
        <f>ROUNDDOWN(((ROW(C6224)-ROW(C$7))/C$5)+1,0)</f>
        <v/>
      </c>
    </row>
    <row r="6225">
      <c r="B6225" s="28">
        <f>IF(C6225&lt; $D$4+1,MOD(((ROW(B6225)-ROW(B$7))),$C$5)+1,"")</f>
        <v/>
      </c>
      <c r="C6225" s="28">
        <f>ROUNDDOWN(((ROW(C6225)-ROW(C$7))/C$5)+1,0)</f>
        <v/>
      </c>
    </row>
    <row r="6226">
      <c r="B6226" s="28">
        <f>IF(C6226&lt; $D$4+1,MOD(((ROW(B6226)-ROW(B$7))),$C$5)+1,"")</f>
        <v/>
      </c>
      <c r="C6226" s="28">
        <f>ROUNDDOWN(((ROW(C6226)-ROW(C$7))/C$5)+1,0)</f>
        <v/>
      </c>
    </row>
    <row r="6227">
      <c r="B6227" s="28">
        <f>IF(C6227&lt; $D$4+1,MOD(((ROW(B6227)-ROW(B$7))),$C$5)+1,"")</f>
        <v/>
      </c>
      <c r="C6227" s="28">
        <f>ROUNDDOWN(((ROW(C6227)-ROW(C$7))/C$5)+1,0)</f>
        <v/>
      </c>
    </row>
    <row r="6228">
      <c r="B6228" s="28">
        <f>IF(C6228&lt; $D$4+1,MOD(((ROW(B6228)-ROW(B$7))),$C$5)+1,"")</f>
        <v/>
      </c>
      <c r="C6228" s="28">
        <f>ROUNDDOWN(((ROW(C6228)-ROW(C$7))/C$5)+1,0)</f>
        <v/>
      </c>
    </row>
    <row r="6229">
      <c r="B6229" s="28">
        <f>IF(C6229&lt; $D$4+1,MOD(((ROW(B6229)-ROW(B$7))),$C$5)+1,"")</f>
        <v/>
      </c>
      <c r="C6229" s="28">
        <f>ROUNDDOWN(((ROW(C6229)-ROW(C$7))/C$5)+1,0)</f>
        <v/>
      </c>
    </row>
    <row r="6230">
      <c r="B6230" s="28">
        <f>IF(C6230&lt; $D$4+1,MOD(((ROW(B6230)-ROW(B$7))),$C$5)+1,"")</f>
        <v/>
      </c>
      <c r="C6230" s="28">
        <f>ROUNDDOWN(((ROW(C6230)-ROW(C$7))/C$5)+1,0)</f>
        <v/>
      </c>
    </row>
    <row r="6231">
      <c r="B6231" s="28">
        <f>IF(C6231&lt; $D$4+1,MOD(((ROW(B6231)-ROW(B$7))),$C$5)+1,"")</f>
        <v/>
      </c>
      <c r="C6231" s="28">
        <f>ROUNDDOWN(((ROW(C6231)-ROW(C$7))/C$5)+1,0)</f>
        <v/>
      </c>
    </row>
    <row r="6232">
      <c r="B6232" s="28">
        <f>IF(C6232&lt; $D$4+1,MOD(((ROW(B6232)-ROW(B$7))),$C$5)+1,"")</f>
        <v/>
      </c>
      <c r="C6232" s="28">
        <f>ROUNDDOWN(((ROW(C6232)-ROW(C$7))/C$5)+1,0)</f>
        <v/>
      </c>
    </row>
    <row r="6233">
      <c r="B6233" s="28">
        <f>IF(C6233&lt; $D$4+1,MOD(((ROW(B6233)-ROW(B$7))),$C$5)+1,"")</f>
        <v/>
      </c>
      <c r="C6233" s="28">
        <f>ROUNDDOWN(((ROW(C6233)-ROW(C$7))/C$5)+1,0)</f>
        <v/>
      </c>
    </row>
    <row r="6234">
      <c r="B6234" s="28">
        <f>IF(C6234&lt; $D$4+1,MOD(((ROW(B6234)-ROW(B$7))),$C$5)+1,"")</f>
        <v/>
      </c>
      <c r="C6234" s="28">
        <f>ROUNDDOWN(((ROW(C6234)-ROW(C$7))/C$5)+1,0)</f>
        <v/>
      </c>
    </row>
    <row r="6235">
      <c r="B6235" s="28">
        <f>IF(C6235&lt; $D$4+1,MOD(((ROW(B6235)-ROW(B$7))),$C$5)+1,"")</f>
        <v/>
      </c>
      <c r="C6235" s="28">
        <f>ROUNDDOWN(((ROW(C6235)-ROW(C$7))/C$5)+1,0)</f>
        <v/>
      </c>
    </row>
    <row r="6236">
      <c r="B6236" s="28">
        <f>IF(C6236&lt; $D$4+1,MOD(((ROW(B6236)-ROW(B$7))),$C$5)+1,"")</f>
        <v/>
      </c>
      <c r="C6236" s="28">
        <f>ROUNDDOWN(((ROW(C6236)-ROW(C$7))/C$5)+1,0)</f>
        <v/>
      </c>
    </row>
    <row r="6237">
      <c r="B6237" s="28">
        <f>IF(C6237&lt; $D$4+1,MOD(((ROW(B6237)-ROW(B$7))),$C$5)+1,"")</f>
        <v/>
      </c>
      <c r="C6237" s="28">
        <f>ROUNDDOWN(((ROW(C6237)-ROW(C$7))/C$5)+1,0)</f>
        <v/>
      </c>
    </row>
    <row r="6238">
      <c r="B6238" s="28">
        <f>IF(C6238&lt; $D$4+1,MOD(((ROW(B6238)-ROW(B$7))),$C$5)+1,"")</f>
        <v/>
      </c>
      <c r="C6238" s="28">
        <f>ROUNDDOWN(((ROW(C6238)-ROW(C$7))/C$5)+1,0)</f>
        <v/>
      </c>
    </row>
    <row r="6239">
      <c r="B6239" s="28">
        <f>IF(C6239&lt; $D$4+1,MOD(((ROW(B6239)-ROW(B$7))),$C$5)+1,"")</f>
        <v/>
      </c>
      <c r="C6239" s="28">
        <f>ROUNDDOWN(((ROW(C6239)-ROW(C$7))/C$5)+1,0)</f>
        <v/>
      </c>
    </row>
    <row r="6240">
      <c r="B6240" s="28">
        <f>IF(C6240&lt; $D$4+1,MOD(((ROW(B6240)-ROW(B$7))),$C$5)+1,"")</f>
        <v/>
      </c>
      <c r="C6240" s="28">
        <f>ROUNDDOWN(((ROW(C6240)-ROW(C$7))/C$5)+1,0)</f>
        <v/>
      </c>
    </row>
    <row r="6241">
      <c r="B6241" s="28">
        <f>IF(C6241&lt; $D$4+1,MOD(((ROW(B6241)-ROW(B$7))),$C$5)+1,"")</f>
        <v/>
      </c>
      <c r="C6241" s="28">
        <f>ROUNDDOWN(((ROW(C6241)-ROW(C$7))/C$5)+1,0)</f>
        <v/>
      </c>
    </row>
    <row r="6242">
      <c r="B6242" s="28">
        <f>IF(C6242&lt; $D$4+1,MOD(((ROW(B6242)-ROW(B$7))),$C$5)+1,"")</f>
        <v/>
      </c>
      <c r="C6242" s="28">
        <f>ROUNDDOWN(((ROW(C6242)-ROW(C$7))/C$5)+1,0)</f>
        <v/>
      </c>
    </row>
    <row r="6243">
      <c r="B6243" s="28">
        <f>IF(C6243&lt; $D$4+1,MOD(((ROW(B6243)-ROW(B$7))),$C$5)+1,"")</f>
        <v/>
      </c>
      <c r="C6243" s="28">
        <f>ROUNDDOWN(((ROW(C6243)-ROW(C$7))/C$5)+1,0)</f>
        <v/>
      </c>
    </row>
    <row r="6244">
      <c r="B6244" s="28">
        <f>IF(C6244&lt; $D$4+1,MOD(((ROW(B6244)-ROW(B$7))),$C$5)+1,"")</f>
        <v/>
      </c>
      <c r="C6244" s="28">
        <f>ROUNDDOWN(((ROW(C6244)-ROW(C$7))/C$5)+1,0)</f>
        <v/>
      </c>
    </row>
    <row r="6245">
      <c r="B6245" s="28">
        <f>IF(C6245&lt; $D$4+1,MOD(((ROW(B6245)-ROW(B$7))),$C$5)+1,"")</f>
        <v/>
      </c>
      <c r="C6245" s="28">
        <f>ROUNDDOWN(((ROW(C6245)-ROW(C$7))/C$5)+1,0)</f>
        <v/>
      </c>
    </row>
    <row r="6246">
      <c r="B6246" s="28">
        <f>IF(C6246&lt; $D$4+1,MOD(((ROW(B6246)-ROW(B$7))),$C$5)+1,"")</f>
        <v/>
      </c>
      <c r="C6246" s="28">
        <f>ROUNDDOWN(((ROW(C6246)-ROW(C$7))/C$5)+1,0)</f>
        <v/>
      </c>
    </row>
    <row r="6247">
      <c r="B6247" s="28">
        <f>IF(C6247&lt; $D$4+1,MOD(((ROW(B6247)-ROW(B$7))),$C$5)+1,"")</f>
        <v/>
      </c>
      <c r="C6247" s="28">
        <f>ROUNDDOWN(((ROW(C6247)-ROW(C$7))/C$5)+1,0)</f>
        <v/>
      </c>
    </row>
    <row r="6248">
      <c r="B6248" s="28">
        <f>IF(C6248&lt; $D$4+1,MOD(((ROW(B6248)-ROW(B$7))),$C$5)+1,"")</f>
        <v/>
      </c>
      <c r="C6248" s="28">
        <f>ROUNDDOWN(((ROW(C6248)-ROW(C$7))/C$5)+1,0)</f>
        <v/>
      </c>
    </row>
    <row r="6249">
      <c r="B6249" s="28">
        <f>IF(C6249&lt; $D$4+1,MOD(((ROW(B6249)-ROW(B$7))),$C$5)+1,"")</f>
        <v/>
      </c>
      <c r="C6249" s="28">
        <f>ROUNDDOWN(((ROW(C6249)-ROW(C$7))/C$5)+1,0)</f>
        <v/>
      </c>
    </row>
    <row r="6250">
      <c r="B6250" s="28">
        <f>IF(C6250&lt; $D$4+1,MOD(((ROW(B6250)-ROW(B$7))),$C$5)+1,"")</f>
        <v/>
      </c>
      <c r="C6250" s="28">
        <f>ROUNDDOWN(((ROW(C6250)-ROW(C$7))/C$5)+1,0)</f>
        <v/>
      </c>
    </row>
    <row r="6251">
      <c r="B6251" s="28">
        <f>IF(C6251&lt; $D$4+1,MOD(((ROW(B6251)-ROW(B$7))),$C$5)+1,"")</f>
        <v/>
      </c>
      <c r="C6251" s="28">
        <f>ROUNDDOWN(((ROW(C6251)-ROW(C$7))/C$5)+1,0)</f>
        <v/>
      </c>
    </row>
    <row r="6252">
      <c r="B6252" s="28">
        <f>IF(C6252&lt; $D$4+1,MOD(((ROW(B6252)-ROW(B$7))),$C$5)+1,"")</f>
        <v/>
      </c>
      <c r="C6252" s="28">
        <f>ROUNDDOWN(((ROW(C6252)-ROW(C$7))/C$5)+1,0)</f>
        <v/>
      </c>
    </row>
    <row r="6253">
      <c r="B6253" s="28">
        <f>IF(C6253&lt; $D$4+1,MOD(((ROW(B6253)-ROW(B$7))),$C$5)+1,"")</f>
        <v/>
      </c>
      <c r="C6253" s="28">
        <f>ROUNDDOWN(((ROW(C6253)-ROW(C$7))/C$5)+1,0)</f>
        <v/>
      </c>
    </row>
    <row r="6254">
      <c r="B6254" s="28">
        <f>IF(C6254&lt; $D$4+1,MOD(((ROW(B6254)-ROW(B$7))),$C$5)+1,"")</f>
        <v/>
      </c>
      <c r="C6254" s="28">
        <f>ROUNDDOWN(((ROW(C6254)-ROW(C$7))/C$5)+1,0)</f>
        <v/>
      </c>
    </row>
    <row r="6255">
      <c r="B6255" s="28">
        <f>IF(C6255&lt; $D$4+1,MOD(((ROW(B6255)-ROW(B$7))),$C$5)+1,"")</f>
        <v/>
      </c>
      <c r="C6255" s="28">
        <f>ROUNDDOWN(((ROW(C6255)-ROW(C$7))/C$5)+1,0)</f>
        <v/>
      </c>
    </row>
    <row r="6256">
      <c r="B6256" s="28">
        <f>IF(C6256&lt; $D$4+1,MOD(((ROW(B6256)-ROW(B$7))),$C$5)+1,"")</f>
        <v/>
      </c>
      <c r="C6256" s="28">
        <f>ROUNDDOWN(((ROW(C6256)-ROW(C$7))/C$5)+1,0)</f>
        <v/>
      </c>
    </row>
    <row r="6257">
      <c r="B6257" s="28">
        <f>IF(C6257&lt; $D$4+1,MOD(((ROW(B6257)-ROW(B$7))),$C$5)+1,"")</f>
        <v/>
      </c>
      <c r="C6257" s="28">
        <f>ROUNDDOWN(((ROW(C6257)-ROW(C$7))/C$5)+1,0)</f>
        <v/>
      </c>
    </row>
    <row r="6258">
      <c r="B6258" s="28">
        <f>IF(C6258&lt; $D$4+1,MOD(((ROW(B6258)-ROW(B$7))),$C$5)+1,"")</f>
        <v/>
      </c>
      <c r="C6258" s="28">
        <f>ROUNDDOWN(((ROW(C6258)-ROW(C$7))/C$5)+1,0)</f>
        <v/>
      </c>
    </row>
    <row r="6259">
      <c r="B6259" s="28">
        <f>IF(C6259&lt; $D$4+1,MOD(((ROW(B6259)-ROW(B$7))),$C$5)+1,"")</f>
        <v/>
      </c>
      <c r="C6259" s="28">
        <f>ROUNDDOWN(((ROW(C6259)-ROW(C$7))/C$5)+1,0)</f>
        <v/>
      </c>
    </row>
    <row r="6260">
      <c r="B6260" s="28">
        <f>IF(C6260&lt; $D$4+1,MOD(((ROW(B6260)-ROW(B$7))),$C$5)+1,"")</f>
        <v/>
      </c>
      <c r="C6260" s="28">
        <f>ROUNDDOWN(((ROW(C6260)-ROW(C$7))/C$5)+1,0)</f>
        <v/>
      </c>
    </row>
    <row r="6261">
      <c r="B6261" s="28">
        <f>IF(C6261&lt; $D$4+1,MOD(((ROW(B6261)-ROW(B$7))),$C$5)+1,"")</f>
        <v/>
      </c>
      <c r="C6261" s="28">
        <f>ROUNDDOWN(((ROW(C6261)-ROW(C$7))/C$5)+1,0)</f>
        <v/>
      </c>
    </row>
    <row r="6262">
      <c r="B6262" s="28">
        <f>IF(C6262&lt; $D$4+1,MOD(((ROW(B6262)-ROW(B$7))),$C$5)+1,"")</f>
        <v/>
      </c>
      <c r="C6262" s="28">
        <f>ROUNDDOWN(((ROW(C6262)-ROW(C$7))/C$5)+1,0)</f>
        <v/>
      </c>
    </row>
    <row r="6263">
      <c r="B6263" s="28">
        <f>IF(C6263&lt; $D$4+1,MOD(((ROW(B6263)-ROW(B$7))),$C$5)+1,"")</f>
        <v/>
      </c>
      <c r="C6263" s="28">
        <f>ROUNDDOWN(((ROW(C6263)-ROW(C$7))/C$5)+1,0)</f>
        <v/>
      </c>
    </row>
    <row r="6264">
      <c r="B6264" s="28">
        <f>IF(C6264&lt; $D$4+1,MOD(((ROW(B6264)-ROW(B$7))),$C$5)+1,"")</f>
        <v/>
      </c>
      <c r="C6264" s="28">
        <f>ROUNDDOWN(((ROW(C6264)-ROW(C$7))/C$5)+1,0)</f>
        <v/>
      </c>
    </row>
    <row r="6265">
      <c r="B6265" s="28">
        <f>IF(C6265&lt; $D$4+1,MOD(((ROW(B6265)-ROW(B$7))),$C$5)+1,"")</f>
        <v/>
      </c>
      <c r="C6265" s="28">
        <f>ROUNDDOWN(((ROW(C6265)-ROW(C$7))/C$5)+1,0)</f>
        <v/>
      </c>
    </row>
    <row r="6266">
      <c r="B6266" s="28">
        <f>IF(C6266&lt; $D$4+1,MOD(((ROW(B6266)-ROW(B$7))),$C$5)+1,"")</f>
        <v/>
      </c>
      <c r="C6266" s="28">
        <f>ROUNDDOWN(((ROW(C6266)-ROW(C$7))/C$5)+1,0)</f>
        <v/>
      </c>
    </row>
    <row r="6267">
      <c r="B6267" s="28">
        <f>IF(C6267&lt; $D$4+1,MOD(((ROW(B6267)-ROW(B$7))),$C$5)+1,"")</f>
        <v/>
      </c>
      <c r="C6267" s="28">
        <f>ROUNDDOWN(((ROW(C6267)-ROW(C$7))/C$5)+1,0)</f>
        <v/>
      </c>
    </row>
    <row r="6268">
      <c r="B6268" s="28">
        <f>IF(C6268&lt; $D$4+1,MOD(((ROW(B6268)-ROW(B$7))),$C$5)+1,"")</f>
        <v/>
      </c>
      <c r="C6268" s="28">
        <f>ROUNDDOWN(((ROW(C6268)-ROW(C$7))/C$5)+1,0)</f>
        <v/>
      </c>
    </row>
    <row r="6269">
      <c r="B6269" s="28">
        <f>IF(C6269&lt; $D$4+1,MOD(((ROW(B6269)-ROW(B$7))),$C$5)+1,"")</f>
        <v/>
      </c>
      <c r="C6269" s="28">
        <f>ROUNDDOWN(((ROW(C6269)-ROW(C$7))/C$5)+1,0)</f>
        <v/>
      </c>
    </row>
    <row r="6270">
      <c r="B6270" s="28">
        <f>IF(C6270&lt; $D$4+1,MOD(((ROW(B6270)-ROW(B$7))),$C$5)+1,"")</f>
        <v/>
      </c>
      <c r="C6270" s="28">
        <f>ROUNDDOWN(((ROW(C6270)-ROW(C$7))/C$5)+1,0)</f>
        <v/>
      </c>
    </row>
    <row r="6271">
      <c r="B6271" s="28">
        <f>IF(C6271&lt; $D$4+1,MOD(((ROW(B6271)-ROW(B$7))),$C$5)+1,"")</f>
        <v/>
      </c>
      <c r="C6271" s="28">
        <f>ROUNDDOWN(((ROW(C6271)-ROW(C$7))/C$5)+1,0)</f>
        <v/>
      </c>
    </row>
    <row r="6272">
      <c r="B6272" s="28">
        <f>IF(C6272&lt; $D$4+1,MOD(((ROW(B6272)-ROW(B$7))),$C$5)+1,"")</f>
        <v/>
      </c>
      <c r="C6272" s="28">
        <f>ROUNDDOWN(((ROW(C6272)-ROW(C$7))/C$5)+1,0)</f>
        <v/>
      </c>
    </row>
    <row r="6273">
      <c r="B6273" s="28">
        <f>IF(C6273&lt; $D$4+1,MOD(((ROW(B6273)-ROW(B$7))),$C$5)+1,"")</f>
        <v/>
      </c>
      <c r="C6273" s="28">
        <f>ROUNDDOWN(((ROW(C6273)-ROW(C$7))/C$5)+1,0)</f>
        <v/>
      </c>
    </row>
    <row r="6274">
      <c r="B6274" s="28">
        <f>IF(C6274&lt; $D$4+1,MOD(((ROW(B6274)-ROW(B$7))),$C$5)+1,"")</f>
        <v/>
      </c>
      <c r="C6274" s="28">
        <f>ROUNDDOWN(((ROW(C6274)-ROW(C$7))/C$5)+1,0)</f>
        <v/>
      </c>
    </row>
    <row r="6275">
      <c r="B6275" s="28">
        <f>IF(C6275&lt; $D$4+1,MOD(((ROW(B6275)-ROW(B$7))),$C$5)+1,"")</f>
        <v/>
      </c>
      <c r="C6275" s="28">
        <f>ROUNDDOWN(((ROW(C6275)-ROW(C$7))/C$5)+1,0)</f>
        <v/>
      </c>
    </row>
    <row r="6276">
      <c r="B6276" s="28">
        <f>IF(C6276&lt; $D$4+1,MOD(((ROW(B6276)-ROW(B$7))),$C$5)+1,"")</f>
        <v/>
      </c>
      <c r="C6276" s="28">
        <f>ROUNDDOWN(((ROW(C6276)-ROW(C$7))/C$5)+1,0)</f>
        <v/>
      </c>
    </row>
    <row r="6277">
      <c r="B6277" s="28">
        <f>IF(C6277&lt; $D$4+1,MOD(((ROW(B6277)-ROW(B$7))),$C$5)+1,"")</f>
        <v/>
      </c>
      <c r="C6277" s="28">
        <f>ROUNDDOWN(((ROW(C6277)-ROW(C$7))/C$5)+1,0)</f>
        <v/>
      </c>
    </row>
    <row r="6278">
      <c r="B6278" s="28">
        <f>IF(C6278&lt; $D$4+1,MOD(((ROW(B6278)-ROW(B$7))),$C$5)+1,"")</f>
        <v/>
      </c>
      <c r="C6278" s="28">
        <f>ROUNDDOWN(((ROW(C6278)-ROW(C$7))/C$5)+1,0)</f>
        <v/>
      </c>
    </row>
    <row r="6279">
      <c r="B6279" s="28">
        <f>IF(C6279&lt; $D$4+1,MOD(((ROW(B6279)-ROW(B$7))),$C$5)+1,"")</f>
        <v/>
      </c>
      <c r="C6279" s="28">
        <f>ROUNDDOWN(((ROW(C6279)-ROW(C$7))/C$5)+1,0)</f>
        <v/>
      </c>
    </row>
    <row r="6280">
      <c r="B6280" s="28">
        <f>IF(C6280&lt; $D$4+1,MOD(((ROW(B6280)-ROW(B$7))),$C$5)+1,"")</f>
        <v/>
      </c>
      <c r="C6280" s="28">
        <f>ROUNDDOWN(((ROW(C6280)-ROW(C$7))/C$5)+1,0)</f>
        <v/>
      </c>
    </row>
    <row r="6281">
      <c r="B6281" s="28">
        <f>IF(C6281&lt; $D$4+1,MOD(((ROW(B6281)-ROW(B$7))),$C$5)+1,"")</f>
        <v/>
      </c>
      <c r="C6281" s="28">
        <f>ROUNDDOWN(((ROW(C6281)-ROW(C$7))/C$5)+1,0)</f>
        <v/>
      </c>
    </row>
    <row r="6282">
      <c r="B6282" s="28">
        <f>IF(C6282&lt; $D$4+1,MOD(((ROW(B6282)-ROW(B$7))),$C$5)+1,"")</f>
        <v/>
      </c>
      <c r="C6282" s="28">
        <f>ROUNDDOWN(((ROW(C6282)-ROW(C$7))/C$5)+1,0)</f>
        <v/>
      </c>
    </row>
    <row r="6283">
      <c r="B6283" s="28">
        <f>IF(C6283&lt; $D$4+1,MOD(((ROW(B6283)-ROW(B$7))),$C$5)+1,"")</f>
        <v/>
      </c>
      <c r="C6283" s="28">
        <f>ROUNDDOWN(((ROW(C6283)-ROW(C$7))/C$5)+1,0)</f>
        <v/>
      </c>
    </row>
    <row r="6284">
      <c r="B6284" s="28">
        <f>IF(C6284&lt; $D$4+1,MOD(((ROW(B6284)-ROW(B$7))),$C$5)+1,"")</f>
        <v/>
      </c>
      <c r="C6284" s="28">
        <f>ROUNDDOWN(((ROW(C6284)-ROW(C$7))/C$5)+1,0)</f>
        <v/>
      </c>
    </row>
    <row r="6285">
      <c r="B6285" s="28">
        <f>IF(C6285&lt; $D$4+1,MOD(((ROW(B6285)-ROW(B$7))),$C$5)+1,"")</f>
        <v/>
      </c>
      <c r="C6285" s="28">
        <f>ROUNDDOWN(((ROW(C6285)-ROW(C$7))/C$5)+1,0)</f>
        <v/>
      </c>
    </row>
    <row r="6286">
      <c r="B6286" s="28">
        <f>IF(C6286&lt; $D$4+1,MOD(((ROW(B6286)-ROW(B$7))),$C$5)+1,"")</f>
        <v/>
      </c>
      <c r="C6286" s="28">
        <f>ROUNDDOWN(((ROW(C6286)-ROW(C$7))/C$5)+1,0)</f>
        <v/>
      </c>
    </row>
    <row r="6287">
      <c r="B6287" s="28">
        <f>IF(C6287&lt; $D$4+1,MOD(((ROW(B6287)-ROW(B$7))),$C$5)+1,"")</f>
        <v/>
      </c>
      <c r="C6287" s="28">
        <f>ROUNDDOWN(((ROW(C6287)-ROW(C$7))/C$5)+1,0)</f>
        <v/>
      </c>
    </row>
    <row r="6288">
      <c r="B6288" s="28">
        <f>IF(C6288&lt; $D$4+1,MOD(((ROW(B6288)-ROW(B$7))),$C$5)+1,"")</f>
        <v/>
      </c>
      <c r="C6288" s="28">
        <f>ROUNDDOWN(((ROW(C6288)-ROW(C$7))/C$5)+1,0)</f>
        <v/>
      </c>
    </row>
    <row r="6289">
      <c r="B6289" s="28">
        <f>IF(C6289&lt; $D$4+1,MOD(((ROW(B6289)-ROW(B$7))),$C$5)+1,"")</f>
        <v/>
      </c>
      <c r="C6289" s="28">
        <f>ROUNDDOWN(((ROW(C6289)-ROW(C$7))/C$5)+1,0)</f>
        <v/>
      </c>
    </row>
    <row r="6290">
      <c r="B6290" s="28">
        <f>IF(C6290&lt; $D$4+1,MOD(((ROW(B6290)-ROW(B$7))),$C$5)+1,"")</f>
        <v/>
      </c>
      <c r="C6290" s="28">
        <f>ROUNDDOWN(((ROW(C6290)-ROW(C$7))/C$5)+1,0)</f>
        <v/>
      </c>
    </row>
    <row r="6291">
      <c r="B6291" s="28">
        <f>IF(C6291&lt; $D$4+1,MOD(((ROW(B6291)-ROW(B$7))),$C$5)+1,"")</f>
        <v/>
      </c>
      <c r="C6291" s="28">
        <f>ROUNDDOWN(((ROW(C6291)-ROW(C$7))/C$5)+1,0)</f>
        <v/>
      </c>
    </row>
    <row r="6292">
      <c r="B6292" s="28">
        <f>IF(C6292&lt; $D$4+1,MOD(((ROW(B6292)-ROW(B$7))),$C$5)+1,"")</f>
        <v/>
      </c>
      <c r="C6292" s="28">
        <f>ROUNDDOWN(((ROW(C6292)-ROW(C$7))/C$5)+1,0)</f>
        <v/>
      </c>
    </row>
    <row r="6293">
      <c r="B6293" s="28">
        <f>IF(C6293&lt; $D$4+1,MOD(((ROW(B6293)-ROW(B$7))),$C$5)+1,"")</f>
        <v/>
      </c>
      <c r="C6293" s="28">
        <f>ROUNDDOWN(((ROW(C6293)-ROW(C$7))/C$5)+1,0)</f>
        <v/>
      </c>
    </row>
    <row r="6294">
      <c r="B6294" s="28">
        <f>IF(C6294&lt; $D$4+1,MOD(((ROW(B6294)-ROW(B$7))),$C$5)+1,"")</f>
        <v/>
      </c>
      <c r="C6294" s="28">
        <f>ROUNDDOWN(((ROW(C6294)-ROW(C$7))/C$5)+1,0)</f>
        <v/>
      </c>
    </row>
    <row r="6295">
      <c r="B6295" s="28">
        <f>IF(C6295&lt; $D$4+1,MOD(((ROW(B6295)-ROW(B$7))),$C$5)+1,"")</f>
        <v/>
      </c>
      <c r="C6295" s="28">
        <f>ROUNDDOWN(((ROW(C6295)-ROW(C$7))/C$5)+1,0)</f>
        <v/>
      </c>
    </row>
    <row r="6296">
      <c r="B6296" s="28">
        <f>IF(C6296&lt; $D$4+1,MOD(((ROW(B6296)-ROW(B$7))),$C$5)+1,"")</f>
        <v/>
      </c>
      <c r="C6296" s="28">
        <f>ROUNDDOWN(((ROW(C6296)-ROW(C$7))/C$5)+1,0)</f>
        <v/>
      </c>
    </row>
    <row r="6297">
      <c r="B6297" s="28">
        <f>IF(C6297&lt; $D$4+1,MOD(((ROW(B6297)-ROW(B$7))),$C$5)+1,"")</f>
        <v/>
      </c>
      <c r="C6297" s="28">
        <f>ROUNDDOWN(((ROW(C6297)-ROW(C$7))/C$5)+1,0)</f>
        <v/>
      </c>
    </row>
    <row r="6298">
      <c r="B6298" s="28">
        <f>IF(C6298&lt; $D$4+1,MOD(((ROW(B6298)-ROW(B$7))),$C$5)+1,"")</f>
        <v/>
      </c>
      <c r="C6298" s="28">
        <f>ROUNDDOWN(((ROW(C6298)-ROW(C$7))/C$5)+1,0)</f>
        <v/>
      </c>
    </row>
    <row r="6299">
      <c r="B6299" s="28">
        <f>IF(C6299&lt; $D$4+1,MOD(((ROW(B6299)-ROW(B$7))),$C$5)+1,"")</f>
        <v/>
      </c>
      <c r="C6299" s="28">
        <f>ROUNDDOWN(((ROW(C6299)-ROW(C$7))/C$5)+1,0)</f>
        <v/>
      </c>
    </row>
    <row r="6300">
      <c r="B6300" s="28">
        <f>IF(C6300&lt; $D$4+1,MOD(((ROW(B6300)-ROW(B$7))),$C$5)+1,"")</f>
        <v/>
      </c>
      <c r="C6300" s="28">
        <f>ROUNDDOWN(((ROW(C6300)-ROW(C$7))/C$5)+1,0)</f>
        <v/>
      </c>
    </row>
    <row r="6301">
      <c r="B6301" s="28">
        <f>IF(C6301&lt; $D$4+1,MOD(((ROW(B6301)-ROW(B$7))),$C$5)+1,"")</f>
        <v/>
      </c>
      <c r="C6301" s="28">
        <f>ROUNDDOWN(((ROW(C6301)-ROW(C$7))/C$5)+1,0)</f>
        <v/>
      </c>
    </row>
    <row r="6302">
      <c r="B6302" s="28">
        <f>IF(C6302&lt; $D$4+1,MOD(((ROW(B6302)-ROW(B$7))),$C$5)+1,"")</f>
        <v/>
      </c>
      <c r="C6302" s="28">
        <f>ROUNDDOWN(((ROW(C6302)-ROW(C$7))/C$5)+1,0)</f>
        <v/>
      </c>
    </row>
    <row r="6303">
      <c r="B6303" s="28">
        <f>IF(C6303&lt; $D$4+1,MOD(((ROW(B6303)-ROW(B$7))),$C$5)+1,"")</f>
        <v/>
      </c>
      <c r="C6303" s="28">
        <f>ROUNDDOWN(((ROW(C6303)-ROW(C$7))/C$5)+1,0)</f>
        <v/>
      </c>
    </row>
    <row r="6304">
      <c r="B6304" s="28">
        <f>IF(C6304&lt; $D$4+1,MOD(((ROW(B6304)-ROW(B$7))),$C$5)+1,"")</f>
        <v/>
      </c>
      <c r="C6304" s="28">
        <f>ROUNDDOWN(((ROW(C6304)-ROW(C$7))/C$5)+1,0)</f>
        <v/>
      </c>
    </row>
    <row r="6305">
      <c r="B6305" s="28">
        <f>IF(C6305&lt; $D$4+1,MOD(((ROW(B6305)-ROW(B$7))),$C$5)+1,"")</f>
        <v/>
      </c>
      <c r="C6305" s="28">
        <f>ROUNDDOWN(((ROW(C6305)-ROW(C$7))/C$5)+1,0)</f>
        <v/>
      </c>
    </row>
    <row r="6306">
      <c r="B6306" s="28">
        <f>IF(C6306&lt; $D$4+1,MOD(((ROW(B6306)-ROW(B$7))),$C$5)+1,"")</f>
        <v/>
      </c>
      <c r="C6306" s="28">
        <f>ROUNDDOWN(((ROW(C6306)-ROW(C$7))/C$5)+1,0)</f>
        <v/>
      </c>
    </row>
    <row r="6307">
      <c r="B6307" s="28">
        <f>IF(C6307&lt; $D$4+1,MOD(((ROW(B6307)-ROW(B$7))),$C$5)+1,"")</f>
        <v/>
      </c>
      <c r="C6307" s="28">
        <f>ROUNDDOWN(((ROW(C6307)-ROW(C$7))/C$5)+1,0)</f>
        <v/>
      </c>
    </row>
    <row r="6308">
      <c r="B6308" s="28">
        <f>IF(C6308&lt; $D$4+1,MOD(((ROW(B6308)-ROW(B$7))),$C$5)+1,"")</f>
        <v/>
      </c>
      <c r="C6308" s="28">
        <f>ROUNDDOWN(((ROW(C6308)-ROW(C$7))/C$5)+1,0)</f>
        <v/>
      </c>
    </row>
    <row r="6309">
      <c r="B6309" s="28">
        <f>IF(C6309&lt; $D$4+1,MOD(((ROW(B6309)-ROW(B$7))),$C$5)+1,"")</f>
        <v/>
      </c>
      <c r="C6309" s="28">
        <f>ROUNDDOWN(((ROW(C6309)-ROW(C$7))/C$5)+1,0)</f>
        <v/>
      </c>
    </row>
    <row r="6310">
      <c r="B6310" s="28">
        <f>IF(C6310&lt; $D$4+1,MOD(((ROW(B6310)-ROW(B$7))),$C$5)+1,"")</f>
        <v/>
      </c>
      <c r="C6310" s="28">
        <f>ROUNDDOWN(((ROW(C6310)-ROW(C$7))/C$5)+1,0)</f>
        <v/>
      </c>
    </row>
    <row r="6311">
      <c r="B6311" s="28">
        <f>IF(C6311&lt; $D$4+1,MOD(((ROW(B6311)-ROW(B$7))),$C$5)+1,"")</f>
        <v/>
      </c>
      <c r="C6311" s="28">
        <f>ROUNDDOWN(((ROW(C6311)-ROW(C$7))/C$5)+1,0)</f>
        <v/>
      </c>
    </row>
    <row r="6312">
      <c r="B6312" s="28">
        <f>IF(C6312&lt; $D$4+1,MOD(((ROW(B6312)-ROW(B$7))),$C$5)+1,"")</f>
        <v/>
      </c>
      <c r="C6312" s="28">
        <f>ROUNDDOWN(((ROW(C6312)-ROW(C$7))/C$5)+1,0)</f>
        <v/>
      </c>
    </row>
    <row r="6313">
      <c r="B6313" s="28">
        <f>IF(C6313&lt; $D$4+1,MOD(((ROW(B6313)-ROW(B$7))),$C$5)+1,"")</f>
        <v/>
      </c>
      <c r="C6313" s="28">
        <f>ROUNDDOWN(((ROW(C6313)-ROW(C$7))/C$5)+1,0)</f>
        <v/>
      </c>
    </row>
    <row r="6314">
      <c r="B6314" s="28">
        <f>IF(C6314&lt; $D$4+1,MOD(((ROW(B6314)-ROW(B$7))),$C$5)+1,"")</f>
        <v/>
      </c>
      <c r="C6314" s="28">
        <f>ROUNDDOWN(((ROW(C6314)-ROW(C$7))/C$5)+1,0)</f>
        <v/>
      </c>
    </row>
    <row r="6315">
      <c r="B6315" s="28">
        <f>IF(C6315&lt; $D$4+1,MOD(((ROW(B6315)-ROW(B$7))),$C$5)+1,"")</f>
        <v/>
      </c>
      <c r="C6315" s="28">
        <f>ROUNDDOWN(((ROW(C6315)-ROW(C$7))/C$5)+1,0)</f>
        <v/>
      </c>
    </row>
    <row r="6316">
      <c r="B6316" s="28">
        <f>IF(C6316&lt; $D$4+1,MOD(((ROW(B6316)-ROW(B$7))),$C$5)+1,"")</f>
        <v/>
      </c>
      <c r="C6316" s="28">
        <f>ROUNDDOWN(((ROW(C6316)-ROW(C$7))/C$5)+1,0)</f>
        <v/>
      </c>
    </row>
    <row r="6317">
      <c r="B6317" s="28">
        <f>IF(C6317&lt; $D$4+1,MOD(((ROW(B6317)-ROW(B$7))),$C$5)+1,"")</f>
        <v/>
      </c>
      <c r="C6317" s="28">
        <f>ROUNDDOWN(((ROW(C6317)-ROW(C$7))/C$5)+1,0)</f>
        <v/>
      </c>
    </row>
    <row r="6318">
      <c r="B6318" s="28">
        <f>IF(C6318&lt; $D$4+1,MOD(((ROW(B6318)-ROW(B$7))),$C$5)+1,"")</f>
        <v/>
      </c>
      <c r="C6318" s="28">
        <f>ROUNDDOWN(((ROW(C6318)-ROW(C$7))/C$5)+1,0)</f>
        <v/>
      </c>
    </row>
    <row r="6319">
      <c r="B6319" s="28">
        <f>IF(C6319&lt; $D$4+1,MOD(((ROW(B6319)-ROW(B$7))),$C$5)+1,"")</f>
        <v/>
      </c>
      <c r="C6319" s="28">
        <f>ROUNDDOWN(((ROW(C6319)-ROW(C$7))/C$5)+1,0)</f>
        <v/>
      </c>
    </row>
    <row r="6320">
      <c r="B6320" s="28">
        <f>IF(C6320&lt; $D$4+1,MOD(((ROW(B6320)-ROW(B$7))),$C$5)+1,"")</f>
        <v/>
      </c>
      <c r="C6320" s="28">
        <f>ROUNDDOWN(((ROW(C6320)-ROW(C$7))/C$5)+1,0)</f>
        <v/>
      </c>
    </row>
    <row r="6321">
      <c r="B6321" s="28">
        <f>IF(C6321&lt; $D$4+1,MOD(((ROW(B6321)-ROW(B$7))),$C$5)+1,"")</f>
        <v/>
      </c>
      <c r="C6321" s="28">
        <f>ROUNDDOWN(((ROW(C6321)-ROW(C$7))/C$5)+1,0)</f>
        <v/>
      </c>
    </row>
    <row r="6322">
      <c r="B6322" s="28">
        <f>IF(C6322&lt; $D$4+1,MOD(((ROW(B6322)-ROW(B$7))),$C$5)+1,"")</f>
        <v/>
      </c>
      <c r="C6322" s="28">
        <f>ROUNDDOWN(((ROW(C6322)-ROW(C$7))/C$5)+1,0)</f>
        <v/>
      </c>
    </row>
    <row r="6323">
      <c r="B6323" s="28">
        <f>IF(C6323&lt; $D$4+1,MOD(((ROW(B6323)-ROW(B$7))),$C$5)+1,"")</f>
        <v/>
      </c>
      <c r="C6323" s="28">
        <f>ROUNDDOWN(((ROW(C6323)-ROW(C$7))/C$5)+1,0)</f>
        <v/>
      </c>
    </row>
    <row r="6324">
      <c r="B6324" s="28">
        <f>IF(C6324&lt; $D$4+1,MOD(((ROW(B6324)-ROW(B$7))),$C$5)+1,"")</f>
        <v/>
      </c>
      <c r="C6324" s="28">
        <f>ROUNDDOWN(((ROW(C6324)-ROW(C$7))/C$5)+1,0)</f>
        <v/>
      </c>
    </row>
    <row r="6325">
      <c r="B6325" s="28">
        <f>IF(C6325&lt; $D$4+1,MOD(((ROW(B6325)-ROW(B$7))),$C$5)+1,"")</f>
        <v/>
      </c>
      <c r="C6325" s="28">
        <f>ROUNDDOWN(((ROW(C6325)-ROW(C$7))/C$5)+1,0)</f>
        <v/>
      </c>
    </row>
    <row r="6326">
      <c r="B6326" s="28">
        <f>IF(C6326&lt; $D$4+1,MOD(((ROW(B6326)-ROW(B$7))),$C$5)+1,"")</f>
        <v/>
      </c>
      <c r="C6326" s="28">
        <f>ROUNDDOWN(((ROW(C6326)-ROW(C$7))/C$5)+1,0)</f>
        <v/>
      </c>
    </row>
    <row r="6327">
      <c r="B6327" s="28">
        <f>IF(C6327&lt; $D$4+1,MOD(((ROW(B6327)-ROW(B$7))),$C$5)+1,"")</f>
        <v/>
      </c>
      <c r="C6327" s="28">
        <f>ROUNDDOWN(((ROW(C6327)-ROW(C$7))/C$5)+1,0)</f>
        <v/>
      </c>
    </row>
    <row r="6328">
      <c r="B6328" s="28">
        <f>IF(C6328&lt; $D$4+1,MOD(((ROW(B6328)-ROW(B$7))),$C$5)+1,"")</f>
        <v/>
      </c>
      <c r="C6328" s="28">
        <f>ROUNDDOWN(((ROW(C6328)-ROW(C$7))/C$5)+1,0)</f>
        <v/>
      </c>
    </row>
    <row r="6329">
      <c r="B6329" s="28">
        <f>IF(C6329&lt; $D$4+1,MOD(((ROW(B6329)-ROW(B$7))),$C$5)+1,"")</f>
        <v/>
      </c>
      <c r="C6329" s="28">
        <f>ROUNDDOWN(((ROW(C6329)-ROW(C$7))/C$5)+1,0)</f>
        <v/>
      </c>
    </row>
    <row r="6330">
      <c r="B6330" s="28">
        <f>IF(C6330&lt; $D$4+1,MOD(((ROW(B6330)-ROW(B$7))),$C$5)+1,"")</f>
        <v/>
      </c>
      <c r="C6330" s="28">
        <f>ROUNDDOWN(((ROW(C6330)-ROW(C$7))/C$5)+1,0)</f>
        <v/>
      </c>
    </row>
    <row r="6331">
      <c r="B6331" s="28">
        <f>IF(C6331&lt; $D$4+1,MOD(((ROW(B6331)-ROW(B$7))),$C$5)+1,"")</f>
        <v/>
      </c>
      <c r="C6331" s="28">
        <f>ROUNDDOWN(((ROW(C6331)-ROW(C$7))/C$5)+1,0)</f>
        <v/>
      </c>
    </row>
    <row r="6332">
      <c r="B6332" s="28">
        <f>IF(C6332&lt; $D$4+1,MOD(((ROW(B6332)-ROW(B$7))),$C$5)+1,"")</f>
        <v/>
      </c>
      <c r="C6332" s="28">
        <f>ROUNDDOWN(((ROW(C6332)-ROW(C$7))/C$5)+1,0)</f>
        <v/>
      </c>
    </row>
    <row r="6333">
      <c r="B6333" s="28">
        <f>IF(C6333&lt; $D$4+1,MOD(((ROW(B6333)-ROW(B$7))),$C$5)+1,"")</f>
        <v/>
      </c>
      <c r="C6333" s="28">
        <f>ROUNDDOWN(((ROW(C6333)-ROW(C$7))/C$5)+1,0)</f>
        <v/>
      </c>
    </row>
    <row r="6334">
      <c r="B6334" s="28">
        <f>IF(C6334&lt; $D$4+1,MOD(((ROW(B6334)-ROW(B$7))),$C$5)+1,"")</f>
        <v/>
      </c>
      <c r="C6334" s="28">
        <f>ROUNDDOWN(((ROW(C6334)-ROW(C$7))/C$5)+1,0)</f>
        <v/>
      </c>
    </row>
    <row r="6335">
      <c r="B6335" s="28">
        <f>IF(C6335&lt; $D$4+1,MOD(((ROW(B6335)-ROW(B$7))),$C$5)+1,"")</f>
        <v/>
      </c>
      <c r="C6335" s="28">
        <f>ROUNDDOWN(((ROW(C6335)-ROW(C$7))/C$5)+1,0)</f>
        <v/>
      </c>
    </row>
    <row r="6336">
      <c r="B6336" s="28">
        <f>IF(C6336&lt; $D$4+1,MOD(((ROW(B6336)-ROW(B$7))),$C$5)+1,"")</f>
        <v/>
      </c>
      <c r="C6336" s="28">
        <f>ROUNDDOWN(((ROW(C6336)-ROW(C$7))/C$5)+1,0)</f>
        <v/>
      </c>
    </row>
    <row r="6337">
      <c r="B6337" s="28">
        <f>IF(C6337&lt; $D$4+1,MOD(((ROW(B6337)-ROW(B$7))),$C$5)+1,"")</f>
        <v/>
      </c>
      <c r="C6337" s="28">
        <f>ROUNDDOWN(((ROW(C6337)-ROW(C$7))/C$5)+1,0)</f>
        <v/>
      </c>
    </row>
    <row r="6338">
      <c r="B6338" s="28">
        <f>IF(C6338&lt; $D$4+1,MOD(((ROW(B6338)-ROW(B$7))),$C$5)+1,"")</f>
        <v/>
      </c>
      <c r="C6338" s="28">
        <f>ROUNDDOWN(((ROW(C6338)-ROW(C$7))/C$5)+1,0)</f>
        <v/>
      </c>
    </row>
    <row r="6339">
      <c r="B6339" s="28">
        <f>IF(C6339&lt; $D$4+1,MOD(((ROW(B6339)-ROW(B$7))),$C$5)+1,"")</f>
        <v/>
      </c>
      <c r="C6339" s="28">
        <f>ROUNDDOWN(((ROW(C6339)-ROW(C$7))/C$5)+1,0)</f>
        <v/>
      </c>
    </row>
    <row r="6340">
      <c r="B6340" s="28">
        <f>IF(C6340&lt; $D$4+1,MOD(((ROW(B6340)-ROW(B$7))),$C$5)+1,"")</f>
        <v/>
      </c>
      <c r="C6340" s="28">
        <f>ROUNDDOWN(((ROW(C6340)-ROW(C$7))/C$5)+1,0)</f>
        <v/>
      </c>
    </row>
    <row r="6341">
      <c r="B6341" s="28">
        <f>IF(C6341&lt; $D$4+1,MOD(((ROW(B6341)-ROW(B$7))),$C$5)+1,"")</f>
        <v/>
      </c>
      <c r="C6341" s="28">
        <f>ROUNDDOWN(((ROW(C6341)-ROW(C$7))/C$5)+1,0)</f>
        <v/>
      </c>
    </row>
    <row r="6342">
      <c r="B6342" s="28">
        <f>IF(C6342&lt; $D$4+1,MOD(((ROW(B6342)-ROW(B$7))),$C$5)+1,"")</f>
        <v/>
      </c>
      <c r="C6342" s="28">
        <f>ROUNDDOWN(((ROW(C6342)-ROW(C$7))/C$5)+1,0)</f>
        <v/>
      </c>
    </row>
    <row r="6343">
      <c r="B6343" s="28">
        <f>IF(C6343&lt; $D$4+1,MOD(((ROW(B6343)-ROW(B$7))),$C$5)+1,"")</f>
        <v/>
      </c>
      <c r="C6343" s="28">
        <f>ROUNDDOWN(((ROW(C6343)-ROW(C$7))/C$5)+1,0)</f>
        <v/>
      </c>
    </row>
    <row r="6344">
      <c r="B6344" s="28">
        <f>IF(C6344&lt; $D$4+1,MOD(((ROW(B6344)-ROW(B$7))),$C$5)+1,"")</f>
        <v/>
      </c>
      <c r="C6344" s="28">
        <f>ROUNDDOWN(((ROW(C6344)-ROW(C$7))/C$5)+1,0)</f>
        <v/>
      </c>
    </row>
    <row r="6345">
      <c r="B6345" s="28">
        <f>IF(C6345&lt; $D$4+1,MOD(((ROW(B6345)-ROW(B$7))),$C$5)+1,"")</f>
        <v/>
      </c>
      <c r="C6345" s="28">
        <f>ROUNDDOWN(((ROW(C6345)-ROW(C$7))/C$5)+1,0)</f>
        <v/>
      </c>
    </row>
    <row r="6346">
      <c r="B6346" s="28">
        <f>IF(C6346&lt; $D$4+1,MOD(((ROW(B6346)-ROW(B$7))),$C$5)+1,"")</f>
        <v/>
      </c>
      <c r="C6346" s="28">
        <f>ROUNDDOWN(((ROW(C6346)-ROW(C$7))/C$5)+1,0)</f>
        <v/>
      </c>
    </row>
    <row r="6347">
      <c r="B6347" s="28">
        <f>IF(C6347&lt; $D$4+1,MOD(((ROW(B6347)-ROW(B$7))),$C$5)+1,"")</f>
        <v/>
      </c>
      <c r="C6347" s="28">
        <f>ROUNDDOWN(((ROW(C6347)-ROW(C$7))/C$5)+1,0)</f>
        <v/>
      </c>
    </row>
    <row r="6348">
      <c r="B6348" s="28">
        <f>IF(C6348&lt; $D$4+1,MOD(((ROW(B6348)-ROW(B$7))),$C$5)+1,"")</f>
        <v/>
      </c>
      <c r="C6348" s="28">
        <f>ROUNDDOWN(((ROW(C6348)-ROW(C$7))/C$5)+1,0)</f>
        <v/>
      </c>
    </row>
    <row r="6349">
      <c r="B6349" s="28">
        <f>IF(C6349&lt; $D$4+1,MOD(((ROW(B6349)-ROW(B$7))),$C$5)+1,"")</f>
        <v/>
      </c>
      <c r="C6349" s="28">
        <f>ROUNDDOWN(((ROW(C6349)-ROW(C$7))/C$5)+1,0)</f>
        <v/>
      </c>
    </row>
    <row r="6350">
      <c r="B6350" s="28">
        <f>IF(C6350&lt; $D$4+1,MOD(((ROW(B6350)-ROW(B$7))),$C$5)+1,"")</f>
        <v/>
      </c>
      <c r="C6350" s="28">
        <f>ROUNDDOWN(((ROW(C6350)-ROW(C$7))/C$5)+1,0)</f>
        <v/>
      </c>
    </row>
    <row r="6351">
      <c r="B6351" s="28">
        <f>IF(C6351&lt; $D$4+1,MOD(((ROW(B6351)-ROW(B$7))),$C$5)+1,"")</f>
        <v/>
      </c>
      <c r="C6351" s="28">
        <f>ROUNDDOWN(((ROW(C6351)-ROW(C$7))/C$5)+1,0)</f>
        <v/>
      </c>
    </row>
    <row r="6352">
      <c r="B6352" s="28">
        <f>IF(C6352&lt; $D$4+1,MOD(((ROW(B6352)-ROW(B$7))),$C$5)+1,"")</f>
        <v/>
      </c>
      <c r="C6352" s="28">
        <f>ROUNDDOWN(((ROW(C6352)-ROW(C$7))/C$5)+1,0)</f>
        <v/>
      </c>
    </row>
    <row r="6353">
      <c r="B6353" s="28">
        <f>IF(C6353&lt; $D$4+1,MOD(((ROW(B6353)-ROW(B$7))),$C$5)+1,"")</f>
        <v/>
      </c>
      <c r="C6353" s="28">
        <f>ROUNDDOWN(((ROW(C6353)-ROW(C$7))/C$5)+1,0)</f>
        <v/>
      </c>
    </row>
    <row r="6354">
      <c r="B6354" s="28">
        <f>IF(C6354&lt; $D$4+1,MOD(((ROW(B6354)-ROW(B$7))),$C$5)+1,"")</f>
        <v/>
      </c>
      <c r="C6354" s="28">
        <f>ROUNDDOWN(((ROW(C6354)-ROW(C$7))/C$5)+1,0)</f>
        <v/>
      </c>
    </row>
    <row r="6355">
      <c r="B6355" s="28">
        <f>IF(C6355&lt; $D$4+1,MOD(((ROW(B6355)-ROW(B$7))),$C$5)+1,"")</f>
        <v/>
      </c>
      <c r="C6355" s="28">
        <f>ROUNDDOWN(((ROW(C6355)-ROW(C$7))/C$5)+1,0)</f>
        <v/>
      </c>
    </row>
    <row r="6356">
      <c r="B6356" s="28">
        <f>IF(C6356&lt; $D$4+1,MOD(((ROW(B6356)-ROW(B$7))),$C$5)+1,"")</f>
        <v/>
      </c>
      <c r="C6356" s="28">
        <f>ROUNDDOWN(((ROW(C6356)-ROW(C$7))/C$5)+1,0)</f>
        <v/>
      </c>
    </row>
    <row r="6357">
      <c r="B6357" s="28">
        <f>IF(C6357&lt; $D$4+1,MOD(((ROW(B6357)-ROW(B$7))),$C$5)+1,"")</f>
        <v/>
      </c>
      <c r="C6357" s="28">
        <f>ROUNDDOWN(((ROW(C6357)-ROW(C$7))/C$5)+1,0)</f>
        <v/>
      </c>
    </row>
    <row r="6358">
      <c r="B6358" s="28">
        <f>IF(C6358&lt; $D$4+1,MOD(((ROW(B6358)-ROW(B$7))),$C$5)+1,"")</f>
        <v/>
      </c>
      <c r="C6358" s="28">
        <f>ROUNDDOWN(((ROW(C6358)-ROW(C$7))/C$5)+1,0)</f>
        <v/>
      </c>
    </row>
    <row r="6359">
      <c r="B6359" s="28">
        <f>IF(C6359&lt; $D$4+1,MOD(((ROW(B6359)-ROW(B$7))),$C$5)+1,"")</f>
        <v/>
      </c>
      <c r="C6359" s="28">
        <f>ROUNDDOWN(((ROW(C6359)-ROW(C$7))/C$5)+1,0)</f>
        <v/>
      </c>
    </row>
    <row r="6360">
      <c r="B6360" s="28">
        <f>IF(C6360&lt; $D$4+1,MOD(((ROW(B6360)-ROW(B$7))),$C$5)+1,"")</f>
        <v/>
      </c>
      <c r="C6360" s="28">
        <f>ROUNDDOWN(((ROW(C6360)-ROW(C$7))/C$5)+1,0)</f>
        <v/>
      </c>
    </row>
    <row r="6361">
      <c r="B6361" s="28">
        <f>IF(C6361&lt; $D$4+1,MOD(((ROW(B6361)-ROW(B$7))),$C$5)+1,"")</f>
        <v/>
      </c>
      <c r="C6361" s="28">
        <f>ROUNDDOWN(((ROW(C6361)-ROW(C$7))/C$5)+1,0)</f>
        <v/>
      </c>
    </row>
    <row r="6362">
      <c r="B6362" s="28">
        <f>IF(C6362&lt; $D$4+1,MOD(((ROW(B6362)-ROW(B$7))),$C$5)+1,"")</f>
        <v/>
      </c>
      <c r="C6362" s="28">
        <f>ROUNDDOWN(((ROW(C6362)-ROW(C$7))/C$5)+1,0)</f>
        <v/>
      </c>
    </row>
    <row r="6363">
      <c r="B6363" s="28">
        <f>IF(C6363&lt; $D$4+1,MOD(((ROW(B6363)-ROW(B$7))),$C$5)+1,"")</f>
        <v/>
      </c>
      <c r="C6363" s="28">
        <f>ROUNDDOWN(((ROW(C6363)-ROW(C$7))/C$5)+1,0)</f>
        <v/>
      </c>
    </row>
    <row r="6364">
      <c r="B6364" s="28">
        <f>IF(C6364&lt; $D$4+1,MOD(((ROW(B6364)-ROW(B$7))),$C$5)+1,"")</f>
        <v/>
      </c>
      <c r="C6364" s="28">
        <f>ROUNDDOWN(((ROW(C6364)-ROW(C$7))/C$5)+1,0)</f>
        <v/>
      </c>
    </row>
    <row r="6365">
      <c r="B6365" s="28">
        <f>IF(C6365&lt; $D$4+1,MOD(((ROW(B6365)-ROW(B$7))),$C$5)+1,"")</f>
        <v/>
      </c>
      <c r="C6365" s="28">
        <f>ROUNDDOWN(((ROW(C6365)-ROW(C$7))/C$5)+1,0)</f>
        <v/>
      </c>
    </row>
    <row r="6366">
      <c r="B6366" s="28">
        <f>IF(C6366&lt; $D$4+1,MOD(((ROW(B6366)-ROW(B$7))),$C$5)+1,"")</f>
        <v/>
      </c>
      <c r="C6366" s="28">
        <f>ROUNDDOWN(((ROW(C6366)-ROW(C$7))/C$5)+1,0)</f>
        <v/>
      </c>
    </row>
    <row r="6367">
      <c r="B6367" s="28">
        <f>IF(C6367&lt; $D$4+1,MOD(((ROW(B6367)-ROW(B$7))),$C$5)+1,"")</f>
        <v/>
      </c>
      <c r="C6367" s="28">
        <f>ROUNDDOWN(((ROW(C6367)-ROW(C$7))/C$5)+1,0)</f>
        <v/>
      </c>
    </row>
    <row r="6368">
      <c r="B6368" s="28">
        <f>IF(C6368&lt; $D$4+1,MOD(((ROW(B6368)-ROW(B$7))),$C$5)+1,"")</f>
        <v/>
      </c>
      <c r="C6368" s="28">
        <f>ROUNDDOWN(((ROW(C6368)-ROW(C$7))/C$5)+1,0)</f>
        <v/>
      </c>
    </row>
    <row r="6369">
      <c r="B6369" s="28">
        <f>IF(C6369&lt; $D$4+1,MOD(((ROW(B6369)-ROW(B$7))),$C$5)+1,"")</f>
        <v/>
      </c>
      <c r="C6369" s="28">
        <f>ROUNDDOWN(((ROW(C6369)-ROW(C$7))/C$5)+1,0)</f>
        <v/>
      </c>
    </row>
    <row r="6370">
      <c r="B6370" s="28">
        <f>IF(C6370&lt; $D$4+1,MOD(((ROW(B6370)-ROW(B$7))),$C$5)+1,"")</f>
        <v/>
      </c>
      <c r="C6370" s="28">
        <f>ROUNDDOWN(((ROW(C6370)-ROW(C$7))/C$5)+1,0)</f>
        <v/>
      </c>
    </row>
    <row r="6371">
      <c r="B6371" s="28">
        <f>IF(C6371&lt; $D$4+1,MOD(((ROW(B6371)-ROW(B$7))),$C$5)+1,"")</f>
        <v/>
      </c>
      <c r="C6371" s="28">
        <f>ROUNDDOWN(((ROW(C6371)-ROW(C$7))/C$5)+1,0)</f>
        <v/>
      </c>
    </row>
    <row r="6372">
      <c r="B6372" s="28">
        <f>IF(C6372&lt; $D$4+1,MOD(((ROW(B6372)-ROW(B$7))),$C$5)+1,"")</f>
        <v/>
      </c>
      <c r="C6372" s="28">
        <f>ROUNDDOWN(((ROW(C6372)-ROW(C$7))/C$5)+1,0)</f>
        <v/>
      </c>
    </row>
    <row r="6373">
      <c r="B6373" s="28">
        <f>IF(C6373&lt; $D$4+1,MOD(((ROW(B6373)-ROW(B$7))),$C$5)+1,"")</f>
        <v/>
      </c>
      <c r="C6373" s="28">
        <f>ROUNDDOWN(((ROW(C6373)-ROW(C$7))/C$5)+1,0)</f>
        <v/>
      </c>
    </row>
    <row r="6374">
      <c r="B6374" s="28">
        <f>IF(C6374&lt; $D$4+1,MOD(((ROW(B6374)-ROW(B$7))),$C$5)+1,"")</f>
        <v/>
      </c>
      <c r="C6374" s="28">
        <f>ROUNDDOWN(((ROW(C6374)-ROW(C$7))/C$5)+1,0)</f>
        <v/>
      </c>
    </row>
    <row r="6375">
      <c r="B6375" s="28">
        <f>IF(C6375&lt; $D$4+1,MOD(((ROW(B6375)-ROW(B$7))),$C$5)+1,"")</f>
        <v/>
      </c>
      <c r="C6375" s="28">
        <f>ROUNDDOWN(((ROW(C6375)-ROW(C$7))/C$5)+1,0)</f>
        <v/>
      </c>
    </row>
    <row r="6376">
      <c r="B6376" s="28">
        <f>IF(C6376&lt; $D$4+1,MOD(((ROW(B6376)-ROW(B$7))),$C$5)+1,"")</f>
        <v/>
      </c>
      <c r="C6376" s="28">
        <f>ROUNDDOWN(((ROW(C6376)-ROW(C$7))/C$5)+1,0)</f>
        <v/>
      </c>
    </row>
    <row r="6377">
      <c r="B6377" s="28">
        <f>IF(C6377&lt; $D$4+1,MOD(((ROW(B6377)-ROW(B$7))),$C$5)+1,"")</f>
        <v/>
      </c>
      <c r="C6377" s="28">
        <f>ROUNDDOWN(((ROW(C6377)-ROW(C$7))/C$5)+1,0)</f>
        <v/>
      </c>
    </row>
    <row r="6378">
      <c r="B6378" s="28">
        <f>IF(C6378&lt; $D$4+1,MOD(((ROW(B6378)-ROW(B$7))),$C$5)+1,"")</f>
        <v/>
      </c>
      <c r="C6378" s="28">
        <f>ROUNDDOWN(((ROW(C6378)-ROW(C$7))/C$5)+1,0)</f>
        <v/>
      </c>
    </row>
    <row r="6379">
      <c r="B6379" s="28">
        <f>IF(C6379&lt; $D$4+1,MOD(((ROW(B6379)-ROW(B$7))),$C$5)+1,"")</f>
        <v/>
      </c>
      <c r="C6379" s="28">
        <f>ROUNDDOWN(((ROW(C6379)-ROW(C$7))/C$5)+1,0)</f>
        <v/>
      </c>
    </row>
    <row r="6380">
      <c r="B6380" s="28">
        <f>IF(C6380&lt; $D$4+1,MOD(((ROW(B6380)-ROW(B$7))),$C$5)+1,"")</f>
        <v/>
      </c>
      <c r="C6380" s="28">
        <f>ROUNDDOWN(((ROW(C6380)-ROW(C$7))/C$5)+1,0)</f>
        <v/>
      </c>
    </row>
    <row r="6381">
      <c r="B6381" s="28">
        <f>IF(C6381&lt; $D$4+1,MOD(((ROW(B6381)-ROW(B$7))),$C$5)+1,"")</f>
        <v/>
      </c>
      <c r="C6381" s="28">
        <f>ROUNDDOWN(((ROW(C6381)-ROW(C$7))/C$5)+1,0)</f>
        <v/>
      </c>
    </row>
    <row r="6382">
      <c r="B6382" s="28">
        <f>IF(C6382&lt; $D$4+1,MOD(((ROW(B6382)-ROW(B$7))),$C$5)+1,"")</f>
        <v/>
      </c>
      <c r="C6382" s="28">
        <f>ROUNDDOWN(((ROW(C6382)-ROW(C$7))/C$5)+1,0)</f>
        <v/>
      </c>
    </row>
    <row r="6383">
      <c r="B6383" s="28">
        <f>IF(C6383&lt; $D$4+1,MOD(((ROW(B6383)-ROW(B$7))),$C$5)+1,"")</f>
        <v/>
      </c>
      <c r="C6383" s="28">
        <f>ROUNDDOWN(((ROW(C6383)-ROW(C$7))/C$5)+1,0)</f>
        <v/>
      </c>
    </row>
    <row r="6384">
      <c r="B6384" s="28">
        <f>IF(C6384&lt; $D$4+1,MOD(((ROW(B6384)-ROW(B$7))),$C$5)+1,"")</f>
        <v/>
      </c>
      <c r="C6384" s="28">
        <f>ROUNDDOWN(((ROW(C6384)-ROW(C$7))/C$5)+1,0)</f>
        <v/>
      </c>
    </row>
    <row r="6385">
      <c r="B6385" s="28">
        <f>IF(C6385&lt; $D$4+1,MOD(((ROW(B6385)-ROW(B$7))),$C$5)+1,"")</f>
        <v/>
      </c>
      <c r="C6385" s="28">
        <f>ROUNDDOWN(((ROW(C6385)-ROW(C$7))/C$5)+1,0)</f>
        <v/>
      </c>
    </row>
    <row r="6386">
      <c r="B6386" s="28">
        <f>IF(C6386&lt; $D$4+1,MOD(((ROW(B6386)-ROW(B$7))),$C$5)+1,"")</f>
        <v/>
      </c>
      <c r="C6386" s="28">
        <f>ROUNDDOWN(((ROW(C6386)-ROW(C$7))/C$5)+1,0)</f>
        <v/>
      </c>
    </row>
    <row r="6387">
      <c r="B6387" s="28">
        <f>IF(C6387&lt; $D$4+1,MOD(((ROW(B6387)-ROW(B$7))),$C$5)+1,"")</f>
        <v/>
      </c>
      <c r="C6387" s="28">
        <f>ROUNDDOWN(((ROW(C6387)-ROW(C$7))/C$5)+1,0)</f>
        <v/>
      </c>
    </row>
    <row r="6388">
      <c r="B6388" s="28">
        <f>IF(C6388&lt; $D$4+1,MOD(((ROW(B6388)-ROW(B$7))),$C$5)+1,"")</f>
        <v/>
      </c>
      <c r="C6388" s="28">
        <f>ROUNDDOWN(((ROW(C6388)-ROW(C$7))/C$5)+1,0)</f>
        <v/>
      </c>
    </row>
    <row r="6389">
      <c r="B6389" s="28">
        <f>IF(C6389&lt; $D$4+1,MOD(((ROW(B6389)-ROW(B$7))),$C$5)+1,"")</f>
        <v/>
      </c>
      <c r="C6389" s="28">
        <f>ROUNDDOWN(((ROW(C6389)-ROW(C$7))/C$5)+1,0)</f>
        <v/>
      </c>
    </row>
    <row r="6390">
      <c r="B6390" s="28">
        <f>IF(C6390&lt; $D$4+1,MOD(((ROW(B6390)-ROW(B$7))),$C$5)+1,"")</f>
        <v/>
      </c>
      <c r="C6390" s="28">
        <f>ROUNDDOWN(((ROW(C6390)-ROW(C$7))/C$5)+1,0)</f>
        <v/>
      </c>
    </row>
    <row r="6391">
      <c r="B6391" s="28">
        <f>IF(C6391&lt; $D$4+1,MOD(((ROW(B6391)-ROW(B$7))),$C$5)+1,"")</f>
        <v/>
      </c>
      <c r="C6391" s="28">
        <f>ROUNDDOWN(((ROW(C6391)-ROW(C$7))/C$5)+1,0)</f>
        <v/>
      </c>
    </row>
    <row r="6392">
      <c r="B6392" s="28">
        <f>IF(C6392&lt; $D$4+1,MOD(((ROW(B6392)-ROW(B$7))),$C$5)+1,"")</f>
        <v/>
      </c>
      <c r="C6392" s="28">
        <f>ROUNDDOWN(((ROW(C6392)-ROW(C$7))/C$5)+1,0)</f>
        <v/>
      </c>
    </row>
    <row r="6393">
      <c r="B6393" s="28">
        <f>IF(C6393&lt; $D$4+1,MOD(((ROW(B6393)-ROW(B$7))),$C$5)+1,"")</f>
        <v/>
      </c>
      <c r="C6393" s="28">
        <f>ROUNDDOWN(((ROW(C6393)-ROW(C$7))/C$5)+1,0)</f>
        <v/>
      </c>
    </row>
    <row r="6394">
      <c r="B6394" s="28">
        <f>IF(C6394&lt; $D$4+1,MOD(((ROW(B6394)-ROW(B$7))),$C$5)+1,"")</f>
        <v/>
      </c>
      <c r="C6394" s="28">
        <f>ROUNDDOWN(((ROW(C6394)-ROW(C$7))/C$5)+1,0)</f>
        <v/>
      </c>
    </row>
    <row r="6395">
      <c r="B6395" s="28">
        <f>IF(C6395&lt; $D$4+1,MOD(((ROW(B6395)-ROW(B$7))),$C$5)+1,"")</f>
        <v/>
      </c>
      <c r="C6395" s="28">
        <f>ROUNDDOWN(((ROW(C6395)-ROW(C$7))/C$5)+1,0)</f>
        <v/>
      </c>
    </row>
    <row r="6396">
      <c r="B6396" s="28">
        <f>IF(C6396&lt; $D$4+1,MOD(((ROW(B6396)-ROW(B$7))),$C$5)+1,"")</f>
        <v/>
      </c>
      <c r="C6396" s="28">
        <f>ROUNDDOWN(((ROW(C6396)-ROW(C$7))/C$5)+1,0)</f>
        <v/>
      </c>
    </row>
    <row r="6397">
      <c r="B6397" s="28">
        <f>IF(C6397&lt; $D$4+1,MOD(((ROW(B6397)-ROW(B$7))),$C$5)+1,"")</f>
        <v/>
      </c>
      <c r="C6397" s="28">
        <f>ROUNDDOWN(((ROW(C6397)-ROW(C$7))/C$5)+1,0)</f>
        <v/>
      </c>
    </row>
    <row r="6398">
      <c r="B6398" s="28">
        <f>IF(C6398&lt; $D$4+1,MOD(((ROW(B6398)-ROW(B$7))),$C$5)+1,"")</f>
        <v/>
      </c>
      <c r="C6398" s="28">
        <f>ROUNDDOWN(((ROW(C6398)-ROW(C$7))/C$5)+1,0)</f>
        <v/>
      </c>
    </row>
    <row r="6399">
      <c r="B6399" s="28">
        <f>IF(C6399&lt; $D$4+1,MOD(((ROW(B6399)-ROW(B$7))),$C$5)+1,"")</f>
        <v/>
      </c>
      <c r="C6399" s="28">
        <f>ROUNDDOWN(((ROW(C6399)-ROW(C$7))/C$5)+1,0)</f>
        <v/>
      </c>
    </row>
    <row r="6400">
      <c r="B6400" s="28">
        <f>IF(C6400&lt; $D$4+1,MOD(((ROW(B6400)-ROW(B$7))),$C$5)+1,"")</f>
        <v/>
      </c>
      <c r="C6400" s="28">
        <f>ROUNDDOWN(((ROW(C6400)-ROW(C$7))/C$5)+1,0)</f>
        <v/>
      </c>
    </row>
    <row r="6401">
      <c r="B6401" s="28">
        <f>IF(C6401&lt; $D$4+1,MOD(((ROW(B6401)-ROW(B$7))),$C$5)+1,"")</f>
        <v/>
      </c>
      <c r="C6401" s="28">
        <f>ROUNDDOWN(((ROW(C6401)-ROW(C$7))/C$5)+1,0)</f>
        <v/>
      </c>
    </row>
    <row r="6402">
      <c r="B6402" s="28">
        <f>IF(C6402&lt; $D$4+1,MOD(((ROW(B6402)-ROW(B$7))),$C$5)+1,"")</f>
        <v/>
      </c>
      <c r="C6402" s="28">
        <f>ROUNDDOWN(((ROW(C6402)-ROW(C$7))/C$5)+1,0)</f>
        <v/>
      </c>
    </row>
    <row r="6403">
      <c r="B6403" s="28">
        <f>IF(C6403&lt; $D$4+1,MOD(((ROW(B6403)-ROW(B$7))),$C$5)+1,"")</f>
        <v/>
      </c>
      <c r="C6403" s="28">
        <f>ROUNDDOWN(((ROW(C6403)-ROW(C$7))/C$5)+1,0)</f>
        <v/>
      </c>
    </row>
    <row r="6404">
      <c r="B6404" s="28">
        <f>IF(C6404&lt; $D$4+1,MOD(((ROW(B6404)-ROW(B$7))),$C$5)+1,"")</f>
        <v/>
      </c>
      <c r="C6404" s="28">
        <f>ROUNDDOWN(((ROW(C6404)-ROW(C$7))/C$5)+1,0)</f>
        <v/>
      </c>
    </row>
    <row r="6405">
      <c r="B6405" s="28">
        <f>IF(C6405&lt; $D$4+1,MOD(((ROW(B6405)-ROW(B$7))),$C$5)+1,"")</f>
        <v/>
      </c>
      <c r="C6405" s="28">
        <f>ROUNDDOWN(((ROW(C6405)-ROW(C$7))/C$5)+1,0)</f>
        <v/>
      </c>
    </row>
    <row r="6406">
      <c r="B6406" s="28">
        <f>IF(C6406&lt; $D$4+1,MOD(((ROW(B6406)-ROW(B$7))),$C$5)+1,"")</f>
        <v/>
      </c>
      <c r="C6406" s="28">
        <f>ROUNDDOWN(((ROW(C6406)-ROW(C$7))/C$5)+1,0)</f>
        <v/>
      </c>
    </row>
    <row r="6407">
      <c r="B6407" s="28">
        <f>IF(C6407&lt; $D$4+1,MOD(((ROW(B6407)-ROW(B$7))),$C$5)+1,"")</f>
        <v/>
      </c>
      <c r="C6407" s="28">
        <f>ROUNDDOWN(((ROW(C6407)-ROW(C$7))/C$5)+1,0)</f>
        <v/>
      </c>
    </row>
    <row r="6408">
      <c r="B6408" s="28">
        <f>IF(C6408&lt; $D$4+1,MOD(((ROW(B6408)-ROW(B$7))),$C$5)+1,"")</f>
        <v/>
      </c>
      <c r="C6408" s="28">
        <f>ROUNDDOWN(((ROW(C6408)-ROW(C$7))/C$5)+1,0)</f>
        <v/>
      </c>
    </row>
    <row r="6409">
      <c r="B6409" s="28">
        <f>IF(C6409&lt; $D$4+1,MOD(((ROW(B6409)-ROW(B$7))),$C$5)+1,"")</f>
        <v/>
      </c>
      <c r="C6409" s="28">
        <f>ROUNDDOWN(((ROW(C6409)-ROW(C$7))/C$5)+1,0)</f>
        <v/>
      </c>
    </row>
    <row r="6410">
      <c r="B6410" s="28">
        <f>IF(C6410&lt; $D$4+1,MOD(((ROW(B6410)-ROW(B$7))),$C$5)+1,"")</f>
        <v/>
      </c>
      <c r="C6410" s="28">
        <f>ROUNDDOWN(((ROW(C6410)-ROW(C$7))/C$5)+1,0)</f>
        <v/>
      </c>
    </row>
    <row r="6411">
      <c r="B6411" s="28">
        <f>IF(C6411&lt; $D$4+1,MOD(((ROW(B6411)-ROW(B$7))),$C$5)+1,"")</f>
        <v/>
      </c>
      <c r="C6411" s="28">
        <f>ROUNDDOWN(((ROW(C6411)-ROW(C$7))/C$5)+1,0)</f>
        <v/>
      </c>
    </row>
    <row r="6412">
      <c r="B6412" s="28">
        <f>IF(C6412&lt; $D$4+1,MOD(((ROW(B6412)-ROW(B$7))),$C$5)+1,"")</f>
        <v/>
      </c>
      <c r="C6412" s="28">
        <f>ROUNDDOWN(((ROW(C6412)-ROW(C$7))/C$5)+1,0)</f>
        <v/>
      </c>
    </row>
    <row r="6413">
      <c r="B6413" s="28">
        <f>IF(C6413&lt; $D$4+1,MOD(((ROW(B6413)-ROW(B$7))),$C$5)+1,"")</f>
        <v/>
      </c>
      <c r="C6413" s="28">
        <f>ROUNDDOWN(((ROW(C6413)-ROW(C$7))/C$5)+1,0)</f>
        <v/>
      </c>
    </row>
    <row r="6414">
      <c r="B6414" s="28">
        <f>IF(C6414&lt; $D$4+1,MOD(((ROW(B6414)-ROW(B$7))),$C$5)+1,"")</f>
        <v/>
      </c>
      <c r="C6414" s="28">
        <f>ROUNDDOWN(((ROW(C6414)-ROW(C$7))/C$5)+1,0)</f>
        <v/>
      </c>
    </row>
    <row r="6415">
      <c r="B6415" s="28">
        <f>IF(C6415&lt; $D$4+1,MOD(((ROW(B6415)-ROW(B$7))),$C$5)+1,"")</f>
        <v/>
      </c>
      <c r="C6415" s="28">
        <f>ROUNDDOWN(((ROW(C6415)-ROW(C$7))/C$5)+1,0)</f>
        <v/>
      </c>
    </row>
    <row r="6416">
      <c r="B6416" s="28">
        <f>IF(C6416&lt; $D$4+1,MOD(((ROW(B6416)-ROW(B$7))),$C$5)+1,"")</f>
        <v/>
      </c>
      <c r="C6416" s="28">
        <f>ROUNDDOWN(((ROW(C6416)-ROW(C$7))/C$5)+1,0)</f>
        <v/>
      </c>
    </row>
    <row r="6417">
      <c r="B6417" s="28">
        <f>IF(C6417&lt; $D$4+1,MOD(((ROW(B6417)-ROW(B$7))),$C$5)+1,"")</f>
        <v/>
      </c>
      <c r="C6417" s="28">
        <f>ROUNDDOWN(((ROW(C6417)-ROW(C$7))/C$5)+1,0)</f>
        <v/>
      </c>
    </row>
    <row r="6418">
      <c r="B6418" s="28">
        <f>IF(C6418&lt; $D$4+1,MOD(((ROW(B6418)-ROW(B$7))),$C$5)+1,"")</f>
        <v/>
      </c>
      <c r="C6418" s="28">
        <f>ROUNDDOWN(((ROW(C6418)-ROW(C$7))/C$5)+1,0)</f>
        <v/>
      </c>
    </row>
    <row r="6419">
      <c r="B6419" s="28">
        <f>IF(C6419&lt; $D$4+1,MOD(((ROW(B6419)-ROW(B$7))),$C$5)+1,"")</f>
        <v/>
      </c>
      <c r="C6419" s="28">
        <f>ROUNDDOWN(((ROW(C6419)-ROW(C$7))/C$5)+1,0)</f>
        <v/>
      </c>
    </row>
    <row r="6420">
      <c r="B6420" s="28">
        <f>IF(C6420&lt; $D$4+1,MOD(((ROW(B6420)-ROW(B$7))),$C$5)+1,"")</f>
        <v/>
      </c>
      <c r="C6420" s="28">
        <f>ROUNDDOWN(((ROW(C6420)-ROW(C$7))/C$5)+1,0)</f>
        <v/>
      </c>
    </row>
    <row r="6421">
      <c r="B6421" s="28">
        <f>IF(C6421&lt; $D$4+1,MOD(((ROW(B6421)-ROW(B$7))),$C$5)+1,"")</f>
        <v/>
      </c>
      <c r="C6421" s="28">
        <f>ROUNDDOWN(((ROW(C6421)-ROW(C$7))/C$5)+1,0)</f>
        <v/>
      </c>
    </row>
    <row r="6422">
      <c r="B6422" s="28">
        <f>IF(C6422&lt; $D$4+1,MOD(((ROW(B6422)-ROW(B$7))),$C$5)+1,"")</f>
        <v/>
      </c>
      <c r="C6422" s="28">
        <f>ROUNDDOWN(((ROW(C6422)-ROW(C$7))/C$5)+1,0)</f>
        <v/>
      </c>
    </row>
    <row r="6423">
      <c r="B6423" s="28">
        <f>IF(C6423&lt; $D$4+1,MOD(((ROW(B6423)-ROW(B$7))),$C$5)+1,"")</f>
        <v/>
      </c>
      <c r="C6423" s="28">
        <f>ROUNDDOWN(((ROW(C6423)-ROW(C$7))/C$5)+1,0)</f>
        <v/>
      </c>
    </row>
    <row r="6424">
      <c r="B6424" s="28">
        <f>IF(C6424&lt; $D$4+1,MOD(((ROW(B6424)-ROW(B$7))),$C$5)+1,"")</f>
        <v/>
      </c>
      <c r="C6424" s="28">
        <f>ROUNDDOWN(((ROW(C6424)-ROW(C$7))/C$5)+1,0)</f>
        <v/>
      </c>
    </row>
    <row r="6425">
      <c r="B6425" s="28">
        <f>IF(C6425&lt; $D$4+1,MOD(((ROW(B6425)-ROW(B$7))),$C$5)+1,"")</f>
        <v/>
      </c>
      <c r="C6425" s="28">
        <f>ROUNDDOWN(((ROW(C6425)-ROW(C$7))/C$5)+1,0)</f>
        <v/>
      </c>
    </row>
    <row r="6426">
      <c r="B6426" s="28">
        <f>IF(C6426&lt; $D$4+1,MOD(((ROW(B6426)-ROW(B$7))),$C$5)+1,"")</f>
        <v/>
      </c>
      <c r="C6426" s="28">
        <f>ROUNDDOWN(((ROW(C6426)-ROW(C$7))/C$5)+1,0)</f>
        <v/>
      </c>
    </row>
    <row r="6427">
      <c r="B6427" s="28">
        <f>IF(C6427&lt; $D$4+1,MOD(((ROW(B6427)-ROW(B$7))),$C$5)+1,"")</f>
        <v/>
      </c>
      <c r="C6427" s="28">
        <f>ROUNDDOWN(((ROW(C6427)-ROW(C$7))/C$5)+1,0)</f>
        <v/>
      </c>
    </row>
    <row r="6428">
      <c r="B6428" s="28">
        <f>IF(C6428&lt; $D$4+1,MOD(((ROW(B6428)-ROW(B$7))),$C$5)+1,"")</f>
        <v/>
      </c>
      <c r="C6428" s="28">
        <f>ROUNDDOWN(((ROW(C6428)-ROW(C$7))/C$5)+1,0)</f>
        <v/>
      </c>
    </row>
    <row r="6429">
      <c r="B6429" s="28">
        <f>IF(C6429&lt; $D$4+1,MOD(((ROW(B6429)-ROW(B$7))),$C$5)+1,"")</f>
        <v/>
      </c>
      <c r="C6429" s="28">
        <f>ROUNDDOWN(((ROW(C6429)-ROW(C$7))/C$5)+1,0)</f>
        <v/>
      </c>
    </row>
    <row r="6430">
      <c r="B6430" s="28">
        <f>IF(C6430&lt; $D$4+1,MOD(((ROW(B6430)-ROW(B$7))),$C$5)+1,"")</f>
        <v/>
      </c>
      <c r="C6430" s="28">
        <f>ROUNDDOWN(((ROW(C6430)-ROW(C$7))/C$5)+1,0)</f>
        <v/>
      </c>
    </row>
    <row r="6431">
      <c r="B6431" s="28">
        <f>IF(C6431&lt; $D$4+1,MOD(((ROW(B6431)-ROW(B$7))),$C$5)+1,"")</f>
        <v/>
      </c>
      <c r="C6431" s="28">
        <f>ROUNDDOWN(((ROW(C6431)-ROW(C$7))/C$5)+1,0)</f>
        <v/>
      </c>
    </row>
    <row r="6432">
      <c r="B6432" s="28">
        <f>IF(C6432&lt; $D$4+1,MOD(((ROW(B6432)-ROW(B$7))),$C$5)+1,"")</f>
        <v/>
      </c>
      <c r="C6432" s="28">
        <f>ROUNDDOWN(((ROW(C6432)-ROW(C$7))/C$5)+1,0)</f>
        <v/>
      </c>
    </row>
    <row r="6433">
      <c r="B6433" s="28">
        <f>IF(C6433&lt; $D$4+1,MOD(((ROW(B6433)-ROW(B$7))),$C$5)+1,"")</f>
        <v/>
      </c>
      <c r="C6433" s="28">
        <f>ROUNDDOWN(((ROW(C6433)-ROW(C$7))/C$5)+1,0)</f>
        <v/>
      </c>
    </row>
    <row r="6434">
      <c r="B6434" s="28">
        <f>IF(C6434&lt; $D$4+1,MOD(((ROW(B6434)-ROW(B$7))),$C$5)+1,"")</f>
        <v/>
      </c>
      <c r="C6434" s="28">
        <f>ROUNDDOWN(((ROW(C6434)-ROW(C$7))/C$5)+1,0)</f>
        <v/>
      </c>
    </row>
    <row r="6435">
      <c r="B6435" s="28">
        <f>IF(C6435&lt; $D$4+1,MOD(((ROW(B6435)-ROW(B$7))),$C$5)+1,"")</f>
        <v/>
      </c>
      <c r="C6435" s="28">
        <f>ROUNDDOWN(((ROW(C6435)-ROW(C$7))/C$5)+1,0)</f>
        <v/>
      </c>
    </row>
    <row r="6436">
      <c r="B6436" s="28">
        <f>IF(C6436&lt; $D$4+1,MOD(((ROW(B6436)-ROW(B$7))),$C$5)+1,"")</f>
        <v/>
      </c>
      <c r="C6436" s="28">
        <f>ROUNDDOWN(((ROW(C6436)-ROW(C$7))/C$5)+1,0)</f>
        <v/>
      </c>
    </row>
    <row r="6437">
      <c r="B6437" s="28">
        <f>IF(C6437&lt; $D$4+1,MOD(((ROW(B6437)-ROW(B$7))),$C$5)+1,"")</f>
        <v/>
      </c>
      <c r="C6437" s="28">
        <f>ROUNDDOWN(((ROW(C6437)-ROW(C$7))/C$5)+1,0)</f>
        <v/>
      </c>
    </row>
    <row r="6438">
      <c r="B6438" s="28">
        <f>IF(C6438&lt; $D$4+1,MOD(((ROW(B6438)-ROW(B$7))),$C$5)+1,"")</f>
        <v/>
      </c>
      <c r="C6438" s="28">
        <f>ROUNDDOWN(((ROW(C6438)-ROW(C$7))/C$5)+1,0)</f>
        <v/>
      </c>
    </row>
    <row r="6439">
      <c r="B6439" s="28">
        <f>IF(C6439&lt; $D$4+1,MOD(((ROW(B6439)-ROW(B$7))),$C$5)+1,"")</f>
        <v/>
      </c>
      <c r="C6439" s="28">
        <f>ROUNDDOWN(((ROW(C6439)-ROW(C$7))/C$5)+1,0)</f>
        <v/>
      </c>
    </row>
    <row r="6440">
      <c r="B6440" s="28">
        <f>IF(C6440&lt; $D$4+1,MOD(((ROW(B6440)-ROW(B$7))),$C$5)+1,"")</f>
        <v/>
      </c>
      <c r="C6440" s="28">
        <f>ROUNDDOWN(((ROW(C6440)-ROW(C$7))/C$5)+1,0)</f>
        <v/>
      </c>
    </row>
    <row r="6441">
      <c r="B6441" s="28">
        <f>IF(C6441&lt; $D$4+1,MOD(((ROW(B6441)-ROW(B$7))),$C$5)+1,"")</f>
        <v/>
      </c>
      <c r="C6441" s="28">
        <f>ROUNDDOWN(((ROW(C6441)-ROW(C$7))/C$5)+1,0)</f>
        <v/>
      </c>
    </row>
    <row r="6442">
      <c r="B6442" s="28">
        <f>IF(C6442&lt; $D$4+1,MOD(((ROW(B6442)-ROW(B$7))),$C$5)+1,"")</f>
        <v/>
      </c>
      <c r="C6442" s="28">
        <f>ROUNDDOWN(((ROW(C6442)-ROW(C$7))/C$5)+1,0)</f>
        <v/>
      </c>
    </row>
    <row r="6443">
      <c r="B6443" s="28">
        <f>IF(C6443&lt; $D$4+1,MOD(((ROW(B6443)-ROW(B$7))),$C$5)+1,"")</f>
        <v/>
      </c>
      <c r="C6443" s="28">
        <f>ROUNDDOWN(((ROW(C6443)-ROW(C$7))/C$5)+1,0)</f>
        <v/>
      </c>
    </row>
    <row r="6444">
      <c r="B6444" s="28">
        <f>IF(C6444&lt; $D$4+1,MOD(((ROW(B6444)-ROW(B$7))),$C$5)+1,"")</f>
        <v/>
      </c>
      <c r="C6444" s="28">
        <f>ROUNDDOWN(((ROW(C6444)-ROW(C$7))/C$5)+1,0)</f>
        <v/>
      </c>
    </row>
    <row r="6445">
      <c r="B6445" s="28">
        <f>IF(C6445&lt; $D$4+1,MOD(((ROW(B6445)-ROW(B$7))),$C$5)+1,"")</f>
        <v/>
      </c>
      <c r="C6445" s="28">
        <f>ROUNDDOWN(((ROW(C6445)-ROW(C$7))/C$5)+1,0)</f>
        <v/>
      </c>
    </row>
    <row r="6446">
      <c r="B6446" s="28">
        <f>IF(C6446&lt; $D$4+1,MOD(((ROW(B6446)-ROW(B$7))),$C$5)+1,"")</f>
        <v/>
      </c>
      <c r="C6446" s="28">
        <f>ROUNDDOWN(((ROW(C6446)-ROW(C$7))/C$5)+1,0)</f>
        <v/>
      </c>
    </row>
    <row r="6447">
      <c r="B6447" s="28">
        <f>IF(C6447&lt; $D$4+1,MOD(((ROW(B6447)-ROW(B$7))),$C$5)+1,"")</f>
        <v/>
      </c>
      <c r="C6447" s="28">
        <f>ROUNDDOWN(((ROW(C6447)-ROW(C$7))/C$5)+1,0)</f>
        <v/>
      </c>
    </row>
    <row r="6448">
      <c r="B6448" s="28">
        <f>IF(C6448&lt; $D$4+1,MOD(((ROW(B6448)-ROW(B$7))),$C$5)+1,"")</f>
        <v/>
      </c>
      <c r="C6448" s="28">
        <f>ROUNDDOWN(((ROW(C6448)-ROW(C$7))/C$5)+1,0)</f>
        <v/>
      </c>
    </row>
    <row r="6449">
      <c r="B6449" s="28">
        <f>IF(C6449&lt; $D$4+1,MOD(((ROW(B6449)-ROW(B$7))),$C$5)+1,"")</f>
        <v/>
      </c>
      <c r="C6449" s="28">
        <f>ROUNDDOWN(((ROW(C6449)-ROW(C$7))/C$5)+1,0)</f>
        <v/>
      </c>
    </row>
    <row r="6450">
      <c r="B6450" s="28">
        <f>IF(C6450&lt; $D$4+1,MOD(((ROW(B6450)-ROW(B$7))),$C$5)+1,"")</f>
        <v/>
      </c>
      <c r="C6450" s="28">
        <f>ROUNDDOWN(((ROW(C6450)-ROW(C$7))/C$5)+1,0)</f>
        <v/>
      </c>
    </row>
    <row r="6451">
      <c r="B6451" s="28">
        <f>IF(C6451&lt; $D$4+1,MOD(((ROW(B6451)-ROW(B$7))),$C$5)+1,"")</f>
        <v/>
      </c>
      <c r="C6451" s="28">
        <f>ROUNDDOWN(((ROW(C6451)-ROW(C$7))/C$5)+1,0)</f>
        <v/>
      </c>
    </row>
    <row r="6452">
      <c r="B6452" s="28">
        <f>IF(C6452&lt; $D$4+1,MOD(((ROW(B6452)-ROW(B$7))),$C$5)+1,"")</f>
        <v/>
      </c>
      <c r="C6452" s="28">
        <f>ROUNDDOWN(((ROW(C6452)-ROW(C$7))/C$5)+1,0)</f>
        <v/>
      </c>
    </row>
    <row r="6453">
      <c r="B6453" s="28">
        <f>IF(C6453&lt; $D$4+1,MOD(((ROW(B6453)-ROW(B$7))),$C$5)+1,"")</f>
        <v/>
      </c>
      <c r="C6453" s="28">
        <f>ROUNDDOWN(((ROW(C6453)-ROW(C$7))/C$5)+1,0)</f>
        <v/>
      </c>
    </row>
    <row r="6454">
      <c r="B6454" s="28">
        <f>IF(C6454&lt; $D$4+1,MOD(((ROW(B6454)-ROW(B$7))),$C$5)+1,"")</f>
        <v/>
      </c>
      <c r="C6454" s="28">
        <f>ROUNDDOWN(((ROW(C6454)-ROW(C$7))/C$5)+1,0)</f>
        <v/>
      </c>
    </row>
    <row r="6455">
      <c r="B6455" s="28">
        <f>IF(C6455&lt; $D$4+1,MOD(((ROW(B6455)-ROW(B$7))),$C$5)+1,"")</f>
        <v/>
      </c>
      <c r="C6455" s="28">
        <f>ROUNDDOWN(((ROW(C6455)-ROW(C$7))/C$5)+1,0)</f>
        <v/>
      </c>
    </row>
    <row r="6456">
      <c r="B6456" s="28">
        <f>IF(C6456&lt; $D$4+1,MOD(((ROW(B6456)-ROW(B$7))),$C$5)+1,"")</f>
        <v/>
      </c>
      <c r="C6456" s="28">
        <f>ROUNDDOWN(((ROW(C6456)-ROW(C$7))/C$5)+1,0)</f>
        <v/>
      </c>
    </row>
    <row r="6457">
      <c r="B6457" s="28">
        <f>IF(C6457&lt; $D$4+1,MOD(((ROW(B6457)-ROW(B$7))),$C$5)+1,"")</f>
        <v/>
      </c>
      <c r="C6457" s="28">
        <f>ROUNDDOWN(((ROW(C6457)-ROW(C$7))/C$5)+1,0)</f>
        <v/>
      </c>
    </row>
    <row r="6458">
      <c r="B6458" s="28">
        <f>IF(C6458&lt; $D$4+1,MOD(((ROW(B6458)-ROW(B$7))),$C$5)+1,"")</f>
        <v/>
      </c>
      <c r="C6458" s="28">
        <f>ROUNDDOWN(((ROW(C6458)-ROW(C$7))/C$5)+1,0)</f>
        <v/>
      </c>
    </row>
    <row r="6459">
      <c r="B6459" s="28">
        <f>IF(C6459&lt; $D$4+1,MOD(((ROW(B6459)-ROW(B$7))),$C$5)+1,"")</f>
        <v/>
      </c>
      <c r="C6459" s="28">
        <f>ROUNDDOWN(((ROW(C6459)-ROW(C$7))/C$5)+1,0)</f>
        <v/>
      </c>
    </row>
    <row r="6460">
      <c r="B6460" s="28">
        <f>IF(C6460&lt; $D$4+1,MOD(((ROW(B6460)-ROW(B$7))),$C$5)+1,"")</f>
        <v/>
      </c>
      <c r="C6460" s="28">
        <f>ROUNDDOWN(((ROW(C6460)-ROW(C$7))/C$5)+1,0)</f>
        <v/>
      </c>
    </row>
    <row r="6461">
      <c r="B6461" s="28">
        <f>IF(C6461&lt; $D$4+1,MOD(((ROW(B6461)-ROW(B$7))),$C$5)+1,"")</f>
        <v/>
      </c>
      <c r="C6461" s="28">
        <f>ROUNDDOWN(((ROW(C6461)-ROW(C$7))/C$5)+1,0)</f>
        <v/>
      </c>
    </row>
    <row r="6462">
      <c r="B6462" s="28">
        <f>IF(C6462&lt; $D$4+1,MOD(((ROW(B6462)-ROW(B$7))),$C$5)+1,"")</f>
        <v/>
      </c>
      <c r="C6462" s="28">
        <f>ROUNDDOWN(((ROW(C6462)-ROW(C$7))/C$5)+1,0)</f>
        <v/>
      </c>
    </row>
    <row r="6463">
      <c r="B6463" s="28">
        <f>IF(C6463&lt; $D$4+1,MOD(((ROW(B6463)-ROW(B$7))),$C$5)+1,"")</f>
        <v/>
      </c>
      <c r="C6463" s="28">
        <f>ROUNDDOWN(((ROW(C6463)-ROW(C$7))/C$5)+1,0)</f>
        <v/>
      </c>
    </row>
    <row r="6464">
      <c r="B6464" s="28">
        <f>IF(C6464&lt; $D$4+1,MOD(((ROW(B6464)-ROW(B$7))),$C$5)+1,"")</f>
        <v/>
      </c>
      <c r="C6464" s="28">
        <f>ROUNDDOWN(((ROW(C6464)-ROW(C$7))/C$5)+1,0)</f>
        <v/>
      </c>
    </row>
    <row r="6465">
      <c r="B6465" s="28">
        <f>IF(C6465&lt; $D$4+1,MOD(((ROW(B6465)-ROW(B$7))),$C$5)+1,"")</f>
        <v/>
      </c>
      <c r="C6465" s="28">
        <f>ROUNDDOWN(((ROW(C6465)-ROW(C$7))/C$5)+1,0)</f>
        <v/>
      </c>
    </row>
    <row r="6466">
      <c r="B6466" s="28">
        <f>IF(C6466&lt; $D$4+1,MOD(((ROW(B6466)-ROW(B$7))),$C$5)+1,"")</f>
        <v/>
      </c>
      <c r="C6466" s="28">
        <f>ROUNDDOWN(((ROW(C6466)-ROW(C$7))/C$5)+1,0)</f>
        <v/>
      </c>
    </row>
    <row r="6467">
      <c r="B6467" s="28">
        <f>IF(C6467&lt; $D$4+1,MOD(((ROW(B6467)-ROW(B$7))),$C$5)+1,"")</f>
        <v/>
      </c>
      <c r="C6467" s="28">
        <f>ROUNDDOWN(((ROW(C6467)-ROW(C$7))/C$5)+1,0)</f>
        <v/>
      </c>
    </row>
    <row r="6468">
      <c r="B6468" s="28">
        <f>IF(C6468&lt; $D$4+1,MOD(((ROW(B6468)-ROW(B$7))),$C$5)+1,"")</f>
        <v/>
      </c>
      <c r="C6468" s="28">
        <f>ROUNDDOWN(((ROW(C6468)-ROW(C$7))/C$5)+1,0)</f>
        <v/>
      </c>
    </row>
    <row r="6469">
      <c r="B6469" s="28">
        <f>IF(C6469&lt; $D$4+1,MOD(((ROW(B6469)-ROW(B$7))),$C$5)+1,"")</f>
        <v/>
      </c>
      <c r="C6469" s="28">
        <f>ROUNDDOWN(((ROW(C6469)-ROW(C$7))/C$5)+1,0)</f>
        <v/>
      </c>
    </row>
    <row r="6470">
      <c r="B6470" s="28">
        <f>IF(C6470&lt; $D$4+1,MOD(((ROW(B6470)-ROW(B$7))),$C$5)+1,"")</f>
        <v/>
      </c>
      <c r="C6470" s="28">
        <f>ROUNDDOWN(((ROW(C6470)-ROW(C$7))/C$5)+1,0)</f>
        <v/>
      </c>
    </row>
    <row r="6471">
      <c r="B6471" s="28">
        <f>IF(C6471&lt; $D$4+1,MOD(((ROW(B6471)-ROW(B$7))),$C$5)+1,"")</f>
        <v/>
      </c>
      <c r="C6471" s="28">
        <f>ROUNDDOWN(((ROW(C6471)-ROW(C$7))/C$5)+1,0)</f>
        <v/>
      </c>
    </row>
    <row r="6472">
      <c r="B6472" s="28">
        <f>IF(C6472&lt; $D$4+1,MOD(((ROW(B6472)-ROW(B$7))),$C$5)+1,"")</f>
        <v/>
      </c>
      <c r="C6472" s="28">
        <f>ROUNDDOWN(((ROW(C6472)-ROW(C$7))/C$5)+1,0)</f>
        <v/>
      </c>
    </row>
    <row r="6473">
      <c r="B6473" s="28">
        <f>IF(C6473&lt; $D$4+1,MOD(((ROW(B6473)-ROW(B$7))),$C$5)+1,"")</f>
        <v/>
      </c>
      <c r="C6473" s="28">
        <f>ROUNDDOWN(((ROW(C6473)-ROW(C$7))/C$5)+1,0)</f>
        <v/>
      </c>
    </row>
    <row r="6474">
      <c r="B6474" s="28">
        <f>IF(C6474&lt; $D$4+1,MOD(((ROW(B6474)-ROW(B$7))),$C$5)+1,"")</f>
        <v/>
      </c>
      <c r="C6474" s="28">
        <f>ROUNDDOWN(((ROW(C6474)-ROW(C$7))/C$5)+1,0)</f>
        <v/>
      </c>
    </row>
    <row r="6475">
      <c r="B6475" s="28">
        <f>IF(C6475&lt; $D$4+1,MOD(((ROW(B6475)-ROW(B$7))),$C$5)+1,"")</f>
        <v/>
      </c>
      <c r="C6475" s="28">
        <f>ROUNDDOWN(((ROW(C6475)-ROW(C$7))/C$5)+1,0)</f>
        <v/>
      </c>
    </row>
    <row r="6476">
      <c r="B6476" s="28">
        <f>IF(C6476&lt; $D$4+1,MOD(((ROW(B6476)-ROW(B$7))),$C$5)+1,"")</f>
        <v/>
      </c>
      <c r="C6476" s="28">
        <f>ROUNDDOWN(((ROW(C6476)-ROW(C$7))/C$5)+1,0)</f>
        <v/>
      </c>
    </row>
    <row r="6477">
      <c r="B6477" s="28">
        <f>IF(C6477&lt; $D$4+1,MOD(((ROW(B6477)-ROW(B$7))),$C$5)+1,"")</f>
        <v/>
      </c>
      <c r="C6477" s="28">
        <f>ROUNDDOWN(((ROW(C6477)-ROW(C$7))/C$5)+1,0)</f>
        <v/>
      </c>
    </row>
    <row r="6478">
      <c r="B6478" s="28">
        <f>IF(C6478&lt; $D$4+1,MOD(((ROW(B6478)-ROW(B$7))),$C$5)+1,"")</f>
        <v/>
      </c>
      <c r="C6478" s="28">
        <f>ROUNDDOWN(((ROW(C6478)-ROW(C$7))/C$5)+1,0)</f>
        <v/>
      </c>
    </row>
    <row r="6479">
      <c r="B6479" s="28">
        <f>IF(C6479&lt; $D$4+1,MOD(((ROW(B6479)-ROW(B$7))),$C$5)+1,"")</f>
        <v/>
      </c>
      <c r="C6479" s="28">
        <f>ROUNDDOWN(((ROW(C6479)-ROW(C$7))/C$5)+1,0)</f>
        <v/>
      </c>
    </row>
    <row r="6480">
      <c r="B6480" s="28">
        <f>IF(C6480&lt; $D$4+1,MOD(((ROW(B6480)-ROW(B$7))),$C$5)+1,"")</f>
        <v/>
      </c>
      <c r="C6480" s="28">
        <f>ROUNDDOWN(((ROW(C6480)-ROW(C$7))/C$5)+1,0)</f>
        <v/>
      </c>
    </row>
    <row r="6481">
      <c r="B6481" s="28">
        <f>IF(C6481&lt; $D$4+1,MOD(((ROW(B6481)-ROW(B$7))),$C$5)+1,"")</f>
        <v/>
      </c>
      <c r="C6481" s="28">
        <f>ROUNDDOWN(((ROW(C6481)-ROW(C$7))/C$5)+1,0)</f>
        <v/>
      </c>
    </row>
    <row r="6482">
      <c r="B6482" s="28">
        <f>IF(C6482&lt; $D$4+1,MOD(((ROW(B6482)-ROW(B$7))),$C$5)+1,"")</f>
        <v/>
      </c>
      <c r="C6482" s="28">
        <f>ROUNDDOWN(((ROW(C6482)-ROW(C$7))/C$5)+1,0)</f>
        <v/>
      </c>
    </row>
    <row r="6483">
      <c r="B6483" s="28">
        <f>IF(C6483&lt; $D$4+1,MOD(((ROW(B6483)-ROW(B$7))),$C$5)+1,"")</f>
        <v/>
      </c>
      <c r="C6483" s="28">
        <f>ROUNDDOWN(((ROW(C6483)-ROW(C$7))/C$5)+1,0)</f>
        <v/>
      </c>
    </row>
    <row r="6484">
      <c r="B6484" s="28">
        <f>IF(C6484&lt; $D$4+1,MOD(((ROW(B6484)-ROW(B$7))),$C$5)+1,"")</f>
        <v/>
      </c>
      <c r="C6484" s="28">
        <f>ROUNDDOWN(((ROW(C6484)-ROW(C$7))/C$5)+1,0)</f>
        <v/>
      </c>
    </row>
    <row r="6485">
      <c r="B6485" s="28">
        <f>IF(C6485&lt; $D$4+1,MOD(((ROW(B6485)-ROW(B$7))),$C$5)+1,"")</f>
        <v/>
      </c>
      <c r="C6485" s="28">
        <f>ROUNDDOWN(((ROW(C6485)-ROW(C$7))/C$5)+1,0)</f>
        <v/>
      </c>
    </row>
    <row r="6486">
      <c r="B6486" s="28">
        <f>IF(C6486&lt; $D$4+1,MOD(((ROW(B6486)-ROW(B$7))),$C$5)+1,"")</f>
        <v/>
      </c>
      <c r="C6486" s="28">
        <f>ROUNDDOWN(((ROW(C6486)-ROW(C$7))/C$5)+1,0)</f>
        <v/>
      </c>
    </row>
    <row r="6487">
      <c r="B6487" s="28">
        <f>IF(C6487&lt; $D$4+1,MOD(((ROW(B6487)-ROW(B$7))),$C$5)+1,"")</f>
        <v/>
      </c>
      <c r="C6487" s="28">
        <f>ROUNDDOWN(((ROW(C6487)-ROW(C$7))/C$5)+1,0)</f>
        <v/>
      </c>
    </row>
    <row r="6488">
      <c r="B6488" s="28">
        <f>IF(C6488&lt; $D$4+1,MOD(((ROW(B6488)-ROW(B$7))),$C$5)+1,"")</f>
        <v/>
      </c>
      <c r="C6488" s="28">
        <f>ROUNDDOWN(((ROW(C6488)-ROW(C$7))/C$5)+1,0)</f>
        <v/>
      </c>
    </row>
    <row r="6489">
      <c r="B6489" s="28">
        <f>IF(C6489&lt; $D$4+1,MOD(((ROW(B6489)-ROW(B$7))),$C$5)+1,"")</f>
        <v/>
      </c>
      <c r="C6489" s="28">
        <f>ROUNDDOWN(((ROW(C6489)-ROW(C$7))/C$5)+1,0)</f>
        <v/>
      </c>
    </row>
    <row r="6490">
      <c r="B6490" s="28">
        <f>IF(C6490&lt; $D$4+1,MOD(((ROW(B6490)-ROW(B$7))),$C$5)+1,"")</f>
        <v/>
      </c>
      <c r="C6490" s="28">
        <f>ROUNDDOWN(((ROW(C6490)-ROW(C$7))/C$5)+1,0)</f>
        <v/>
      </c>
    </row>
    <row r="6491">
      <c r="B6491" s="28">
        <f>IF(C6491&lt; $D$4+1,MOD(((ROW(B6491)-ROW(B$7))),$C$5)+1,"")</f>
        <v/>
      </c>
      <c r="C6491" s="28">
        <f>ROUNDDOWN(((ROW(C6491)-ROW(C$7))/C$5)+1,0)</f>
        <v/>
      </c>
    </row>
    <row r="6492">
      <c r="B6492" s="28">
        <f>IF(C6492&lt; $D$4+1,MOD(((ROW(B6492)-ROW(B$7))),$C$5)+1,"")</f>
        <v/>
      </c>
      <c r="C6492" s="28">
        <f>ROUNDDOWN(((ROW(C6492)-ROW(C$7))/C$5)+1,0)</f>
        <v/>
      </c>
    </row>
    <row r="6493">
      <c r="B6493" s="28">
        <f>IF(C6493&lt; $D$4+1,MOD(((ROW(B6493)-ROW(B$7))),$C$5)+1,"")</f>
        <v/>
      </c>
      <c r="C6493" s="28">
        <f>ROUNDDOWN(((ROW(C6493)-ROW(C$7))/C$5)+1,0)</f>
        <v/>
      </c>
    </row>
    <row r="6494">
      <c r="B6494" s="28">
        <f>IF(C6494&lt; $D$4+1,MOD(((ROW(B6494)-ROW(B$7))),$C$5)+1,"")</f>
        <v/>
      </c>
      <c r="C6494" s="28">
        <f>ROUNDDOWN(((ROW(C6494)-ROW(C$7))/C$5)+1,0)</f>
        <v/>
      </c>
    </row>
    <row r="6495">
      <c r="B6495" s="28">
        <f>IF(C6495&lt; $D$4+1,MOD(((ROW(B6495)-ROW(B$7))),$C$5)+1,"")</f>
        <v/>
      </c>
      <c r="C6495" s="28">
        <f>ROUNDDOWN(((ROW(C6495)-ROW(C$7))/C$5)+1,0)</f>
        <v/>
      </c>
    </row>
    <row r="6496">
      <c r="B6496" s="28">
        <f>IF(C6496&lt; $D$4+1,MOD(((ROW(B6496)-ROW(B$7))),$C$5)+1,"")</f>
        <v/>
      </c>
      <c r="C6496" s="28">
        <f>ROUNDDOWN(((ROW(C6496)-ROW(C$7))/C$5)+1,0)</f>
        <v/>
      </c>
    </row>
    <row r="6497">
      <c r="B6497" s="28">
        <f>IF(C6497&lt; $D$4+1,MOD(((ROW(B6497)-ROW(B$7))),$C$5)+1,"")</f>
        <v/>
      </c>
      <c r="C6497" s="28">
        <f>ROUNDDOWN(((ROW(C6497)-ROW(C$7))/C$5)+1,0)</f>
        <v/>
      </c>
    </row>
    <row r="6498">
      <c r="B6498" s="28">
        <f>IF(C6498&lt; $D$4+1,MOD(((ROW(B6498)-ROW(B$7))),$C$5)+1,"")</f>
        <v/>
      </c>
      <c r="C6498" s="28">
        <f>ROUNDDOWN(((ROW(C6498)-ROW(C$7))/C$5)+1,0)</f>
        <v/>
      </c>
    </row>
    <row r="6499">
      <c r="B6499" s="28">
        <f>IF(C6499&lt; $D$4+1,MOD(((ROW(B6499)-ROW(B$7))),$C$5)+1,"")</f>
        <v/>
      </c>
      <c r="C6499" s="28">
        <f>ROUNDDOWN(((ROW(C6499)-ROW(C$7))/C$5)+1,0)</f>
        <v/>
      </c>
    </row>
    <row r="6500">
      <c r="B6500" s="28">
        <f>IF(C6500&lt; $D$4+1,MOD(((ROW(B6500)-ROW(B$7))),$C$5)+1,"")</f>
        <v/>
      </c>
      <c r="C6500" s="28">
        <f>ROUNDDOWN(((ROW(C6500)-ROW(C$7))/C$5)+1,0)</f>
        <v/>
      </c>
    </row>
    <row r="6501">
      <c r="B6501" s="28">
        <f>IF(C6501&lt; $D$4+1,MOD(((ROW(B6501)-ROW(B$7))),$C$5)+1,"")</f>
        <v/>
      </c>
      <c r="C6501" s="28">
        <f>ROUNDDOWN(((ROW(C6501)-ROW(C$7))/C$5)+1,0)</f>
        <v/>
      </c>
    </row>
    <row r="6502">
      <c r="B6502" s="28">
        <f>IF(C6502&lt; $D$4+1,MOD(((ROW(B6502)-ROW(B$7))),$C$5)+1,"")</f>
        <v/>
      </c>
      <c r="C6502" s="28">
        <f>ROUNDDOWN(((ROW(C6502)-ROW(C$7))/C$5)+1,0)</f>
        <v/>
      </c>
    </row>
    <row r="6503">
      <c r="B6503" s="28">
        <f>IF(C6503&lt; $D$4+1,MOD(((ROW(B6503)-ROW(B$7))),$C$5)+1,"")</f>
        <v/>
      </c>
      <c r="C6503" s="28">
        <f>ROUNDDOWN(((ROW(C6503)-ROW(C$7))/C$5)+1,0)</f>
        <v/>
      </c>
    </row>
    <row r="6504">
      <c r="B6504" s="28">
        <f>IF(C6504&lt; $D$4+1,MOD(((ROW(B6504)-ROW(B$7))),$C$5)+1,"")</f>
        <v/>
      </c>
      <c r="C6504" s="28">
        <f>ROUNDDOWN(((ROW(C6504)-ROW(C$7))/C$5)+1,0)</f>
        <v/>
      </c>
    </row>
    <row r="6505">
      <c r="B6505" s="28">
        <f>IF(C6505&lt; $D$4+1,MOD(((ROW(B6505)-ROW(B$7))),$C$5)+1,"")</f>
        <v/>
      </c>
      <c r="C6505" s="28">
        <f>ROUNDDOWN(((ROW(C6505)-ROW(C$7))/C$5)+1,0)</f>
        <v/>
      </c>
    </row>
    <row r="6506">
      <c r="B6506" s="28">
        <f>IF(C6506&lt; $D$4+1,MOD(((ROW(B6506)-ROW(B$7))),$C$5)+1,"")</f>
        <v/>
      </c>
      <c r="C6506" s="28">
        <f>ROUNDDOWN(((ROW(C6506)-ROW(C$7))/C$5)+1,0)</f>
        <v/>
      </c>
    </row>
    <row r="6507">
      <c r="B6507" s="28">
        <f>IF(C6507&lt; $D$4+1,MOD(((ROW(B6507)-ROW(B$7))),$C$5)+1,"")</f>
        <v/>
      </c>
      <c r="C6507" s="28">
        <f>ROUNDDOWN(((ROW(C6507)-ROW(C$7))/C$5)+1,0)</f>
        <v/>
      </c>
    </row>
    <row r="6508">
      <c r="B6508" s="28">
        <f>IF(C6508&lt; $D$4+1,MOD(((ROW(B6508)-ROW(B$7))),$C$5)+1,"")</f>
        <v/>
      </c>
      <c r="C6508" s="28">
        <f>ROUNDDOWN(((ROW(C6508)-ROW(C$7))/C$5)+1,0)</f>
        <v/>
      </c>
    </row>
    <row r="6509">
      <c r="B6509" s="28">
        <f>IF(C6509&lt; $D$4+1,MOD(((ROW(B6509)-ROW(B$7))),$C$5)+1,"")</f>
        <v/>
      </c>
      <c r="C6509" s="28">
        <f>ROUNDDOWN(((ROW(C6509)-ROW(C$7))/C$5)+1,0)</f>
        <v/>
      </c>
    </row>
    <row r="6510">
      <c r="B6510" s="28">
        <f>IF(C6510&lt; $D$4+1,MOD(((ROW(B6510)-ROW(B$7))),$C$5)+1,"")</f>
        <v/>
      </c>
      <c r="C6510" s="28">
        <f>ROUNDDOWN(((ROW(C6510)-ROW(C$7))/C$5)+1,0)</f>
        <v/>
      </c>
    </row>
    <row r="6511">
      <c r="B6511" s="28">
        <f>IF(C6511&lt; $D$4+1,MOD(((ROW(B6511)-ROW(B$7))),$C$5)+1,"")</f>
        <v/>
      </c>
      <c r="C6511" s="28">
        <f>ROUNDDOWN(((ROW(C6511)-ROW(C$7))/C$5)+1,0)</f>
        <v/>
      </c>
    </row>
    <row r="6512">
      <c r="B6512" s="28">
        <f>IF(C6512&lt; $D$4+1,MOD(((ROW(B6512)-ROW(B$7))),$C$5)+1,"")</f>
        <v/>
      </c>
      <c r="C6512" s="28">
        <f>ROUNDDOWN(((ROW(C6512)-ROW(C$7))/C$5)+1,0)</f>
        <v/>
      </c>
    </row>
    <row r="6513">
      <c r="B6513" s="28">
        <f>IF(C6513&lt; $D$4+1,MOD(((ROW(B6513)-ROW(B$7))),$C$5)+1,"")</f>
        <v/>
      </c>
      <c r="C6513" s="28">
        <f>ROUNDDOWN(((ROW(C6513)-ROW(C$7))/C$5)+1,0)</f>
        <v/>
      </c>
    </row>
    <row r="6514">
      <c r="B6514" s="28">
        <f>IF(C6514&lt; $D$4+1,MOD(((ROW(B6514)-ROW(B$7))),$C$5)+1,"")</f>
        <v/>
      </c>
      <c r="C6514" s="28">
        <f>ROUNDDOWN(((ROW(C6514)-ROW(C$7))/C$5)+1,0)</f>
        <v/>
      </c>
    </row>
    <row r="6515">
      <c r="B6515" s="28">
        <f>IF(C6515&lt; $D$4+1,MOD(((ROW(B6515)-ROW(B$7))),$C$5)+1,"")</f>
        <v/>
      </c>
      <c r="C6515" s="28">
        <f>ROUNDDOWN(((ROW(C6515)-ROW(C$7))/C$5)+1,0)</f>
        <v/>
      </c>
    </row>
    <row r="6516">
      <c r="B6516" s="28">
        <f>IF(C6516&lt; $D$4+1,MOD(((ROW(B6516)-ROW(B$7))),$C$5)+1,"")</f>
        <v/>
      </c>
      <c r="C6516" s="28">
        <f>ROUNDDOWN(((ROW(C6516)-ROW(C$7))/C$5)+1,0)</f>
        <v/>
      </c>
    </row>
    <row r="6517">
      <c r="B6517" s="28">
        <f>IF(C6517&lt; $D$4+1,MOD(((ROW(B6517)-ROW(B$7))),$C$5)+1,"")</f>
        <v/>
      </c>
      <c r="C6517" s="28">
        <f>ROUNDDOWN(((ROW(C6517)-ROW(C$7))/C$5)+1,0)</f>
        <v/>
      </c>
    </row>
    <row r="6518">
      <c r="B6518" s="28">
        <f>IF(C6518&lt; $D$4+1,MOD(((ROW(B6518)-ROW(B$7))),$C$5)+1,"")</f>
        <v/>
      </c>
      <c r="C6518" s="28">
        <f>ROUNDDOWN(((ROW(C6518)-ROW(C$7))/C$5)+1,0)</f>
        <v/>
      </c>
    </row>
    <row r="6519">
      <c r="B6519" s="28">
        <f>IF(C6519&lt; $D$4+1,MOD(((ROW(B6519)-ROW(B$7))),$C$5)+1,"")</f>
        <v/>
      </c>
      <c r="C6519" s="28">
        <f>ROUNDDOWN(((ROW(C6519)-ROW(C$7))/C$5)+1,0)</f>
        <v/>
      </c>
    </row>
    <row r="6520">
      <c r="B6520" s="28">
        <f>IF(C6520&lt; $D$4+1,MOD(((ROW(B6520)-ROW(B$7))),$C$5)+1,"")</f>
        <v/>
      </c>
      <c r="C6520" s="28">
        <f>ROUNDDOWN(((ROW(C6520)-ROW(C$7))/C$5)+1,0)</f>
        <v/>
      </c>
    </row>
    <row r="6521">
      <c r="B6521" s="28">
        <f>IF(C6521&lt; $D$4+1,MOD(((ROW(B6521)-ROW(B$7))),$C$5)+1,"")</f>
        <v/>
      </c>
      <c r="C6521" s="28">
        <f>ROUNDDOWN(((ROW(C6521)-ROW(C$7))/C$5)+1,0)</f>
        <v/>
      </c>
    </row>
    <row r="6522">
      <c r="B6522" s="28">
        <f>IF(C6522&lt; $D$4+1,MOD(((ROW(B6522)-ROW(B$7))),$C$5)+1,"")</f>
        <v/>
      </c>
      <c r="C6522" s="28">
        <f>ROUNDDOWN(((ROW(C6522)-ROW(C$7))/C$5)+1,0)</f>
        <v/>
      </c>
    </row>
    <row r="6523">
      <c r="B6523" s="28">
        <f>IF(C6523&lt; $D$4+1,MOD(((ROW(B6523)-ROW(B$7))),$C$5)+1,"")</f>
        <v/>
      </c>
      <c r="C6523" s="28">
        <f>ROUNDDOWN(((ROW(C6523)-ROW(C$7))/C$5)+1,0)</f>
        <v/>
      </c>
    </row>
    <row r="6524">
      <c r="B6524" s="28">
        <f>IF(C6524&lt; $D$4+1,MOD(((ROW(B6524)-ROW(B$7))),$C$5)+1,"")</f>
        <v/>
      </c>
      <c r="C6524" s="28">
        <f>ROUNDDOWN(((ROW(C6524)-ROW(C$7))/C$5)+1,0)</f>
        <v/>
      </c>
    </row>
    <row r="6525">
      <c r="B6525" s="28">
        <f>IF(C6525&lt; $D$4+1,MOD(((ROW(B6525)-ROW(B$7))),$C$5)+1,"")</f>
        <v/>
      </c>
      <c r="C6525" s="28">
        <f>ROUNDDOWN(((ROW(C6525)-ROW(C$7))/C$5)+1,0)</f>
        <v/>
      </c>
    </row>
    <row r="6526">
      <c r="B6526" s="28">
        <f>IF(C6526&lt; $D$4+1,MOD(((ROW(B6526)-ROW(B$7))),$C$5)+1,"")</f>
        <v/>
      </c>
      <c r="C6526" s="28">
        <f>ROUNDDOWN(((ROW(C6526)-ROW(C$7))/C$5)+1,0)</f>
        <v/>
      </c>
    </row>
    <row r="6527">
      <c r="B6527" s="28">
        <f>IF(C6527&lt; $D$4+1,MOD(((ROW(B6527)-ROW(B$7))),$C$5)+1,"")</f>
        <v/>
      </c>
      <c r="C6527" s="28">
        <f>ROUNDDOWN(((ROW(C6527)-ROW(C$7))/C$5)+1,0)</f>
        <v/>
      </c>
    </row>
    <row r="6528">
      <c r="B6528" s="28">
        <f>IF(C6528&lt; $D$4+1,MOD(((ROW(B6528)-ROW(B$7))),$C$5)+1,"")</f>
        <v/>
      </c>
      <c r="C6528" s="28">
        <f>ROUNDDOWN(((ROW(C6528)-ROW(C$7))/C$5)+1,0)</f>
        <v/>
      </c>
    </row>
    <row r="6529">
      <c r="B6529" s="28">
        <f>IF(C6529&lt; $D$4+1,MOD(((ROW(B6529)-ROW(B$7))),$C$5)+1,"")</f>
        <v/>
      </c>
      <c r="C6529" s="28">
        <f>ROUNDDOWN(((ROW(C6529)-ROW(C$7))/C$5)+1,0)</f>
        <v/>
      </c>
    </row>
    <row r="6530">
      <c r="B6530" s="28">
        <f>IF(C6530&lt; $D$4+1,MOD(((ROW(B6530)-ROW(B$7))),$C$5)+1,"")</f>
        <v/>
      </c>
      <c r="C6530" s="28">
        <f>ROUNDDOWN(((ROW(C6530)-ROW(C$7))/C$5)+1,0)</f>
        <v/>
      </c>
    </row>
    <row r="6531">
      <c r="B6531" s="28">
        <f>IF(C6531&lt; $D$4+1,MOD(((ROW(B6531)-ROW(B$7))),$C$5)+1,"")</f>
        <v/>
      </c>
      <c r="C6531" s="28">
        <f>ROUNDDOWN(((ROW(C6531)-ROW(C$7))/C$5)+1,0)</f>
        <v/>
      </c>
    </row>
    <row r="6532">
      <c r="B6532" s="28">
        <f>IF(C6532&lt; $D$4+1,MOD(((ROW(B6532)-ROW(B$7))),$C$5)+1,"")</f>
        <v/>
      </c>
      <c r="C6532" s="28">
        <f>ROUNDDOWN(((ROW(C6532)-ROW(C$7))/C$5)+1,0)</f>
        <v/>
      </c>
    </row>
    <row r="6533">
      <c r="B6533" s="28">
        <f>IF(C6533&lt; $D$4+1,MOD(((ROW(B6533)-ROW(B$7))),$C$5)+1,"")</f>
        <v/>
      </c>
      <c r="C6533" s="28">
        <f>ROUNDDOWN(((ROW(C6533)-ROW(C$7))/C$5)+1,0)</f>
        <v/>
      </c>
    </row>
    <row r="6534">
      <c r="B6534" s="28">
        <f>IF(C6534&lt; $D$4+1,MOD(((ROW(B6534)-ROW(B$7))),$C$5)+1,"")</f>
        <v/>
      </c>
      <c r="C6534" s="28">
        <f>ROUNDDOWN(((ROW(C6534)-ROW(C$7))/C$5)+1,0)</f>
        <v/>
      </c>
    </row>
    <row r="6535">
      <c r="B6535" s="28">
        <f>IF(C6535&lt; $D$4+1,MOD(((ROW(B6535)-ROW(B$7))),$C$5)+1,"")</f>
        <v/>
      </c>
      <c r="C6535" s="28">
        <f>ROUNDDOWN(((ROW(C6535)-ROW(C$7))/C$5)+1,0)</f>
        <v/>
      </c>
    </row>
    <row r="6536">
      <c r="B6536" s="28">
        <f>IF(C6536&lt; $D$4+1,MOD(((ROW(B6536)-ROW(B$7))),$C$5)+1,"")</f>
        <v/>
      </c>
      <c r="C6536" s="28">
        <f>ROUNDDOWN(((ROW(C6536)-ROW(C$7))/C$5)+1,0)</f>
        <v/>
      </c>
    </row>
    <row r="6537">
      <c r="B6537" s="28">
        <f>IF(C6537&lt; $D$4+1,MOD(((ROW(B6537)-ROW(B$7))),$C$5)+1,"")</f>
        <v/>
      </c>
      <c r="C6537" s="28">
        <f>ROUNDDOWN(((ROW(C6537)-ROW(C$7))/C$5)+1,0)</f>
        <v/>
      </c>
    </row>
    <row r="6538">
      <c r="B6538" s="28">
        <f>IF(C6538&lt; $D$4+1,MOD(((ROW(B6538)-ROW(B$7))),$C$5)+1,"")</f>
        <v/>
      </c>
      <c r="C6538" s="28">
        <f>ROUNDDOWN(((ROW(C6538)-ROW(C$7))/C$5)+1,0)</f>
        <v/>
      </c>
    </row>
    <row r="6539">
      <c r="B6539" s="28">
        <f>IF(C6539&lt; $D$4+1,MOD(((ROW(B6539)-ROW(B$7))),$C$5)+1,"")</f>
        <v/>
      </c>
      <c r="C6539" s="28">
        <f>ROUNDDOWN(((ROW(C6539)-ROW(C$7))/C$5)+1,0)</f>
        <v/>
      </c>
    </row>
    <row r="6540">
      <c r="B6540" s="28">
        <f>IF(C6540&lt; $D$4+1,MOD(((ROW(B6540)-ROW(B$7))),$C$5)+1,"")</f>
        <v/>
      </c>
      <c r="C6540" s="28">
        <f>ROUNDDOWN(((ROW(C6540)-ROW(C$7))/C$5)+1,0)</f>
        <v/>
      </c>
    </row>
    <row r="6541">
      <c r="B6541" s="28">
        <f>IF(C6541&lt; $D$4+1,MOD(((ROW(B6541)-ROW(B$7))),$C$5)+1,"")</f>
        <v/>
      </c>
      <c r="C6541" s="28">
        <f>ROUNDDOWN(((ROW(C6541)-ROW(C$7))/C$5)+1,0)</f>
        <v/>
      </c>
    </row>
    <row r="6542">
      <c r="B6542" s="28">
        <f>IF(C6542&lt; $D$4+1,MOD(((ROW(B6542)-ROW(B$7))),$C$5)+1,"")</f>
        <v/>
      </c>
      <c r="C6542" s="28">
        <f>ROUNDDOWN(((ROW(C6542)-ROW(C$7))/C$5)+1,0)</f>
        <v/>
      </c>
    </row>
    <row r="6543">
      <c r="B6543" s="28">
        <f>IF(C6543&lt; $D$4+1,MOD(((ROW(B6543)-ROW(B$7))),$C$5)+1,"")</f>
        <v/>
      </c>
      <c r="C6543" s="28">
        <f>ROUNDDOWN(((ROW(C6543)-ROW(C$7))/C$5)+1,0)</f>
        <v/>
      </c>
    </row>
    <row r="6544">
      <c r="B6544" s="28">
        <f>IF(C6544&lt; $D$4+1,MOD(((ROW(B6544)-ROW(B$7))),$C$5)+1,"")</f>
        <v/>
      </c>
      <c r="C6544" s="28">
        <f>ROUNDDOWN(((ROW(C6544)-ROW(C$7))/C$5)+1,0)</f>
        <v/>
      </c>
    </row>
    <row r="6545">
      <c r="B6545" s="28">
        <f>IF(C6545&lt; $D$4+1,MOD(((ROW(B6545)-ROW(B$7))),$C$5)+1,"")</f>
        <v/>
      </c>
      <c r="C6545" s="28">
        <f>ROUNDDOWN(((ROW(C6545)-ROW(C$7))/C$5)+1,0)</f>
        <v/>
      </c>
    </row>
    <row r="6546">
      <c r="B6546" s="28">
        <f>IF(C6546&lt; $D$4+1,MOD(((ROW(B6546)-ROW(B$7))),$C$5)+1,"")</f>
        <v/>
      </c>
      <c r="C6546" s="28">
        <f>ROUNDDOWN(((ROW(C6546)-ROW(C$7))/C$5)+1,0)</f>
        <v/>
      </c>
    </row>
    <row r="6547">
      <c r="B6547" s="28">
        <f>IF(C6547&lt; $D$4+1,MOD(((ROW(B6547)-ROW(B$7))),$C$5)+1,"")</f>
        <v/>
      </c>
      <c r="C6547" s="28">
        <f>ROUNDDOWN(((ROW(C6547)-ROW(C$7))/C$5)+1,0)</f>
        <v/>
      </c>
    </row>
    <row r="6548">
      <c r="B6548" s="28">
        <f>IF(C6548&lt; $D$4+1,MOD(((ROW(B6548)-ROW(B$7))),$C$5)+1,"")</f>
        <v/>
      </c>
      <c r="C6548" s="28">
        <f>ROUNDDOWN(((ROW(C6548)-ROW(C$7))/C$5)+1,0)</f>
        <v/>
      </c>
    </row>
    <row r="6549">
      <c r="B6549" s="28">
        <f>IF(C6549&lt; $D$4+1,MOD(((ROW(B6549)-ROW(B$7))),$C$5)+1,"")</f>
        <v/>
      </c>
      <c r="C6549" s="28">
        <f>ROUNDDOWN(((ROW(C6549)-ROW(C$7))/C$5)+1,0)</f>
        <v/>
      </c>
    </row>
    <row r="6550">
      <c r="B6550" s="28">
        <f>IF(C6550&lt; $D$4+1,MOD(((ROW(B6550)-ROW(B$7))),$C$5)+1,"")</f>
        <v/>
      </c>
      <c r="C6550" s="28">
        <f>ROUNDDOWN(((ROW(C6550)-ROW(C$7))/C$5)+1,0)</f>
        <v/>
      </c>
    </row>
    <row r="6551">
      <c r="B6551" s="28">
        <f>IF(C6551&lt; $D$4+1,MOD(((ROW(B6551)-ROW(B$7))),$C$5)+1,"")</f>
        <v/>
      </c>
      <c r="C6551" s="28">
        <f>ROUNDDOWN(((ROW(C6551)-ROW(C$7))/C$5)+1,0)</f>
        <v/>
      </c>
    </row>
    <row r="6552">
      <c r="B6552" s="28">
        <f>IF(C6552&lt; $D$4+1,MOD(((ROW(B6552)-ROW(B$7))),$C$5)+1,"")</f>
        <v/>
      </c>
      <c r="C6552" s="28">
        <f>ROUNDDOWN(((ROW(C6552)-ROW(C$7))/C$5)+1,0)</f>
        <v/>
      </c>
    </row>
    <row r="6553">
      <c r="B6553" s="28">
        <f>IF(C6553&lt; $D$4+1,MOD(((ROW(B6553)-ROW(B$7))),$C$5)+1,"")</f>
        <v/>
      </c>
      <c r="C6553" s="28">
        <f>ROUNDDOWN(((ROW(C6553)-ROW(C$7))/C$5)+1,0)</f>
        <v/>
      </c>
    </row>
    <row r="6554">
      <c r="B6554" s="28">
        <f>IF(C6554&lt; $D$4+1,MOD(((ROW(B6554)-ROW(B$7))),$C$5)+1,"")</f>
        <v/>
      </c>
      <c r="C6554" s="28">
        <f>ROUNDDOWN(((ROW(C6554)-ROW(C$7))/C$5)+1,0)</f>
        <v/>
      </c>
    </row>
    <row r="6555">
      <c r="B6555" s="28">
        <f>IF(C6555&lt; $D$4+1,MOD(((ROW(B6555)-ROW(B$7))),$C$5)+1,"")</f>
        <v/>
      </c>
      <c r="C6555" s="28">
        <f>ROUNDDOWN(((ROW(C6555)-ROW(C$7))/C$5)+1,0)</f>
        <v/>
      </c>
    </row>
    <row r="6556">
      <c r="B6556" s="28">
        <f>IF(C6556&lt; $D$4+1,MOD(((ROW(B6556)-ROW(B$7))),$C$5)+1,"")</f>
        <v/>
      </c>
      <c r="C6556" s="28">
        <f>ROUNDDOWN(((ROW(C6556)-ROW(C$7))/C$5)+1,0)</f>
        <v/>
      </c>
    </row>
    <row r="6557">
      <c r="B6557" s="28">
        <f>IF(C6557&lt; $D$4+1,MOD(((ROW(B6557)-ROW(B$7))),$C$5)+1,"")</f>
        <v/>
      </c>
      <c r="C6557" s="28">
        <f>ROUNDDOWN(((ROW(C6557)-ROW(C$7))/C$5)+1,0)</f>
        <v/>
      </c>
    </row>
    <row r="6558">
      <c r="B6558" s="28">
        <f>IF(C6558&lt; $D$4+1,MOD(((ROW(B6558)-ROW(B$7))),$C$5)+1,"")</f>
        <v/>
      </c>
      <c r="C6558" s="28">
        <f>ROUNDDOWN(((ROW(C6558)-ROW(C$7))/C$5)+1,0)</f>
        <v/>
      </c>
    </row>
    <row r="6559">
      <c r="B6559" s="28">
        <f>IF(C6559&lt; $D$4+1,MOD(((ROW(B6559)-ROW(B$7))),$C$5)+1,"")</f>
        <v/>
      </c>
      <c r="C6559" s="28">
        <f>ROUNDDOWN(((ROW(C6559)-ROW(C$7))/C$5)+1,0)</f>
        <v/>
      </c>
    </row>
    <row r="6560">
      <c r="B6560" s="28">
        <f>IF(C6560&lt; $D$4+1,MOD(((ROW(B6560)-ROW(B$7))),$C$5)+1,"")</f>
        <v/>
      </c>
      <c r="C6560" s="28">
        <f>ROUNDDOWN(((ROW(C6560)-ROW(C$7))/C$5)+1,0)</f>
        <v/>
      </c>
    </row>
    <row r="6561">
      <c r="B6561" s="28">
        <f>IF(C6561&lt; $D$4+1,MOD(((ROW(B6561)-ROW(B$7))),$C$5)+1,"")</f>
        <v/>
      </c>
      <c r="C6561" s="28">
        <f>ROUNDDOWN(((ROW(C6561)-ROW(C$7))/C$5)+1,0)</f>
        <v/>
      </c>
    </row>
    <row r="6562">
      <c r="B6562" s="28">
        <f>IF(C6562&lt; $D$4+1,MOD(((ROW(B6562)-ROW(B$7))),$C$5)+1,"")</f>
        <v/>
      </c>
      <c r="C6562" s="28">
        <f>ROUNDDOWN(((ROW(C6562)-ROW(C$7))/C$5)+1,0)</f>
        <v/>
      </c>
    </row>
    <row r="6563">
      <c r="B6563" s="28">
        <f>IF(C6563&lt; $D$4+1,MOD(((ROW(B6563)-ROW(B$7))),$C$5)+1,"")</f>
        <v/>
      </c>
      <c r="C6563" s="28">
        <f>ROUNDDOWN(((ROW(C6563)-ROW(C$7))/C$5)+1,0)</f>
        <v/>
      </c>
    </row>
    <row r="6564">
      <c r="B6564" s="28">
        <f>IF(C6564&lt; $D$4+1,MOD(((ROW(B6564)-ROW(B$7))),$C$5)+1,"")</f>
        <v/>
      </c>
      <c r="C6564" s="28">
        <f>ROUNDDOWN(((ROW(C6564)-ROW(C$7))/C$5)+1,0)</f>
        <v/>
      </c>
    </row>
    <row r="6565">
      <c r="B6565" s="28">
        <f>IF(C6565&lt; $D$4+1,MOD(((ROW(B6565)-ROW(B$7))),$C$5)+1,"")</f>
        <v/>
      </c>
      <c r="C6565" s="28">
        <f>ROUNDDOWN(((ROW(C6565)-ROW(C$7))/C$5)+1,0)</f>
        <v/>
      </c>
    </row>
    <row r="6566">
      <c r="B6566" s="28">
        <f>IF(C6566&lt; $D$4+1,MOD(((ROW(B6566)-ROW(B$7))),$C$5)+1,"")</f>
        <v/>
      </c>
      <c r="C6566" s="28">
        <f>ROUNDDOWN(((ROW(C6566)-ROW(C$7))/C$5)+1,0)</f>
        <v/>
      </c>
    </row>
    <row r="6567">
      <c r="B6567" s="28">
        <f>IF(C6567&lt; $D$4+1,MOD(((ROW(B6567)-ROW(B$7))),$C$5)+1,"")</f>
        <v/>
      </c>
      <c r="C6567" s="28">
        <f>ROUNDDOWN(((ROW(C6567)-ROW(C$7))/C$5)+1,0)</f>
        <v/>
      </c>
    </row>
    <row r="6568">
      <c r="B6568" s="28">
        <f>IF(C6568&lt; $D$4+1,MOD(((ROW(B6568)-ROW(B$7))),$C$5)+1,"")</f>
        <v/>
      </c>
      <c r="C6568" s="28">
        <f>ROUNDDOWN(((ROW(C6568)-ROW(C$7))/C$5)+1,0)</f>
        <v/>
      </c>
    </row>
    <row r="6569">
      <c r="B6569" s="28">
        <f>IF(C6569&lt; $D$4+1,MOD(((ROW(B6569)-ROW(B$7))),$C$5)+1,"")</f>
        <v/>
      </c>
      <c r="C6569" s="28">
        <f>ROUNDDOWN(((ROW(C6569)-ROW(C$7))/C$5)+1,0)</f>
        <v/>
      </c>
    </row>
    <row r="6570">
      <c r="B6570" s="28">
        <f>IF(C6570&lt; $D$4+1,MOD(((ROW(B6570)-ROW(B$7))),$C$5)+1,"")</f>
        <v/>
      </c>
      <c r="C6570" s="28">
        <f>ROUNDDOWN(((ROW(C6570)-ROW(C$7))/C$5)+1,0)</f>
        <v/>
      </c>
    </row>
    <row r="6571">
      <c r="B6571" s="28">
        <f>IF(C6571&lt; $D$4+1,MOD(((ROW(B6571)-ROW(B$7))),$C$5)+1,"")</f>
        <v/>
      </c>
      <c r="C6571" s="28">
        <f>ROUNDDOWN(((ROW(C6571)-ROW(C$7))/C$5)+1,0)</f>
        <v/>
      </c>
    </row>
    <row r="6572">
      <c r="B6572" s="28">
        <f>IF(C6572&lt; $D$4+1,MOD(((ROW(B6572)-ROW(B$7))),$C$5)+1,"")</f>
        <v/>
      </c>
      <c r="C6572" s="28">
        <f>ROUNDDOWN(((ROW(C6572)-ROW(C$7))/C$5)+1,0)</f>
        <v/>
      </c>
    </row>
    <row r="6573">
      <c r="B6573" s="28">
        <f>IF(C6573&lt; $D$4+1,MOD(((ROW(B6573)-ROW(B$7))),$C$5)+1,"")</f>
        <v/>
      </c>
      <c r="C6573" s="28">
        <f>ROUNDDOWN(((ROW(C6573)-ROW(C$7))/C$5)+1,0)</f>
        <v/>
      </c>
    </row>
    <row r="6574">
      <c r="B6574" s="28">
        <f>IF(C6574&lt; $D$4+1,MOD(((ROW(B6574)-ROW(B$7))),$C$5)+1,"")</f>
        <v/>
      </c>
      <c r="C6574" s="28">
        <f>ROUNDDOWN(((ROW(C6574)-ROW(C$7))/C$5)+1,0)</f>
        <v/>
      </c>
    </row>
    <row r="6575">
      <c r="B6575" s="28">
        <f>IF(C6575&lt; $D$4+1,MOD(((ROW(B6575)-ROW(B$7))),$C$5)+1,"")</f>
        <v/>
      </c>
      <c r="C6575" s="28">
        <f>ROUNDDOWN(((ROW(C6575)-ROW(C$7))/C$5)+1,0)</f>
        <v/>
      </c>
    </row>
    <row r="6576">
      <c r="B6576" s="28">
        <f>IF(C6576&lt; $D$4+1,MOD(((ROW(B6576)-ROW(B$7))),$C$5)+1,"")</f>
        <v/>
      </c>
      <c r="C6576" s="28">
        <f>ROUNDDOWN(((ROW(C6576)-ROW(C$7))/C$5)+1,0)</f>
        <v/>
      </c>
    </row>
    <row r="6577">
      <c r="B6577" s="28">
        <f>IF(C6577&lt; $D$4+1,MOD(((ROW(B6577)-ROW(B$7))),$C$5)+1,"")</f>
        <v/>
      </c>
      <c r="C6577" s="28">
        <f>ROUNDDOWN(((ROW(C6577)-ROW(C$7))/C$5)+1,0)</f>
        <v/>
      </c>
    </row>
    <row r="6578">
      <c r="B6578" s="28">
        <f>IF(C6578&lt; $D$4+1,MOD(((ROW(B6578)-ROW(B$7))),$C$5)+1,"")</f>
        <v/>
      </c>
      <c r="C6578" s="28">
        <f>ROUNDDOWN(((ROW(C6578)-ROW(C$7))/C$5)+1,0)</f>
        <v/>
      </c>
    </row>
    <row r="6579">
      <c r="B6579" s="28">
        <f>IF(C6579&lt; $D$4+1,MOD(((ROW(B6579)-ROW(B$7))),$C$5)+1,"")</f>
        <v/>
      </c>
      <c r="C6579" s="28">
        <f>ROUNDDOWN(((ROW(C6579)-ROW(C$7))/C$5)+1,0)</f>
        <v/>
      </c>
    </row>
    <row r="6580">
      <c r="B6580" s="28">
        <f>IF(C6580&lt; $D$4+1,MOD(((ROW(B6580)-ROW(B$7))),$C$5)+1,"")</f>
        <v/>
      </c>
      <c r="C6580" s="28">
        <f>ROUNDDOWN(((ROW(C6580)-ROW(C$7))/C$5)+1,0)</f>
        <v/>
      </c>
    </row>
    <row r="6581">
      <c r="B6581" s="28">
        <f>IF(C6581&lt; $D$4+1,MOD(((ROW(B6581)-ROW(B$7))),$C$5)+1,"")</f>
        <v/>
      </c>
      <c r="C6581" s="28">
        <f>ROUNDDOWN(((ROW(C6581)-ROW(C$7))/C$5)+1,0)</f>
        <v/>
      </c>
    </row>
    <row r="6582">
      <c r="B6582" s="28">
        <f>IF(C6582&lt; $D$4+1,MOD(((ROW(B6582)-ROW(B$7))),$C$5)+1,"")</f>
        <v/>
      </c>
      <c r="C6582" s="28">
        <f>ROUNDDOWN(((ROW(C6582)-ROW(C$7))/C$5)+1,0)</f>
        <v/>
      </c>
    </row>
    <row r="6583">
      <c r="B6583" s="28">
        <f>IF(C6583&lt; $D$4+1,MOD(((ROW(B6583)-ROW(B$7))),$C$5)+1,"")</f>
        <v/>
      </c>
      <c r="C6583" s="28">
        <f>ROUNDDOWN(((ROW(C6583)-ROW(C$7))/C$5)+1,0)</f>
        <v/>
      </c>
    </row>
    <row r="6584">
      <c r="B6584" s="28">
        <f>IF(C6584&lt; $D$4+1,MOD(((ROW(B6584)-ROW(B$7))),$C$5)+1,"")</f>
        <v/>
      </c>
      <c r="C6584" s="28">
        <f>ROUNDDOWN(((ROW(C6584)-ROW(C$7))/C$5)+1,0)</f>
        <v/>
      </c>
    </row>
    <row r="6585">
      <c r="B6585" s="28">
        <f>IF(C6585&lt; $D$4+1,MOD(((ROW(B6585)-ROW(B$7))),$C$5)+1,"")</f>
        <v/>
      </c>
      <c r="C6585" s="28">
        <f>ROUNDDOWN(((ROW(C6585)-ROW(C$7))/C$5)+1,0)</f>
        <v/>
      </c>
    </row>
    <row r="6586">
      <c r="B6586" s="28">
        <f>IF(C6586&lt; $D$4+1,MOD(((ROW(B6586)-ROW(B$7))),$C$5)+1,"")</f>
        <v/>
      </c>
      <c r="C6586" s="28">
        <f>ROUNDDOWN(((ROW(C6586)-ROW(C$7))/C$5)+1,0)</f>
        <v/>
      </c>
    </row>
    <row r="6587">
      <c r="B6587" s="28">
        <f>IF(C6587&lt; $D$4+1,MOD(((ROW(B6587)-ROW(B$7))),$C$5)+1,"")</f>
        <v/>
      </c>
      <c r="C6587" s="28">
        <f>ROUNDDOWN(((ROW(C6587)-ROW(C$7))/C$5)+1,0)</f>
        <v/>
      </c>
    </row>
    <row r="6588">
      <c r="B6588" s="28">
        <f>IF(C6588&lt; $D$4+1,MOD(((ROW(B6588)-ROW(B$7))),$C$5)+1,"")</f>
        <v/>
      </c>
      <c r="C6588" s="28">
        <f>ROUNDDOWN(((ROW(C6588)-ROW(C$7))/C$5)+1,0)</f>
        <v/>
      </c>
    </row>
    <row r="6589">
      <c r="B6589" s="28">
        <f>IF(C6589&lt; $D$4+1,MOD(((ROW(B6589)-ROW(B$7))),$C$5)+1,"")</f>
        <v/>
      </c>
      <c r="C6589" s="28">
        <f>ROUNDDOWN(((ROW(C6589)-ROW(C$7))/C$5)+1,0)</f>
        <v/>
      </c>
    </row>
    <row r="6590">
      <c r="B6590" s="28">
        <f>IF(C6590&lt; $D$4+1,MOD(((ROW(B6590)-ROW(B$7))),$C$5)+1,"")</f>
        <v/>
      </c>
      <c r="C6590" s="28">
        <f>ROUNDDOWN(((ROW(C6590)-ROW(C$7))/C$5)+1,0)</f>
        <v/>
      </c>
    </row>
    <row r="6591">
      <c r="B6591" s="28">
        <f>IF(C6591&lt; $D$4+1,MOD(((ROW(B6591)-ROW(B$7))),$C$5)+1,"")</f>
        <v/>
      </c>
      <c r="C6591" s="28">
        <f>ROUNDDOWN(((ROW(C6591)-ROW(C$7))/C$5)+1,0)</f>
        <v/>
      </c>
    </row>
    <row r="6592">
      <c r="B6592" s="28">
        <f>IF(C6592&lt; $D$4+1,MOD(((ROW(B6592)-ROW(B$7))),$C$5)+1,"")</f>
        <v/>
      </c>
      <c r="C6592" s="28">
        <f>ROUNDDOWN(((ROW(C6592)-ROW(C$7))/C$5)+1,0)</f>
        <v/>
      </c>
    </row>
    <row r="6593">
      <c r="B6593" s="28">
        <f>IF(C6593&lt; $D$4+1,MOD(((ROW(B6593)-ROW(B$7))),$C$5)+1,"")</f>
        <v/>
      </c>
      <c r="C6593" s="28">
        <f>ROUNDDOWN(((ROW(C6593)-ROW(C$7))/C$5)+1,0)</f>
        <v/>
      </c>
    </row>
    <row r="6594">
      <c r="B6594" s="28">
        <f>IF(C6594&lt; $D$4+1,MOD(((ROW(B6594)-ROW(B$7))),$C$5)+1,"")</f>
        <v/>
      </c>
      <c r="C6594" s="28">
        <f>ROUNDDOWN(((ROW(C6594)-ROW(C$7))/C$5)+1,0)</f>
        <v/>
      </c>
    </row>
    <row r="6595">
      <c r="B6595" s="28">
        <f>IF(C6595&lt; $D$4+1,MOD(((ROW(B6595)-ROW(B$7))),$C$5)+1,"")</f>
        <v/>
      </c>
      <c r="C6595" s="28">
        <f>ROUNDDOWN(((ROW(C6595)-ROW(C$7))/C$5)+1,0)</f>
        <v/>
      </c>
    </row>
    <row r="6596">
      <c r="B6596" s="28">
        <f>IF(C6596&lt; $D$4+1,MOD(((ROW(B6596)-ROW(B$7))),$C$5)+1,"")</f>
        <v/>
      </c>
      <c r="C6596" s="28">
        <f>ROUNDDOWN(((ROW(C6596)-ROW(C$7))/C$5)+1,0)</f>
        <v/>
      </c>
    </row>
    <row r="6597">
      <c r="B6597" s="28">
        <f>IF(C6597&lt; $D$4+1,MOD(((ROW(B6597)-ROW(B$7))),$C$5)+1,"")</f>
        <v/>
      </c>
      <c r="C6597" s="28">
        <f>ROUNDDOWN(((ROW(C6597)-ROW(C$7))/C$5)+1,0)</f>
        <v/>
      </c>
    </row>
    <row r="6598">
      <c r="B6598" s="28">
        <f>IF(C6598&lt; $D$4+1,MOD(((ROW(B6598)-ROW(B$7))),$C$5)+1,"")</f>
        <v/>
      </c>
      <c r="C6598" s="28">
        <f>ROUNDDOWN(((ROW(C6598)-ROW(C$7))/C$5)+1,0)</f>
        <v/>
      </c>
    </row>
    <row r="6599">
      <c r="B6599" s="28">
        <f>IF(C6599&lt; $D$4+1,MOD(((ROW(B6599)-ROW(B$7))),$C$5)+1,"")</f>
        <v/>
      </c>
      <c r="C6599" s="28">
        <f>ROUNDDOWN(((ROW(C6599)-ROW(C$7))/C$5)+1,0)</f>
        <v/>
      </c>
    </row>
    <row r="6600">
      <c r="B6600" s="28">
        <f>IF(C6600&lt; $D$4+1,MOD(((ROW(B6600)-ROW(B$7))),$C$5)+1,"")</f>
        <v/>
      </c>
      <c r="C6600" s="28">
        <f>ROUNDDOWN(((ROW(C6600)-ROW(C$7))/C$5)+1,0)</f>
        <v/>
      </c>
    </row>
    <row r="6601">
      <c r="B6601" s="28">
        <f>IF(C6601&lt; $D$4+1,MOD(((ROW(B6601)-ROW(B$7))),$C$5)+1,"")</f>
        <v/>
      </c>
      <c r="C6601" s="28">
        <f>ROUNDDOWN(((ROW(C6601)-ROW(C$7))/C$5)+1,0)</f>
        <v/>
      </c>
    </row>
    <row r="6602">
      <c r="B6602" s="28">
        <f>IF(C6602&lt; $D$4+1,MOD(((ROW(B6602)-ROW(B$7))),$C$5)+1,"")</f>
        <v/>
      </c>
      <c r="C6602" s="28">
        <f>ROUNDDOWN(((ROW(C6602)-ROW(C$7))/C$5)+1,0)</f>
        <v/>
      </c>
    </row>
    <row r="6603">
      <c r="B6603" s="28">
        <f>IF(C6603&lt; $D$4+1,MOD(((ROW(B6603)-ROW(B$7))),$C$5)+1,"")</f>
        <v/>
      </c>
      <c r="C6603" s="28">
        <f>ROUNDDOWN(((ROW(C6603)-ROW(C$7))/C$5)+1,0)</f>
        <v/>
      </c>
    </row>
    <row r="6604">
      <c r="B6604" s="28">
        <f>IF(C6604&lt; $D$4+1,MOD(((ROW(B6604)-ROW(B$7))),$C$5)+1,"")</f>
        <v/>
      </c>
      <c r="C6604" s="28">
        <f>ROUNDDOWN(((ROW(C6604)-ROW(C$7))/C$5)+1,0)</f>
        <v/>
      </c>
    </row>
    <row r="6605">
      <c r="B6605" s="28">
        <f>IF(C6605&lt; $D$4+1,MOD(((ROW(B6605)-ROW(B$7))),$C$5)+1,"")</f>
        <v/>
      </c>
      <c r="C6605" s="28">
        <f>ROUNDDOWN(((ROW(C6605)-ROW(C$7))/C$5)+1,0)</f>
        <v/>
      </c>
    </row>
    <row r="6606">
      <c r="B6606" s="28">
        <f>IF(C6606&lt; $D$4+1,MOD(((ROW(B6606)-ROW(B$7))),$C$5)+1,"")</f>
        <v/>
      </c>
      <c r="C6606" s="28">
        <f>ROUNDDOWN(((ROW(C6606)-ROW(C$7))/C$5)+1,0)</f>
        <v/>
      </c>
    </row>
    <row r="6607">
      <c r="B6607" s="28">
        <f>IF(C6607&lt; $D$4+1,MOD(((ROW(B6607)-ROW(B$7))),$C$5)+1,"")</f>
        <v/>
      </c>
      <c r="C6607" s="28">
        <f>ROUNDDOWN(((ROW(C6607)-ROW(C$7))/C$5)+1,0)</f>
        <v/>
      </c>
    </row>
    <row r="6608">
      <c r="B6608" s="28">
        <f>IF(C6608&lt; $D$4+1,MOD(((ROW(B6608)-ROW(B$7))),$C$5)+1,"")</f>
        <v/>
      </c>
      <c r="C6608" s="28">
        <f>ROUNDDOWN(((ROW(C6608)-ROW(C$7))/C$5)+1,0)</f>
        <v/>
      </c>
    </row>
    <row r="6609">
      <c r="B6609" s="28">
        <f>IF(C6609&lt; $D$4+1,MOD(((ROW(B6609)-ROW(B$7))),$C$5)+1,"")</f>
        <v/>
      </c>
      <c r="C6609" s="28">
        <f>ROUNDDOWN(((ROW(C6609)-ROW(C$7))/C$5)+1,0)</f>
        <v/>
      </c>
    </row>
    <row r="6610">
      <c r="B6610" s="28">
        <f>IF(C6610&lt; $D$4+1,MOD(((ROW(B6610)-ROW(B$7))),$C$5)+1,"")</f>
        <v/>
      </c>
      <c r="C6610" s="28">
        <f>ROUNDDOWN(((ROW(C6610)-ROW(C$7))/C$5)+1,0)</f>
        <v/>
      </c>
    </row>
    <row r="6611">
      <c r="B6611" s="28">
        <f>IF(C6611&lt; $D$4+1,MOD(((ROW(B6611)-ROW(B$7))),$C$5)+1,"")</f>
        <v/>
      </c>
      <c r="C6611" s="28">
        <f>ROUNDDOWN(((ROW(C6611)-ROW(C$7))/C$5)+1,0)</f>
        <v/>
      </c>
    </row>
    <row r="6612">
      <c r="B6612" s="28">
        <f>IF(C6612&lt; $D$4+1,MOD(((ROW(B6612)-ROW(B$7))),$C$5)+1,"")</f>
        <v/>
      </c>
      <c r="C6612" s="28">
        <f>ROUNDDOWN(((ROW(C6612)-ROW(C$7))/C$5)+1,0)</f>
        <v/>
      </c>
    </row>
    <row r="6613">
      <c r="B6613" s="28">
        <f>IF(C6613&lt; $D$4+1,MOD(((ROW(B6613)-ROW(B$7))),$C$5)+1,"")</f>
        <v/>
      </c>
      <c r="C6613" s="28">
        <f>ROUNDDOWN(((ROW(C6613)-ROW(C$7))/C$5)+1,0)</f>
        <v/>
      </c>
    </row>
    <row r="6614">
      <c r="B6614" s="28">
        <f>IF(C6614&lt; $D$4+1,MOD(((ROW(B6614)-ROW(B$7))),$C$5)+1,"")</f>
        <v/>
      </c>
      <c r="C6614" s="28">
        <f>ROUNDDOWN(((ROW(C6614)-ROW(C$7))/C$5)+1,0)</f>
        <v/>
      </c>
    </row>
    <row r="6615">
      <c r="B6615" s="28">
        <f>IF(C6615&lt; $D$4+1,MOD(((ROW(B6615)-ROW(B$7))),$C$5)+1,"")</f>
        <v/>
      </c>
      <c r="C6615" s="28">
        <f>ROUNDDOWN(((ROW(C6615)-ROW(C$7))/C$5)+1,0)</f>
        <v/>
      </c>
    </row>
    <row r="6616">
      <c r="B6616" s="28">
        <f>IF(C6616&lt; $D$4+1,MOD(((ROW(B6616)-ROW(B$7))),$C$5)+1,"")</f>
        <v/>
      </c>
      <c r="C6616" s="28">
        <f>ROUNDDOWN(((ROW(C6616)-ROW(C$7))/C$5)+1,0)</f>
        <v/>
      </c>
    </row>
    <row r="6617">
      <c r="B6617" s="28">
        <f>IF(C6617&lt; $D$4+1,MOD(((ROW(B6617)-ROW(B$7))),$C$5)+1,"")</f>
        <v/>
      </c>
      <c r="C6617" s="28">
        <f>ROUNDDOWN(((ROW(C6617)-ROW(C$7))/C$5)+1,0)</f>
        <v/>
      </c>
    </row>
    <row r="6618">
      <c r="B6618" s="28">
        <f>IF(C6618&lt; $D$4+1,MOD(((ROW(B6618)-ROW(B$7))),$C$5)+1,"")</f>
        <v/>
      </c>
      <c r="C6618" s="28">
        <f>ROUNDDOWN(((ROW(C6618)-ROW(C$7))/C$5)+1,0)</f>
        <v/>
      </c>
    </row>
    <row r="6619">
      <c r="B6619" s="28">
        <f>IF(C6619&lt; $D$4+1,MOD(((ROW(B6619)-ROW(B$7))),$C$5)+1,"")</f>
        <v/>
      </c>
      <c r="C6619" s="28">
        <f>ROUNDDOWN(((ROW(C6619)-ROW(C$7))/C$5)+1,0)</f>
        <v/>
      </c>
    </row>
    <row r="6620">
      <c r="B6620" s="28">
        <f>IF(C6620&lt; $D$4+1,MOD(((ROW(B6620)-ROW(B$7))),$C$5)+1,"")</f>
        <v/>
      </c>
      <c r="C6620" s="28">
        <f>ROUNDDOWN(((ROW(C6620)-ROW(C$7))/C$5)+1,0)</f>
        <v/>
      </c>
    </row>
    <row r="6621">
      <c r="B6621" s="28">
        <f>IF(C6621&lt; $D$4+1,MOD(((ROW(B6621)-ROW(B$7))),$C$5)+1,"")</f>
        <v/>
      </c>
      <c r="C6621" s="28">
        <f>ROUNDDOWN(((ROW(C6621)-ROW(C$7))/C$5)+1,0)</f>
        <v/>
      </c>
    </row>
    <row r="6622">
      <c r="B6622" s="28">
        <f>IF(C6622&lt; $D$4+1,MOD(((ROW(B6622)-ROW(B$7))),$C$5)+1,"")</f>
        <v/>
      </c>
      <c r="C6622" s="28">
        <f>ROUNDDOWN(((ROW(C6622)-ROW(C$7))/C$5)+1,0)</f>
        <v/>
      </c>
    </row>
    <row r="6623">
      <c r="B6623" s="28">
        <f>IF(C6623&lt; $D$4+1,MOD(((ROW(B6623)-ROW(B$7))),$C$5)+1,"")</f>
        <v/>
      </c>
      <c r="C6623" s="28">
        <f>ROUNDDOWN(((ROW(C6623)-ROW(C$7))/C$5)+1,0)</f>
        <v/>
      </c>
    </row>
    <row r="6624">
      <c r="B6624" s="28">
        <f>IF(C6624&lt; $D$4+1,MOD(((ROW(B6624)-ROW(B$7))),$C$5)+1,"")</f>
        <v/>
      </c>
      <c r="C6624" s="28">
        <f>ROUNDDOWN(((ROW(C6624)-ROW(C$7))/C$5)+1,0)</f>
        <v/>
      </c>
    </row>
    <row r="6625">
      <c r="B6625" s="28">
        <f>IF(C6625&lt; $D$4+1,MOD(((ROW(B6625)-ROW(B$7))),$C$5)+1,"")</f>
        <v/>
      </c>
      <c r="C6625" s="28">
        <f>ROUNDDOWN(((ROW(C6625)-ROW(C$7))/C$5)+1,0)</f>
        <v/>
      </c>
    </row>
    <row r="6626">
      <c r="B6626" s="28">
        <f>IF(C6626&lt; $D$4+1,MOD(((ROW(B6626)-ROW(B$7))),$C$5)+1,"")</f>
        <v/>
      </c>
      <c r="C6626" s="28">
        <f>ROUNDDOWN(((ROW(C6626)-ROW(C$7))/C$5)+1,0)</f>
        <v/>
      </c>
    </row>
    <row r="6627">
      <c r="B6627" s="28">
        <f>IF(C6627&lt; $D$4+1,MOD(((ROW(B6627)-ROW(B$7))),$C$5)+1,"")</f>
        <v/>
      </c>
      <c r="C6627" s="28">
        <f>ROUNDDOWN(((ROW(C6627)-ROW(C$7))/C$5)+1,0)</f>
        <v/>
      </c>
    </row>
    <row r="6628">
      <c r="B6628" s="28">
        <f>IF(C6628&lt; $D$4+1,MOD(((ROW(B6628)-ROW(B$7))),$C$5)+1,"")</f>
        <v/>
      </c>
      <c r="C6628" s="28">
        <f>ROUNDDOWN(((ROW(C6628)-ROW(C$7))/C$5)+1,0)</f>
        <v/>
      </c>
    </row>
    <row r="6629">
      <c r="B6629" s="28">
        <f>IF(C6629&lt; $D$4+1,MOD(((ROW(B6629)-ROW(B$7))),$C$5)+1,"")</f>
        <v/>
      </c>
      <c r="C6629" s="28">
        <f>ROUNDDOWN(((ROW(C6629)-ROW(C$7))/C$5)+1,0)</f>
        <v/>
      </c>
    </row>
    <row r="6630">
      <c r="B6630" s="28">
        <f>IF(C6630&lt; $D$4+1,MOD(((ROW(B6630)-ROW(B$7))),$C$5)+1,"")</f>
        <v/>
      </c>
      <c r="C6630" s="28">
        <f>ROUNDDOWN(((ROW(C6630)-ROW(C$7))/C$5)+1,0)</f>
        <v/>
      </c>
    </row>
    <row r="6631">
      <c r="B6631" s="28">
        <f>IF(C6631&lt; $D$4+1,MOD(((ROW(B6631)-ROW(B$7))),$C$5)+1,"")</f>
        <v/>
      </c>
      <c r="C6631" s="28">
        <f>ROUNDDOWN(((ROW(C6631)-ROW(C$7))/C$5)+1,0)</f>
        <v/>
      </c>
    </row>
    <row r="6632">
      <c r="B6632" s="28">
        <f>IF(C6632&lt; $D$4+1,MOD(((ROW(B6632)-ROW(B$7))),$C$5)+1,"")</f>
        <v/>
      </c>
      <c r="C6632" s="28">
        <f>ROUNDDOWN(((ROW(C6632)-ROW(C$7))/C$5)+1,0)</f>
        <v/>
      </c>
    </row>
    <row r="6633">
      <c r="B6633" s="28">
        <f>IF(C6633&lt; $D$4+1,MOD(((ROW(B6633)-ROW(B$7))),$C$5)+1,"")</f>
        <v/>
      </c>
      <c r="C6633" s="28">
        <f>ROUNDDOWN(((ROW(C6633)-ROW(C$7))/C$5)+1,0)</f>
        <v/>
      </c>
    </row>
    <row r="6634">
      <c r="B6634" s="28">
        <f>IF(C6634&lt; $D$4+1,MOD(((ROW(B6634)-ROW(B$7))),$C$5)+1,"")</f>
        <v/>
      </c>
      <c r="C6634" s="28">
        <f>ROUNDDOWN(((ROW(C6634)-ROW(C$7))/C$5)+1,0)</f>
        <v/>
      </c>
    </row>
    <row r="6635">
      <c r="B6635" s="28">
        <f>IF(C6635&lt; $D$4+1,MOD(((ROW(B6635)-ROW(B$7))),$C$5)+1,"")</f>
        <v/>
      </c>
      <c r="C6635" s="28">
        <f>ROUNDDOWN(((ROW(C6635)-ROW(C$7))/C$5)+1,0)</f>
        <v/>
      </c>
    </row>
    <row r="6636">
      <c r="B6636" s="28">
        <f>IF(C6636&lt; $D$4+1,MOD(((ROW(B6636)-ROW(B$7))),$C$5)+1,"")</f>
        <v/>
      </c>
      <c r="C6636" s="28">
        <f>ROUNDDOWN(((ROW(C6636)-ROW(C$7))/C$5)+1,0)</f>
        <v/>
      </c>
    </row>
    <row r="6637">
      <c r="B6637" s="28">
        <f>IF(C6637&lt; $D$4+1,MOD(((ROW(B6637)-ROW(B$7))),$C$5)+1,"")</f>
        <v/>
      </c>
      <c r="C6637" s="28">
        <f>ROUNDDOWN(((ROW(C6637)-ROW(C$7))/C$5)+1,0)</f>
        <v/>
      </c>
    </row>
    <row r="6638">
      <c r="B6638" s="28">
        <f>IF(C6638&lt; $D$4+1,MOD(((ROW(B6638)-ROW(B$7))),$C$5)+1,"")</f>
        <v/>
      </c>
      <c r="C6638" s="28">
        <f>ROUNDDOWN(((ROW(C6638)-ROW(C$7))/C$5)+1,0)</f>
        <v/>
      </c>
    </row>
    <row r="6639">
      <c r="B6639" s="28">
        <f>IF(C6639&lt; $D$4+1,MOD(((ROW(B6639)-ROW(B$7))),$C$5)+1,"")</f>
        <v/>
      </c>
      <c r="C6639" s="28">
        <f>ROUNDDOWN(((ROW(C6639)-ROW(C$7))/C$5)+1,0)</f>
        <v/>
      </c>
    </row>
    <row r="6640">
      <c r="B6640" s="28">
        <f>IF(C6640&lt; $D$4+1,MOD(((ROW(B6640)-ROW(B$7))),$C$5)+1,"")</f>
        <v/>
      </c>
      <c r="C6640" s="28">
        <f>ROUNDDOWN(((ROW(C6640)-ROW(C$7))/C$5)+1,0)</f>
        <v/>
      </c>
    </row>
    <row r="6641">
      <c r="B6641" s="28">
        <f>IF(C6641&lt; $D$4+1,MOD(((ROW(B6641)-ROW(B$7))),$C$5)+1,"")</f>
        <v/>
      </c>
      <c r="C6641" s="28">
        <f>ROUNDDOWN(((ROW(C6641)-ROW(C$7))/C$5)+1,0)</f>
        <v/>
      </c>
    </row>
    <row r="6642">
      <c r="B6642" s="28">
        <f>IF(C6642&lt; $D$4+1,MOD(((ROW(B6642)-ROW(B$7))),$C$5)+1,"")</f>
        <v/>
      </c>
      <c r="C6642" s="28">
        <f>ROUNDDOWN(((ROW(C6642)-ROW(C$7))/C$5)+1,0)</f>
        <v/>
      </c>
    </row>
    <row r="6643">
      <c r="B6643" s="28">
        <f>IF(C6643&lt; $D$4+1,MOD(((ROW(B6643)-ROW(B$7))),$C$5)+1,"")</f>
        <v/>
      </c>
      <c r="C6643" s="28">
        <f>ROUNDDOWN(((ROW(C6643)-ROW(C$7))/C$5)+1,0)</f>
        <v/>
      </c>
    </row>
    <row r="6644">
      <c r="B6644" s="28">
        <f>IF(C6644&lt; $D$4+1,MOD(((ROW(B6644)-ROW(B$7))),$C$5)+1,"")</f>
        <v/>
      </c>
      <c r="C6644" s="28">
        <f>ROUNDDOWN(((ROW(C6644)-ROW(C$7))/C$5)+1,0)</f>
        <v/>
      </c>
    </row>
    <row r="6645">
      <c r="B6645" s="28">
        <f>IF(C6645&lt; $D$4+1,MOD(((ROW(B6645)-ROW(B$7))),$C$5)+1,"")</f>
        <v/>
      </c>
      <c r="C6645" s="28">
        <f>ROUNDDOWN(((ROW(C6645)-ROW(C$7))/C$5)+1,0)</f>
        <v/>
      </c>
    </row>
    <row r="6646">
      <c r="B6646" s="28">
        <f>IF(C6646&lt; $D$4+1,MOD(((ROW(B6646)-ROW(B$7))),$C$5)+1,"")</f>
        <v/>
      </c>
      <c r="C6646" s="28">
        <f>ROUNDDOWN(((ROW(C6646)-ROW(C$7))/C$5)+1,0)</f>
        <v/>
      </c>
    </row>
    <row r="6647">
      <c r="B6647" s="28">
        <f>IF(C6647&lt; $D$4+1,MOD(((ROW(B6647)-ROW(B$7))),$C$5)+1,"")</f>
        <v/>
      </c>
      <c r="C6647" s="28">
        <f>ROUNDDOWN(((ROW(C6647)-ROW(C$7))/C$5)+1,0)</f>
        <v/>
      </c>
    </row>
    <row r="6648">
      <c r="B6648" s="28">
        <f>IF(C6648&lt; $D$4+1,MOD(((ROW(B6648)-ROW(B$7))),$C$5)+1,"")</f>
        <v/>
      </c>
      <c r="C6648" s="28">
        <f>ROUNDDOWN(((ROW(C6648)-ROW(C$7))/C$5)+1,0)</f>
        <v/>
      </c>
    </row>
    <row r="6649">
      <c r="B6649" s="28">
        <f>IF(C6649&lt; $D$4+1,MOD(((ROW(B6649)-ROW(B$7))),$C$5)+1,"")</f>
        <v/>
      </c>
      <c r="C6649" s="28">
        <f>ROUNDDOWN(((ROW(C6649)-ROW(C$7))/C$5)+1,0)</f>
        <v/>
      </c>
    </row>
    <row r="6650">
      <c r="B6650" s="28">
        <f>IF(C6650&lt; $D$4+1,MOD(((ROW(B6650)-ROW(B$7))),$C$5)+1,"")</f>
        <v/>
      </c>
      <c r="C6650" s="28">
        <f>ROUNDDOWN(((ROW(C6650)-ROW(C$7))/C$5)+1,0)</f>
        <v/>
      </c>
    </row>
    <row r="6651">
      <c r="B6651" s="28">
        <f>IF(C6651&lt; $D$4+1,MOD(((ROW(B6651)-ROW(B$7))),$C$5)+1,"")</f>
        <v/>
      </c>
      <c r="C6651" s="28">
        <f>ROUNDDOWN(((ROW(C6651)-ROW(C$7))/C$5)+1,0)</f>
        <v/>
      </c>
    </row>
    <row r="6652">
      <c r="B6652" s="28">
        <f>IF(C6652&lt; $D$4+1,MOD(((ROW(B6652)-ROW(B$7))),$C$5)+1,"")</f>
        <v/>
      </c>
      <c r="C6652" s="28">
        <f>ROUNDDOWN(((ROW(C6652)-ROW(C$7))/C$5)+1,0)</f>
        <v/>
      </c>
    </row>
    <row r="6653">
      <c r="B6653" s="28">
        <f>IF(C6653&lt; $D$4+1,MOD(((ROW(B6653)-ROW(B$7))),$C$5)+1,"")</f>
        <v/>
      </c>
      <c r="C6653" s="28">
        <f>ROUNDDOWN(((ROW(C6653)-ROW(C$7))/C$5)+1,0)</f>
        <v/>
      </c>
    </row>
    <row r="6654">
      <c r="B6654" s="28">
        <f>IF(C6654&lt; $D$4+1,MOD(((ROW(B6654)-ROW(B$7))),$C$5)+1,"")</f>
        <v/>
      </c>
      <c r="C6654" s="28">
        <f>ROUNDDOWN(((ROW(C6654)-ROW(C$7))/C$5)+1,0)</f>
        <v/>
      </c>
    </row>
    <row r="6655">
      <c r="B6655" s="28">
        <f>IF(C6655&lt; $D$4+1,MOD(((ROW(B6655)-ROW(B$7))),$C$5)+1,"")</f>
        <v/>
      </c>
      <c r="C6655" s="28">
        <f>ROUNDDOWN(((ROW(C6655)-ROW(C$7))/C$5)+1,0)</f>
        <v/>
      </c>
    </row>
    <row r="6656">
      <c r="B6656" s="28">
        <f>IF(C6656&lt; $D$4+1,MOD(((ROW(B6656)-ROW(B$7))),$C$5)+1,"")</f>
        <v/>
      </c>
      <c r="C6656" s="28">
        <f>ROUNDDOWN(((ROW(C6656)-ROW(C$7))/C$5)+1,0)</f>
        <v/>
      </c>
    </row>
    <row r="6657">
      <c r="B6657" s="28">
        <f>IF(C6657&lt; $D$4+1,MOD(((ROW(B6657)-ROW(B$7))),$C$5)+1,"")</f>
        <v/>
      </c>
      <c r="C6657" s="28">
        <f>ROUNDDOWN(((ROW(C6657)-ROW(C$7))/C$5)+1,0)</f>
        <v/>
      </c>
    </row>
    <row r="6658">
      <c r="B6658" s="28">
        <f>IF(C6658&lt; $D$4+1,MOD(((ROW(B6658)-ROW(B$7))),$C$5)+1,"")</f>
        <v/>
      </c>
      <c r="C6658" s="28">
        <f>ROUNDDOWN(((ROW(C6658)-ROW(C$7))/C$5)+1,0)</f>
        <v/>
      </c>
    </row>
    <row r="6659">
      <c r="B6659" s="28">
        <f>IF(C6659&lt; $D$4+1,MOD(((ROW(B6659)-ROW(B$7))),$C$5)+1,"")</f>
        <v/>
      </c>
      <c r="C6659" s="28">
        <f>ROUNDDOWN(((ROW(C6659)-ROW(C$7))/C$5)+1,0)</f>
        <v/>
      </c>
    </row>
    <row r="6660">
      <c r="B6660" s="28">
        <f>IF(C6660&lt; $D$4+1,MOD(((ROW(B6660)-ROW(B$7))),$C$5)+1,"")</f>
        <v/>
      </c>
      <c r="C6660" s="28">
        <f>ROUNDDOWN(((ROW(C6660)-ROW(C$7))/C$5)+1,0)</f>
        <v/>
      </c>
    </row>
    <row r="6661">
      <c r="B6661" s="28">
        <f>IF(C6661&lt; $D$4+1,MOD(((ROW(B6661)-ROW(B$7))),$C$5)+1,"")</f>
        <v/>
      </c>
      <c r="C6661" s="28">
        <f>ROUNDDOWN(((ROW(C6661)-ROW(C$7))/C$5)+1,0)</f>
        <v/>
      </c>
    </row>
    <row r="6662">
      <c r="B6662" s="28">
        <f>IF(C6662&lt; $D$4+1,MOD(((ROW(B6662)-ROW(B$7))),$C$5)+1,"")</f>
        <v/>
      </c>
      <c r="C6662" s="28">
        <f>ROUNDDOWN(((ROW(C6662)-ROW(C$7))/C$5)+1,0)</f>
        <v/>
      </c>
    </row>
    <row r="6663">
      <c r="B6663" s="28">
        <f>IF(C6663&lt; $D$4+1,MOD(((ROW(B6663)-ROW(B$7))),$C$5)+1,"")</f>
        <v/>
      </c>
      <c r="C6663" s="28">
        <f>ROUNDDOWN(((ROW(C6663)-ROW(C$7))/C$5)+1,0)</f>
        <v/>
      </c>
    </row>
    <row r="6664">
      <c r="B6664" s="28">
        <f>IF(C6664&lt; $D$4+1,MOD(((ROW(B6664)-ROW(B$7))),$C$5)+1,"")</f>
        <v/>
      </c>
      <c r="C6664" s="28">
        <f>ROUNDDOWN(((ROW(C6664)-ROW(C$7))/C$5)+1,0)</f>
        <v/>
      </c>
    </row>
    <row r="6665">
      <c r="B6665" s="28">
        <f>IF(C6665&lt; $D$4+1,MOD(((ROW(B6665)-ROW(B$7))),$C$5)+1,"")</f>
        <v/>
      </c>
      <c r="C6665" s="28">
        <f>ROUNDDOWN(((ROW(C6665)-ROW(C$7))/C$5)+1,0)</f>
        <v/>
      </c>
    </row>
    <row r="6666">
      <c r="B6666" s="28">
        <f>IF(C6666&lt; $D$4+1,MOD(((ROW(B6666)-ROW(B$7))),$C$5)+1,"")</f>
        <v/>
      </c>
      <c r="C6666" s="28">
        <f>ROUNDDOWN(((ROW(C6666)-ROW(C$7))/C$5)+1,0)</f>
        <v/>
      </c>
    </row>
    <row r="6667">
      <c r="B6667" s="28">
        <f>IF(C6667&lt; $D$4+1,MOD(((ROW(B6667)-ROW(B$7))),$C$5)+1,"")</f>
        <v/>
      </c>
      <c r="C6667" s="28">
        <f>ROUNDDOWN(((ROW(C6667)-ROW(C$7))/C$5)+1,0)</f>
        <v/>
      </c>
    </row>
    <row r="6668">
      <c r="B6668" s="28">
        <f>IF(C6668&lt; $D$4+1,MOD(((ROW(B6668)-ROW(B$7))),$C$5)+1,"")</f>
        <v/>
      </c>
      <c r="C6668" s="28">
        <f>ROUNDDOWN(((ROW(C6668)-ROW(C$7))/C$5)+1,0)</f>
        <v/>
      </c>
    </row>
    <row r="6669">
      <c r="B6669" s="28">
        <f>IF(C6669&lt; $D$4+1,MOD(((ROW(B6669)-ROW(B$7))),$C$5)+1,"")</f>
        <v/>
      </c>
      <c r="C6669" s="28">
        <f>ROUNDDOWN(((ROW(C6669)-ROW(C$7))/C$5)+1,0)</f>
        <v/>
      </c>
    </row>
    <row r="6670">
      <c r="B6670" s="28">
        <f>IF(C6670&lt; $D$4+1,MOD(((ROW(B6670)-ROW(B$7))),$C$5)+1,"")</f>
        <v/>
      </c>
      <c r="C6670" s="28">
        <f>ROUNDDOWN(((ROW(C6670)-ROW(C$7))/C$5)+1,0)</f>
        <v/>
      </c>
    </row>
    <row r="6671">
      <c r="B6671" s="28">
        <f>IF(C6671&lt; $D$4+1,MOD(((ROW(B6671)-ROW(B$7))),$C$5)+1,"")</f>
        <v/>
      </c>
      <c r="C6671" s="28">
        <f>ROUNDDOWN(((ROW(C6671)-ROW(C$7))/C$5)+1,0)</f>
        <v/>
      </c>
    </row>
    <row r="6672">
      <c r="B6672" s="28">
        <f>IF(C6672&lt; $D$4+1,MOD(((ROW(B6672)-ROW(B$7))),$C$5)+1,"")</f>
        <v/>
      </c>
      <c r="C6672" s="28">
        <f>ROUNDDOWN(((ROW(C6672)-ROW(C$7))/C$5)+1,0)</f>
        <v/>
      </c>
    </row>
    <row r="6673">
      <c r="B6673" s="28">
        <f>IF(C6673&lt; $D$4+1,MOD(((ROW(B6673)-ROW(B$7))),$C$5)+1,"")</f>
        <v/>
      </c>
      <c r="C6673" s="28">
        <f>ROUNDDOWN(((ROW(C6673)-ROW(C$7))/C$5)+1,0)</f>
        <v/>
      </c>
    </row>
    <row r="6674">
      <c r="B6674" s="28">
        <f>IF(C6674&lt; $D$4+1,MOD(((ROW(B6674)-ROW(B$7))),$C$5)+1,"")</f>
        <v/>
      </c>
      <c r="C6674" s="28">
        <f>ROUNDDOWN(((ROW(C6674)-ROW(C$7))/C$5)+1,0)</f>
        <v/>
      </c>
    </row>
    <row r="6675">
      <c r="B6675" s="28">
        <f>IF(C6675&lt; $D$4+1,MOD(((ROW(B6675)-ROW(B$7))),$C$5)+1,"")</f>
        <v/>
      </c>
      <c r="C6675" s="28">
        <f>ROUNDDOWN(((ROW(C6675)-ROW(C$7))/C$5)+1,0)</f>
        <v/>
      </c>
    </row>
    <row r="6676">
      <c r="B6676" s="28">
        <f>IF(C6676&lt; $D$4+1,MOD(((ROW(B6676)-ROW(B$7))),$C$5)+1,"")</f>
        <v/>
      </c>
      <c r="C6676" s="28">
        <f>ROUNDDOWN(((ROW(C6676)-ROW(C$7))/C$5)+1,0)</f>
        <v/>
      </c>
    </row>
    <row r="6677">
      <c r="B6677" s="28">
        <f>IF(C6677&lt; $D$4+1,MOD(((ROW(B6677)-ROW(B$7))),$C$5)+1,"")</f>
        <v/>
      </c>
      <c r="C6677" s="28">
        <f>ROUNDDOWN(((ROW(C6677)-ROW(C$7))/C$5)+1,0)</f>
        <v/>
      </c>
    </row>
    <row r="6678">
      <c r="B6678" s="28">
        <f>IF(C6678&lt; $D$4+1,MOD(((ROW(B6678)-ROW(B$7))),$C$5)+1,"")</f>
        <v/>
      </c>
      <c r="C6678" s="28">
        <f>ROUNDDOWN(((ROW(C6678)-ROW(C$7))/C$5)+1,0)</f>
        <v/>
      </c>
    </row>
    <row r="6679">
      <c r="B6679" s="28">
        <f>IF(C6679&lt; $D$4+1,MOD(((ROW(B6679)-ROW(B$7))),$C$5)+1,"")</f>
        <v/>
      </c>
      <c r="C6679" s="28">
        <f>ROUNDDOWN(((ROW(C6679)-ROW(C$7))/C$5)+1,0)</f>
        <v/>
      </c>
    </row>
    <row r="6680">
      <c r="B6680" s="28">
        <f>IF(C6680&lt; $D$4+1,MOD(((ROW(B6680)-ROW(B$7))),$C$5)+1,"")</f>
        <v/>
      </c>
      <c r="C6680" s="28">
        <f>ROUNDDOWN(((ROW(C6680)-ROW(C$7))/C$5)+1,0)</f>
        <v/>
      </c>
    </row>
    <row r="6681">
      <c r="B6681" s="28">
        <f>IF(C6681&lt; $D$4+1,MOD(((ROW(B6681)-ROW(B$7))),$C$5)+1,"")</f>
        <v/>
      </c>
      <c r="C6681" s="28">
        <f>ROUNDDOWN(((ROW(C6681)-ROW(C$7))/C$5)+1,0)</f>
        <v/>
      </c>
    </row>
    <row r="6682">
      <c r="B6682" s="28">
        <f>IF(C6682&lt; $D$4+1,MOD(((ROW(B6682)-ROW(B$7))),$C$5)+1,"")</f>
        <v/>
      </c>
      <c r="C6682" s="28">
        <f>ROUNDDOWN(((ROW(C6682)-ROW(C$7))/C$5)+1,0)</f>
        <v/>
      </c>
    </row>
    <row r="6683">
      <c r="B6683" s="28">
        <f>IF(C6683&lt; $D$4+1,MOD(((ROW(B6683)-ROW(B$7))),$C$5)+1,"")</f>
        <v/>
      </c>
      <c r="C6683" s="28">
        <f>ROUNDDOWN(((ROW(C6683)-ROW(C$7))/C$5)+1,0)</f>
        <v/>
      </c>
    </row>
    <row r="6684">
      <c r="B6684" s="28">
        <f>IF(C6684&lt; $D$4+1,MOD(((ROW(B6684)-ROW(B$7))),$C$5)+1,"")</f>
        <v/>
      </c>
      <c r="C6684" s="28">
        <f>ROUNDDOWN(((ROW(C6684)-ROW(C$7))/C$5)+1,0)</f>
        <v/>
      </c>
    </row>
    <row r="6685">
      <c r="B6685" s="28">
        <f>IF(C6685&lt; $D$4+1,MOD(((ROW(B6685)-ROW(B$7))),$C$5)+1,"")</f>
        <v/>
      </c>
      <c r="C6685" s="28">
        <f>ROUNDDOWN(((ROW(C6685)-ROW(C$7))/C$5)+1,0)</f>
        <v/>
      </c>
    </row>
    <row r="6686">
      <c r="B6686" s="28">
        <f>IF(C6686&lt; $D$4+1,MOD(((ROW(B6686)-ROW(B$7))),$C$5)+1,"")</f>
        <v/>
      </c>
      <c r="C6686" s="28">
        <f>ROUNDDOWN(((ROW(C6686)-ROW(C$7))/C$5)+1,0)</f>
        <v/>
      </c>
    </row>
    <row r="6687">
      <c r="B6687" s="28">
        <f>IF(C6687&lt; $D$4+1,MOD(((ROW(B6687)-ROW(B$7))),$C$5)+1,"")</f>
        <v/>
      </c>
      <c r="C6687" s="28">
        <f>ROUNDDOWN(((ROW(C6687)-ROW(C$7))/C$5)+1,0)</f>
        <v/>
      </c>
    </row>
    <row r="6688">
      <c r="B6688" s="28">
        <f>IF(C6688&lt; $D$4+1,MOD(((ROW(B6688)-ROW(B$7))),$C$5)+1,"")</f>
        <v/>
      </c>
      <c r="C6688" s="28">
        <f>ROUNDDOWN(((ROW(C6688)-ROW(C$7))/C$5)+1,0)</f>
        <v/>
      </c>
    </row>
    <row r="6689">
      <c r="B6689" s="28">
        <f>IF(C6689&lt; $D$4+1,MOD(((ROW(B6689)-ROW(B$7))),$C$5)+1,"")</f>
        <v/>
      </c>
      <c r="C6689" s="28">
        <f>ROUNDDOWN(((ROW(C6689)-ROW(C$7))/C$5)+1,0)</f>
        <v/>
      </c>
    </row>
    <row r="6690">
      <c r="B6690" s="28">
        <f>IF(C6690&lt; $D$4+1,MOD(((ROW(B6690)-ROW(B$7))),$C$5)+1,"")</f>
        <v/>
      </c>
      <c r="C6690" s="28">
        <f>ROUNDDOWN(((ROW(C6690)-ROW(C$7))/C$5)+1,0)</f>
        <v/>
      </c>
    </row>
    <row r="6691">
      <c r="B6691" s="28">
        <f>IF(C6691&lt; $D$4+1,MOD(((ROW(B6691)-ROW(B$7))),$C$5)+1,"")</f>
        <v/>
      </c>
      <c r="C6691" s="28">
        <f>ROUNDDOWN(((ROW(C6691)-ROW(C$7))/C$5)+1,0)</f>
        <v/>
      </c>
    </row>
    <row r="6692">
      <c r="B6692" s="28">
        <f>IF(C6692&lt; $D$4+1,MOD(((ROW(B6692)-ROW(B$7))),$C$5)+1,"")</f>
        <v/>
      </c>
      <c r="C6692" s="28">
        <f>ROUNDDOWN(((ROW(C6692)-ROW(C$7))/C$5)+1,0)</f>
        <v/>
      </c>
    </row>
    <row r="6693">
      <c r="B6693" s="28">
        <f>IF(C6693&lt; $D$4+1,MOD(((ROW(B6693)-ROW(B$7))),$C$5)+1,"")</f>
        <v/>
      </c>
      <c r="C6693" s="28">
        <f>ROUNDDOWN(((ROW(C6693)-ROW(C$7))/C$5)+1,0)</f>
        <v/>
      </c>
    </row>
    <row r="6694">
      <c r="B6694" s="28">
        <f>IF(C6694&lt; $D$4+1,MOD(((ROW(B6694)-ROW(B$7))),$C$5)+1,"")</f>
        <v/>
      </c>
      <c r="C6694" s="28">
        <f>ROUNDDOWN(((ROW(C6694)-ROW(C$7))/C$5)+1,0)</f>
        <v/>
      </c>
    </row>
    <row r="6695">
      <c r="B6695" s="28">
        <f>IF(C6695&lt; $D$4+1,MOD(((ROW(B6695)-ROW(B$7))),$C$5)+1,"")</f>
        <v/>
      </c>
      <c r="C6695" s="28">
        <f>ROUNDDOWN(((ROW(C6695)-ROW(C$7))/C$5)+1,0)</f>
        <v/>
      </c>
    </row>
    <row r="6696">
      <c r="B6696" s="28">
        <f>IF(C6696&lt; $D$4+1,MOD(((ROW(B6696)-ROW(B$7))),$C$5)+1,"")</f>
        <v/>
      </c>
      <c r="C6696" s="28">
        <f>ROUNDDOWN(((ROW(C6696)-ROW(C$7))/C$5)+1,0)</f>
        <v/>
      </c>
    </row>
    <row r="6697">
      <c r="B6697" s="28">
        <f>IF(C6697&lt; $D$4+1,MOD(((ROW(B6697)-ROW(B$7))),$C$5)+1,"")</f>
        <v/>
      </c>
      <c r="C6697" s="28">
        <f>ROUNDDOWN(((ROW(C6697)-ROW(C$7))/C$5)+1,0)</f>
        <v/>
      </c>
    </row>
    <row r="6698">
      <c r="B6698" s="28">
        <f>IF(C6698&lt; $D$4+1,MOD(((ROW(B6698)-ROW(B$7))),$C$5)+1,"")</f>
        <v/>
      </c>
      <c r="C6698" s="28">
        <f>ROUNDDOWN(((ROW(C6698)-ROW(C$7))/C$5)+1,0)</f>
        <v/>
      </c>
    </row>
    <row r="6699">
      <c r="B6699" s="28">
        <f>IF(C6699&lt; $D$4+1,MOD(((ROW(B6699)-ROW(B$7))),$C$5)+1,"")</f>
        <v/>
      </c>
      <c r="C6699" s="28">
        <f>ROUNDDOWN(((ROW(C6699)-ROW(C$7))/C$5)+1,0)</f>
        <v/>
      </c>
    </row>
    <row r="6700">
      <c r="B6700" s="28">
        <f>IF(C6700&lt; $D$4+1,MOD(((ROW(B6700)-ROW(B$7))),$C$5)+1,"")</f>
        <v/>
      </c>
      <c r="C6700" s="28">
        <f>ROUNDDOWN(((ROW(C6700)-ROW(C$7))/C$5)+1,0)</f>
        <v/>
      </c>
    </row>
    <row r="6701">
      <c r="B6701" s="28">
        <f>IF(C6701&lt; $D$4+1,MOD(((ROW(B6701)-ROW(B$7))),$C$5)+1,"")</f>
        <v/>
      </c>
      <c r="C6701" s="28">
        <f>ROUNDDOWN(((ROW(C6701)-ROW(C$7))/C$5)+1,0)</f>
        <v/>
      </c>
    </row>
    <row r="6702">
      <c r="B6702" s="28">
        <f>IF(C6702&lt; $D$4+1,MOD(((ROW(B6702)-ROW(B$7))),$C$5)+1,"")</f>
        <v/>
      </c>
      <c r="C6702" s="28">
        <f>ROUNDDOWN(((ROW(C6702)-ROW(C$7))/C$5)+1,0)</f>
        <v/>
      </c>
    </row>
    <row r="6703">
      <c r="B6703" s="28">
        <f>IF(C6703&lt; $D$4+1,MOD(((ROW(B6703)-ROW(B$7))),$C$5)+1,"")</f>
        <v/>
      </c>
      <c r="C6703" s="28">
        <f>ROUNDDOWN(((ROW(C6703)-ROW(C$7))/C$5)+1,0)</f>
        <v/>
      </c>
    </row>
    <row r="6704">
      <c r="B6704" s="28">
        <f>IF(C6704&lt; $D$4+1,MOD(((ROW(B6704)-ROW(B$7))),$C$5)+1,"")</f>
        <v/>
      </c>
      <c r="C6704" s="28">
        <f>ROUNDDOWN(((ROW(C6704)-ROW(C$7))/C$5)+1,0)</f>
        <v/>
      </c>
    </row>
    <row r="6705">
      <c r="B6705" s="28">
        <f>IF(C6705&lt; $D$4+1,MOD(((ROW(B6705)-ROW(B$7))),$C$5)+1,"")</f>
        <v/>
      </c>
      <c r="C6705" s="28">
        <f>ROUNDDOWN(((ROW(C6705)-ROW(C$7))/C$5)+1,0)</f>
        <v/>
      </c>
    </row>
    <row r="6706">
      <c r="B6706" s="28">
        <f>IF(C6706&lt; $D$4+1,MOD(((ROW(B6706)-ROW(B$7))),$C$5)+1,"")</f>
        <v/>
      </c>
      <c r="C6706" s="28">
        <f>ROUNDDOWN(((ROW(C6706)-ROW(C$7))/C$5)+1,0)</f>
        <v/>
      </c>
    </row>
    <row r="6707">
      <c r="B6707" s="28">
        <f>IF(C6707&lt; $D$4+1,MOD(((ROW(B6707)-ROW(B$7))),$C$5)+1,"")</f>
        <v/>
      </c>
      <c r="C6707" s="28">
        <f>ROUNDDOWN(((ROW(C6707)-ROW(C$7))/C$5)+1,0)</f>
        <v/>
      </c>
    </row>
    <row r="6708">
      <c r="B6708" s="28">
        <f>IF(C6708&lt; $D$4+1,MOD(((ROW(B6708)-ROW(B$7))),$C$5)+1,"")</f>
        <v/>
      </c>
      <c r="C6708" s="28">
        <f>ROUNDDOWN(((ROW(C6708)-ROW(C$7))/C$5)+1,0)</f>
        <v/>
      </c>
    </row>
    <row r="6709">
      <c r="B6709" s="28">
        <f>IF(C6709&lt; $D$4+1,MOD(((ROW(B6709)-ROW(B$7))),$C$5)+1,"")</f>
        <v/>
      </c>
      <c r="C6709" s="28">
        <f>ROUNDDOWN(((ROW(C6709)-ROW(C$7))/C$5)+1,0)</f>
        <v/>
      </c>
    </row>
    <row r="6710">
      <c r="B6710" s="28">
        <f>IF(C6710&lt; $D$4+1,MOD(((ROW(B6710)-ROW(B$7))),$C$5)+1,"")</f>
        <v/>
      </c>
      <c r="C6710" s="28">
        <f>ROUNDDOWN(((ROW(C6710)-ROW(C$7))/C$5)+1,0)</f>
        <v/>
      </c>
    </row>
    <row r="6711">
      <c r="B6711" s="28">
        <f>IF(C6711&lt; $D$4+1,MOD(((ROW(B6711)-ROW(B$7))),$C$5)+1,"")</f>
        <v/>
      </c>
      <c r="C6711" s="28">
        <f>ROUNDDOWN(((ROW(C6711)-ROW(C$7))/C$5)+1,0)</f>
        <v/>
      </c>
    </row>
    <row r="6712">
      <c r="B6712" s="28">
        <f>IF(C6712&lt; $D$4+1,MOD(((ROW(B6712)-ROW(B$7))),$C$5)+1,"")</f>
        <v/>
      </c>
      <c r="C6712" s="28">
        <f>ROUNDDOWN(((ROW(C6712)-ROW(C$7))/C$5)+1,0)</f>
        <v/>
      </c>
    </row>
    <row r="6713">
      <c r="B6713" s="28">
        <f>IF(C6713&lt; $D$4+1,MOD(((ROW(B6713)-ROW(B$7))),$C$5)+1,"")</f>
        <v/>
      </c>
      <c r="C6713" s="28">
        <f>ROUNDDOWN(((ROW(C6713)-ROW(C$7))/C$5)+1,0)</f>
        <v/>
      </c>
    </row>
    <row r="6714">
      <c r="B6714" s="28">
        <f>IF(C6714&lt; $D$4+1,MOD(((ROW(B6714)-ROW(B$7))),$C$5)+1,"")</f>
        <v/>
      </c>
      <c r="C6714" s="28">
        <f>ROUNDDOWN(((ROW(C6714)-ROW(C$7))/C$5)+1,0)</f>
        <v/>
      </c>
    </row>
    <row r="6715">
      <c r="B6715" s="28">
        <f>IF(C6715&lt; $D$4+1,MOD(((ROW(B6715)-ROW(B$7))),$C$5)+1,"")</f>
        <v/>
      </c>
      <c r="C6715" s="28">
        <f>ROUNDDOWN(((ROW(C6715)-ROW(C$7))/C$5)+1,0)</f>
        <v/>
      </c>
    </row>
    <row r="6716">
      <c r="B6716" s="28">
        <f>IF(C6716&lt; $D$4+1,MOD(((ROW(B6716)-ROW(B$7))),$C$5)+1,"")</f>
        <v/>
      </c>
      <c r="C6716" s="28">
        <f>ROUNDDOWN(((ROW(C6716)-ROW(C$7))/C$5)+1,0)</f>
        <v/>
      </c>
    </row>
    <row r="6717">
      <c r="B6717" s="28">
        <f>IF(C6717&lt; $D$4+1,MOD(((ROW(B6717)-ROW(B$7))),$C$5)+1,"")</f>
        <v/>
      </c>
      <c r="C6717" s="28">
        <f>ROUNDDOWN(((ROW(C6717)-ROW(C$7))/C$5)+1,0)</f>
        <v/>
      </c>
    </row>
    <row r="6718">
      <c r="B6718" s="28">
        <f>IF(C6718&lt; $D$4+1,MOD(((ROW(B6718)-ROW(B$7))),$C$5)+1,"")</f>
        <v/>
      </c>
      <c r="C6718" s="28">
        <f>ROUNDDOWN(((ROW(C6718)-ROW(C$7))/C$5)+1,0)</f>
        <v/>
      </c>
    </row>
    <row r="6719">
      <c r="B6719" s="28">
        <f>IF(C6719&lt; $D$4+1,MOD(((ROW(B6719)-ROW(B$7))),$C$5)+1,"")</f>
        <v/>
      </c>
      <c r="C6719" s="28">
        <f>ROUNDDOWN(((ROW(C6719)-ROW(C$7))/C$5)+1,0)</f>
        <v/>
      </c>
    </row>
    <row r="6720">
      <c r="B6720" s="28">
        <f>IF(C6720&lt; $D$4+1,MOD(((ROW(B6720)-ROW(B$7))),$C$5)+1,"")</f>
        <v/>
      </c>
      <c r="C6720" s="28">
        <f>ROUNDDOWN(((ROW(C6720)-ROW(C$7))/C$5)+1,0)</f>
        <v/>
      </c>
    </row>
    <row r="6721">
      <c r="B6721" s="28">
        <f>IF(C6721&lt; $D$4+1,MOD(((ROW(B6721)-ROW(B$7))),$C$5)+1,"")</f>
        <v/>
      </c>
      <c r="C6721" s="28">
        <f>ROUNDDOWN(((ROW(C6721)-ROW(C$7))/C$5)+1,0)</f>
        <v/>
      </c>
    </row>
    <row r="6722">
      <c r="B6722" s="28">
        <f>IF(C6722&lt; $D$4+1,MOD(((ROW(B6722)-ROW(B$7))),$C$5)+1,"")</f>
        <v/>
      </c>
      <c r="C6722" s="28">
        <f>ROUNDDOWN(((ROW(C6722)-ROW(C$7))/C$5)+1,0)</f>
        <v/>
      </c>
    </row>
    <row r="6723">
      <c r="B6723" s="28">
        <f>IF(C6723&lt; $D$4+1,MOD(((ROW(B6723)-ROW(B$7))),$C$5)+1,"")</f>
        <v/>
      </c>
      <c r="C6723" s="28">
        <f>ROUNDDOWN(((ROW(C6723)-ROW(C$7))/C$5)+1,0)</f>
        <v/>
      </c>
    </row>
    <row r="6724">
      <c r="B6724" s="28">
        <f>IF(C6724&lt; $D$4+1,MOD(((ROW(B6724)-ROW(B$7))),$C$5)+1,"")</f>
        <v/>
      </c>
      <c r="C6724" s="28">
        <f>ROUNDDOWN(((ROW(C6724)-ROW(C$7))/C$5)+1,0)</f>
        <v/>
      </c>
    </row>
    <row r="6725">
      <c r="B6725" s="28">
        <f>IF(C6725&lt; $D$4+1,MOD(((ROW(B6725)-ROW(B$7))),$C$5)+1,"")</f>
        <v/>
      </c>
      <c r="C6725" s="28">
        <f>ROUNDDOWN(((ROW(C6725)-ROW(C$7))/C$5)+1,0)</f>
        <v/>
      </c>
    </row>
    <row r="6726">
      <c r="B6726" s="28">
        <f>IF(C6726&lt; $D$4+1,MOD(((ROW(B6726)-ROW(B$7))),$C$5)+1,"")</f>
        <v/>
      </c>
      <c r="C6726" s="28">
        <f>ROUNDDOWN(((ROW(C6726)-ROW(C$7))/C$5)+1,0)</f>
        <v/>
      </c>
    </row>
    <row r="6727">
      <c r="B6727" s="28">
        <f>IF(C6727&lt; $D$4+1,MOD(((ROW(B6727)-ROW(B$7))),$C$5)+1,"")</f>
        <v/>
      </c>
      <c r="C6727" s="28">
        <f>ROUNDDOWN(((ROW(C6727)-ROW(C$7))/C$5)+1,0)</f>
        <v/>
      </c>
    </row>
    <row r="6728">
      <c r="B6728" s="28">
        <f>IF(C6728&lt; $D$4+1,MOD(((ROW(B6728)-ROW(B$7))),$C$5)+1,"")</f>
        <v/>
      </c>
      <c r="C6728" s="28">
        <f>ROUNDDOWN(((ROW(C6728)-ROW(C$7))/C$5)+1,0)</f>
        <v/>
      </c>
    </row>
    <row r="6729">
      <c r="B6729" s="28">
        <f>IF(C6729&lt; $D$4+1,MOD(((ROW(B6729)-ROW(B$7))),$C$5)+1,"")</f>
        <v/>
      </c>
      <c r="C6729" s="28">
        <f>ROUNDDOWN(((ROW(C6729)-ROW(C$7))/C$5)+1,0)</f>
        <v/>
      </c>
    </row>
    <row r="6730">
      <c r="B6730" s="28">
        <f>IF(C6730&lt; $D$4+1,MOD(((ROW(B6730)-ROW(B$7))),$C$5)+1,"")</f>
        <v/>
      </c>
      <c r="C6730" s="28">
        <f>ROUNDDOWN(((ROW(C6730)-ROW(C$7))/C$5)+1,0)</f>
        <v/>
      </c>
    </row>
    <row r="6731">
      <c r="B6731" s="28">
        <f>IF(C6731&lt; $D$4+1,MOD(((ROW(B6731)-ROW(B$7))),$C$5)+1,"")</f>
        <v/>
      </c>
      <c r="C6731" s="28">
        <f>ROUNDDOWN(((ROW(C6731)-ROW(C$7))/C$5)+1,0)</f>
        <v/>
      </c>
    </row>
    <row r="6732">
      <c r="B6732" s="28">
        <f>IF(C6732&lt; $D$4+1,MOD(((ROW(B6732)-ROW(B$7))),$C$5)+1,"")</f>
        <v/>
      </c>
      <c r="C6732" s="28">
        <f>ROUNDDOWN(((ROW(C6732)-ROW(C$7))/C$5)+1,0)</f>
        <v/>
      </c>
    </row>
    <row r="6733">
      <c r="B6733" s="28">
        <f>IF(C6733&lt; $D$4+1,MOD(((ROW(B6733)-ROW(B$7))),$C$5)+1,"")</f>
        <v/>
      </c>
      <c r="C6733" s="28">
        <f>ROUNDDOWN(((ROW(C6733)-ROW(C$7))/C$5)+1,0)</f>
        <v/>
      </c>
    </row>
    <row r="6734">
      <c r="B6734" s="28">
        <f>IF(C6734&lt; $D$4+1,MOD(((ROW(B6734)-ROW(B$7))),$C$5)+1,"")</f>
        <v/>
      </c>
      <c r="C6734" s="28">
        <f>ROUNDDOWN(((ROW(C6734)-ROW(C$7))/C$5)+1,0)</f>
        <v/>
      </c>
    </row>
    <row r="6735">
      <c r="B6735" s="28">
        <f>IF(C6735&lt; $D$4+1,MOD(((ROW(B6735)-ROW(B$7))),$C$5)+1,"")</f>
        <v/>
      </c>
      <c r="C6735" s="28">
        <f>ROUNDDOWN(((ROW(C6735)-ROW(C$7))/C$5)+1,0)</f>
        <v/>
      </c>
    </row>
    <row r="6736">
      <c r="B6736" s="28">
        <f>IF(C6736&lt; $D$4+1,MOD(((ROW(B6736)-ROW(B$7))),$C$5)+1,"")</f>
        <v/>
      </c>
      <c r="C6736" s="28">
        <f>ROUNDDOWN(((ROW(C6736)-ROW(C$7))/C$5)+1,0)</f>
        <v/>
      </c>
    </row>
    <row r="6737">
      <c r="B6737" s="28">
        <f>IF(C6737&lt; $D$4+1,MOD(((ROW(B6737)-ROW(B$7))),$C$5)+1,"")</f>
        <v/>
      </c>
      <c r="C6737" s="28">
        <f>ROUNDDOWN(((ROW(C6737)-ROW(C$7))/C$5)+1,0)</f>
        <v/>
      </c>
    </row>
    <row r="6738">
      <c r="B6738" s="28">
        <f>IF(C6738&lt; $D$4+1,MOD(((ROW(B6738)-ROW(B$7))),$C$5)+1,"")</f>
        <v/>
      </c>
      <c r="C6738" s="28">
        <f>ROUNDDOWN(((ROW(C6738)-ROW(C$7))/C$5)+1,0)</f>
        <v/>
      </c>
    </row>
    <row r="6739">
      <c r="B6739" s="28">
        <f>IF(C6739&lt; $D$4+1,MOD(((ROW(B6739)-ROW(B$7))),$C$5)+1,"")</f>
        <v/>
      </c>
      <c r="C6739" s="28">
        <f>ROUNDDOWN(((ROW(C6739)-ROW(C$7))/C$5)+1,0)</f>
        <v/>
      </c>
    </row>
    <row r="6740">
      <c r="B6740" s="28">
        <f>IF(C6740&lt; $D$4+1,MOD(((ROW(B6740)-ROW(B$7))),$C$5)+1,"")</f>
        <v/>
      </c>
      <c r="C6740" s="28">
        <f>ROUNDDOWN(((ROW(C6740)-ROW(C$7))/C$5)+1,0)</f>
        <v/>
      </c>
    </row>
    <row r="6741">
      <c r="B6741" s="28">
        <f>IF(C6741&lt; $D$4+1,MOD(((ROW(B6741)-ROW(B$7))),$C$5)+1,"")</f>
        <v/>
      </c>
      <c r="C6741" s="28">
        <f>ROUNDDOWN(((ROW(C6741)-ROW(C$7))/C$5)+1,0)</f>
        <v/>
      </c>
    </row>
    <row r="6742">
      <c r="B6742" s="28">
        <f>IF(C6742&lt; $D$4+1,MOD(((ROW(B6742)-ROW(B$7))),$C$5)+1,"")</f>
        <v/>
      </c>
      <c r="C6742" s="28">
        <f>ROUNDDOWN(((ROW(C6742)-ROW(C$7))/C$5)+1,0)</f>
        <v/>
      </c>
    </row>
    <row r="6743">
      <c r="B6743" s="28">
        <f>IF(C6743&lt; $D$4+1,MOD(((ROW(B6743)-ROW(B$7))),$C$5)+1,"")</f>
        <v/>
      </c>
      <c r="C6743" s="28">
        <f>ROUNDDOWN(((ROW(C6743)-ROW(C$7))/C$5)+1,0)</f>
        <v/>
      </c>
    </row>
    <row r="6744">
      <c r="B6744" s="28">
        <f>IF(C6744&lt; $D$4+1,MOD(((ROW(B6744)-ROW(B$7))),$C$5)+1,"")</f>
        <v/>
      </c>
      <c r="C6744" s="28">
        <f>ROUNDDOWN(((ROW(C6744)-ROW(C$7))/C$5)+1,0)</f>
        <v/>
      </c>
    </row>
    <row r="6745">
      <c r="B6745" s="28">
        <f>IF(C6745&lt; $D$4+1,MOD(((ROW(B6745)-ROW(B$7))),$C$5)+1,"")</f>
        <v/>
      </c>
      <c r="C6745" s="28">
        <f>ROUNDDOWN(((ROW(C6745)-ROW(C$7))/C$5)+1,0)</f>
        <v/>
      </c>
    </row>
    <row r="6746">
      <c r="B6746" s="28">
        <f>IF(C6746&lt; $D$4+1,MOD(((ROW(B6746)-ROW(B$7))),$C$5)+1,"")</f>
        <v/>
      </c>
      <c r="C6746" s="28">
        <f>ROUNDDOWN(((ROW(C6746)-ROW(C$7))/C$5)+1,0)</f>
        <v/>
      </c>
    </row>
    <row r="6747">
      <c r="B6747" s="28">
        <f>IF(C6747&lt; $D$4+1,MOD(((ROW(B6747)-ROW(B$7))),$C$5)+1,"")</f>
        <v/>
      </c>
      <c r="C6747" s="28">
        <f>ROUNDDOWN(((ROW(C6747)-ROW(C$7))/C$5)+1,0)</f>
        <v/>
      </c>
    </row>
    <row r="6748">
      <c r="B6748" s="28">
        <f>IF(C6748&lt; $D$4+1,MOD(((ROW(B6748)-ROW(B$7))),$C$5)+1,"")</f>
        <v/>
      </c>
      <c r="C6748" s="28">
        <f>ROUNDDOWN(((ROW(C6748)-ROW(C$7))/C$5)+1,0)</f>
        <v/>
      </c>
    </row>
    <row r="6749">
      <c r="B6749" s="28">
        <f>IF(C6749&lt; $D$4+1,MOD(((ROW(B6749)-ROW(B$7))),$C$5)+1,"")</f>
        <v/>
      </c>
      <c r="C6749" s="28">
        <f>ROUNDDOWN(((ROW(C6749)-ROW(C$7))/C$5)+1,0)</f>
        <v/>
      </c>
    </row>
    <row r="6750">
      <c r="B6750" s="28">
        <f>IF(C6750&lt; $D$4+1,MOD(((ROW(B6750)-ROW(B$7))),$C$5)+1,"")</f>
        <v/>
      </c>
      <c r="C6750" s="28">
        <f>ROUNDDOWN(((ROW(C6750)-ROW(C$7))/C$5)+1,0)</f>
        <v/>
      </c>
    </row>
    <row r="6751">
      <c r="B6751" s="28">
        <f>IF(C6751&lt; $D$4+1,MOD(((ROW(B6751)-ROW(B$7))),$C$5)+1,"")</f>
        <v/>
      </c>
      <c r="C6751" s="28">
        <f>ROUNDDOWN(((ROW(C6751)-ROW(C$7))/C$5)+1,0)</f>
        <v/>
      </c>
    </row>
    <row r="6752">
      <c r="B6752" s="28">
        <f>IF(C6752&lt; $D$4+1,MOD(((ROW(B6752)-ROW(B$7))),$C$5)+1,"")</f>
        <v/>
      </c>
      <c r="C6752" s="28">
        <f>ROUNDDOWN(((ROW(C6752)-ROW(C$7))/C$5)+1,0)</f>
        <v/>
      </c>
    </row>
    <row r="6753">
      <c r="B6753" s="28">
        <f>IF(C6753&lt; $D$4+1,MOD(((ROW(B6753)-ROW(B$7))),$C$5)+1,"")</f>
        <v/>
      </c>
      <c r="C6753" s="28">
        <f>ROUNDDOWN(((ROW(C6753)-ROW(C$7))/C$5)+1,0)</f>
        <v/>
      </c>
    </row>
    <row r="6754">
      <c r="B6754" s="28">
        <f>IF(C6754&lt; $D$4+1,MOD(((ROW(B6754)-ROW(B$7))),$C$5)+1,"")</f>
        <v/>
      </c>
      <c r="C6754" s="28">
        <f>ROUNDDOWN(((ROW(C6754)-ROW(C$7))/C$5)+1,0)</f>
        <v/>
      </c>
    </row>
    <row r="6755">
      <c r="B6755" s="28">
        <f>IF(C6755&lt; $D$4+1,MOD(((ROW(B6755)-ROW(B$7))),$C$5)+1,"")</f>
        <v/>
      </c>
      <c r="C6755" s="28">
        <f>ROUNDDOWN(((ROW(C6755)-ROW(C$7))/C$5)+1,0)</f>
        <v/>
      </c>
    </row>
    <row r="6756">
      <c r="B6756" s="28">
        <f>IF(C6756&lt; $D$4+1,MOD(((ROW(B6756)-ROW(B$7))),$C$5)+1,"")</f>
        <v/>
      </c>
      <c r="C6756" s="28">
        <f>ROUNDDOWN(((ROW(C6756)-ROW(C$7))/C$5)+1,0)</f>
        <v/>
      </c>
    </row>
    <row r="6757">
      <c r="B6757" s="28">
        <f>IF(C6757&lt; $D$4+1,MOD(((ROW(B6757)-ROW(B$7))),$C$5)+1,"")</f>
        <v/>
      </c>
      <c r="C6757" s="28">
        <f>ROUNDDOWN(((ROW(C6757)-ROW(C$7))/C$5)+1,0)</f>
        <v/>
      </c>
    </row>
    <row r="6758">
      <c r="B6758" s="28">
        <f>IF(C6758&lt; $D$4+1,MOD(((ROW(B6758)-ROW(B$7))),$C$5)+1,"")</f>
        <v/>
      </c>
      <c r="C6758" s="28">
        <f>ROUNDDOWN(((ROW(C6758)-ROW(C$7))/C$5)+1,0)</f>
        <v/>
      </c>
    </row>
    <row r="6759">
      <c r="B6759" s="28">
        <f>IF(C6759&lt; $D$4+1,MOD(((ROW(B6759)-ROW(B$7))),$C$5)+1,"")</f>
        <v/>
      </c>
      <c r="C6759" s="28">
        <f>ROUNDDOWN(((ROW(C6759)-ROW(C$7))/C$5)+1,0)</f>
        <v/>
      </c>
    </row>
    <row r="6760">
      <c r="B6760" s="28">
        <f>IF(C6760&lt; $D$4+1,MOD(((ROW(B6760)-ROW(B$7))),$C$5)+1,"")</f>
        <v/>
      </c>
      <c r="C6760" s="28">
        <f>ROUNDDOWN(((ROW(C6760)-ROW(C$7))/C$5)+1,0)</f>
        <v/>
      </c>
    </row>
    <row r="6761">
      <c r="B6761" s="28">
        <f>IF(C6761&lt; $D$4+1,MOD(((ROW(B6761)-ROW(B$7))),$C$5)+1,"")</f>
        <v/>
      </c>
      <c r="C6761" s="28">
        <f>ROUNDDOWN(((ROW(C6761)-ROW(C$7))/C$5)+1,0)</f>
        <v/>
      </c>
    </row>
    <row r="6762">
      <c r="B6762" s="28">
        <f>IF(C6762&lt; $D$4+1,MOD(((ROW(B6762)-ROW(B$7))),$C$5)+1,"")</f>
        <v/>
      </c>
      <c r="C6762" s="28">
        <f>ROUNDDOWN(((ROW(C6762)-ROW(C$7))/C$5)+1,0)</f>
        <v/>
      </c>
    </row>
    <row r="6763">
      <c r="B6763" s="28">
        <f>IF(C6763&lt; $D$4+1,MOD(((ROW(B6763)-ROW(B$7))),$C$5)+1,"")</f>
        <v/>
      </c>
      <c r="C6763" s="28">
        <f>ROUNDDOWN(((ROW(C6763)-ROW(C$7))/C$5)+1,0)</f>
        <v/>
      </c>
    </row>
    <row r="6764">
      <c r="B6764" s="28">
        <f>IF(C6764&lt; $D$4+1,MOD(((ROW(B6764)-ROW(B$7))),$C$5)+1,"")</f>
        <v/>
      </c>
      <c r="C6764" s="28">
        <f>ROUNDDOWN(((ROW(C6764)-ROW(C$7))/C$5)+1,0)</f>
        <v/>
      </c>
    </row>
    <row r="6765">
      <c r="B6765" s="28">
        <f>IF(C6765&lt; $D$4+1,MOD(((ROW(B6765)-ROW(B$7))),$C$5)+1,"")</f>
        <v/>
      </c>
      <c r="C6765" s="28">
        <f>ROUNDDOWN(((ROW(C6765)-ROW(C$7))/C$5)+1,0)</f>
        <v/>
      </c>
    </row>
    <row r="6766">
      <c r="B6766" s="28">
        <f>IF(C6766&lt; $D$4+1,MOD(((ROW(B6766)-ROW(B$7))),$C$5)+1,"")</f>
        <v/>
      </c>
      <c r="C6766" s="28">
        <f>ROUNDDOWN(((ROW(C6766)-ROW(C$7))/C$5)+1,0)</f>
        <v/>
      </c>
    </row>
    <row r="6767">
      <c r="B6767" s="28">
        <f>IF(C6767&lt; $D$4+1,MOD(((ROW(B6767)-ROW(B$7))),$C$5)+1,"")</f>
        <v/>
      </c>
      <c r="C6767" s="28">
        <f>ROUNDDOWN(((ROW(C6767)-ROW(C$7))/C$5)+1,0)</f>
        <v/>
      </c>
    </row>
    <row r="6768">
      <c r="B6768" s="28">
        <f>IF(C6768&lt; $D$4+1,MOD(((ROW(B6768)-ROW(B$7))),$C$5)+1,"")</f>
        <v/>
      </c>
      <c r="C6768" s="28">
        <f>ROUNDDOWN(((ROW(C6768)-ROW(C$7))/C$5)+1,0)</f>
        <v/>
      </c>
    </row>
    <row r="6769">
      <c r="B6769" s="28">
        <f>IF(C6769&lt; $D$4+1,MOD(((ROW(B6769)-ROW(B$7))),$C$5)+1,"")</f>
        <v/>
      </c>
      <c r="C6769" s="28">
        <f>ROUNDDOWN(((ROW(C6769)-ROW(C$7))/C$5)+1,0)</f>
        <v/>
      </c>
    </row>
    <row r="6770">
      <c r="B6770" s="28">
        <f>IF(C6770&lt; $D$4+1,MOD(((ROW(B6770)-ROW(B$7))),$C$5)+1,"")</f>
        <v/>
      </c>
      <c r="C6770" s="28">
        <f>ROUNDDOWN(((ROW(C6770)-ROW(C$7))/C$5)+1,0)</f>
        <v/>
      </c>
    </row>
    <row r="6771">
      <c r="B6771" s="28">
        <f>IF(C6771&lt; $D$4+1,MOD(((ROW(B6771)-ROW(B$7))),$C$5)+1,"")</f>
        <v/>
      </c>
      <c r="C6771" s="28">
        <f>ROUNDDOWN(((ROW(C6771)-ROW(C$7))/C$5)+1,0)</f>
        <v/>
      </c>
    </row>
    <row r="6772">
      <c r="B6772" s="28">
        <f>IF(C6772&lt; $D$4+1,MOD(((ROW(B6772)-ROW(B$7))),$C$5)+1,"")</f>
        <v/>
      </c>
      <c r="C6772" s="28">
        <f>ROUNDDOWN(((ROW(C6772)-ROW(C$7))/C$5)+1,0)</f>
        <v/>
      </c>
    </row>
    <row r="6773">
      <c r="B6773" s="28">
        <f>IF(C6773&lt; $D$4+1,MOD(((ROW(B6773)-ROW(B$7))),$C$5)+1,"")</f>
        <v/>
      </c>
      <c r="C6773" s="28">
        <f>ROUNDDOWN(((ROW(C6773)-ROW(C$7))/C$5)+1,0)</f>
        <v/>
      </c>
    </row>
    <row r="6774">
      <c r="B6774" s="28">
        <f>IF(C6774&lt; $D$4+1,MOD(((ROW(B6774)-ROW(B$7))),$C$5)+1,"")</f>
        <v/>
      </c>
      <c r="C6774" s="28">
        <f>ROUNDDOWN(((ROW(C6774)-ROW(C$7))/C$5)+1,0)</f>
        <v/>
      </c>
    </row>
    <row r="6775">
      <c r="B6775" s="28">
        <f>IF(C6775&lt; $D$4+1,MOD(((ROW(B6775)-ROW(B$7))),$C$5)+1,"")</f>
        <v/>
      </c>
      <c r="C6775" s="28">
        <f>ROUNDDOWN(((ROW(C6775)-ROW(C$7))/C$5)+1,0)</f>
        <v/>
      </c>
    </row>
    <row r="6776">
      <c r="B6776" s="28">
        <f>IF(C6776&lt; $D$4+1,MOD(((ROW(B6776)-ROW(B$7))),$C$5)+1,"")</f>
        <v/>
      </c>
      <c r="C6776" s="28">
        <f>ROUNDDOWN(((ROW(C6776)-ROW(C$7))/C$5)+1,0)</f>
        <v/>
      </c>
    </row>
    <row r="6777">
      <c r="B6777" s="28">
        <f>IF(C6777&lt; $D$4+1,MOD(((ROW(B6777)-ROW(B$7))),$C$5)+1,"")</f>
        <v/>
      </c>
      <c r="C6777" s="28">
        <f>ROUNDDOWN(((ROW(C6777)-ROW(C$7))/C$5)+1,0)</f>
        <v/>
      </c>
    </row>
    <row r="6778">
      <c r="B6778" s="28">
        <f>IF(C6778&lt; $D$4+1,MOD(((ROW(B6778)-ROW(B$7))),$C$5)+1,"")</f>
        <v/>
      </c>
      <c r="C6778" s="28">
        <f>ROUNDDOWN(((ROW(C6778)-ROW(C$7))/C$5)+1,0)</f>
        <v/>
      </c>
    </row>
    <row r="6779">
      <c r="B6779" s="28">
        <f>IF(C6779&lt; $D$4+1,MOD(((ROW(B6779)-ROW(B$7))),$C$5)+1,"")</f>
        <v/>
      </c>
      <c r="C6779" s="28">
        <f>ROUNDDOWN(((ROW(C6779)-ROW(C$7))/C$5)+1,0)</f>
        <v/>
      </c>
    </row>
    <row r="6780">
      <c r="B6780" s="28">
        <f>IF(C6780&lt; $D$4+1,MOD(((ROW(B6780)-ROW(B$7))),$C$5)+1,"")</f>
        <v/>
      </c>
      <c r="C6780" s="28">
        <f>ROUNDDOWN(((ROW(C6780)-ROW(C$7))/C$5)+1,0)</f>
        <v/>
      </c>
    </row>
    <row r="6781">
      <c r="B6781" s="28">
        <f>IF(C6781&lt; $D$4+1,MOD(((ROW(B6781)-ROW(B$7))),$C$5)+1,"")</f>
        <v/>
      </c>
      <c r="C6781" s="28">
        <f>ROUNDDOWN(((ROW(C6781)-ROW(C$7))/C$5)+1,0)</f>
        <v/>
      </c>
    </row>
    <row r="6782">
      <c r="B6782" s="28">
        <f>IF(C6782&lt; $D$4+1,MOD(((ROW(B6782)-ROW(B$7))),$C$5)+1,"")</f>
        <v/>
      </c>
      <c r="C6782" s="28">
        <f>ROUNDDOWN(((ROW(C6782)-ROW(C$7))/C$5)+1,0)</f>
        <v/>
      </c>
    </row>
    <row r="6783">
      <c r="B6783" s="28">
        <f>IF(C6783&lt; $D$4+1,MOD(((ROW(B6783)-ROW(B$7))),$C$5)+1,"")</f>
        <v/>
      </c>
      <c r="C6783" s="28">
        <f>ROUNDDOWN(((ROW(C6783)-ROW(C$7))/C$5)+1,0)</f>
        <v/>
      </c>
    </row>
    <row r="6784">
      <c r="B6784" s="28">
        <f>IF(C6784&lt; $D$4+1,MOD(((ROW(B6784)-ROW(B$7))),$C$5)+1,"")</f>
        <v/>
      </c>
      <c r="C6784" s="28">
        <f>ROUNDDOWN(((ROW(C6784)-ROW(C$7))/C$5)+1,0)</f>
        <v/>
      </c>
    </row>
    <row r="6785">
      <c r="B6785" s="28">
        <f>IF(C6785&lt; $D$4+1,MOD(((ROW(B6785)-ROW(B$7))),$C$5)+1,"")</f>
        <v/>
      </c>
      <c r="C6785" s="28">
        <f>ROUNDDOWN(((ROW(C6785)-ROW(C$7))/C$5)+1,0)</f>
        <v/>
      </c>
    </row>
    <row r="6786">
      <c r="B6786" s="28">
        <f>IF(C6786&lt; $D$4+1,MOD(((ROW(B6786)-ROW(B$7))),$C$5)+1,"")</f>
        <v/>
      </c>
      <c r="C6786" s="28">
        <f>ROUNDDOWN(((ROW(C6786)-ROW(C$7))/C$5)+1,0)</f>
        <v/>
      </c>
    </row>
    <row r="6787">
      <c r="B6787" s="28">
        <f>IF(C6787&lt; $D$4+1,MOD(((ROW(B6787)-ROW(B$7))),$C$5)+1,"")</f>
        <v/>
      </c>
      <c r="C6787" s="28">
        <f>ROUNDDOWN(((ROW(C6787)-ROW(C$7))/C$5)+1,0)</f>
        <v/>
      </c>
    </row>
    <row r="6788">
      <c r="B6788" s="28">
        <f>IF(C6788&lt; $D$4+1,MOD(((ROW(B6788)-ROW(B$7))),$C$5)+1,"")</f>
        <v/>
      </c>
      <c r="C6788" s="28">
        <f>ROUNDDOWN(((ROW(C6788)-ROW(C$7))/C$5)+1,0)</f>
        <v/>
      </c>
    </row>
    <row r="6789">
      <c r="B6789" s="28">
        <f>IF(C6789&lt; $D$4+1,MOD(((ROW(B6789)-ROW(B$7))),$C$5)+1,"")</f>
        <v/>
      </c>
      <c r="C6789" s="28">
        <f>ROUNDDOWN(((ROW(C6789)-ROW(C$7))/C$5)+1,0)</f>
        <v/>
      </c>
    </row>
    <row r="6790">
      <c r="B6790" s="28">
        <f>IF(C6790&lt; $D$4+1,MOD(((ROW(B6790)-ROW(B$7))),$C$5)+1,"")</f>
        <v/>
      </c>
      <c r="C6790" s="28">
        <f>ROUNDDOWN(((ROW(C6790)-ROW(C$7))/C$5)+1,0)</f>
        <v/>
      </c>
    </row>
    <row r="6791">
      <c r="B6791" s="28">
        <f>IF(C6791&lt; $D$4+1,MOD(((ROW(B6791)-ROW(B$7))),$C$5)+1,"")</f>
        <v/>
      </c>
      <c r="C6791" s="28">
        <f>ROUNDDOWN(((ROW(C6791)-ROW(C$7))/C$5)+1,0)</f>
        <v/>
      </c>
    </row>
    <row r="6792">
      <c r="B6792" s="28">
        <f>IF(C6792&lt; $D$4+1,MOD(((ROW(B6792)-ROW(B$7))),$C$5)+1,"")</f>
        <v/>
      </c>
      <c r="C6792" s="28">
        <f>ROUNDDOWN(((ROW(C6792)-ROW(C$7))/C$5)+1,0)</f>
        <v/>
      </c>
    </row>
    <row r="6793">
      <c r="B6793" s="28">
        <f>IF(C6793&lt; $D$4+1,MOD(((ROW(B6793)-ROW(B$7))),$C$5)+1,"")</f>
        <v/>
      </c>
      <c r="C6793" s="28">
        <f>ROUNDDOWN(((ROW(C6793)-ROW(C$7))/C$5)+1,0)</f>
        <v/>
      </c>
    </row>
    <row r="6794">
      <c r="B6794" s="28">
        <f>IF(C6794&lt; $D$4+1,MOD(((ROW(B6794)-ROW(B$7))),$C$5)+1,"")</f>
        <v/>
      </c>
      <c r="C6794" s="28">
        <f>ROUNDDOWN(((ROW(C6794)-ROW(C$7))/C$5)+1,0)</f>
        <v/>
      </c>
    </row>
    <row r="6795">
      <c r="B6795" s="28">
        <f>IF(C6795&lt; $D$4+1,MOD(((ROW(B6795)-ROW(B$7))),$C$5)+1,"")</f>
        <v/>
      </c>
      <c r="C6795" s="28">
        <f>ROUNDDOWN(((ROW(C6795)-ROW(C$7))/C$5)+1,0)</f>
        <v/>
      </c>
    </row>
    <row r="6796">
      <c r="B6796" s="28">
        <f>IF(C6796&lt; $D$4+1,MOD(((ROW(B6796)-ROW(B$7))),$C$5)+1,"")</f>
        <v/>
      </c>
      <c r="C6796" s="28">
        <f>ROUNDDOWN(((ROW(C6796)-ROW(C$7))/C$5)+1,0)</f>
        <v/>
      </c>
    </row>
    <row r="6797">
      <c r="B6797" s="28">
        <f>IF(C6797&lt; $D$4+1,MOD(((ROW(B6797)-ROW(B$7))),$C$5)+1,"")</f>
        <v/>
      </c>
      <c r="C6797" s="28">
        <f>ROUNDDOWN(((ROW(C6797)-ROW(C$7))/C$5)+1,0)</f>
        <v/>
      </c>
    </row>
    <row r="6798">
      <c r="B6798" s="28">
        <f>IF(C6798&lt; $D$4+1,MOD(((ROW(B6798)-ROW(B$7))),$C$5)+1,"")</f>
        <v/>
      </c>
      <c r="C6798" s="28">
        <f>ROUNDDOWN(((ROW(C6798)-ROW(C$7))/C$5)+1,0)</f>
        <v/>
      </c>
    </row>
    <row r="6799">
      <c r="B6799" s="28">
        <f>IF(C6799&lt; $D$4+1,MOD(((ROW(B6799)-ROW(B$7))),$C$5)+1,"")</f>
        <v/>
      </c>
      <c r="C6799" s="28">
        <f>ROUNDDOWN(((ROW(C6799)-ROW(C$7))/C$5)+1,0)</f>
        <v/>
      </c>
    </row>
    <row r="6800">
      <c r="B6800" s="28">
        <f>IF(C6800&lt; $D$4+1,MOD(((ROW(B6800)-ROW(B$7))),$C$5)+1,"")</f>
        <v/>
      </c>
      <c r="C6800" s="28">
        <f>ROUNDDOWN(((ROW(C6800)-ROW(C$7))/C$5)+1,0)</f>
        <v/>
      </c>
    </row>
    <row r="6801">
      <c r="B6801" s="28">
        <f>IF(C6801&lt; $D$4+1,MOD(((ROW(B6801)-ROW(B$7))),$C$5)+1,"")</f>
        <v/>
      </c>
      <c r="C6801" s="28">
        <f>ROUNDDOWN(((ROW(C6801)-ROW(C$7))/C$5)+1,0)</f>
        <v/>
      </c>
    </row>
    <row r="6802">
      <c r="B6802" s="28">
        <f>IF(C6802&lt; $D$4+1,MOD(((ROW(B6802)-ROW(B$7))),$C$5)+1,"")</f>
        <v/>
      </c>
      <c r="C6802" s="28">
        <f>ROUNDDOWN(((ROW(C6802)-ROW(C$7))/C$5)+1,0)</f>
        <v/>
      </c>
    </row>
    <row r="6803">
      <c r="B6803" s="28">
        <f>IF(C6803&lt; $D$4+1,MOD(((ROW(B6803)-ROW(B$7))),$C$5)+1,"")</f>
        <v/>
      </c>
      <c r="C6803" s="28">
        <f>ROUNDDOWN(((ROW(C6803)-ROW(C$7))/C$5)+1,0)</f>
        <v/>
      </c>
    </row>
    <row r="6804">
      <c r="B6804" s="28">
        <f>IF(C6804&lt; $D$4+1,MOD(((ROW(B6804)-ROW(B$7))),$C$5)+1,"")</f>
        <v/>
      </c>
      <c r="C6804" s="28">
        <f>ROUNDDOWN(((ROW(C6804)-ROW(C$7))/C$5)+1,0)</f>
        <v/>
      </c>
    </row>
    <row r="6805">
      <c r="B6805" s="28">
        <f>IF(C6805&lt; $D$4+1,MOD(((ROW(B6805)-ROW(B$7))),$C$5)+1,"")</f>
        <v/>
      </c>
      <c r="C6805" s="28">
        <f>ROUNDDOWN(((ROW(C6805)-ROW(C$7))/C$5)+1,0)</f>
        <v/>
      </c>
    </row>
    <row r="6806">
      <c r="B6806" s="28">
        <f>IF(C6806&lt; $D$4+1,MOD(((ROW(B6806)-ROW(B$7))),$C$5)+1,"")</f>
        <v/>
      </c>
      <c r="C6806" s="28">
        <f>ROUNDDOWN(((ROW(C6806)-ROW(C$7))/C$5)+1,0)</f>
        <v/>
      </c>
    </row>
    <row r="6807">
      <c r="B6807" s="28">
        <f>IF(C6807&lt; $D$4+1,MOD(((ROW(B6807)-ROW(B$7))),$C$5)+1,"")</f>
        <v/>
      </c>
      <c r="C6807" s="28">
        <f>ROUNDDOWN(((ROW(C6807)-ROW(C$7))/C$5)+1,0)</f>
        <v/>
      </c>
    </row>
    <row r="6808">
      <c r="B6808" s="28">
        <f>IF(C6808&lt; $D$4+1,MOD(((ROW(B6808)-ROW(B$7))),$C$5)+1,"")</f>
        <v/>
      </c>
      <c r="C6808" s="28">
        <f>ROUNDDOWN(((ROW(C6808)-ROW(C$7))/C$5)+1,0)</f>
        <v/>
      </c>
    </row>
    <row r="6809">
      <c r="B6809" s="28">
        <f>IF(C6809&lt; $D$4+1,MOD(((ROW(B6809)-ROW(B$7))),$C$5)+1,"")</f>
        <v/>
      </c>
      <c r="C6809" s="28">
        <f>ROUNDDOWN(((ROW(C6809)-ROW(C$7))/C$5)+1,0)</f>
        <v/>
      </c>
    </row>
    <row r="6810">
      <c r="B6810" s="28">
        <f>IF(C6810&lt; $D$4+1,MOD(((ROW(B6810)-ROW(B$7))),$C$5)+1,"")</f>
        <v/>
      </c>
      <c r="C6810" s="28">
        <f>ROUNDDOWN(((ROW(C6810)-ROW(C$7))/C$5)+1,0)</f>
        <v/>
      </c>
    </row>
    <row r="6811">
      <c r="B6811" s="28">
        <f>IF(C6811&lt; $D$4+1,MOD(((ROW(B6811)-ROW(B$7))),$C$5)+1,"")</f>
        <v/>
      </c>
      <c r="C6811" s="28">
        <f>ROUNDDOWN(((ROW(C6811)-ROW(C$7))/C$5)+1,0)</f>
        <v/>
      </c>
    </row>
    <row r="6812">
      <c r="B6812" s="28">
        <f>IF(C6812&lt; $D$4+1,MOD(((ROW(B6812)-ROW(B$7))),$C$5)+1,"")</f>
        <v/>
      </c>
      <c r="C6812" s="28">
        <f>ROUNDDOWN(((ROW(C6812)-ROW(C$7))/C$5)+1,0)</f>
        <v/>
      </c>
    </row>
    <row r="6813">
      <c r="B6813" s="28">
        <f>IF(C6813&lt; $D$4+1,MOD(((ROW(B6813)-ROW(B$7))),$C$5)+1,"")</f>
        <v/>
      </c>
      <c r="C6813" s="28">
        <f>ROUNDDOWN(((ROW(C6813)-ROW(C$7))/C$5)+1,0)</f>
        <v/>
      </c>
    </row>
    <row r="6814">
      <c r="B6814" s="28">
        <f>IF(C6814&lt; $D$4+1,MOD(((ROW(B6814)-ROW(B$7))),$C$5)+1,"")</f>
        <v/>
      </c>
      <c r="C6814" s="28">
        <f>ROUNDDOWN(((ROW(C6814)-ROW(C$7))/C$5)+1,0)</f>
        <v/>
      </c>
    </row>
    <row r="6815">
      <c r="B6815" s="28">
        <f>IF(C6815&lt; $D$4+1,MOD(((ROW(B6815)-ROW(B$7))),$C$5)+1,"")</f>
        <v/>
      </c>
      <c r="C6815" s="28">
        <f>ROUNDDOWN(((ROW(C6815)-ROW(C$7))/C$5)+1,0)</f>
        <v/>
      </c>
    </row>
    <row r="6816">
      <c r="B6816" s="28">
        <f>IF(C6816&lt; $D$4+1,MOD(((ROW(B6816)-ROW(B$7))),$C$5)+1,"")</f>
        <v/>
      </c>
      <c r="C6816" s="28">
        <f>ROUNDDOWN(((ROW(C6816)-ROW(C$7))/C$5)+1,0)</f>
        <v/>
      </c>
    </row>
    <row r="6817">
      <c r="B6817" s="28">
        <f>IF(C6817&lt; $D$4+1,MOD(((ROW(B6817)-ROW(B$7))),$C$5)+1,"")</f>
        <v/>
      </c>
      <c r="C6817" s="28">
        <f>ROUNDDOWN(((ROW(C6817)-ROW(C$7))/C$5)+1,0)</f>
        <v/>
      </c>
    </row>
    <row r="6818">
      <c r="B6818" s="28">
        <f>IF(C6818&lt; $D$4+1,MOD(((ROW(B6818)-ROW(B$7))),$C$5)+1,"")</f>
        <v/>
      </c>
      <c r="C6818" s="28">
        <f>ROUNDDOWN(((ROW(C6818)-ROW(C$7))/C$5)+1,0)</f>
        <v/>
      </c>
    </row>
    <row r="6819">
      <c r="B6819" s="28">
        <f>IF(C6819&lt; $D$4+1,MOD(((ROW(B6819)-ROW(B$7))),$C$5)+1,"")</f>
        <v/>
      </c>
      <c r="C6819" s="28">
        <f>ROUNDDOWN(((ROW(C6819)-ROW(C$7))/C$5)+1,0)</f>
        <v/>
      </c>
    </row>
    <row r="6820">
      <c r="B6820" s="28">
        <f>IF(C6820&lt; $D$4+1,MOD(((ROW(B6820)-ROW(B$7))),$C$5)+1,"")</f>
        <v/>
      </c>
      <c r="C6820" s="28">
        <f>ROUNDDOWN(((ROW(C6820)-ROW(C$7))/C$5)+1,0)</f>
        <v/>
      </c>
    </row>
    <row r="6821">
      <c r="B6821" s="28">
        <f>IF(C6821&lt; $D$4+1,MOD(((ROW(B6821)-ROW(B$7))),$C$5)+1,"")</f>
        <v/>
      </c>
      <c r="C6821" s="28">
        <f>ROUNDDOWN(((ROW(C6821)-ROW(C$7))/C$5)+1,0)</f>
        <v/>
      </c>
    </row>
    <row r="6822">
      <c r="B6822" s="28">
        <f>IF(C6822&lt; $D$4+1,MOD(((ROW(B6822)-ROW(B$7))),$C$5)+1,"")</f>
        <v/>
      </c>
      <c r="C6822" s="28">
        <f>ROUNDDOWN(((ROW(C6822)-ROW(C$7))/C$5)+1,0)</f>
        <v/>
      </c>
    </row>
    <row r="6823">
      <c r="B6823" s="28">
        <f>IF(C6823&lt; $D$4+1,MOD(((ROW(B6823)-ROW(B$7))),$C$5)+1,"")</f>
        <v/>
      </c>
      <c r="C6823" s="28">
        <f>ROUNDDOWN(((ROW(C6823)-ROW(C$7))/C$5)+1,0)</f>
        <v/>
      </c>
    </row>
    <row r="6824">
      <c r="B6824" s="28">
        <f>IF(C6824&lt; $D$4+1,MOD(((ROW(B6824)-ROW(B$7))),$C$5)+1,"")</f>
        <v/>
      </c>
      <c r="C6824" s="28">
        <f>ROUNDDOWN(((ROW(C6824)-ROW(C$7))/C$5)+1,0)</f>
        <v/>
      </c>
    </row>
    <row r="6825">
      <c r="B6825" s="28">
        <f>IF(C6825&lt; $D$4+1,MOD(((ROW(B6825)-ROW(B$7))),$C$5)+1,"")</f>
        <v/>
      </c>
      <c r="C6825" s="28">
        <f>ROUNDDOWN(((ROW(C6825)-ROW(C$7))/C$5)+1,0)</f>
        <v/>
      </c>
    </row>
    <row r="6826">
      <c r="B6826" s="28">
        <f>IF(C6826&lt; $D$4+1,MOD(((ROW(B6826)-ROW(B$7))),$C$5)+1,"")</f>
        <v/>
      </c>
      <c r="C6826" s="28">
        <f>ROUNDDOWN(((ROW(C6826)-ROW(C$7))/C$5)+1,0)</f>
        <v/>
      </c>
    </row>
    <row r="6827">
      <c r="B6827" s="28">
        <f>IF(C6827&lt; $D$4+1,MOD(((ROW(B6827)-ROW(B$7))),$C$5)+1,"")</f>
        <v/>
      </c>
      <c r="C6827" s="28">
        <f>ROUNDDOWN(((ROW(C6827)-ROW(C$7))/C$5)+1,0)</f>
        <v/>
      </c>
    </row>
    <row r="6828">
      <c r="B6828" s="28">
        <f>IF(C6828&lt; $D$4+1,MOD(((ROW(B6828)-ROW(B$7))),$C$5)+1,"")</f>
        <v/>
      </c>
      <c r="C6828" s="28">
        <f>ROUNDDOWN(((ROW(C6828)-ROW(C$7))/C$5)+1,0)</f>
        <v/>
      </c>
    </row>
    <row r="6829">
      <c r="B6829" s="28">
        <f>IF(C6829&lt; $D$4+1,MOD(((ROW(B6829)-ROW(B$7))),$C$5)+1,"")</f>
        <v/>
      </c>
      <c r="C6829" s="28">
        <f>ROUNDDOWN(((ROW(C6829)-ROW(C$7))/C$5)+1,0)</f>
        <v/>
      </c>
    </row>
    <row r="6830">
      <c r="B6830" s="28">
        <f>IF(C6830&lt; $D$4+1,MOD(((ROW(B6830)-ROW(B$7))),$C$5)+1,"")</f>
        <v/>
      </c>
      <c r="C6830" s="28">
        <f>ROUNDDOWN(((ROW(C6830)-ROW(C$7))/C$5)+1,0)</f>
        <v/>
      </c>
    </row>
    <row r="6831">
      <c r="B6831" s="28">
        <f>IF(C6831&lt; $D$4+1,MOD(((ROW(B6831)-ROW(B$7))),$C$5)+1,"")</f>
        <v/>
      </c>
      <c r="C6831" s="28">
        <f>ROUNDDOWN(((ROW(C6831)-ROW(C$7))/C$5)+1,0)</f>
        <v/>
      </c>
    </row>
    <row r="6832">
      <c r="B6832" s="28">
        <f>IF(C6832&lt; $D$4+1,MOD(((ROW(B6832)-ROW(B$7))),$C$5)+1,"")</f>
        <v/>
      </c>
      <c r="C6832" s="28">
        <f>ROUNDDOWN(((ROW(C6832)-ROW(C$7))/C$5)+1,0)</f>
        <v/>
      </c>
    </row>
    <row r="6833">
      <c r="B6833" s="28">
        <f>IF(C6833&lt; $D$4+1,MOD(((ROW(B6833)-ROW(B$7))),$C$5)+1,"")</f>
        <v/>
      </c>
      <c r="C6833" s="28">
        <f>ROUNDDOWN(((ROW(C6833)-ROW(C$7))/C$5)+1,0)</f>
        <v/>
      </c>
    </row>
    <row r="6834">
      <c r="B6834" s="28">
        <f>IF(C6834&lt; $D$4+1,MOD(((ROW(B6834)-ROW(B$7))),$C$5)+1,"")</f>
        <v/>
      </c>
      <c r="C6834" s="28">
        <f>ROUNDDOWN(((ROW(C6834)-ROW(C$7))/C$5)+1,0)</f>
        <v/>
      </c>
    </row>
    <row r="6835">
      <c r="B6835" s="28">
        <f>IF(C6835&lt; $D$4+1,MOD(((ROW(B6835)-ROW(B$7))),$C$5)+1,"")</f>
        <v/>
      </c>
      <c r="C6835" s="28">
        <f>ROUNDDOWN(((ROW(C6835)-ROW(C$7))/C$5)+1,0)</f>
        <v/>
      </c>
    </row>
    <row r="6836">
      <c r="B6836" s="28">
        <f>IF(C6836&lt; $D$4+1,MOD(((ROW(B6836)-ROW(B$7))),$C$5)+1,"")</f>
        <v/>
      </c>
      <c r="C6836" s="28">
        <f>ROUNDDOWN(((ROW(C6836)-ROW(C$7))/C$5)+1,0)</f>
        <v/>
      </c>
    </row>
    <row r="6837">
      <c r="B6837" s="28">
        <f>IF(C6837&lt; $D$4+1,MOD(((ROW(B6837)-ROW(B$7))),$C$5)+1,"")</f>
        <v/>
      </c>
      <c r="C6837" s="28">
        <f>ROUNDDOWN(((ROW(C6837)-ROW(C$7))/C$5)+1,0)</f>
        <v/>
      </c>
    </row>
    <row r="6838">
      <c r="B6838" s="28">
        <f>IF(C6838&lt; $D$4+1,MOD(((ROW(B6838)-ROW(B$7))),$C$5)+1,"")</f>
        <v/>
      </c>
      <c r="C6838" s="28">
        <f>ROUNDDOWN(((ROW(C6838)-ROW(C$7))/C$5)+1,0)</f>
        <v/>
      </c>
    </row>
    <row r="6839">
      <c r="B6839" s="28">
        <f>IF(C6839&lt; $D$4+1,MOD(((ROW(B6839)-ROW(B$7))),$C$5)+1,"")</f>
        <v/>
      </c>
      <c r="C6839" s="28">
        <f>ROUNDDOWN(((ROW(C6839)-ROW(C$7))/C$5)+1,0)</f>
        <v/>
      </c>
    </row>
    <row r="6840">
      <c r="B6840" s="28">
        <f>IF(C6840&lt; $D$4+1,MOD(((ROW(B6840)-ROW(B$7))),$C$5)+1,"")</f>
        <v/>
      </c>
      <c r="C6840" s="28">
        <f>ROUNDDOWN(((ROW(C6840)-ROW(C$7))/C$5)+1,0)</f>
        <v/>
      </c>
    </row>
    <row r="6841">
      <c r="B6841" s="28">
        <f>IF(C6841&lt; $D$4+1,MOD(((ROW(B6841)-ROW(B$7))),$C$5)+1,"")</f>
        <v/>
      </c>
      <c r="C6841" s="28">
        <f>ROUNDDOWN(((ROW(C6841)-ROW(C$7))/C$5)+1,0)</f>
        <v/>
      </c>
    </row>
    <row r="6842">
      <c r="B6842" s="28">
        <f>IF(C6842&lt; $D$4+1,MOD(((ROW(B6842)-ROW(B$7))),$C$5)+1,"")</f>
        <v/>
      </c>
      <c r="C6842" s="28">
        <f>ROUNDDOWN(((ROW(C6842)-ROW(C$7))/C$5)+1,0)</f>
        <v/>
      </c>
    </row>
    <row r="6843">
      <c r="B6843" s="28">
        <f>IF(C6843&lt; $D$4+1,MOD(((ROW(B6843)-ROW(B$7))),$C$5)+1,"")</f>
        <v/>
      </c>
      <c r="C6843" s="28">
        <f>ROUNDDOWN(((ROW(C6843)-ROW(C$7))/C$5)+1,0)</f>
        <v/>
      </c>
    </row>
    <row r="6844">
      <c r="B6844" s="28">
        <f>IF(C6844&lt; $D$4+1,MOD(((ROW(B6844)-ROW(B$7))),$C$5)+1,"")</f>
        <v/>
      </c>
      <c r="C6844" s="28">
        <f>ROUNDDOWN(((ROW(C6844)-ROW(C$7))/C$5)+1,0)</f>
        <v/>
      </c>
    </row>
    <row r="6845">
      <c r="B6845" s="28">
        <f>IF(C6845&lt; $D$4+1,MOD(((ROW(B6845)-ROW(B$7))),$C$5)+1,"")</f>
        <v/>
      </c>
      <c r="C6845" s="28">
        <f>ROUNDDOWN(((ROW(C6845)-ROW(C$7))/C$5)+1,0)</f>
        <v/>
      </c>
    </row>
    <row r="6846">
      <c r="B6846" s="28">
        <f>IF(C6846&lt; $D$4+1,MOD(((ROW(B6846)-ROW(B$7))),$C$5)+1,"")</f>
        <v/>
      </c>
      <c r="C6846" s="28">
        <f>ROUNDDOWN(((ROW(C6846)-ROW(C$7))/C$5)+1,0)</f>
        <v/>
      </c>
    </row>
    <row r="6847">
      <c r="B6847" s="28">
        <f>IF(C6847&lt; $D$4+1,MOD(((ROW(B6847)-ROW(B$7))),$C$5)+1,"")</f>
        <v/>
      </c>
      <c r="C6847" s="28">
        <f>ROUNDDOWN(((ROW(C6847)-ROW(C$7))/C$5)+1,0)</f>
        <v/>
      </c>
    </row>
    <row r="6848">
      <c r="B6848" s="28">
        <f>IF(C6848&lt; $D$4+1,MOD(((ROW(B6848)-ROW(B$7))),$C$5)+1,"")</f>
        <v/>
      </c>
      <c r="C6848" s="28">
        <f>ROUNDDOWN(((ROW(C6848)-ROW(C$7))/C$5)+1,0)</f>
        <v/>
      </c>
    </row>
    <row r="6849">
      <c r="B6849" s="28">
        <f>IF(C6849&lt; $D$4+1,MOD(((ROW(B6849)-ROW(B$7))),$C$5)+1,"")</f>
        <v/>
      </c>
      <c r="C6849" s="28">
        <f>ROUNDDOWN(((ROW(C6849)-ROW(C$7))/C$5)+1,0)</f>
        <v/>
      </c>
    </row>
    <row r="6850">
      <c r="B6850" s="28">
        <f>IF(C6850&lt; $D$4+1,MOD(((ROW(B6850)-ROW(B$7))),$C$5)+1,"")</f>
        <v/>
      </c>
      <c r="C6850" s="28">
        <f>ROUNDDOWN(((ROW(C6850)-ROW(C$7))/C$5)+1,0)</f>
        <v/>
      </c>
    </row>
    <row r="6851">
      <c r="B6851" s="28">
        <f>IF(C6851&lt; $D$4+1,MOD(((ROW(B6851)-ROW(B$7))),$C$5)+1,"")</f>
        <v/>
      </c>
      <c r="C6851" s="28">
        <f>ROUNDDOWN(((ROW(C6851)-ROW(C$7))/C$5)+1,0)</f>
        <v/>
      </c>
    </row>
    <row r="6852">
      <c r="B6852" s="28">
        <f>IF(C6852&lt; $D$4+1,MOD(((ROW(B6852)-ROW(B$7))),$C$5)+1,"")</f>
        <v/>
      </c>
      <c r="C6852" s="28">
        <f>ROUNDDOWN(((ROW(C6852)-ROW(C$7))/C$5)+1,0)</f>
        <v/>
      </c>
    </row>
    <row r="6853">
      <c r="B6853" s="28">
        <f>IF(C6853&lt; $D$4+1,MOD(((ROW(B6853)-ROW(B$7))),$C$5)+1,"")</f>
        <v/>
      </c>
      <c r="C6853" s="28">
        <f>ROUNDDOWN(((ROW(C6853)-ROW(C$7))/C$5)+1,0)</f>
        <v/>
      </c>
    </row>
    <row r="6854">
      <c r="B6854" s="28">
        <f>IF(C6854&lt; $D$4+1,MOD(((ROW(B6854)-ROW(B$7))),$C$5)+1,"")</f>
        <v/>
      </c>
      <c r="C6854" s="28">
        <f>ROUNDDOWN(((ROW(C6854)-ROW(C$7))/C$5)+1,0)</f>
        <v/>
      </c>
    </row>
    <row r="6855">
      <c r="B6855" s="28">
        <f>IF(C6855&lt; $D$4+1,MOD(((ROW(B6855)-ROW(B$7))),$C$5)+1,"")</f>
        <v/>
      </c>
      <c r="C6855" s="28">
        <f>ROUNDDOWN(((ROW(C6855)-ROW(C$7))/C$5)+1,0)</f>
        <v/>
      </c>
    </row>
    <row r="6856">
      <c r="B6856" s="28">
        <f>IF(C6856&lt; $D$4+1,MOD(((ROW(B6856)-ROW(B$7))),$C$5)+1,"")</f>
        <v/>
      </c>
      <c r="C6856" s="28">
        <f>ROUNDDOWN(((ROW(C6856)-ROW(C$7))/C$5)+1,0)</f>
        <v/>
      </c>
    </row>
    <row r="6857">
      <c r="B6857" s="28">
        <f>IF(C6857&lt; $D$4+1,MOD(((ROW(B6857)-ROW(B$7))),$C$5)+1,"")</f>
        <v/>
      </c>
      <c r="C6857" s="28">
        <f>ROUNDDOWN(((ROW(C6857)-ROW(C$7))/C$5)+1,0)</f>
        <v/>
      </c>
    </row>
    <row r="6858">
      <c r="B6858" s="28">
        <f>IF(C6858&lt; $D$4+1,MOD(((ROW(B6858)-ROW(B$7))),$C$5)+1,"")</f>
        <v/>
      </c>
      <c r="C6858" s="28">
        <f>ROUNDDOWN(((ROW(C6858)-ROW(C$7))/C$5)+1,0)</f>
        <v/>
      </c>
    </row>
    <row r="6859">
      <c r="B6859" s="28">
        <f>IF(C6859&lt; $D$4+1,MOD(((ROW(B6859)-ROW(B$7))),$C$5)+1,"")</f>
        <v/>
      </c>
      <c r="C6859" s="28">
        <f>ROUNDDOWN(((ROW(C6859)-ROW(C$7))/C$5)+1,0)</f>
        <v/>
      </c>
    </row>
    <row r="6860">
      <c r="B6860" s="28">
        <f>IF(C6860&lt; $D$4+1,MOD(((ROW(B6860)-ROW(B$7))),$C$5)+1,"")</f>
        <v/>
      </c>
      <c r="C6860" s="28">
        <f>ROUNDDOWN(((ROW(C6860)-ROW(C$7))/C$5)+1,0)</f>
        <v/>
      </c>
    </row>
    <row r="6861">
      <c r="B6861" s="28">
        <f>IF(C6861&lt; $D$4+1,MOD(((ROW(B6861)-ROW(B$7))),$C$5)+1,"")</f>
        <v/>
      </c>
      <c r="C6861" s="28">
        <f>ROUNDDOWN(((ROW(C6861)-ROW(C$7))/C$5)+1,0)</f>
        <v/>
      </c>
    </row>
    <row r="6862">
      <c r="B6862" s="28">
        <f>IF(C6862&lt; $D$4+1,MOD(((ROW(B6862)-ROW(B$7))),$C$5)+1,"")</f>
        <v/>
      </c>
      <c r="C6862" s="28">
        <f>ROUNDDOWN(((ROW(C6862)-ROW(C$7))/C$5)+1,0)</f>
        <v/>
      </c>
    </row>
    <row r="6863">
      <c r="B6863" s="28">
        <f>IF(C6863&lt; $D$4+1,MOD(((ROW(B6863)-ROW(B$7))),$C$5)+1,"")</f>
        <v/>
      </c>
      <c r="C6863" s="28">
        <f>ROUNDDOWN(((ROW(C6863)-ROW(C$7))/C$5)+1,0)</f>
        <v/>
      </c>
    </row>
    <row r="6864">
      <c r="B6864" s="28">
        <f>IF(C6864&lt; $D$4+1,MOD(((ROW(B6864)-ROW(B$7))),$C$5)+1,"")</f>
        <v/>
      </c>
      <c r="C6864" s="28">
        <f>ROUNDDOWN(((ROW(C6864)-ROW(C$7))/C$5)+1,0)</f>
        <v/>
      </c>
    </row>
    <row r="6865">
      <c r="B6865" s="28">
        <f>IF(C6865&lt; $D$4+1,MOD(((ROW(B6865)-ROW(B$7))),$C$5)+1,"")</f>
        <v/>
      </c>
      <c r="C6865" s="28">
        <f>ROUNDDOWN(((ROW(C6865)-ROW(C$7))/C$5)+1,0)</f>
        <v/>
      </c>
    </row>
    <row r="6866">
      <c r="B6866" s="28">
        <f>IF(C6866&lt; $D$4+1,MOD(((ROW(B6866)-ROW(B$7))),$C$5)+1,"")</f>
        <v/>
      </c>
      <c r="C6866" s="28">
        <f>ROUNDDOWN(((ROW(C6866)-ROW(C$7))/C$5)+1,0)</f>
        <v/>
      </c>
    </row>
    <row r="6867">
      <c r="B6867" s="28">
        <f>IF(C6867&lt; $D$4+1,MOD(((ROW(B6867)-ROW(B$7))),$C$5)+1,"")</f>
        <v/>
      </c>
      <c r="C6867" s="28">
        <f>ROUNDDOWN(((ROW(C6867)-ROW(C$7))/C$5)+1,0)</f>
        <v/>
      </c>
    </row>
    <row r="6868">
      <c r="B6868" s="28">
        <f>IF(C6868&lt; $D$4+1,MOD(((ROW(B6868)-ROW(B$7))),$C$5)+1,"")</f>
        <v/>
      </c>
      <c r="C6868" s="28">
        <f>ROUNDDOWN(((ROW(C6868)-ROW(C$7))/C$5)+1,0)</f>
        <v/>
      </c>
    </row>
    <row r="6869">
      <c r="B6869" s="28">
        <f>IF(C6869&lt; $D$4+1,MOD(((ROW(B6869)-ROW(B$7))),$C$5)+1,"")</f>
        <v/>
      </c>
      <c r="C6869" s="28">
        <f>ROUNDDOWN(((ROW(C6869)-ROW(C$7))/C$5)+1,0)</f>
        <v/>
      </c>
    </row>
    <row r="6870">
      <c r="B6870" s="28">
        <f>IF(C6870&lt; $D$4+1,MOD(((ROW(B6870)-ROW(B$7))),$C$5)+1,"")</f>
        <v/>
      </c>
      <c r="C6870" s="28">
        <f>ROUNDDOWN(((ROW(C6870)-ROW(C$7))/C$5)+1,0)</f>
        <v/>
      </c>
    </row>
    <row r="6871">
      <c r="B6871" s="28">
        <f>IF(C6871&lt; $D$4+1,MOD(((ROW(B6871)-ROW(B$7))),$C$5)+1,"")</f>
        <v/>
      </c>
      <c r="C6871" s="28">
        <f>ROUNDDOWN(((ROW(C6871)-ROW(C$7))/C$5)+1,0)</f>
        <v/>
      </c>
    </row>
    <row r="6872">
      <c r="B6872" s="28">
        <f>IF(C6872&lt; $D$4+1,MOD(((ROW(B6872)-ROW(B$7))),$C$5)+1,"")</f>
        <v/>
      </c>
      <c r="C6872" s="28">
        <f>ROUNDDOWN(((ROW(C6872)-ROW(C$7))/C$5)+1,0)</f>
        <v/>
      </c>
    </row>
    <row r="6873">
      <c r="B6873" s="28">
        <f>IF(C6873&lt; $D$4+1,MOD(((ROW(B6873)-ROW(B$7))),$C$5)+1,"")</f>
        <v/>
      </c>
      <c r="C6873" s="28">
        <f>ROUNDDOWN(((ROW(C6873)-ROW(C$7))/C$5)+1,0)</f>
        <v/>
      </c>
    </row>
    <row r="6874">
      <c r="B6874" s="28">
        <f>IF(C6874&lt; $D$4+1,MOD(((ROW(B6874)-ROW(B$7))),$C$5)+1,"")</f>
        <v/>
      </c>
      <c r="C6874" s="28">
        <f>ROUNDDOWN(((ROW(C6874)-ROW(C$7))/C$5)+1,0)</f>
        <v/>
      </c>
    </row>
    <row r="6875">
      <c r="B6875" s="28">
        <f>IF(C6875&lt; $D$4+1,MOD(((ROW(B6875)-ROW(B$7))),$C$5)+1,"")</f>
        <v/>
      </c>
      <c r="C6875" s="28">
        <f>ROUNDDOWN(((ROW(C6875)-ROW(C$7))/C$5)+1,0)</f>
        <v/>
      </c>
    </row>
    <row r="6876">
      <c r="B6876" s="28">
        <f>IF(C6876&lt; $D$4+1,MOD(((ROW(B6876)-ROW(B$7))),$C$5)+1,"")</f>
        <v/>
      </c>
      <c r="C6876" s="28">
        <f>ROUNDDOWN(((ROW(C6876)-ROW(C$7))/C$5)+1,0)</f>
        <v/>
      </c>
    </row>
    <row r="6877">
      <c r="B6877" s="28">
        <f>IF(C6877&lt; $D$4+1,MOD(((ROW(B6877)-ROW(B$7))),$C$5)+1,"")</f>
        <v/>
      </c>
      <c r="C6877" s="28">
        <f>ROUNDDOWN(((ROW(C6877)-ROW(C$7))/C$5)+1,0)</f>
        <v/>
      </c>
    </row>
    <row r="6878">
      <c r="B6878" s="28">
        <f>IF(C6878&lt; $D$4+1,MOD(((ROW(B6878)-ROW(B$7))),$C$5)+1,"")</f>
        <v/>
      </c>
      <c r="C6878" s="28">
        <f>ROUNDDOWN(((ROW(C6878)-ROW(C$7))/C$5)+1,0)</f>
        <v/>
      </c>
    </row>
    <row r="6879">
      <c r="B6879" s="28">
        <f>IF(C6879&lt; $D$4+1,MOD(((ROW(B6879)-ROW(B$7))),$C$5)+1,"")</f>
        <v/>
      </c>
      <c r="C6879" s="28">
        <f>ROUNDDOWN(((ROW(C6879)-ROW(C$7))/C$5)+1,0)</f>
        <v/>
      </c>
    </row>
    <row r="6880">
      <c r="B6880" s="28">
        <f>IF(C6880&lt; $D$4+1,MOD(((ROW(B6880)-ROW(B$7))),$C$5)+1,"")</f>
        <v/>
      </c>
      <c r="C6880" s="28">
        <f>ROUNDDOWN(((ROW(C6880)-ROW(C$7))/C$5)+1,0)</f>
        <v/>
      </c>
    </row>
    <row r="6881">
      <c r="B6881" s="28">
        <f>IF(C6881&lt; $D$4+1,MOD(((ROW(B6881)-ROW(B$7))),$C$5)+1,"")</f>
        <v/>
      </c>
      <c r="C6881" s="28">
        <f>ROUNDDOWN(((ROW(C6881)-ROW(C$7))/C$5)+1,0)</f>
        <v/>
      </c>
    </row>
    <row r="6882">
      <c r="B6882" s="28">
        <f>IF(C6882&lt; $D$4+1,MOD(((ROW(B6882)-ROW(B$7))),$C$5)+1,"")</f>
        <v/>
      </c>
      <c r="C6882" s="28">
        <f>ROUNDDOWN(((ROW(C6882)-ROW(C$7))/C$5)+1,0)</f>
        <v/>
      </c>
    </row>
    <row r="6883">
      <c r="B6883" s="28">
        <f>IF(C6883&lt; $D$4+1,MOD(((ROW(B6883)-ROW(B$7))),$C$5)+1,"")</f>
        <v/>
      </c>
      <c r="C6883" s="28">
        <f>ROUNDDOWN(((ROW(C6883)-ROW(C$7))/C$5)+1,0)</f>
        <v/>
      </c>
    </row>
    <row r="6884">
      <c r="B6884" s="28">
        <f>IF(C6884&lt; $D$4+1,MOD(((ROW(B6884)-ROW(B$7))),$C$5)+1,"")</f>
        <v/>
      </c>
      <c r="C6884" s="28">
        <f>ROUNDDOWN(((ROW(C6884)-ROW(C$7))/C$5)+1,0)</f>
        <v/>
      </c>
    </row>
    <row r="6885">
      <c r="B6885" s="28">
        <f>IF(C6885&lt; $D$4+1,MOD(((ROW(B6885)-ROW(B$7))),$C$5)+1,"")</f>
        <v/>
      </c>
      <c r="C6885" s="28">
        <f>ROUNDDOWN(((ROW(C6885)-ROW(C$7))/C$5)+1,0)</f>
        <v/>
      </c>
    </row>
    <row r="6886">
      <c r="B6886" s="28">
        <f>IF(C6886&lt; $D$4+1,MOD(((ROW(B6886)-ROW(B$7))),$C$5)+1,"")</f>
        <v/>
      </c>
      <c r="C6886" s="28">
        <f>ROUNDDOWN(((ROW(C6886)-ROW(C$7))/C$5)+1,0)</f>
        <v/>
      </c>
    </row>
    <row r="6887">
      <c r="B6887" s="28">
        <f>IF(C6887&lt; $D$4+1,MOD(((ROW(B6887)-ROW(B$7))),$C$5)+1,"")</f>
        <v/>
      </c>
      <c r="C6887" s="28">
        <f>ROUNDDOWN(((ROW(C6887)-ROW(C$7))/C$5)+1,0)</f>
        <v/>
      </c>
    </row>
    <row r="6888">
      <c r="B6888" s="28">
        <f>IF(C6888&lt; $D$4+1,MOD(((ROW(B6888)-ROW(B$7))),$C$5)+1,"")</f>
        <v/>
      </c>
      <c r="C6888" s="28">
        <f>ROUNDDOWN(((ROW(C6888)-ROW(C$7))/C$5)+1,0)</f>
        <v/>
      </c>
    </row>
    <row r="6889">
      <c r="B6889" s="28">
        <f>IF(C6889&lt; $D$4+1,MOD(((ROW(B6889)-ROW(B$7))),$C$5)+1,"")</f>
        <v/>
      </c>
      <c r="C6889" s="28">
        <f>ROUNDDOWN(((ROW(C6889)-ROW(C$7))/C$5)+1,0)</f>
        <v/>
      </c>
    </row>
    <row r="6890">
      <c r="B6890" s="28">
        <f>IF(C6890&lt; $D$4+1,MOD(((ROW(B6890)-ROW(B$7))),$C$5)+1,"")</f>
        <v/>
      </c>
      <c r="C6890" s="28">
        <f>ROUNDDOWN(((ROW(C6890)-ROW(C$7))/C$5)+1,0)</f>
        <v/>
      </c>
    </row>
    <row r="6891">
      <c r="B6891" s="28">
        <f>IF(C6891&lt; $D$4+1,MOD(((ROW(B6891)-ROW(B$7))),$C$5)+1,"")</f>
        <v/>
      </c>
      <c r="C6891" s="28">
        <f>ROUNDDOWN(((ROW(C6891)-ROW(C$7))/C$5)+1,0)</f>
        <v/>
      </c>
    </row>
    <row r="6892">
      <c r="B6892" s="28">
        <f>IF(C6892&lt; $D$4+1,MOD(((ROW(B6892)-ROW(B$7))),$C$5)+1,"")</f>
        <v/>
      </c>
      <c r="C6892" s="28">
        <f>ROUNDDOWN(((ROW(C6892)-ROW(C$7))/C$5)+1,0)</f>
        <v/>
      </c>
    </row>
    <row r="6893">
      <c r="B6893" s="28">
        <f>IF(C6893&lt; $D$4+1,MOD(((ROW(B6893)-ROW(B$7))),$C$5)+1,"")</f>
        <v/>
      </c>
      <c r="C6893" s="28">
        <f>ROUNDDOWN(((ROW(C6893)-ROW(C$7))/C$5)+1,0)</f>
        <v/>
      </c>
    </row>
    <row r="6894">
      <c r="B6894" s="28">
        <f>IF(C6894&lt; $D$4+1,MOD(((ROW(B6894)-ROW(B$7))),$C$5)+1,"")</f>
        <v/>
      </c>
      <c r="C6894" s="28">
        <f>ROUNDDOWN(((ROW(C6894)-ROW(C$7))/C$5)+1,0)</f>
        <v/>
      </c>
    </row>
    <row r="6895">
      <c r="B6895" s="28">
        <f>IF(C6895&lt; $D$4+1,MOD(((ROW(B6895)-ROW(B$7))),$C$5)+1,"")</f>
        <v/>
      </c>
      <c r="C6895" s="28">
        <f>ROUNDDOWN(((ROW(C6895)-ROW(C$7))/C$5)+1,0)</f>
        <v/>
      </c>
    </row>
    <row r="6896">
      <c r="B6896" s="28">
        <f>IF(C6896&lt; $D$4+1,MOD(((ROW(B6896)-ROW(B$7))),$C$5)+1,"")</f>
        <v/>
      </c>
      <c r="C6896" s="28">
        <f>ROUNDDOWN(((ROW(C6896)-ROW(C$7))/C$5)+1,0)</f>
        <v/>
      </c>
    </row>
    <row r="6897">
      <c r="B6897" s="28">
        <f>IF(C6897&lt; $D$4+1,MOD(((ROW(B6897)-ROW(B$7))),$C$5)+1,"")</f>
        <v/>
      </c>
      <c r="C6897" s="28">
        <f>ROUNDDOWN(((ROW(C6897)-ROW(C$7))/C$5)+1,0)</f>
        <v/>
      </c>
    </row>
    <row r="6898">
      <c r="B6898" s="28">
        <f>IF(C6898&lt; $D$4+1,MOD(((ROW(B6898)-ROW(B$7))),$C$5)+1,"")</f>
        <v/>
      </c>
      <c r="C6898" s="28">
        <f>ROUNDDOWN(((ROW(C6898)-ROW(C$7))/C$5)+1,0)</f>
        <v/>
      </c>
    </row>
    <row r="6899">
      <c r="B6899" s="28">
        <f>IF(C6899&lt; $D$4+1,MOD(((ROW(B6899)-ROW(B$7))),$C$5)+1,"")</f>
        <v/>
      </c>
      <c r="C6899" s="28">
        <f>ROUNDDOWN(((ROW(C6899)-ROW(C$7))/C$5)+1,0)</f>
        <v/>
      </c>
    </row>
    <row r="6900">
      <c r="B6900" s="28">
        <f>IF(C6900&lt; $D$4+1,MOD(((ROW(B6900)-ROW(B$7))),$C$5)+1,"")</f>
        <v/>
      </c>
      <c r="C6900" s="28">
        <f>ROUNDDOWN(((ROW(C6900)-ROW(C$7))/C$5)+1,0)</f>
        <v/>
      </c>
    </row>
    <row r="6901">
      <c r="B6901" s="28">
        <f>IF(C6901&lt; $D$4+1,MOD(((ROW(B6901)-ROW(B$7))),$C$5)+1,"")</f>
        <v/>
      </c>
      <c r="C6901" s="28">
        <f>ROUNDDOWN(((ROW(C6901)-ROW(C$7))/C$5)+1,0)</f>
        <v/>
      </c>
    </row>
    <row r="6902">
      <c r="B6902" s="28">
        <f>IF(C6902&lt; $D$4+1,MOD(((ROW(B6902)-ROW(B$7))),$C$5)+1,"")</f>
        <v/>
      </c>
      <c r="C6902" s="28">
        <f>ROUNDDOWN(((ROW(C6902)-ROW(C$7))/C$5)+1,0)</f>
        <v/>
      </c>
    </row>
    <row r="6903">
      <c r="B6903" s="28">
        <f>IF(C6903&lt; $D$4+1,MOD(((ROW(B6903)-ROW(B$7))),$C$5)+1,"")</f>
        <v/>
      </c>
      <c r="C6903" s="28">
        <f>ROUNDDOWN(((ROW(C6903)-ROW(C$7))/C$5)+1,0)</f>
        <v/>
      </c>
    </row>
    <row r="6904">
      <c r="B6904" s="28">
        <f>IF(C6904&lt; $D$4+1,MOD(((ROW(B6904)-ROW(B$7))),$C$5)+1,"")</f>
        <v/>
      </c>
      <c r="C6904" s="28">
        <f>ROUNDDOWN(((ROW(C6904)-ROW(C$7))/C$5)+1,0)</f>
        <v/>
      </c>
    </row>
    <row r="6905">
      <c r="B6905" s="28">
        <f>IF(C6905&lt; $D$4+1,MOD(((ROW(B6905)-ROW(B$7))),$C$5)+1,"")</f>
        <v/>
      </c>
      <c r="C6905" s="28">
        <f>ROUNDDOWN(((ROW(C6905)-ROW(C$7))/C$5)+1,0)</f>
        <v/>
      </c>
    </row>
    <row r="6906">
      <c r="B6906" s="28">
        <f>IF(C6906&lt; $D$4+1,MOD(((ROW(B6906)-ROW(B$7))),$C$5)+1,"")</f>
        <v/>
      </c>
      <c r="C6906" s="28">
        <f>ROUNDDOWN(((ROW(C6906)-ROW(C$7))/C$5)+1,0)</f>
        <v/>
      </c>
    </row>
    <row r="6907">
      <c r="B6907" s="28">
        <f>IF(C6907&lt; $D$4+1,MOD(((ROW(B6907)-ROW(B$7))),$C$5)+1,"")</f>
        <v/>
      </c>
      <c r="C6907" s="28">
        <f>ROUNDDOWN(((ROW(C6907)-ROW(C$7))/C$5)+1,0)</f>
        <v/>
      </c>
    </row>
    <row r="6908">
      <c r="B6908" s="28">
        <f>IF(C6908&lt; $D$4+1,MOD(((ROW(B6908)-ROW(B$7))),$C$5)+1,"")</f>
        <v/>
      </c>
      <c r="C6908" s="28">
        <f>ROUNDDOWN(((ROW(C6908)-ROW(C$7))/C$5)+1,0)</f>
        <v/>
      </c>
    </row>
    <row r="6909">
      <c r="B6909" s="28">
        <f>IF(C6909&lt; $D$4+1,MOD(((ROW(B6909)-ROW(B$7))),$C$5)+1,"")</f>
        <v/>
      </c>
      <c r="C6909" s="28">
        <f>ROUNDDOWN(((ROW(C6909)-ROW(C$7))/C$5)+1,0)</f>
        <v/>
      </c>
    </row>
    <row r="6910">
      <c r="B6910" s="28">
        <f>IF(C6910&lt; $D$4+1,MOD(((ROW(B6910)-ROW(B$7))),$C$5)+1,"")</f>
        <v/>
      </c>
      <c r="C6910" s="28">
        <f>ROUNDDOWN(((ROW(C6910)-ROW(C$7))/C$5)+1,0)</f>
        <v/>
      </c>
    </row>
    <row r="6911">
      <c r="B6911" s="28">
        <f>IF(C6911&lt; $D$4+1,MOD(((ROW(B6911)-ROW(B$7))),$C$5)+1,"")</f>
        <v/>
      </c>
      <c r="C6911" s="28">
        <f>ROUNDDOWN(((ROW(C6911)-ROW(C$7))/C$5)+1,0)</f>
        <v/>
      </c>
    </row>
    <row r="6912">
      <c r="B6912" s="28">
        <f>IF(C6912&lt; $D$4+1,MOD(((ROW(B6912)-ROW(B$7))),$C$5)+1,"")</f>
        <v/>
      </c>
      <c r="C6912" s="28">
        <f>ROUNDDOWN(((ROW(C6912)-ROW(C$7))/C$5)+1,0)</f>
        <v/>
      </c>
    </row>
    <row r="6913">
      <c r="B6913" s="28">
        <f>IF(C6913&lt; $D$4+1,MOD(((ROW(B6913)-ROW(B$7))),$C$5)+1,"")</f>
        <v/>
      </c>
      <c r="C6913" s="28">
        <f>ROUNDDOWN(((ROW(C6913)-ROW(C$7))/C$5)+1,0)</f>
        <v/>
      </c>
    </row>
    <row r="6914">
      <c r="B6914" s="28">
        <f>IF(C6914&lt; $D$4+1,MOD(((ROW(B6914)-ROW(B$7))),$C$5)+1,"")</f>
        <v/>
      </c>
      <c r="C6914" s="28">
        <f>ROUNDDOWN(((ROW(C6914)-ROW(C$7))/C$5)+1,0)</f>
        <v/>
      </c>
    </row>
    <row r="6915">
      <c r="B6915" s="28">
        <f>IF(C6915&lt; $D$4+1,MOD(((ROW(B6915)-ROW(B$7))),$C$5)+1,"")</f>
        <v/>
      </c>
      <c r="C6915" s="28">
        <f>ROUNDDOWN(((ROW(C6915)-ROW(C$7))/C$5)+1,0)</f>
        <v/>
      </c>
    </row>
    <row r="6916">
      <c r="B6916" s="28">
        <f>IF(C6916&lt; $D$4+1,MOD(((ROW(B6916)-ROW(B$7))),$C$5)+1,"")</f>
        <v/>
      </c>
      <c r="C6916" s="28">
        <f>ROUNDDOWN(((ROW(C6916)-ROW(C$7))/C$5)+1,0)</f>
        <v/>
      </c>
    </row>
    <row r="6917">
      <c r="B6917" s="28">
        <f>IF(C6917&lt; $D$4+1,MOD(((ROW(B6917)-ROW(B$7))),$C$5)+1,"")</f>
        <v/>
      </c>
      <c r="C6917" s="28">
        <f>ROUNDDOWN(((ROW(C6917)-ROW(C$7))/C$5)+1,0)</f>
        <v/>
      </c>
    </row>
    <row r="6918">
      <c r="B6918" s="28">
        <f>IF(C6918&lt; $D$4+1,MOD(((ROW(B6918)-ROW(B$7))),$C$5)+1,"")</f>
        <v/>
      </c>
      <c r="C6918" s="28">
        <f>ROUNDDOWN(((ROW(C6918)-ROW(C$7))/C$5)+1,0)</f>
        <v/>
      </c>
    </row>
    <row r="6919">
      <c r="B6919" s="28">
        <f>IF(C6919&lt; $D$4+1,MOD(((ROW(B6919)-ROW(B$7))),$C$5)+1,"")</f>
        <v/>
      </c>
      <c r="C6919" s="28">
        <f>ROUNDDOWN(((ROW(C6919)-ROW(C$7))/C$5)+1,0)</f>
        <v/>
      </c>
    </row>
    <row r="6920">
      <c r="B6920" s="28">
        <f>IF(C6920&lt; $D$4+1,MOD(((ROW(B6920)-ROW(B$7))),$C$5)+1,"")</f>
        <v/>
      </c>
      <c r="C6920" s="28">
        <f>ROUNDDOWN(((ROW(C6920)-ROW(C$7))/C$5)+1,0)</f>
        <v/>
      </c>
    </row>
    <row r="6921">
      <c r="B6921" s="28">
        <f>IF(C6921&lt; $D$4+1,MOD(((ROW(B6921)-ROW(B$7))),$C$5)+1,"")</f>
        <v/>
      </c>
      <c r="C6921" s="28">
        <f>ROUNDDOWN(((ROW(C6921)-ROW(C$7))/C$5)+1,0)</f>
        <v/>
      </c>
    </row>
    <row r="6922">
      <c r="B6922" s="28">
        <f>IF(C6922&lt; $D$4+1,MOD(((ROW(B6922)-ROW(B$7))),$C$5)+1,"")</f>
        <v/>
      </c>
      <c r="C6922" s="28">
        <f>ROUNDDOWN(((ROW(C6922)-ROW(C$7))/C$5)+1,0)</f>
        <v/>
      </c>
    </row>
    <row r="6923">
      <c r="B6923" s="28">
        <f>IF(C6923&lt; $D$4+1,MOD(((ROW(B6923)-ROW(B$7))),$C$5)+1,"")</f>
        <v/>
      </c>
      <c r="C6923" s="28">
        <f>ROUNDDOWN(((ROW(C6923)-ROW(C$7))/C$5)+1,0)</f>
        <v/>
      </c>
    </row>
    <row r="6924">
      <c r="B6924" s="28">
        <f>IF(C6924&lt; $D$4+1,MOD(((ROW(B6924)-ROW(B$7))),$C$5)+1,"")</f>
        <v/>
      </c>
      <c r="C6924" s="28">
        <f>ROUNDDOWN(((ROW(C6924)-ROW(C$7))/C$5)+1,0)</f>
        <v/>
      </c>
    </row>
    <row r="6925">
      <c r="B6925" s="28">
        <f>IF(C6925&lt; $D$4+1,MOD(((ROW(B6925)-ROW(B$7))),$C$5)+1,"")</f>
        <v/>
      </c>
      <c r="C6925" s="28">
        <f>ROUNDDOWN(((ROW(C6925)-ROW(C$7))/C$5)+1,0)</f>
        <v/>
      </c>
    </row>
    <row r="6926">
      <c r="B6926" s="28">
        <f>IF(C6926&lt; $D$4+1,MOD(((ROW(B6926)-ROW(B$7))),$C$5)+1,"")</f>
        <v/>
      </c>
      <c r="C6926" s="28">
        <f>ROUNDDOWN(((ROW(C6926)-ROW(C$7))/C$5)+1,0)</f>
        <v/>
      </c>
    </row>
    <row r="6927">
      <c r="B6927" s="28">
        <f>IF(C6927&lt; $D$4+1,MOD(((ROW(B6927)-ROW(B$7))),$C$5)+1,"")</f>
        <v/>
      </c>
      <c r="C6927" s="28">
        <f>ROUNDDOWN(((ROW(C6927)-ROW(C$7))/C$5)+1,0)</f>
        <v/>
      </c>
    </row>
    <row r="6928">
      <c r="B6928" s="28">
        <f>IF(C6928&lt; $D$4+1,MOD(((ROW(B6928)-ROW(B$7))),$C$5)+1,"")</f>
        <v/>
      </c>
      <c r="C6928" s="28">
        <f>ROUNDDOWN(((ROW(C6928)-ROW(C$7))/C$5)+1,0)</f>
        <v/>
      </c>
    </row>
    <row r="6929">
      <c r="B6929" s="28">
        <f>IF(C6929&lt; $D$4+1,MOD(((ROW(B6929)-ROW(B$7))),$C$5)+1,"")</f>
        <v/>
      </c>
      <c r="C6929" s="28">
        <f>ROUNDDOWN(((ROW(C6929)-ROW(C$7))/C$5)+1,0)</f>
        <v/>
      </c>
    </row>
    <row r="6930">
      <c r="B6930" s="28">
        <f>IF(C6930&lt; $D$4+1,MOD(((ROW(B6930)-ROW(B$7))),$C$5)+1,"")</f>
        <v/>
      </c>
      <c r="C6930" s="28">
        <f>ROUNDDOWN(((ROW(C6930)-ROW(C$7))/C$5)+1,0)</f>
        <v/>
      </c>
    </row>
    <row r="6931">
      <c r="B6931" s="28">
        <f>IF(C6931&lt; $D$4+1,MOD(((ROW(B6931)-ROW(B$7))),$C$5)+1,"")</f>
        <v/>
      </c>
      <c r="C6931" s="28">
        <f>ROUNDDOWN(((ROW(C6931)-ROW(C$7))/C$5)+1,0)</f>
        <v/>
      </c>
    </row>
    <row r="6932">
      <c r="B6932" s="28">
        <f>IF(C6932&lt; $D$4+1,MOD(((ROW(B6932)-ROW(B$7))),$C$5)+1,"")</f>
        <v/>
      </c>
      <c r="C6932" s="28">
        <f>ROUNDDOWN(((ROW(C6932)-ROW(C$7))/C$5)+1,0)</f>
        <v/>
      </c>
    </row>
    <row r="6933">
      <c r="B6933" s="28">
        <f>IF(C6933&lt; $D$4+1,MOD(((ROW(B6933)-ROW(B$7))),$C$5)+1,"")</f>
        <v/>
      </c>
      <c r="C6933" s="28">
        <f>ROUNDDOWN(((ROW(C6933)-ROW(C$7))/C$5)+1,0)</f>
        <v/>
      </c>
    </row>
    <row r="6934">
      <c r="B6934" s="28">
        <f>IF(C6934&lt; $D$4+1,MOD(((ROW(B6934)-ROW(B$7))),$C$5)+1,"")</f>
        <v/>
      </c>
      <c r="C6934" s="28">
        <f>ROUNDDOWN(((ROW(C6934)-ROW(C$7))/C$5)+1,0)</f>
        <v/>
      </c>
    </row>
    <row r="6935">
      <c r="B6935" s="28">
        <f>IF(C6935&lt; $D$4+1,MOD(((ROW(B6935)-ROW(B$7))),$C$5)+1,"")</f>
        <v/>
      </c>
      <c r="C6935" s="28">
        <f>ROUNDDOWN(((ROW(C6935)-ROW(C$7))/C$5)+1,0)</f>
        <v/>
      </c>
    </row>
    <row r="6936">
      <c r="B6936" s="28">
        <f>IF(C6936&lt; $D$4+1,MOD(((ROW(B6936)-ROW(B$7))),$C$5)+1,"")</f>
        <v/>
      </c>
      <c r="C6936" s="28">
        <f>ROUNDDOWN(((ROW(C6936)-ROW(C$7))/C$5)+1,0)</f>
        <v/>
      </c>
    </row>
    <row r="6937">
      <c r="B6937" s="28">
        <f>IF(C6937&lt; $D$4+1,MOD(((ROW(B6937)-ROW(B$7))),$C$5)+1,"")</f>
        <v/>
      </c>
      <c r="C6937" s="28">
        <f>ROUNDDOWN(((ROW(C6937)-ROW(C$7))/C$5)+1,0)</f>
        <v/>
      </c>
    </row>
    <row r="6938">
      <c r="B6938" s="28">
        <f>IF(C6938&lt; $D$4+1,MOD(((ROW(B6938)-ROW(B$7))),$C$5)+1,"")</f>
        <v/>
      </c>
      <c r="C6938" s="28">
        <f>ROUNDDOWN(((ROW(C6938)-ROW(C$7))/C$5)+1,0)</f>
        <v/>
      </c>
    </row>
    <row r="6939">
      <c r="B6939" s="28">
        <f>IF(C6939&lt; $D$4+1,MOD(((ROW(B6939)-ROW(B$7))),$C$5)+1,"")</f>
        <v/>
      </c>
      <c r="C6939" s="28">
        <f>ROUNDDOWN(((ROW(C6939)-ROW(C$7))/C$5)+1,0)</f>
        <v/>
      </c>
    </row>
    <row r="6940">
      <c r="B6940" s="28">
        <f>IF(C6940&lt; $D$4+1,MOD(((ROW(B6940)-ROW(B$7))),$C$5)+1,"")</f>
        <v/>
      </c>
      <c r="C6940" s="28">
        <f>ROUNDDOWN(((ROW(C6940)-ROW(C$7))/C$5)+1,0)</f>
        <v/>
      </c>
    </row>
    <row r="6941">
      <c r="B6941" s="28">
        <f>IF(C6941&lt; $D$4+1,MOD(((ROW(B6941)-ROW(B$7))),$C$5)+1,"")</f>
        <v/>
      </c>
      <c r="C6941" s="28">
        <f>ROUNDDOWN(((ROW(C6941)-ROW(C$7))/C$5)+1,0)</f>
        <v/>
      </c>
    </row>
    <row r="6942">
      <c r="B6942" s="28">
        <f>IF(C6942&lt; $D$4+1,MOD(((ROW(B6942)-ROW(B$7))),$C$5)+1,"")</f>
        <v/>
      </c>
      <c r="C6942" s="28">
        <f>ROUNDDOWN(((ROW(C6942)-ROW(C$7))/C$5)+1,0)</f>
        <v/>
      </c>
    </row>
    <row r="6943">
      <c r="B6943" s="28">
        <f>IF(C6943&lt; $D$4+1,MOD(((ROW(B6943)-ROW(B$7))),$C$5)+1,"")</f>
        <v/>
      </c>
      <c r="C6943" s="28">
        <f>ROUNDDOWN(((ROW(C6943)-ROW(C$7))/C$5)+1,0)</f>
        <v/>
      </c>
    </row>
    <row r="6944">
      <c r="B6944" s="28">
        <f>IF(C6944&lt; $D$4+1,MOD(((ROW(B6944)-ROW(B$7))),$C$5)+1,"")</f>
        <v/>
      </c>
      <c r="C6944" s="28">
        <f>ROUNDDOWN(((ROW(C6944)-ROW(C$7))/C$5)+1,0)</f>
        <v/>
      </c>
    </row>
    <row r="6945">
      <c r="B6945" s="28">
        <f>IF(C6945&lt; $D$4+1,MOD(((ROW(B6945)-ROW(B$7))),$C$5)+1,"")</f>
        <v/>
      </c>
      <c r="C6945" s="28">
        <f>ROUNDDOWN(((ROW(C6945)-ROW(C$7))/C$5)+1,0)</f>
        <v/>
      </c>
    </row>
    <row r="6946">
      <c r="B6946" s="28">
        <f>IF(C6946&lt; $D$4+1,MOD(((ROW(B6946)-ROW(B$7))),$C$5)+1,"")</f>
        <v/>
      </c>
      <c r="C6946" s="28">
        <f>ROUNDDOWN(((ROW(C6946)-ROW(C$7))/C$5)+1,0)</f>
        <v/>
      </c>
    </row>
    <row r="6947">
      <c r="B6947" s="28">
        <f>IF(C6947&lt; $D$4+1,MOD(((ROW(B6947)-ROW(B$7))),$C$5)+1,"")</f>
        <v/>
      </c>
      <c r="C6947" s="28">
        <f>ROUNDDOWN(((ROW(C6947)-ROW(C$7))/C$5)+1,0)</f>
        <v/>
      </c>
    </row>
    <row r="6948">
      <c r="B6948" s="28">
        <f>IF(C6948&lt; $D$4+1,MOD(((ROW(B6948)-ROW(B$7))),$C$5)+1,"")</f>
        <v/>
      </c>
      <c r="C6948" s="28">
        <f>ROUNDDOWN(((ROW(C6948)-ROW(C$7))/C$5)+1,0)</f>
        <v/>
      </c>
    </row>
    <row r="6949">
      <c r="B6949" s="28">
        <f>IF(C6949&lt; $D$4+1,MOD(((ROW(B6949)-ROW(B$7))),$C$5)+1,"")</f>
        <v/>
      </c>
      <c r="C6949" s="28">
        <f>ROUNDDOWN(((ROW(C6949)-ROW(C$7))/C$5)+1,0)</f>
        <v/>
      </c>
    </row>
    <row r="6950">
      <c r="B6950" s="28">
        <f>IF(C6950&lt; $D$4+1,MOD(((ROW(B6950)-ROW(B$7))),$C$5)+1,"")</f>
        <v/>
      </c>
      <c r="C6950" s="28">
        <f>ROUNDDOWN(((ROW(C6950)-ROW(C$7))/C$5)+1,0)</f>
        <v/>
      </c>
    </row>
    <row r="6951">
      <c r="B6951" s="28">
        <f>IF(C6951&lt; $D$4+1,MOD(((ROW(B6951)-ROW(B$7))),$C$5)+1,"")</f>
        <v/>
      </c>
      <c r="C6951" s="28">
        <f>ROUNDDOWN(((ROW(C6951)-ROW(C$7))/C$5)+1,0)</f>
        <v/>
      </c>
    </row>
    <row r="6952">
      <c r="B6952" s="28">
        <f>IF(C6952&lt; $D$4+1,MOD(((ROW(B6952)-ROW(B$7))),$C$5)+1,"")</f>
        <v/>
      </c>
      <c r="C6952" s="28">
        <f>ROUNDDOWN(((ROW(C6952)-ROW(C$7))/C$5)+1,0)</f>
        <v/>
      </c>
    </row>
    <row r="6953">
      <c r="B6953" s="28">
        <f>IF(C6953&lt; $D$4+1,MOD(((ROW(B6953)-ROW(B$7))),$C$5)+1,"")</f>
        <v/>
      </c>
      <c r="C6953" s="28">
        <f>ROUNDDOWN(((ROW(C6953)-ROW(C$7))/C$5)+1,0)</f>
        <v/>
      </c>
    </row>
    <row r="6954">
      <c r="B6954" s="28">
        <f>IF(C6954&lt; $D$4+1,MOD(((ROW(B6954)-ROW(B$7))),$C$5)+1,"")</f>
        <v/>
      </c>
      <c r="C6954" s="28">
        <f>ROUNDDOWN(((ROW(C6954)-ROW(C$7))/C$5)+1,0)</f>
        <v/>
      </c>
    </row>
    <row r="6955">
      <c r="B6955" s="28">
        <f>IF(C6955&lt; $D$4+1,MOD(((ROW(B6955)-ROW(B$7))),$C$5)+1,"")</f>
        <v/>
      </c>
      <c r="C6955" s="28">
        <f>ROUNDDOWN(((ROW(C6955)-ROW(C$7))/C$5)+1,0)</f>
        <v/>
      </c>
    </row>
    <row r="6956">
      <c r="B6956" s="28">
        <f>IF(C6956&lt; $D$4+1,MOD(((ROW(B6956)-ROW(B$7))),$C$5)+1,"")</f>
        <v/>
      </c>
      <c r="C6956" s="28">
        <f>ROUNDDOWN(((ROW(C6956)-ROW(C$7))/C$5)+1,0)</f>
        <v/>
      </c>
    </row>
    <row r="6957">
      <c r="B6957" s="28">
        <f>IF(C6957&lt; $D$4+1,MOD(((ROW(B6957)-ROW(B$7))),$C$5)+1,"")</f>
        <v/>
      </c>
      <c r="C6957" s="28">
        <f>ROUNDDOWN(((ROW(C6957)-ROW(C$7))/C$5)+1,0)</f>
        <v/>
      </c>
    </row>
    <row r="6958">
      <c r="B6958" s="28">
        <f>IF(C6958&lt; $D$4+1,MOD(((ROW(B6958)-ROW(B$7))),$C$5)+1,"")</f>
        <v/>
      </c>
      <c r="C6958" s="28">
        <f>ROUNDDOWN(((ROW(C6958)-ROW(C$7))/C$5)+1,0)</f>
        <v/>
      </c>
    </row>
    <row r="6959">
      <c r="B6959" s="28">
        <f>IF(C6959&lt; $D$4+1,MOD(((ROW(B6959)-ROW(B$7))),$C$5)+1,"")</f>
        <v/>
      </c>
      <c r="C6959" s="28">
        <f>ROUNDDOWN(((ROW(C6959)-ROW(C$7))/C$5)+1,0)</f>
        <v/>
      </c>
    </row>
    <row r="6960">
      <c r="B6960" s="28">
        <f>IF(C6960&lt; $D$4+1,MOD(((ROW(B6960)-ROW(B$7))),$C$5)+1,"")</f>
        <v/>
      </c>
      <c r="C6960" s="28">
        <f>ROUNDDOWN(((ROW(C6960)-ROW(C$7))/C$5)+1,0)</f>
        <v/>
      </c>
    </row>
    <row r="6961">
      <c r="B6961" s="28">
        <f>IF(C6961&lt; $D$4+1,MOD(((ROW(B6961)-ROW(B$7))),$C$5)+1,"")</f>
        <v/>
      </c>
      <c r="C6961" s="28">
        <f>ROUNDDOWN(((ROW(C6961)-ROW(C$7))/C$5)+1,0)</f>
        <v/>
      </c>
    </row>
    <row r="6962">
      <c r="B6962" s="28">
        <f>IF(C6962&lt; $D$4+1,MOD(((ROW(B6962)-ROW(B$7))),$C$5)+1,"")</f>
        <v/>
      </c>
      <c r="C6962" s="28">
        <f>ROUNDDOWN(((ROW(C6962)-ROW(C$7))/C$5)+1,0)</f>
        <v/>
      </c>
    </row>
    <row r="6963">
      <c r="B6963" s="28">
        <f>IF(C6963&lt; $D$4+1,MOD(((ROW(B6963)-ROW(B$7))),$C$5)+1,"")</f>
        <v/>
      </c>
      <c r="C6963" s="28">
        <f>ROUNDDOWN(((ROW(C6963)-ROW(C$7))/C$5)+1,0)</f>
        <v/>
      </c>
    </row>
    <row r="6964">
      <c r="B6964" s="28">
        <f>IF(C6964&lt; $D$4+1,MOD(((ROW(B6964)-ROW(B$7))),$C$5)+1,"")</f>
        <v/>
      </c>
      <c r="C6964" s="28">
        <f>ROUNDDOWN(((ROW(C6964)-ROW(C$7))/C$5)+1,0)</f>
        <v/>
      </c>
    </row>
    <row r="6965">
      <c r="B6965" s="28">
        <f>IF(C6965&lt; $D$4+1,MOD(((ROW(B6965)-ROW(B$7))),$C$5)+1,"")</f>
        <v/>
      </c>
      <c r="C6965" s="28">
        <f>ROUNDDOWN(((ROW(C6965)-ROW(C$7))/C$5)+1,0)</f>
        <v/>
      </c>
    </row>
    <row r="6966">
      <c r="B6966" s="28">
        <f>IF(C6966&lt; $D$4+1,MOD(((ROW(B6966)-ROW(B$7))),$C$5)+1,"")</f>
        <v/>
      </c>
      <c r="C6966" s="28">
        <f>ROUNDDOWN(((ROW(C6966)-ROW(C$7))/C$5)+1,0)</f>
        <v/>
      </c>
    </row>
    <row r="6967">
      <c r="B6967" s="28">
        <f>IF(C6967&lt; $D$4+1,MOD(((ROW(B6967)-ROW(B$7))),$C$5)+1,"")</f>
        <v/>
      </c>
      <c r="C6967" s="28">
        <f>ROUNDDOWN(((ROW(C6967)-ROW(C$7))/C$5)+1,0)</f>
        <v/>
      </c>
    </row>
    <row r="6968">
      <c r="B6968" s="28">
        <f>IF(C6968&lt; $D$4+1,MOD(((ROW(B6968)-ROW(B$7))),$C$5)+1,"")</f>
        <v/>
      </c>
      <c r="C6968" s="28">
        <f>ROUNDDOWN(((ROW(C6968)-ROW(C$7))/C$5)+1,0)</f>
        <v/>
      </c>
    </row>
    <row r="6969">
      <c r="B6969" s="28">
        <f>IF(C6969&lt; $D$4+1,MOD(((ROW(B6969)-ROW(B$7))),$C$5)+1,"")</f>
        <v/>
      </c>
      <c r="C6969" s="28">
        <f>ROUNDDOWN(((ROW(C6969)-ROW(C$7))/C$5)+1,0)</f>
        <v/>
      </c>
    </row>
    <row r="6970">
      <c r="B6970" s="28">
        <f>IF(C6970&lt; $D$4+1,MOD(((ROW(B6970)-ROW(B$7))),$C$5)+1,"")</f>
        <v/>
      </c>
      <c r="C6970" s="28">
        <f>ROUNDDOWN(((ROW(C6970)-ROW(C$7))/C$5)+1,0)</f>
        <v/>
      </c>
    </row>
    <row r="6971">
      <c r="B6971" s="28">
        <f>IF(C6971&lt; $D$4+1,MOD(((ROW(B6971)-ROW(B$7))),$C$5)+1,"")</f>
        <v/>
      </c>
      <c r="C6971" s="28">
        <f>ROUNDDOWN(((ROW(C6971)-ROW(C$7))/C$5)+1,0)</f>
        <v/>
      </c>
    </row>
    <row r="6972">
      <c r="B6972" s="28">
        <f>IF(C6972&lt; $D$4+1,MOD(((ROW(B6972)-ROW(B$7))),$C$5)+1,"")</f>
        <v/>
      </c>
      <c r="C6972" s="28">
        <f>ROUNDDOWN(((ROW(C6972)-ROW(C$7))/C$5)+1,0)</f>
        <v/>
      </c>
    </row>
    <row r="6973">
      <c r="B6973" s="28">
        <f>IF(C6973&lt; $D$4+1,MOD(((ROW(B6973)-ROW(B$7))),$C$5)+1,"")</f>
        <v/>
      </c>
      <c r="C6973" s="28">
        <f>ROUNDDOWN(((ROW(C6973)-ROW(C$7))/C$5)+1,0)</f>
        <v/>
      </c>
    </row>
    <row r="6974">
      <c r="B6974" s="28">
        <f>IF(C6974&lt; $D$4+1,MOD(((ROW(B6974)-ROW(B$7))),$C$5)+1,"")</f>
        <v/>
      </c>
      <c r="C6974" s="28">
        <f>ROUNDDOWN(((ROW(C6974)-ROW(C$7))/C$5)+1,0)</f>
        <v/>
      </c>
    </row>
    <row r="6975">
      <c r="B6975" s="28">
        <f>IF(C6975&lt; $D$4+1,MOD(((ROW(B6975)-ROW(B$7))),$C$5)+1,"")</f>
        <v/>
      </c>
      <c r="C6975" s="28">
        <f>ROUNDDOWN(((ROW(C6975)-ROW(C$7))/C$5)+1,0)</f>
        <v/>
      </c>
    </row>
    <row r="6976">
      <c r="B6976" s="28">
        <f>IF(C6976&lt; $D$4+1,MOD(((ROW(B6976)-ROW(B$7))),$C$5)+1,"")</f>
        <v/>
      </c>
      <c r="C6976" s="28">
        <f>ROUNDDOWN(((ROW(C6976)-ROW(C$7))/C$5)+1,0)</f>
        <v/>
      </c>
    </row>
    <row r="6977">
      <c r="B6977" s="28">
        <f>IF(C6977&lt; $D$4+1,MOD(((ROW(B6977)-ROW(B$7))),$C$5)+1,"")</f>
        <v/>
      </c>
      <c r="C6977" s="28">
        <f>ROUNDDOWN(((ROW(C6977)-ROW(C$7))/C$5)+1,0)</f>
        <v/>
      </c>
    </row>
    <row r="6978">
      <c r="B6978" s="28">
        <f>IF(C6978&lt; $D$4+1,MOD(((ROW(B6978)-ROW(B$7))),$C$5)+1,"")</f>
        <v/>
      </c>
      <c r="C6978" s="28">
        <f>ROUNDDOWN(((ROW(C6978)-ROW(C$7))/C$5)+1,0)</f>
        <v/>
      </c>
    </row>
    <row r="6979">
      <c r="B6979" s="28">
        <f>IF(C6979&lt; $D$4+1,MOD(((ROW(B6979)-ROW(B$7))),$C$5)+1,"")</f>
        <v/>
      </c>
      <c r="C6979" s="28">
        <f>ROUNDDOWN(((ROW(C6979)-ROW(C$7))/C$5)+1,0)</f>
        <v/>
      </c>
    </row>
    <row r="6980">
      <c r="B6980" s="28">
        <f>IF(C6980&lt; $D$4+1,MOD(((ROW(B6980)-ROW(B$7))),$C$5)+1,"")</f>
        <v/>
      </c>
      <c r="C6980" s="28">
        <f>ROUNDDOWN(((ROW(C6980)-ROW(C$7))/C$5)+1,0)</f>
        <v/>
      </c>
    </row>
    <row r="6981">
      <c r="B6981" s="28">
        <f>IF(C6981&lt; $D$4+1,MOD(((ROW(B6981)-ROW(B$7))),$C$5)+1,"")</f>
        <v/>
      </c>
      <c r="C6981" s="28">
        <f>ROUNDDOWN(((ROW(C6981)-ROW(C$7))/C$5)+1,0)</f>
        <v/>
      </c>
    </row>
    <row r="6982">
      <c r="B6982" s="28">
        <f>IF(C6982&lt; $D$4+1,MOD(((ROW(B6982)-ROW(B$7))),$C$5)+1,"")</f>
        <v/>
      </c>
      <c r="C6982" s="28">
        <f>ROUNDDOWN(((ROW(C6982)-ROW(C$7))/C$5)+1,0)</f>
        <v/>
      </c>
    </row>
    <row r="6983">
      <c r="B6983" s="28">
        <f>IF(C6983&lt; $D$4+1,MOD(((ROW(B6983)-ROW(B$7))),$C$5)+1,"")</f>
        <v/>
      </c>
      <c r="C6983" s="28">
        <f>ROUNDDOWN(((ROW(C6983)-ROW(C$7))/C$5)+1,0)</f>
        <v/>
      </c>
    </row>
    <row r="6984">
      <c r="B6984" s="28">
        <f>IF(C6984&lt; $D$4+1,MOD(((ROW(B6984)-ROW(B$7))),$C$5)+1,"")</f>
        <v/>
      </c>
      <c r="C6984" s="28">
        <f>ROUNDDOWN(((ROW(C6984)-ROW(C$7))/C$5)+1,0)</f>
        <v/>
      </c>
    </row>
    <row r="6985">
      <c r="B6985" s="28">
        <f>IF(C6985&lt; $D$4+1,MOD(((ROW(B6985)-ROW(B$7))),$C$5)+1,"")</f>
        <v/>
      </c>
      <c r="C6985" s="28">
        <f>ROUNDDOWN(((ROW(C6985)-ROW(C$7))/C$5)+1,0)</f>
        <v/>
      </c>
    </row>
    <row r="6986">
      <c r="B6986" s="28">
        <f>IF(C6986&lt; $D$4+1,MOD(((ROW(B6986)-ROW(B$7))),$C$5)+1,"")</f>
        <v/>
      </c>
      <c r="C6986" s="28">
        <f>ROUNDDOWN(((ROW(C6986)-ROW(C$7))/C$5)+1,0)</f>
        <v/>
      </c>
    </row>
    <row r="6987">
      <c r="B6987" s="28">
        <f>IF(C6987&lt; $D$4+1,MOD(((ROW(B6987)-ROW(B$7))),$C$5)+1,"")</f>
        <v/>
      </c>
      <c r="C6987" s="28">
        <f>ROUNDDOWN(((ROW(C6987)-ROW(C$7))/C$5)+1,0)</f>
        <v/>
      </c>
    </row>
    <row r="6988">
      <c r="B6988" s="28">
        <f>IF(C6988&lt; $D$4+1,MOD(((ROW(B6988)-ROW(B$7))),$C$5)+1,"")</f>
        <v/>
      </c>
      <c r="C6988" s="28">
        <f>ROUNDDOWN(((ROW(C6988)-ROW(C$7))/C$5)+1,0)</f>
        <v/>
      </c>
    </row>
    <row r="6989">
      <c r="B6989" s="28">
        <f>IF(C6989&lt; $D$4+1,MOD(((ROW(B6989)-ROW(B$7))),$C$5)+1,"")</f>
        <v/>
      </c>
      <c r="C6989" s="28">
        <f>ROUNDDOWN(((ROW(C6989)-ROW(C$7))/C$5)+1,0)</f>
        <v/>
      </c>
    </row>
    <row r="6990">
      <c r="B6990" s="28">
        <f>IF(C6990&lt; $D$4+1,MOD(((ROW(B6990)-ROW(B$7))),$C$5)+1,"")</f>
        <v/>
      </c>
      <c r="C6990" s="28">
        <f>ROUNDDOWN(((ROW(C6990)-ROW(C$7))/C$5)+1,0)</f>
        <v/>
      </c>
    </row>
    <row r="6991">
      <c r="B6991" s="28">
        <f>IF(C6991&lt; $D$4+1,MOD(((ROW(B6991)-ROW(B$7))),$C$5)+1,"")</f>
        <v/>
      </c>
      <c r="C6991" s="28">
        <f>ROUNDDOWN(((ROW(C6991)-ROW(C$7))/C$5)+1,0)</f>
        <v/>
      </c>
    </row>
    <row r="6992">
      <c r="B6992" s="28">
        <f>IF(C6992&lt; $D$4+1,MOD(((ROW(B6992)-ROW(B$7))),$C$5)+1,"")</f>
        <v/>
      </c>
      <c r="C6992" s="28">
        <f>ROUNDDOWN(((ROW(C6992)-ROW(C$7))/C$5)+1,0)</f>
        <v/>
      </c>
    </row>
    <row r="6993">
      <c r="B6993" s="28">
        <f>IF(C6993&lt; $D$4+1,MOD(((ROW(B6993)-ROW(B$7))),$C$5)+1,"")</f>
        <v/>
      </c>
      <c r="C6993" s="28">
        <f>ROUNDDOWN(((ROW(C6993)-ROW(C$7))/C$5)+1,0)</f>
        <v/>
      </c>
    </row>
    <row r="6994">
      <c r="B6994" s="28">
        <f>IF(C6994&lt; $D$4+1,MOD(((ROW(B6994)-ROW(B$7))),$C$5)+1,"")</f>
        <v/>
      </c>
      <c r="C6994" s="28">
        <f>ROUNDDOWN(((ROW(C6994)-ROW(C$7))/C$5)+1,0)</f>
        <v/>
      </c>
    </row>
    <row r="6995">
      <c r="B6995" s="28">
        <f>IF(C6995&lt; $D$4+1,MOD(((ROW(B6995)-ROW(B$7))),$C$5)+1,"")</f>
        <v/>
      </c>
      <c r="C6995" s="28">
        <f>ROUNDDOWN(((ROW(C6995)-ROW(C$7))/C$5)+1,0)</f>
        <v/>
      </c>
    </row>
    <row r="6996">
      <c r="B6996" s="28">
        <f>IF(C6996&lt; $D$4+1,MOD(((ROW(B6996)-ROW(B$7))),$C$5)+1,"")</f>
        <v/>
      </c>
      <c r="C6996" s="28">
        <f>ROUNDDOWN(((ROW(C6996)-ROW(C$7))/C$5)+1,0)</f>
        <v/>
      </c>
    </row>
    <row r="6997">
      <c r="B6997" s="28">
        <f>IF(C6997&lt; $D$4+1,MOD(((ROW(B6997)-ROW(B$7))),$C$5)+1,"")</f>
        <v/>
      </c>
      <c r="C6997" s="28">
        <f>ROUNDDOWN(((ROW(C6997)-ROW(C$7))/C$5)+1,0)</f>
        <v/>
      </c>
    </row>
    <row r="6998">
      <c r="B6998" s="28">
        <f>IF(C6998&lt; $D$4+1,MOD(((ROW(B6998)-ROW(B$7))),$C$5)+1,"")</f>
        <v/>
      </c>
      <c r="C6998" s="28">
        <f>ROUNDDOWN(((ROW(C6998)-ROW(C$7))/C$5)+1,0)</f>
        <v/>
      </c>
    </row>
    <row r="6999">
      <c r="B6999" s="28">
        <f>IF(C6999&lt; $D$4+1,MOD(((ROW(B6999)-ROW(B$7))),$C$5)+1,"")</f>
        <v/>
      </c>
      <c r="C6999" s="28">
        <f>ROUNDDOWN(((ROW(C6999)-ROW(C$7))/C$5)+1,0)</f>
        <v/>
      </c>
    </row>
    <row r="7000">
      <c r="B7000" s="28">
        <f>IF(C7000&lt; $D$4+1,MOD(((ROW(B7000)-ROW(B$7))),$C$5)+1,"")</f>
        <v/>
      </c>
      <c r="C7000" s="28">
        <f>ROUNDDOWN(((ROW(C7000)-ROW(C$7))/C$5)+1,0)</f>
        <v/>
      </c>
    </row>
    <row r="7001">
      <c r="B7001" s="28">
        <f>IF(C7001&lt; $D$4+1,MOD(((ROW(B7001)-ROW(B$7))),$C$5)+1,"")</f>
        <v/>
      </c>
      <c r="C7001" s="28">
        <f>ROUNDDOWN(((ROW(C7001)-ROW(C$7))/C$5)+1,0)</f>
        <v/>
      </c>
    </row>
    <row r="7002">
      <c r="B7002" s="28">
        <f>IF(C7002&lt; $D$4+1,MOD(((ROW(B7002)-ROW(B$7))),$C$5)+1,"")</f>
        <v/>
      </c>
      <c r="C7002" s="28">
        <f>ROUNDDOWN(((ROW(C7002)-ROW(C$7))/C$5)+1,0)</f>
        <v/>
      </c>
    </row>
    <row r="7003">
      <c r="B7003" s="28">
        <f>IF(C7003&lt; $D$4+1,MOD(((ROW(B7003)-ROW(B$7))),$C$5)+1,"")</f>
        <v/>
      </c>
      <c r="C7003" s="28">
        <f>ROUNDDOWN(((ROW(C7003)-ROW(C$7))/C$5)+1,0)</f>
        <v/>
      </c>
    </row>
    <row r="7004">
      <c r="B7004" s="28">
        <f>IF(C7004&lt; $D$4+1,MOD(((ROW(B7004)-ROW(B$7))),$C$5)+1,"")</f>
        <v/>
      </c>
      <c r="C7004" s="28">
        <f>ROUNDDOWN(((ROW(C7004)-ROW(C$7))/C$5)+1,0)</f>
        <v/>
      </c>
    </row>
    <row r="7005">
      <c r="B7005" s="28">
        <f>IF(C7005&lt; $D$4+1,MOD(((ROW(B7005)-ROW(B$7))),$C$5)+1,"")</f>
        <v/>
      </c>
      <c r="C7005" s="28">
        <f>ROUNDDOWN(((ROW(C7005)-ROW(C$7))/C$5)+1,0)</f>
        <v/>
      </c>
    </row>
    <row r="7006">
      <c r="B7006" s="28">
        <f>IF(C7006&lt; $D$4+1,MOD(((ROW(B7006)-ROW(B$7))),$C$5)+1,"")</f>
        <v/>
      </c>
      <c r="C7006" s="28">
        <f>ROUNDDOWN(((ROW(C7006)-ROW(C$7))/C$5)+1,0)</f>
        <v/>
      </c>
    </row>
    <row r="7007">
      <c r="B7007" s="28">
        <f>IF(C7007&lt; $D$4+1,MOD(((ROW(B7007)-ROW(B$7))),$C$5)+1,"")</f>
        <v/>
      </c>
      <c r="C7007" s="28">
        <f>ROUNDDOWN(((ROW(C7007)-ROW(C$7))/C$5)+1,0)</f>
        <v/>
      </c>
    </row>
    <row r="7008">
      <c r="B7008" s="28">
        <f>IF(C7008&lt; $D$4+1,MOD(((ROW(B7008)-ROW(B$7))),$C$5)+1,"")</f>
        <v/>
      </c>
      <c r="C7008" s="28">
        <f>ROUNDDOWN(((ROW(C7008)-ROW(C$7))/C$5)+1,0)</f>
        <v/>
      </c>
    </row>
    <row r="7009">
      <c r="B7009" s="28">
        <f>IF(C7009&lt; $D$4+1,MOD(((ROW(B7009)-ROW(B$7))),$C$5)+1,"")</f>
        <v/>
      </c>
      <c r="C7009" s="28">
        <f>ROUNDDOWN(((ROW(C7009)-ROW(C$7))/C$5)+1,0)</f>
        <v/>
      </c>
    </row>
    <row r="7010">
      <c r="B7010" s="28">
        <f>IF(C7010&lt; $D$4+1,MOD(((ROW(B7010)-ROW(B$7))),$C$5)+1,"")</f>
        <v/>
      </c>
      <c r="C7010" s="28">
        <f>ROUNDDOWN(((ROW(C7010)-ROW(C$7))/C$5)+1,0)</f>
        <v/>
      </c>
    </row>
    <row r="7011">
      <c r="B7011" s="28">
        <f>IF(C7011&lt; $D$4+1,MOD(((ROW(B7011)-ROW(B$7))),$C$5)+1,"")</f>
        <v/>
      </c>
      <c r="C7011" s="28">
        <f>ROUNDDOWN(((ROW(C7011)-ROW(C$7))/C$5)+1,0)</f>
        <v/>
      </c>
    </row>
    <row r="7012">
      <c r="B7012" s="28">
        <f>IF(C7012&lt; $D$4+1,MOD(((ROW(B7012)-ROW(B$7))),$C$5)+1,"")</f>
        <v/>
      </c>
      <c r="C7012" s="28">
        <f>ROUNDDOWN(((ROW(C7012)-ROW(C$7))/C$5)+1,0)</f>
        <v/>
      </c>
    </row>
    <row r="7013">
      <c r="B7013" s="28">
        <f>IF(C7013&lt; $D$4+1,MOD(((ROW(B7013)-ROW(B$7))),$C$5)+1,"")</f>
        <v/>
      </c>
      <c r="C7013" s="28">
        <f>ROUNDDOWN(((ROW(C7013)-ROW(C$7))/C$5)+1,0)</f>
        <v/>
      </c>
    </row>
    <row r="7014">
      <c r="B7014" s="28">
        <f>IF(C7014&lt; $D$4+1,MOD(((ROW(B7014)-ROW(B$7))),$C$5)+1,"")</f>
        <v/>
      </c>
      <c r="C7014" s="28">
        <f>ROUNDDOWN(((ROW(C7014)-ROW(C$7))/C$5)+1,0)</f>
        <v/>
      </c>
    </row>
    <row r="7015">
      <c r="B7015" s="28">
        <f>IF(C7015&lt; $D$4+1,MOD(((ROW(B7015)-ROW(B$7))),$C$5)+1,"")</f>
        <v/>
      </c>
      <c r="C7015" s="28">
        <f>ROUNDDOWN(((ROW(C7015)-ROW(C$7))/C$5)+1,0)</f>
        <v/>
      </c>
    </row>
    <row r="7016">
      <c r="B7016" s="28">
        <f>IF(C7016&lt; $D$4+1,MOD(((ROW(B7016)-ROW(B$7))),$C$5)+1,"")</f>
        <v/>
      </c>
      <c r="C7016" s="28">
        <f>ROUNDDOWN(((ROW(C7016)-ROW(C$7))/C$5)+1,0)</f>
        <v/>
      </c>
    </row>
    <row r="7017">
      <c r="B7017" s="28">
        <f>IF(C7017&lt; $D$4+1,MOD(((ROW(B7017)-ROW(B$7))),$C$5)+1,"")</f>
        <v/>
      </c>
      <c r="C7017" s="28">
        <f>ROUNDDOWN(((ROW(C7017)-ROW(C$7))/C$5)+1,0)</f>
        <v/>
      </c>
    </row>
    <row r="7018">
      <c r="B7018" s="28">
        <f>IF(C7018&lt; $D$4+1,MOD(((ROW(B7018)-ROW(B$7))),$C$5)+1,"")</f>
        <v/>
      </c>
      <c r="C7018" s="28">
        <f>ROUNDDOWN(((ROW(C7018)-ROW(C$7))/C$5)+1,0)</f>
        <v/>
      </c>
    </row>
    <row r="7019">
      <c r="B7019" s="28">
        <f>IF(C7019&lt; $D$4+1,MOD(((ROW(B7019)-ROW(B$7))),$C$5)+1,"")</f>
        <v/>
      </c>
      <c r="C7019" s="28">
        <f>ROUNDDOWN(((ROW(C7019)-ROW(C$7))/C$5)+1,0)</f>
        <v/>
      </c>
    </row>
    <row r="7020">
      <c r="B7020" s="28">
        <f>IF(C7020&lt; $D$4+1,MOD(((ROW(B7020)-ROW(B$7))),$C$5)+1,"")</f>
        <v/>
      </c>
      <c r="C7020" s="28">
        <f>ROUNDDOWN(((ROW(C7020)-ROW(C$7))/C$5)+1,0)</f>
        <v/>
      </c>
    </row>
    <row r="7021">
      <c r="B7021" s="28">
        <f>IF(C7021&lt; $D$4+1,MOD(((ROW(B7021)-ROW(B$7))),$C$5)+1,"")</f>
        <v/>
      </c>
      <c r="C7021" s="28">
        <f>ROUNDDOWN(((ROW(C7021)-ROW(C$7))/C$5)+1,0)</f>
        <v/>
      </c>
    </row>
    <row r="7022">
      <c r="B7022" s="28">
        <f>IF(C7022&lt; $D$4+1,MOD(((ROW(B7022)-ROW(B$7))),$C$5)+1,"")</f>
        <v/>
      </c>
      <c r="C7022" s="28">
        <f>ROUNDDOWN(((ROW(C7022)-ROW(C$7))/C$5)+1,0)</f>
        <v/>
      </c>
    </row>
    <row r="7023">
      <c r="B7023" s="28">
        <f>IF(C7023&lt; $D$4+1,MOD(((ROW(B7023)-ROW(B$7))),$C$5)+1,"")</f>
        <v/>
      </c>
      <c r="C7023" s="28">
        <f>ROUNDDOWN(((ROW(C7023)-ROW(C$7))/C$5)+1,0)</f>
        <v/>
      </c>
    </row>
    <row r="7024">
      <c r="B7024" s="28">
        <f>IF(C7024&lt; $D$4+1,MOD(((ROW(B7024)-ROW(B$7))),$C$5)+1,"")</f>
        <v/>
      </c>
      <c r="C7024" s="28">
        <f>ROUNDDOWN(((ROW(C7024)-ROW(C$7))/C$5)+1,0)</f>
        <v/>
      </c>
    </row>
    <row r="7025">
      <c r="B7025" s="28">
        <f>IF(C7025&lt; $D$4+1,MOD(((ROW(B7025)-ROW(B$7))),$C$5)+1,"")</f>
        <v/>
      </c>
      <c r="C7025" s="28">
        <f>ROUNDDOWN(((ROW(C7025)-ROW(C$7))/C$5)+1,0)</f>
        <v/>
      </c>
    </row>
    <row r="7026">
      <c r="B7026" s="28">
        <f>IF(C7026&lt; $D$4+1,MOD(((ROW(B7026)-ROW(B$7))),$C$5)+1,"")</f>
        <v/>
      </c>
      <c r="C7026" s="28">
        <f>ROUNDDOWN(((ROW(C7026)-ROW(C$7))/C$5)+1,0)</f>
        <v/>
      </c>
    </row>
    <row r="7027">
      <c r="B7027" s="28">
        <f>IF(C7027&lt; $D$4+1,MOD(((ROW(B7027)-ROW(B$7))),$C$5)+1,"")</f>
        <v/>
      </c>
      <c r="C7027" s="28">
        <f>ROUNDDOWN(((ROW(C7027)-ROW(C$7))/C$5)+1,0)</f>
        <v/>
      </c>
    </row>
    <row r="7028">
      <c r="B7028" s="28">
        <f>IF(C7028&lt; $D$4+1,MOD(((ROW(B7028)-ROW(B$7))),$C$5)+1,"")</f>
        <v/>
      </c>
      <c r="C7028" s="28">
        <f>ROUNDDOWN(((ROW(C7028)-ROW(C$7))/C$5)+1,0)</f>
        <v/>
      </c>
    </row>
    <row r="7029">
      <c r="B7029" s="28">
        <f>IF(C7029&lt; $D$4+1,MOD(((ROW(B7029)-ROW(B$7))),$C$5)+1,"")</f>
        <v/>
      </c>
      <c r="C7029" s="28">
        <f>ROUNDDOWN(((ROW(C7029)-ROW(C$7))/C$5)+1,0)</f>
        <v/>
      </c>
    </row>
    <row r="7030">
      <c r="B7030" s="28">
        <f>IF(C7030&lt; $D$4+1,MOD(((ROW(B7030)-ROW(B$7))),$C$5)+1,"")</f>
        <v/>
      </c>
      <c r="C7030" s="28">
        <f>ROUNDDOWN(((ROW(C7030)-ROW(C$7))/C$5)+1,0)</f>
        <v/>
      </c>
    </row>
    <row r="7031">
      <c r="B7031" s="28">
        <f>IF(C7031&lt; $D$4+1,MOD(((ROW(B7031)-ROW(B$7))),$C$5)+1,"")</f>
        <v/>
      </c>
      <c r="C7031" s="28">
        <f>ROUNDDOWN(((ROW(C7031)-ROW(C$7))/C$5)+1,0)</f>
        <v/>
      </c>
    </row>
    <row r="7032">
      <c r="B7032" s="28">
        <f>IF(C7032&lt; $D$4+1,MOD(((ROW(B7032)-ROW(B$7))),$C$5)+1,"")</f>
        <v/>
      </c>
      <c r="C7032" s="28">
        <f>ROUNDDOWN(((ROW(C7032)-ROW(C$7))/C$5)+1,0)</f>
        <v/>
      </c>
    </row>
    <row r="7033">
      <c r="B7033" s="28">
        <f>IF(C7033&lt; $D$4+1,MOD(((ROW(B7033)-ROW(B$7))),$C$5)+1,"")</f>
        <v/>
      </c>
      <c r="C7033" s="28">
        <f>ROUNDDOWN(((ROW(C7033)-ROW(C$7))/C$5)+1,0)</f>
        <v/>
      </c>
    </row>
    <row r="7034">
      <c r="B7034" s="28">
        <f>IF(C7034&lt; $D$4+1,MOD(((ROW(B7034)-ROW(B$7))),$C$5)+1,"")</f>
        <v/>
      </c>
      <c r="C7034" s="28">
        <f>ROUNDDOWN(((ROW(C7034)-ROW(C$7))/C$5)+1,0)</f>
        <v/>
      </c>
    </row>
    <row r="7035">
      <c r="B7035" s="28">
        <f>IF(C7035&lt; $D$4+1,MOD(((ROW(B7035)-ROW(B$7))),$C$5)+1,"")</f>
        <v/>
      </c>
      <c r="C7035" s="28">
        <f>ROUNDDOWN(((ROW(C7035)-ROW(C$7))/C$5)+1,0)</f>
        <v/>
      </c>
    </row>
    <row r="7036">
      <c r="B7036" s="28">
        <f>IF(C7036&lt; $D$4+1,MOD(((ROW(B7036)-ROW(B$7))),$C$5)+1,"")</f>
        <v/>
      </c>
      <c r="C7036" s="28">
        <f>ROUNDDOWN(((ROW(C7036)-ROW(C$7))/C$5)+1,0)</f>
        <v/>
      </c>
    </row>
    <row r="7037">
      <c r="B7037" s="28">
        <f>IF(C7037&lt; $D$4+1,MOD(((ROW(B7037)-ROW(B$7))),$C$5)+1,"")</f>
        <v/>
      </c>
      <c r="C7037" s="28">
        <f>ROUNDDOWN(((ROW(C7037)-ROW(C$7))/C$5)+1,0)</f>
        <v/>
      </c>
    </row>
    <row r="7038">
      <c r="B7038" s="28">
        <f>IF(C7038&lt; $D$4+1,MOD(((ROW(B7038)-ROW(B$7))),$C$5)+1,"")</f>
        <v/>
      </c>
      <c r="C7038" s="28">
        <f>ROUNDDOWN(((ROW(C7038)-ROW(C$7))/C$5)+1,0)</f>
        <v/>
      </c>
    </row>
    <row r="7039">
      <c r="B7039" s="28">
        <f>IF(C7039&lt; $D$4+1,MOD(((ROW(B7039)-ROW(B$7))),$C$5)+1,"")</f>
        <v/>
      </c>
      <c r="C7039" s="28">
        <f>ROUNDDOWN(((ROW(C7039)-ROW(C$7))/C$5)+1,0)</f>
        <v/>
      </c>
    </row>
    <row r="7040">
      <c r="B7040" s="28">
        <f>IF(C7040&lt; $D$4+1,MOD(((ROW(B7040)-ROW(B$7))),$C$5)+1,"")</f>
        <v/>
      </c>
      <c r="C7040" s="28">
        <f>ROUNDDOWN(((ROW(C7040)-ROW(C$7))/C$5)+1,0)</f>
        <v/>
      </c>
    </row>
    <row r="7041">
      <c r="B7041" s="28">
        <f>IF(C7041&lt; $D$4+1,MOD(((ROW(B7041)-ROW(B$7))),$C$5)+1,"")</f>
        <v/>
      </c>
      <c r="C7041" s="28">
        <f>ROUNDDOWN(((ROW(C7041)-ROW(C$7))/C$5)+1,0)</f>
        <v/>
      </c>
    </row>
    <row r="7042">
      <c r="B7042" s="28">
        <f>IF(C7042&lt; $D$4+1,MOD(((ROW(B7042)-ROW(B$7))),$C$5)+1,"")</f>
        <v/>
      </c>
      <c r="C7042" s="28">
        <f>ROUNDDOWN(((ROW(C7042)-ROW(C$7))/C$5)+1,0)</f>
        <v/>
      </c>
    </row>
    <row r="7043">
      <c r="B7043" s="28">
        <f>IF(C7043&lt; $D$4+1,MOD(((ROW(B7043)-ROW(B$7))),$C$5)+1,"")</f>
        <v/>
      </c>
      <c r="C7043" s="28">
        <f>ROUNDDOWN(((ROW(C7043)-ROW(C$7))/C$5)+1,0)</f>
        <v/>
      </c>
    </row>
    <row r="7044">
      <c r="B7044" s="28">
        <f>IF(C7044&lt; $D$4+1,MOD(((ROW(B7044)-ROW(B$7))),$C$5)+1,"")</f>
        <v/>
      </c>
      <c r="C7044" s="28">
        <f>ROUNDDOWN(((ROW(C7044)-ROW(C$7))/C$5)+1,0)</f>
        <v/>
      </c>
    </row>
    <row r="7045">
      <c r="B7045" s="28">
        <f>IF(C7045&lt; $D$4+1,MOD(((ROW(B7045)-ROW(B$7))),$C$5)+1,"")</f>
        <v/>
      </c>
      <c r="C7045" s="28">
        <f>ROUNDDOWN(((ROW(C7045)-ROW(C$7))/C$5)+1,0)</f>
        <v/>
      </c>
    </row>
    <row r="7046">
      <c r="B7046" s="28">
        <f>IF(C7046&lt; $D$4+1,MOD(((ROW(B7046)-ROW(B$7))),$C$5)+1,"")</f>
        <v/>
      </c>
      <c r="C7046" s="28">
        <f>ROUNDDOWN(((ROW(C7046)-ROW(C$7))/C$5)+1,0)</f>
        <v/>
      </c>
    </row>
    <row r="7047">
      <c r="B7047" s="28">
        <f>IF(C7047&lt; $D$4+1,MOD(((ROW(B7047)-ROW(B$7))),$C$5)+1,"")</f>
        <v/>
      </c>
      <c r="C7047" s="28">
        <f>ROUNDDOWN(((ROW(C7047)-ROW(C$7))/C$5)+1,0)</f>
        <v/>
      </c>
    </row>
    <row r="7048">
      <c r="B7048" s="28">
        <f>IF(C7048&lt; $D$4+1,MOD(((ROW(B7048)-ROW(B$7))),$C$5)+1,"")</f>
        <v/>
      </c>
      <c r="C7048" s="28">
        <f>ROUNDDOWN(((ROW(C7048)-ROW(C$7))/C$5)+1,0)</f>
        <v/>
      </c>
    </row>
    <row r="7049">
      <c r="B7049" s="28">
        <f>IF(C7049&lt; $D$4+1,MOD(((ROW(B7049)-ROW(B$7))),$C$5)+1,"")</f>
        <v/>
      </c>
      <c r="C7049" s="28">
        <f>ROUNDDOWN(((ROW(C7049)-ROW(C$7))/C$5)+1,0)</f>
        <v/>
      </c>
    </row>
    <row r="7050">
      <c r="B7050" s="28">
        <f>IF(C7050&lt; $D$4+1,MOD(((ROW(B7050)-ROW(B$7))),$C$5)+1,"")</f>
        <v/>
      </c>
      <c r="C7050" s="28">
        <f>ROUNDDOWN(((ROW(C7050)-ROW(C$7))/C$5)+1,0)</f>
        <v/>
      </c>
    </row>
    <row r="7051">
      <c r="B7051" s="28">
        <f>IF(C7051&lt; $D$4+1,MOD(((ROW(B7051)-ROW(B$7))),$C$5)+1,"")</f>
        <v/>
      </c>
      <c r="C7051" s="28">
        <f>ROUNDDOWN(((ROW(C7051)-ROW(C$7))/C$5)+1,0)</f>
        <v/>
      </c>
    </row>
    <row r="7052">
      <c r="B7052" s="28">
        <f>IF(C7052&lt; $D$4+1,MOD(((ROW(B7052)-ROW(B$7))),$C$5)+1,"")</f>
        <v/>
      </c>
      <c r="C7052" s="28">
        <f>ROUNDDOWN(((ROW(C7052)-ROW(C$7))/C$5)+1,0)</f>
        <v/>
      </c>
    </row>
    <row r="7053">
      <c r="B7053" s="28">
        <f>IF(C7053&lt; $D$4+1,MOD(((ROW(B7053)-ROW(B$7))),$C$5)+1,"")</f>
        <v/>
      </c>
      <c r="C7053" s="28">
        <f>ROUNDDOWN(((ROW(C7053)-ROW(C$7))/C$5)+1,0)</f>
        <v/>
      </c>
    </row>
    <row r="7054">
      <c r="B7054" s="28">
        <f>IF(C7054&lt; $D$4+1,MOD(((ROW(B7054)-ROW(B$7))),$C$5)+1,"")</f>
        <v/>
      </c>
      <c r="C7054" s="28">
        <f>ROUNDDOWN(((ROW(C7054)-ROW(C$7))/C$5)+1,0)</f>
        <v/>
      </c>
    </row>
    <row r="7055">
      <c r="B7055" s="28">
        <f>IF(C7055&lt; $D$4+1,MOD(((ROW(B7055)-ROW(B$7))),$C$5)+1,"")</f>
        <v/>
      </c>
      <c r="C7055" s="28">
        <f>ROUNDDOWN(((ROW(C7055)-ROW(C$7))/C$5)+1,0)</f>
        <v/>
      </c>
    </row>
    <row r="7056">
      <c r="B7056" s="28">
        <f>IF(C7056&lt; $D$4+1,MOD(((ROW(B7056)-ROW(B$7))),$C$5)+1,"")</f>
        <v/>
      </c>
      <c r="C7056" s="28">
        <f>ROUNDDOWN(((ROW(C7056)-ROW(C$7))/C$5)+1,0)</f>
        <v/>
      </c>
    </row>
    <row r="7057">
      <c r="B7057" s="28">
        <f>IF(C7057&lt; $D$4+1,MOD(((ROW(B7057)-ROW(B$7))),$C$5)+1,"")</f>
        <v/>
      </c>
      <c r="C7057" s="28">
        <f>ROUNDDOWN(((ROW(C7057)-ROW(C$7))/C$5)+1,0)</f>
        <v/>
      </c>
    </row>
    <row r="7058">
      <c r="B7058" s="28">
        <f>IF(C7058&lt; $D$4+1,MOD(((ROW(B7058)-ROW(B$7))),$C$5)+1,"")</f>
        <v/>
      </c>
      <c r="C7058" s="28">
        <f>ROUNDDOWN(((ROW(C7058)-ROW(C$7))/C$5)+1,0)</f>
        <v/>
      </c>
    </row>
    <row r="7059">
      <c r="B7059" s="28">
        <f>IF(C7059&lt; $D$4+1,MOD(((ROW(B7059)-ROW(B$7))),$C$5)+1,"")</f>
        <v/>
      </c>
      <c r="C7059" s="28">
        <f>ROUNDDOWN(((ROW(C7059)-ROW(C$7))/C$5)+1,0)</f>
        <v/>
      </c>
    </row>
    <row r="7060">
      <c r="B7060" s="28">
        <f>IF(C7060&lt; $D$4+1,MOD(((ROW(B7060)-ROW(B$7))),$C$5)+1,"")</f>
        <v/>
      </c>
      <c r="C7060" s="28">
        <f>ROUNDDOWN(((ROW(C7060)-ROW(C$7))/C$5)+1,0)</f>
        <v/>
      </c>
    </row>
    <row r="7061">
      <c r="B7061" s="28">
        <f>IF(C7061&lt; $D$4+1,MOD(((ROW(B7061)-ROW(B$7))),$C$5)+1,"")</f>
        <v/>
      </c>
      <c r="C7061" s="28">
        <f>ROUNDDOWN(((ROW(C7061)-ROW(C$7))/C$5)+1,0)</f>
        <v/>
      </c>
    </row>
    <row r="7062">
      <c r="B7062" s="28">
        <f>IF(C7062&lt; $D$4+1,MOD(((ROW(B7062)-ROW(B$7))),$C$5)+1,"")</f>
        <v/>
      </c>
      <c r="C7062" s="28">
        <f>ROUNDDOWN(((ROW(C7062)-ROW(C$7))/C$5)+1,0)</f>
        <v/>
      </c>
    </row>
    <row r="7063">
      <c r="B7063" s="28">
        <f>IF(C7063&lt; $D$4+1,MOD(((ROW(B7063)-ROW(B$7))),$C$5)+1,"")</f>
        <v/>
      </c>
      <c r="C7063" s="28">
        <f>ROUNDDOWN(((ROW(C7063)-ROW(C$7))/C$5)+1,0)</f>
        <v/>
      </c>
    </row>
    <row r="7064">
      <c r="B7064" s="28">
        <f>IF(C7064&lt; $D$4+1,MOD(((ROW(B7064)-ROW(B$7))),$C$5)+1,"")</f>
        <v/>
      </c>
      <c r="C7064" s="28">
        <f>ROUNDDOWN(((ROW(C7064)-ROW(C$7))/C$5)+1,0)</f>
        <v/>
      </c>
    </row>
    <row r="7065">
      <c r="B7065" s="28">
        <f>IF(C7065&lt; $D$4+1,MOD(((ROW(B7065)-ROW(B$7))),$C$5)+1,"")</f>
        <v/>
      </c>
      <c r="C7065" s="28">
        <f>ROUNDDOWN(((ROW(C7065)-ROW(C$7))/C$5)+1,0)</f>
        <v/>
      </c>
    </row>
    <row r="7066">
      <c r="B7066" s="28">
        <f>IF(C7066&lt; $D$4+1,MOD(((ROW(B7066)-ROW(B$7))),$C$5)+1,"")</f>
        <v/>
      </c>
      <c r="C7066" s="28">
        <f>ROUNDDOWN(((ROW(C7066)-ROW(C$7))/C$5)+1,0)</f>
        <v/>
      </c>
    </row>
    <row r="7067">
      <c r="B7067" s="28">
        <f>IF(C7067&lt; $D$4+1,MOD(((ROW(B7067)-ROW(B$7))),$C$5)+1,"")</f>
        <v/>
      </c>
      <c r="C7067" s="28">
        <f>ROUNDDOWN(((ROW(C7067)-ROW(C$7))/C$5)+1,0)</f>
        <v/>
      </c>
    </row>
    <row r="7068">
      <c r="B7068" s="28">
        <f>IF(C7068&lt; $D$4+1,MOD(((ROW(B7068)-ROW(B$7))),$C$5)+1,"")</f>
        <v/>
      </c>
      <c r="C7068" s="28">
        <f>ROUNDDOWN(((ROW(C7068)-ROW(C$7))/C$5)+1,0)</f>
        <v/>
      </c>
    </row>
    <row r="7069">
      <c r="B7069" s="28">
        <f>IF(C7069&lt; $D$4+1,MOD(((ROW(B7069)-ROW(B$7))),$C$5)+1,"")</f>
        <v/>
      </c>
      <c r="C7069" s="28">
        <f>ROUNDDOWN(((ROW(C7069)-ROW(C$7))/C$5)+1,0)</f>
        <v/>
      </c>
    </row>
    <row r="7070">
      <c r="B7070" s="28">
        <f>IF(C7070&lt; $D$4+1,MOD(((ROW(B7070)-ROW(B$7))),$C$5)+1,"")</f>
        <v/>
      </c>
      <c r="C7070" s="28">
        <f>ROUNDDOWN(((ROW(C7070)-ROW(C$7))/C$5)+1,0)</f>
        <v/>
      </c>
    </row>
    <row r="7071">
      <c r="B7071" s="28">
        <f>IF(C7071&lt; $D$4+1,MOD(((ROW(B7071)-ROW(B$7))),$C$5)+1,"")</f>
        <v/>
      </c>
      <c r="C7071" s="28">
        <f>ROUNDDOWN(((ROW(C7071)-ROW(C$7))/C$5)+1,0)</f>
        <v/>
      </c>
    </row>
    <row r="7072">
      <c r="B7072" s="28">
        <f>IF(C7072&lt; $D$4+1,MOD(((ROW(B7072)-ROW(B$7))),$C$5)+1,"")</f>
        <v/>
      </c>
      <c r="C7072" s="28">
        <f>ROUNDDOWN(((ROW(C7072)-ROW(C$7))/C$5)+1,0)</f>
        <v/>
      </c>
    </row>
    <row r="7073">
      <c r="B7073" s="28">
        <f>IF(C7073&lt; $D$4+1,MOD(((ROW(B7073)-ROW(B$7))),$C$5)+1,"")</f>
        <v/>
      </c>
      <c r="C7073" s="28">
        <f>ROUNDDOWN(((ROW(C7073)-ROW(C$7))/C$5)+1,0)</f>
        <v/>
      </c>
    </row>
    <row r="7074">
      <c r="B7074" s="28">
        <f>IF(C7074&lt; $D$4+1,MOD(((ROW(B7074)-ROW(B$7))),$C$5)+1,"")</f>
        <v/>
      </c>
      <c r="C7074" s="28">
        <f>ROUNDDOWN(((ROW(C7074)-ROW(C$7))/C$5)+1,0)</f>
        <v/>
      </c>
    </row>
    <row r="7075">
      <c r="B7075" s="28">
        <f>IF(C7075&lt; $D$4+1,MOD(((ROW(B7075)-ROW(B$7))),$C$5)+1,"")</f>
        <v/>
      </c>
      <c r="C7075" s="28">
        <f>ROUNDDOWN(((ROW(C7075)-ROW(C$7))/C$5)+1,0)</f>
        <v/>
      </c>
    </row>
    <row r="7076">
      <c r="B7076" s="28">
        <f>IF(C7076&lt; $D$4+1,MOD(((ROW(B7076)-ROW(B$7))),$C$5)+1,"")</f>
        <v/>
      </c>
      <c r="C7076" s="28">
        <f>ROUNDDOWN(((ROW(C7076)-ROW(C$7))/C$5)+1,0)</f>
        <v/>
      </c>
    </row>
    <row r="7077">
      <c r="B7077" s="28">
        <f>IF(C7077&lt; $D$4+1,MOD(((ROW(B7077)-ROW(B$7))),$C$5)+1,"")</f>
        <v/>
      </c>
      <c r="C7077" s="28">
        <f>ROUNDDOWN(((ROW(C7077)-ROW(C$7))/C$5)+1,0)</f>
        <v/>
      </c>
    </row>
    <row r="7078">
      <c r="B7078" s="28">
        <f>IF(C7078&lt; $D$4+1,MOD(((ROW(B7078)-ROW(B$7))),$C$5)+1,"")</f>
        <v/>
      </c>
      <c r="C7078" s="28">
        <f>ROUNDDOWN(((ROW(C7078)-ROW(C$7))/C$5)+1,0)</f>
        <v/>
      </c>
    </row>
    <row r="7079">
      <c r="B7079" s="28">
        <f>IF(C7079&lt; $D$4+1,MOD(((ROW(B7079)-ROW(B$7))),$C$5)+1,"")</f>
        <v/>
      </c>
      <c r="C7079" s="28">
        <f>ROUNDDOWN(((ROW(C7079)-ROW(C$7))/C$5)+1,0)</f>
        <v/>
      </c>
    </row>
    <row r="7080">
      <c r="B7080" s="28">
        <f>IF(C7080&lt; $D$4+1,MOD(((ROW(B7080)-ROW(B$7))),$C$5)+1,"")</f>
        <v/>
      </c>
      <c r="C7080" s="28">
        <f>ROUNDDOWN(((ROW(C7080)-ROW(C$7))/C$5)+1,0)</f>
        <v/>
      </c>
    </row>
    <row r="7081">
      <c r="B7081" s="28">
        <f>IF(C7081&lt; $D$4+1,MOD(((ROW(B7081)-ROW(B$7))),$C$5)+1,"")</f>
        <v/>
      </c>
      <c r="C7081" s="28">
        <f>ROUNDDOWN(((ROW(C7081)-ROW(C$7))/C$5)+1,0)</f>
        <v/>
      </c>
    </row>
    <row r="7082">
      <c r="B7082" s="28">
        <f>IF(C7082&lt; $D$4+1,MOD(((ROW(B7082)-ROW(B$7))),$C$5)+1,"")</f>
        <v/>
      </c>
      <c r="C7082" s="28">
        <f>ROUNDDOWN(((ROW(C7082)-ROW(C$7))/C$5)+1,0)</f>
        <v/>
      </c>
    </row>
    <row r="7083">
      <c r="B7083" s="28">
        <f>IF(C7083&lt; $D$4+1,MOD(((ROW(B7083)-ROW(B$7))),$C$5)+1,"")</f>
        <v/>
      </c>
      <c r="C7083" s="28">
        <f>ROUNDDOWN(((ROW(C7083)-ROW(C$7))/C$5)+1,0)</f>
        <v/>
      </c>
    </row>
    <row r="7084">
      <c r="B7084" s="28">
        <f>IF(C7084&lt; $D$4+1,MOD(((ROW(B7084)-ROW(B$7))),$C$5)+1,"")</f>
        <v/>
      </c>
      <c r="C7084" s="28">
        <f>ROUNDDOWN(((ROW(C7084)-ROW(C$7))/C$5)+1,0)</f>
        <v/>
      </c>
    </row>
    <row r="7085">
      <c r="B7085" s="28">
        <f>IF(C7085&lt; $D$4+1,MOD(((ROW(B7085)-ROW(B$7))),$C$5)+1,"")</f>
        <v/>
      </c>
      <c r="C7085" s="28">
        <f>ROUNDDOWN(((ROW(C7085)-ROW(C$7))/C$5)+1,0)</f>
        <v/>
      </c>
    </row>
    <row r="7086">
      <c r="B7086" s="28">
        <f>IF(C7086&lt; $D$4+1,MOD(((ROW(B7086)-ROW(B$7))),$C$5)+1,"")</f>
        <v/>
      </c>
      <c r="C7086" s="28">
        <f>ROUNDDOWN(((ROW(C7086)-ROW(C$7))/C$5)+1,0)</f>
        <v/>
      </c>
    </row>
    <row r="7087">
      <c r="B7087" s="28">
        <f>IF(C7087&lt; $D$4+1,MOD(((ROW(B7087)-ROW(B$7))),$C$5)+1,"")</f>
        <v/>
      </c>
      <c r="C7087" s="28">
        <f>ROUNDDOWN(((ROW(C7087)-ROW(C$7))/C$5)+1,0)</f>
        <v/>
      </c>
    </row>
    <row r="7088">
      <c r="B7088" s="28">
        <f>IF(C7088&lt; $D$4+1,MOD(((ROW(B7088)-ROW(B$7))),$C$5)+1,"")</f>
        <v/>
      </c>
      <c r="C7088" s="28">
        <f>ROUNDDOWN(((ROW(C7088)-ROW(C$7))/C$5)+1,0)</f>
        <v/>
      </c>
    </row>
    <row r="7089">
      <c r="B7089" s="28">
        <f>IF(C7089&lt; $D$4+1,MOD(((ROW(B7089)-ROW(B$7))),$C$5)+1,"")</f>
        <v/>
      </c>
      <c r="C7089" s="28">
        <f>ROUNDDOWN(((ROW(C7089)-ROW(C$7))/C$5)+1,0)</f>
        <v/>
      </c>
    </row>
    <row r="7090">
      <c r="B7090" s="28">
        <f>IF(C7090&lt; $D$4+1,MOD(((ROW(B7090)-ROW(B$7))),$C$5)+1,"")</f>
        <v/>
      </c>
      <c r="C7090" s="28">
        <f>ROUNDDOWN(((ROW(C7090)-ROW(C$7))/C$5)+1,0)</f>
        <v/>
      </c>
    </row>
    <row r="7091">
      <c r="B7091" s="28">
        <f>IF(C7091&lt; $D$4+1,MOD(((ROW(B7091)-ROW(B$7))),$C$5)+1,"")</f>
        <v/>
      </c>
      <c r="C7091" s="28">
        <f>ROUNDDOWN(((ROW(C7091)-ROW(C$7))/C$5)+1,0)</f>
        <v/>
      </c>
    </row>
    <row r="7092">
      <c r="B7092" s="28">
        <f>IF(C7092&lt; $D$4+1,MOD(((ROW(B7092)-ROW(B$7))),$C$5)+1,"")</f>
        <v/>
      </c>
      <c r="C7092" s="28">
        <f>ROUNDDOWN(((ROW(C7092)-ROW(C$7))/C$5)+1,0)</f>
        <v/>
      </c>
    </row>
    <row r="7093">
      <c r="B7093" s="28">
        <f>IF(C7093&lt; $D$4+1,MOD(((ROW(B7093)-ROW(B$7))),$C$5)+1,"")</f>
        <v/>
      </c>
      <c r="C7093" s="28">
        <f>ROUNDDOWN(((ROW(C7093)-ROW(C$7))/C$5)+1,0)</f>
        <v/>
      </c>
    </row>
    <row r="7094">
      <c r="B7094" s="28">
        <f>IF(C7094&lt; $D$4+1,MOD(((ROW(B7094)-ROW(B$7))),$C$5)+1,"")</f>
        <v/>
      </c>
      <c r="C7094" s="28">
        <f>ROUNDDOWN(((ROW(C7094)-ROW(C$7))/C$5)+1,0)</f>
        <v/>
      </c>
    </row>
    <row r="7095">
      <c r="B7095" s="28">
        <f>IF(C7095&lt; $D$4+1,MOD(((ROW(B7095)-ROW(B$7))),$C$5)+1,"")</f>
        <v/>
      </c>
      <c r="C7095" s="28">
        <f>ROUNDDOWN(((ROW(C7095)-ROW(C$7))/C$5)+1,0)</f>
        <v/>
      </c>
    </row>
    <row r="7096">
      <c r="B7096" s="28">
        <f>IF(C7096&lt; $D$4+1,MOD(((ROW(B7096)-ROW(B$7))),$C$5)+1,"")</f>
        <v/>
      </c>
      <c r="C7096" s="28">
        <f>ROUNDDOWN(((ROW(C7096)-ROW(C$7))/C$5)+1,0)</f>
        <v/>
      </c>
    </row>
    <row r="7097">
      <c r="B7097" s="28">
        <f>IF(C7097&lt; $D$4+1,MOD(((ROW(B7097)-ROW(B$7))),$C$5)+1,"")</f>
        <v/>
      </c>
      <c r="C7097" s="28">
        <f>ROUNDDOWN(((ROW(C7097)-ROW(C$7))/C$5)+1,0)</f>
        <v/>
      </c>
    </row>
    <row r="7098">
      <c r="B7098" s="28">
        <f>IF(C7098&lt; $D$4+1,MOD(((ROW(B7098)-ROW(B$7))),$C$5)+1,"")</f>
        <v/>
      </c>
      <c r="C7098" s="28">
        <f>ROUNDDOWN(((ROW(C7098)-ROW(C$7))/C$5)+1,0)</f>
        <v/>
      </c>
    </row>
    <row r="7099">
      <c r="B7099" s="28">
        <f>IF(C7099&lt; $D$4+1,MOD(((ROW(B7099)-ROW(B$7))),$C$5)+1,"")</f>
        <v/>
      </c>
      <c r="C7099" s="28">
        <f>ROUNDDOWN(((ROW(C7099)-ROW(C$7))/C$5)+1,0)</f>
        <v/>
      </c>
    </row>
    <row r="7100">
      <c r="B7100" s="28">
        <f>IF(C7100&lt; $D$4+1,MOD(((ROW(B7100)-ROW(B$7))),$C$5)+1,"")</f>
        <v/>
      </c>
      <c r="C7100" s="28">
        <f>ROUNDDOWN(((ROW(C7100)-ROW(C$7))/C$5)+1,0)</f>
        <v/>
      </c>
    </row>
    <row r="7101">
      <c r="B7101" s="28">
        <f>IF(C7101&lt; $D$4+1,MOD(((ROW(B7101)-ROW(B$7))),$C$5)+1,"")</f>
        <v/>
      </c>
      <c r="C7101" s="28">
        <f>ROUNDDOWN(((ROW(C7101)-ROW(C$7))/C$5)+1,0)</f>
        <v/>
      </c>
    </row>
    <row r="7102">
      <c r="B7102" s="28">
        <f>IF(C7102&lt; $D$4+1,MOD(((ROW(B7102)-ROW(B$7))),$C$5)+1,"")</f>
        <v/>
      </c>
      <c r="C7102" s="28">
        <f>ROUNDDOWN(((ROW(C7102)-ROW(C$7))/C$5)+1,0)</f>
        <v/>
      </c>
    </row>
    <row r="7103">
      <c r="B7103" s="28">
        <f>IF(C7103&lt; $D$4+1,MOD(((ROW(B7103)-ROW(B$7))),$C$5)+1,"")</f>
        <v/>
      </c>
      <c r="C7103" s="28">
        <f>ROUNDDOWN(((ROW(C7103)-ROW(C$7))/C$5)+1,0)</f>
        <v/>
      </c>
    </row>
    <row r="7104">
      <c r="B7104" s="28">
        <f>IF(C7104&lt; $D$4+1,MOD(((ROW(B7104)-ROW(B$7))),$C$5)+1,"")</f>
        <v/>
      </c>
      <c r="C7104" s="28">
        <f>ROUNDDOWN(((ROW(C7104)-ROW(C$7))/C$5)+1,0)</f>
        <v/>
      </c>
    </row>
    <row r="7105">
      <c r="B7105" s="28">
        <f>IF(C7105&lt; $D$4+1,MOD(((ROW(B7105)-ROW(B$7))),$C$5)+1,"")</f>
        <v/>
      </c>
      <c r="C7105" s="28">
        <f>ROUNDDOWN(((ROW(C7105)-ROW(C$7))/C$5)+1,0)</f>
        <v/>
      </c>
    </row>
    <row r="7106">
      <c r="B7106" s="28">
        <f>IF(C7106&lt; $D$4+1,MOD(((ROW(B7106)-ROW(B$7))),$C$5)+1,"")</f>
        <v/>
      </c>
      <c r="C7106" s="28">
        <f>ROUNDDOWN(((ROW(C7106)-ROW(C$7))/C$5)+1,0)</f>
        <v/>
      </c>
    </row>
    <row r="7107">
      <c r="B7107" s="28">
        <f>IF(C7107&lt; $D$4+1,MOD(((ROW(B7107)-ROW(B$7))),$C$5)+1,"")</f>
        <v/>
      </c>
      <c r="C7107" s="28">
        <f>ROUNDDOWN(((ROW(C7107)-ROW(C$7))/C$5)+1,0)</f>
        <v/>
      </c>
    </row>
    <row r="7108">
      <c r="B7108" s="28">
        <f>IF(C7108&lt; $D$4+1,MOD(((ROW(B7108)-ROW(B$7))),$C$5)+1,"")</f>
        <v/>
      </c>
      <c r="C7108" s="28">
        <f>ROUNDDOWN(((ROW(C7108)-ROW(C$7))/C$5)+1,0)</f>
        <v/>
      </c>
    </row>
    <row r="7109">
      <c r="B7109" s="28">
        <f>IF(C7109&lt; $D$4+1,MOD(((ROW(B7109)-ROW(B$7))),$C$5)+1,"")</f>
        <v/>
      </c>
      <c r="C7109" s="28">
        <f>ROUNDDOWN(((ROW(C7109)-ROW(C$7))/C$5)+1,0)</f>
        <v/>
      </c>
    </row>
    <row r="7110">
      <c r="B7110" s="28">
        <f>IF(C7110&lt; $D$4+1,MOD(((ROW(B7110)-ROW(B$7))),$C$5)+1,"")</f>
        <v/>
      </c>
      <c r="C7110" s="28">
        <f>ROUNDDOWN(((ROW(C7110)-ROW(C$7))/C$5)+1,0)</f>
        <v/>
      </c>
    </row>
    <row r="7111">
      <c r="B7111" s="28">
        <f>IF(C7111&lt; $D$4+1,MOD(((ROW(B7111)-ROW(B$7))),$C$5)+1,"")</f>
        <v/>
      </c>
      <c r="C7111" s="28">
        <f>ROUNDDOWN(((ROW(C7111)-ROW(C$7))/C$5)+1,0)</f>
        <v/>
      </c>
    </row>
    <row r="7112">
      <c r="B7112" s="28">
        <f>IF(C7112&lt; $D$4+1,MOD(((ROW(B7112)-ROW(B$7))),$C$5)+1,"")</f>
        <v/>
      </c>
      <c r="C7112" s="28">
        <f>ROUNDDOWN(((ROW(C7112)-ROW(C$7))/C$5)+1,0)</f>
        <v/>
      </c>
    </row>
    <row r="7113">
      <c r="B7113" s="28">
        <f>IF(C7113&lt; $D$4+1,MOD(((ROW(B7113)-ROW(B$7))),$C$5)+1,"")</f>
        <v/>
      </c>
      <c r="C7113" s="28">
        <f>ROUNDDOWN(((ROW(C7113)-ROW(C$7))/C$5)+1,0)</f>
        <v/>
      </c>
    </row>
    <row r="7114">
      <c r="B7114" s="28">
        <f>IF(C7114&lt; $D$4+1,MOD(((ROW(B7114)-ROW(B$7))),$C$5)+1,"")</f>
        <v/>
      </c>
      <c r="C7114" s="28">
        <f>ROUNDDOWN(((ROW(C7114)-ROW(C$7))/C$5)+1,0)</f>
        <v/>
      </c>
    </row>
    <row r="7115">
      <c r="B7115" s="28">
        <f>IF(C7115&lt; $D$4+1,MOD(((ROW(B7115)-ROW(B$7))),$C$5)+1,"")</f>
        <v/>
      </c>
      <c r="C7115" s="28">
        <f>ROUNDDOWN(((ROW(C7115)-ROW(C$7))/C$5)+1,0)</f>
        <v/>
      </c>
    </row>
    <row r="7116">
      <c r="B7116" s="28">
        <f>IF(C7116&lt; $D$4+1,MOD(((ROW(B7116)-ROW(B$7))),$C$5)+1,"")</f>
        <v/>
      </c>
      <c r="C7116" s="28">
        <f>ROUNDDOWN(((ROW(C7116)-ROW(C$7))/C$5)+1,0)</f>
        <v/>
      </c>
    </row>
    <row r="7117">
      <c r="B7117" s="28">
        <f>IF(C7117&lt; $D$4+1,MOD(((ROW(B7117)-ROW(B$7))),$C$5)+1,"")</f>
        <v/>
      </c>
      <c r="C7117" s="28">
        <f>ROUNDDOWN(((ROW(C7117)-ROW(C$7))/C$5)+1,0)</f>
        <v/>
      </c>
    </row>
    <row r="7118">
      <c r="B7118" s="28">
        <f>IF(C7118&lt; $D$4+1,MOD(((ROW(B7118)-ROW(B$7))),$C$5)+1,"")</f>
        <v/>
      </c>
      <c r="C7118" s="28">
        <f>ROUNDDOWN(((ROW(C7118)-ROW(C$7))/C$5)+1,0)</f>
        <v/>
      </c>
    </row>
    <row r="7119">
      <c r="B7119" s="28">
        <f>IF(C7119&lt; $D$4+1,MOD(((ROW(B7119)-ROW(B$7))),$C$5)+1,"")</f>
        <v/>
      </c>
      <c r="C7119" s="28">
        <f>ROUNDDOWN(((ROW(C7119)-ROW(C$7))/C$5)+1,0)</f>
        <v/>
      </c>
    </row>
    <row r="7120">
      <c r="B7120" s="28">
        <f>IF(C7120&lt; $D$4+1,MOD(((ROW(B7120)-ROW(B$7))),$C$5)+1,"")</f>
        <v/>
      </c>
      <c r="C7120" s="28">
        <f>ROUNDDOWN(((ROW(C7120)-ROW(C$7))/C$5)+1,0)</f>
        <v/>
      </c>
    </row>
    <row r="7121">
      <c r="B7121" s="28">
        <f>IF(C7121&lt; $D$4+1,MOD(((ROW(B7121)-ROW(B$7))),$C$5)+1,"")</f>
        <v/>
      </c>
      <c r="C7121" s="28">
        <f>ROUNDDOWN(((ROW(C7121)-ROW(C$7))/C$5)+1,0)</f>
        <v/>
      </c>
    </row>
    <row r="7122">
      <c r="B7122" s="28">
        <f>IF(C7122&lt; $D$4+1,MOD(((ROW(B7122)-ROW(B$7))),$C$5)+1,"")</f>
        <v/>
      </c>
      <c r="C7122" s="28">
        <f>ROUNDDOWN(((ROW(C7122)-ROW(C$7))/C$5)+1,0)</f>
        <v/>
      </c>
    </row>
    <row r="7123">
      <c r="B7123" s="28">
        <f>IF(C7123&lt; $D$4+1,MOD(((ROW(B7123)-ROW(B$7))),$C$5)+1,"")</f>
        <v/>
      </c>
      <c r="C7123" s="28">
        <f>ROUNDDOWN(((ROW(C7123)-ROW(C$7))/C$5)+1,0)</f>
        <v/>
      </c>
    </row>
    <row r="7124">
      <c r="B7124" s="28">
        <f>IF(C7124&lt; $D$4+1,MOD(((ROW(B7124)-ROW(B$7))),$C$5)+1,"")</f>
        <v/>
      </c>
      <c r="C7124" s="28">
        <f>ROUNDDOWN(((ROW(C7124)-ROW(C$7))/C$5)+1,0)</f>
        <v/>
      </c>
    </row>
    <row r="7125">
      <c r="B7125" s="28">
        <f>IF(C7125&lt; $D$4+1,MOD(((ROW(B7125)-ROW(B$7))),$C$5)+1,"")</f>
        <v/>
      </c>
      <c r="C7125" s="28">
        <f>ROUNDDOWN(((ROW(C7125)-ROW(C$7))/C$5)+1,0)</f>
        <v/>
      </c>
    </row>
    <row r="7126">
      <c r="B7126" s="28">
        <f>IF(C7126&lt; $D$4+1,MOD(((ROW(B7126)-ROW(B$7))),$C$5)+1,"")</f>
        <v/>
      </c>
      <c r="C7126" s="28">
        <f>ROUNDDOWN(((ROW(C7126)-ROW(C$7))/C$5)+1,0)</f>
        <v/>
      </c>
    </row>
    <row r="7127">
      <c r="B7127" s="28">
        <f>IF(C7127&lt; $D$4+1,MOD(((ROW(B7127)-ROW(B$7))),$C$5)+1,"")</f>
        <v/>
      </c>
      <c r="C7127" s="28">
        <f>ROUNDDOWN(((ROW(C7127)-ROW(C$7))/C$5)+1,0)</f>
        <v/>
      </c>
    </row>
    <row r="7128">
      <c r="B7128" s="28">
        <f>IF(C7128&lt; $D$4+1,MOD(((ROW(B7128)-ROW(B$7))),$C$5)+1,"")</f>
        <v/>
      </c>
      <c r="C7128" s="28">
        <f>ROUNDDOWN(((ROW(C7128)-ROW(C$7))/C$5)+1,0)</f>
        <v/>
      </c>
    </row>
    <row r="7129">
      <c r="B7129" s="28">
        <f>IF(C7129&lt; $D$4+1,MOD(((ROW(B7129)-ROW(B$7))),$C$5)+1,"")</f>
        <v/>
      </c>
      <c r="C7129" s="28">
        <f>ROUNDDOWN(((ROW(C7129)-ROW(C$7))/C$5)+1,0)</f>
        <v/>
      </c>
    </row>
    <row r="7130">
      <c r="B7130" s="28">
        <f>IF(C7130&lt; $D$4+1,MOD(((ROW(B7130)-ROW(B$7))),$C$5)+1,"")</f>
        <v/>
      </c>
      <c r="C7130" s="28">
        <f>ROUNDDOWN(((ROW(C7130)-ROW(C$7))/C$5)+1,0)</f>
        <v/>
      </c>
    </row>
    <row r="7131">
      <c r="B7131" s="28">
        <f>IF(C7131&lt; $D$4+1,MOD(((ROW(B7131)-ROW(B$7))),$C$5)+1,"")</f>
        <v/>
      </c>
      <c r="C7131" s="28">
        <f>ROUNDDOWN(((ROW(C7131)-ROW(C$7))/C$5)+1,0)</f>
        <v/>
      </c>
    </row>
    <row r="7132">
      <c r="B7132" s="28">
        <f>IF(C7132&lt; $D$4+1,MOD(((ROW(B7132)-ROW(B$7))),$C$5)+1,"")</f>
        <v/>
      </c>
      <c r="C7132" s="28">
        <f>ROUNDDOWN(((ROW(C7132)-ROW(C$7))/C$5)+1,0)</f>
        <v/>
      </c>
    </row>
    <row r="7133">
      <c r="B7133" s="28">
        <f>IF(C7133&lt; $D$4+1,MOD(((ROW(B7133)-ROW(B$7))),$C$5)+1,"")</f>
        <v/>
      </c>
      <c r="C7133" s="28">
        <f>ROUNDDOWN(((ROW(C7133)-ROW(C$7))/C$5)+1,0)</f>
        <v/>
      </c>
    </row>
    <row r="7134">
      <c r="B7134" s="28">
        <f>IF(C7134&lt; $D$4+1,MOD(((ROW(B7134)-ROW(B$7))),$C$5)+1,"")</f>
        <v/>
      </c>
      <c r="C7134" s="28">
        <f>ROUNDDOWN(((ROW(C7134)-ROW(C$7))/C$5)+1,0)</f>
        <v/>
      </c>
    </row>
    <row r="7135">
      <c r="B7135" s="28">
        <f>IF(C7135&lt; $D$4+1,MOD(((ROW(B7135)-ROW(B$7))),$C$5)+1,"")</f>
        <v/>
      </c>
      <c r="C7135" s="28">
        <f>ROUNDDOWN(((ROW(C7135)-ROW(C$7))/C$5)+1,0)</f>
        <v/>
      </c>
    </row>
    <row r="7136">
      <c r="B7136" s="28">
        <f>IF(C7136&lt; $D$4+1,MOD(((ROW(B7136)-ROW(B$7))),$C$5)+1,"")</f>
        <v/>
      </c>
      <c r="C7136" s="28">
        <f>ROUNDDOWN(((ROW(C7136)-ROW(C$7))/C$5)+1,0)</f>
        <v/>
      </c>
    </row>
    <row r="7137">
      <c r="B7137" s="28">
        <f>IF(C7137&lt; $D$4+1,MOD(((ROW(B7137)-ROW(B$7))),$C$5)+1,"")</f>
        <v/>
      </c>
      <c r="C7137" s="28">
        <f>ROUNDDOWN(((ROW(C7137)-ROW(C$7))/C$5)+1,0)</f>
        <v/>
      </c>
    </row>
    <row r="7138">
      <c r="B7138" s="28">
        <f>IF(C7138&lt; $D$4+1,MOD(((ROW(B7138)-ROW(B$7))),$C$5)+1,"")</f>
        <v/>
      </c>
      <c r="C7138" s="28">
        <f>ROUNDDOWN(((ROW(C7138)-ROW(C$7))/C$5)+1,0)</f>
        <v/>
      </c>
    </row>
    <row r="7139">
      <c r="B7139" s="28">
        <f>IF(C7139&lt; $D$4+1,MOD(((ROW(B7139)-ROW(B$7))),$C$5)+1,"")</f>
        <v/>
      </c>
      <c r="C7139" s="28">
        <f>ROUNDDOWN(((ROW(C7139)-ROW(C$7))/C$5)+1,0)</f>
        <v/>
      </c>
    </row>
    <row r="7140">
      <c r="B7140" s="28">
        <f>IF(C7140&lt; $D$4+1,MOD(((ROW(B7140)-ROW(B$7))),$C$5)+1,"")</f>
        <v/>
      </c>
      <c r="C7140" s="28">
        <f>ROUNDDOWN(((ROW(C7140)-ROW(C$7))/C$5)+1,0)</f>
        <v/>
      </c>
    </row>
    <row r="7141">
      <c r="B7141" s="28">
        <f>IF(C7141&lt; $D$4+1,MOD(((ROW(B7141)-ROW(B$7))),$C$5)+1,"")</f>
        <v/>
      </c>
      <c r="C7141" s="28">
        <f>ROUNDDOWN(((ROW(C7141)-ROW(C$7))/C$5)+1,0)</f>
        <v/>
      </c>
    </row>
    <row r="7142">
      <c r="B7142" s="28">
        <f>IF(C7142&lt; $D$4+1,MOD(((ROW(B7142)-ROW(B$7))),$C$5)+1,"")</f>
        <v/>
      </c>
      <c r="C7142" s="28">
        <f>ROUNDDOWN(((ROW(C7142)-ROW(C$7))/C$5)+1,0)</f>
        <v/>
      </c>
    </row>
    <row r="7143">
      <c r="B7143" s="28">
        <f>IF(C7143&lt; $D$4+1,MOD(((ROW(B7143)-ROW(B$7))),$C$5)+1,"")</f>
        <v/>
      </c>
      <c r="C7143" s="28">
        <f>ROUNDDOWN(((ROW(C7143)-ROW(C$7))/C$5)+1,0)</f>
        <v/>
      </c>
    </row>
    <row r="7144">
      <c r="B7144" s="28">
        <f>IF(C7144&lt; $D$4+1,MOD(((ROW(B7144)-ROW(B$7))),$C$5)+1,"")</f>
        <v/>
      </c>
      <c r="C7144" s="28">
        <f>ROUNDDOWN(((ROW(C7144)-ROW(C$7))/C$5)+1,0)</f>
        <v/>
      </c>
    </row>
    <row r="7145">
      <c r="B7145" s="28">
        <f>IF(C7145&lt; $D$4+1,MOD(((ROW(B7145)-ROW(B$7))),$C$5)+1,"")</f>
        <v/>
      </c>
      <c r="C7145" s="28">
        <f>ROUNDDOWN(((ROW(C7145)-ROW(C$7))/C$5)+1,0)</f>
        <v/>
      </c>
    </row>
    <row r="7146">
      <c r="B7146" s="28">
        <f>IF(C7146&lt; $D$4+1,MOD(((ROW(B7146)-ROW(B$7))),$C$5)+1,"")</f>
        <v/>
      </c>
      <c r="C7146" s="28">
        <f>ROUNDDOWN(((ROW(C7146)-ROW(C$7))/C$5)+1,0)</f>
        <v/>
      </c>
    </row>
    <row r="7147">
      <c r="B7147" s="28">
        <f>IF(C7147&lt; $D$4+1,MOD(((ROW(B7147)-ROW(B$7))),$C$5)+1,"")</f>
        <v/>
      </c>
      <c r="C7147" s="28">
        <f>ROUNDDOWN(((ROW(C7147)-ROW(C$7))/C$5)+1,0)</f>
        <v/>
      </c>
    </row>
    <row r="7148">
      <c r="B7148" s="28">
        <f>IF(C7148&lt; $D$4+1,MOD(((ROW(B7148)-ROW(B$7))),$C$5)+1,"")</f>
        <v/>
      </c>
      <c r="C7148" s="28">
        <f>ROUNDDOWN(((ROW(C7148)-ROW(C$7))/C$5)+1,0)</f>
        <v/>
      </c>
    </row>
    <row r="7149">
      <c r="B7149" s="28">
        <f>IF(C7149&lt; $D$4+1,MOD(((ROW(B7149)-ROW(B$7))),$C$5)+1,"")</f>
        <v/>
      </c>
      <c r="C7149" s="28">
        <f>ROUNDDOWN(((ROW(C7149)-ROW(C$7))/C$5)+1,0)</f>
        <v/>
      </c>
    </row>
    <row r="7150">
      <c r="B7150" s="28">
        <f>IF(C7150&lt; $D$4+1,MOD(((ROW(B7150)-ROW(B$7))),$C$5)+1,"")</f>
        <v/>
      </c>
      <c r="C7150" s="28">
        <f>ROUNDDOWN(((ROW(C7150)-ROW(C$7))/C$5)+1,0)</f>
        <v/>
      </c>
    </row>
    <row r="7151">
      <c r="B7151" s="28">
        <f>IF(C7151&lt; $D$4+1,MOD(((ROW(B7151)-ROW(B$7))),$C$5)+1,"")</f>
        <v/>
      </c>
      <c r="C7151" s="28">
        <f>ROUNDDOWN(((ROW(C7151)-ROW(C$7))/C$5)+1,0)</f>
        <v/>
      </c>
    </row>
    <row r="7152">
      <c r="B7152" s="28">
        <f>IF(C7152&lt; $D$4+1,MOD(((ROW(B7152)-ROW(B$7))),$C$5)+1,"")</f>
        <v/>
      </c>
      <c r="C7152" s="28">
        <f>ROUNDDOWN(((ROW(C7152)-ROW(C$7))/C$5)+1,0)</f>
        <v/>
      </c>
    </row>
    <row r="7153">
      <c r="B7153" s="28">
        <f>IF(C7153&lt; $D$4+1,MOD(((ROW(B7153)-ROW(B$7))),$C$5)+1,"")</f>
        <v/>
      </c>
      <c r="C7153" s="28">
        <f>ROUNDDOWN(((ROW(C7153)-ROW(C$7))/C$5)+1,0)</f>
        <v/>
      </c>
    </row>
    <row r="7154">
      <c r="B7154" s="28">
        <f>IF(C7154&lt; $D$4+1,MOD(((ROW(B7154)-ROW(B$7))),$C$5)+1,"")</f>
        <v/>
      </c>
      <c r="C7154" s="28">
        <f>ROUNDDOWN(((ROW(C7154)-ROW(C$7))/C$5)+1,0)</f>
        <v/>
      </c>
    </row>
    <row r="7155">
      <c r="B7155" s="28">
        <f>IF(C7155&lt; $D$4+1,MOD(((ROW(B7155)-ROW(B$7))),$C$5)+1,"")</f>
        <v/>
      </c>
      <c r="C7155" s="28">
        <f>ROUNDDOWN(((ROW(C7155)-ROW(C$7))/C$5)+1,0)</f>
        <v/>
      </c>
    </row>
    <row r="7156">
      <c r="B7156" s="28">
        <f>IF(C7156&lt; $D$4+1,MOD(((ROW(B7156)-ROW(B$7))),$C$5)+1,"")</f>
        <v/>
      </c>
      <c r="C7156" s="28">
        <f>ROUNDDOWN(((ROW(C7156)-ROW(C$7))/C$5)+1,0)</f>
        <v/>
      </c>
    </row>
    <row r="7157">
      <c r="B7157" s="28">
        <f>IF(C7157&lt; $D$4+1,MOD(((ROW(B7157)-ROW(B$7))),$C$5)+1,"")</f>
        <v/>
      </c>
      <c r="C7157" s="28">
        <f>ROUNDDOWN(((ROW(C7157)-ROW(C$7))/C$5)+1,0)</f>
        <v/>
      </c>
    </row>
    <row r="7158">
      <c r="B7158" s="28">
        <f>IF(C7158&lt; $D$4+1,MOD(((ROW(B7158)-ROW(B$7))),$C$5)+1,"")</f>
        <v/>
      </c>
      <c r="C7158" s="28">
        <f>ROUNDDOWN(((ROW(C7158)-ROW(C$7))/C$5)+1,0)</f>
        <v/>
      </c>
    </row>
    <row r="7159">
      <c r="B7159" s="28">
        <f>IF(C7159&lt; $D$4+1,MOD(((ROW(B7159)-ROW(B$7))),$C$5)+1,"")</f>
        <v/>
      </c>
      <c r="C7159" s="28">
        <f>ROUNDDOWN(((ROW(C7159)-ROW(C$7))/C$5)+1,0)</f>
        <v/>
      </c>
    </row>
    <row r="7160">
      <c r="B7160" s="28">
        <f>IF(C7160&lt; $D$4+1,MOD(((ROW(B7160)-ROW(B$7))),$C$5)+1,"")</f>
        <v/>
      </c>
      <c r="C7160" s="28">
        <f>ROUNDDOWN(((ROW(C7160)-ROW(C$7))/C$5)+1,0)</f>
        <v/>
      </c>
    </row>
    <row r="7161">
      <c r="B7161" s="28">
        <f>IF(C7161&lt; $D$4+1,MOD(((ROW(B7161)-ROW(B$7))),$C$5)+1,"")</f>
        <v/>
      </c>
      <c r="C7161" s="28">
        <f>ROUNDDOWN(((ROW(C7161)-ROW(C$7))/C$5)+1,0)</f>
        <v/>
      </c>
    </row>
    <row r="7162">
      <c r="B7162" s="28">
        <f>IF(C7162&lt; $D$4+1,MOD(((ROW(B7162)-ROW(B$7))),$C$5)+1,"")</f>
        <v/>
      </c>
      <c r="C7162" s="28">
        <f>ROUNDDOWN(((ROW(C7162)-ROW(C$7))/C$5)+1,0)</f>
        <v/>
      </c>
    </row>
    <row r="7163">
      <c r="B7163" s="28">
        <f>IF(C7163&lt; $D$4+1,MOD(((ROW(B7163)-ROW(B$7))),$C$5)+1,"")</f>
        <v/>
      </c>
      <c r="C7163" s="28">
        <f>ROUNDDOWN(((ROW(C7163)-ROW(C$7))/C$5)+1,0)</f>
        <v/>
      </c>
    </row>
    <row r="7164">
      <c r="B7164" s="28">
        <f>IF(C7164&lt; $D$4+1,MOD(((ROW(B7164)-ROW(B$7))),$C$5)+1,"")</f>
        <v/>
      </c>
      <c r="C7164" s="28">
        <f>ROUNDDOWN(((ROW(C7164)-ROW(C$7))/C$5)+1,0)</f>
        <v/>
      </c>
    </row>
    <row r="7165">
      <c r="B7165" s="28">
        <f>IF(C7165&lt; $D$4+1,MOD(((ROW(B7165)-ROW(B$7))),$C$5)+1,"")</f>
        <v/>
      </c>
      <c r="C7165" s="28">
        <f>ROUNDDOWN(((ROW(C7165)-ROW(C$7))/C$5)+1,0)</f>
        <v/>
      </c>
    </row>
    <row r="7166">
      <c r="B7166" s="28">
        <f>IF(C7166&lt; $D$4+1,MOD(((ROW(B7166)-ROW(B$7))),$C$5)+1,"")</f>
        <v/>
      </c>
      <c r="C7166" s="28">
        <f>ROUNDDOWN(((ROW(C7166)-ROW(C$7))/C$5)+1,0)</f>
        <v/>
      </c>
    </row>
    <row r="7167">
      <c r="B7167" s="28">
        <f>IF(C7167&lt; $D$4+1,MOD(((ROW(B7167)-ROW(B$7))),$C$5)+1,"")</f>
        <v/>
      </c>
      <c r="C7167" s="28">
        <f>ROUNDDOWN(((ROW(C7167)-ROW(C$7))/C$5)+1,0)</f>
        <v/>
      </c>
    </row>
    <row r="7168">
      <c r="B7168" s="28">
        <f>IF(C7168&lt; $D$4+1,MOD(((ROW(B7168)-ROW(B$7))),$C$5)+1,"")</f>
        <v/>
      </c>
      <c r="C7168" s="28">
        <f>ROUNDDOWN(((ROW(C7168)-ROW(C$7))/C$5)+1,0)</f>
        <v/>
      </c>
    </row>
    <row r="7169">
      <c r="B7169" s="28">
        <f>IF(C7169&lt; $D$4+1,MOD(((ROW(B7169)-ROW(B$7))),$C$5)+1,"")</f>
        <v/>
      </c>
      <c r="C7169" s="28">
        <f>ROUNDDOWN(((ROW(C7169)-ROW(C$7))/C$5)+1,0)</f>
        <v/>
      </c>
    </row>
    <row r="7170">
      <c r="B7170" s="28">
        <f>IF(C7170&lt; $D$4+1,MOD(((ROW(B7170)-ROW(B$7))),$C$5)+1,"")</f>
        <v/>
      </c>
      <c r="C7170" s="28">
        <f>ROUNDDOWN(((ROW(C7170)-ROW(C$7))/C$5)+1,0)</f>
        <v/>
      </c>
    </row>
    <row r="7171">
      <c r="B7171" s="28">
        <f>IF(C7171&lt; $D$4+1,MOD(((ROW(B7171)-ROW(B$7))),$C$5)+1,"")</f>
        <v/>
      </c>
      <c r="C7171" s="28">
        <f>ROUNDDOWN(((ROW(C7171)-ROW(C$7))/C$5)+1,0)</f>
        <v/>
      </c>
    </row>
    <row r="7172">
      <c r="B7172" s="28">
        <f>IF(C7172&lt; $D$4+1,MOD(((ROW(B7172)-ROW(B$7))),$C$5)+1,"")</f>
        <v/>
      </c>
      <c r="C7172" s="28">
        <f>ROUNDDOWN(((ROW(C7172)-ROW(C$7))/C$5)+1,0)</f>
        <v/>
      </c>
    </row>
    <row r="7173">
      <c r="B7173" s="28">
        <f>IF(C7173&lt; $D$4+1,MOD(((ROW(B7173)-ROW(B$7))),$C$5)+1,"")</f>
        <v/>
      </c>
      <c r="C7173" s="28">
        <f>ROUNDDOWN(((ROW(C7173)-ROW(C$7))/C$5)+1,0)</f>
        <v/>
      </c>
    </row>
    <row r="7174">
      <c r="B7174" s="28">
        <f>IF(C7174&lt; $D$4+1,MOD(((ROW(B7174)-ROW(B$7))),$C$5)+1,"")</f>
        <v/>
      </c>
      <c r="C7174" s="28">
        <f>ROUNDDOWN(((ROW(C7174)-ROW(C$7))/C$5)+1,0)</f>
        <v/>
      </c>
    </row>
    <row r="7175">
      <c r="B7175" s="28">
        <f>IF(C7175&lt; $D$4+1,MOD(((ROW(B7175)-ROW(B$7))),$C$5)+1,"")</f>
        <v/>
      </c>
      <c r="C7175" s="28">
        <f>ROUNDDOWN(((ROW(C7175)-ROW(C$7))/C$5)+1,0)</f>
        <v/>
      </c>
    </row>
    <row r="7176">
      <c r="B7176" s="28">
        <f>IF(C7176&lt; $D$4+1,MOD(((ROW(B7176)-ROW(B$7))),$C$5)+1,"")</f>
        <v/>
      </c>
      <c r="C7176" s="28">
        <f>ROUNDDOWN(((ROW(C7176)-ROW(C$7))/C$5)+1,0)</f>
        <v/>
      </c>
    </row>
    <row r="7177">
      <c r="B7177" s="28">
        <f>IF(C7177&lt; $D$4+1,MOD(((ROW(B7177)-ROW(B$7))),$C$5)+1,"")</f>
        <v/>
      </c>
      <c r="C7177" s="28">
        <f>ROUNDDOWN(((ROW(C7177)-ROW(C$7))/C$5)+1,0)</f>
        <v/>
      </c>
    </row>
    <row r="7178">
      <c r="B7178" s="28">
        <f>IF(C7178&lt; $D$4+1,MOD(((ROW(B7178)-ROW(B$7))),$C$5)+1,"")</f>
        <v/>
      </c>
      <c r="C7178" s="28">
        <f>ROUNDDOWN(((ROW(C7178)-ROW(C$7))/C$5)+1,0)</f>
        <v/>
      </c>
    </row>
    <row r="7179">
      <c r="B7179" s="28">
        <f>IF(C7179&lt; $D$4+1,MOD(((ROW(B7179)-ROW(B$7))),$C$5)+1,"")</f>
        <v/>
      </c>
      <c r="C7179" s="28">
        <f>ROUNDDOWN(((ROW(C7179)-ROW(C$7))/C$5)+1,0)</f>
        <v/>
      </c>
    </row>
    <row r="7180">
      <c r="B7180" s="28">
        <f>IF(C7180&lt; $D$4+1,MOD(((ROW(B7180)-ROW(B$7))),$C$5)+1,"")</f>
        <v/>
      </c>
      <c r="C7180" s="28">
        <f>ROUNDDOWN(((ROW(C7180)-ROW(C$7))/C$5)+1,0)</f>
        <v/>
      </c>
    </row>
    <row r="7181">
      <c r="B7181" s="28">
        <f>IF(C7181&lt; $D$4+1,MOD(((ROW(B7181)-ROW(B$7))),$C$5)+1,"")</f>
        <v/>
      </c>
      <c r="C7181" s="28">
        <f>ROUNDDOWN(((ROW(C7181)-ROW(C$7))/C$5)+1,0)</f>
        <v/>
      </c>
    </row>
    <row r="7182">
      <c r="B7182" s="28">
        <f>IF(C7182&lt; $D$4+1,MOD(((ROW(B7182)-ROW(B$7))),$C$5)+1,"")</f>
        <v/>
      </c>
      <c r="C7182" s="28">
        <f>ROUNDDOWN(((ROW(C7182)-ROW(C$7))/C$5)+1,0)</f>
        <v/>
      </c>
    </row>
    <row r="7183">
      <c r="B7183" s="28">
        <f>IF(C7183&lt; $D$4+1,MOD(((ROW(B7183)-ROW(B$7))),$C$5)+1,"")</f>
        <v/>
      </c>
      <c r="C7183" s="28">
        <f>ROUNDDOWN(((ROW(C7183)-ROW(C$7))/C$5)+1,0)</f>
        <v/>
      </c>
    </row>
    <row r="7184">
      <c r="B7184" s="28">
        <f>IF(C7184&lt; $D$4+1,MOD(((ROW(B7184)-ROW(B$7))),$C$5)+1,"")</f>
        <v/>
      </c>
      <c r="C7184" s="28">
        <f>ROUNDDOWN(((ROW(C7184)-ROW(C$7))/C$5)+1,0)</f>
        <v/>
      </c>
    </row>
    <row r="7185">
      <c r="B7185" s="28">
        <f>IF(C7185&lt; $D$4+1,MOD(((ROW(B7185)-ROW(B$7))),$C$5)+1,"")</f>
        <v/>
      </c>
      <c r="C7185" s="28">
        <f>ROUNDDOWN(((ROW(C7185)-ROW(C$7))/C$5)+1,0)</f>
        <v/>
      </c>
    </row>
    <row r="7186">
      <c r="B7186" s="28">
        <f>IF(C7186&lt; $D$4+1,MOD(((ROW(B7186)-ROW(B$7))),$C$5)+1,"")</f>
        <v/>
      </c>
      <c r="C7186" s="28">
        <f>ROUNDDOWN(((ROW(C7186)-ROW(C$7))/C$5)+1,0)</f>
        <v/>
      </c>
    </row>
    <row r="7187">
      <c r="B7187" s="28">
        <f>IF(C7187&lt; $D$4+1,MOD(((ROW(B7187)-ROW(B$7))),$C$5)+1,"")</f>
        <v/>
      </c>
      <c r="C7187" s="28">
        <f>ROUNDDOWN(((ROW(C7187)-ROW(C$7))/C$5)+1,0)</f>
        <v/>
      </c>
    </row>
    <row r="7188">
      <c r="B7188" s="28">
        <f>IF(C7188&lt; $D$4+1,MOD(((ROW(B7188)-ROW(B$7))),$C$5)+1,"")</f>
        <v/>
      </c>
      <c r="C7188" s="28">
        <f>ROUNDDOWN(((ROW(C7188)-ROW(C$7))/C$5)+1,0)</f>
        <v/>
      </c>
    </row>
    <row r="7189">
      <c r="B7189" s="28">
        <f>IF(C7189&lt; $D$4+1,MOD(((ROW(B7189)-ROW(B$7))),$C$5)+1,"")</f>
        <v/>
      </c>
      <c r="C7189" s="28">
        <f>ROUNDDOWN(((ROW(C7189)-ROW(C$7))/C$5)+1,0)</f>
        <v/>
      </c>
    </row>
    <row r="7190">
      <c r="B7190" s="28">
        <f>IF(C7190&lt; $D$4+1,MOD(((ROW(B7190)-ROW(B$7))),$C$5)+1,"")</f>
        <v/>
      </c>
      <c r="C7190" s="28">
        <f>ROUNDDOWN(((ROW(C7190)-ROW(C$7))/C$5)+1,0)</f>
        <v/>
      </c>
    </row>
    <row r="7191">
      <c r="B7191" s="28">
        <f>IF(C7191&lt; $D$4+1,MOD(((ROW(B7191)-ROW(B$7))),$C$5)+1,"")</f>
        <v/>
      </c>
      <c r="C7191" s="28">
        <f>ROUNDDOWN(((ROW(C7191)-ROW(C$7))/C$5)+1,0)</f>
        <v/>
      </c>
    </row>
    <row r="7192">
      <c r="B7192" s="28">
        <f>IF(C7192&lt; $D$4+1,MOD(((ROW(B7192)-ROW(B$7))),$C$5)+1,"")</f>
        <v/>
      </c>
      <c r="C7192" s="28">
        <f>ROUNDDOWN(((ROW(C7192)-ROW(C$7))/C$5)+1,0)</f>
        <v/>
      </c>
    </row>
    <row r="7193">
      <c r="B7193" s="28">
        <f>IF(C7193&lt; $D$4+1,MOD(((ROW(B7193)-ROW(B$7))),$C$5)+1,"")</f>
        <v/>
      </c>
      <c r="C7193" s="28">
        <f>ROUNDDOWN(((ROW(C7193)-ROW(C$7))/C$5)+1,0)</f>
        <v/>
      </c>
    </row>
    <row r="7194">
      <c r="B7194" s="28">
        <f>IF(C7194&lt; $D$4+1,MOD(((ROW(B7194)-ROW(B$7))),$C$5)+1,"")</f>
        <v/>
      </c>
      <c r="C7194" s="28">
        <f>ROUNDDOWN(((ROW(C7194)-ROW(C$7))/C$5)+1,0)</f>
        <v/>
      </c>
    </row>
    <row r="7195">
      <c r="B7195" s="28">
        <f>IF(C7195&lt; $D$4+1,MOD(((ROW(B7195)-ROW(B$7))),$C$5)+1,"")</f>
        <v/>
      </c>
      <c r="C7195" s="28">
        <f>ROUNDDOWN(((ROW(C7195)-ROW(C$7))/C$5)+1,0)</f>
        <v/>
      </c>
    </row>
    <row r="7196">
      <c r="B7196" s="28">
        <f>IF(C7196&lt; $D$4+1,MOD(((ROW(B7196)-ROW(B$7))),$C$5)+1,"")</f>
        <v/>
      </c>
      <c r="C7196" s="28">
        <f>ROUNDDOWN(((ROW(C7196)-ROW(C$7))/C$5)+1,0)</f>
        <v/>
      </c>
    </row>
    <row r="7197">
      <c r="B7197" s="28">
        <f>IF(C7197&lt; $D$4+1,MOD(((ROW(B7197)-ROW(B$7))),$C$5)+1,"")</f>
        <v/>
      </c>
      <c r="C7197" s="28">
        <f>ROUNDDOWN(((ROW(C7197)-ROW(C$7))/C$5)+1,0)</f>
        <v/>
      </c>
    </row>
    <row r="7198">
      <c r="B7198" s="28">
        <f>IF(C7198&lt; $D$4+1,MOD(((ROW(B7198)-ROW(B$7))),$C$5)+1,"")</f>
        <v/>
      </c>
      <c r="C7198" s="28">
        <f>ROUNDDOWN(((ROW(C7198)-ROW(C$7))/C$5)+1,0)</f>
        <v/>
      </c>
    </row>
    <row r="7199">
      <c r="B7199" s="28">
        <f>IF(C7199&lt; $D$4+1,MOD(((ROW(B7199)-ROW(B$7))),$C$5)+1,"")</f>
        <v/>
      </c>
      <c r="C7199" s="28">
        <f>ROUNDDOWN(((ROW(C7199)-ROW(C$7))/C$5)+1,0)</f>
        <v/>
      </c>
    </row>
    <row r="7200">
      <c r="B7200" s="28">
        <f>IF(C7200&lt; $D$4+1,MOD(((ROW(B7200)-ROW(B$7))),$C$5)+1,"")</f>
        <v/>
      </c>
      <c r="C7200" s="28">
        <f>ROUNDDOWN(((ROW(C7200)-ROW(C$7))/C$5)+1,0)</f>
        <v/>
      </c>
    </row>
    <row r="7201">
      <c r="B7201" s="28">
        <f>IF(C7201&lt; $D$4+1,MOD(((ROW(B7201)-ROW(B$7))),$C$5)+1,"")</f>
        <v/>
      </c>
      <c r="C7201" s="28">
        <f>ROUNDDOWN(((ROW(C7201)-ROW(C$7))/C$5)+1,0)</f>
        <v/>
      </c>
    </row>
    <row r="7202">
      <c r="B7202" s="28">
        <f>IF(C7202&lt; $D$4+1,MOD(((ROW(B7202)-ROW(B$7))),$C$5)+1,"")</f>
        <v/>
      </c>
      <c r="C7202" s="28">
        <f>ROUNDDOWN(((ROW(C7202)-ROW(C$7))/C$5)+1,0)</f>
        <v/>
      </c>
    </row>
    <row r="7203">
      <c r="B7203" s="28">
        <f>IF(C7203&lt; $D$4+1,MOD(((ROW(B7203)-ROW(B$7))),$C$5)+1,"")</f>
        <v/>
      </c>
      <c r="C7203" s="28">
        <f>ROUNDDOWN(((ROW(C7203)-ROW(C$7))/C$5)+1,0)</f>
        <v/>
      </c>
    </row>
    <row r="7204">
      <c r="B7204" s="28">
        <f>IF(C7204&lt; $D$4+1,MOD(((ROW(B7204)-ROW(B$7))),$C$5)+1,"")</f>
        <v/>
      </c>
      <c r="C7204" s="28">
        <f>ROUNDDOWN(((ROW(C7204)-ROW(C$7))/C$5)+1,0)</f>
        <v/>
      </c>
    </row>
    <row r="7205">
      <c r="B7205" s="28">
        <f>IF(C7205&lt; $D$4+1,MOD(((ROW(B7205)-ROW(B$7))),$C$5)+1,"")</f>
        <v/>
      </c>
      <c r="C7205" s="28">
        <f>ROUNDDOWN(((ROW(C7205)-ROW(C$7))/C$5)+1,0)</f>
        <v/>
      </c>
    </row>
    <row r="7206">
      <c r="B7206" s="28">
        <f>IF(C7206&lt; $D$4+1,MOD(((ROW(B7206)-ROW(B$7))),$C$5)+1,"")</f>
        <v/>
      </c>
      <c r="C7206" s="28">
        <f>ROUNDDOWN(((ROW(C7206)-ROW(C$7))/C$5)+1,0)</f>
        <v/>
      </c>
    </row>
    <row r="7207">
      <c r="B7207" s="28">
        <f>IF(C7207&lt; $D$4+1,MOD(((ROW(B7207)-ROW(B$7))),$C$5)+1,"")</f>
        <v/>
      </c>
      <c r="C7207" s="28">
        <f>ROUNDDOWN(((ROW(C7207)-ROW(C$7))/C$5)+1,0)</f>
        <v/>
      </c>
    </row>
    <row r="7208">
      <c r="B7208" s="28">
        <f>IF(C7208&lt; $D$4+1,MOD(((ROW(B7208)-ROW(B$7))),$C$5)+1,"")</f>
        <v/>
      </c>
      <c r="C7208" s="28">
        <f>ROUNDDOWN(((ROW(C7208)-ROW(C$7))/C$5)+1,0)</f>
        <v/>
      </c>
    </row>
    <row r="7209">
      <c r="B7209" s="28">
        <f>IF(C7209&lt; $D$4+1,MOD(((ROW(B7209)-ROW(B$7))),$C$5)+1,"")</f>
        <v/>
      </c>
      <c r="C7209" s="28">
        <f>ROUNDDOWN(((ROW(C7209)-ROW(C$7))/C$5)+1,0)</f>
        <v/>
      </c>
    </row>
    <row r="7210">
      <c r="B7210" s="28">
        <f>IF(C7210&lt; $D$4+1,MOD(((ROW(B7210)-ROW(B$7))),$C$5)+1,"")</f>
        <v/>
      </c>
      <c r="C7210" s="28">
        <f>ROUNDDOWN(((ROW(C7210)-ROW(C$7))/C$5)+1,0)</f>
        <v/>
      </c>
    </row>
    <row r="7211">
      <c r="B7211" s="28">
        <f>IF(C7211&lt; $D$4+1,MOD(((ROW(B7211)-ROW(B$7))),$C$5)+1,"")</f>
        <v/>
      </c>
      <c r="C7211" s="28">
        <f>ROUNDDOWN(((ROW(C7211)-ROW(C$7))/C$5)+1,0)</f>
        <v/>
      </c>
    </row>
    <row r="7212">
      <c r="B7212" s="28">
        <f>IF(C7212&lt; $D$4+1,MOD(((ROW(B7212)-ROW(B$7))),$C$5)+1,"")</f>
        <v/>
      </c>
      <c r="C7212" s="28">
        <f>ROUNDDOWN(((ROW(C7212)-ROW(C$7))/C$5)+1,0)</f>
        <v/>
      </c>
    </row>
    <row r="7213">
      <c r="B7213" s="28">
        <f>IF(C7213&lt; $D$4+1,MOD(((ROW(B7213)-ROW(B$7))),$C$5)+1,"")</f>
        <v/>
      </c>
      <c r="C7213" s="28">
        <f>ROUNDDOWN(((ROW(C7213)-ROW(C$7))/C$5)+1,0)</f>
        <v/>
      </c>
    </row>
    <row r="7214">
      <c r="B7214" s="28">
        <f>IF(C7214&lt; $D$4+1,MOD(((ROW(B7214)-ROW(B$7))),$C$5)+1,"")</f>
        <v/>
      </c>
      <c r="C7214" s="28">
        <f>ROUNDDOWN(((ROW(C7214)-ROW(C$7))/C$5)+1,0)</f>
        <v/>
      </c>
    </row>
    <row r="7215">
      <c r="B7215" s="28">
        <f>IF(C7215&lt; $D$4+1,MOD(((ROW(B7215)-ROW(B$7))),$C$5)+1,"")</f>
        <v/>
      </c>
      <c r="C7215" s="28">
        <f>ROUNDDOWN(((ROW(C7215)-ROW(C$7))/C$5)+1,0)</f>
        <v/>
      </c>
    </row>
    <row r="7216">
      <c r="B7216" s="28">
        <f>IF(C7216&lt; $D$4+1,MOD(((ROW(B7216)-ROW(B$7))),$C$5)+1,"")</f>
        <v/>
      </c>
      <c r="C7216" s="28">
        <f>ROUNDDOWN(((ROW(C7216)-ROW(C$7))/C$5)+1,0)</f>
        <v/>
      </c>
    </row>
    <row r="7217">
      <c r="B7217" s="28">
        <f>IF(C7217&lt; $D$4+1,MOD(((ROW(B7217)-ROW(B$7))),$C$5)+1,"")</f>
        <v/>
      </c>
      <c r="C7217" s="28">
        <f>ROUNDDOWN(((ROW(C7217)-ROW(C$7))/C$5)+1,0)</f>
        <v/>
      </c>
    </row>
    <row r="7218">
      <c r="B7218" s="28">
        <f>IF(C7218&lt; $D$4+1,MOD(((ROW(B7218)-ROW(B$7))),$C$5)+1,"")</f>
        <v/>
      </c>
      <c r="C7218" s="28">
        <f>ROUNDDOWN(((ROW(C7218)-ROW(C$7))/C$5)+1,0)</f>
        <v/>
      </c>
    </row>
    <row r="7219">
      <c r="B7219" s="28">
        <f>IF(C7219&lt; $D$4+1,MOD(((ROW(B7219)-ROW(B$7))),$C$5)+1,"")</f>
        <v/>
      </c>
      <c r="C7219" s="28">
        <f>ROUNDDOWN(((ROW(C7219)-ROW(C$7))/C$5)+1,0)</f>
        <v/>
      </c>
    </row>
    <row r="7220">
      <c r="B7220" s="28">
        <f>IF(C7220&lt; $D$4+1,MOD(((ROW(B7220)-ROW(B$7))),$C$5)+1,"")</f>
        <v/>
      </c>
      <c r="C7220" s="28">
        <f>ROUNDDOWN(((ROW(C7220)-ROW(C$7))/C$5)+1,0)</f>
        <v/>
      </c>
    </row>
    <row r="7221">
      <c r="B7221" s="28">
        <f>IF(C7221&lt; $D$4+1,MOD(((ROW(B7221)-ROW(B$7))),$C$5)+1,"")</f>
        <v/>
      </c>
      <c r="C7221" s="28">
        <f>ROUNDDOWN(((ROW(C7221)-ROW(C$7))/C$5)+1,0)</f>
        <v/>
      </c>
    </row>
    <row r="7222">
      <c r="B7222" s="28">
        <f>IF(C7222&lt; $D$4+1,MOD(((ROW(B7222)-ROW(B$7))),$C$5)+1,"")</f>
        <v/>
      </c>
      <c r="C7222" s="28">
        <f>ROUNDDOWN(((ROW(C7222)-ROW(C$7))/C$5)+1,0)</f>
        <v/>
      </c>
    </row>
    <row r="7223">
      <c r="B7223" s="28">
        <f>IF(C7223&lt; $D$4+1,MOD(((ROW(B7223)-ROW(B$7))),$C$5)+1,"")</f>
        <v/>
      </c>
      <c r="C7223" s="28">
        <f>ROUNDDOWN(((ROW(C7223)-ROW(C$7))/C$5)+1,0)</f>
        <v/>
      </c>
    </row>
    <row r="7224">
      <c r="B7224" s="28">
        <f>IF(C7224&lt; $D$4+1,MOD(((ROW(B7224)-ROW(B$7))),$C$5)+1,"")</f>
        <v/>
      </c>
      <c r="C7224" s="28">
        <f>ROUNDDOWN(((ROW(C7224)-ROW(C$7))/C$5)+1,0)</f>
        <v/>
      </c>
    </row>
    <row r="7225">
      <c r="B7225" s="28">
        <f>IF(C7225&lt; $D$4+1,MOD(((ROW(B7225)-ROW(B$7))),$C$5)+1,"")</f>
        <v/>
      </c>
      <c r="C7225" s="28">
        <f>ROUNDDOWN(((ROW(C7225)-ROW(C$7))/C$5)+1,0)</f>
        <v/>
      </c>
    </row>
    <row r="7226">
      <c r="B7226" s="28">
        <f>IF(C7226&lt; $D$4+1,MOD(((ROW(B7226)-ROW(B$7))),$C$5)+1,"")</f>
        <v/>
      </c>
      <c r="C7226" s="28">
        <f>ROUNDDOWN(((ROW(C7226)-ROW(C$7))/C$5)+1,0)</f>
        <v/>
      </c>
    </row>
    <row r="7227">
      <c r="B7227" s="28">
        <f>IF(C7227&lt; $D$4+1,MOD(((ROW(B7227)-ROW(B$7))),$C$5)+1,"")</f>
        <v/>
      </c>
      <c r="C7227" s="28">
        <f>ROUNDDOWN(((ROW(C7227)-ROW(C$7))/C$5)+1,0)</f>
        <v/>
      </c>
    </row>
    <row r="7228">
      <c r="B7228" s="28">
        <f>IF(C7228&lt; $D$4+1,MOD(((ROW(B7228)-ROW(B$7))),$C$5)+1,"")</f>
        <v/>
      </c>
      <c r="C7228" s="28">
        <f>ROUNDDOWN(((ROW(C7228)-ROW(C$7))/C$5)+1,0)</f>
        <v/>
      </c>
    </row>
    <row r="7229">
      <c r="B7229" s="28">
        <f>IF(C7229&lt; $D$4+1,MOD(((ROW(B7229)-ROW(B$7))),$C$5)+1,"")</f>
        <v/>
      </c>
      <c r="C7229" s="28">
        <f>ROUNDDOWN(((ROW(C7229)-ROW(C$7))/C$5)+1,0)</f>
        <v/>
      </c>
    </row>
    <row r="7230">
      <c r="B7230" s="28">
        <f>IF(C7230&lt; $D$4+1,MOD(((ROW(B7230)-ROW(B$7))),$C$5)+1,"")</f>
        <v/>
      </c>
      <c r="C7230" s="28">
        <f>ROUNDDOWN(((ROW(C7230)-ROW(C$7))/C$5)+1,0)</f>
        <v/>
      </c>
    </row>
    <row r="7231">
      <c r="B7231" s="28">
        <f>IF(C7231&lt; $D$4+1,MOD(((ROW(B7231)-ROW(B$7))),$C$5)+1,"")</f>
        <v/>
      </c>
      <c r="C7231" s="28">
        <f>ROUNDDOWN(((ROW(C7231)-ROW(C$7))/C$5)+1,0)</f>
        <v/>
      </c>
    </row>
    <row r="7232">
      <c r="B7232" s="28">
        <f>IF(C7232&lt; $D$4+1,MOD(((ROW(B7232)-ROW(B$7))),$C$5)+1,"")</f>
        <v/>
      </c>
      <c r="C7232" s="28">
        <f>ROUNDDOWN(((ROW(C7232)-ROW(C$7))/C$5)+1,0)</f>
        <v/>
      </c>
    </row>
    <row r="7233">
      <c r="B7233" s="28">
        <f>IF(C7233&lt; $D$4+1,MOD(((ROW(B7233)-ROW(B$7))),$C$5)+1,"")</f>
        <v/>
      </c>
      <c r="C7233" s="28">
        <f>ROUNDDOWN(((ROW(C7233)-ROW(C$7))/C$5)+1,0)</f>
        <v/>
      </c>
    </row>
    <row r="7234">
      <c r="B7234" s="28">
        <f>IF(C7234&lt; $D$4+1,MOD(((ROW(B7234)-ROW(B$7))),$C$5)+1,"")</f>
        <v/>
      </c>
      <c r="C7234" s="28">
        <f>ROUNDDOWN(((ROW(C7234)-ROW(C$7))/C$5)+1,0)</f>
        <v/>
      </c>
    </row>
    <row r="7235">
      <c r="B7235" s="28">
        <f>IF(C7235&lt; $D$4+1,MOD(((ROW(B7235)-ROW(B$7))),$C$5)+1,"")</f>
        <v/>
      </c>
      <c r="C7235" s="28">
        <f>ROUNDDOWN(((ROW(C7235)-ROW(C$7))/C$5)+1,0)</f>
        <v/>
      </c>
    </row>
    <row r="7236">
      <c r="B7236" s="28">
        <f>IF(C7236&lt; $D$4+1,MOD(((ROW(B7236)-ROW(B$7))),$C$5)+1,"")</f>
        <v/>
      </c>
      <c r="C7236" s="28">
        <f>ROUNDDOWN(((ROW(C7236)-ROW(C$7))/C$5)+1,0)</f>
        <v/>
      </c>
    </row>
    <row r="7237">
      <c r="B7237" s="28">
        <f>IF(C7237&lt; $D$4+1,MOD(((ROW(B7237)-ROW(B$7))),$C$5)+1,"")</f>
        <v/>
      </c>
      <c r="C7237" s="28">
        <f>ROUNDDOWN(((ROW(C7237)-ROW(C$7))/C$5)+1,0)</f>
        <v/>
      </c>
    </row>
    <row r="7238">
      <c r="B7238" s="28">
        <f>IF(C7238&lt; $D$4+1,MOD(((ROW(B7238)-ROW(B$7))),$C$5)+1,"")</f>
        <v/>
      </c>
      <c r="C7238" s="28">
        <f>ROUNDDOWN(((ROW(C7238)-ROW(C$7))/C$5)+1,0)</f>
        <v/>
      </c>
    </row>
    <row r="7239">
      <c r="B7239" s="28">
        <f>IF(C7239&lt; $D$4+1,MOD(((ROW(B7239)-ROW(B$7))),$C$5)+1,"")</f>
        <v/>
      </c>
      <c r="C7239" s="28">
        <f>ROUNDDOWN(((ROW(C7239)-ROW(C$7))/C$5)+1,0)</f>
        <v/>
      </c>
    </row>
    <row r="7240">
      <c r="B7240" s="28">
        <f>IF(C7240&lt; $D$4+1,MOD(((ROW(B7240)-ROW(B$7))),$C$5)+1,"")</f>
        <v/>
      </c>
      <c r="C7240" s="28">
        <f>ROUNDDOWN(((ROW(C7240)-ROW(C$7))/C$5)+1,0)</f>
        <v/>
      </c>
    </row>
    <row r="7241">
      <c r="B7241" s="28">
        <f>IF(C7241&lt; $D$4+1,MOD(((ROW(B7241)-ROW(B$7))),$C$5)+1,"")</f>
        <v/>
      </c>
      <c r="C7241" s="28">
        <f>ROUNDDOWN(((ROW(C7241)-ROW(C$7))/C$5)+1,0)</f>
        <v/>
      </c>
    </row>
    <row r="7242">
      <c r="B7242" s="28">
        <f>IF(C7242&lt; $D$4+1,MOD(((ROW(B7242)-ROW(B$7))),$C$5)+1,"")</f>
        <v/>
      </c>
      <c r="C7242" s="28">
        <f>ROUNDDOWN(((ROW(C7242)-ROW(C$7))/C$5)+1,0)</f>
        <v/>
      </c>
    </row>
    <row r="7243">
      <c r="B7243" s="28">
        <f>IF(C7243&lt; $D$4+1,MOD(((ROW(B7243)-ROW(B$7))),$C$5)+1,"")</f>
        <v/>
      </c>
      <c r="C7243" s="28">
        <f>ROUNDDOWN(((ROW(C7243)-ROW(C$7))/C$5)+1,0)</f>
        <v/>
      </c>
    </row>
    <row r="7244">
      <c r="B7244" s="28">
        <f>IF(C7244&lt; $D$4+1,MOD(((ROW(B7244)-ROW(B$7))),$C$5)+1,"")</f>
        <v/>
      </c>
      <c r="C7244" s="28">
        <f>ROUNDDOWN(((ROW(C7244)-ROW(C$7))/C$5)+1,0)</f>
        <v/>
      </c>
    </row>
    <row r="7245">
      <c r="B7245" s="28">
        <f>IF(C7245&lt; $D$4+1,MOD(((ROW(B7245)-ROW(B$7))),$C$5)+1,"")</f>
        <v/>
      </c>
      <c r="C7245" s="28">
        <f>ROUNDDOWN(((ROW(C7245)-ROW(C$7))/C$5)+1,0)</f>
        <v/>
      </c>
    </row>
    <row r="7246">
      <c r="B7246" s="28">
        <f>IF(C7246&lt; $D$4+1,MOD(((ROW(B7246)-ROW(B$7))),$C$5)+1,"")</f>
        <v/>
      </c>
      <c r="C7246" s="28">
        <f>ROUNDDOWN(((ROW(C7246)-ROW(C$7))/C$5)+1,0)</f>
        <v/>
      </c>
    </row>
    <row r="7247">
      <c r="B7247" s="28">
        <f>IF(C7247&lt; $D$4+1,MOD(((ROW(B7247)-ROW(B$7))),$C$5)+1,"")</f>
        <v/>
      </c>
      <c r="C7247" s="28">
        <f>ROUNDDOWN(((ROW(C7247)-ROW(C$7))/C$5)+1,0)</f>
        <v/>
      </c>
    </row>
    <row r="7248">
      <c r="B7248" s="28">
        <f>IF(C7248&lt; $D$4+1,MOD(((ROW(B7248)-ROW(B$7))),$C$5)+1,"")</f>
        <v/>
      </c>
      <c r="C7248" s="28">
        <f>ROUNDDOWN(((ROW(C7248)-ROW(C$7))/C$5)+1,0)</f>
        <v/>
      </c>
    </row>
    <row r="7249">
      <c r="B7249" s="28">
        <f>IF(C7249&lt; $D$4+1,MOD(((ROW(B7249)-ROW(B$7))),$C$5)+1,"")</f>
        <v/>
      </c>
      <c r="C7249" s="28">
        <f>ROUNDDOWN(((ROW(C7249)-ROW(C$7))/C$5)+1,0)</f>
        <v/>
      </c>
    </row>
    <row r="7250">
      <c r="B7250" s="28">
        <f>IF(C7250&lt; $D$4+1,MOD(((ROW(B7250)-ROW(B$7))),$C$5)+1,"")</f>
        <v/>
      </c>
      <c r="C7250" s="28">
        <f>ROUNDDOWN(((ROW(C7250)-ROW(C$7))/C$5)+1,0)</f>
        <v/>
      </c>
    </row>
    <row r="7251">
      <c r="B7251" s="28">
        <f>IF(C7251&lt; $D$4+1,MOD(((ROW(B7251)-ROW(B$7))),$C$5)+1,"")</f>
        <v/>
      </c>
      <c r="C7251" s="28">
        <f>ROUNDDOWN(((ROW(C7251)-ROW(C$7))/C$5)+1,0)</f>
        <v/>
      </c>
    </row>
    <row r="7252">
      <c r="B7252" s="28">
        <f>IF(C7252&lt; $D$4+1,MOD(((ROW(B7252)-ROW(B$7))),$C$5)+1,"")</f>
        <v/>
      </c>
      <c r="C7252" s="28">
        <f>ROUNDDOWN(((ROW(C7252)-ROW(C$7))/C$5)+1,0)</f>
        <v/>
      </c>
    </row>
    <row r="7253">
      <c r="B7253" s="28">
        <f>IF(C7253&lt; $D$4+1,MOD(((ROW(B7253)-ROW(B$7))),$C$5)+1,"")</f>
        <v/>
      </c>
      <c r="C7253" s="28">
        <f>ROUNDDOWN(((ROW(C7253)-ROW(C$7))/C$5)+1,0)</f>
        <v/>
      </c>
    </row>
    <row r="7254">
      <c r="B7254" s="28">
        <f>IF(C7254&lt; $D$4+1,MOD(((ROW(B7254)-ROW(B$7))),$C$5)+1,"")</f>
        <v/>
      </c>
      <c r="C7254" s="28">
        <f>ROUNDDOWN(((ROW(C7254)-ROW(C$7))/C$5)+1,0)</f>
        <v/>
      </c>
    </row>
    <row r="7255">
      <c r="B7255" s="28">
        <f>IF(C7255&lt; $D$4+1,MOD(((ROW(B7255)-ROW(B$7))),$C$5)+1,"")</f>
        <v/>
      </c>
      <c r="C7255" s="28">
        <f>ROUNDDOWN(((ROW(C7255)-ROW(C$7))/C$5)+1,0)</f>
        <v/>
      </c>
    </row>
    <row r="7256">
      <c r="B7256" s="28">
        <f>IF(C7256&lt; $D$4+1,MOD(((ROW(B7256)-ROW(B$7))),$C$5)+1,"")</f>
        <v/>
      </c>
      <c r="C7256" s="28">
        <f>ROUNDDOWN(((ROW(C7256)-ROW(C$7))/C$5)+1,0)</f>
        <v/>
      </c>
    </row>
    <row r="7257">
      <c r="B7257" s="28">
        <f>IF(C7257&lt; $D$4+1,MOD(((ROW(B7257)-ROW(B$7))),$C$5)+1,"")</f>
        <v/>
      </c>
      <c r="C7257" s="28">
        <f>ROUNDDOWN(((ROW(C7257)-ROW(C$7))/C$5)+1,0)</f>
        <v/>
      </c>
    </row>
    <row r="7258">
      <c r="B7258" s="28">
        <f>IF(C7258&lt; $D$4+1,MOD(((ROW(B7258)-ROW(B$7))),$C$5)+1,"")</f>
        <v/>
      </c>
      <c r="C7258" s="28">
        <f>ROUNDDOWN(((ROW(C7258)-ROW(C$7))/C$5)+1,0)</f>
        <v/>
      </c>
    </row>
    <row r="7259">
      <c r="B7259" s="28">
        <f>IF(C7259&lt; $D$4+1,MOD(((ROW(B7259)-ROW(B$7))),$C$5)+1,"")</f>
        <v/>
      </c>
      <c r="C7259" s="28">
        <f>ROUNDDOWN(((ROW(C7259)-ROW(C$7))/C$5)+1,0)</f>
        <v/>
      </c>
    </row>
    <row r="7260">
      <c r="B7260" s="28">
        <f>IF(C7260&lt; $D$4+1,MOD(((ROW(B7260)-ROW(B$7))),$C$5)+1,"")</f>
        <v/>
      </c>
      <c r="C7260" s="28">
        <f>ROUNDDOWN(((ROW(C7260)-ROW(C$7))/C$5)+1,0)</f>
        <v/>
      </c>
    </row>
    <row r="7261">
      <c r="B7261" s="28">
        <f>IF(C7261&lt; $D$4+1,MOD(((ROW(B7261)-ROW(B$7))),$C$5)+1,"")</f>
        <v/>
      </c>
      <c r="C7261" s="28">
        <f>ROUNDDOWN(((ROW(C7261)-ROW(C$7))/C$5)+1,0)</f>
        <v/>
      </c>
    </row>
    <row r="7262">
      <c r="B7262" s="28">
        <f>IF(C7262&lt; $D$4+1,MOD(((ROW(B7262)-ROW(B$7))),$C$5)+1,"")</f>
        <v/>
      </c>
      <c r="C7262" s="28">
        <f>ROUNDDOWN(((ROW(C7262)-ROW(C$7))/C$5)+1,0)</f>
        <v/>
      </c>
    </row>
    <row r="7263">
      <c r="B7263" s="28">
        <f>IF(C7263&lt; $D$4+1,MOD(((ROW(B7263)-ROW(B$7))),$C$5)+1,"")</f>
        <v/>
      </c>
      <c r="C7263" s="28">
        <f>ROUNDDOWN(((ROW(C7263)-ROW(C$7))/C$5)+1,0)</f>
        <v/>
      </c>
    </row>
    <row r="7264">
      <c r="B7264" s="28">
        <f>IF(C7264&lt; $D$4+1,MOD(((ROW(B7264)-ROW(B$7))),$C$5)+1,"")</f>
        <v/>
      </c>
      <c r="C7264" s="28">
        <f>ROUNDDOWN(((ROW(C7264)-ROW(C$7))/C$5)+1,0)</f>
        <v/>
      </c>
    </row>
    <row r="7265">
      <c r="B7265" s="28">
        <f>IF(C7265&lt; $D$4+1,MOD(((ROW(B7265)-ROW(B$7))),$C$5)+1,"")</f>
        <v/>
      </c>
      <c r="C7265" s="28">
        <f>ROUNDDOWN(((ROW(C7265)-ROW(C$7))/C$5)+1,0)</f>
        <v/>
      </c>
    </row>
    <row r="7266">
      <c r="B7266" s="28">
        <f>IF(C7266&lt; $D$4+1,MOD(((ROW(B7266)-ROW(B$7))),$C$5)+1,"")</f>
        <v/>
      </c>
      <c r="C7266" s="28">
        <f>ROUNDDOWN(((ROW(C7266)-ROW(C$7))/C$5)+1,0)</f>
        <v/>
      </c>
    </row>
    <row r="7267">
      <c r="B7267" s="28">
        <f>IF(C7267&lt; $D$4+1,MOD(((ROW(B7267)-ROW(B$7))),$C$5)+1,"")</f>
        <v/>
      </c>
      <c r="C7267" s="28">
        <f>ROUNDDOWN(((ROW(C7267)-ROW(C$7))/C$5)+1,0)</f>
        <v/>
      </c>
    </row>
    <row r="7268">
      <c r="B7268" s="28">
        <f>IF(C7268&lt; $D$4+1,MOD(((ROW(B7268)-ROW(B$7))),$C$5)+1,"")</f>
        <v/>
      </c>
      <c r="C7268" s="28">
        <f>ROUNDDOWN(((ROW(C7268)-ROW(C$7))/C$5)+1,0)</f>
        <v/>
      </c>
    </row>
    <row r="7269">
      <c r="B7269" s="28">
        <f>IF(C7269&lt; $D$4+1,MOD(((ROW(B7269)-ROW(B$7))),$C$5)+1,"")</f>
        <v/>
      </c>
      <c r="C7269" s="28">
        <f>ROUNDDOWN(((ROW(C7269)-ROW(C$7))/C$5)+1,0)</f>
        <v/>
      </c>
    </row>
    <row r="7270">
      <c r="B7270" s="28">
        <f>IF(C7270&lt; $D$4+1,MOD(((ROW(B7270)-ROW(B$7))),$C$5)+1,"")</f>
        <v/>
      </c>
      <c r="C7270" s="28">
        <f>ROUNDDOWN(((ROW(C7270)-ROW(C$7))/C$5)+1,0)</f>
        <v/>
      </c>
    </row>
    <row r="7271">
      <c r="B7271" s="28">
        <f>IF(C7271&lt; $D$4+1,MOD(((ROW(B7271)-ROW(B$7))),$C$5)+1,"")</f>
        <v/>
      </c>
      <c r="C7271" s="28">
        <f>ROUNDDOWN(((ROW(C7271)-ROW(C$7))/C$5)+1,0)</f>
        <v/>
      </c>
    </row>
    <row r="7272">
      <c r="B7272" s="28">
        <f>IF(C7272&lt; $D$4+1,MOD(((ROW(B7272)-ROW(B$7))),$C$5)+1,"")</f>
        <v/>
      </c>
      <c r="C7272" s="28">
        <f>ROUNDDOWN(((ROW(C7272)-ROW(C$7))/C$5)+1,0)</f>
        <v/>
      </c>
    </row>
    <row r="7273">
      <c r="B7273" s="28">
        <f>IF(C7273&lt; $D$4+1,MOD(((ROW(B7273)-ROW(B$7))),$C$5)+1,"")</f>
        <v/>
      </c>
      <c r="C7273" s="28">
        <f>ROUNDDOWN(((ROW(C7273)-ROW(C$7))/C$5)+1,0)</f>
        <v/>
      </c>
    </row>
    <row r="7274">
      <c r="B7274" s="28">
        <f>IF(C7274&lt; $D$4+1,MOD(((ROW(B7274)-ROW(B$7))),$C$5)+1,"")</f>
        <v/>
      </c>
      <c r="C7274" s="28">
        <f>ROUNDDOWN(((ROW(C7274)-ROW(C$7))/C$5)+1,0)</f>
        <v/>
      </c>
    </row>
    <row r="7275">
      <c r="B7275" s="28">
        <f>IF(C7275&lt; $D$4+1,MOD(((ROW(B7275)-ROW(B$7))),$C$5)+1,"")</f>
        <v/>
      </c>
      <c r="C7275" s="28">
        <f>ROUNDDOWN(((ROW(C7275)-ROW(C$7))/C$5)+1,0)</f>
        <v/>
      </c>
    </row>
    <row r="7276">
      <c r="B7276" s="28">
        <f>IF(C7276&lt; $D$4+1,MOD(((ROW(B7276)-ROW(B$7))),$C$5)+1,"")</f>
        <v/>
      </c>
      <c r="C7276" s="28">
        <f>ROUNDDOWN(((ROW(C7276)-ROW(C$7))/C$5)+1,0)</f>
        <v/>
      </c>
    </row>
    <row r="7277">
      <c r="B7277" s="28">
        <f>IF(C7277&lt; $D$4+1,MOD(((ROW(B7277)-ROW(B$7))),$C$5)+1,"")</f>
        <v/>
      </c>
      <c r="C7277" s="28">
        <f>ROUNDDOWN(((ROW(C7277)-ROW(C$7))/C$5)+1,0)</f>
        <v/>
      </c>
    </row>
    <row r="7278">
      <c r="B7278" s="28">
        <f>IF(C7278&lt; $D$4+1,MOD(((ROW(B7278)-ROW(B$7))),$C$5)+1,"")</f>
        <v/>
      </c>
      <c r="C7278" s="28">
        <f>ROUNDDOWN(((ROW(C7278)-ROW(C$7))/C$5)+1,0)</f>
        <v/>
      </c>
    </row>
    <row r="7279">
      <c r="B7279" s="28">
        <f>IF(C7279&lt; $D$4+1,MOD(((ROW(B7279)-ROW(B$7))),$C$5)+1,"")</f>
        <v/>
      </c>
      <c r="C7279" s="28">
        <f>ROUNDDOWN(((ROW(C7279)-ROW(C$7))/C$5)+1,0)</f>
        <v/>
      </c>
    </row>
    <row r="7280">
      <c r="B7280" s="28">
        <f>IF(C7280&lt; $D$4+1,MOD(((ROW(B7280)-ROW(B$7))),$C$5)+1,"")</f>
        <v/>
      </c>
      <c r="C7280" s="28">
        <f>ROUNDDOWN(((ROW(C7280)-ROW(C$7))/C$5)+1,0)</f>
        <v/>
      </c>
    </row>
    <row r="7281">
      <c r="B7281" s="28">
        <f>IF(C7281&lt; $D$4+1,MOD(((ROW(B7281)-ROW(B$7))),$C$5)+1,"")</f>
        <v/>
      </c>
      <c r="C7281" s="28">
        <f>ROUNDDOWN(((ROW(C7281)-ROW(C$7))/C$5)+1,0)</f>
        <v/>
      </c>
    </row>
    <row r="7282">
      <c r="B7282" s="28">
        <f>IF(C7282&lt; $D$4+1,MOD(((ROW(B7282)-ROW(B$7))),$C$5)+1,"")</f>
        <v/>
      </c>
      <c r="C7282" s="28">
        <f>ROUNDDOWN(((ROW(C7282)-ROW(C$7))/C$5)+1,0)</f>
        <v/>
      </c>
    </row>
    <row r="7283">
      <c r="B7283" s="28">
        <f>IF(C7283&lt; $D$4+1,MOD(((ROW(B7283)-ROW(B$7))),$C$5)+1,"")</f>
        <v/>
      </c>
      <c r="C7283" s="28">
        <f>ROUNDDOWN(((ROW(C7283)-ROW(C$7))/C$5)+1,0)</f>
        <v/>
      </c>
    </row>
    <row r="7284">
      <c r="B7284" s="28">
        <f>IF(C7284&lt; $D$4+1,MOD(((ROW(B7284)-ROW(B$7))),$C$5)+1,"")</f>
        <v/>
      </c>
      <c r="C7284" s="28">
        <f>ROUNDDOWN(((ROW(C7284)-ROW(C$7))/C$5)+1,0)</f>
        <v/>
      </c>
    </row>
    <row r="7285">
      <c r="B7285" s="28">
        <f>IF(C7285&lt; $D$4+1,MOD(((ROW(B7285)-ROW(B$7))),$C$5)+1,"")</f>
        <v/>
      </c>
      <c r="C7285" s="28">
        <f>ROUNDDOWN(((ROW(C7285)-ROW(C$7))/C$5)+1,0)</f>
        <v/>
      </c>
    </row>
    <row r="7286">
      <c r="B7286" s="28">
        <f>IF(C7286&lt; $D$4+1,MOD(((ROW(B7286)-ROW(B$7))),$C$5)+1,"")</f>
        <v/>
      </c>
      <c r="C7286" s="28">
        <f>ROUNDDOWN(((ROW(C7286)-ROW(C$7))/C$5)+1,0)</f>
        <v/>
      </c>
    </row>
    <row r="7287">
      <c r="B7287" s="28">
        <f>IF(C7287&lt; $D$4+1,MOD(((ROW(B7287)-ROW(B$7))),$C$5)+1,"")</f>
        <v/>
      </c>
      <c r="C7287" s="28">
        <f>ROUNDDOWN(((ROW(C7287)-ROW(C$7))/C$5)+1,0)</f>
        <v/>
      </c>
    </row>
    <row r="7288">
      <c r="B7288" s="28">
        <f>IF(C7288&lt; $D$4+1,MOD(((ROW(B7288)-ROW(B$7))),$C$5)+1,"")</f>
        <v/>
      </c>
      <c r="C7288" s="28">
        <f>ROUNDDOWN(((ROW(C7288)-ROW(C$7))/C$5)+1,0)</f>
        <v/>
      </c>
    </row>
    <row r="7289">
      <c r="B7289" s="28">
        <f>IF(C7289&lt; $D$4+1,MOD(((ROW(B7289)-ROW(B$7))),$C$5)+1,"")</f>
        <v/>
      </c>
      <c r="C7289" s="28">
        <f>ROUNDDOWN(((ROW(C7289)-ROW(C$7))/C$5)+1,0)</f>
        <v/>
      </c>
    </row>
    <row r="7290">
      <c r="B7290" s="28">
        <f>IF(C7290&lt; $D$4+1,MOD(((ROW(B7290)-ROW(B$7))),$C$5)+1,"")</f>
        <v/>
      </c>
      <c r="C7290" s="28">
        <f>ROUNDDOWN(((ROW(C7290)-ROW(C$7))/C$5)+1,0)</f>
        <v/>
      </c>
    </row>
    <row r="7291">
      <c r="B7291" s="28">
        <f>IF(C7291&lt; $D$4+1,MOD(((ROW(B7291)-ROW(B$7))),$C$5)+1,"")</f>
        <v/>
      </c>
      <c r="C7291" s="28">
        <f>ROUNDDOWN(((ROW(C7291)-ROW(C$7))/C$5)+1,0)</f>
        <v/>
      </c>
    </row>
    <row r="7292">
      <c r="B7292" s="28">
        <f>IF(C7292&lt; $D$4+1,MOD(((ROW(B7292)-ROW(B$7))),$C$5)+1,"")</f>
        <v/>
      </c>
      <c r="C7292" s="28">
        <f>ROUNDDOWN(((ROW(C7292)-ROW(C$7))/C$5)+1,0)</f>
        <v/>
      </c>
    </row>
    <row r="7293">
      <c r="B7293" s="28">
        <f>IF(C7293&lt; $D$4+1,MOD(((ROW(B7293)-ROW(B$7))),$C$5)+1,"")</f>
        <v/>
      </c>
      <c r="C7293" s="28">
        <f>ROUNDDOWN(((ROW(C7293)-ROW(C$7))/C$5)+1,0)</f>
        <v/>
      </c>
    </row>
    <row r="7294">
      <c r="B7294" s="28">
        <f>IF(C7294&lt; $D$4+1,MOD(((ROW(B7294)-ROW(B$7))),$C$5)+1,"")</f>
        <v/>
      </c>
      <c r="C7294" s="28">
        <f>ROUNDDOWN(((ROW(C7294)-ROW(C$7))/C$5)+1,0)</f>
        <v/>
      </c>
    </row>
    <row r="7295">
      <c r="B7295" s="28">
        <f>IF(C7295&lt; $D$4+1,MOD(((ROW(B7295)-ROW(B$7))),$C$5)+1,"")</f>
        <v/>
      </c>
      <c r="C7295" s="28">
        <f>ROUNDDOWN(((ROW(C7295)-ROW(C$7))/C$5)+1,0)</f>
        <v/>
      </c>
    </row>
    <row r="7296">
      <c r="B7296" s="28">
        <f>IF(C7296&lt; $D$4+1,MOD(((ROW(B7296)-ROW(B$7))),$C$5)+1,"")</f>
        <v/>
      </c>
      <c r="C7296" s="28">
        <f>ROUNDDOWN(((ROW(C7296)-ROW(C$7))/C$5)+1,0)</f>
        <v/>
      </c>
    </row>
    <row r="7297">
      <c r="B7297" s="28">
        <f>IF(C7297&lt; $D$4+1,MOD(((ROW(B7297)-ROW(B$7))),$C$5)+1,"")</f>
        <v/>
      </c>
      <c r="C7297" s="28">
        <f>ROUNDDOWN(((ROW(C7297)-ROW(C$7))/C$5)+1,0)</f>
        <v/>
      </c>
    </row>
    <row r="7298">
      <c r="B7298" s="28">
        <f>IF(C7298&lt; $D$4+1,MOD(((ROW(B7298)-ROW(B$7))),$C$5)+1,"")</f>
        <v/>
      </c>
      <c r="C7298" s="28">
        <f>ROUNDDOWN(((ROW(C7298)-ROW(C$7))/C$5)+1,0)</f>
        <v/>
      </c>
    </row>
    <row r="7299">
      <c r="B7299" s="28">
        <f>IF(C7299&lt; $D$4+1,MOD(((ROW(B7299)-ROW(B$7))),$C$5)+1,"")</f>
        <v/>
      </c>
      <c r="C7299" s="28">
        <f>ROUNDDOWN(((ROW(C7299)-ROW(C$7))/C$5)+1,0)</f>
        <v/>
      </c>
    </row>
    <row r="7300">
      <c r="B7300" s="28">
        <f>IF(C7300&lt; $D$4+1,MOD(((ROW(B7300)-ROW(B$7))),$C$5)+1,"")</f>
        <v/>
      </c>
      <c r="C7300" s="28">
        <f>ROUNDDOWN(((ROW(C7300)-ROW(C$7))/C$5)+1,0)</f>
        <v/>
      </c>
    </row>
    <row r="7301">
      <c r="B7301" s="28">
        <f>IF(C7301&lt; $D$4+1,MOD(((ROW(B7301)-ROW(B$7))),$C$5)+1,"")</f>
        <v/>
      </c>
      <c r="C7301" s="28">
        <f>ROUNDDOWN(((ROW(C7301)-ROW(C$7))/C$5)+1,0)</f>
        <v/>
      </c>
    </row>
    <row r="7302">
      <c r="B7302" s="28">
        <f>IF(C7302&lt; $D$4+1,MOD(((ROW(B7302)-ROW(B$7))),$C$5)+1,"")</f>
        <v/>
      </c>
      <c r="C7302" s="28">
        <f>ROUNDDOWN(((ROW(C7302)-ROW(C$7))/C$5)+1,0)</f>
        <v/>
      </c>
    </row>
    <row r="7303">
      <c r="B7303" s="28">
        <f>IF(C7303&lt; $D$4+1,MOD(((ROW(B7303)-ROW(B$7))),$C$5)+1,"")</f>
        <v/>
      </c>
      <c r="C7303" s="28">
        <f>ROUNDDOWN(((ROW(C7303)-ROW(C$7))/C$5)+1,0)</f>
        <v/>
      </c>
    </row>
    <row r="7304">
      <c r="B7304" s="28">
        <f>IF(C7304&lt; $D$4+1,MOD(((ROW(B7304)-ROW(B$7))),$C$5)+1,"")</f>
        <v/>
      </c>
      <c r="C7304" s="28">
        <f>ROUNDDOWN(((ROW(C7304)-ROW(C$7))/C$5)+1,0)</f>
        <v/>
      </c>
    </row>
    <row r="7305">
      <c r="B7305" s="28">
        <f>IF(C7305&lt; $D$4+1,MOD(((ROW(B7305)-ROW(B$7))),$C$5)+1,"")</f>
        <v/>
      </c>
      <c r="C7305" s="28">
        <f>ROUNDDOWN(((ROW(C7305)-ROW(C$7))/C$5)+1,0)</f>
        <v/>
      </c>
    </row>
    <row r="7306">
      <c r="B7306" s="28">
        <f>IF(C7306&lt; $D$4+1,MOD(((ROW(B7306)-ROW(B$7))),$C$5)+1,"")</f>
        <v/>
      </c>
      <c r="C7306" s="28">
        <f>ROUNDDOWN(((ROW(C7306)-ROW(C$7))/C$5)+1,0)</f>
        <v/>
      </c>
    </row>
    <row r="7307">
      <c r="B7307" s="28">
        <f>IF(C7307&lt; $D$4+1,MOD(((ROW(B7307)-ROW(B$7))),$C$5)+1,"")</f>
        <v/>
      </c>
      <c r="C7307" s="28">
        <f>ROUNDDOWN(((ROW(C7307)-ROW(C$7))/C$5)+1,0)</f>
        <v/>
      </c>
    </row>
    <row r="7308">
      <c r="B7308" s="28">
        <f>IF(C7308&lt; $D$4+1,MOD(((ROW(B7308)-ROW(B$7))),$C$5)+1,"")</f>
        <v/>
      </c>
      <c r="C7308" s="28">
        <f>ROUNDDOWN(((ROW(C7308)-ROW(C$7))/C$5)+1,0)</f>
        <v/>
      </c>
    </row>
    <row r="7309">
      <c r="B7309" s="28">
        <f>IF(C7309&lt; $D$4+1,MOD(((ROW(B7309)-ROW(B$7))),$C$5)+1,"")</f>
        <v/>
      </c>
      <c r="C7309" s="28">
        <f>ROUNDDOWN(((ROW(C7309)-ROW(C$7))/C$5)+1,0)</f>
        <v/>
      </c>
    </row>
    <row r="7310">
      <c r="B7310" s="28">
        <f>IF(C7310&lt; $D$4+1,MOD(((ROW(B7310)-ROW(B$7))),$C$5)+1,"")</f>
        <v/>
      </c>
      <c r="C7310" s="28">
        <f>ROUNDDOWN(((ROW(C7310)-ROW(C$7))/C$5)+1,0)</f>
        <v/>
      </c>
    </row>
    <row r="7311">
      <c r="B7311" s="28">
        <f>IF(C7311&lt; $D$4+1,MOD(((ROW(B7311)-ROW(B$7))),$C$5)+1,"")</f>
        <v/>
      </c>
      <c r="C7311" s="28">
        <f>ROUNDDOWN(((ROW(C7311)-ROW(C$7))/C$5)+1,0)</f>
        <v/>
      </c>
    </row>
    <row r="7312">
      <c r="B7312" s="28">
        <f>IF(C7312&lt; $D$4+1,MOD(((ROW(B7312)-ROW(B$7))),$C$5)+1,"")</f>
        <v/>
      </c>
      <c r="C7312" s="28">
        <f>ROUNDDOWN(((ROW(C7312)-ROW(C$7))/C$5)+1,0)</f>
        <v/>
      </c>
    </row>
    <row r="7313">
      <c r="B7313" s="28">
        <f>IF(C7313&lt; $D$4+1,MOD(((ROW(B7313)-ROW(B$7))),$C$5)+1,"")</f>
        <v/>
      </c>
      <c r="C7313" s="28">
        <f>ROUNDDOWN(((ROW(C7313)-ROW(C$7))/C$5)+1,0)</f>
        <v/>
      </c>
    </row>
    <row r="7314">
      <c r="B7314" s="28">
        <f>IF(C7314&lt; $D$4+1,MOD(((ROW(B7314)-ROW(B$7))),$C$5)+1,"")</f>
        <v/>
      </c>
      <c r="C7314" s="28">
        <f>ROUNDDOWN(((ROW(C7314)-ROW(C$7))/C$5)+1,0)</f>
        <v/>
      </c>
    </row>
    <row r="7315">
      <c r="B7315" s="28">
        <f>IF(C7315&lt; $D$4+1,MOD(((ROW(B7315)-ROW(B$7))),$C$5)+1,"")</f>
        <v/>
      </c>
      <c r="C7315" s="28">
        <f>ROUNDDOWN(((ROW(C7315)-ROW(C$7))/C$5)+1,0)</f>
        <v/>
      </c>
    </row>
    <row r="7316">
      <c r="B7316" s="28">
        <f>IF(C7316&lt; $D$4+1,MOD(((ROW(B7316)-ROW(B$7))),$C$5)+1,"")</f>
        <v/>
      </c>
      <c r="C7316" s="28">
        <f>ROUNDDOWN(((ROW(C7316)-ROW(C$7))/C$5)+1,0)</f>
        <v/>
      </c>
    </row>
    <row r="7317">
      <c r="B7317" s="28">
        <f>IF(C7317&lt; $D$4+1,MOD(((ROW(B7317)-ROW(B$7))),$C$5)+1,"")</f>
        <v/>
      </c>
      <c r="C7317" s="28">
        <f>ROUNDDOWN(((ROW(C7317)-ROW(C$7))/C$5)+1,0)</f>
        <v/>
      </c>
    </row>
    <row r="7318">
      <c r="B7318" s="28">
        <f>IF(C7318&lt; $D$4+1,MOD(((ROW(B7318)-ROW(B$7))),$C$5)+1,"")</f>
        <v/>
      </c>
      <c r="C7318" s="28">
        <f>ROUNDDOWN(((ROW(C7318)-ROW(C$7))/C$5)+1,0)</f>
        <v/>
      </c>
    </row>
    <row r="7319">
      <c r="B7319" s="28">
        <f>IF(C7319&lt; $D$4+1,MOD(((ROW(B7319)-ROW(B$7))),$C$5)+1,"")</f>
        <v/>
      </c>
      <c r="C7319" s="28">
        <f>ROUNDDOWN(((ROW(C7319)-ROW(C$7))/C$5)+1,0)</f>
        <v/>
      </c>
    </row>
    <row r="7320">
      <c r="B7320" s="28">
        <f>IF(C7320&lt; $D$4+1,MOD(((ROW(B7320)-ROW(B$7))),$C$5)+1,"")</f>
        <v/>
      </c>
      <c r="C7320" s="28">
        <f>ROUNDDOWN(((ROW(C7320)-ROW(C$7))/C$5)+1,0)</f>
        <v/>
      </c>
    </row>
    <row r="7321">
      <c r="B7321" s="28">
        <f>IF(C7321&lt; $D$4+1,MOD(((ROW(B7321)-ROW(B$7))),$C$5)+1,"")</f>
        <v/>
      </c>
      <c r="C7321" s="28">
        <f>ROUNDDOWN(((ROW(C7321)-ROW(C$7))/C$5)+1,0)</f>
        <v/>
      </c>
    </row>
    <row r="7322">
      <c r="B7322" s="28">
        <f>IF(C7322&lt; $D$4+1,MOD(((ROW(B7322)-ROW(B$7))),$C$5)+1,"")</f>
        <v/>
      </c>
      <c r="C7322" s="28">
        <f>ROUNDDOWN(((ROW(C7322)-ROW(C$7))/C$5)+1,0)</f>
        <v/>
      </c>
    </row>
    <row r="7323">
      <c r="B7323" s="28">
        <f>IF(C7323&lt; $D$4+1,MOD(((ROW(B7323)-ROW(B$7))),$C$5)+1,"")</f>
        <v/>
      </c>
      <c r="C7323" s="28">
        <f>ROUNDDOWN(((ROW(C7323)-ROW(C$7))/C$5)+1,0)</f>
        <v/>
      </c>
    </row>
    <row r="7324">
      <c r="B7324" s="28">
        <f>IF(C7324&lt; $D$4+1,MOD(((ROW(B7324)-ROW(B$7))),$C$5)+1,"")</f>
        <v/>
      </c>
      <c r="C7324" s="28">
        <f>ROUNDDOWN(((ROW(C7324)-ROW(C$7))/C$5)+1,0)</f>
        <v/>
      </c>
    </row>
    <row r="7325">
      <c r="B7325" s="28">
        <f>IF(C7325&lt; $D$4+1,MOD(((ROW(B7325)-ROW(B$7))),$C$5)+1,"")</f>
        <v/>
      </c>
      <c r="C7325" s="28">
        <f>ROUNDDOWN(((ROW(C7325)-ROW(C$7))/C$5)+1,0)</f>
        <v/>
      </c>
    </row>
    <row r="7326">
      <c r="B7326" s="28">
        <f>IF(C7326&lt; $D$4+1,MOD(((ROW(B7326)-ROW(B$7))),$C$5)+1,"")</f>
        <v/>
      </c>
      <c r="C7326" s="28">
        <f>ROUNDDOWN(((ROW(C7326)-ROW(C$7))/C$5)+1,0)</f>
        <v/>
      </c>
    </row>
    <row r="7327">
      <c r="B7327" s="28">
        <f>IF(C7327&lt; $D$4+1,MOD(((ROW(B7327)-ROW(B$7))),$C$5)+1,"")</f>
        <v/>
      </c>
      <c r="C7327" s="28">
        <f>ROUNDDOWN(((ROW(C7327)-ROW(C$7))/C$5)+1,0)</f>
        <v/>
      </c>
    </row>
    <row r="7328">
      <c r="B7328" s="28">
        <f>IF(C7328&lt; $D$4+1,MOD(((ROW(B7328)-ROW(B$7))),$C$5)+1,"")</f>
        <v/>
      </c>
      <c r="C7328" s="28">
        <f>ROUNDDOWN(((ROW(C7328)-ROW(C$7))/C$5)+1,0)</f>
        <v/>
      </c>
    </row>
    <row r="7329">
      <c r="B7329" s="28">
        <f>IF(C7329&lt; $D$4+1,MOD(((ROW(B7329)-ROW(B$7))),$C$5)+1,"")</f>
        <v/>
      </c>
      <c r="C7329" s="28">
        <f>ROUNDDOWN(((ROW(C7329)-ROW(C$7))/C$5)+1,0)</f>
        <v/>
      </c>
    </row>
    <row r="7330">
      <c r="B7330" s="28">
        <f>IF(C7330&lt; $D$4+1,MOD(((ROW(B7330)-ROW(B$7))),$C$5)+1,"")</f>
        <v/>
      </c>
      <c r="C7330" s="28">
        <f>ROUNDDOWN(((ROW(C7330)-ROW(C$7))/C$5)+1,0)</f>
        <v/>
      </c>
    </row>
    <row r="7331">
      <c r="B7331" s="28">
        <f>IF(C7331&lt; $D$4+1,MOD(((ROW(B7331)-ROW(B$7))),$C$5)+1,"")</f>
        <v/>
      </c>
      <c r="C7331" s="28">
        <f>ROUNDDOWN(((ROW(C7331)-ROW(C$7))/C$5)+1,0)</f>
        <v/>
      </c>
    </row>
    <row r="7332">
      <c r="B7332" s="28">
        <f>IF(C7332&lt; $D$4+1,MOD(((ROW(B7332)-ROW(B$7))),$C$5)+1,"")</f>
        <v/>
      </c>
      <c r="C7332" s="28">
        <f>ROUNDDOWN(((ROW(C7332)-ROW(C$7))/C$5)+1,0)</f>
        <v/>
      </c>
    </row>
    <row r="7333">
      <c r="B7333" s="28">
        <f>IF(C7333&lt; $D$4+1,MOD(((ROW(B7333)-ROW(B$7))),$C$5)+1,"")</f>
        <v/>
      </c>
      <c r="C7333" s="28">
        <f>ROUNDDOWN(((ROW(C7333)-ROW(C$7))/C$5)+1,0)</f>
        <v/>
      </c>
    </row>
    <row r="7334">
      <c r="B7334" s="28">
        <f>IF(C7334&lt; $D$4+1,MOD(((ROW(B7334)-ROW(B$7))),$C$5)+1,"")</f>
        <v/>
      </c>
      <c r="C7334" s="28">
        <f>ROUNDDOWN(((ROW(C7334)-ROW(C$7))/C$5)+1,0)</f>
        <v/>
      </c>
    </row>
    <row r="7335">
      <c r="B7335" s="28">
        <f>IF(C7335&lt; $D$4+1,MOD(((ROW(B7335)-ROW(B$7))),$C$5)+1,"")</f>
        <v/>
      </c>
      <c r="C7335" s="28">
        <f>ROUNDDOWN(((ROW(C7335)-ROW(C$7))/C$5)+1,0)</f>
        <v/>
      </c>
    </row>
    <row r="7336">
      <c r="B7336" s="28">
        <f>IF(C7336&lt; $D$4+1,MOD(((ROW(B7336)-ROW(B$7))),$C$5)+1,"")</f>
        <v/>
      </c>
      <c r="C7336" s="28">
        <f>ROUNDDOWN(((ROW(C7336)-ROW(C$7))/C$5)+1,0)</f>
        <v/>
      </c>
    </row>
    <row r="7337">
      <c r="B7337" s="28">
        <f>IF(C7337&lt; $D$4+1,MOD(((ROW(B7337)-ROW(B$7))),$C$5)+1,"")</f>
        <v/>
      </c>
      <c r="C7337" s="28">
        <f>ROUNDDOWN(((ROW(C7337)-ROW(C$7))/C$5)+1,0)</f>
        <v/>
      </c>
    </row>
    <row r="7338">
      <c r="B7338" s="28">
        <f>IF(C7338&lt; $D$4+1,MOD(((ROW(B7338)-ROW(B$7))),$C$5)+1,"")</f>
        <v/>
      </c>
      <c r="C7338" s="28">
        <f>ROUNDDOWN(((ROW(C7338)-ROW(C$7))/C$5)+1,0)</f>
        <v/>
      </c>
    </row>
    <row r="7339">
      <c r="B7339" s="28">
        <f>IF(C7339&lt; $D$4+1,MOD(((ROW(B7339)-ROW(B$7))),$C$5)+1,"")</f>
        <v/>
      </c>
      <c r="C7339" s="28">
        <f>ROUNDDOWN(((ROW(C7339)-ROW(C$7))/C$5)+1,0)</f>
        <v/>
      </c>
    </row>
    <row r="7340">
      <c r="B7340" s="28">
        <f>IF(C7340&lt; $D$4+1,MOD(((ROW(B7340)-ROW(B$7))),$C$5)+1,"")</f>
        <v/>
      </c>
      <c r="C7340" s="28">
        <f>ROUNDDOWN(((ROW(C7340)-ROW(C$7))/C$5)+1,0)</f>
        <v/>
      </c>
    </row>
    <row r="7341">
      <c r="B7341" s="28">
        <f>IF(C7341&lt; $D$4+1,MOD(((ROW(B7341)-ROW(B$7))),$C$5)+1,"")</f>
        <v/>
      </c>
      <c r="C7341" s="28">
        <f>ROUNDDOWN(((ROW(C7341)-ROW(C$7))/C$5)+1,0)</f>
        <v/>
      </c>
    </row>
    <row r="7342">
      <c r="B7342" s="28">
        <f>IF(C7342&lt; $D$4+1,MOD(((ROW(B7342)-ROW(B$7))),$C$5)+1,"")</f>
        <v/>
      </c>
      <c r="C7342" s="28">
        <f>ROUNDDOWN(((ROW(C7342)-ROW(C$7))/C$5)+1,0)</f>
        <v/>
      </c>
    </row>
    <row r="7343">
      <c r="B7343" s="28">
        <f>IF(C7343&lt; $D$4+1,MOD(((ROW(B7343)-ROW(B$7))),$C$5)+1,"")</f>
        <v/>
      </c>
      <c r="C7343" s="28">
        <f>ROUNDDOWN(((ROW(C7343)-ROW(C$7))/C$5)+1,0)</f>
        <v/>
      </c>
    </row>
    <row r="7344">
      <c r="B7344" s="28">
        <f>IF(C7344&lt; $D$4+1,MOD(((ROW(B7344)-ROW(B$7))),$C$5)+1,"")</f>
        <v/>
      </c>
      <c r="C7344" s="28">
        <f>ROUNDDOWN(((ROW(C7344)-ROW(C$7))/C$5)+1,0)</f>
        <v/>
      </c>
    </row>
    <row r="7345">
      <c r="B7345" s="28">
        <f>IF(C7345&lt; $D$4+1,MOD(((ROW(B7345)-ROW(B$7))),$C$5)+1,"")</f>
        <v/>
      </c>
      <c r="C7345" s="28">
        <f>ROUNDDOWN(((ROW(C7345)-ROW(C$7))/C$5)+1,0)</f>
        <v/>
      </c>
    </row>
    <row r="7346">
      <c r="B7346" s="28">
        <f>IF(C7346&lt; $D$4+1,MOD(((ROW(B7346)-ROW(B$7))),$C$5)+1,"")</f>
        <v/>
      </c>
      <c r="C7346" s="28">
        <f>ROUNDDOWN(((ROW(C7346)-ROW(C$7))/C$5)+1,0)</f>
        <v/>
      </c>
    </row>
    <row r="7347">
      <c r="B7347" s="28">
        <f>IF(C7347&lt; $D$4+1,MOD(((ROW(B7347)-ROW(B$7))),$C$5)+1,"")</f>
        <v/>
      </c>
      <c r="C7347" s="28">
        <f>ROUNDDOWN(((ROW(C7347)-ROW(C$7))/C$5)+1,0)</f>
        <v/>
      </c>
    </row>
    <row r="7348">
      <c r="B7348" s="28">
        <f>IF(C7348&lt; $D$4+1,MOD(((ROW(B7348)-ROW(B$7))),$C$5)+1,"")</f>
        <v/>
      </c>
      <c r="C7348" s="28">
        <f>ROUNDDOWN(((ROW(C7348)-ROW(C$7))/C$5)+1,0)</f>
        <v/>
      </c>
    </row>
    <row r="7349">
      <c r="B7349" s="28">
        <f>IF(C7349&lt; $D$4+1,MOD(((ROW(B7349)-ROW(B$7))),$C$5)+1,"")</f>
        <v/>
      </c>
      <c r="C7349" s="28">
        <f>ROUNDDOWN(((ROW(C7349)-ROW(C$7))/C$5)+1,0)</f>
        <v/>
      </c>
    </row>
    <row r="7350">
      <c r="B7350" s="28">
        <f>IF(C7350&lt; $D$4+1,MOD(((ROW(B7350)-ROW(B$7))),$C$5)+1,"")</f>
        <v/>
      </c>
      <c r="C7350" s="28">
        <f>ROUNDDOWN(((ROW(C7350)-ROW(C$7))/C$5)+1,0)</f>
        <v/>
      </c>
    </row>
    <row r="7351">
      <c r="B7351" s="28">
        <f>IF(C7351&lt; $D$4+1,MOD(((ROW(B7351)-ROW(B$7))),$C$5)+1,"")</f>
        <v/>
      </c>
      <c r="C7351" s="28">
        <f>ROUNDDOWN(((ROW(C7351)-ROW(C$7))/C$5)+1,0)</f>
        <v/>
      </c>
    </row>
    <row r="7352">
      <c r="B7352" s="28">
        <f>IF(C7352&lt; $D$4+1,MOD(((ROW(B7352)-ROW(B$7))),$C$5)+1,"")</f>
        <v/>
      </c>
      <c r="C7352" s="28">
        <f>ROUNDDOWN(((ROW(C7352)-ROW(C$7))/C$5)+1,0)</f>
        <v/>
      </c>
    </row>
    <row r="7353">
      <c r="B7353" s="28">
        <f>IF(C7353&lt; $D$4+1,MOD(((ROW(B7353)-ROW(B$7))),$C$5)+1,"")</f>
        <v/>
      </c>
      <c r="C7353" s="28">
        <f>ROUNDDOWN(((ROW(C7353)-ROW(C$7))/C$5)+1,0)</f>
        <v/>
      </c>
    </row>
    <row r="7354">
      <c r="B7354" s="28">
        <f>IF(C7354&lt; $D$4+1,MOD(((ROW(B7354)-ROW(B$7))),$C$5)+1,"")</f>
        <v/>
      </c>
      <c r="C7354" s="28">
        <f>ROUNDDOWN(((ROW(C7354)-ROW(C$7))/C$5)+1,0)</f>
        <v/>
      </c>
    </row>
    <row r="7355">
      <c r="B7355" s="28">
        <f>IF(C7355&lt; $D$4+1,MOD(((ROW(B7355)-ROW(B$7))),$C$5)+1,"")</f>
        <v/>
      </c>
      <c r="C7355" s="28">
        <f>ROUNDDOWN(((ROW(C7355)-ROW(C$7))/C$5)+1,0)</f>
        <v/>
      </c>
    </row>
    <row r="7356">
      <c r="B7356" s="28">
        <f>IF(C7356&lt; $D$4+1,MOD(((ROW(B7356)-ROW(B$7))),$C$5)+1,"")</f>
        <v/>
      </c>
      <c r="C7356" s="28">
        <f>ROUNDDOWN(((ROW(C7356)-ROW(C$7))/C$5)+1,0)</f>
        <v/>
      </c>
    </row>
    <row r="7357">
      <c r="B7357" s="28">
        <f>IF(C7357&lt; $D$4+1,MOD(((ROW(B7357)-ROW(B$7))),$C$5)+1,"")</f>
        <v/>
      </c>
      <c r="C7357" s="28">
        <f>ROUNDDOWN(((ROW(C7357)-ROW(C$7))/C$5)+1,0)</f>
        <v/>
      </c>
    </row>
    <row r="7358">
      <c r="B7358" s="28">
        <f>IF(C7358&lt; $D$4+1,MOD(((ROW(B7358)-ROW(B$7))),$C$5)+1,"")</f>
        <v/>
      </c>
      <c r="C7358" s="28">
        <f>ROUNDDOWN(((ROW(C7358)-ROW(C$7))/C$5)+1,0)</f>
        <v/>
      </c>
    </row>
    <row r="7359">
      <c r="B7359" s="28">
        <f>IF(C7359&lt; $D$4+1,MOD(((ROW(B7359)-ROW(B$7))),$C$5)+1,"")</f>
        <v/>
      </c>
      <c r="C7359" s="28">
        <f>ROUNDDOWN(((ROW(C7359)-ROW(C$7))/C$5)+1,0)</f>
        <v/>
      </c>
    </row>
    <row r="7360">
      <c r="B7360" s="28">
        <f>IF(C7360&lt; $D$4+1,MOD(((ROW(B7360)-ROW(B$7))),$C$5)+1,"")</f>
        <v/>
      </c>
      <c r="C7360" s="28">
        <f>ROUNDDOWN(((ROW(C7360)-ROW(C$7))/C$5)+1,0)</f>
        <v/>
      </c>
    </row>
    <row r="7361">
      <c r="B7361" s="28">
        <f>IF(C7361&lt; $D$4+1,MOD(((ROW(B7361)-ROW(B$7))),$C$5)+1,"")</f>
        <v/>
      </c>
      <c r="C7361" s="28">
        <f>ROUNDDOWN(((ROW(C7361)-ROW(C$7))/C$5)+1,0)</f>
        <v/>
      </c>
    </row>
    <row r="7362">
      <c r="B7362" s="28">
        <f>IF(C7362&lt; $D$4+1,MOD(((ROW(B7362)-ROW(B$7))),$C$5)+1,"")</f>
        <v/>
      </c>
      <c r="C7362" s="28">
        <f>ROUNDDOWN(((ROW(C7362)-ROW(C$7))/C$5)+1,0)</f>
        <v/>
      </c>
    </row>
    <row r="7363">
      <c r="B7363" s="28">
        <f>IF(C7363&lt; $D$4+1,MOD(((ROW(B7363)-ROW(B$7))),$C$5)+1,"")</f>
        <v/>
      </c>
      <c r="C7363" s="28">
        <f>ROUNDDOWN(((ROW(C7363)-ROW(C$7))/C$5)+1,0)</f>
        <v/>
      </c>
    </row>
    <row r="7364">
      <c r="B7364" s="28">
        <f>IF(C7364&lt; $D$4+1,MOD(((ROW(B7364)-ROW(B$7))),$C$5)+1,"")</f>
        <v/>
      </c>
      <c r="C7364" s="28">
        <f>ROUNDDOWN(((ROW(C7364)-ROW(C$7))/C$5)+1,0)</f>
        <v/>
      </c>
    </row>
    <row r="7365">
      <c r="B7365" s="28">
        <f>IF(C7365&lt; $D$4+1,MOD(((ROW(B7365)-ROW(B$7))),$C$5)+1,"")</f>
        <v/>
      </c>
      <c r="C7365" s="28">
        <f>ROUNDDOWN(((ROW(C7365)-ROW(C$7))/C$5)+1,0)</f>
        <v/>
      </c>
    </row>
    <row r="7366">
      <c r="B7366" s="28">
        <f>IF(C7366&lt; $D$4+1,MOD(((ROW(B7366)-ROW(B$7))),$C$5)+1,"")</f>
        <v/>
      </c>
      <c r="C7366" s="28">
        <f>ROUNDDOWN(((ROW(C7366)-ROW(C$7))/C$5)+1,0)</f>
        <v/>
      </c>
    </row>
    <row r="7367">
      <c r="B7367" s="28">
        <f>IF(C7367&lt; $D$4+1,MOD(((ROW(B7367)-ROW(B$7))),$C$5)+1,"")</f>
        <v/>
      </c>
      <c r="C7367" s="28">
        <f>ROUNDDOWN(((ROW(C7367)-ROW(C$7))/C$5)+1,0)</f>
        <v/>
      </c>
    </row>
    <row r="7368">
      <c r="B7368" s="28">
        <f>IF(C7368&lt; $D$4+1,MOD(((ROW(B7368)-ROW(B$7))),$C$5)+1,"")</f>
        <v/>
      </c>
      <c r="C7368" s="28">
        <f>ROUNDDOWN(((ROW(C7368)-ROW(C$7))/C$5)+1,0)</f>
        <v/>
      </c>
    </row>
    <row r="7369">
      <c r="B7369" s="28">
        <f>IF(C7369&lt; $D$4+1,MOD(((ROW(B7369)-ROW(B$7))),$C$5)+1,"")</f>
        <v/>
      </c>
      <c r="C7369" s="28">
        <f>ROUNDDOWN(((ROW(C7369)-ROW(C$7))/C$5)+1,0)</f>
        <v/>
      </c>
    </row>
    <row r="7370">
      <c r="B7370" s="28">
        <f>IF(C7370&lt; $D$4+1,MOD(((ROW(B7370)-ROW(B$7))),$C$5)+1,"")</f>
        <v/>
      </c>
      <c r="C7370" s="28">
        <f>ROUNDDOWN(((ROW(C7370)-ROW(C$7))/C$5)+1,0)</f>
        <v/>
      </c>
    </row>
    <row r="7371">
      <c r="B7371" s="28">
        <f>IF(C7371&lt; $D$4+1,MOD(((ROW(B7371)-ROW(B$7))),$C$5)+1,"")</f>
        <v/>
      </c>
      <c r="C7371" s="28">
        <f>ROUNDDOWN(((ROW(C7371)-ROW(C$7))/C$5)+1,0)</f>
        <v/>
      </c>
    </row>
    <row r="7372">
      <c r="B7372" s="28">
        <f>IF(C7372&lt; $D$4+1,MOD(((ROW(B7372)-ROW(B$7))),$C$5)+1,"")</f>
        <v/>
      </c>
      <c r="C7372" s="28">
        <f>ROUNDDOWN(((ROW(C7372)-ROW(C$7))/C$5)+1,0)</f>
        <v/>
      </c>
    </row>
    <row r="7373">
      <c r="B7373" s="28">
        <f>IF(C7373&lt; $D$4+1,MOD(((ROW(B7373)-ROW(B$7))),$C$5)+1,"")</f>
        <v/>
      </c>
      <c r="C7373" s="28">
        <f>ROUNDDOWN(((ROW(C7373)-ROW(C$7))/C$5)+1,0)</f>
        <v/>
      </c>
    </row>
    <row r="7374">
      <c r="B7374" s="28">
        <f>IF(C7374&lt; $D$4+1,MOD(((ROW(B7374)-ROW(B$7))),$C$5)+1,"")</f>
        <v/>
      </c>
      <c r="C7374" s="28">
        <f>ROUNDDOWN(((ROW(C7374)-ROW(C$7))/C$5)+1,0)</f>
        <v/>
      </c>
    </row>
    <row r="7375">
      <c r="B7375" s="28">
        <f>IF(C7375&lt; $D$4+1,MOD(((ROW(B7375)-ROW(B$7))),$C$5)+1,"")</f>
        <v/>
      </c>
      <c r="C7375" s="28">
        <f>ROUNDDOWN(((ROW(C7375)-ROW(C$7))/C$5)+1,0)</f>
        <v/>
      </c>
    </row>
    <row r="7376">
      <c r="B7376" s="28">
        <f>IF(C7376&lt; $D$4+1,MOD(((ROW(B7376)-ROW(B$7))),$C$5)+1,"")</f>
        <v/>
      </c>
      <c r="C7376" s="28">
        <f>ROUNDDOWN(((ROW(C7376)-ROW(C$7))/C$5)+1,0)</f>
        <v/>
      </c>
    </row>
    <row r="7377">
      <c r="B7377" s="28">
        <f>IF(C7377&lt; $D$4+1,MOD(((ROW(B7377)-ROW(B$7))),$C$5)+1,"")</f>
        <v/>
      </c>
      <c r="C7377" s="28">
        <f>ROUNDDOWN(((ROW(C7377)-ROW(C$7))/C$5)+1,0)</f>
        <v/>
      </c>
    </row>
    <row r="7378">
      <c r="B7378" s="28">
        <f>IF(C7378&lt; $D$4+1,MOD(((ROW(B7378)-ROW(B$7))),$C$5)+1,"")</f>
        <v/>
      </c>
      <c r="C7378" s="28">
        <f>ROUNDDOWN(((ROW(C7378)-ROW(C$7))/C$5)+1,0)</f>
        <v/>
      </c>
    </row>
    <row r="7379">
      <c r="B7379" s="28">
        <f>IF(C7379&lt; $D$4+1,MOD(((ROW(B7379)-ROW(B$7))),$C$5)+1,"")</f>
        <v/>
      </c>
      <c r="C7379" s="28">
        <f>ROUNDDOWN(((ROW(C7379)-ROW(C$7))/C$5)+1,0)</f>
        <v/>
      </c>
    </row>
    <row r="7380">
      <c r="B7380" s="28">
        <f>IF(C7380&lt; $D$4+1,MOD(((ROW(B7380)-ROW(B$7))),$C$5)+1,"")</f>
        <v/>
      </c>
      <c r="C7380" s="28">
        <f>ROUNDDOWN(((ROW(C7380)-ROW(C$7))/C$5)+1,0)</f>
        <v/>
      </c>
    </row>
    <row r="7381">
      <c r="B7381" s="28">
        <f>IF(C7381&lt; $D$4+1,MOD(((ROW(B7381)-ROW(B$7))),$C$5)+1,"")</f>
        <v/>
      </c>
      <c r="C7381" s="28">
        <f>ROUNDDOWN(((ROW(C7381)-ROW(C$7))/C$5)+1,0)</f>
        <v/>
      </c>
    </row>
    <row r="7382">
      <c r="B7382" s="28">
        <f>IF(C7382&lt; $D$4+1,MOD(((ROW(B7382)-ROW(B$7))),$C$5)+1,"")</f>
        <v/>
      </c>
      <c r="C7382" s="28">
        <f>ROUNDDOWN(((ROW(C7382)-ROW(C$7))/C$5)+1,0)</f>
        <v/>
      </c>
    </row>
    <row r="7383">
      <c r="B7383" s="28">
        <f>IF(C7383&lt; $D$4+1,MOD(((ROW(B7383)-ROW(B$7))),$C$5)+1,"")</f>
        <v/>
      </c>
      <c r="C7383" s="28">
        <f>ROUNDDOWN(((ROW(C7383)-ROW(C$7))/C$5)+1,0)</f>
        <v/>
      </c>
    </row>
    <row r="7384">
      <c r="B7384" s="28">
        <f>IF(C7384&lt; $D$4+1,MOD(((ROW(B7384)-ROW(B$7))),$C$5)+1,"")</f>
        <v/>
      </c>
      <c r="C7384" s="28">
        <f>ROUNDDOWN(((ROW(C7384)-ROW(C$7))/C$5)+1,0)</f>
        <v/>
      </c>
    </row>
    <row r="7385">
      <c r="B7385" s="28">
        <f>IF(C7385&lt; $D$4+1,MOD(((ROW(B7385)-ROW(B$7))),$C$5)+1,"")</f>
        <v/>
      </c>
      <c r="C7385" s="28">
        <f>ROUNDDOWN(((ROW(C7385)-ROW(C$7))/C$5)+1,0)</f>
        <v/>
      </c>
    </row>
    <row r="7386">
      <c r="B7386" s="28">
        <f>IF(C7386&lt; $D$4+1,MOD(((ROW(B7386)-ROW(B$7))),$C$5)+1,"")</f>
        <v/>
      </c>
      <c r="C7386" s="28">
        <f>ROUNDDOWN(((ROW(C7386)-ROW(C$7))/C$5)+1,0)</f>
        <v/>
      </c>
    </row>
    <row r="7387">
      <c r="B7387" s="28">
        <f>IF(C7387&lt; $D$4+1,MOD(((ROW(B7387)-ROW(B$7))),$C$5)+1,"")</f>
        <v/>
      </c>
      <c r="C7387" s="28">
        <f>ROUNDDOWN(((ROW(C7387)-ROW(C$7))/C$5)+1,0)</f>
        <v/>
      </c>
    </row>
    <row r="7388">
      <c r="B7388" s="28">
        <f>IF(C7388&lt; $D$4+1,MOD(((ROW(B7388)-ROW(B$7))),$C$5)+1,"")</f>
        <v/>
      </c>
      <c r="C7388" s="28">
        <f>ROUNDDOWN(((ROW(C7388)-ROW(C$7))/C$5)+1,0)</f>
        <v/>
      </c>
    </row>
    <row r="7389">
      <c r="B7389" s="28">
        <f>IF(C7389&lt; $D$4+1,MOD(((ROW(B7389)-ROW(B$7))),$C$5)+1,"")</f>
        <v/>
      </c>
      <c r="C7389" s="28">
        <f>ROUNDDOWN(((ROW(C7389)-ROW(C$7))/C$5)+1,0)</f>
        <v/>
      </c>
    </row>
    <row r="7390">
      <c r="B7390" s="28">
        <f>IF(C7390&lt; $D$4+1,MOD(((ROW(B7390)-ROW(B$7))),$C$5)+1,"")</f>
        <v/>
      </c>
      <c r="C7390" s="28">
        <f>ROUNDDOWN(((ROW(C7390)-ROW(C$7))/C$5)+1,0)</f>
        <v/>
      </c>
    </row>
    <row r="7391">
      <c r="B7391" s="28">
        <f>IF(C7391&lt; $D$4+1,MOD(((ROW(B7391)-ROW(B$7))),$C$5)+1,"")</f>
        <v/>
      </c>
      <c r="C7391" s="28">
        <f>ROUNDDOWN(((ROW(C7391)-ROW(C$7))/C$5)+1,0)</f>
        <v/>
      </c>
    </row>
    <row r="7392">
      <c r="B7392" s="28">
        <f>IF(C7392&lt; $D$4+1,MOD(((ROW(B7392)-ROW(B$7))),$C$5)+1,"")</f>
        <v/>
      </c>
      <c r="C7392" s="28">
        <f>ROUNDDOWN(((ROW(C7392)-ROW(C$7))/C$5)+1,0)</f>
        <v/>
      </c>
    </row>
    <row r="7393">
      <c r="B7393" s="28">
        <f>IF(C7393&lt; $D$4+1,MOD(((ROW(B7393)-ROW(B$7))),$C$5)+1,"")</f>
        <v/>
      </c>
      <c r="C7393" s="28">
        <f>ROUNDDOWN(((ROW(C7393)-ROW(C$7))/C$5)+1,0)</f>
        <v/>
      </c>
    </row>
    <row r="7394">
      <c r="B7394" s="28">
        <f>IF(C7394&lt; $D$4+1,MOD(((ROW(B7394)-ROW(B$7))),$C$5)+1,"")</f>
        <v/>
      </c>
      <c r="C7394" s="28">
        <f>ROUNDDOWN(((ROW(C7394)-ROW(C$7))/C$5)+1,0)</f>
        <v/>
      </c>
    </row>
    <row r="7395">
      <c r="B7395" s="28">
        <f>IF(C7395&lt; $D$4+1,MOD(((ROW(B7395)-ROW(B$7))),$C$5)+1,"")</f>
        <v/>
      </c>
      <c r="C7395" s="28">
        <f>ROUNDDOWN(((ROW(C7395)-ROW(C$7))/C$5)+1,0)</f>
        <v/>
      </c>
    </row>
    <row r="7396">
      <c r="B7396" s="28">
        <f>IF(C7396&lt; $D$4+1,MOD(((ROW(B7396)-ROW(B$7))),$C$5)+1,"")</f>
        <v/>
      </c>
      <c r="C7396" s="28">
        <f>ROUNDDOWN(((ROW(C7396)-ROW(C$7))/C$5)+1,0)</f>
        <v/>
      </c>
    </row>
    <row r="7397">
      <c r="B7397" s="28">
        <f>IF(C7397&lt; $D$4+1,MOD(((ROW(B7397)-ROW(B$7))),$C$5)+1,"")</f>
        <v/>
      </c>
      <c r="C7397" s="28">
        <f>ROUNDDOWN(((ROW(C7397)-ROW(C$7))/C$5)+1,0)</f>
        <v/>
      </c>
    </row>
    <row r="7398">
      <c r="B7398" s="28">
        <f>IF(C7398&lt; $D$4+1,MOD(((ROW(B7398)-ROW(B$7))),$C$5)+1,"")</f>
        <v/>
      </c>
      <c r="C7398" s="28">
        <f>ROUNDDOWN(((ROW(C7398)-ROW(C$7))/C$5)+1,0)</f>
        <v/>
      </c>
    </row>
    <row r="7399">
      <c r="B7399" s="28">
        <f>IF(C7399&lt; $D$4+1,MOD(((ROW(B7399)-ROW(B$7))),$C$5)+1,"")</f>
        <v/>
      </c>
      <c r="C7399" s="28">
        <f>ROUNDDOWN(((ROW(C7399)-ROW(C$7))/C$5)+1,0)</f>
        <v/>
      </c>
    </row>
    <row r="7400">
      <c r="B7400" s="28">
        <f>IF(C7400&lt; $D$4+1,MOD(((ROW(B7400)-ROW(B$7))),$C$5)+1,"")</f>
        <v/>
      </c>
      <c r="C7400" s="28">
        <f>ROUNDDOWN(((ROW(C7400)-ROW(C$7))/C$5)+1,0)</f>
        <v/>
      </c>
    </row>
    <row r="7401">
      <c r="B7401" s="28">
        <f>IF(C7401&lt; $D$4+1,MOD(((ROW(B7401)-ROW(B$7))),$C$5)+1,"")</f>
        <v/>
      </c>
      <c r="C7401" s="28">
        <f>ROUNDDOWN(((ROW(C7401)-ROW(C$7))/C$5)+1,0)</f>
        <v/>
      </c>
    </row>
    <row r="7402">
      <c r="B7402" s="28">
        <f>IF(C7402&lt; $D$4+1,MOD(((ROW(B7402)-ROW(B$7))),$C$5)+1,"")</f>
        <v/>
      </c>
      <c r="C7402" s="28">
        <f>ROUNDDOWN(((ROW(C7402)-ROW(C$7))/C$5)+1,0)</f>
        <v/>
      </c>
    </row>
    <row r="7403">
      <c r="B7403" s="28">
        <f>IF(C7403&lt; $D$4+1,MOD(((ROW(B7403)-ROW(B$7))),$C$5)+1,"")</f>
        <v/>
      </c>
      <c r="C7403" s="28">
        <f>ROUNDDOWN(((ROW(C7403)-ROW(C$7))/C$5)+1,0)</f>
        <v/>
      </c>
    </row>
    <row r="7404">
      <c r="B7404" s="28">
        <f>IF(C7404&lt; $D$4+1,MOD(((ROW(B7404)-ROW(B$7))),$C$5)+1,"")</f>
        <v/>
      </c>
      <c r="C7404" s="28">
        <f>ROUNDDOWN(((ROW(C7404)-ROW(C$7))/C$5)+1,0)</f>
        <v/>
      </c>
    </row>
    <row r="7405">
      <c r="B7405" s="28">
        <f>IF(C7405&lt; $D$4+1,MOD(((ROW(B7405)-ROW(B$7))),$C$5)+1,"")</f>
        <v/>
      </c>
      <c r="C7405" s="28">
        <f>ROUNDDOWN(((ROW(C7405)-ROW(C$7))/C$5)+1,0)</f>
        <v/>
      </c>
    </row>
    <row r="7406">
      <c r="B7406" s="28">
        <f>IF(C7406&lt; $D$4+1,MOD(((ROW(B7406)-ROW(B$7))),$C$5)+1,"")</f>
        <v/>
      </c>
      <c r="C7406" s="28">
        <f>ROUNDDOWN(((ROW(C7406)-ROW(C$7))/C$5)+1,0)</f>
        <v/>
      </c>
    </row>
    <row r="7407">
      <c r="B7407" s="28">
        <f>IF(C7407&lt; $D$4+1,MOD(((ROW(B7407)-ROW(B$7))),$C$5)+1,"")</f>
        <v/>
      </c>
      <c r="C7407" s="28">
        <f>ROUNDDOWN(((ROW(C7407)-ROW(C$7))/C$5)+1,0)</f>
        <v/>
      </c>
    </row>
    <row r="7408">
      <c r="B7408" s="28">
        <f>IF(C7408&lt; $D$4+1,MOD(((ROW(B7408)-ROW(B$7))),$C$5)+1,"")</f>
        <v/>
      </c>
      <c r="C7408" s="28">
        <f>ROUNDDOWN(((ROW(C7408)-ROW(C$7))/C$5)+1,0)</f>
        <v/>
      </c>
    </row>
    <row r="7409">
      <c r="B7409" s="28">
        <f>IF(C7409&lt; $D$4+1,MOD(((ROW(B7409)-ROW(B$7))),$C$5)+1,"")</f>
        <v/>
      </c>
      <c r="C7409" s="28">
        <f>ROUNDDOWN(((ROW(C7409)-ROW(C$7))/C$5)+1,0)</f>
        <v/>
      </c>
    </row>
    <row r="7410">
      <c r="B7410" s="28">
        <f>IF(C7410&lt; $D$4+1,MOD(((ROW(B7410)-ROW(B$7))),$C$5)+1,"")</f>
        <v/>
      </c>
      <c r="C7410" s="28">
        <f>ROUNDDOWN(((ROW(C7410)-ROW(C$7))/C$5)+1,0)</f>
        <v/>
      </c>
    </row>
    <row r="7411">
      <c r="B7411" s="28">
        <f>IF(C7411&lt; $D$4+1,MOD(((ROW(B7411)-ROW(B$7))),$C$5)+1,"")</f>
        <v/>
      </c>
      <c r="C7411" s="28">
        <f>ROUNDDOWN(((ROW(C7411)-ROW(C$7))/C$5)+1,0)</f>
        <v/>
      </c>
    </row>
    <row r="7412">
      <c r="B7412" s="28">
        <f>IF(C7412&lt; $D$4+1,MOD(((ROW(B7412)-ROW(B$7))),$C$5)+1,"")</f>
        <v/>
      </c>
      <c r="C7412" s="28">
        <f>ROUNDDOWN(((ROW(C7412)-ROW(C$7))/C$5)+1,0)</f>
        <v/>
      </c>
    </row>
    <row r="7413">
      <c r="B7413" s="28">
        <f>IF(C7413&lt; $D$4+1,MOD(((ROW(B7413)-ROW(B$7))),$C$5)+1,"")</f>
        <v/>
      </c>
      <c r="C7413" s="28">
        <f>ROUNDDOWN(((ROW(C7413)-ROW(C$7))/C$5)+1,0)</f>
        <v/>
      </c>
    </row>
    <row r="7414">
      <c r="B7414" s="28">
        <f>IF(C7414&lt; $D$4+1,MOD(((ROW(B7414)-ROW(B$7))),$C$5)+1,"")</f>
        <v/>
      </c>
      <c r="C7414" s="28">
        <f>ROUNDDOWN(((ROW(C7414)-ROW(C$7))/C$5)+1,0)</f>
        <v/>
      </c>
    </row>
    <row r="7415">
      <c r="B7415" s="28">
        <f>IF(C7415&lt; $D$4+1,MOD(((ROW(B7415)-ROW(B$7))),$C$5)+1,"")</f>
        <v/>
      </c>
      <c r="C7415" s="28">
        <f>ROUNDDOWN(((ROW(C7415)-ROW(C$7))/C$5)+1,0)</f>
        <v/>
      </c>
    </row>
    <row r="7416">
      <c r="B7416" s="28">
        <f>IF(C7416&lt; $D$4+1,MOD(((ROW(B7416)-ROW(B$7))),$C$5)+1,"")</f>
        <v/>
      </c>
      <c r="C7416" s="28">
        <f>ROUNDDOWN(((ROW(C7416)-ROW(C$7))/C$5)+1,0)</f>
        <v/>
      </c>
    </row>
    <row r="7417">
      <c r="B7417" s="28">
        <f>IF(C7417&lt; $D$4+1,MOD(((ROW(B7417)-ROW(B$7))),$C$5)+1,"")</f>
        <v/>
      </c>
      <c r="C7417" s="28">
        <f>ROUNDDOWN(((ROW(C7417)-ROW(C$7))/C$5)+1,0)</f>
        <v/>
      </c>
    </row>
    <row r="7418">
      <c r="B7418" s="28">
        <f>IF(C7418&lt; $D$4+1,MOD(((ROW(B7418)-ROW(B$7))),$C$5)+1,"")</f>
        <v/>
      </c>
      <c r="C7418" s="28">
        <f>ROUNDDOWN(((ROW(C7418)-ROW(C$7))/C$5)+1,0)</f>
        <v/>
      </c>
    </row>
    <row r="7419">
      <c r="B7419" s="28">
        <f>IF(C7419&lt; $D$4+1,MOD(((ROW(B7419)-ROW(B$7))),$C$5)+1,"")</f>
        <v/>
      </c>
      <c r="C7419" s="28">
        <f>ROUNDDOWN(((ROW(C7419)-ROW(C$7))/C$5)+1,0)</f>
        <v/>
      </c>
    </row>
    <row r="7420">
      <c r="B7420" s="28">
        <f>IF(C7420&lt; $D$4+1,MOD(((ROW(B7420)-ROW(B$7))),$C$5)+1,"")</f>
        <v/>
      </c>
      <c r="C7420" s="28">
        <f>ROUNDDOWN(((ROW(C7420)-ROW(C$7))/C$5)+1,0)</f>
        <v/>
      </c>
    </row>
    <row r="7421">
      <c r="B7421" s="28">
        <f>IF(C7421&lt; $D$4+1,MOD(((ROW(B7421)-ROW(B$7))),$C$5)+1,"")</f>
        <v/>
      </c>
      <c r="C7421" s="28">
        <f>ROUNDDOWN(((ROW(C7421)-ROW(C$7))/C$5)+1,0)</f>
        <v/>
      </c>
    </row>
    <row r="7422">
      <c r="B7422" s="28">
        <f>IF(C7422&lt; $D$4+1,MOD(((ROW(B7422)-ROW(B$7))),$C$5)+1,"")</f>
        <v/>
      </c>
      <c r="C7422" s="28">
        <f>ROUNDDOWN(((ROW(C7422)-ROW(C$7))/C$5)+1,0)</f>
        <v/>
      </c>
    </row>
    <row r="7423">
      <c r="B7423" s="28">
        <f>IF(C7423&lt; $D$4+1,MOD(((ROW(B7423)-ROW(B$7))),$C$5)+1,"")</f>
        <v/>
      </c>
      <c r="C7423" s="28">
        <f>ROUNDDOWN(((ROW(C7423)-ROW(C$7))/C$5)+1,0)</f>
        <v/>
      </c>
    </row>
    <row r="7424">
      <c r="B7424" s="28">
        <f>IF(C7424&lt; $D$4+1,MOD(((ROW(B7424)-ROW(B$7))),$C$5)+1,"")</f>
        <v/>
      </c>
      <c r="C7424" s="28">
        <f>ROUNDDOWN(((ROW(C7424)-ROW(C$7))/C$5)+1,0)</f>
        <v/>
      </c>
    </row>
    <row r="7425">
      <c r="B7425" s="28">
        <f>IF(C7425&lt; $D$4+1,MOD(((ROW(B7425)-ROW(B$7))),$C$5)+1,"")</f>
        <v/>
      </c>
      <c r="C7425" s="28">
        <f>ROUNDDOWN(((ROW(C7425)-ROW(C$7))/C$5)+1,0)</f>
        <v/>
      </c>
    </row>
    <row r="7426">
      <c r="B7426" s="28">
        <f>IF(C7426&lt; $D$4+1,MOD(((ROW(B7426)-ROW(B$7))),$C$5)+1,"")</f>
        <v/>
      </c>
      <c r="C7426" s="28">
        <f>ROUNDDOWN(((ROW(C7426)-ROW(C$7))/C$5)+1,0)</f>
        <v/>
      </c>
    </row>
    <row r="7427">
      <c r="B7427" s="28">
        <f>IF(C7427&lt; $D$4+1,MOD(((ROW(B7427)-ROW(B$7))),$C$5)+1,"")</f>
        <v/>
      </c>
      <c r="C7427" s="28">
        <f>ROUNDDOWN(((ROW(C7427)-ROW(C$7))/C$5)+1,0)</f>
        <v/>
      </c>
    </row>
    <row r="7428">
      <c r="B7428" s="28">
        <f>IF(C7428&lt; $D$4+1,MOD(((ROW(B7428)-ROW(B$7))),$C$5)+1,"")</f>
        <v/>
      </c>
      <c r="C7428" s="28">
        <f>ROUNDDOWN(((ROW(C7428)-ROW(C$7))/C$5)+1,0)</f>
        <v/>
      </c>
    </row>
    <row r="7429">
      <c r="B7429" s="28">
        <f>IF(C7429&lt; $D$4+1,MOD(((ROW(B7429)-ROW(B$7))),$C$5)+1,"")</f>
        <v/>
      </c>
      <c r="C7429" s="28">
        <f>ROUNDDOWN(((ROW(C7429)-ROW(C$7))/C$5)+1,0)</f>
        <v/>
      </c>
    </row>
    <row r="7430">
      <c r="B7430" s="28">
        <f>IF(C7430&lt; $D$4+1,MOD(((ROW(B7430)-ROW(B$7))),$C$5)+1,"")</f>
        <v/>
      </c>
      <c r="C7430" s="28">
        <f>ROUNDDOWN(((ROW(C7430)-ROW(C$7))/C$5)+1,0)</f>
        <v/>
      </c>
    </row>
    <row r="7431">
      <c r="B7431" s="28">
        <f>IF(C7431&lt; $D$4+1,MOD(((ROW(B7431)-ROW(B$7))),$C$5)+1,"")</f>
        <v/>
      </c>
      <c r="C7431" s="28">
        <f>ROUNDDOWN(((ROW(C7431)-ROW(C$7))/C$5)+1,0)</f>
        <v/>
      </c>
    </row>
    <row r="7432">
      <c r="B7432" s="28">
        <f>IF(C7432&lt; $D$4+1,MOD(((ROW(B7432)-ROW(B$7))),$C$5)+1,"")</f>
        <v/>
      </c>
      <c r="C7432" s="28">
        <f>ROUNDDOWN(((ROW(C7432)-ROW(C$7))/C$5)+1,0)</f>
        <v/>
      </c>
    </row>
    <row r="7433">
      <c r="B7433" s="28">
        <f>IF(C7433&lt; $D$4+1,MOD(((ROW(B7433)-ROW(B$7))),$C$5)+1,"")</f>
        <v/>
      </c>
      <c r="C7433" s="28">
        <f>ROUNDDOWN(((ROW(C7433)-ROW(C$7))/C$5)+1,0)</f>
        <v/>
      </c>
    </row>
    <row r="7434">
      <c r="B7434" s="28">
        <f>IF(C7434&lt; $D$4+1,MOD(((ROW(B7434)-ROW(B$7))),$C$5)+1,"")</f>
        <v/>
      </c>
      <c r="C7434" s="28">
        <f>ROUNDDOWN(((ROW(C7434)-ROW(C$7))/C$5)+1,0)</f>
        <v/>
      </c>
    </row>
    <row r="7435">
      <c r="B7435" s="28">
        <f>IF(C7435&lt; $D$4+1,MOD(((ROW(B7435)-ROW(B$7))),$C$5)+1,"")</f>
        <v/>
      </c>
      <c r="C7435" s="28">
        <f>ROUNDDOWN(((ROW(C7435)-ROW(C$7))/C$5)+1,0)</f>
        <v/>
      </c>
    </row>
    <row r="7436">
      <c r="B7436" s="28">
        <f>IF(C7436&lt; $D$4+1,MOD(((ROW(B7436)-ROW(B$7))),$C$5)+1,"")</f>
        <v/>
      </c>
      <c r="C7436" s="28">
        <f>ROUNDDOWN(((ROW(C7436)-ROW(C$7))/C$5)+1,0)</f>
        <v/>
      </c>
    </row>
    <row r="7437">
      <c r="B7437" s="28">
        <f>IF(C7437&lt; $D$4+1,MOD(((ROW(B7437)-ROW(B$7))),$C$5)+1,"")</f>
        <v/>
      </c>
      <c r="C7437" s="28">
        <f>ROUNDDOWN(((ROW(C7437)-ROW(C$7))/C$5)+1,0)</f>
        <v/>
      </c>
    </row>
    <row r="7438">
      <c r="B7438" s="28">
        <f>IF(C7438&lt; $D$4+1,MOD(((ROW(B7438)-ROW(B$7))),$C$5)+1,"")</f>
        <v/>
      </c>
      <c r="C7438" s="28">
        <f>ROUNDDOWN(((ROW(C7438)-ROW(C$7))/C$5)+1,0)</f>
        <v/>
      </c>
    </row>
    <row r="7439">
      <c r="B7439" s="28">
        <f>IF(C7439&lt; $D$4+1,MOD(((ROW(B7439)-ROW(B$7))),$C$5)+1,"")</f>
        <v/>
      </c>
      <c r="C7439" s="28">
        <f>ROUNDDOWN(((ROW(C7439)-ROW(C$7))/C$5)+1,0)</f>
        <v/>
      </c>
    </row>
    <row r="7440">
      <c r="B7440" s="28">
        <f>IF(C7440&lt; $D$4+1,MOD(((ROW(B7440)-ROW(B$7))),$C$5)+1,"")</f>
        <v/>
      </c>
      <c r="C7440" s="28">
        <f>ROUNDDOWN(((ROW(C7440)-ROW(C$7))/C$5)+1,0)</f>
        <v/>
      </c>
    </row>
    <row r="7441">
      <c r="B7441" s="28">
        <f>IF(C7441&lt; $D$4+1,MOD(((ROW(B7441)-ROW(B$7))),$C$5)+1,"")</f>
        <v/>
      </c>
      <c r="C7441" s="28">
        <f>ROUNDDOWN(((ROW(C7441)-ROW(C$7))/C$5)+1,0)</f>
        <v/>
      </c>
    </row>
    <row r="7442">
      <c r="B7442" s="28">
        <f>IF(C7442&lt; $D$4+1,MOD(((ROW(B7442)-ROW(B$7))),$C$5)+1,"")</f>
        <v/>
      </c>
      <c r="C7442" s="28">
        <f>ROUNDDOWN(((ROW(C7442)-ROW(C$7))/C$5)+1,0)</f>
        <v/>
      </c>
    </row>
    <row r="7443">
      <c r="B7443" s="28">
        <f>IF(C7443&lt; $D$4+1,MOD(((ROW(B7443)-ROW(B$7))),$C$5)+1,"")</f>
        <v/>
      </c>
      <c r="C7443" s="28">
        <f>ROUNDDOWN(((ROW(C7443)-ROW(C$7))/C$5)+1,0)</f>
        <v/>
      </c>
    </row>
    <row r="7444">
      <c r="B7444" s="28">
        <f>IF(C7444&lt; $D$4+1,MOD(((ROW(B7444)-ROW(B$7))),$C$5)+1,"")</f>
        <v/>
      </c>
      <c r="C7444" s="28">
        <f>ROUNDDOWN(((ROW(C7444)-ROW(C$7))/C$5)+1,0)</f>
        <v/>
      </c>
    </row>
    <row r="7445">
      <c r="B7445" s="28">
        <f>IF(C7445&lt; $D$4+1,MOD(((ROW(B7445)-ROW(B$7))),$C$5)+1,"")</f>
        <v/>
      </c>
      <c r="C7445" s="28">
        <f>ROUNDDOWN(((ROW(C7445)-ROW(C$7))/C$5)+1,0)</f>
        <v/>
      </c>
    </row>
    <row r="7446">
      <c r="B7446" s="28">
        <f>IF(C7446&lt; $D$4+1,MOD(((ROW(B7446)-ROW(B$7))),$C$5)+1,"")</f>
        <v/>
      </c>
      <c r="C7446" s="28">
        <f>ROUNDDOWN(((ROW(C7446)-ROW(C$7))/C$5)+1,0)</f>
        <v/>
      </c>
    </row>
    <row r="7447">
      <c r="B7447" s="28">
        <f>IF(C7447&lt; $D$4+1,MOD(((ROW(B7447)-ROW(B$7))),$C$5)+1,"")</f>
        <v/>
      </c>
      <c r="C7447" s="28">
        <f>ROUNDDOWN(((ROW(C7447)-ROW(C$7))/C$5)+1,0)</f>
        <v/>
      </c>
    </row>
    <row r="7448">
      <c r="B7448" s="28">
        <f>IF(C7448&lt; $D$4+1,MOD(((ROW(B7448)-ROW(B$7))),$C$5)+1,"")</f>
        <v/>
      </c>
      <c r="C7448" s="28">
        <f>ROUNDDOWN(((ROW(C7448)-ROW(C$7))/C$5)+1,0)</f>
        <v/>
      </c>
    </row>
    <row r="7449">
      <c r="B7449" s="28">
        <f>IF(C7449&lt; $D$4+1,MOD(((ROW(B7449)-ROW(B$7))),$C$5)+1,"")</f>
        <v/>
      </c>
      <c r="C7449" s="28">
        <f>ROUNDDOWN(((ROW(C7449)-ROW(C$7))/C$5)+1,0)</f>
        <v/>
      </c>
    </row>
    <row r="7450">
      <c r="B7450" s="28">
        <f>IF(C7450&lt; $D$4+1,MOD(((ROW(B7450)-ROW(B$7))),$C$5)+1,"")</f>
        <v/>
      </c>
      <c r="C7450" s="28">
        <f>ROUNDDOWN(((ROW(C7450)-ROW(C$7))/C$5)+1,0)</f>
        <v/>
      </c>
    </row>
    <row r="7451">
      <c r="B7451" s="28">
        <f>IF(C7451&lt; $D$4+1,MOD(((ROW(B7451)-ROW(B$7))),$C$5)+1,"")</f>
        <v/>
      </c>
      <c r="C7451" s="28">
        <f>ROUNDDOWN(((ROW(C7451)-ROW(C$7))/C$5)+1,0)</f>
        <v/>
      </c>
    </row>
    <row r="7452">
      <c r="B7452" s="28">
        <f>IF(C7452&lt; $D$4+1,MOD(((ROW(B7452)-ROW(B$7))),$C$5)+1,"")</f>
        <v/>
      </c>
      <c r="C7452" s="28">
        <f>ROUNDDOWN(((ROW(C7452)-ROW(C$7))/C$5)+1,0)</f>
        <v/>
      </c>
    </row>
    <row r="7453">
      <c r="B7453" s="28">
        <f>IF(C7453&lt; $D$4+1,MOD(((ROW(B7453)-ROW(B$7))),$C$5)+1,"")</f>
        <v/>
      </c>
      <c r="C7453" s="28">
        <f>ROUNDDOWN(((ROW(C7453)-ROW(C$7))/C$5)+1,0)</f>
        <v/>
      </c>
    </row>
    <row r="7454">
      <c r="B7454" s="28">
        <f>IF(C7454&lt; $D$4+1,MOD(((ROW(B7454)-ROW(B$7))),$C$5)+1,"")</f>
        <v/>
      </c>
      <c r="C7454" s="28">
        <f>ROUNDDOWN(((ROW(C7454)-ROW(C$7))/C$5)+1,0)</f>
        <v/>
      </c>
    </row>
    <row r="7455">
      <c r="B7455" s="28">
        <f>IF(C7455&lt; $D$4+1,MOD(((ROW(B7455)-ROW(B$7))),$C$5)+1,"")</f>
        <v/>
      </c>
      <c r="C7455" s="28">
        <f>ROUNDDOWN(((ROW(C7455)-ROW(C$7))/C$5)+1,0)</f>
        <v/>
      </c>
    </row>
    <row r="7456">
      <c r="B7456" s="28">
        <f>IF(C7456&lt; $D$4+1,MOD(((ROW(B7456)-ROW(B$7))),$C$5)+1,"")</f>
        <v/>
      </c>
      <c r="C7456" s="28">
        <f>ROUNDDOWN(((ROW(C7456)-ROW(C$7))/C$5)+1,0)</f>
        <v/>
      </c>
    </row>
    <row r="7457">
      <c r="B7457" s="28">
        <f>IF(C7457&lt; $D$4+1,MOD(((ROW(B7457)-ROW(B$7))),$C$5)+1,"")</f>
        <v/>
      </c>
      <c r="C7457" s="28">
        <f>ROUNDDOWN(((ROW(C7457)-ROW(C$7))/C$5)+1,0)</f>
        <v/>
      </c>
    </row>
    <row r="7458">
      <c r="B7458" s="28">
        <f>IF(C7458&lt; $D$4+1,MOD(((ROW(B7458)-ROW(B$7))),$C$5)+1,"")</f>
        <v/>
      </c>
      <c r="C7458" s="28">
        <f>ROUNDDOWN(((ROW(C7458)-ROW(C$7))/C$5)+1,0)</f>
        <v/>
      </c>
    </row>
    <row r="7459">
      <c r="B7459" s="28">
        <f>IF(C7459&lt; $D$4+1,MOD(((ROW(B7459)-ROW(B$7))),$C$5)+1,"")</f>
        <v/>
      </c>
      <c r="C7459" s="28">
        <f>ROUNDDOWN(((ROW(C7459)-ROW(C$7))/C$5)+1,0)</f>
        <v/>
      </c>
    </row>
    <row r="7460">
      <c r="B7460" s="28">
        <f>IF(C7460&lt; $D$4+1,MOD(((ROW(B7460)-ROW(B$7))),$C$5)+1,"")</f>
        <v/>
      </c>
      <c r="C7460" s="28">
        <f>ROUNDDOWN(((ROW(C7460)-ROW(C$7))/C$5)+1,0)</f>
        <v/>
      </c>
    </row>
    <row r="7461">
      <c r="B7461" s="28">
        <f>IF(C7461&lt; $D$4+1,MOD(((ROW(B7461)-ROW(B$7))),$C$5)+1,"")</f>
        <v/>
      </c>
      <c r="C7461" s="28">
        <f>ROUNDDOWN(((ROW(C7461)-ROW(C$7))/C$5)+1,0)</f>
        <v/>
      </c>
    </row>
    <row r="7462">
      <c r="B7462" s="28">
        <f>IF(C7462&lt; $D$4+1,MOD(((ROW(B7462)-ROW(B$7))),$C$5)+1,"")</f>
        <v/>
      </c>
      <c r="C7462" s="28">
        <f>ROUNDDOWN(((ROW(C7462)-ROW(C$7))/C$5)+1,0)</f>
        <v/>
      </c>
    </row>
    <row r="7463">
      <c r="B7463" s="28">
        <f>IF(C7463&lt; $D$4+1,MOD(((ROW(B7463)-ROW(B$7))),$C$5)+1,"")</f>
        <v/>
      </c>
      <c r="C7463" s="28">
        <f>ROUNDDOWN(((ROW(C7463)-ROW(C$7))/C$5)+1,0)</f>
        <v/>
      </c>
    </row>
    <row r="7464">
      <c r="B7464" s="28">
        <f>IF(C7464&lt; $D$4+1,MOD(((ROW(B7464)-ROW(B$7))),$C$5)+1,"")</f>
        <v/>
      </c>
      <c r="C7464" s="28">
        <f>ROUNDDOWN(((ROW(C7464)-ROW(C$7))/C$5)+1,0)</f>
        <v/>
      </c>
    </row>
    <row r="7465">
      <c r="B7465" s="28">
        <f>IF(C7465&lt; $D$4+1,MOD(((ROW(B7465)-ROW(B$7))),$C$5)+1,"")</f>
        <v/>
      </c>
      <c r="C7465" s="28">
        <f>ROUNDDOWN(((ROW(C7465)-ROW(C$7))/C$5)+1,0)</f>
        <v/>
      </c>
    </row>
    <row r="7466">
      <c r="B7466" s="28">
        <f>IF(C7466&lt; $D$4+1,MOD(((ROW(B7466)-ROW(B$7))),$C$5)+1,"")</f>
        <v/>
      </c>
      <c r="C7466" s="28">
        <f>ROUNDDOWN(((ROW(C7466)-ROW(C$7))/C$5)+1,0)</f>
        <v/>
      </c>
    </row>
    <row r="7467">
      <c r="B7467" s="28">
        <f>IF(C7467&lt; $D$4+1,MOD(((ROW(B7467)-ROW(B$7))),$C$5)+1,"")</f>
        <v/>
      </c>
      <c r="C7467" s="28">
        <f>ROUNDDOWN(((ROW(C7467)-ROW(C$7))/C$5)+1,0)</f>
        <v/>
      </c>
    </row>
    <row r="7468">
      <c r="B7468" s="28">
        <f>IF(C7468&lt; $D$4+1,MOD(((ROW(B7468)-ROW(B$7))),$C$5)+1,"")</f>
        <v/>
      </c>
      <c r="C7468" s="28">
        <f>ROUNDDOWN(((ROW(C7468)-ROW(C$7))/C$5)+1,0)</f>
        <v/>
      </c>
    </row>
    <row r="7469">
      <c r="B7469" s="28">
        <f>IF(C7469&lt; $D$4+1,MOD(((ROW(B7469)-ROW(B$7))),$C$5)+1,"")</f>
        <v/>
      </c>
      <c r="C7469" s="28">
        <f>ROUNDDOWN(((ROW(C7469)-ROW(C$7))/C$5)+1,0)</f>
        <v/>
      </c>
    </row>
    <row r="7470">
      <c r="B7470" s="28">
        <f>IF(C7470&lt; $D$4+1,MOD(((ROW(B7470)-ROW(B$7))),$C$5)+1,"")</f>
        <v/>
      </c>
      <c r="C7470" s="28">
        <f>ROUNDDOWN(((ROW(C7470)-ROW(C$7))/C$5)+1,0)</f>
        <v/>
      </c>
    </row>
    <row r="7471">
      <c r="B7471" s="28">
        <f>IF(C7471&lt; $D$4+1,MOD(((ROW(B7471)-ROW(B$7))),$C$5)+1,"")</f>
        <v/>
      </c>
      <c r="C7471" s="28">
        <f>ROUNDDOWN(((ROW(C7471)-ROW(C$7))/C$5)+1,0)</f>
        <v/>
      </c>
    </row>
    <row r="7472">
      <c r="B7472" s="28">
        <f>IF(C7472&lt; $D$4+1,MOD(((ROW(B7472)-ROW(B$7))),$C$5)+1,"")</f>
        <v/>
      </c>
      <c r="C7472" s="28">
        <f>ROUNDDOWN(((ROW(C7472)-ROW(C$7))/C$5)+1,0)</f>
        <v/>
      </c>
    </row>
    <row r="7473">
      <c r="B7473" s="28">
        <f>IF(C7473&lt; $D$4+1,MOD(((ROW(B7473)-ROW(B$7))),$C$5)+1,"")</f>
        <v/>
      </c>
      <c r="C7473" s="28">
        <f>ROUNDDOWN(((ROW(C7473)-ROW(C$7))/C$5)+1,0)</f>
        <v/>
      </c>
    </row>
    <row r="7474">
      <c r="B7474" s="28">
        <f>IF(C7474&lt; $D$4+1,MOD(((ROW(B7474)-ROW(B$7))),$C$5)+1,"")</f>
        <v/>
      </c>
      <c r="C7474" s="28">
        <f>ROUNDDOWN(((ROW(C7474)-ROW(C$7))/C$5)+1,0)</f>
        <v/>
      </c>
    </row>
    <row r="7475">
      <c r="B7475" s="28">
        <f>IF(C7475&lt; $D$4+1,MOD(((ROW(B7475)-ROW(B$7))),$C$5)+1,"")</f>
        <v/>
      </c>
      <c r="C7475" s="28">
        <f>ROUNDDOWN(((ROW(C7475)-ROW(C$7))/C$5)+1,0)</f>
        <v/>
      </c>
    </row>
    <row r="7476">
      <c r="B7476" s="28">
        <f>IF(C7476&lt; $D$4+1,MOD(((ROW(B7476)-ROW(B$7))),$C$5)+1,"")</f>
        <v/>
      </c>
      <c r="C7476" s="28">
        <f>ROUNDDOWN(((ROW(C7476)-ROW(C$7))/C$5)+1,0)</f>
        <v/>
      </c>
    </row>
    <row r="7477">
      <c r="B7477" s="28">
        <f>IF(C7477&lt; $D$4+1,MOD(((ROW(B7477)-ROW(B$7))),$C$5)+1,"")</f>
        <v/>
      </c>
      <c r="C7477" s="28">
        <f>ROUNDDOWN(((ROW(C7477)-ROW(C$7))/C$5)+1,0)</f>
        <v/>
      </c>
    </row>
    <row r="7478">
      <c r="B7478" s="28">
        <f>IF(C7478&lt; $D$4+1,MOD(((ROW(B7478)-ROW(B$7))),$C$5)+1,"")</f>
        <v/>
      </c>
      <c r="C7478" s="28">
        <f>ROUNDDOWN(((ROW(C7478)-ROW(C$7))/C$5)+1,0)</f>
        <v/>
      </c>
    </row>
    <row r="7479">
      <c r="B7479" s="28">
        <f>IF(C7479&lt; $D$4+1,MOD(((ROW(B7479)-ROW(B$7))),$C$5)+1,"")</f>
        <v/>
      </c>
      <c r="C7479" s="28">
        <f>ROUNDDOWN(((ROW(C7479)-ROW(C$7))/C$5)+1,0)</f>
        <v/>
      </c>
    </row>
    <row r="7480">
      <c r="B7480" s="28">
        <f>IF(C7480&lt; $D$4+1,MOD(((ROW(B7480)-ROW(B$7))),$C$5)+1,"")</f>
        <v/>
      </c>
      <c r="C7480" s="28">
        <f>ROUNDDOWN(((ROW(C7480)-ROW(C$7))/C$5)+1,0)</f>
        <v/>
      </c>
    </row>
    <row r="7481">
      <c r="B7481" s="28">
        <f>IF(C7481&lt; $D$4+1,MOD(((ROW(B7481)-ROW(B$7))),$C$5)+1,"")</f>
        <v/>
      </c>
      <c r="C7481" s="28">
        <f>ROUNDDOWN(((ROW(C7481)-ROW(C$7))/C$5)+1,0)</f>
        <v/>
      </c>
    </row>
    <row r="7482">
      <c r="B7482" s="28">
        <f>IF(C7482&lt; $D$4+1,MOD(((ROW(B7482)-ROW(B$7))),$C$5)+1,"")</f>
        <v/>
      </c>
      <c r="C7482" s="28">
        <f>ROUNDDOWN(((ROW(C7482)-ROW(C$7))/C$5)+1,0)</f>
        <v/>
      </c>
    </row>
    <row r="7483">
      <c r="B7483" s="28">
        <f>IF(C7483&lt; $D$4+1,MOD(((ROW(B7483)-ROW(B$7))),$C$5)+1,"")</f>
        <v/>
      </c>
      <c r="C7483" s="28">
        <f>ROUNDDOWN(((ROW(C7483)-ROW(C$7))/C$5)+1,0)</f>
        <v/>
      </c>
    </row>
    <row r="7484">
      <c r="B7484" s="28">
        <f>IF(C7484&lt; $D$4+1,MOD(((ROW(B7484)-ROW(B$7))),$C$5)+1,"")</f>
        <v/>
      </c>
      <c r="C7484" s="28">
        <f>ROUNDDOWN(((ROW(C7484)-ROW(C$7))/C$5)+1,0)</f>
        <v/>
      </c>
    </row>
    <row r="7485">
      <c r="B7485" s="28">
        <f>IF(C7485&lt; $D$4+1,MOD(((ROW(B7485)-ROW(B$7))),$C$5)+1,"")</f>
        <v/>
      </c>
      <c r="C7485" s="28">
        <f>ROUNDDOWN(((ROW(C7485)-ROW(C$7))/C$5)+1,0)</f>
        <v/>
      </c>
    </row>
    <row r="7486">
      <c r="B7486" s="28">
        <f>IF(C7486&lt; $D$4+1,MOD(((ROW(B7486)-ROW(B$7))),$C$5)+1,"")</f>
        <v/>
      </c>
      <c r="C7486" s="28">
        <f>ROUNDDOWN(((ROW(C7486)-ROW(C$7))/C$5)+1,0)</f>
        <v/>
      </c>
    </row>
    <row r="7487">
      <c r="B7487" s="28">
        <f>IF(C7487&lt; $D$4+1,MOD(((ROW(B7487)-ROW(B$7))),$C$5)+1,"")</f>
        <v/>
      </c>
      <c r="C7487" s="28">
        <f>ROUNDDOWN(((ROW(C7487)-ROW(C$7))/C$5)+1,0)</f>
        <v/>
      </c>
    </row>
    <row r="7488">
      <c r="B7488" s="28">
        <f>IF(C7488&lt; $D$4+1,MOD(((ROW(B7488)-ROW(B$7))),$C$5)+1,"")</f>
        <v/>
      </c>
      <c r="C7488" s="28">
        <f>ROUNDDOWN(((ROW(C7488)-ROW(C$7))/C$5)+1,0)</f>
        <v/>
      </c>
    </row>
    <row r="7489">
      <c r="B7489" s="28">
        <f>IF(C7489&lt; $D$4+1,MOD(((ROW(B7489)-ROW(B$7))),$C$5)+1,"")</f>
        <v/>
      </c>
      <c r="C7489" s="28">
        <f>ROUNDDOWN(((ROW(C7489)-ROW(C$7))/C$5)+1,0)</f>
        <v/>
      </c>
    </row>
    <row r="7490">
      <c r="B7490" s="28">
        <f>IF(C7490&lt; $D$4+1,MOD(((ROW(B7490)-ROW(B$7))),$C$5)+1,"")</f>
        <v/>
      </c>
      <c r="C7490" s="28">
        <f>ROUNDDOWN(((ROW(C7490)-ROW(C$7))/C$5)+1,0)</f>
        <v/>
      </c>
    </row>
    <row r="7491">
      <c r="B7491" s="28">
        <f>IF(C7491&lt; $D$4+1,MOD(((ROW(B7491)-ROW(B$7))),$C$5)+1,"")</f>
        <v/>
      </c>
      <c r="C7491" s="28">
        <f>ROUNDDOWN(((ROW(C7491)-ROW(C$7))/C$5)+1,0)</f>
        <v/>
      </c>
    </row>
    <row r="7492">
      <c r="B7492" s="28">
        <f>IF(C7492&lt; $D$4+1,MOD(((ROW(B7492)-ROW(B$7))),$C$5)+1,"")</f>
        <v/>
      </c>
      <c r="C7492" s="28">
        <f>ROUNDDOWN(((ROW(C7492)-ROW(C$7))/C$5)+1,0)</f>
        <v/>
      </c>
    </row>
    <row r="7493">
      <c r="B7493" s="28">
        <f>IF(C7493&lt; $D$4+1,MOD(((ROW(B7493)-ROW(B$7))),$C$5)+1,"")</f>
        <v/>
      </c>
      <c r="C7493" s="28">
        <f>ROUNDDOWN(((ROW(C7493)-ROW(C$7))/C$5)+1,0)</f>
        <v/>
      </c>
    </row>
    <row r="7494">
      <c r="B7494" s="28">
        <f>IF(C7494&lt; $D$4+1,MOD(((ROW(B7494)-ROW(B$7))),$C$5)+1,"")</f>
        <v/>
      </c>
      <c r="C7494" s="28">
        <f>ROUNDDOWN(((ROW(C7494)-ROW(C$7))/C$5)+1,0)</f>
        <v/>
      </c>
    </row>
    <row r="7495">
      <c r="B7495" s="28">
        <f>IF(C7495&lt; $D$4+1,MOD(((ROW(B7495)-ROW(B$7))),$C$5)+1,"")</f>
        <v/>
      </c>
      <c r="C7495" s="28">
        <f>ROUNDDOWN(((ROW(C7495)-ROW(C$7))/C$5)+1,0)</f>
        <v/>
      </c>
    </row>
    <row r="7496">
      <c r="B7496" s="28">
        <f>IF(C7496&lt; $D$4+1,MOD(((ROW(B7496)-ROW(B$7))),$C$5)+1,"")</f>
        <v/>
      </c>
      <c r="C7496" s="28">
        <f>ROUNDDOWN(((ROW(C7496)-ROW(C$7))/C$5)+1,0)</f>
        <v/>
      </c>
    </row>
    <row r="7497">
      <c r="B7497" s="28">
        <f>IF(C7497&lt; $D$4+1,MOD(((ROW(B7497)-ROW(B$7))),$C$5)+1,"")</f>
        <v/>
      </c>
      <c r="C7497" s="28">
        <f>ROUNDDOWN(((ROW(C7497)-ROW(C$7))/C$5)+1,0)</f>
        <v/>
      </c>
    </row>
    <row r="7498">
      <c r="B7498" s="28">
        <f>IF(C7498&lt; $D$4+1,MOD(((ROW(B7498)-ROW(B$7))),$C$5)+1,"")</f>
        <v/>
      </c>
      <c r="C7498" s="28">
        <f>ROUNDDOWN(((ROW(C7498)-ROW(C$7))/C$5)+1,0)</f>
        <v/>
      </c>
    </row>
    <row r="7499">
      <c r="B7499" s="28">
        <f>IF(C7499&lt; $D$4+1,MOD(((ROW(B7499)-ROW(B$7))),$C$5)+1,"")</f>
        <v/>
      </c>
      <c r="C7499" s="28">
        <f>ROUNDDOWN(((ROW(C7499)-ROW(C$7))/C$5)+1,0)</f>
        <v/>
      </c>
    </row>
    <row r="7500">
      <c r="B7500" s="28">
        <f>IF(C7500&lt; $D$4+1,MOD(((ROW(B7500)-ROW(B$7))),$C$5)+1,"")</f>
        <v/>
      </c>
      <c r="C7500" s="28">
        <f>ROUNDDOWN(((ROW(C7500)-ROW(C$7))/C$5)+1,0)</f>
        <v/>
      </c>
    </row>
    <row r="7501">
      <c r="B7501" s="28">
        <f>IF(C7501&lt; $D$4+1,MOD(((ROW(B7501)-ROW(B$7))),$C$5)+1,"")</f>
        <v/>
      </c>
      <c r="C7501" s="28">
        <f>ROUNDDOWN(((ROW(C7501)-ROW(C$7))/C$5)+1,0)</f>
        <v/>
      </c>
    </row>
    <row r="7502">
      <c r="B7502" s="28">
        <f>IF(C7502&lt; $D$4+1,MOD(((ROW(B7502)-ROW(B$7))),$C$5)+1,"")</f>
        <v/>
      </c>
      <c r="C7502" s="28">
        <f>ROUNDDOWN(((ROW(C7502)-ROW(C$7))/C$5)+1,0)</f>
        <v/>
      </c>
    </row>
    <row r="7503">
      <c r="B7503" s="28">
        <f>IF(C7503&lt; $D$4+1,MOD(((ROW(B7503)-ROW(B$7))),$C$5)+1,"")</f>
        <v/>
      </c>
      <c r="C7503" s="28">
        <f>ROUNDDOWN(((ROW(C7503)-ROW(C$7))/C$5)+1,0)</f>
        <v/>
      </c>
    </row>
    <row r="7504">
      <c r="B7504" s="28">
        <f>IF(C7504&lt; $D$4+1,MOD(((ROW(B7504)-ROW(B$7))),$C$5)+1,"")</f>
        <v/>
      </c>
      <c r="C7504" s="28">
        <f>ROUNDDOWN(((ROW(C7504)-ROW(C$7))/C$5)+1,0)</f>
        <v/>
      </c>
    </row>
    <row r="7505">
      <c r="B7505" s="28">
        <f>IF(C7505&lt; $D$4+1,MOD(((ROW(B7505)-ROW(B$7))),$C$5)+1,"")</f>
        <v/>
      </c>
      <c r="C7505" s="28">
        <f>ROUNDDOWN(((ROW(C7505)-ROW(C$7))/C$5)+1,0)</f>
        <v/>
      </c>
    </row>
    <row r="7506">
      <c r="B7506" s="28">
        <f>IF(C7506&lt; $D$4+1,MOD(((ROW(B7506)-ROW(B$7))),$C$5)+1,"")</f>
        <v/>
      </c>
      <c r="C7506" s="28">
        <f>ROUNDDOWN(((ROW(C7506)-ROW(C$7))/C$5)+1,0)</f>
        <v/>
      </c>
    </row>
    <row r="7507">
      <c r="B7507" s="28">
        <f>IF(C7507&lt; $D$4+1,MOD(((ROW(B7507)-ROW(B$7))),$C$5)+1,"")</f>
        <v/>
      </c>
      <c r="C7507" s="28">
        <f>ROUNDDOWN(((ROW(C7507)-ROW(C$7))/C$5)+1,0)</f>
        <v/>
      </c>
    </row>
    <row r="7508">
      <c r="B7508" s="28">
        <f>IF(C7508&lt; $D$4+1,MOD(((ROW(B7508)-ROW(B$7))),$C$5)+1,"")</f>
        <v/>
      </c>
      <c r="C7508" s="28">
        <f>ROUNDDOWN(((ROW(C7508)-ROW(C$7))/C$5)+1,0)</f>
        <v/>
      </c>
    </row>
    <row r="7509">
      <c r="B7509" s="28">
        <f>IF(C7509&lt; $D$4+1,MOD(((ROW(B7509)-ROW(B$7))),$C$5)+1,"")</f>
        <v/>
      </c>
      <c r="C7509" s="28">
        <f>ROUNDDOWN(((ROW(C7509)-ROW(C$7))/C$5)+1,0)</f>
        <v/>
      </c>
    </row>
    <row r="7510">
      <c r="B7510" s="28">
        <f>IF(C7510&lt; $D$4+1,MOD(((ROW(B7510)-ROW(B$7))),$C$5)+1,"")</f>
        <v/>
      </c>
      <c r="C7510" s="28">
        <f>ROUNDDOWN(((ROW(C7510)-ROW(C$7))/C$5)+1,0)</f>
        <v/>
      </c>
    </row>
    <row r="7511">
      <c r="B7511" s="28">
        <f>IF(C7511&lt; $D$4+1,MOD(((ROW(B7511)-ROW(B$7))),$C$5)+1,"")</f>
        <v/>
      </c>
      <c r="C7511" s="28">
        <f>ROUNDDOWN(((ROW(C7511)-ROW(C$7))/C$5)+1,0)</f>
        <v/>
      </c>
    </row>
    <row r="7512">
      <c r="B7512" s="28">
        <f>IF(C7512&lt; $D$4+1,MOD(((ROW(B7512)-ROW(B$7))),$C$5)+1,"")</f>
        <v/>
      </c>
      <c r="C7512" s="28">
        <f>ROUNDDOWN(((ROW(C7512)-ROW(C$7))/C$5)+1,0)</f>
        <v/>
      </c>
    </row>
    <row r="7513">
      <c r="B7513" s="28">
        <f>IF(C7513&lt; $D$4+1,MOD(((ROW(B7513)-ROW(B$7))),$C$5)+1,"")</f>
        <v/>
      </c>
      <c r="C7513" s="28">
        <f>ROUNDDOWN(((ROW(C7513)-ROW(C$7))/C$5)+1,0)</f>
        <v/>
      </c>
    </row>
    <row r="7514">
      <c r="B7514" s="28">
        <f>IF(C7514&lt; $D$4+1,MOD(((ROW(B7514)-ROW(B$7))),$C$5)+1,"")</f>
        <v/>
      </c>
      <c r="C7514" s="28">
        <f>ROUNDDOWN(((ROW(C7514)-ROW(C$7))/C$5)+1,0)</f>
        <v/>
      </c>
    </row>
    <row r="7515">
      <c r="B7515" s="28">
        <f>IF(C7515&lt; $D$4+1,MOD(((ROW(B7515)-ROW(B$7))),$C$5)+1,"")</f>
        <v/>
      </c>
      <c r="C7515" s="28">
        <f>ROUNDDOWN(((ROW(C7515)-ROW(C$7))/C$5)+1,0)</f>
        <v/>
      </c>
    </row>
    <row r="7516">
      <c r="B7516" s="28">
        <f>IF(C7516&lt; $D$4+1,MOD(((ROW(B7516)-ROW(B$7))),$C$5)+1,"")</f>
        <v/>
      </c>
      <c r="C7516" s="28">
        <f>ROUNDDOWN(((ROW(C7516)-ROW(C$7))/C$5)+1,0)</f>
        <v/>
      </c>
    </row>
    <row r="7517">
      <c r="B7517" s="28">
        <f>IF(C7517&lt; $D$4+1,MOD(((ROW(B7517)-ROW(B$7))),$C$5)+1,"")</f>
        <v/>
      </c>
      <c r="C7517" s="28">
        <f>ROUNDDOWN(((ROW(C7517)-ROW(C$7))/C$5)+1,0)</f>
        <v/>
      </c>
    </row>
    <row r="7518">
      <c r="B7518" s="28">
        <f>IF(C7518&lt; $D$4+1,MOD(((ROW(B7518)-ROW(B$7))),$C$5)+1,"")</f>
        <v/>
      </c>
      <c r="C7518" s="28">
        <f>ROUNDDOWN(((ROW(C7518)-ROW(C$7))/C$5)+1,0)</f>
        <v/>
      </c>
    </row>
    <row r="7519">
      <c r="B7519" s="28">
        <f>IF(C7519&lt; $D$4+1,MOD(((ROW(B7519)-ROW(B$7))),$C$5)+1,"")</f>
        <v/>
      </c>
      <c r="C7519" s="28">
        <f>ROUNDDOWN(((ROW(C7519)-ROW(C$7))/C$5)+1,0)</f>
        <v/>
      </c>
    </row>
    <row r="7520">
      <c r="B7520" s="28">
        <f>IF(C7520&lt; $D$4+1,MOD(((ROW(B7520)-ROW(B$7))),$C$5)+1,"")</f>
        <v/>
      </c>
      <c r="C7520" s="28">
        <f>ROUNDDOWN(((ROW(C7520)-ROW(C$7))/C$5)+1,0)</f>
        <v/>
      </c>
    </row>
    <row r="7521">
      <c r="B7521" s="28">
        <f>IF(C7521&lt; $D$4+1,MOD(((ROW(B7521)-ROW(B$7))),$C$5)+1,"")</f>
        <v/>
      </c>
      <c r="C7521" s="28">
        <f>ROUNDDOWN(((ROW(C7521)-ROW(C$7))/C$5)+1,0)</f>
        <v/>
      </c>
    </row>
    <row r="7522">
      <c r="B7522" s="28">
        <f>IF(C7522&lt; $D$4+1,MOD(((ROW(B7522)-ROW(B$7))),$C$5)+1,"")</f>
        <v/>
      </c>
      <c r="C7522" s="28">
        <f>ROUNDDOWN(((ROW(C7522)-ROW(C$7))/C$5)+1,0)</f>
        <v/>
      </c>
    </row>
    <row r="7523">
      <c r="B7523" s="28">
        <f>IF(C7523&lt; $D$4+1,MOD(((ROW(B7523)-ROW(B$7))),$C$5)+1,"")</f>
        <v/>
      </c>
      <c r="C7523" s="28">
        <f>ROUNDDOWN(((ROW(C7523)-ROW(C$7))/C$5)+1,0)</f>
        <v/>
      </c>
    </row>
    <row r="7524">
      <c r="B7524" s="28">
        <f>IF(C7524&lt; $D$4+1,MOD(((ROW(B7524)-ROW(B$7))),$C$5)+1,"")</f>
        <v/>
      </c>
      <c r="C7524" s="28">
        <f>ROUNDDOWN(((ROW(C7524)-ROW(C$7))/C$5)+1,0)</f>
        <v/>
      </c>
    </row>
    <row r="7525">
      <c r="B7525" s="28">
        <f>IF(C7525&lt; $D$4+1,MOD(((ROW(B7525)-ROW(B$7))),$C$5)+1,"")</f>
        <v/>
      </c>
      <c r="C7525" s="28">
        <f>ROUNDDOWN(((ROW(C7525)-ROW(C$7))/C$5)+1,0)</f>
        <v/>
      </c>
    </row>
    <row r="7526">
      <c r="B7526" s="28">
        <f>IF(C7526&lt; $D$4+1,MOD(((ROW(B7526)-ROW(B$7))),$C$5)+1,"")</f>
        <v/>
      </c>
      <c r="C7526" s="28">
        <f>ROUNDDOWN(((ROW(C7526)-ROW(C$7))/C$5)+1,0)</f>
        <v/>
      </c>
    </row>
    <row r="7527">
      <c r="B7527" s="28">
        <f>IF(C7527&lt; $D$4+1,MOD(((ROW(B7527)-ROW(B$7))),$C$5)+1,"")</f>
        <v/>
      </c>
      <c r="C7527" s="28">
        <f>ROUNDDOWN(((ROW(C7527)-ROW(C$7))/C$5)+1,0)</f>
        <v/>
      </c>
    </row>
    <row r="7528">
      <c r="B7528" s="28">
        <f>IF(C7528&lt; $D$4+1,MOD(((ROW(B7528)-ROW(B$7))),$C$5)+1,"")</f>
        <v/>
      </c>
      <c r="C7528" s="28">
        <f>ROUNDDOWN(((ROW(C7528)-ROW(C$7))/C$5)+1,0)</f>
        <v/>
      </c>
    </row>
    <row r="7529">
      <c r="B7529" s="28">
        <f>IF(C7529&lt; $D$4+1,MOD(((ROW(B7529)-ROW(B$7))),$C$5)+1,"")</f>
        <v/>
      </c>
      <c r="C7529" s="28">
        <f>ROUNDDOWN(((ROW(C7529)-ROW(C$7))/C$5)+1,0)</f>
        <v/>
      </c>
    </row>
    <row r="7530">
      <c r="B7530" s="28">
        <f>IF(C7530&lt; $D$4+1,MOD(((ROW(B7530)-ROW(B$7))),$C$5)+1,"")</f>
        <v/>
      </c>
      <c r="C7530" s="28">
        <f>ROUNDDOWN(((ROW(C7530)-ROW(C$7))/C$5)+1,0)</f>
        <v/>
      </c>
    </row>
    <row r="7531">
      <c r="B7531" s="28">
        <f>IF(C7531&lt; $D$4+1,MOD(((ROW(B7531)-ROW(B$7))),$C$5)+1,"")</f>
        <v/>
      </c>
      <c r="C7531" s="28">
        <f>ROUNDDOWN(((ROW(C7531)-ROW(C$7))/C$5)+1,0)</f>
        <v/>
      </c>
    </row>
    <row r="7532">
      <c r="B7532" s="28">
        <f>IF(C7532&lt; $D$4+1,MOD(((ROW(B7532)-ROW(B$7))),$C$5)+1,"")</f>
        <v/>
      </c>
      <c r="C7532" s="28">
        <f>ROUNDDOWN(((ROW(C7532)-ROW(C$7))/C$5)+1,0)</f>
        <v/>
      </c>
    </row>
    <row r="7533">
      <c r="B7533" s="28">
        <f>IF(C7533&lt; $D$4+1,MOD(((ROW(B7533)-ROW(B$7))),$C$5)+1,"")</f>
        <v/>
      </c>
      <c r="C7533" s="28">
        <f>ROUNDDOWN(((ROW(C7533)-ROW(C$7))/C$5)+1,0)</f>
        <v/>
      </c>
    </row>
    <row r="7534">
      <c r="B7534" s="28">
        <f>IF(C7534&lt; $D$4+1,MOD(((ROW(B7534)-ROW(B$7))),$C$5)+1,"")</f>
        <v/>
      </c>
      <c r="C7534" s="28">
        <f>ROUNDDOWN(((ROW(C7534)-ROW(C$7))/C$5)+1,0)</f>
        <v/>
      </c>
    </row>
    <row r="7535">
      <c r="B7535" s="28">
        <f>IF(C7535&lt; $D$4+1,MOD(((ROW(B7535)-ROW(B$7))),$C$5)+1,"")</f>
        <v/>
      </c>
      <c r="C7535" s="28">
        <f>ROUNDDOWN(((ROW(C7535)-ROW(C$7))/C$5)+1,0)</f>
        <v/>
      </c>
    </row>
    <row r="7536">
      <c r="B7536" s="28">
        <f>IF(C7536&lt; $D$4+1,MOD(((ROW(B7536)-ROW(B$7))),$C$5)+1,"")</f>
        <v/>
      </c>
      <c r="C7536" s="28">
        <f>ROUNDDOWN(((ROW(C7536)-ROW(C$7))/C$5)+1,0)</f>
        <v/>
      </c>
    </row>
    <row r="7537">
      <c r="B7537" s="28">
        <f>IF(C7537&lt; $D$4+1,MOD(((ROW(B7537)-ROW(B$7))),$C$5)+1,"")</f>
        <v/>
      </c>
      <c r="C7537" s="28">
        <f>ROUNDDOWN(((ROW(C7537)-ROW(C$7))/C$5)+1,0)</f>
        <v/>
      </c>
    </row>
    <row r="7538">
      <c r="B7538" s="28">
        <f>IF(C7538&lt; $D$4+1,MOD(((ROW(B7538)-ROW(B$7))),$C$5)+1,"")</f>
        <v/>
      </c>
      <c r="C7538" s="28">
        <f>ROUNDDOWN(((ROW(C7538)-ROW(C$7))/C$5)+1,0)</f>
        <v/>
      </c>
    </row>
    <row r="7539">
      <c r="B7539" s="28">
        <f>IF(C7539&lt; $D$4+1,MOD(((ROW(B7539)-ROW(B$7))),$C$5)+1,"")</f>
        <v/>
      </c>
      <c r="C7539" s="28">
        <f>ROUNDDOWN(((ROW(C7539)-ROW(C$7))/C$5)+1,0)</f>
        <v/>
      </c>
    </row>
    <row r="7540">
      <c r="B7540" s="28">
        <f>IF(C7540&lt; $D$4+1,MOD(((ROW(B7540)-ROW(B$7))),$C$5)+1,"")</f>
        <v/>
      </c>
      <c r="C7540" s="28">
        <f>ROUNDDOWN(((ROW(C7540)-ROW(C$7))/C$5)+1,0)</f>
        <v/>
      </c>
    </row>
    <row r="7541">
      <c r="B7541" s="28">
        <f>IF(C7541&lt; $D$4+1,MOD(((ROW(B7541)-ROW(B$7))),$C$5)+1,"")</f>
        <v/>
      </c>
      <c r="C7541" s="28">
        <f>ROUNDDOWN(((ROW(C7541)-ROW(C$7))/C$5)+1,0)</f>
        <v/>
      </c>
    </row>
    <row r="7542">
      <c r="B7542" s="28">
        <f>IF(C7542&lt; $D$4+1,MOD(((ROW(B7542)-ROW(B$7))),$C$5)+1,"")</f>
        <v/>
      </c>
      <c r="C7542" s="28">
        <f>ROUNDDOWN(((ROW(C7542)-ROW(C$7))/C$5)+1,0)</f>
        <v/>
      </c>
    </row>
    <row r="7543">
      <c r="B7543" s="28">
        <f>IF(C7543&lt; $D$4+1,MOD(((ROW(B7543)-ROW(B$7))),$C$5)+1,"")</f>
        <v/>
      </c>
      <c r="C7543" s="28">
        <f>ROUNDDOWN(((ROW(C7543)-ROW(C$7))/C$5)+1,0)</f>
        <v/>
      </c>
    </row>
    <row r="7544">
      <c r="B7544" s="28">
        <f>IF(C7544&lt; $D$4+1,MOD(((ROW(B7544)-ROW(B$7))),$C$5)+1,"")</f>
        <v/>
      </c>
      <c r="C7544" s="28">
        <f>ROUNDDOWN(((ROW(C7544)-ROW(C$7))/C$5)+1,0)</f>
        <v/>
      </c>
    </row>
    <row r="7545">
      <c r="B7545" s="28">
        <f>IF(C7545&lt; $D$4+1,MOD(((ROW(B7545)-ROW(B$7))),$C$5)+1,"")</f>
        <v/>
      </c>
      <c r="C7545" s="28">
        <f>ROUNDDOWN(((ROW(C7545)-ROW(C$7))/C$5)+1,0)</f>
        <v/>
      </c>
    </row>
    <row r="7546">
      <c r="B7546" s="28">
        <f>IF(C7546&lt; $D$4+1,MOD(((ROW(B7546)-ROW(B$7))),$C$5)+1,"")</f>
        <v/>
      </c>
      <c r="C7546" s="28">
        <f>ROUNDDOWN(((ROW(C7546)-ROW(C$7))/C$5)+1,0)</f>
        <v/>
      </c>
    </row>
    <row r="7547">
      <c r="B7547" s="28">
        <f>IF(C7547&lt; $D$4+1,MOD(((ROW(B7547)-ROW(B$7))),$C$5)+1,"")</f>
        <v/>
      </c>
      <c r="C7547" s="28">
        <f>ROUNDDOWN(((ROW(C7547)-ROW(C$7))/C$5)+1,0)</f>
        <v/>
      </c>
    </row>
    <row r="7548">
      <c r="B7548" s="28">
        <f>IF(C7548&lt; $D$4+1,MOD(((ROW(B7548)-ROW(B$7))),$C$5)+1,"")</f>
        <v/>
      </c>
      <c r="C7548" s="28">
        <f>ROUNDDOWN(((ROW(C7548)-ROW(C$7))/C$5)+1,0)</f>
        <v/>
      </c>
    </row>
    <row r="7549">
      <c r="B7549" s="28">
        <f>IF(C7549&lt; $D$4+1,MOD(((ROW(B7549)-ROW(B$7))),$C$5)+1,"")</f>
        <v/>
      </c>
      <c r="C7549" s="28">
        <f>ROUNDDOWN(((ROW(C7549)-ROW(C$7))/C$5)+1,0)</f>
        <v/>
      </c>
    </row>
    <row r="7550">
      <c r="B7550" s="28">
        <f>IF(C7550&lt; $D$4+1,MOD(((ROW(B7550)-ROW(B$7))),$C$5)+1,"")</f>
        <v/>
      </c>
      <c r="C7550" s="28">
        <f>ROUNDDOWN(((ROW(C7550)-ROW(C$7))/C$5)+1,0)</f>
        <v/>
      </c>
    </row>
    <row r="7551">
      <c r="B7551" s="28">
        <f>IF(C7551&lt; $D$4+1,MOD(((ROW(B7551)-ROW(B$7))),$C$5)+1,"")</f>
        <v/>
      </c>
      <c r="C7551" s="28">
        <f>ROUNDDOWN(((ROW(C7551)-ROW(C$7))/C$5)+1,0)</f>
        <v/>
      </c>
    </row>
    <row r="7552">
      <c r="B7552" s="28">
        <f>IF(C7552&lt; $D$4+1,MOD(((ROW(B7552)-ROW(B$7))),$C$5)+1,"")</f>
        <v/>
      </c>
      <c r="C7552" s="28">
        <f>ROUNDDOWN(((ROW(C7552)-ROW(C$7))/C$5)+1,0)</f>
        <v/>
      </c>
    </row>
    <row r="7553">
      <c r="B7553" s="28">
        <f>IF(C7553&lt; $D$4+1,MOD(((ROW(B7553)-ROW(B$7))),$C$5)+1,"")</f>
        <v/>
      </c>
      <c r="C7553" s="28">
        <f>ROUNDDOWN(((ROW(C7553)-ROW(C$7))/C$5)+1,0)</f>
        <v/>
      </c>
    </row>
    <row r="7554">
      <c r="B7554" s="28">
        <f>IF(C7554&lt; $D$4+1,MOD(((ROW(B7554)-ROW(B$7))),$C$5)+1,"")</f>
        <v/>
      </c>
      <c r="C7554" s="28">
        <f>ROUNDDOWN(((ROW(C7554)-ROW(C$7))/C$5)+1,0)</f>
        <v/>
      </c>
    </row>
    <row r="7555">
      <c r="B7555" s="28">
        <f>IF(C7555&lt; $D$4+1,MOD(((ROW(B7555)-ROW(B$7))),$C$5)+1,"")</f>
        <v/>
      </c>
      <c r="C7555" s="28">
        <f>ROUNDDOWN(((ROW(C7555)-ROW(C$7))/C$5)+1,0)</f>
        <v/>
      </c>
    </row>
    <row r="7556">
      <c r="B7556" s="28">
        <f>IF(C7556&lt; $D$4+1,MOD(((ROW(B7556)-ROW(B$7))),$C$5)+1,"")</f>
        <v/>
      </c>
      <c r="C7556" s="28">
        <f>ROUNDDOWN(((ROW(C7556)-ROW(C$7))/C$5)+1,0)</f>
        <v/>
      </c>
    </row>
    <row r="7557">
      <c r="B7557" s="28">
        <f>IF(C7557&lt; $D$4+1,MOD(((ROW(B7557)-ROW(B$7))),$C$5)+1,"")</f>
        <v/>
      </c>
      <c r="C7557" s="28">
        <f>ROUNDDOWN(((ROW(C7557)-ROW(C$7))/C$5)+1,0)</f>
        <v/>
      </c>
    </row>
    <row r="7558">
      <c r="B7558" s="28">
        <f>IF(C7558&lt; $D$4+1,MOD(((ROW(B7558)-ROW(B$7))),$C$5)+1,"")</f>
        <v/>
      </c>
      <c r="C7558" s="28">
        <f>ROUNDDOWN(((ROW(C7558)-ROW(C$7))/C$5)+1,0)</f>
        <v/>
      </c>
    </row>
    <row r="7559">
      <c r="B7559" s="28">
        <f>IF(C7559&lt; $D$4+1,MOD(((ROW(B7559)-ROW(B$7))),$C$5)+1,"")</f>
        <v/>
      </c>
      <c r="C7559" s="28">
        <f>ROUNDDOWN(((ROW(C7559)-ROW(C$7))/C$5)+1,0)</f>
        <v/>
      </c>
    </row>
    <row r="7560">
      <c r="B7560" s="28">
        <f>IF(C7560&lt; $D$4+1,MOD(((ROW(B7560)-ROW(B$7))),$C$5)+1,"")</f>
        <v/>
      </c>
      <c r="C7560" s="28">
        <f>ROUNDDOWN(((ROW(C7560)-ROW(C$7))/C$5)+1,0)</f>
        <v/>
      </c>
    </row>
    <row r="7561">
      <c r="B7561" s="28">
        <f>IF(C7561&lt; $D$4+1,MOD(((ROW(B7561)-ROW(B$7))),$C$5)+1,"")</f>
        <v/>
      </c>
      <c r="C7561" s="28">
        <f>ROUNDDOWN(((ROW(C7561)-ROW(C$7))/C$5)+1,0)</f>
        <v/>
      </c>
    </row>
    <row r="7562">
      <c r="B7562" s="28">
        <f>IF(C7562&lt; $D$4+1,MOD(((ROW(B7562)-ROW(B$7))),$C$5)+1,"")</f>
        <v/>
      </c>
      <c r="C7562" s="28">
        <f>ROUNDDOWN(((ROW(C7562)-ROW(C$7))/C$5)+1,0)</f>
        <v/>
      </c>
    </row>
    <row r="7563">
      <c r="B7563" s="28">
        <f>IF(C7563&lt; $D$4+1,MOD(((ROW(B7563)-ROW(B$7))),$C$5)+1,"")</f>
        <v/>
      </c>
      <c r="C7563" s="28">
        <f>ROUNDDOWN(((ROW(C7563)-ROW(C$7))/C$5)+1,0)</f>
        <v/>
      </c>
    </row>
    <row r="7564">
      <c r="B7564" s="28">
        <f>IF(C7564&lt; $D$4+1,MOD(((ROW(B7564)-ROW(B$7))),$C$5)+1,"")</f>
        <v/>
      </c>
      <c r="C7564" s="28">
        <f>ROUNDDOWN(((ROW(C7564)-ROW(C$7))/C$5)+1,0)</f>
        <v/>
      </c>
    </row>
    <row r="7565">
      <c r="B7565" s="28">
        <f>IF(C7565&lt; $D$4+1,MOD(((ROW(B7565)-ROW(B$7))),$C$5)+1,"")</f>
        <v/>
      </c>
      <c r="C7565" s="28">
        <f>ROUNDDOWN(((ROW(C7565)-ROW(C$7))/C$5)+1,0)</f>
        <v/>
      </c>
    </row>
    <row r="7566">
      <c r="B7566" s="28">
        <f>IF(C7566&lt; $D$4+1,MOD(((ROW(B7566)-ROW(B$7))),$C$5)+1,"")</f>
        <v/>
      </c>
      <c r="C7566" s="28">
        <f>ROUNDDOWN(((ROW(C7566)-ROW(C$7))/C$5)+1,0)</f>
        <v/>
      </c>
    </row>
    <row r="7567">
      <c r="B7567" s="28">
        <f>IF(C7567&lt; $D$4+1,MOD(((ROW(B7567)-ROW(B$7))),$C$5)+1,"")</f>
        <v/>
      </c>
      <c r="C7567" s="28">
        <f>ROUNDDOWN(((ROW(C7567)-ROW(C$7))/C$5)+1,0)</f>
        <v/>
      </c>
    </row>
    <row r="7568">
      <c r="B7568" s="28">
        <f>IF(C7568&lt; $D$4+1,MOD(((ROW(B7568)-ROW(B$7))),$C$5)+1,"")</f>
        <v/>
      </c>
      <c r="C7568" s="28">
        <f>ROUNDDOWN(((ROW(C7568)-ROW(C$7))/C$5)+1,0)</f>
        <v/>
      </c>
    </row>
    <row r="7569">
      <c r="B7569" s="28">
        <f>IF(C7569&lt; $D$4+1,MOD(((ROW(B7569)-ROW(B$7))),$C$5)+1,"")</f>
        <v/>
      </c>
      <c r="C7569" s="28">
        <f>ROUNDDOWN(((ROW(C7569)-ROW(C$7))/C$5)+1,0)</f>
        <v/>
      </c>
    </row>
    <row r="7570">
      <c r="B7570" s="28">
        <f>IF(C7570&lt; $D$4+1,MOD(((ROW(B7570)-ROW(B$7))),$C$5)+1,"")</f>
        <v/>
      </c>
      <c r="C7570" s="28">
        <f>ROUNDDOWN(((ROW(C7570)-ROW(C$7))/C$5)+1,0)</f>
        <v/>
      </c>
    </row>
    <row r="7571">
      <c r="B7571" s="28">
        <f>IF(C7571&lt; $D$4+1,MOD(((ROW(B7571)-ROW(B$7))),$C$5)+1,"")</f>
        <v/>
      </c>
      <c r="C7571" s="28">
        <f>ROUNDDOWN(((ROW(C7571)-ROW(C$7))/C$5)+1,0)</f>
        <v/>
      </c>
    </row>
    <row r="7572">
      <c r="B7572" s="28">
        <f>IF(C7572&lt; $D$4+1,MOD(((ROW(B7572)-ROW(B$7))),$C$5)+1,"")</f>
        <v/>
      </c>
      <c r="C7572" s="28">
        <f>ROUNDDOWN(((ROW(C7572)-ROW(C$7))/C$5)+1,0)</f>
        <v/>
      </c>
    </row>
    <row r="7573">
      <c r="B7573" s="28">
        <f>IF(C7573&lt; $D$4+1,MOD(((ROW(B7573)-ROW(B$7))),$C$5)+1,"")</f>
        <v/>
      </c>
      <c r="C7573" s="28">
        <f>ROUNDDOWN(((ROW(C7573)-ROW(C$7))/C$5)+1,0)</f>
        <v/>
      </c>
    </row>
    <row r="7574">
      <c r="B7574" s="28">
        <f>IF(C7574&lt; $D$4+1,MOD(((ROW(B7574)-ROW(B$7))),$C$5)+1,"")</f>
        <v/>
      </c>
      <c r="C7574" s="28">
        <f>ROUNDDOWN(((ROW(C7574)-ROW(C$7))/C$5)+1,0)</f>
        <v/>
      </c>
    </row>
    <row r="7575">
      <c r="B7575" s="28">
        <f>IF(C7575&lt; $D$4+1,MOD(((ROW(B7575)-ROW(B$7))),$C$5)+1,"")</f>
        <v/>
      </c>
      <c r="C7575" s="28">
        <f>ROUNDDOWN(((ROW(C7575)-ROW(C$7))/C$5)+1,0)</f>
        <v/>
      </c>
    </row>
    <row r="7576">
      <c r="B7576" s="28">
        <f>IF(C7576&lt; $D$4+1,MOD(((ROW(B7576)-ROW(B$7))),$C$5)+1,"")</f>
        <v/>
      </c>
      <c r="C7576" s="28">
        <f>ROUNDDOWN(((ROW(C7576)-ROW(C$7))/C$5)+1,0)</f>
        <v/>
      </c>
    </row>
    <row r="7577">
      <c r="B7577" s="28">
        <f>IF(C7577&lt; $D$4+1,MOD(((ROW(B7577)-ROW(B$7))),$C$5)+1,"")</f>
        <v/>
      </c>
      <c r="C7577" s="28">
        <f>ROUNDDOWN(((ROW(C7577)-ROW(C$7))/C$5)+1,0)</f>
        <v/>
      </c>
    </row>
    <row r="7578">
      <c r="B7578" s="28">
        <f>IF(C7578&lt; $D$4+1,MOD(((ROW(B7578)-ROW(B$7))),$C$5)+1,"")</f>
        <v/>
      </c>
      <c r="C7578" s="28">
        <f>ROUNDDOWN(((ROW(C7578)-ROW(C$7))/C$5)+1,0)</f>
        <v/>
      </c>
    </row>
    <row r="7579">
      <c r="B7579" s="28">
        <f>IF(C7579&lt; $D$4+1,MOD(((ROW(B7579)-ROW(B$7))),$C$5)+1,"")</f>
        <v/>
      </c>
      <c r="C7579" s="28">
        <f>ROUNDDOWN(((ROW(C7579)-ROW(C$7))/C$5)+1,0)</f>
        <v/>
      </c>
    </row>
    <row r="7580">
      <c r="B7580" s="28">
        <f>IF(C7580&lt; $D$4+1,MOD(((ROW(B7580)-ROW(B$7))),$C$5)+1,"")</f>
        <v/>
      </c>
      <c r="C7580" s="28">
        <f>ROUNDDOWN(((ROW(C7580)-ROW(C$7))/C$5)+1,0)</f>
        <v/>
      </c>
    </row>
    <row r="7581">
      <c r="B7581" s="28">
        <f>IF(C7581&lt; $D$4+1,MOD(((ROW(B7581)-ROW(B$7))),$C$5)+1,"")</f>
        <v/>
      </c>
      <c r="C7581" s="28">
        <f>ROUNDDOWN(((ROW(C7581)-ROW(C$7))/C$5)+1,0)</f>
        <v/>
      </c>
    </row>
    <row r="7582">
      <c r="B7582" s="28">
        <f>IF(C7582&lt; $D$4+1,MOD(((ROW(B7582)-ROW(B$7))),$C$5)+1,"")</f>
        <v/>
      </c>
      <c r="C7582" s="28">
        <f>ROUNDDOWN(((ROW(C7582)-ROW(C$7))/C$5)+1,0)</f>
        <v/>
      </c>
    </row>
    <row r="7583">
      <c r="B7583" s="28">
        <f>IF(C7583&lt; $D$4+1,MOD(((ROW(B7583)-ROW(B$7))),$C$5)+1,"")</f>
        <v/>
      </c>
      <c r="C7583" s="28">
        <f>ROUNDDOWN(((ROW(C7583)-ROW(C$7))/C$5)+1,0)</f>
        <v/>
      </c>
    </row>
    <row r="7584">
      <c r="B7584" s="28">
        <f>IF(C7584&lt; $D$4+1,MOD(((ROW(B7584)-ROW(B$7))),$C$5)+1,"")</f>
        <v/>
      </c>
      <c r="C7584" s="28">
        <f>ROUNDDOWN(((ROW(C7584)-ROW(C$7))/C$5)+1,0)</f>
        <v/>
      </c>
    </row>
    <row r="7585">
      <c r="B7585" s="28">
        <f>IF(C7585&lt; $D$4+1,MOD(((ROW(B7585)-ROW(B$7))),$C$5)+1,"")</f>
        <v/>
      </c>
      <c r="C7585" s="28">
        <f>ROUNDDOWN(((ROW(C7585)-ROW(C$7))/C$5)+1,0)</f>
        <v/>
      </c>
    </row>
    <row r="7586">
      <c r="B7586" s="28">
        <f>IF(C7586&lt; $D$4+1,MOD(((ROW(B7586)-ROW(B$7))),$C$5)+1,"")</f>
        <v/>
      </c>
      <c r="C7586" s="28">
        <f>ROUNDDOWN(((ROW(C7586)-ROW(C$7))/C$5)+1,0)</f>
        <v/>
      </c>
    </row>
    <row r="7587">
      <c r="B7587" s="28">
        <f>IF(C7587&lt; $D$4+1,MOD(((ROW(B7587)-ROW(B$7))),$C$5)+1,"")</f>
        <v/>
      </c>
      <c r="C7587" s="28">
        <f>ROUNDDOWN(((ROW(C7587)-ROW(C$7))/C$5)+1,0)</f>
        <v/>
      </c>
    </row>
    <row r="7588">
      <c r="B7588" s="28">
        <f>IF(C7588&lt; $D$4+1,MOD(((ROW(B7588)-ROW(B$7))),$C$5)+1,"")</f>
        <v/>
      </c>
      <c r="C7588" s="28">
        <f>ROUNDDOWN(((ROW(C7588)-ROW(C$7))/C$5)+1,0)</f>
        <v/>
      </c>
    </row>
    <row r="7589">
      <c r="B7589" s="28">
        <f>IF(C7589&lt; $D$4+1,MOD(((ROW(B7589)-ROW(B$7))),$C$5)+1,"")</f>
        <v/>
      </c>
      <c r="C7589" s="28">
        <f>ROUNDDOWN(((ROW(C7589)-ROW(C$7))/C$5)+1,0)</f>
        <v/>
      </c>
    </row>
    <row r="7590">
      <c r="B7590" s="28">
        <f>IF(C7590&lt; $D$4+1,MOD(((ROW(B7590)-ROW(B$7))),$C$5)+1,"")</f>
        <v/>
      </c>
      <c r="C7590" s="28">
        <f>ROUNDDOWN(((ROW(C7590)-ROW(C$7))/C$5)+1,0)</f>
        <v/>
      </c>
    </row>
    <row r="7591">
      <c r="B7591" s="28">
        <f>IF(C7591&lt; $D$4+1,MOD(((ROW(B7591)-ROW(B$7))),$C$5)+1,"")</f>
        <v/>
      </c>
      <c r="C7591" s="28">
        <f>ROUNDDOWN(((ROW(C7591)-ROW(C$7))/C$5)+1,0)</f>
        <v/>
      </c>
    </row>
    <row r="7592">
      <c r="B7592" s="28">
        <f>IF(C7592&lt; $D$4+1,MOD(((ROW(B7592)-ROW(B$7))),$C$5)+1,"")</f>
        <v/>
      </c>
      <c r="C7592" s="28">
        <f>ROUNDDOWN(((ROW(C7592)-ROW(C$7))/C$5)+1,0)</f>
        <v/>
      </c>
    </row>
    <row r="7593">
      <c r="B7593" s="28">
        <f>IF(C7593&lt; $D$4+1,MOD(((ROW(B7593)-ROW(B$7))),$C$5)+1,"")</f>
        <v/>
      </c>
      <c r="C7593" s="28">
        <f>ROUNDDOWN(((ROW(C7593)-ROW(C$7))/C$5)+1,0)</f>
        <v/>
      </c>
    </row>
    <row r="7594">
      <c r="B7594" s="28">
        <f>IF(C7594&lt; $D$4+1,MOD(((ROW(B7594)-ROW(B$7))),$C$5)+1,"")</f>
        <v/>
      </c>
      <c r="C7594" s="28">
        <f>ROUNDDOWN(((ROW(C7594)-ROW(C$7))/C$5)+1,0)</f>
        <v/>
      </c>
    </row>
    <row r="7595">
      <c r="B7595" s="28">
        <f>IF(C7595&lt; $D$4+1,MOD(((ROW(B7595)-ROW(B$7))),$C$5)+1,"")</f>
        <v/>
      </c>
      <c r="C7595" s="28">
        <f>ROUNDDOWN(((ROW(C7595)-ROW(C$7))/C$5)+1,0)</f>
        <v/>
      </c>
    </row>
    <row r="7596">
      <c r="B7596" s="28">
        <f>IF(C7596&lt; $D$4+1,MOD(((ROW(B7596)-ROW(B$7))),$C$5)+1,"")</f>
        <v/>
      </c>
      <c r="C7596" s="28">
        <f>ROUNDDOWN(((ROW(C7596)-ROW(C$7))/C$5)+1,0)</f>
        <v/>
      </c>
    </row>
    <row r="7597">
      <c r="B7597" s="28">
        <f>IF(C7597&lt; $D$4+1,MOD(((ROW(B7597)-ROW(B$7))),$C$5)+1,"")</f>
        <v/>
      </c>
      <c r="C7597" s="28">
        <f>ROUNDDOWN(((ROW(C7597)-ROW(C$7))/C$5)+1,0)</f>
        <v/>
      </c>
    </row>
    <row r="7598">
      <c r="B7598" s="28">
        <f>IF(C7598&lt; $D$4+1,MOD(((ROW(B7598)-ROW(B$7))),$C$5)+1,"")</f>
        <v/>
      </c>
      <c r="C7598" s="28">
        <f>ROUNDDOWN(((ROW(C7598)-ROW(C$7))/C$5)+1,0)</f>
        <v/>
      </c>
    </row>
    <row r="7599">
      <c r="B7599" s="28">
        <f>IF(C7599&lt; $D$4+1,MOD(((ROW(B7599)-ROW(B$7))),$C$5)+1,"")</f>
        <v/>
      </c>
      <c r="C7599" s="28">
        <f>ROUNDDOWN(((ROW(C7599)-ROW(C$7))/C$5)+1,0)</f>
        <v/>
      </c>
    </row>
    <row r="7600">
      <c r="B7600" s="28">
        <f>IF(C7600&lt; $D$4+1,MOD(((ROW(B7600)-ROW(B$7))),$C$5)+1,"")</f>
        <v/>
      </c>
      <c r="C7600" s="28">
        <f>ROUNDDOWN(((ROW(C7600)-ROW(C$7))/C$5)+1,0)</f>
        <v/>
      </c>
    </row>
    <row r="7601">
      <c r="B7601" s="28">
        <f>IF(C7601&lt; $D$4+1,MOD(((ROW(B7601)-ROW(B$7))),$C$5)+1,"")</f>
        <v/>
      </c>
      <c r="C7601" s="28">
        <f>ROUNDDOWN(((ROW(C7601)-ROW(C$7))/C$5)+1,0)</f>
        <v/>
      </c>
    </row>
    <row r="7602">
      <c r="B7602" s="28">
        <f>IF(C7602&lt; $D$4+1,MOD(((ROW(B7602)-ROW(B$7))),$C$5)+1,"")</f>
        <v/>
      </c>
      <c r="C7602" s="28">
        <f>ROUNDDOWN(((ROW(C7602)-ROW(C$7))/C$5)+1,0)</f>
        <v/>
      </c>
    </row>
    <row r="7603">
      <c r="B7603" s="28">
        <f>IF(C7603&lt; $D$4+1,MOD(((ROW(B7603)-ROW(B$7))),$C$5)+1,"")</f>
        <v/>
      </c>
      <c r="C7603" s="28">
        <f>ROUNDDOWN(((ROW(C7603)-ROW(C$7))/C$5)+1,0)</f>
        <v/>
      </c>
    </row>
    <row r="7604">
      <c r="B7604" s="28">
        <f>IF(C7604&lt; $D$4+1,MOD(((ROW(B7604)-ROW(B$7))),$C$5)+1,"")</f>
        <v/>
      </c>
      <c r="C7604" s="28">
        <f>ROUNDDOWN(((ROW(C7604)-ROW(C$7))/C$5)+1,0)</f>
        <v/>
      </c>
    </row>
    <row r="7605">
      <c r="B7605" s="28">
        <f>IF(C7605&lt; $D$4+1,MOD(((ROW(B7605)-ROW(B$7))),$C$5)+1,"")</f>
        <v/>
      </c>
      <c r="C7605" s="28">
        <f>ROUNDDOWN(((ROW(C7605)-ROW(C$7))/C$5)+1,0)</f>
        <v/>
      </c>
    </row>
    <row r="7606">
      <c r="B7606" s="28">
        <f>IF(C7606&lt; $D$4+1,MOD(((ROW(B7606)-ROW(B$7))),$C$5)+1,"")</f>
        <v/>
      </c>
      <c r="C7606" s="28">
        <f>ROUNDDOWN(((ROW(C7606)-ROW(C$7))/C$5)+1,0)</f>
        <v/>
      </c>
    </row>
    <row r="7607">
      <c r="B7607" s="28">
        <f>IF(C7607&lt; $D$4+1,MOD(((ROW(B7607)-ROW(B$7))),$C$5)+1,"")</f>
        <v/>
      </c>
      <c r="C7607" s="28">
        <f>ROUNDDOWN(((ROW(C7607)-ROW(C$7))/C$5)+1,0)</f>
        <v/>
      </c>
    </row>
    <row r="7608">
      <c r="B7608" s="28">
        <f>IF(C7608&lt; $D$4+1,MOD(((ROW(B7608)-ROW(B$7))),$C$5)+1,"")</f>
        <v/>
      </c>
      <c r="C7608" s="28">
        <f>ROUNDDOWN(((ROW(C7608)-ROW(C$7))/C$5)+1,0)</f>
        <v/>
      </c>
    </row>
    <row r="7609">
      <c r="B7609" s="28">
        <f>IF(C7609&lt; $D$4+1,MOD(((ROW(B7609)-ROW(B$7))),$C$5)+1,"")</f>
        <v/>
      </c>
      <c r="C7609" s="28">
        <f>ROUNDDOWN(((ROW(C7609)-ROW(C$7))/C$5)+1,0)</f>
        <v/>
      </c>
    </row>
    <row r="7610">
      <c r="B7610" s="28">
        <f>IF(C7610&lt; $D$4+1,MOD(((ROW(B7610)-ROW(B$7))),$C$5)+1,"")</f>
        <v/>
      </c>
      <c r="C7610" s="28">
        <f>ROUNDDOWN(((ROW(C7610)-ROW(C$7))/C$5)+1,0)</f>
        <v/>
      </c>
    </row>
    <row r="7611">
      <c r="B7611" s="28">
        <f>IF(C7611&lt; $D$4+1,MOD(((ROW(B7611)-ROW(B$7))),$C$5)+1,"")</f>
        <v/>
      </c>
      <c r="C7611" s="28">
        <f>ROUNDDOWN(((ROW(C7611)-ROW(C$7))/C$5)+1,0)</f>
        <v/>
      </c>
    </row>
    <row r="7612">
      <c r="B7612" s="28">
        <f>IF(C7612&lt; $D$4+1,MOD(((ROW(B7612)-ROW(B$7))),$C$5)+1,"")</f>
        <v/>
      </c>
      <c r="C7612" s="28">
        <f>ROUNDDOWN(((ROW(C7612)-ROW(C$7))/C$5)+1,0)</f>
        <v/>
      </c>
    </row>
    <row r="7613">
      <c r="B7613" s="28">
        <f>IF(C7613&lt; $D$4+1,MOD(((ROW(B7613)-ROW(B$7))),$C$5)+1,"")</f>
        <v/>
      </c>
      <c r="C7613" s="28">
        <f>ROUNDDOWN(((ROW(C7613)-ROW(C$7))/C$5)+1,0)</f>
        <v/>
      </c>
    </row>
    <row r="7614">
      <c r="B7614" s="28">
        <f>IF(C7614&lt; $D$4+1,MOD(((ROW(B7614)-ROW(B$7))),$C$5)+1,"")</f>
        <v/>
      </c>
      <c r="C7614" s="28">
        <f>ROUNDDOWN(((ROW(C7614)-ROW(C$7))/C$5)+1,0)</f>
        <v/>
      </c>
    </row>
    <row r="7615">
      <c r="B7615" s="28">
        <f>IF(C7615&lt; $D$4+1,MOD(((ROW(B7615)-ROW(B$7))),$C$5)+1,"")</f>
        <v/>
      </c>
      <c r="C7615" s="28">
        <f>ROUNDDOWN(((ROW(C7615)-ROW(C$7))/C$5)+1,0)</f>
        <v/>
      </c>
    </row>
    <row r="7616">
      <c r="B7616" s="28">
        <f>IF(C7616&lt; $D$4+1,MOD(((ROW(B7616)-ROW(B$7))),$C$5)+1,"")</f>
        <v/>
      </c>
      <c r="C7616" s="28">
        <f>ROUNDDOWN(((ROW(C7616)-ROW(C$7))/C$5)+1,0)</f>
        <v/>
      </c>
    </row>
    <row r="7617">
      <c r="B7617" s="28">
        <f>IF(C7617&lt; $D$4+1,MOD(((ROW(B7617)-ROW(B$7))),$C$5)+1,"")</f>
        <v/>
      </c>
      <c r="C7617" s="28">
        <f>ROUNDDOWN(((ROW(C7617)-ROW(C$7))/C$5)+1,0)</f>
        <v/>
      </c>
    </row>
    <row r="7618">
      <c r="B7618" s="28">
        <f>IF(C7618&lt; $D$4+1,MOD(((ROW(B7618)-ROW(B$7))),$C$5)+1,"")</f>
        <v/>
      </c>
      <c r="C7618" s="28">
        <f>ROUNDDOWN(((ROW(C7618)-ROW(C$7))/C$5)+1,0)</f>
        <v/>
      </c>
    </row>
    <row r="7619">
      <c r="B7619" s="28">
        <f>IF(C7619&lt; $D$4+1,MOD(((ROW(B7619)-ROW(B$7))),$C$5)+1,"")</f>
        <v/>
      </c>
      <c r="C7619" s="28">
        <f>ROUNDDOWN(((ROW(C7619)-ROW(C$7))/C$5)+1,0)</f>
        <v/>
      </c>
    </row>
    <row r="7620">
      <c r="B7620" s="28">
        <f>IF(C7620&lt; $D$4+1,MOD(((ROW(B7620)-ROW(B$7))),$C$5)+1,"")</f>
        <v/>
      </c>
      <c r="C7620" s="28">
        <f>ROUNDDOWN(((ROW(C7620)-ROW(C$7))/C$5)+1,0)</f>
        <v/>
      </c>
    </row>
    <row r="7621">
      <c r="B7621" s="28">
        <f>IF(C7621&lt; $D$4+1,MOD(((ROW(B7621)-ROW(B$7))),$C$5)+1,"")</f>
        <v/>
      </c>
      <c r="C7621" s="28">
        <f>ROUNDDOWN(((ROW(C7621)-ROW(C$7))/C$5)+1,0)</f>
        <v/>
      </c>
    </row>
    <row r="7622">
      <c r="B7622" s="28">
        <f>IF(C7622&lt; $D$4+1,MOD(((ROW(B7622)-ROW(B$7))),$C$5)+1,"")</f>
        <v/>
      </c>
      <c r="C7622" s="28">
        <f>ROUNDDOWN(((ROW(C7622)-ROW(C$7))/C$5)+1,0)</f>
        <v/>
      </c>
    </row>
    <row r="7623">
      <c r="B7623" s="28">
        <f>IF(C7623&lt; $D$4+1,MOD(((ROW(B7623)-ROW(B$7))),$C$5)+1,"")</f>
        <v/>
      </c>
      <c r="C7623" s="28">
        <f>ROUNDDOWN(((ROW(C7623)-ROW(C$7))/C$5)+1,0)</f>
        <v/>
      </c>
    </row>
    <row r="7624">
      <c r="B7624" s="28">
        <f>IF(C7624&lt; $D$4+1,MOD(((ROW(B7624)-ROW(B$7))),$C$5)+1,"")</f>
        <v/>
      </c>
      <c r="C7624" s="28">
        <f>ROUNDDOWN(((ROW(C7624)-ROW(C$7))/C$5)+1,0)</f>
        <v/>
      </c>
    </row>
    <row r="7625">
      <c r="B7625" s="28">
        <f>IF(C7625&lt; $D$4+1,MOD(((ROW(B7625)-ROW(B$7))),$C$5)+1,"")</f>
        <v/>
      </c>
      <c r="C7625" s="28">
        <f>ROUNDDOWN(((ROW(C7625)-ROW(C$7))/C$5)+1,0)</f>
        <v/>
      </c>
    </row>
    <row r="7626">
      <c r="B7626" s="28">
        <f>IF(C7626&lt; $D$4+1,MOD(((ROW(B7626)-ROW(B$7))),$C$5)+1,"")</f>
        <v/>
      </c>
      <c r="C7626" s="28">
        <f>ROUNDDOWN(((ROW(C7626)-ROW(C$7))/C$5)+1,0)</f>
        <v/>
      </c>
    </row>
    <row r="7627">
      <c r="B7627" s="28">
        <f>IF(C7627&lt; $D$4+1,MOD(((ROW(B7627)-ROW(B$7))),$C$5)+1,"")</f>
        <v/>
      </c>
      <c r="C7627" s="28">
        <f>ROUNDDOWN(((ROW(C7627)-ROW(C$7))/C$5)+1,0)</f>
        <v/>
      </c>
    </row>
    <row r="7628">
      <c r="B7628" s="28">
        <f>IF(C7628&lt; $D$4+1,MOD(((ROW(B7628)-ROW(B$7))),$C$5)+1,"")</f>
        <v/>
      </c>
      <c r="C7628" s="28">
        <f>ROUNDDOWN(((ROW(C7628)-ROW(C$7))/C$5)+1,0)</f>
        <v/>
      </c>
    </row>
    <row r="7629">
      <c r="B7629" s="28">
        <f>IF(C7629&lt; $D$4+1,MOD(((ROW(B7629)-ROW(B$7))),$C$5)+1,"")</f>
        <v/>
      </c>
      <c r="C7629" s="28">
        <f>ROUNDDOWN(((ROW(C7629)-ROW(C$7))/C$5)+1,0)</f>
        <v/>
      </c>
    </row>
    <row r="7630">
      <c r="B7630" s="28">
        <f>IF(C7630&lt; $D$4+1,MOD(((ROW(B7630)-ROW(B$7))),$C$5)+1,"")</f>
        <v/>
      </c>
      <c r="C7630" s="28">
        <f>ROUNDDOWN(((ROW(C7630)-ROW(C$7))/C$5)+1,0)</f>
        <v/>
      </c>
    </row>
    <row r="7631">
      <c r="B7631" s="28">
        <f>IF(C7631&lt; $D$4+1,MOD(((ROW(B7631)-ROW(B$7))),$C$5)+1,"")</f>
        <v/>
      </c>
      <c r="C7631" s="28">
        <f>ROUNDDOWN(((ROW(C7631)-ROW(C$7))/C$5)+1,0)</f>
        <v/>
      </c>
    </row>
    <row r="7632">
      <c r="B7632" s="28">
        <f>IF(C7632&lt; $D$4+1,MOD(((ROW(B7632)-ROW(B$7))),$C$5)+1,"")</f>
        <v/>
      </c>
      <c r="C7632" s="28">
        <f>ROUNDDOWN(((ROW(C7632)-ROW(C$7))/C$5)+1,0)</f>
        <v/>
      </c>
    </row>
    <row r="7633">
      <c r="B7633" s="28">
        <f>IF(C7633&lt; $D$4+1,MOD(((ROW(B7633)-ROW(B$7))),$C$5)+1,"")</f>
        <v/>
      </c>
      <c r="C7633" s="28">
        <f>ROUNDDOWN(((ROW(C7633)-ROW(C$7))/C$5)+1,0)</f>
        <v/>
      </c>
    </row>
    <row r="7634">
      <c r="B7634" s="28">
        <f>IF(C7634&lt; $D$4+1,MOD(((ROW(B7634)-ROW(B$7))),$C$5)+1,"")</f>
        <v/>
      </c>
      <c r="C7634" s="28">
        <f>ROUNDDOWN(((ROW(C7634)-ROW(C$7))/C$5)+1,0)</f>
        <v/>
      </c>
    </row>
    <row r="7635">
      <c r="B7635" s="28">
        <f>IF(C7635&lt; $D$4+1,MOD(((ROW(B7635)-ROW(B$7))),$C$5)+1,"")</f>
        <v/>
      </c>
      <c r="C7635" s="28">
        <f>ROUNDDOWN(((ROW(C7635)-ROW(C$7))/C$5)+1,0)</f>
        <v/>
      </c>
    </row>
    <row r="7636">
      <c r="B7636" s="28">
        <f>IF(C7636&lt; $D$4+1,MOD(((ROW(B7636)-ROW(B$7))),$C$5)+1,"")</f>
        <v/>
      </c>
      <c r="C7636" s="28">
        <f>ROUNDDOWN(((ROW(C7636)-ROW(C$7))/C$5)+1,0)</f>
        <v/>
      </c>
    </row>
    <row r="7637">
      <c r="B7637" s="28">
        <f>IF(C7637&lt; $D$4+1,MOD(((ROW(B7637)-ROW(B$7))),$C$5)+1,"")</f>
        <v/>
      </c>
      <c r="C7637" s="28">
        <f>ROUNDDOWN(((ROW(C7637)-ROW(C$7))/C$5)+1,0)</f>
        <v/>
      </c>
    </row>
    <row r="7638">
      <c r="B7638" s="28">
        <f>IF(C7638&lt; $D$4+1,MOD(((ROW(B7638)-ROW(B$7))),$C$5)+1,"")</f>
        <v/>
      </c>
      <c r="C7638" s="28">
        <f>ROUNDDOWN(((ROW(C7638)-ROW(C$7))/C$5)+1,0)</f>
        <v/>
      </c>
    </row>
    <row r="7639">
      <c r="B7639" s="28">
        <f>IF(C7639&lt; $D$4+1,MOD(((ROW(B7639)-ROW(B$7))),$C$5)+1,"")</f>
        <v/>
      </c>
      <c r="C7639" s="28">
        <f>ROUNDDOWN(((ROW(C7639)-ROW(C$7))/C$5)+1,0)</f>
        <v/>
      </c>
    </row>
    <row r="7640">
      <c r="B7640" s="28">
        <f>IF(C7640&lt; $D$4+1,MOD(((ROW(B7640)-ROW(B$7))),$C$5)+1,"")</f>
        <v/>
      </c>
      <c r="C7640" s="28">
        <f>ROUNDDOWN(((ROW(C7640)-ROW(C$7))/C$5)+1,0)</f>
        <v/>
      </c>
    </row>
    <row r="7641">
      <c r="B7641" s="28">
        <f>IF(C7641&lt; $D$4+1,MOD(((ROW(B7641)-ROW(B$7))),$C$5)+1,"")</f>
        <v/>
      </c>
      <c r="C7641" s="28">
        <f>ROUNDDOWN(((ROW(C7641)-ROW(C$7))/C$5)+1,0)</f>
        <v/>
      </c>
    </row>
    <row r="7642">
      <c r="B7642" s="28">
        <f>IF(C7642&lt; $D$4+1,MOD(((ROW(B7642)-ROW(B$7))),$C$5)+1,"")</f>
        <v/>
      </c>
      <c r="C7642" s="28">
        <f>ROUNDDOWN(((ROW(C7642)-ROW(C$7))/C$5)+1,0)</f>
        <v/>
      </c>
    </row>
    <row r="7643">
      <c r="B7643" s="28">
        <f>IF(C7643&lt; $D$4+1,MOD(((ROW(B7643)-ROW(B$7))),$C$5)+1,"")</f>
        <v/>
      </c>
      <c r="C7643" s="28">
        <f>ROUNDDOWN(((ROW(C7643)-ROW(C$7))/C$5)+1,0)</f>
        <v/>
      </c>
    </row>
    <row r="7644">
      <c r="B7644" s="28">
        <f>IF(C7644&lt; $D$4+1,MOD(((ROW(B7644)-ROW(B$7))),$C$5)+1,"")</f>
        <v/>
      </c>
      <c r="C7644" s="28">
        <f>ROUNDDOWN(((ROW(C7644)-ROW(C$7))/C$5)+1,0)</f>
        <v/>
      </c>
    </row>
    <row r="7645">
      <c r="B7645" s="28">
        <f>IF(C7645&lt; $D$4+1,MOD(((ROW(B7645)-ROW(B$7))),$C$5)+1,"")</f>
        <v/>
      </c>
      <c r="C7645" s="28">
        <f>ROUNDDOWN(((ROW(C7645)-ROW(C$7))/C$5)+1,0)</f>
        <v/>
      </c>
    </row>
    <row r="7646">
      <c r="B7646" s="28">
        <f>IF(C7646&lt; $D$4+1,MOD(((ROW(B7646)-ROW(B$7))),$C$5)+1,"")</f>
        <v/>
      </c>
      <c r="C7646" s="28">
        <f>ROUNDDOWN(((ROW(C7646)-ROW(C$7))/C$5)+1,0)</f>
        <v/>
      </c>
    </row>
    <row r="7647">
      <c r="B7647" s="28">
        <f>IF(C7647&lt; $D$4+1,MOD(((ROW(B7647)-ROW(B$7))),$C$5)+1,"")</f>
        <v/>
      </c>
      <c r="C7647" s="28">
        <f>ROUNDDOWN(((ROW(C7647)-ROW(C$7))/C$5)+1,0)</f>
        <v/>
      </c>
    </row>
    <row r="7648">
      <c r="B7648" s="28">
        <f>IF(C7648&lt; $D$4+1,MOD(((ROW(B7648)-ROW(B$7))),$C$5)+1,"")</f>
        <v/>
      </c>
      <c r="C7648" s="28">
        <f>ROUNDDOWN(((ROW(C7648)-ROW(C$7))/C$5)+1,0)</f>
        <v/>
      </c>
    </row>
    <row r="7649">
      <c r="B7649" s="28">
        <f>IF(C7649&lt; $D$4+1,MOD(((ROW(B7649)-ROW(B$7))),$C$5)+1,"")</f>
        <v/>
      </c>
      <c r="C7649" s="28">
        <f>ROUNDDOWN(((ROW(C7649)-ROW(C$7))/C$5)+1,0)</f>
        <v/>
      </c>
    </row>
    <row r="7650">
      <c r="B7650" s="28">
        <f>IF(C7650&lt; $D$4+1,MOD(((ROW(B7650)-ROW(B$7))),$C$5)+1,"")</f>
        <v/>
      </c>
      <c r="C7650" s="28">
        <f>ROUNDDOWN(((ROW(C7650)-ROW(C$7))/C$5)+1,0)</f>
        <v/>
      </c>
    </row>
    <row r="7651">
      <c r="B7651" s="28">
        <f>IF(C7651&lt; $D$4+1,MOD(((ROW(B7651)-ROW(B$7))),$C$5)+1,"")</f>
        <v/>
      </c>
      <c r="C7651" s="28">
        <f>ROUNDDOWN(((ROW(C7651)-ROW(C$7))/C$5)+1,0)</f>
        <v/>
      </c>
    </row>
    <row r="7652">
      <c r="B7652" s="28">
        <f>IF(C7652&lt; $D$4+1,MOD(((ROW(B7652)-ROW(B$7))),$C$5)+1,"")</f>
        <v/>
      </c>
      <c r="C7652" s="28">
        <f>ROUNDDOWN(((ROW(C7652)-ROW(C$7))/C$5)+1,0)</f>
        <v/>
      </c>
    </row>
    <row r="7653">
      <c r="B7653" s="28">
        <f>IF(C7653&lt; $D$4+1,MOD(((ROW(B7653)-ROW(B$7))),$C$5)+1,"")</f>
        <v/>
      </c>
      <c r="C7653" s="28">
        <f>ROUNDDOWN(((ROW(C7653)-ROW(C$7))/C$5)+1,0)</f>
        <v/>
      </c>
    </row>
    <row r="7654">
      <c r="B7654" s="28">
        <f>IF(C7654&lt; $D$4+1,MOD(((ROW(B7654)-ROW(B$7))),$C$5)+1,"")</f>
        <v/>
      </c>
      <c r="C7654" s="28">
        <f>ROUNDDOWN(((ROW(C7654)-ROW(C$7))/C$5)+1,0)</f>
        <v/>
      </c>
    </row>
    <row r="7655">
      <c r="B7655" s="28">
        <f>IF(C7655&lt; $D$4+1,MOD(((ROW(B7655)-ROW(B$7))),$C$5)+1,"")</f>
        <v/>
      </c>
      <c r="C7655" s="28">
        <f>ROUNDDOWN(((ROW(C7655)-ROW(C$7))/C$5)+1,0)</f>
        <v/>
      </c>
    </row>
    <row r="7656">
      <c r="B7656" s="28">
        <f>IF(C7656&lt; $D$4+1,MOD(((ROW(B7656)-ROW(B$7))),$C$5)+1,"")</f>
        <v/>
      </c>
      <c r="C7656" s="28">
        <f>ROUNDDOWN(((ROW(C7656)-ROW(C$7))/C$5)+1,0)</f>
        <v/>
      </c>
    </row>
    <row r="7657">
      <c r="B7657" s="28">
        <f>IF(C7657&lt; $D$4+1,MOD(((ROW(B7657)-ROW(B$7))),$C$5)+1,"")</f>
        <v/>
      </c>
      <c r="C7657" s="28">
        <f>ROUNDDOWN(((ROW(C7657)-ROW(C$7))/C$5)+1,0)</f>
        <v/>
      </c>
    </row>
    <row r="7658">
      <c r="B7658" s="28">
        <f>IF(C7658&lt; $D$4+1,MOD(((ROW(B7658)-ROW(B$7))),$C$5)+1,"")</f>
        <v/>
      </c>
      <c r="C7658" s="28">
        <f>ROUNDDOWN(((ROW(C7658)-ROW(C$7))/C$5)+1,0)</f>
        <v/>
      </c>
    </row>
    <row r="7659">
      <c r="B7659" s="28">
        <f>IF(C7659&lt; $D$4+1,MOD(((ROW(B7659)-ROW(B$7))),$C$5)+1,"")</f>
        <v/>
      </c>
      <c r="C7659" s="28">
        <f>ROUNDDOWN(((ROW(C7659)-ROW(C$7))/C$5)+1,0)</f>
        <v/>
      </c>
    </row>
    <row r="7660">
      <c r="B7660" s="28">
        <f>IF(C7660&lt; $D$4+1,MOD(((ROW(B7660)-ROW(B$7))),$C$5)+1,"")</f>
        <v/>
      </c>
      <c r="C7660" s="28">
        <f>ROUNDDOWN(((ROW(C7660)-ROW(C$7))/C$5)+1,0)</f>
        <v/>
      </c>
    </row>
    <row r="7661">
      <c r="B7661" s="28">
        <f>IF(C7661&lt; $D$4+1,MOD(((ROW(B7661)-ROW(B$7))),$C$5)+1,"")</f>
        <v/>
      </c>
      <c r="C7661" s="28">
        <f>ROUNDDOWN(((ROW(C7661)-ROW(C$7))/C$5)+1,0)</f>
        <v/>
      </c>
    </row>
    <row r="7662">
      <c r="B7662" s="28">
        <f>IF(C7662&lt; $D$4+1,MOD(((ROW(B7662)-ROW(B$7))),$C$5)+1,"")</f>
        <v/>
      </c>
      <c r="C7662" s="28">
        <f>ROUNDDOWN(((ROW(C7662)-ROW(C$7))/C$5)+1,0)</f>
        <v/>
      </c>
    </row>
    <row r="7663">
      <c r="B7663" s="28">
        <f>IF(C7663&lt; $D$4+1,MOD(((ROW(B7663)-ROW(B$7))),$C$5)+1,"")</f>
        <v/>
      </c>
      <c r="C7663" s="28">
        <f>ROUNDDOWN(((ROW(C7663)-ROW(C$7))/C$5)+1,0)</f>
        <v/>
      </c>
    </row>
    <row r="7664">
      <c r="B7664" s="28">
        <f>IF(C7664&lt; $D$4+1,MOD(((ROW(B7664)-ROW(B$7))),$C$5)+1,"")</f>
        <v/>
      </c>
      <c r="C7664" s="28">
        <f>ROUNDDOWN(((ROW(C7664)-ROW(C$7))/C$5)+1,0)</f>
        <v/>
      </c>
    </row>
    <row r="7665">
      <c r="B7665" s="28">
        <f>IF(C7665&lt; $D$4+1,MOD(((ROW(B7665)-ROW(B$7))),$C$5)+1,"")</f>
        <v/>
      </c>
      <c r="C7665" s="28">
        <f>ROUNDDOWN(((ROW(C7665)-ROW(C$7))/C$5)+1,0)</f>
        <v/>
      </c>
    </row>
    <row r="7666">
      <c r="B7666" s="28">
        <f>IF(C7666&lt; $D$4+1,MOD(((ROW(B7666)-ROW(B$7))),$C$5)+1,"")</f>
        <v/>
      </c>
      <c r="C7666" s="28">
        <f>ROUNDDOWN(((ROW(C7666)-ROW(C$7))/C$5)+1,0)</f>
        <v/>
      </c>
    </row>
    <row r="7667">
      <c r="B7667" s="28">
        <f>IF(C7667&lt; $D$4+1,MOD(((ROW(B7667)-ROW(B$7))),$C$5)+1,"")</f>
        <v/>
      </c>
      <c r="C7667" s="28">
        <f>ROUNDDOWN(((ROW(C7667)-ROW(C$7))/C$5)+1,0)</f>
        <v/>
      </c>
    </row>
    <row r="7668">
      <c r="B7668" s="28">
        <f>IF(C7668&lt; $D$4+1,MOD(((ROW(B7668)-ROW(B$7))),$C$5)+1,"")</f>
        <v/>
      </c>
      <c r="C7668" s="28">
        <f>ROUNDDOWN(((ROW(C7668)-ROW(C$7))/C$5)+1,0)</f>
        <v/>
      </c>
    </row>
    <row r="7669">
      <c r="B7669" s="28">
        <f>IF(C7669&lt; $D$4+1,MOD(((ROW(B7669)-ROW(B$7))),$C$5)+1,"")</f>
        <v/>
      </c>
      <c r="C7669" s="28">
        <f>ROUNDDOWN(((ROW(C7669)-ROW(C$7))/C$5)+1,0)</f>
        <v/>
      </c>
    </row>
    <row r="7670">
      <c r="B7670" s="28">
        <f>IF(C7670&lt; $D$4+1,MOD(((ROW(B7670)-ROW(B$7))),$C$5)+1,"")</f>
        <v/>
      </c>
      <c r="C7670" s="28">
        <f>ROUNDDOWN(((ROW(C7670)-ROW(C$7))/C$5)+1,0)</f>
        <v/>
      </c>
    </row>
    <row r="7671">
      <c r="B7671" s="28">
        <f>IF(C7671&lt; $D$4+1,MOD(((ROW(B7671)-ROW(B$7))),$C$5)+1,"")</f>
        <v/>
      </c>
      <c r="C7671" s="28">
        <f>ROUNDDOWN(((ROW(C7671)-ROW(C$7))/C$5)+1,0)</f>
        <v/>
      </c>
    </row>
    <row r="7672">
      <c r="B7672" s="28">
        <f>IF(C7672&lt; $D$4+1,MOD(((ROW(B7672)-ROW(B$7))),$C$5)+1,"")</f>
        <v/>
      </c>
      <c r="C7672" s="28">
        <f>ROUNDDOWN(((ROW(C7672)-ROW(C$7))/C$5)+1,0)</f>
        <v/>
      </c>
    </row>
    <row r="7673">
      <c r="B7673" s="28">
        <f>IF(C7673&lt; $D$4+1,MOD(((ROW(B7673)-ROW(B$7))),$C$5)+1,"")</f>
        <v/>
      </c>
      <c r="C7673" s="28">
        <f>ROUNDDOWN(((ROW(C7673)-ROW(C$7))/C$5)+1,0)</f>
        <v/>
      </c>
    </row>
    <row r="7674">
      <c r="B7674" s="28">
        <f>IF(C7674&lt; $D$4+1,MOD(((ROW(B7674)-ROW(B$7))),$C$5)+1,"")</f>
        <v/>
      </c>
      <c r="C7674" s="28">
        <f>ROUNDDOWN(((ROW(C7674)-ROW(C$7))/C$5)+1,0)</f>
        <v/>
      </c>
    </row>
    <row r="7675">
      <c r="B7675" s="28">
        <f>IF(C7675&lt; $D$4+1,MOD(((ROW(B7675)-ROW(B$7))),$C$5)+1,"")</f>
        <v/>
      </c>
      <c r="C7675" s="28">
        <f>ROUNDDOWN(((ROW(C7675)-ROW(C$7))/C$5)+1,0)</f>
        <v/>
      </c>
    </row>
    <row r="7676">
      <c r="B7676" s="28">
        <f>IF(C7676&lt; $D$4+1,MOD(((ROW(B7676)-ROW(B$7))),$C$5)+1,"")</f>
        <v/>
      </c>
      <c r="C7676" s="28">
        <f>ROUNDDOWN(((ROW(C7676)-ROW(C$7))/C$5)+1,0)</f>
        <v/>
      </c>
    </row>
    <row r="7677">
      <c r="B7677" s="28">
        <f>IF(C7677&lt; $D$4+1,MOD(((ROW(B7677)-ROW(B$7))),$C$5)+1,"")</f>
        <v/>
      </c>
      <c r="C7677" s="28">
        <f>ROUNDDOWN(((ROW(C7677)-ROW(C$7))/C$5)+1,0)</f>
        <v/>
      </c>
    </row>
    <row r="7678">
      <c r="B7678" s="28">
        <f>IF(C7678&lt; $D$4+1,MOD(((ROW(B7678)-ROW(B$7))),$C$5)+1,"")</f>
        <v/>
      </c>
      <c r="C7678" s="28">
        <f>ROUNDDOWN(((ROW(C7678)-ROW(C$7))/C$5)+1,0)</f>
        <v/>
      </c>
    </row>
    <row r="7679">
      <c r="B7679" s="28">
        <f>IF(C7679&lt; $D$4+1,MOD(((ROW(B7679)-ROW(B$7))),$C$5)+1,"")</f>
        <v/>
      </c>
      <c r="C7679" s="28">
        <f>ROUNDDOWN(((ROW(C7679)-ROW(C$7))/C$5)+1,0)</f>
        <v/>
      </c>
    </row>
    <row r="7680">
      <c r="B7680" s="28">
        <f>IF(C7680&lt; $D$4+1,MOD(((ROW(B7680)-ROW(B$7))),$C$5)+1,"")</f>
        <v/>
      </c>
      <c r="C7680" s="28">
        <f>ROUNDDOWN(((ROW(C7680)-ROW(C$7))/C$5)+1,0)</f>
        <v/>
      </c>
    </row>
    <row r="7681">
      <c r="B7681" s="28">
        <f>IF(C7681&lt; $D$4+1,MOD(((ROW(B7681)-ROW(B$7))),$C$5)+1,"")</f>
        <v/>
      </c>
      <c r="C7681" s="28">
        <f>ROUNDDOWN(((ROW(C7681)-ROW(C$7))/C$5)+1,0)</f>
        <v/>
      </c>
    </row>
    <row r="7682">
      <c r="B7682" s="28">
        <f>IF(C7682&lt; $D$4+1,MOD(((ROW(B7682)-ROW(B$7))),$C$5)+1,"")</f>
        <v/>
      </c>
      <c r="C7682" s="28">
        <f>ROUNDDOWN(((ROW(C7682)-ROW(C$7))/C$5)+1,0)</f>
        <v/>
      </c>
    </row>
    <row r="7683">
      <c r="B7683" s="28">
        <f>IF(C7683&lt; $D$4+1,MOD(((ROW(B7683)-ROW(B$7))),$C$5)+1,"")</f>
        <v/>
      </c>
      <c r="C7683" s="28">
        <f>ROUNDDOWN(((ROW(C7683)-ROW(C$7))/C$5)+1,0)</f>
        <v/>
      </c>
    </row>
    <row r="7684">
      <c r="B7684" s="28">
        <f>IF(C7684&lt; $D$4+1,MOD(((ROW(B7684)-ROW(B$7))),$C$5)+1,"")</f>
        <v/>
      </c>
      <c r="C7684" s="28">
        <f>ROUNDDOWN(((ROW(C7684)-ROW(C$7))/C$5)+1,0)</f>
        <v/>
      </c>
    </row>
    <row r="7685">
      <c r="B7685" s="28">
        <f>IF(C7685&lt; $D$4+1,MOD(((ROW(B7685)-ROW(B$7))),$C$5)+1,"")</f>
        <v/>
      </c>
      <c r="C7685" s="28">
        <f>ROUNDDOWN(((ROW(C7685)-ROW(C$7))/C$5)+1,0)</f>
        <v/>
      </c>
    </row>
    <row r="7686">
      <c r="B7686" s="28">
        <f>IF(C7686&lt; $D$4+1,MOD(((ROW(B7686)-ROW(B$7))),$C$5)+1,"")</f>
        <v/>
      </c>
      <c r="C7686" s="28">
        <f>ROUNDDOWN(((ROW(C7686)-ROW(C$7))/C$5)+1,0)</f>
        <v/>
      </c>
    </row>
    <row r="7687">
      <c r="B7687" s="28">
        <f>IF(C7687&lt; $D$4+1,MOD(((ROW(B7687)-ROW(B$7))),$C$5)+1,"")</f>
        <v/>
      </c>
      <c r="C7687" s="28">
        <f>ROUNDDOWN(((ROW(C7687)-ROW(C$7))/C$5)+1,0)</f>
        <v/>
      </c>
    </row>
    <row r="7688">
      <c r="B7688" s="28">
        <f>IF(C7688&lt; $D$4+1,MOD(((ROW(B7688)-ROW(B$7))),$C$5)+1,"")</f>
        <v/>
      </c>
      <c r="C7688" s="28">
        <f>ROUNDDOWN(((ROW(C7688)-ROW(C$7))/C$5)+1,0)</f>
        <v/>
      </c>
    </row>
    <row r="7689">
      <c r="B7689" s="28">
        <f>IF(C7689&lt; $D$4+1,MOD(((ROW(B7689)-ROW(B$7))),$C$5)+1,"")</f>
        <v/>
      </c>
      <c r="C7689" s="28">
        <f>ROUNDDOWN(((ROW(C7689)-ROW(C$7))/C$5)+1,0)</f>
        <v/>
      </c>
    </row>
    <row r="7690">
      <c r="B7690" s="28">
        <f>IF(C7690&lt; $D$4+1,MOD(((ROW(B7690)-ROW(B$7))),$C$5)+1,"")</f>
        <v/>
      </c>
      <c r="C7690" s="28">
        <f>ROUNDDOWN(((ROW(C7690)-ROW(C$7))/C$5)+1,0)</f>
        <v/>
      </c>
    </row>
    <row r="7691">
      <c r="B7691" s="28">
        <f>IF(C7691&lt; $D$4+1,MOD(((ROW(B7691)-ROW(B$7))),$C$5)+1,"")</f>
        <v/>
      </c>
      <c r="C7691" s="28">
        <f>ROUNDDOWN(((ROW(C7691)-ROW(C$7))/C$5)+1,0)</f>
        <v/>
      </c>
    </row>
    <row r="7692">
      <c r="B7692" s="28">
        <f>IF(C7692&lt; $D$4+1,MOD(((ROW(B7692)-ROW(B$7))),$C$5)+1,"")</f>
        <v/>
      </c>
      <c r="C7692" s="28">
        <f>ROUNDDOWN(((ROW(C7692)-ROW(C$7))/C$5)+1,0)</f>
        <v/>
      </c>
    </row>
    <row r="7693">
      <c r="B7693" s="28">
        <f>IF(C7693&lt; $D$4+1,MOD(((ROW(B7693)-ROW(B$7))),$C$5)+1,"")</f>
        <v/>
      </c>
      <c r="C7693" s="28">
        <f>ROUNDDOWN(((ROW(C7693)-ROW(C$7))/C$5)+1,0)</f>
        <v/>
      </c>
    </row>
    <row r="7694">
      <c r="B7694" s="28">
        <f>IF(C7694&lt; $D$4+1,MOD(((ROW(B7694)-ROW(B$7))),$C$5)+1,"")</f>
        <v/>
      </c>
      <c r="C7694" s="28">
        <f>ROUNDDOWN(((ROW(C7694)-ROW(C$7))/C$5)+1,0)</f>
        <v/>
      </c>
    </row>
    <row r="7695">
      <c r="B7695" s="28">
        <f>IF(C7695&lt; $D$4+1,MOD(((ROW(B7695)-ROW(B$7))),$C$5)+1,"")</f>
        <v/>
      </c>
      <c r="C7695" s="28">
        <f>ROUNDDOWN(((ROW(C7695)-ROW(C$7))/C$5)+1,0)</f>
        <v/>
      </c>
    </row>
    <row r="7696">
      <c r="B7696" s="28">
        <f>IF(C7696&lt; $D$4+1,MOD(((ROW(B7696)-ROW(B$7))),$C$5)+1,"")</f>
        <v/>
      </c>
      <c r="C7696" s="28">
        <f>ROUNDDOWN(((ROW(C7696)-ROW(C$7))/C$5)+1,0)</f>
        <v/>
      </c>
    </row>
    <row r="7697">
      <c r="B7697" s="28">
        <f>IF(C7697&lt; $D$4+1,MOD(((ROW(B7697)-ROW(B$7))),$C$5)+1,"")</f>
        <v/>
      </c>
      <c r="C7697" s="28">
        <f>ROUNDDOWN(((ROW(C7697)-ROW(C$7))/C$5)+1,0)</f>
        <v/>
      </c>
    </row>
    <row r="7698">
      <c r="B7698" s="28">
        <f>IF(C7698&lt; $D$4+1,MOD(((ROW(B7698)-ROW(B$7))),$C$5)+1,"")</f>
        <v/>
      </c>
      <c r="C7698" s="28">
        <f>ROUNDDOWN(((ROW(C7698)-ROW(C$7))/C$5)+1,0)</f>
        <v/>
      </c>
    </row>
    <row r="7699">
      <c r="B7699" s="28">
        <f>IF(C7699&lt; $D$4+1,MOD(((ROW(B7699)-ROW(B$7))),$C$5)+1,"")</f>
        <v/>
      </c>
      <c r="C7699" s="28">
        <f>ROUNDDOWN(((ROW(C7699)-ROW(C$7))/C$5)+1,0)</f>
        <v/>
      </c>
    </row>
    <row r="7700">
      <c r="B7700" s="28">
        <f>IF(C7700&lt; $D$4+1,MOD(((ROW(B7700)-ROW(B$7))),$C$5)+1,"")</f>
        <v/>
      </c>
      <c r="C7700" s="28">
        <f>ROUNDDOWN(((ROW(C7700)-ROW(C$7))/C$5)+1,0)</f>
        <v/>
      </c>
    </row>
    <row r="7701">
      <c r="B7701" s="28">
        <f>IF(C7701&lt; $D$4+1,MOD(((ROW(B7701)-ROW(B$7))),$C$5)+1,"")</f>
        <v/>
      </c>
      <c r="C7701" s="28">
        <f>ROUNDDOWN(((ROW(C7701)-ROW(C$7))/C$5)+1,0)</f>
        <v/>
      </c>
    </row>
    <row r="7702">
      <c r="B7702" s="28">
        <f>IF(C7702&lt; $D$4+1,MOD(((ROW(B7702)-ROW(B$7))),$C$5)+1,"")</f>
        <v/>
      </c>
      <c r="C7702" s="28">
        <f>ROUNDDOWN(((ROW(C7702)-ROW(C$7))/C$5)+1,0)</f>
        <v/>
      </c>
    </row>
    <row r="7703">
      <c r="B7703" s="28">
        <f>IF(C7703&lt; $D$4+1,MOD(((ROW(B7703)-ROW(B$7))),$C$5)+1,"")</f>
        <v/>
      </c>
      <c r="C7703" s="28">
        <f>ROUNDDOWN(((ROW(C7703)-ROW(C$7))/C$5)+1,0)</f>
        <v/>
      </c>
    </row>
    <row r="7704">
      <c r="B7704" s="28">
        <f>IF(C7704&lt; $D$4+1,MOD(((ROW(B7704)-ROW(B$7))),$C$5)+1,"")</f>
        <v/>
      </c>
      <c r="C7704" s="28">
        <f>ROUNDDOWN(((ROW(C7704)-ROW(C$7))/C$5)+1,0)</f>
        <v/>
      </c>
    </row>
    <row r="7705">
      <c r="B7705" s="28">
        <f>IF(C7705&lt; $D$4+1,MOD(((ROW(B7705)-ROW(B$7))),$C$5)+1,"")</f>
        <v/>
      </c>
      <c r="C7705" s="28">
        <f>ROUNDDOWN(((ROW(C7705)-ROW(C$7))/C$5)+1,0)</f>
        <v/>
      </c>
    </row>
    <row r="7706">
      <c r="B7706" s="28">
        <f>IF(C7706&lt; $D$4+1,MOD(((ROW(B7706)-ROW(B$7))),$C$5)+1,"")</f>
        <v/>
      </c>
      <c r="C7706" s="28">
        <f>ROUNDDOWN(((ROW(C7706)-ROW(C$7))/C$5)+1,0)</f>
        <v/>
      </c>
    </row>
    <row r="7707">
      <c r="B7707" s="28">
        <f>IF(C7707&lt; $D$4+1,MOD(((ROW(B7707)-ROW(B$7))),$C$5)+1,"")</f>
        <v/>
      </c>
      <c r="C7707" s="28">
        <f>ROUNDDOWN(((ROW(C7707)-ROW(C$7))/C$5)+1,0)</f>
        <v/>
      </c>
    </row>
    <row r="7708">
      <c r="B7708" s="28">
        <f>IF(C7708&lt; $D$4+1,MOD(((ROW(B7708)-ROW(B$7))),$C$5)+1,"")</f>
        <v/>
      </c>
      <c r="C7708" s="28">
        <f>ROUNDDOWN(((ROW(C7708)-ROW(C$7))/C$5)+1,0)</f>
        <v/>
      </c>
    </row>
    <row r="7709">
      <c r="B7709" s="28">
        <f>IF(C7709&lt; $D$4+1,MOD(((ROW(B7709)-ROW(B$7))),$C$5)+1,"")</f>
        <v/>
      </c>
      <c r="C7709" s="28">
        <f>ROUNDDOWN(((ROW(C7709)-ROW(C$7))/C$5)+1,0)</f>
        <v/>
      </c>
    </row>
    <row r="7710">
      <c r="B7710" s="28">
        <f>IF(C7710&lt; $D$4+1,MOD(((ROW(B7710)-ROW(B$7))),$C$5)+1,"")</f>
        <v/>
      </c>
      <c r="C7710" s="28">
        <f>ROUNDDOWN(((ROW(C7710)-ROW(C$7))/C$5)+1,0)</f>
        <v/>
      </c>
    </row>
    <row r="7711">
      <c r="B7711" s="28">
        <f>IF(C7711&lt; $D$4+1,MOD(((ROW(B7711)-ROW(B$7))),$C$5)+1,"")</f>
        <v/>
      </c>
      <c r="C7711" s="28">
        <f>ROUNDDOWN(((ROW(C7711)-ROW(C$7))/C$5)+1,0)</f>
        <v/>
      </c>
    </row>
    <row r="7712">
      <c r="B7712" s="28">
        <f>IF(C7712&lt; $D$4+1,MOD(((ROW(B7712)-ROW(B$7))),$C$5)+1,"")</f>
        <v/>
      </c>
      <c r="C7712" s="28">
        <f>ROUNDDOWN(((ROW(C7712)-ROW(C$7))/C$5)+1,0)</f>
        <v/>
      </c>
    </row>
    <row r="7713">
      <c r="B7713" s="28">
        <f>IF(C7713&lt; $D$4+1,MOD(((ROW(B7713)-ROW(B$7))),$C$5)+1,"")</f>
        <v/>
      </c>
      <c r="C7713" s="28">
        <f>ROUNDDOWN(((ROW(C7713)-ROW(C$7))/C$5)+1,0)</f>
        <v/>
      </c>
    </row>
    <row r="7714">
      <c r="B7714" s="28">
        <f>IF(C7714&lt; $D$4+1,MOD(((ROW(B7714)-ROW(B$7))),$C$5)+1,"")</f>
        <v/>
      </c>
      <c r="C7714" s="28">
        <f>ROUNDDOWN(((ROW(C7714)-ROW(C$7))/C$5)+1,0)</f>
        <v/>
      </c>
    </row>
    <row r="7715">
      <c r="B7715" s="28">
        <f>IF(C7715&lt; $D$4+1,MOD(((ROW(B7715)-ROW(B$7))),$C$5)+1,"")</f>
        <v/>
      </c>
      <c r="C7715" s="28">
        <f>ROUNDDOWN(((ROW(C7715)-ROW(C$7))/C$5)+1,0)</f>
        <v/>
      </c>
    </row>
    <row r="7716">
      <c r="B7716" s="28">
        <f>IF(C7716&lt; $D$4+1,MOD(((ROW(B7716)-ROW(B$7))),$C$5)+1,"")</f>
        <v/>
      </c>
      <c r="C7716" s="28">
        <f>ROUNDDOWN(((ROW(C7716)-ROW(C$7))/C$5)+1,0)</f>
        <v/>
      </c>
    </row>
    <row r="7717">
      <c r="B7717" s="28">
        <f>IF(C7717&lt; $D$4+1,MOD(((ROW(B7717)-ROW(B$7))),$C$5)+1,"")</f>
        <v/>
      </c>
      <c r="C7717" s="28">
        <f>ROUNDDOWN(((ROW(C7717)-ROW(C$7))/C$5)+1,0)</f>
        <v/>
      </c>
    </row>
    <row r="7718">
      <c r="B7718" s="28">
        <f>IF(C7718&lt; $D$4+1,MOD(((ROW(B7718)-ROW(B$7))),$C$5)+1,"")</f>
        <v/>
      </c>
      <c r="C7718" s="28">
        <f>ROUNDDOWN(((ROW(C7718)-ROW(C$7))/C$5)+1,0)</f>
        <v/>
      </c>
    </row>
    <row r="7719">
      <c r="B7719" s="28">
        <f>IF(C7719&lt; $D$4+1,MOD(((ROW(B7719)-ROW(B$7))),$C$5)+1,"")</f>
        <v/>
      </c>
      <c r="C7719" s="28">
        <f>ROUNDDOWN(((ROW(C7719)-ROW(C$7))/C$5)+1,0)</f>
        <v/>
      </c>
    </row>
    <row r="7720">
      <c r="B7720" s="28">
        <f>IF(C7720&lt; $D$4+1,MOD(((ROW(B7720)-ROW(B$7))),$C$5)+1,"")</f>
        <v/>
      </c>
      <c r="C7720" s="28">
        <f>ROUNDDOWN(((ROW(C7720)-ROW(C$7))/C$5)+1,0)</f>
        <v/>
      </c>
    </row>
    <row r="7721">
      <c r="B7721" s="28">
        <f>IF(C7721&lt; $D$4+1,MOD(((ROW(B7721)-ROW(B$7))),$C$5)+1,"")</f>
        <v/>
      </c>
      <c r="C7721" s="28">
        <f>ROUNDDOWN(((ROW(C7721)-ROW(C$7))/C$5)+1,0)</f>
        <v/>
      </c>
    </row>
    <row r="7722">
      <c r="B7722" s="28">
        <f>IF(C7722&lt; $D$4+1,MOD(((ROW(B7722)-ROW(B$7))),$C$5)+1,"")</f>
        <v/>
      </c>
      <c r="C7722" s="28">
        <f>ROUNDDOWN(((ROW(C7722)-ROW(C$7))/C$5)+1,0)</f>
        <v/>
      </c>
    </row>
    <row r="7723">
      <c r="B7723" s="28">
        <f>IF(C7723&lt; $D$4+1,MOD(((ROW(B7723)-ROW(B$7))),$C$5)+1,"")</f>
        <v/>
      </c>
      <c r="C7723" s="28">
        <f>ROUNDDOWN(((ROW(C7723)-ROW(C$7))/C$5)+1,0)</f>
        <v/>
      </c>
    </row>
    <row r="7724">
      <c r="B7724" s="28">
        <f>IF(C7724&lt; $D$4+1,MOD(((ROW(B7724)-ROW(B$7))),$C$5)+1,"")</f>
        <v/>
      </c>
      <c r="C7724" s="28">
        <f>ROUNDDOWN(((ROW(C7724)-ROW(C$7))/C$5)+1,0)</f>
        <v/>
      </c>
    </row>
    <row r="7725">
      <c r="B7725" s="28">
        <f>IF(C7725&lt; $D$4+1,MOD(((ROW(B7725)-ROW(B$7))),$C$5)+1,"")</f>
        <v/>
      </c>
      <c r="C7725" s="28">
        <f>ROUNDDOWN(((ROW(C7725)-ROW(C$7))/C$5)+1,0)</f>
        <v/>
      </c>
    </row>
    <row r="7726">
      <c r="B7726" s="28">
        <f>IF(C7726&lt; $D$4+1,MOD(((ROW(B7726)-ROW(B$7))),$C$5)+1,"")</f>
        <v/>
      </c>
      <c r="C7726" s="28">
        <f>ROUNDDOWN(((ROW(C7726)-ROW(C$7))/C$5)+1,0)</f>
        <v/>
      </c>
    </row>
    <row r="7727">
      <c r="B7727" s="28">
        <f>IF(C7727&lt; $D$4+1,MOD(((ROW(B7727)-ROW(B$7))),$C$5)+1,"")</f>
        <v/>
      </c>
      <c r="C7727" s="28">
        <f>ROUNDDOWN(((ROW(C7727)-ROW(C$7))/C$5)+1,0)</f>
        <v/>
      </c>
    </row>
    <row r="7728">
      <c r="B7728" s="28">
        <f>IF(C7728&lt; $D$4+1,MOD(((ROW(B7728)-ROW(B$7))),$C$5)+1,"")</f>
        <v/>
      </c>
      <c r="C7728" s="28">
        <f>ROUNDDOWN(((ROW(C7728)-ROW(C$7))/C$5)+1,0)</f>
        <v/>
      </c>
    </row>
    <row r="7729">
      <c r="B7729" s="28">
        <f>IF(C7729&lt; $D$4+1,MOD(((ROW(B7729)-ROW(B$7))),$C$5)+1,"")</f>
        <v/>
      </c>
      <c r="C7729" s="28">
        <f>ROUNDDOWN(((ROW(C7729)-ROW(C$7))/C$5)+1,0)</f>
        <v/>
      </c>
    </row>
    <row r="7730">
      <c r="B7730" s="28">
        <f>IF(C7730&lt; $D$4+1,MOD(((ROW(B7730)-ROW(B$7))),$C$5)+1,"")</f>
        <v/>
      </c>
      <c r="C7730" s="28">
        <f>ROUNDDOWN(((ROW(C7730)-ROW(C$7))/C$5)+1,0)</f>
        <v/>
      </c>
    </row>
    <row r="7731">
      <c r="B7731" s="28">
        <f>IF(C7731&lt; $D$4+1,MOD(((ROW(B7731)-ROW(B$7))),$C$5)+1,"")</f>
        <v/>
      </c>
      <c r="C7731" s="28">
        <f>ROUNDDOWN(((ROW(C7731)-ROW(C$7))/C$5)+1,0)</f>
        <v/>
      </c>
    </row>
    <row r="7732">
      <c r="B7732" s="28">
        <f>IF(C7732&lt; $D$4+1,MOD(((ROW(B7732)-ROW(B$7))),$C$5)+1,"")</f>
        <v/>
      </c>
      <c r="C7732" s="28">
        <f>ROUNDDOWN(((ROW(C7732)-ROW(C$7))/C$5)+1,0)</f>
        <v/>
      </c>
    </row>
    <row r="7733">
      <c r="B7733" s="28">
        <f>IF(C7733&lt; $D$4+1,MOD(((ROW(B7733)-ROW(B$7))),$C$5)+1,"")</f>
        <v/>
      </c>
      <c r="C7733" s="28">
        <f>ROUNDDOWN(((ROW(C7733)-ROW(C$7))/C$5)+1,0)</f>
        <v/>
      </c>
    </row>
    <row r="7734">
      <c r="B7734" s="28">
        <f>IF(C7734&lt; $D$4+1,MOD(((ROW(B7734)-ROW(B$7))),$C$5)+1,"")</f>
        <v/>
      </c>
      <c r="C7734" s="28">
        <f>ROUNDDOWN(((ROW(C7734)-ROW(C$7))/C$5)+1,0)</f>
        <v/>
      </c>
    </row>
    <row r="7735">
      <c r="B7735" s="28">
        <f>IF(C7735&lt; $D$4+1,MOD(((ROW(B7735)-ROW(B$7))),$C$5)+1,"")</f>
        <v/>
      </c>
      <c r="C7735" s="28">
        <f>ROUNDDOWN(((ROW(C7735)-ROW(C$7))/C$5)+1,0)</f>
        <v/>
      </c>
    </row>
    <row r="7736">
      <c r="B7736" s="28">
        <f>IF(C7736&lt; $D$4+1,MOD(((ROW(B7736)-ROW(B$7))),$C$5)+1,"")</f>
        <v/>
      </c>
      <c r="C7736" s="28">
        <f>ROUNDDOWN(((ROW(C7736)-ROW(C$7))/C$5)+1,0)</f>
        <v/>
      </c>
    </row>
    <row r="7737">
      <c r="B7737" s="28">
        <f>IF(C7737&lt; $D$4+1,MOD(((ROW(B7737)-ROW(B$7))),$C$5)+1,"")</f>
        <v/>
      </c>
      <c r="C7737" s="28">
        <f>ROUNDDOWN(((ROW(C7737)-ROW(C$7))/C$5)+1,0)</f>
        <v/>
      </c>
    </row>
    <row r="7738">
      <c r="B7738" s="28">
        <f>IF(C7738&lt; $D$4+1,MOD(((ROW(B7738)-ROW(B$7))),$C$5)+1,"")</f>
        <v/>
      </c>
      <c r="C7738" s="28">
        <f>ROUNDDOWN(((ROW(C7738)-ROW(C$7))/C$5)+1,0)</f>
        <v/>
      </c>
    </row>
    <row r="7739">
      <c r="B7739" s="28">
        <f>IF(C7739&lt; $D$4+1,MOD(((ROW(B7739)-ROW(B$7))),$C$5)+1,"")</f>
        <v/>
      </c>
      <c r="C7739" s="28">
        <f>ROUNDDOWN(((ROW(C7739)-ROW(C$7))/C$5)+1,0)</f>
        <v/>
      </c>
    </row>
    <row r="7740">
      <c r="B7740" s="28">
        <f>IF(C7740&lt; $D$4+1,MOD(((ROW(B7740)-ROW(B$7))),$C$5)+1,"")</f>
        <v/>
      </c>
      <c r="C7740" s="28">
        <f>ROUNDDOWN(((ROW(C7740)-ROW(C$7))/C$5)+1,0)</f>
        <v/>
      </c>
    </row>
    <row r="7741">
      <c r="B7741" s="28">
        <f>IF(C7741&lt; $D$4+1,MOD(((ROW(B7741)-ROW(B$7))),$C$5)+1,"")</f>
        <v/>
      </c>
      <c r="C7741" s="28">
        <f>ROUNDDOWN(((ROW(C7741)-ROW(C$7))/C$5)+1,0)</f>
        <v/>
      </c>
    </row>
    <row r="7742">
      <c r="B7742" s="28">
        <f>IF(C7742&lt; $D$4+1,MOD(((ROW(B7742)-ROW(B$7))),$C$5)+1,"")</f>
        <v/>
      </c>
      <c r="C7742" s="28">
        <f>ROUNDDOWN(((ROW(C7742)-ROW(C$7))/C$5)+1,0)</f>
        <v/>
      </c>
    </row>
    <row r="7743">
      <c r="B7743" s="28">
        <f>IF(C7743&lt; $D$4+1,MOD(((ROW(B7743)-ROW(B$7))),$C$5)+1,"")</f>
        <v/>
      </c>
      <c r="C7743" s="28">
        <f>ROUNDDOWN(((ROW(C7743)-ROW(C$7))/C$5)+1,0)</f>
        <v/>
      </c>
    </row>
    <row r="7744">
      <c r="B7744" s="28">
        <f>IF(C7744&lt; $D$4+1,MOD(((ROW(B7744)-ROW(B$7))),$C$5)+1,"")</f>
        <v/>
      </c>
      <c r="C7744" s="28">
        <f>ROUNDDOWN(((ROW(C7744)-ROW(C$7))/C$5)+1,0)</f>
        <v/>
      </c>
    </row>
    <row r="7745">
      <c r="B7745" s="28">
        <f>IF(C7745&lt; $D$4+1,MOD(((ROW(B7745)-ROW(B$7))),$C$5)+1,"")</f>
        <v/>
      </c>
      <c r="C7745" s="28">
        <f>ROUNDDOWN(((ROW(C7745)-ROW(C$7))/C$5)+1,0)</f>
        <v/>
      </c>
    </row>
    <row r="7746">
      <c r="B7746" s="28">
        <f>IF(C7746&lt; $D$4+1,MOD(((ROW(B7746)-ROW(B$7))),$C$5)+1,"")</f>
        <v/>
      </c>
      <c r="C7746" s="28">
        <f>ROUNDDOWN(((ROW(C7746)-ROW(C$7))/C$5)+1,0)</f>
        <v/>
      </c>
    </row>
    <row r="7747">
      <c r="B7747" s="28">
        <f>IF(C7747&lt; $D$4+1,MOD(((ROW(B7747)-ROW(B$7))),$C$5)+1,"")</f>
        <v/>
      </c>
      <c r="C7747" s="28">
        <f>ROUNDDOWN(((ROW(C7747)-ROW(C$7))/C$5)+1,0)</f>
        <v/>
      </c>
    </row>
    <row r="7748">
      <c r="B7748" s="28">
        <f>IF(C7748&lt; $D$4+1,MOD(((ROW(B7748)-ROW(B$7))),$C$5)+1,"")</f>
        <v/>
      </c>
      <c r="C7748" s="28">
        <f>ROUNDDOWN(((ROW(C7748)-ROW(C$7))/C$5)+1,0)</f>
        <v/>
      </c>
    </row>
    <row r="7749">
      <c r="B7749" s="28">
        <f>IF(C7749&lt; $D$4+1,MOD(((ROW(B7749)-ROW(B$7))),$C$5)+1,"")</f>
        <v/>
      </c>
      <c r="C7749" s="28">
        <f>ROUNDDOWN(((ROW(C7749)-ROW(C$7))/C$5)+1,0)</f>
        <v/>
      </c>
    </row>
    <row r="7750">
      <c r="B7750" s="28">
        <f>IF(C7750&lt; $D$4+1,MOD(((ROW(B7750)-ROW(B$7))),$C$5)+1,"")</f>
        <v/>
      </c>
      <c r="C7750" s="28">
        <f>ROUNDDOWN(((ROW(C7750)-ROW(C$7))/C$5)+1,0)</f>
        <v/>
      </c>
    </row>
    <row r="7751">
      <c r="B7751" s="28">
        <f>IF(C7751&lt; $D$4+1,MOD(((ROW(B7751)-ROW(B$7))),$C$5)+1,"")</f>
        <v/>
      </c>
      <c r="C7751" s="28">
        <f>ROUNDDOWN(((ROW(C7751)-ROW(C$7))/C$5)+1,0)</f>
        <v/>
      </c>
    </row>
    <row r="7752">
      <c r="B7752" s="28">
        <f>IF(C7752&lt; $D$4+1,MOD(((ROW(B7752)-ROW(B$7))),$C$5)+1,"")</f>
        <v/>
      </c>
      <c r="C7752" s="28">
        <f>ROUNDDOWN(((ROW(C7752)-ROW(C$7))/C$5)+1,0)</f>
        <v/>
      </c>
    </row>
    <row r="7753">
      <c r="B7753" s="28">
        <f>IF(C7753&lt; $D$4+1,MOD(((ROW(B7753)-ROW(B$7))),$C$5)+1,"")</f>
        <v/>
      </c>
      <c r="C7753" s="28">
        <f>ROUNDDOWN(((ROW(C7753)-ROW(C$7))/C$5)+1,0)</f>
        <v/>
      </c>
    </row>
    <row r="7754">
      <c r="B7754" s="28">
        <f>IF(C7754&lt; $D$4+1,MOD(((ROW(B7754)-ROW(B$7))),$C$5)+1,"")</f>
        <v/>
      </c>
      <c r="C7754" s="28">
        <f>ROUNDDOWN(((ROW(C7754)-ROW(C$7))/C$5)+1,0)</f>
        <v/>
      </c>
    </row>
    <row r="7755">
      <c r="B7755" s="28">
        <f>IF(C7755&lt; $D$4+1,MOD(((ROW(B7755)-ROW(B$7))),$C$5)+1,"")</f>
        <v/>
      </c>
      <c r="C7755" s="28">
        <f>ROUNDDOWN(((ROW(C7755)-ROW(C$7))/C$5)+1,0)</f>
        <v/>
      </c>
    </row>
    <row r="7756">
      <c r="B7756" s="28">
        <f>IF(C7756&lt; $D$4+1,MOD(((ROW(B7756)-ROW(B$7))),$C$5)+1,"")</f>
        <v/>
      </c>
      <c r="C7756" s="28">
        <f>ROUNDDOWN(((ROW(C7756)-ROW(C$7))/C$5)+1,0)</f>
        <v/>
      </c>
    </row>
    <row r="7757">
      <c r="B7757" s="28">
        <f>IF(C7757&lt; $D$4+1,MOD(((ROW(B7757)-ROW(B$7))),$C$5)+1,"")</f>
        <v/>
      </c>
      <c r="C7757" s="28">
        <f>ROUNDDOWN(((ROW(C7757)-ROW(C$7))/C$5)+1,0)</f>
        <v/>
      </c>
    </row>
    <row r="7758">
      <c r="B7758" s="28">
        <f>IF(C7758&lt; $D$4+1,MOD(((ROW(B7758)-ROW(B$7))),$C$5)+1,"")</f>
        <v/>
      </c>
      <c r="C7758" s="28">
        <f>ROUNDDOWN(((ROW(C7758)-ROW(C$7))/C$5)+1,0)</f>
        <v/>
      </c>
    </row>
    <row r="7759">
      <c r="B7759" s="28">
        <f>IF(C7759&lt; $D$4+1,MOD(((ROW(B7759)-ROW(B$7))),$C$5)+1,"")</f>
        <v/>
      </c>
      <c r="C7759" s="28">
        <f>ROUNDDOWN(((ROW(C7759)-ROW(C$7))/C$5)+1,0)</f>
        <v/>
      </c>
    </row>
    <row r="7760">
      <c r="B7760" s="28">
        <f>IF(C7760&lt; $D$4+1,MOD(((ROW(B7760)-ROW(B$7))),$C$5)+1,"")</f>
        <v/>
      </c>
      <c r="C7760" s="28">
        <f>ROUNDDOWN(((ROW(C7760)-ROW(C$7))/C$5)+1,0)</f>
        <v/>
      </c>
    </row>
    <row r="7761">
      <c r="B7761" s="28">
        <f>IF(C7761&lt; $D$4+1,MOD(((ROW(B7761)-ROW(B$7))),$C$5)+1,"")</f>
        <v/>
      </c>
      <c r="C7761" s="28">
        <f>ROUNDDOWN(((ROW(C7761)-ROW(C$7))/C$5)+1,0)</f>
        <v/>
      </c>
    </row>
    <row r="7762">
      <c r="B7762" s="28">
        <f>IF(C7762&lt; $D$4+1,MOD(((ROW(B7762)-ROW(B$7))),$C$5)+1,"")</f>
        <v/>
      </c>
      <c r="C7762" s="28">
        <f>ROUNDDOWN(((ROW(C7762)-ROW(C$7))/C$5)+1,0)</f>
        <v/>
      </c>
    </row>
    <row r="7763">
      <c r="B7763" s="28">
        <f>IF(C7763&lt; $D$4+1,MOD(((ROW(B7763)-ROW(B$7))),$C$5)+1,"")</f>
        <v/>
      </c>
      <c r="C7763" s="28">
        <f>ROUNDDOWN(((ROW(C7763)-ROW(C$7))/C$5)+1,0)</f>
        <v/>
      </c>
    </row>
    <row r="7764">
      <c r="B7764" s="28">
        <f>IF(C7764&lt; $D$4+1,MOD(((ROW(B7764)-ROW(B$7))),$C$5)+1,"")</f>
        <v/>
      </c>
      <c r="C7764" s="28">
        <f>ROUNDDOWN(((ROW(C7764)-ROW(C$7))/C$5)+1,0)</f>
        <v/>
      </c>
    </row>
    <row r="7765">
      <c r="B7765" s="28">
        <f>IF(C7765&lt; $D$4+1,MOD(((ROW(B7765)-ROW(B$7))),$C$5)+1,"")</f>
        <v/>
      </c>
      <c r="C7765" s="28">
        <f>ROUNDDOWN(((ROW(C7765)-ROW(C$7))/C$5)+1,0)</f>
        <v/>
      </c>
    </row>
    <row r="7766">
      <c r="B7766" s="28">
        <f>IF(C7766&lt; $D$4+1,MOD(((ROW(B7766)-ROW(B$7))),$C$5)+1,"")</f>
        <v/>
      </c>
      <c r="C7766" s="28">
        <f>ROUNDDOWN(((ROW(C7766)-ROW(C$7))/C$5)+1,0)</f>
        <v/>
      </c>
    </row>
    <row r="7767">
      <c r="B7767" s="28">
        <f>IF(C7767&lt; $D$4+1,MOD(((ROW(B7767)-ROW(B$7))),$C$5)+1,"")</f>
        <v/>
      </c>
      <c r="C7767" s="28">
        <f>ROUNDDOWN(((ROW(C7767)-ROW(C$7))/C$5)+1,0)</f>
        <v/>
      </c>
    </row>
    <row r="7768">
      <c r="B7768" s="28">
        <f>IF(C7768&lt; $D$4+1,MOD(((ROW(B7768)-ROW(B$7))),$C$5)+1,"")</f>
        <v/>
      </c>
      <c r="C7768" s="28">
        <f>ROUNDDOWN(((ROW(C7768)-ROW(C$7))/C$5)+1,0)</f>
        <v/>
      </c>
    </row>
    <row r="7769">
      <c r="B7769" s="28">
        <f>IF(C7769&lt; $D$4+1,MOD(((ROW(B7769)-ROW(B$7))),$C$5)+1,"")</f>
        <v/>
      </c>
      <c r="C7769" s="28">
        <f>ROUNDDOWN(((ROW(C7769)-ROW(C$7))/C$5)+1,0)</f>
        <v/>
      </c>
    </row>
    <row r="7770">
      <c r="B7770" s="28">
        <f>IF(C7770&lt; $D$4+1,MOD(((ROW(B7770)-ROW(B$7))),$C$5)+1,"")</f>
        <v/>
      </c>
      <c r="C7770" s="28">
        <f>ROUNDDOWN(((ROW(C7770)-ROW(C$7))/C$5)+1,0)</f>
        <v/>
      </c>
    </row>
    <row r="7771">
      <c r="B7771" s="28">
        <f>IF(C7771&lt; $D$4+1,MOD(((ROW(B7771)-ROW(B$7))),$C$5)+1,"")</f>
        <v/>
      </c>
      <c r="C7771" s="28">
        <f>ROUNDDOWN(((ROW(C7771)-ROW(C$7))/C$5)+1,0)</f>
        <v/>
      </c>
    </row>
    <row r="7772">
      <c r="B7772" s="28">
        <f>IF(C7772&lt; $D$4+1,MOD(((ROW(B7772)-ROW(B$7))),$C$5)+1,"")</f>
        <v/>
      </c>
      <c r="C7772" s="28">
        <f>ROUNDDOWN(((ROW(C7772)-ROW(C$7))/C$5)+1,0)</f>
        <v/>
      </c>
    </row>
    <row r="7773">
      <c r="B7773" s="28">
        <f>IF(C7773&lt; $D$4+1,MOD(((ROW(B7773)-ROW(B$7))),$C$5)+1,"")</f>
        <v/>
      </c>
      <c r="C7773" s="28">
        <f>ROUNDDOWN(((ROW(C7773)-ROW(C$7))/C$5)+1,0)</f>
        <v/>
      </c>
    </row>
    <row r="7774">
      <c r="B7774" s="28">
        <f>IF(C7774&lt; $D$4+1,MOD(((ROW(B7774)-ROW(B$7))),$C$5)+1,"")</f>
        <v/>
      </c>
      <c r="C7774" s="28">
        <f>ROUNDDOWN(((ROW(C7774)-ROW(C$7))/C$5)+1,0)</f>
        <v/>
      </c>
    </row>
    <row r="7775">
      <c r="B7775" s="28">
        <f>IF(C7775&lt; $D$4+1,MOD(((ROW(B7775)-ROW(B$7))),$C$5)+1,"")</f>
        <v/>
      </c>
      <c r="C7775" s="28">
        <f>ROUNDDOWN(((ROW(C7775)-ROW(C$7))/C$5)+1,0)</f>
        <v/>
      </c>
    </row>
    <row r="7776">
      <c r="B7776" s="28">
        <f>IF(C7776&lt; $D$4+1,MOD(((ROW(B7776)-ROW(B$7))),$C$5)+1,"")</f>
        <v/>
      </c>
      <c r="C7776" s="28">
        <f>ROUNDDOWN(((ROW(C7776)-ROW(C$7))/C$5)+1,0)</f>
        <v/>
      </c>
    </row>
    <row r="7777">
      <c r="B7777" s="28">
        <f>IF(C7777&lt; $D$4+1,MOD(((ROW(B7777)-ROW(B$7))),$C$5)+1,"")</f>
        <v/>
      </c>
      <c r="C7777" s="28">
        <f>ROUNDDOWN(((ROW(C7777)-ROW(C$7))/C$5)+1,0)</f>
        <v/>
      </c>
    </row>
    <row r="7778">
      <c r="B7778" s="28">
        <f>IF(C7778&lt; $D$4+1,MOD(((ROW(B7778)-ROW(B$7))),$C$5)+1,"")</f>
        <v/>
      </c>
      <c r="C7778" s="28">
        <f>ROUNDDOWN(((ROW(C7778)-ROW(C$7))/C$5)+1,0)</f>
        <v/>
      </c>
    </row>
    <row r="7779">
      <c r="B7779" s="28">
        <f>IF(C7779&lt; $D$4+1,MOD(((ROW(B7779)-ROW(B$7))),$C$5)+1,"")</f>
        <v/>
      </c>
      <c r="C7779" s="28">
        <f>ROUNDDOWN(((ROW(C7779)-ROW(C$7))/C$5)+1,0)</f>
        <v/>
      </c>
    </row>
    <row r="7780">
      <c r="B7780" s="28">
        <f>IF(C7780&lt; $D$4+1,MOD(((ROW(B7780)-ROW(B$7))),$C$5)+1,"")</f>
        <v/>
      </c>
      <c r="C7780" s="28">
        <f>ROUNDDOWN(((ROW(C7780)-ROW(C$7))/C$5)+1,0)</f>
        <v/>
      </c>
    </row>
    <row r="7781">
      <c r="B7781" s="28">
        <f>IF(C7781&lt; $D$4+1,MOD(((ROW(B7781)-ROW(B$7))),$C$5)+1,"")</f>
        <v/>
      </c>
      <c r="C7781" s="28">
        <f>ROUNDDOWN(((ROW(C7781)-ROW(C$7))/C$5)+1,0)</f>
        <v/>
      </c>
    </row>
    <row r="7782">
      <c r="B7782" s="28">
        <f>IF(C7782&lt; $D$4+1,MOD(((ROW(B7782)-ROW(B$7))),$C$5)+1,"")</f>
        <v/>
      </c>
      <c r="C7782" s="28">
        <f>ROUNDDOWN(((ROW(C7782)-ROW(C$7))/C$5)+1,0)</f>
        <v/>
      </c>
    </row>
    <row r="7783">
      <c r="B7783" s="28">
        <f>IF(C7783&lt; $D$4+1,MOD(((ROW(B7783)-ROW(B$7))),$C$5)+1,"")</f>
        <v/>
      </c>
      <c r="C7783" s="28">
        <f>ROUNDDOWN(((ROW(C7783)-ROW(C$7))/C$5)+1,0)</f>
        <v/>
      </c>
    </row>
    <row r="7784">
      <c r="B7784" s="28">
        <f>IF(C7784&lt; $D$4+1,MOD(((ROW(B7784)-ROW(B$7))),$C$5)+1,"")</f>
        <v/>
      </c>
      <c r="C7784" s="28">
        <f>ROUNDDOWN(((ROW(C7784)-ROW(C$7))/C$5)+1,0)</f>
        <v/>
      </c>
    </row>
    <row r="7785">
      <c r="B7785" s="28">
        <f>IF(C7785&lt; $D$4+1,MOD(((ROW(B7785)-ROW(B$7))),$C$5)+1,"")</f>
        <v/>
      </c>
      <c r="C7785" s="28">
        <f>ROUNDDOWN(((ROW(C7785)-ROW(C$7))/C$5)+1,0)</f>
        <v/>
      </c>
    </row>
    <row r="7786">
      <c r="B7786" s="28">
        <f>IF(C7786&lt; $D$4+1,MOD(((ROW(B7786)-ROW(B$7))),$C$5)+1,"")</f>
        <v/>
      </c>
      <c r="C7786" s="28">
        <f>ROUNDDOWN(((ROW(C7786)-ROW(C$7))/C$5)+1,0)</f>
        <v/>
      </c>
    </row>
    <row r="7787">
      <c r="B7787" s="28">
        <f>IF(C7787&lt; $D$4+1,MOD(((ROW(B7787)-ROW(B$7))),$C$5)+1,"")</f>
        <v/>
      </c>
      <c r="C7787" s="28">
        <f>ROUNDDOWN(((ROW(C7787)-ROW(C$7))/C$5)+1,0)</f>
        <v/>
      </c>
    </row>
    <row r="7788">
      <c r="B7788" s="28">
        <f>IF(C7788&lt; $D$4+1,MOD(((ROW(B7788)-ROW(B$7))),$C$5)+1,"")</f>
        <v/>
      </c>
      <c r="C7788" s="28">
        <f>ROUNDDOWN(((ROW(C7788)-ROW(C$7))/C$5)+1,0)</f>
        <v/>
      </c>
    </row>
    <row r="7789">
      <c r="B7789" s="28">
        <f>IF(C7789&lt; $D$4+1,MOD(((ROW(B7789)-ROW(B$7))),$C$5)+1,"")</f>
        <v/>
      </c>
      <c r="C7789" s="28">
        <f>ROUNDDOWN(((ROW(C7789)-ROW(C$7))/C$5)+1,0)</f>
        <v/>
      </c>
    </row>
    <row r="7790">
      <c r="B7790" s="28">
        <f>IF(C7790&lt; $D$4+1,MOD(((ROW(B7790)-ROW(B$7))),$C$5)+1,"")</f>
        <v/>
      </c>
      <c r="C7790" s="28">
        <f>ROUNDDOWN(((ROW(C7790)-ROW(C$7))/C$5)+1,0)</f>
        <v/>
      </c>
    </row>
    <row r="7791">
      <c r="B7791" s="28">
        <f>IF(C7791&lt; $D$4+1,MOD(((ROW(B7791)-ROW(B$7))),$C$5)+1,"")</f>
        <v/>
      </c>
      <c r="C7791" s="28">
        <f>ROUNDDOWN(((ROW(C7791)-ROW(C$7))/C$5)+1,0)</f>
        <v/>
      </c>
    </row>
    <row r="7792">
      <c r="B7792" s="28">
        <f>IF(C7792&lt; $D$4+1,MOD(((ROW(B7792)-ROW(B$7))),$C$5)+1,"")</f>
        <v/>
      </c>
      <c r="C7792" s="28">
        <f>ROUNDDOWN(((ROW(C7792)-ROW(C$7))/C$5)+1,0)</f>
        <v/>
      </c>
    </row>
    <row r="7793">
      <c r="B7793" s="28">
        <f>IF(C7793&lt; $D$4+1,MOD(((ROW(B7793)-ROW(B$7))),$C$5)+1,"")</f>
        <v/>
      </c>
      <c r="C7793" s="28">
        <f>ROUNDDOWN(((ROW(C7793)-ROW(C$7))/C$5)+1,0)</f>
        <v/>
      </c>
    </row>
    <row r="7794">
      <c r="B7794" s="28">
        <f>IF(C7794&lt; $D$4+1,MOD(((ROW(B7794)-ROW(B$7))),$C$5)+1,"")</f>
        <v/>
      </c>
      <c r="C7794" s="28">
        <f>ROUNDDOWN(((ROW(C7794)-ROW(C$7))/C$5)+1,0)</f>
        <v/>
      </c>
    </row>
    <row r="7795">
      <c r="B7795" s="28">
        <f>IF(C7795&lt; $D$4+1,MOD(((ROW(B7795)-ROW(B$7))),$C$5)+1,"")</f>
        <v/>
      </c>
      <c r="C7795" s="28">
        <f>ROUNDDOWN(((ROW(C7795)-ROW(C$7))/C$5)+1,0)</f>
        <v/>
      </c>
    </row>
    <row r="7796">
      <c r="B7796" s="28">
        <f>IF(C7796&lt; $D$4+1,MOD(((ROW(B7796)-ROW(B$7))),$C$5)+1,"")</f>
        <v/>
      </c>
      <c r="C7796" s="28">
        <f>ROUNDDOWN(((ROW(C7796)-ROW(C$7))/C$5)+1,0)</f>
        <v/>
      </c>
    </row>
    <row r="7797">
      <c r="B7797" s="28">
        <f>IF(C7797&lt; $D$4+1,MOD(((ROW(B7797)-ROW(B$7))),$C$5)+1,"")</f>
        <v/>
      </c>
      <c r="C7797" s="28">
        <f>ROUNDDOWN(((ROW(C7797)-ROW(C$7))/C$5)+1,0)</f>
        <v/>
      </c>
    </row>
    <row r="7798">
      <c r="B7798" s="28">
        <f>IF(C7798&lt; $D$4+1,MOD(((ROW(B7798)-ROW(B$7))),$C$5)+1,"")</f>
        <v/>
      </c>
      <c r="C7798" s="28">
        <f>ROUNDDOWN(((ROW(C7798)-ROW(C$7))/C$5)+1,0)</f>
        <v/>
      </c>
    </row>
    <row r="7799">
      <c r="B7799" s="28">
        <f>IF(C7799&lt; $D$4+1,MOD(((ROW(B7799)-ROW(B$7))),$C$5)+1,"")</f>
        <v/>
      </c>
      <c r="C7799" s="28">
        <f>ROUNDDOWN(((ROW(C7799)-ROW(C$7))/C$5)+1,0)</f>
        <v/>
      </c>
    </row>
    <row r="7800">
      <c r="B7800" s="28">
        <f>IF(C7800&lt; $D$4+1,MOD(((ROW(B7800)-ROW(B$7))),$C$5)+1,"")</f>
        <v/>
      </c>
      <c r="C7800" s="28">
        <f>ROUNDDOWN(((ROW(C7800)-ROW(C$7))/C$5)+1,0)</f>
        <v/>
      </c>
    </row>
    <row r="7801">
      <c r="B7801" s="28">
        <f>IF(C7801&lt; $D$4+1,MOD(((ROW(B7801)-ROW(B$7))),$C$5)+1,"")</f>
        <v/>
      </c>
      <c r="C7801" s="28">
        <f>ROUNDDOWN(((ROW(C7801)-ROW(C$7))/C$5)+1,0)</f>
        <v/>
      </c>
    </row>
    <row r="7802">
      <c r="B7802" s="28">
        <f>IF(C7802&lt; $D$4+1,MOD(((ROW(B7802)-ROW(B$7))),$C$5)+1,"")</f>
        <v/>
      </c>
      <c r="C7802" s="28">
        <f>ROUNDDOWN(((ROW(C7802)-ROW(C$7))/C$5)+1,0)</f>
        <v/>
      </c>
    </row>
    <row r="7803">
      <c r="B7803" s="28">
        <f>IF(C7803&lt; $D$4+1,MOD(((ROW(B7803)-ROW(B$7))),$C$5)+1,"")</f>
        <v/>
      </c>
      <c r="C7803" s="28">
        <f>ROUNDDOWN(((ROW(C7803)-ROW(C$7))/C$5)+1,0)</f>
        <v/>
      </c>
    </row>
    <row r="7804">
      <c r="B7804" s="28">
        <f>IF(C7804&lt; $D$4+1,MOD(((ROW(B7804)-ROW(B$7))),$C$5)+1,"")</f>
        <v/>
      </c>
      <c r="C7804" s="28">
        <f>ROUNDDOWN(((ROW(C7804)-ROW(C$7))/C$5)+1,0)</f>
        <v/>
      </c>
    </row>
    <row r="7805">
      <c r="B7805" s="28">
        <f>IF(C7805&lt; $D$4+1,MOD(((ROW(B7805)-ROW(B$7))),$C$5)+1,"")</f>
        <v/>
      </c>
      <c r="C7805" s="28">
        <f>ROUNDDOWN(((ROW(C7805)-ROW(C$7))/C$5)+1,0)</f>
        <v/>
      </c>
    </row>
    <row r="7806">
      <c r="B7806" s="28">
        <f>IF(C7806&lt; $D$4+1,MOD(((ROW(B7806)-ROW(B$7))),$C$5)+1,"")</f>
        <v/>
      </c>
      <c r="C7806" s="28">
        <f>ROUNDDOWN(((ROW(C7806)-ROW(C$7))/C$5)+1,0)</f>
        <v/>
      </c>
    </row>
    <row r="7807">
      <c r="B7807" s="28">
        <f>IF(C7807&lt; $D$4+1,MOD(((ROW(B7807)-ROW(B$7))),$C$5)+1,"")</f>
        <v/>
      </c>
      <c r="C7807" s="28">
        <f>ROUNDDOWN(((ROW(C7807)-ROW(C$7))/C$5)+1,0)</f>
        <v/>
      </c>
    </row>
    <row r="7808">
      <c r="B7808" s="28">
        <f>IF(C7808&lt; $D$4+1,MOD(((ROW(B7808)-ROW(B$7))),$C$5)+1,"")</f>
        <v/>
      </c>
      <c r="C7808" s="28">
        <f>ROUNDDOWN(((ROW(C7808)-ROW(C$7))/C$5)+1,0)</f>
        <v/>
      </c>
    </row>
    <row r="7809">
      <c r="B7809" s="28">
        <f>IF(C7809&lt; $D$4+1,MOD(((ROW(B7809)-ROW(B$7))),$C$5)+1,"")</f>
        <v/>
      </c>
      <c r="C7809" s="28">
        <f>ROUNDDOWN(((ROW(C7809)-ROW(C$7))/C$5)+1,0)</f>
        <v/>
      </c>
    </row>
    <row r="7810">
      <c r="B7810" s="28">
        <f>IF(C7810&lt; $D$4+1,MOD(((ROW(B7810)-ROW(B$7))),$C$5)+1,"")</f>
        <v/>
      </c>
      <c r="C7810" s="28">
        <f>ROUNDDOWN(((ROW(C7810)-ROW(C$7))/C$5)+1,0)</f>
        <v/>
      </c>
    </row>
    <row r="7811">
      <c r="B7811" s="28">
        <f>IF(C7811&lt; $D$4+1,MOD(((ROW(B7811)-ROW(B$7))),$C$5)+1,"")</f>
        <v/>
      </c>
      <c r="C7811" s="28">
        <f>ROUNDDOWN(((ROW(C7811)-ROW(C$7))/C$5)+1,0)</f>
        <v/>
      </c>
    </row>
    <row r="7812">
      <c r="B7812" s="28">
        <f>IF(C7812&lt; $D$4+1,MOD(((ROW(B7812)-ROW(B$7))),$C$5)+1,"")</f>
        <v/>
      </c>
      <c r="C7812" s="28">
        <f>ROUNDDOWN(((ROW(C7812)-ROW(C$7))/C$5)+1,0)</f>
        <v/>
      </c>
    </row>
    <row r="7813">
      <c r="B7813" s="28">
        <f>IF(C7813&lt; $D$4+1,MOD(((ROW(B7813)-ROW(B$7))),$C$5)+1,"")</f>
        <v/>
      </c>
      <c r="C7813" s="28">
        <f>ROUNDDOWN(((ROW(C7813)-ROW(C$7))/C$5)+1,0)</f>
        <v/>
      </c>
    </row>
    <row r="7814">
      <c r="B7814" s="28">
        <f>IF(C7814&lt; $D$4+1,MOD(((ROW(B7814)-ROW(B$7))),$C$5)+1,"")</f>
        <v/>
      </c>
      <c r="C7814" s="28">
        <f>ROUNDDOWN(((ROW(C7814)-ROW(C$7))/C$5)+1,0)</f>
        <v/>
      </c>
    </row>
    <row r="7815">
      <c r="B7815" s="28">
        <f>IF(C7815&lt; $D$4+1,MOD(((ROW(B7815)-ROW(B$7))),$C$5)+1,"")</f>
        <v/>
      </c>
      <c r="C7815" s="28">
        <f>ROUNDDOWN(((ROW(C7815)-ROW(C$7))/C$5)+1,0)</f>
        <v/>
      </c>
    </row>
    <row r="7816">
      <c r="B7816" s="28">
        <f>IF(C7816&lt; $D$4+1,MOD(((ROW(B7816)-ROW(B$7))),$C$5)+1,"")</f>
        <v/>
      </c>
      <c r="C7816" s="28">
        <f>ROUNDDOWN(((ROW(C7816)-ROW(C$7))/C$5)+1,0)</f>
        <v/>
      </c>
    </row>
    <row r="7817">
      <c r="B7817" s="28">
        <f>IF(C7817&lt; $D$4+1,MOD(((ROW(B7817)-ROW(B$7))),$C$5)+1,"")</f>
        <v/>
      </c>
      <c r="C7817" s="28">
        <f>ROUNDDOWN(((ROW(C7817)-ROW(C$7))/C$5)+1,0)</f>
        <v/>
      </c>
    </row>
    <row r="7818">
      <c r="B7818" s="28">
        <f>IF(C7818&lt; $D$4+1,MOD(((ROW(B7818)-ROW(B$7))),$C$5)+1,"")</f>
        <v/>
      </c>
      <c r="C7818" s="28">
        <f>ROUNDDOWN(((ROW(C7818)-ROW(C$7))/C$5)+1,0)</f>
        <v/>
      </c>
    </row>
    <row r="7819">
      <c r="B7819" s="28">
        <f>IF(C7819&lt; $D$4+1,MOD(((ROW(B7819)-ROW(B$7))),$C$5)+1,"")</f>
        <v/>
      </c>
      <c r="C7819" s="28">
        <f>ROUNDDOWN(((ROW(C7819)-ROW(C$7))/C$5)+1,0)</f>
        <v/>
      </c>
    </row>
    <row r="7820">
      <c r="B7820" s="28">
        <f>IF(C7820&lt; $D$4+1,MOD(((ROW(B7820)-ROW(B$7))),$C$5)+1,"")</f>
        <v/>
      </c>
      <c r="C7820" s="28">
        <f>ROUNDDOWN(((ROW(C7820)-ROW(C$7))/C$5)+1,0)</f>
        <v/>
      </c>
    </row>
    <row r="7821">
      <c r="B7821" s="28">
        <f>IF(C7821&lt; $D$4+1,MOD(((ROW(B7821)-ROW(B$7))),$C$5)+1,"")</f>
        <v/>
      </c>
      <c r="C7821" s="28">
        <f>ROUNDDOWN(((ROW(C7821)-ROW(C$7))/C$5)+1,0)</f>
        <v/>
      </c>
    </row>
    <row r="7822">
      <c r="B7822" s="28">
        <f>IF(C7822&lt; $D$4+1,MOD(((ROW(B7822)-ROW(B$7))),$C$5)+1,"")</f>
        <v/>
      </c>
      <c r="C7822" s="28">
        <f>ROUNDDOWN(((ROW(C7822)-ROW(C$7))/C$5)+1,0)</f>
        <v/>
      </c>
    </row>
    <row r="7823">
      <c r="B7823" s="28">
        <f>IF(C7823&lt; $D$4+1,MOD(((ROW(B7823)-ROW(B$7))),$C$5)+1,"")</f>
        <v/>
      </c>
      <c r="C7823" s="28">
        <f>ROUNDDOWN(((ROW(C7823)-ROW(C$7))/C$5)+1,0)</f>
        <v/>
      </c>
    </row>
    <row r="7824">
      <c r="B7824" s="28">
        <f>IF(C7824&lt; $D$4+1,MOD(((ROW(B7824)-ROW(B$7))),$C$5)+1,"")</f>
        <v/>
      </c>
      <c r="C7824" s="28">
        <f>ROUNDDOWN(((ROW(C7824)-ROW(C$7))/C$5)+1,0)</f>
        <v/>
      </c>
    </row>
    <row r="7825">
      <c r="B7825" s="28">
        <f>IF(C7825&lt; $D$4+1,MOD(((ROW(B7825)-ROW(B$7))),$C$5)+1,"")</f>
        <v/>
      </c>
      <c r="C7825" s="28">
        <f>ROUNDDOWN(((ROW(C7825)-ROW(C$7))/C$5)+1,0)</f>
        <v/>
      </c>
    </row>
    <row r="7826">
      <c r="B7826" s="28">
        <f>IF(C7826&lt; $D$4+1,MOD(((ROW(B7826)-ROW(B$7))),$C$5)+1,"")</f>
        <v/>
      </c>
      <c r="C7826" s="28">
        <f>ROUNDDOWN(((ROW(C7826)-ROW(C$7))/C$5)+1,0)</f>
        <v/>
      </c>
    </row>
    <row r="7827">
      <c r="B7827" s="28">
        <f>IF(C7827&lt; $D$4+1,MOD(((ROW(B7827)-ROW(B$7))),$C$5)+1,"")</f>
        <v/>
      </c>
      <c r="C7827" s="28">
        <f>ROUNDDOWN(((ROW(C7827)-ROW(C$7))/C$5)+1,0)</f>
        <v/>
      </c>
    </row>
    <row r="7828">
      <c r="B7828" s="28">
        <f>IF(C7828&lt; $D$4+1,MOD(((ROW(B7828)-ROW(B$7))),$C$5)+1,"")</f>
        <v/>
      </c>
      <c r="C7828" s="28">
        <f>ROUNDDOWN(((ROW(C7828)-ROW(C$7))/C$5)+1,0)</f>
        <v/>
      </c>
    </row>
    <row r="7829">
      <c r="B7829" s="28">
        <f>IF(C7829&lt; $D$4+1,MOD(((ROW(B7829)-ROW(B$7))),$C$5)+1,"")</f>
        <v/>
      </c>
      <c r="C7829" s="28">
        <f>ROUNDDOWN(((ROW(C7829)-ROW(C$7))/C$5)+1,0)</f>
        <v/>
      </c>
    </row>
    <row r="7830">
      <c r="B7830" s="28">
        <f>IF(C7830&lt; $D$4+1,MOD(((ROW(B7830)-ROW(B$7))),$C$5)+1,"")</f>
        <v/>
      </c>
      <c r="C7830" s="28">
        <f>ROUNDDOWN(((ROW(C7830)-ROW(C$7))/C$5)+1,0)</f>
        <v/>
      </c>
    </row>
    <row r="7831">
      <c r="B7831" s="28">
        <f>IF(C7831&lt; $D$4+1,MOD(((ROW(B7831)-ROW(B$7))),$C$5)+1,"")</f>
        <v/>
      </c>
      <c r="C7831" s="28">
        <f>ROUNDDOWN(((ROW(C7831)-ROW(C$7))/C$5)+1,0)</f>
        <v/>
      </c>
    </row>
    <row r="7832">
      <c r="B7832" s="28">
        <f>IF(C7832&lt; $D$4+1,MOD(((ROW(B7832)-ROW(B$7))),$C$5)+1,"")</f>
        <v/>
      </c>
      <c r="C7832" s="28">
        <f>ROUNDDOWN(((ROW(C7832)-ROW(C$7))/C$5)+1,0)</f>
        <v/>
      </c>
    </row>
    <row r="7833">
      <c r="B7833" s="28">
        <f>IF(C7833&lt; $D$4+1,MOD(((ROW(B7833)-ROW(B$7))),$C$5)+1,"")</f>
        <v/>
      </c>
      <c r="C7833" s="28">
        <f>ROUNDDOWN(((ROW(C7833)-ROW(C$7))/C$5)+1,0)</f>
        <v/>
      </c>
    </row>
    <row r="7834">
      <c r="B7834" s="28">
        <f>IF(C7834&lt; $D$4+1,MOD(((ROW(B7834)-ROW(B$7))),$C$5)+1,"")</f>
        <v/>
      </c>
      <c r="C7834" s="28">
        <f>ROUNDDOWN(((ROW(C7834)-ROW(C$7))/C$5)+1,0)</f>
        <v/>
      </c>
    </row>
    <row r="7835">
      <c r="B7835" s="28">
        <f>IF(C7835&lt; $D$4+1,MOD(((ROW(B7835)-ROW(B$7))),$C$5)+1,"")</f>
        <v/>
      </c>
      <c r="C7835" s="28">
        <f>ROUNDDOWN(((ROW(C7835)-ROW(C$7))/C$5)+1,0)</f>
        <v/>
      </c>
    </row>
    <row r="7836">
      <c r="B7836" s="28">
        <f>IF(C7836&lt; $D$4+1,MOD(((ROW(B7836)-ROW(B$7))),$C$5)+1,"")</f>
        <v/>
      </c>
      <c r="C7836" s="28">
        <f>ROUNDDOWN(((ROW(C7836)-ROW(C$7))/C$5)+1,0)</f>
        <v/>
      </c>
    </row>
    <row r="7837">
      <c r="B7837" s="28">
        <f>IF(C7837&lt; $D$4+1,MOD(((ROW(B7837)-ROW(B$7))),$C$5)+1,"")</f>
        <v/>
      </c>
      <c r="C7837" s="28">
        <f>ROUNDDOWN(((ROW(C7837)-ROW(C$7))/C$5)+1,0)</f>
        <v/>
      </c>
    </row>
    <row r="7838">
      <c r="B7838" s="28">
        <f>IF(C7838&lt; $D$4+1,MOD(((ROW(B7838)-ROW(B$7))),$C$5)+1,"")</f>
        <v/>
      </c>
      <c r="C7838" s="28">
        <f>ROUNDDOWN(((ROW(C7838)-ROW(C$7))/C$5)+1,0)</f>
        <v/>
      </c>
    </row>
    <row r="7839">
      <c r="B7839" s="28">
        <f>IF(C7839&lt; $D$4+1,MOD(((ROW(B7839)-ROW(B$7))),$C$5)+1,"")</f>
        <v/>
      </c>
      <c r="C7839" s="28">
        <f>ROUNDDOWN(((ROW(C7839)-ROW(C$7))/C$5)+1,0)</f>
        <v/>
      </c>
    </row>
    <row r="7840">
      <c r="B7840" s="28">
        <f>IF(C7840&lt; $D$4+1,MOD(((ROW(B7840)-ROW(B$7))),$C$5)+1,"")</f>
        <v/>
      </c>
      <c r="C7840" s="28">
        <f>ROUNDDOWN(((ROW(C7840)-ROW(C$7))/C$5)+1,0)</f>
        <v/>
      </c>
    </row>
    <row r="7841">
      <c r="B7841" s="28">
        <f>IF(C7841&lt; $D$4+1,MOD(((ROW(B7841)-ROW(B$7))),$C$5)+1,"")</f>
        <v/>
      </c>
      <c r="C7841" s="28">
        <f>ROUNDDOWN(((ROW(C7841)-ROW(C$7))/C$5)+1,0)</f>
        <v/>
      </c>
    </row>
    <row r="7842">
      <c r="B7842" s="28">
        <f>IF(C7842&lt; $D$4+1,MOD(((ROW(B7842)-ROW(B$7))),$C$5)+1,"")</f>
        <v/>
      </c>
      <c r="C7842" s="28">
        <f>ROUNDDOWN(((ROW(C7842)-ROW(C$7))/C$5)+1,0)</f>
        <v/>
      </c>
    </row>
    <row r="7843">
      <c r="B7843" s="28">
        <f>IF(C7843&lt; $D$4+1,MOD(((ROW(B7843)-ROW(B$7))),$C$5)+1,"")</f>
        <v/>
      </c>
      <c r="C7843" s="28">
        <f>ROUNDDOWN(((ROW(C7843)-ROW(C$7))/C$5)+1,0)</f>
        <v/>
      </c>
    </row>
    <row r="7844">
      <c r="B7844" s="28">
        <f>IF(C7844&lt; $D$4+1,MOD(((ROW(B7844)-ROW(B$7))),$C$5)+1,"")</f>
        <v/>
      </c>
      <c r="C7844" s="28">
        <f>ROUNDDOWN(((ROW(C7844)-ROW(C$7))/C$5)+1,0)</f>
        <v/>
      </c>
    </row>
    <row r="7845">
      <c r="B7845" s="28">
        <f>IF(C7845&lt; $D$4+1,MOD(((ROW(B7845)-ROW(B$7))),$C$5)+1,"")</f>
        <v/>
      </c>
      <c r="C7845" s="28">
        <f>ROUNDDOWN(((ROW(C7845)-ROW(C$7))/C$5)+1,0)</f>
        <v/>
      </c>
    </row>
    <row r="7846">
      <c r="B7846" s="28">
        <f>IF(C7846&lt; $D$4+1,MOD(((ROW(B7846)-ROW(B$7))),$C$5)+1,"")</f>
        <v/>
      </c>
      <c r="C7846" s="28">
        <f>ROUNDDOWN(((ROW(C7846)-ROW(C$7))/C$5)+1,0)</f>
        <v/>
      </c>
    </row>
    <row r="7847">
      <c r="B7847" s="28">
        <f>IF(C7847&lt; $D$4+1,MOD(((ROW(B7847)-ROW(B$7))),$C$5)+1,"")</f>
        <v/>
      </c>
      <c r="C7847" s="28">
        <f>ROUNDDOWN(((ROW(C7847)-ROW(C$7))/C$5)+1,0)</f>
        <v/>
      </c>
    </row>
    <row r="7848">
      <c r="B7848" s="28">
        <f>IF(C7848&lt; $D$4+1,MOD(((ROW(B7848)-ROW(B$7))),$C$5)+1,"")</f>
        <v/>
      </c>
      <c r="C7848" s="28">
        <f>ROUNDDOWN(((ROW(C7848)-ROW(C$7))/C$5)+1,0)</f>
        <v/>
      </c>
    </row>
    <row r="7849">
      <c r="B7849" s="28">
        <f>IF(C7849&lt; $D$4+1,MOD(((ROW(B7849)-ROW(B$7))),$C$5)+1,"")</f>
        <v/>
      </c>
      <c r="C7849" s="28">
        <f>ROUNDDOWN(((ROW(C7849)-ROW(C$7))/C$5)+1,0)</f>
        <v/>
      </c>
    </row>
    <row r="7850">
      <c r="B7850" s="28">
        <f>IF(C7850&lt; $D$4+1,MOD(((ROW(B7850)-ROW(B$7))),$C$5)+1,"")</f>
        <v/>
      </c>
      <c r="C7850" s="28">
        <f>ROUNDDOWN(((ROW(C7850)-ROW(C$7))/C$5)+1,0)</f>
        <v/>
      </c>
    </row>
    <row r="7851">
      <c r="B7851" s="28">
        <f>IF(C7851&lt; $D$4+1,MOD(((ROW(B7851)-ROW(B$7))),$C$5)+1,"")</f>
        <v/>
      </c>
      <c r="C7851" s="28">
        <f>ROUNDDOWN(((ROW(C7851)-ROW(C$7))/C$5)+1,0)</f>
        <v/>
      </c>
    </row>
    <row r="7852">
      <c r="B7852" s="28">
        <f>IF(C7852&lt; $D$4+1,MOD(((ROW(B7852)-ROW(B$7))),$C$5)+1,"")</f>
        <v/>
      </c>
      <c r="C7852" s="28">
        <f>ROUNDDOWN(((ROW(C7852)-ROW(C$7))/C$5)+1,0)</f>
        <v/>
      </c>
    </row>
    <row r="7853">
      <c r="B7853" s="28">
        <f>IF(C7853&lt; $D$4+1,MOD(((ROW(B7853)-ROW(B$7))),$C$5)+1,"")</f>
        <v/>
      </c>
      <c r="C7853" s="28">
        <f>ROUNDDOWN(((ROW(C7853)-ROW(C$7))/C$5)+1,0)</f>
        <v/>
      </c>
    </row>
    <row r="7854">
      <c r="B7854" s="28">
        <f>IF(C7854&lt; $D$4+1,MOD(((ROW(B7854)-ROW(B$7))),$C$5)+1,"")</f>
        <v/>
      </c>
      <c r="C7854" s="28">
        <f>ROUNDDOWN(((ROW(C7854)-ROW(C$7))/C$5)+1,0)</f>
        <v/>
      </c>
    </row>
    <row r="7855">
      <c r="B7855" s="28">
        <f>IF(C7855&lt; $D$4+1,MOD(((ROW(B7855)-ROW(B$7))),$C$5)+1,"")</f>
        <v/>
      </c>
      <c r="C7855" s="28">
        <f>ROUNDDOWN(((ROW(C7855)-ROW(C$7))/C$5)+1,0)</f>
        <v/>
      </c>
    </row>
    <row r="7856">
      <c r="B7856" s="28">
        <f>IF(C7856&lt; $D$4+1,MOD(((ROW(B7856)-ROW(B$7))),$C$5)+1,"")</f>
        <v/>
      </c>
      <c r="C7856" s="28">
        <f>ROUNDDOWN(((ROW(C7856)-ROW(C$7))/C$5)+1,0)</f>
        <v/>
      </c>
    </row>
    <row r="7857">
      <c r="B7857" s="28">
        <f>IF(C7857&lt; $D$4+1,MOD(((ROW(B7857)-ROW(B$7))),$C$5)+1,"")</f>
        <v/>
      </c>
      <c r="C7857" s="28">
        <f>ROUNDDOWN(((ROW(C7857)-ROW(C$7))/C$5)+1,0)</f>
        <v/>
      </c>
    </row>
    <row r="7858">
      <c r="B7858" s="28">
        <f>IF(C7858&lt; $D$4+1,MOD(((ROW(B7858)-ROW(B$7))),$C$5)+1,"")</f>
        <v/>
      </c>
      <c r="C7858" s="28">
        <f>ROUNDDOWN(((ROW(C7858)-ROW(C$7))/C$5)+1,0)</f>
        <v/>
      </c>
    </row>
    <row r="7859">
      <c r="B7859" s="28">
        <f>IF(C7859&lt; $D$4+1,MOD(((ROW(B7859)-ROW(B$7))),$C$5)+1,"")</f>
        <v/>
      </c>
      <c r="C7859" s="28">
        <f>ROUNDDOWN(((ROW(C7859)-ROW(C$7))/C$5)+1,0)</f>
        <v/>
      </c>
    </row>
    <row r="7860">
      <c r="B7860" s="28">
        <f>IF(C7860&lt; $D$4+1,MOD(((ROW(B7860)-ROW(B$7))),$C$5)+1,"")</f>
        <v/>
      </c>
      <c r="C7860" s="28">
        <f>ROUNDDOWN(((ROW(C7860)-ROW(C$7))/C$5)+1,0)</f>
        <v/>
      </c>
    </row>
    <row r="7861">
      <c r="B7861" s="28">
        <f>IF(C7861&lt; $D$4+1,MOD(((ROW(B7861)-ROW(B$7))),$C$5)+1,"")</f>
        <v/>
      </c>
      <c r="C7861" s="28">
        <f>ROUNDDOWN(((ROW(C7861)-ROW(C$7))/C$5)+1,0)</f>
        <v/>
      </c>
    </row>
    <row r="7862">
      <c r="B7862" s="28">
        <f>IF(C7862&lt; $D$4+1,MOD(((ROW(B7862)-ROW(B$7))),$C$5)+1,"")</f>
        <v/>
      </c>
      <c r="C7862" s="28">
        <f>ROUNDDOWN(((ROW(C7862)-ROW(C$7))/C$5)+1,0)</f>
        <v/>
      </c>
    </row>
    <row r="7863">
      <c r="B7863" s="28">
        <f>IF(C7863&lt; $D$4+1,MOD(((ROW(B7863)-ROW(B$7))),$C$5)+1,"")</f>
        <v/>
      </c>
      <c r="C7863" s="28">
        <f>ROUNDDOWN(((ROW(C7863)-ROW(C$7))/C$5)+1,0)</f>
        <v/>
      </c>
    </row>
    <row r="7864">
      <c r="B7864" s="28">
        <f>IF(C7864&lt; $D$4+1,MOD(((ROW(B7864)-ROW(B$7))),$C$5)+1,"")</f>
        <v/>
      </c>
      <c r="C7864" s="28">
        <f>ROUNDDOWN(((ROW(C7864)-ROW(C$7))/C$5)+1,0)</f>
        <v/>
      </c>
    </row>
    <row r="7865">
      <c r="B7865" s="28">
        <f>IF(C7865&lt; $D$4+1,MOD(((ROW(B7865)-ROW(B$7))),$C$5)+1,"")</f>
        <v/>
      </c>
      <c r="C7865" s="28">
        <f>ROUNDDOWN(((ROW(C7865)-ROW(C$7))/C$5)+1,0)</f>
        <v/>
      </c>
    </row>
    <row r="7866">
      <c r="B7866" s="28">
        <f>IF(C7866&lt; $D$4+1,MOD(((ROW(B7866)-ROW(B$7))),$C$5)+1,"")</f>
        <v/>
      </c>
      <c r="C7866" s="28">
        <f>ROUNDDOWN(((ROW(C7866)-ROW(C$7))/C$5)+1,0)</f>
        <v/>
      </c>
    </row>
    <row r="7867">
      <c r="B7867" s="28">
        <f>IF(C7867&lt; $D$4+1,MOD(((ROW(B7867)-ROW(B$7))),$C$5)+1,"")</f>
        <v/>
      </c>
      <c r="C7867" s="28">
        <f>ROUNDDOWN(((ROW(C7867)-ROW(C$7))/C$5)+1,0)</f>
        <v/>
      </c>
    </row>
    <row r="7868">
      <c r="B7868" s="28">
        <f>IF(C7868&lt; $D$4+1,MOD(((ROW(B7868)-ROW(B$7))),$C$5)+1,"")</f>
        <v/>
      </c>
      <c r="C7868" s="28">
        <f>ROUNDDOWN(((ROW(C7868)-ROW(C$7))/C$5)+1,0)</f>
        <v/>
      </c>
    </row>
    <row r="7869">
      <c r="B7869" s="28">
        <f>IF(C7869&lt; $D$4+1,MOD(((ROW(B7869)-ROW(B$7))),$C$5)+1,"")</f>
        <v/>
      </c>
      <c r="C7869" s="28">
        <f>ROUNDDOWN(((ROW(C7869)-ROW(C$7))/C$5)+1,0)</f>
        <v/>
      </c>
    </row>
    <row r="7870">
      <c r="B7870" s="28">
        <f>IF(C7870&lt; $D$4+1,MOD(((ROW(B7870)-ROW(B$7))),$C$5)+1,"")</f>
        <v/>
      </c>
      <c r="C7870" s="28">
        <f>ROUNDDOWN(((ROW(C7870)-ROW(C$7))/C$5)+1,0)</f>
        <v/>
      </c>
    </row>
    <row r="7871">
      <c r="B7871" s="28">
        <f>IF(C7871&lt; $D$4+1,MOD(((ROW(B7871)-ROW(B$7))),$C$5)+1,"")</f>
        <v/>
      </c>
      <c r="C7871" s="28">
        <f>ROUNDDOWN(((ROW(C7871)-ROW(C$7))/C$5)+1,0)</f>
        <v/>
      </c>
    </row>
    <row r="7872">
      <c r="B7872" s="28">
        <f>IF(C7872&lt; $D$4+1,MOD(((ROW(B7872)-ROW(B$7))),$C$5)+1,"")</f>
        <v/>
      </c>
      <c r="C7872" s="28">
        <f>ROUNDDOWN(((ROW(C7872)-ROW(C$7))/C$5)+1,0)</f>
        <v/>
      </c>
    </row>
    <row r="7873">
      <c r="B7873" s="28">
        <f>IF(C7873&lt; $D$4+1,MOD(((ROW(B7873)-ROW(B$7))),$C$5)+1,"")</f>
        <v/>
      </c>
      <c r="C7873" s="28">
        <f>ROUNDDOWN(((ROW(C7873)-ROW(C$7))/C$5)+1,0)</f>
        <v/>
      </c>
    </row>
    <row r="7874">
      <c r="B7874" s="28">
        <f>IF(C7874&lt; $D$4+1,MOD(((ROW(B7874)-ROW(B$7))),$C$5)+1,"")</f>
        <v/>
      </c>
      <c r="C7874" s="28">
        <f>ROUNDDOWN(((ROW(C7874)-ROW(C$7))/C$5)+1,0)</f>
        <v/>
      </c>
    </row>
    <row r="7875">
      <c r="B7875" s="28">
        <f>IF(C7875&lt; $D$4+1,MOD(((ROW(B7875)-ROW(B$7))),$C$5)+1,"")</f>
        <v/>
      </c>
      <c r="C7875" s="28">
        <f>ROUNDDOWN(((ROW(C7875)-ROW(C$7))/C$5)+1,0)</f>
        <v/>
      </c>
    </row>
    <row r="7876">
      <c r="B7876" s="28">
        <f>IF(C7876&lt; $D$4+1,MOD(((ROW(B7876)-ROW(B$7))),$C$5)+1,"")</f>
        <v/>
      </c>
      <c r="C7876" s="28">
        <f>ROUNDDOWN(((ROW(C7876)-ROW(C$7))/C$5)+1,0)</f>
        <v/>
      </c>
    </row>
    <row r="7877">
      <c r="B7877" s="28">
        <f>IF(C7877&lt; $D$4+1,MOD(((ROW(B7877)-ROW(B$7))),$C$5)+1,"")</f>
        <v/>
      </c>
      <c r="C7877" s="28">
        <f>ROUNDDOWN(((ROW(C7877)-ROW(C$7))/C$5)+1,0)</f>
        <v/>
      </c>
    </row>
    <row r="7878">
      <c r="B7878" s="28">
        <f>IF(C7878&lt; $D$4+1,MOD(((ROW(B7878)-ROW(B$7))),$C$5)+1,"")</f>
        <v/>
      </c>
      <c r="C7878" s="28">
        <f>ROUNDDOWN(((ROW(C7878)-ROW(C$7))/C$5)+1,0)</f>
        <v/>
      </c>
    </row>
    <row r="7879">
      <c r="B7879" s="28">
        <f>IF(C7879&lt; $D$4+1,MOD(((ROW(B7879)-ROW(B$7))),$C$5)+1,"")</f>
        <v/>
      </c>
      <c r="C7879" s="28">
        <f>ROUNDDOWN(((ROW(C7879)-ROW(C$7))/C$5)+1,0)</f>
        <v/>
      </c>
    </row>
    <row r="7880">
      <c r="B7880" s="28">
        <f>IF(C7880&lt; $D$4+1,MOD(((ROW(B7880)-ROW(B$7))),$C$5)+1,"")</f>
        <v/>
      </c>
      <c r="C7880" s="28">
        <f>ROUNDDOWN(((ROW(C7880)-ROW(C$7))/C$5)+1,0)</f>
        <v/>
      </c>
    </row>
    <row r="7881">
      <c r="B7881" s="28">
        <f>IF(C7881&lt; $D$4+1,MOD(((ROW(B7881)-ROW(B$7))),$C$5)+1,"")</f>
        <v/>
      </c>
      <c r="C7881" s="28">
        <f>ROUNDDOWN(((ROW(C7881)-ROW(C$7))/C$5)+1,0)</f>
        <v/>
      </c>
    </row>
    <row r="7882">
      <c r="B7882" s="28">
        <f>IF(C7882&lt; $D$4+1,MOD(((ROW(B7882)-ROW(B$7))),$C$5)+1,"")</f>
        <v/>
      </c>
      <c r="C7882" s="28">
        <f>ROUNDDOWN(((ROW(C7882)-ROW(C$7))/C$5)+1,0)</f>
        <v/>
      </c>
    </row>
    <row r="7883">
      <c r="B7883" s="28">
        <f>IF(C7883&lt; $D$4+1,MOD(((ROW(B7883)-ROW(B$7))),$C$5)+1,"")</f>
        <v/>
      </c>
      <c r="C7883" s="28">
        <f>ROUNDDOWN(((ROW(C7883)-ROW(C$7))/C$5)+1,0)</f>
        <v/>
      </c>
    </row>
    <row r="7884">
      <c r="B7884" s="28">
        <f>IF(C7884&lt; $D$4+1,MOD(((ROW(B7884)-ROW(B$7))),$C$5)+1,"")</f>
        <v/>
      </c>
      <c r="C7884" s="28">
        <f>ROUNDDOWN(((ROW(C7884)-ROW(C$7))/C$5)+1,0)</f>
        <v/>
      </c>
    </row>
    <row r="7885">
      <c r="B7885" s="28">
        <f>IF(C7885&lt; $D$4+1,MOD(((ROW(B7885)-ROW(B$7))),$C$5)+1,"")</f>
        <v/>
      </c>
      <c r="C7885" s="28">
        <f>ROUNDDOWN(((ROW(C7885)-ROW(C$7))/C$5)+1,0)</f>
        <v/>
      </c>
    </row>
    <row r="7886">
      <c r="B7886" s="28">
        <f>IF(C7886&lt; $D$4+1,MOD(((ROW(B7886)-ROW(B$7))),$C$5)+1,"")</f>
        <v/>
      </c>
      <c r="C7886" s="28">
        <f>ROUNDDOWN(((ROW(C7886)-ROW(C$7))/C$5)+1,0)</f>
        <v/>
      </c>
    </row>
    <row r="7887">
      <c r="B7887" s="28">
        <f>IF(C7887&lt; $D$4+1,MOD(((ROW(B7887)-ROW(B$7))),$C$5)+1,"")</f>
        <v/>
      </c>
      <c r="C7887" s="28">
        <f>ROUNDDOWN(((ROW(C7887)-ROW(C$7))/C$5)+1,0)</f>
        <v/>
      </c>
    </row>
    <row r="7888">
      <c r="B7888" s="28">
        <f>IF(C7888&lt; $D$4+1,MOD(((ROW(B7888)-ROW(B$7))),$C$5)+1,"")</f>
        <v/>
      </c>
      <c r="C7888" s="28">
        <f>ROUNDDOWN(((ROW(C7888)-ROW(C$7))/C$5)+1,0)</f>
        <v/>
      </c>
    </row>
    <row r="7889">
      <c r="B7889" s="28">
        <f>IF(C7889&lt; $D$4+1,MOD(((ROW(B7889)-ROW(B$7))),$C$5)+1,"")</f>
        <v/>
      </c>
      <c r="C7889" s="28">
        <f>ROUNDDOWN(((ROW(C7889)-ROW(C$7))/C$5)+1,0)</f>
        <v/>
      </c>
    </row>
    <row r="7890">
      <c r="B7890" s="28">
        <f>IF(C7890&lt; $D$4+1,MOD(((ROW(B7890)-ROW(B$7))),$C$5)+1,"")</f>
        <v/>
      </c>
      <c r="C7890" s="28">
        <f>ROUNDDOWN(((ROW(C7890)-ROW(C$7))/C$5)+1,0)</f>
        <v/>
      </c>
    </row>
    <row r="7891">
      <c r="B7891" s="28">
        <f>IF(C7891&lt; $D$4+1,MOD(((ROW(B7891)-ROW(B$7))),$C$5)+1,"")</f>
        <v/>
      </c>
      <c r="C7891" s="28">
        <f>ROUNDDOWN(((ROW(C7891)-ROW(C$7))/C$5)+1,0)</f>
        <v/>
      </c>
    </row>
    <row r="7892">
      <c r="B7892" s="28">
        <f>IF(C7892&lt; $D$4+1,MOD(((ROW(B7892)-ROW(B$7))),$C$5)+1,"")</f>
        <v/>
      </c>
      <c r="C7892" s="28">
        <f>ROUNDDOWN(((ROW(C7892)-ROW(C$7))/C$5)+1,0)</f>
        <v/>
      </c>
    </row>
    <row r="7893">
      <c r="B7893" s="28">
        <f>IF(C7893&lt; $D$4+1,MOD(((ROW(B7893)-ROW(B$7))),$C$5)+1,"")</f>
        <v/>
      </c>
      <c r="C7893" s="28">
        <f>ROUNDDOWN(((ROW(C7893)-ROW(C$7))/C$5)+1,0)</f>
        <v/>
      </c>
    </row>
    <row r="7894">
      <c r="B7894" s="28">
        <f>IF(C7894&lt; $D$4+1,MOD(((ROW(B7894)-ROW(B$7))),$C$5)+1,"")</f>
        <v/>
      </c>
      <c r="C7894" s="28">
        <f>ROUNDDOWN(((ROW(C7894)-ROW(C$7))/C$5)+1,0)</f>
        <v/>
      </c>
    </row>
    <row r="7895">
      <c r="B7895" s="28">
        <f>IF(C7895&lt; $D$4+1,MOD(((ROW(B7895)-ROW(B$7))),$C$5)+1,"")</f>
        <v/>
      </c>
      <c r="C7895" s="28">
        <f>ROUNDDOWN(((ROW(C7895)-ROW(C$7))/C$5)+1,0)</f>
        <v/>
      </c>
    </row>
    <row r="7896">
      <c r="B7896" s="28">
        <f>IF(C7896&lt; $D$4+1,MOD(((ROW(B7896)-ROW(B$7))),$C$5)+1,"")</f>
        <v/>
      </c>
      <c r="C7896" s="28">
        <f>ROUNDDOWN(((ROW(C7896)-ROW(C$7))/C$5)+1,0)</f>
        <v/>
      </c>
    </row>
    <row r="7897">
      <c r="B7897" s="28">
        <f>IF(C7897&lt; $D$4+1,MOD(((ROW(B7897)-ROW(B$7))),$C$5)+1,"")</f>
        <v/>
      </c>
      <c r="C7897" s="28">
        <f>ROUNDDOWN(((ROW(C7897)-ROW(C$7))/C$5)+1,0)</f>
        <v/>
      </c>
    </row>
    <row r="7898">
      <c r="B7898" s="28">
        <f>IF(C7898&lt; $D$4+1,MOD(((ROW(B7898)-ROW(B$7))),$C$5)+1,"")</f>
        <v/>
      </c>
      <c r="C7898" s="28">
        <f>ROUNDDOWN(((ROW(C7898)-ROW(C$7))/C$5)+1,0)</f>
        <v/>
      </c>
    </row>
    <row r="7899">
      <c r="B7899" s="28">
        <f>IF(C7899&lt; $D$4+1,MOD(((ROW(B7899)-ROW(B$7))),$C$5)+1,"")</f>
        <v/>
      </c>
      <c r="C7899" s="28">
        <f>ROUNDDOWN(((ROW(C7899)-ROW(C$7))/C$5)+1,0)</f>
        <v/>
      </c>
    </row>
    <row r="7900">
      <c r="B7900" s="28">
        <f>IF(C7900&lt; $D$4+1,MOD(((ROW(B7900)-ROW(B$7))),$C$5)+1,"")</f>
        <v/>
      </c>
      <c r="C7900" s="28">
        <f>ROUNDDOWN(((ROW(C7900)-ROW(C$7))/C$5)+1,0)</f>
        <v/>
      </c>
    </row>
    <row r="7901">
      <c r="B7901" s="28">
        <f>IF(C7901&lt; $D$4+1,MOD(((ROW(B7901)-ROW(B$7))),$C$5)+1,"")</f>
        <v/>
      </c>
      <c r="C7901" s="28">
        <f>ROUNDDOWN(((ROW(C7901)-ROW(C$7))/C$5)+1,0)</f>
        <v/>
      </c>
    </row>
    <row r="7902">
      <c r="B7902" s="28">
        <f>IF(C7902&lt; $D$4+1,MOD(((ROW(B7902)-ROW(B$7))),$C$5)+1,"")</f>
        <v/>
      </c>
      <c r="C7902" s="28">
        <f>ROUNDDOWN(((ROW(C7902)-ROW(C$7))/C$5)+1,0)</f>
        <v/>
      </c>
    </row>
    <row r="7903">
      <c r="B7903" s="28">
        <f>IF(C7903&lt; $D$4+1,MOD(((ROW(B7903)-ROW(B$7))),$C$5)+1,"")</f>
        <v/>
      </c>
      <c r="C7903" s="28">
        <f>ROUNDDOWN(((ROW(C7903)-ROW(C$7))/C$5)+1,0)</f>
        <v/>
      </c>
    </row>
    <row r="7904">
      <c r="B7904" s="28">
        <f>IF(C7904&lt; $D$4+1,MOD(((ROW(B7904)-ROW(B$7))),$C$5)+1,"")</f>
        <v/>
      </c>
      <c r="C7904" s="28">
        <f>ROUNDDOWN(((ROW(C7904)-ROW(C$7))/C$5)+1,0)</f>
        <v/>
      </c>
    </row>
    <row r="7905">
      <c r="B7905" s="28">
        <f>IF(C7905&lt; $D$4+1,MOD(((ROW(B7905)-ROW(B$7))),$C$5)+1,"")</f>
        <v/>
      </c>
      <c r="C7905" s="28">
        <f>ROUNDDOWN(((ROW(C7905)-ROW(C$7))/C$5)+1,0)</f>
        <v/>
      </c>
    </row>
    <row r="7906">
      <c r="B7906" s="28">
        <f>IF(C7906&lt; $D$4+1,MOD(((ROW(B7906)-ROW(B$7))),$C$5)+1,"")</f>
        <v/>
      </c>
      <c r="C7906" s="28">
        <f>ROUNDDOWN(((ROW(C7906)-ROW(C$7))/C$5)+1,0)</f>
        <v/>
      </c>
    </row>
    <row r="7907">
      <c r="B7907" s="28">
        <f>IF(C7907&lt; $D$4+1,MOD(((ROW(B7907)-ROW(B$7))),$C$5)+1,"")</f>
        <v/>
      </c>
      <c r="C7907" s="28">
        <f>ROUNDDOWN(((ROW(C7907)-ROW(C$7))/C$5)+1,0)</f>
        <v/>
      </c>
    </row>
    <row r="7908">
      <c r="B7908" s="28">
        <f>IF(C7908&lt; $D$4+1,MOD(((ROW(B7908)-ROW(B$7))),$C$5)+1,"")</f>
        <v/>
      </c>
      <c r="C7908" s="28">
        <f>ROUNDDOWN(((ROW(C7908)-ROW(C$7))/C$5)+1,0)</f>
        <v/>
      </c>
    </row>
    <row r="7909">
      <c r="B7909" s="28">
        <f>IF(C7909&lt; $D$4+1,MOD(((ROW(B7909)-ROW(B$7))),$C$5)+1,"")</f>
        <v/>
      </c>
      <c r="C7909" s="28">
        <f>ROUNDDOWN(((ROW(C7909)-ROW(C$7))/C$5)+1,0)</f>
        <v/>
      </c>
    </row>
    <row r="7910">
      <c r="B7910" s="28">
        <f>IF(C7910&lt; $D$4+1,MOD(((ROW(B7910)-ROW(B$7))),$C$5)+1,"")</f>
        <v/>
      </c>
      <c r="C7910" s="28">
        <f>ROUNDDOWN(((ROW(C7910)-ROW(C$7))/C$5)+1,0)</f>
        <v/>
      </c>
    </row>
    <row r="7911">
      <c r="B7911" s="28">
        <f>IF(C7911&lt; $D$4+1,MOD(((ROW(B7911)-ROW(B$7))),$C$5)+1,"")</f>
        <v/>
      </c>
      <c r="C7911" s="28">
        <f>ROUNDDOWN(((ROW(C7911)-ROW(C$7))/C$5)+1,0)</f>
        <v/>
      </c>
    </row>
    <row r="7912">
      <c r="B7912" s="28">
        <f>IF(C7912&lt; $D$4+1,MOD(((ROW(B7912)-ROW(B$7))),$C$5)+1,"")</f>
        <v/>
      </c>
      <c r="C7912" s="28">
        <f>ROUNDDOWN(((ROW(C7912)-ROW(C$7))/C$5)+1,0)</f>
        <v/>
      </c>
    </row>
    <row r="7913">
      <c r="B7913" s="28">
        <f>IF(C7913&lt; $D$4+1,MOD(((ROW(B7913)-ROW(B$7))),$C$5)+1,"")</f>
        <v/>
      </c>
      <c r="C7913" s="28">
        <f>ROUNDDOWN(((ROW(C7913)-ROW(C$7))/C$5)+1,0)</f>
        <v/>
      </c>
    </row>
    <row r="7914">
      <c r="B7914" s="28">
        <f>IF(C7914&lt; $D$4+1,MOD(((ROW(B7914)-ROW(B$7))),$C$5)+1,"")</f>
        <v/>
      </c>
      <c r="C7914" s="28">
        <f>ROUNDDOWN(((ROW(C7914)-ROW(C$7))/C$5)+1,0)</f>
        <v/>
      </c>
    </row>
    <row r="7915">
      <c r="B7915" s="28">
        <f>IF(C7915&lt; $D$4+1,MOD(((ROW(B7915)-ROW(B$7))),$C$5)+1,"")</f>
        <v/>
      </c>
      <c r="C7915" s="28">
        <f>ROUNDDOWN(((ROW(C7915)-ROW(C$7))/C$5)+1,0)</f>
        <v/>
      </c>
    </row>
    <row r="7916">
      <c r="B7916" s="28">
        <f>IF(C7916&lt; $D$4+1,MOD(((ROW(B7916)-ROW(B$7))),$C$5)+1,"")</f>
        <v/>
      </c>
      <c r="C7916" s="28">
        <f>ROUNDDOWN(((ROW(C7916)-ROW(C$7))/C$5)+1,0)</f>
        <v/>
      </c>
    </row>
    <row r="7917">
      <c r="B7917" s="28">
        <f>IF(C7917&lt; $D$4+1,MOD(((ROW(B7917)-ROW(B$7))),$C$5)+1,"")</f>
        <v/>
      </c>
      <c r="C7917" s="28">
        <f>ROUNDDOWN(((ROW(C7917)-ROW(C$7))/C$5)+1,0)</f>
        <v/>
      </c>
    </row>
    <row r="7918">
      <c r="B7918" s="28">
        <f>IF(C7918&lt; $D$4+1,MOD(((ROW(B7918)-ROW(B$7))),$C$5)+1,"")</f>
        <v/>
      </c>
      <c r="C7918" s="28">
        <f>ROUNDDOWN(((ROW(C7918)-ROW(C$7))/C$5)+1,0)</f>
        <v/>
      </c>
    </row>
    <row r="7919">
      <c r="B7919" s="28">
        <f>IF(C7919&lt; $D$4+1,MOD(((ROW(B7919)-ROW(B$7))),$C$5)+1,"")</f>
        <v/>
      </c>
      <c r="C7919" s="28">
        <f>ROUNDDOWN(((ROW(C7919)-ROW(C$7))/C$5)+1,0)</f>
        <v/>
      </c>
    </row>
    <row r="7920">
      <c r="B7920" s="28">
        <f>IF(C7920&lt; $D$4+1,MOD(((ROW(B7920)-ROW(B$7))),$C$5)+1,"")</f>
        <v/>
      </c>
      <c r="C7920" s="28">
        <f>ROUNDDOWN(((ROW(C7920)-ROW(C$7))/C$5)+1,0)</f>
        <v/>
      </c>
    </row>
    <row r="7921">
      <c r="B7921" s="28">
        <f>IF(C7921&lt; $D$4+1,MOD(((ROW(B7921)-ROW(B$7))),$C$5)+1,"")</f>
        <v/>
      </c>
      <c r="C7921" s="28">
        <f>ROUNDDOWN(((ROW(C7921)-ROW(C$7))/C$5)+1,0)</f>
        <v/>
      </c>
    </row>
    <row r="7922">
      <c r="B7922" s="28">
        <f>IF(C7922&lt; $D$4+1,MOD(((ROW(B7922)-ROW(B$7))),$C$5)+1,"")</f>
        <v/>
      </c>
      <c r="C7922" s="28">
        <f>ROUNDDOWN(((ROW(C7922)-ROW(C$7))/C$5)+1,0)</f>
        <v/>
      </c>
    </row>
    <row r="7923">
      <c r="B7923" s="28">
        <f>IF(C7923&lt; $D$4+1,MOD(((ROW(B7923)-ROW(B$7))),$C$5)+1,"")</f>
        <v/>
      </c>
      <c r="C7923" s="28">
        <f>ROUNDDOWN(((ROW(C7923)-ROW(C$7))/C$5)+1,0)</f>
        <v/>
      </c>
    </row>
    <row r="7924">
      <c r="B7924" s="28">
        <f>IF(C7924&lt; $D$4+1,MOD(((ROW(B7924)-ROW(B$7))),$C$5)+1,"")</f>
        <v/>
      </c>
      <c r="C7924" s="28">
        <f>ROUNDDOWN(((ROW(C7924)-ROW(C$7))/C$5)+1,0)</f>
        <v/>
      </c>
    </row>
    <row r="7925">
      <c r="B7925" s="28">
        <f>IF(C7925&lt; $D$4+1,MOD(((ROW(B7925)-ROW(B$7))),$C$5)+1,"")</f>
        <v/>
      </c>
      <c r="C7925" s="28">
        <f>ROUNDDOWN(((ROW(C7925)-ROW(C$7))/C$5)+1,0)</f>
        <v/>
      </c>
    </row>
    <row r="7926">
      <c r="B7926" s="28">
        <f>IF(C7926&lt; $D$4+1,MOD(((ROW(B7926)-ROW(B$7))),$C$5)+1,"")</f>
        <v/>
      </c>
      <c r="C7926" s="28">
        <f>ROUNDDOWN(((ROW(C7926)-ROW(C$7))/C$5)+1,0)</f>
        <v/>
      </c>
    </row>
    <row r="7927">
      <c r="B7927" s="28">
        <f>IF(C7927&lt; $D$4+1,MOD(((ROW(B7927)-ROW(B$7))),$C$5)+1,"")</f>
        <v/>
      </c>
      <c r="C7927" s="28">
        <f>ROUNDDOWN(((ROW(C7927)-ROW(C$7))/C$5)+1,0)</f>
        <v/>
      </c>
    </row>
    <row r="7928">
      <c r="B7928" s="28">
        <f>IF(C7928&lt; $D$4+1,MOD(((ROW(B7928)-ROW(B$7))),$C$5)+1,"")</f>
        <v/>
      </c>
      <c r="C7928" s="28">
        <f>ROUNDDOWN(((ROW(C7928)-ROW(C$7))/C$5)+1,0)</f>
        <v/>
      </c>
    </row>
    <row r="7929">
      <c r="B7929" s="28">
        <f>IF(C7929&lt; $D$4+1,MOD(((ROW(B7929)-ROW(B$7))),$C$5)+1,"")</f>
        <v/>
      </c>
      <c r="C7929" s="28">
        <f>ROUNDDOWN(((ROW(C7929)-ROW(C$7))/C$5)+1,0)</f>
        <v/>
      </c>
    </row>
    <row r="7930">
      <c r="B7930" s="28">
        <f>IF(C7930&lt; $D$4+1,MOD(((ROW(B7930)-ROW(B$7))),$C$5)+1,"")</f>
        <v/>
      </c>
      <c r="C7930" s="28">
        <f>ROUNDDOWN(((ROW(C7930)-ROW(C$7))/C$5)+1,0)</f>
        <v/>
      </c>
    </row>
    <row r="7931">
      <c r="B7931" s="28">
        <f>IF(C7931&lt; $D$4+1,MOD(((ROW(B7931)-ROW(B$7))),$C$5)+1,"")</f>
        <v/>
      </c>
      <c r="C7931" s="28">
        <f>ROUNDDOWN(((ROW(C7931)-ROW(C$7))/C$5)+1,0)</f>
        <v/>
      </c>
    </row>
    <row r="7932">
      <c r="B7932" s="28">
        <f>IF(C7932&lt; $D$4+1,MOD(((ROW(B7932)-ROW(B$7))),$C$5)+1,"")</f>
        <v/>
      </c>
      <c r="C7932" s="28">
        <f>ROUNDDOWN(((ROW(C7932)-ROW(C$7))/C$5)+1,0)</f>
        <v/>
      </c>
    </row>
    <row r="7933">
      <c r="B7933" s="28">
        <f>IF(C7933&lt; $D$4+1,MOD(((ROW(B7933)-ROW(B$7))),$C$5)+1,"")</f>
        <v/>
      </c>
      <c r="C7933" s="28">
        <f>ROUNDDOWN(((ROW(C7933)-ROW(C$7))/C$5)+1,0)</f>
        <v/>
      </c>
    </row>
    <row r="7934">
      <c r="B7934" s="28">
        <f>IF(C7934&lt; $D$4+1,MOD(((ROW(B7934)-ROW(B$7))),$C$5)+1,"")</f>
        <v/>
      </c>
      <c r="C7934" s="28">
        <f>ROUNDDOWN(((ROW(C7934)-ROW(C$7))/C$5)+1,0)</f>
        <v/>
      </c>
    </row>
    <row r="7935">
      <c r="B7935" s="28">
        <f>IF(C7935&lt; $D$4+1,MOD(((ROW(B7935)-ROW(B$7))),$C$5)+1,"")</f>
        <v/>
      </c>
      <c r="C7935" s="28">
        <f>ROUNDDOWN(((ROW(C7935)-ROW(C$7))/C$5)+1,0)</f>
        <v/>
      </c>
    </row>
    <row r="7936">
      <c r="B7936" s="28">
        <f>IF(C7936&lt; $D$4+1,MOD(((ROW(B7936)-ROW(B$7))),$C$5)+1,"")</f>
        <v/>
      </c>
      <c r="C7936" s="28">
        <f>ROUNDDOWN(((ROW(C7936)-ROW(C$7))/C$5)+1,0)</f>
        <v/>
      </c>
    </row>
    <row r="7937">
      <c r="B7937" s="28">
        <f>IF(C7937&lt; $D$4+1,MOD(((ROW(B7937)-ROW(B$7))),$C$5)+1,"")</f>
        <v/>
      </c>
      <c r="C7937" s="28">
        <f>ROUNDDOWN(((ROW(C7937)-ROW(C$7))/C$5)+1,0)</f>
        <v/>
      </c>
    </row>
    <row r="7938">
      <c r="B7938" s="28">
        <f>IF(C7938&lt; $D$4+1,MOD(((ROW(B7938)-ROW(B$7))),$C$5)+1,"")</f>
        <v/>
      </c>
      <c r="C7938" s="28">
        <f>ROUNDDOWN(((ROW(C7938)-ROW(C$7))/C$5)+1,0)</f>
        <v/>
      </c>
    </row>
    <row r="7939">
      <c r="B7939" s="28">
        <f>IF(C7939&lt; $D$4+1,MOD(((ROW(B7939)-ROW(B$7))),$C$5)+1,"")</f>
        <v/>
      </c>
      <c r="C7939" s="28">
        <f>ROUNDDOWN(((ROW(C7939)-ROW(C$7))/C$5)+1,0)</f>
        <v/>
      </c>
    </row>
    <row r="7940">
      <c r="B7940" s="28">
        <f>IF(C7940&lt; $D$4+1,MOD(((ROW(B7940)-ROW(B$7))),$C$5)+1,"")</f>
        <v/>
      </c>
      <c r="C7940" s="28">
        <f>ROUNDDOWN(((ROW(C7940)-ROW(C$7))/C$5)+1,0)</f>
        <v/>
      </c>
    </row>
    <row r="7941">
      <c r="B7941" s="28">
        <f>IF(C7941&lt; $D$4+1,MOD(((ROW(B7941)-ROW(B$7))),$C$5)+1,"")</f>
        <v/>
      </c>
      <c r="C7941" s="28">
        <f>ROUNDDOWN(((ROW(C7941)-ROW(C$7))/C$5)+1,0)</f>
        <v/>
      </c>
    </row>
    <row r="7942">
      <c r="B7942" s="28">
        <f>IF(C7942&lt; $D$4+1,MOD(((ROW(B7942)-ROW(B$7))),$C$5)+1,"")</f>
        <v/>
      </c>
      <c r="C7942" s="28">
        <f>ROUNDDOWN(((ROW(C7942)-ROW(C$7))/C$5)+1,0)</f>
        <v/>
      </c>
    </row>
    <row r="7943">
      <c r="B7943" s="28">
        <f>IF(C7943&lt; $D$4+1,MOD(((ROW(B7943)-ROW(B$7))),$C$5)+1,"")</f>
        <v/>
      </c>
      <c r="C7943" s="28">
        <f>ROUNDDOWN(((ROW(C7943)-ROW(C$7))/C$5)+1,0)</f>
        <v/>
      </c>
    </row>
    <row r="7944">
      <c r="B7944" s="28">
        <f>IF(C7944&lt; $D$4+1,MOD(((ROW(B7944)-ROW(B$7))),$C$5)+1,"")</f>
        <v/>
      </c>
      <c r="C7944" s="28">
        <f>ROUNDDOWN(((ROW(C7944)-ROW(C$7))/C$5)+1,0)</f>
        <v/>
      </c>
    </row>
    <row r="7945">
      <c r="B7945" s="28">
        <f>IF(C7945&lt; $D$4+1,MOD(((ROW(B7945)-ROW(B$7))),$C$5)+1,"")</f>
        <v/>
      </c>
      <c r="C7945" s="28">
        <f>ROUNDDOWN(((ROW(C7945)-ROW(C$7))/C$5)+1,0)</f>
        <v/>
      </c>
    </row>
    <row r="7946">
      <c r="B7946" s="28">
        <f>IF(C7946&lt; $D$4+1,MOD(((ROW(B7946)-ROW(B$7))),$C$5)+1,"")</f>
        <v/>
      </c>
      <c r="C7946" s="28">
        <f>ROUNDDOWN(((ROW(C7946)-ROW(C$7))/C$5)+1,0)</f>
        <v/>
      </c>
    </row>
    <row r="7947">
      <c r="B7947" s="28">
        <f>IF(C7947&lt; $D$4+1,MOD(((ROW(B7947)-ROW(B$7))),$C$5)+1,"")</f>
        <v/>
      </c>
      <c r="C7947" s="28">
        <f>ROUNDDOWN(((ROW(C7947)-ROW(C$7))/C$5)+1,0)</f>
        <v/>
      </c>
    </row>
    <row r="7948">
      <c r="B7948" s="28">
        <f>IF(C7948&lt; $D$4+1,MOD(((ROW(B7948)-ROW(B$7))),$C$5)+1,"")</f>
        <v/>
      </c>
      <c r="C7948" s="28">
        <f>ROUNDDOWN(((ROW(C7948)-ROW(C$7))/C$5)+1,0)</f>
        <v/>
      </c>
    </row>
    <row r="7949">
      <c r="B7949" s="28">
        <f>IF(C7949&lt; $D$4+1,MOD(((ROW(B7949)-ROW(B$7))),$C$5)+1,"")</f>
        <v/>
      </c>
      <c r="C7949" s="28">
        <f>ROUNDDOWN(((ROW(C7949)-ROW(C$7))/C$5)+1,0)</f>
        <v/>
      </c>
    </row>
    <row r="7950">
      <c r="B7950" s="28">
        <f>IF(C7950&lt; $D$4+1,MOD(((ROW(B7950)-ROW(B$7))),$C$5)+1,"")</f>
        <v/>
      </c>
      <c r="C7950" s="28">
        <f>ROUNDDOWN(((ROW(C7950)-ROW(C$7))/C$5)+1,0)</f>
        <v/>
      </c>
    </row>
    <row r="7951">
      <c r="B7951" s="28">
        <f>IF(C7951&lt; $D$4+1,MOD(((ROW(B7951)-ROW(B$7))),$C$5)+1,"")</f>
        <v/>
      </c>
      <c r="C7951" s="28">
        <f>ROUNDDOWN(((ROW(C7951)-ROW(C$7))/C$5)+1,0)</f>
        <v/>
      </c>
    </row>
    <row r="7952">
      <c r="B7952" s="28">
        <f>IF(C7952&lt; $D$4+1,MOD(((ROW(B7952)-ROW(B$7))),$C$5)+1,"")</f>
        <v/>
      </c>
      <c r="C7952" s="28">
        <f>ROUNDDOWN(((ROW(C7952)-ROW(C$7))/C$5)+1,0)</f>
        <v/>
      </c>
    </row>
    <row r="7953">
      <c r="B7953" s="28">
        <f>IF(C7953&lt; $D$4+1,MOD(((ROW(B7953)-ROW(B$7))),$C$5)+1,"")</f>
        <v/>
      </c>
      <c r="C7953" s="28">
        <f>ROUNDDOWN(((ROW(C7953)-ROW(C$7))/C$5)+1,0)</f>
        <v/>
      </c>
    </row>
    <row r="7954">
      <c r="B7954" s="28">
        <f>IF(C7954&lt; $D$4+1,MOD(((ROW(B7954)-ROW(B$7))),$C$5)+1,"")</f>
        <v/>
      </c>
      <c r="C7954" s="28">
        <f>ROUNDDOWN(((ROW(C7954)-ROW(C$7))/C$5)+1,0)</f>
        <v/>
      </c>
    </row>
    <row r="7955">
      <c r="B7955" s="28">
        <f>IF(C7955&lt; $D$4+1,MOD(((ROW(B7955)-ROW(B$7))),$C$5)+1,"")</f>
        <v/>
      </c>
      <c r="C7955" s="28">
        <f>ROUNDDOWN(((ROW(C7955)-ROW(C$7))/C$5)+1,0)</f>
        <v/>
      </c>
    </row>
    <row r="7956">
      <c r="B7956" s="28">
        <f>IF(C7956&lt; $D$4+1,MOD(((ROW(B7956)-ROW(B$7))),$C$5)+1,"")</f>
        <v/>
      </c>
      <c r="C7956" s="28">
        <f>ROUNDDOWN(((ROW(C7956)-ROW(C$7))/C$5)+1,0)</f>
        <v/>
      </c>
    </row>
    <row r="7957">
      <c r="B7957" s="28">
        <f>IF(C7957&lt; $D$4+1,MOD(((ROW(B7957)-ROW(B$7))),$C$5)+1,"")</f>
        <v/>
      </c>
      <c r="C7957" s="28">
        <f>ROUNDDOWN(((ROW(C7957)-ROW(C$7))/C$5)+1,0)</f>
        <v/>
      </c>
    </row>
    <row r="7958">
      <c r="B7958" s="28">
        <f>IF(C7958&lt; $D$4+1,MOD(((ROW(B7958)-ROW(B$7))),$C$5)+1,"")</f>
        <v/>
      </c>
      <c r="C7958" s="28">
        <f>ROUNDDOWN(((ROW(C7958)-ROW(C$7))/C$5)+1,0)</f>
        <v/>
      </c>
    </row>
    <row r="7959">
      <c r="B7959" s="28">
        <f>IF(C7959&lt; $D$4+1,MOD(((ROW(B7959)-ROW(B$7))),$C$5)+1,"")</f>
        <v/>
      </c>
      <c r="C7959" s="28">
        <f>ROUNDDOWN(((ROW(C7959)-ROW(C$7))/C$5)+1,0)</f>
        <v/>
      </c>
    </row>
    <row r="7960">
      <c r="B7960" s="28">
        <f>IF(C7960&lt; $D$4+1,MOD(((ROW(B7960)-ROW(B$7))),$C$5)+1,"")</f>
        <v/>
      </c>
      <c r="C7960" s="28">
        <f>ROUNDDOWN(((ROW(C7960)-ROW(C$7))/C$5)+1,0)</f>
        <v/>
      </c>
    </row>
    <row r="7961">
      <c r="B7961" s="28">
        <f>IF(C7961&lt; $D$4+1,MOD(((ROW(B7961)-ROW(B$7))),$C$5)+1,"")</f>
        <v/>
      </c>
      <c r="C7961" s="28">
        <f>ROUNDDOWN(((ROW(C7961)-ROW(C$7))/C$5)+1,0)</f>
        <v/>
      </c>
    </row>
    <row r="7962">
      <c r="B7962" s="28">
        <f>IF(C7962&lt; $D$4+1,MOD(((ROW(B7962)-ROW(B$7))),$C$5)+1,"")</f>
        <v/>
      </c>
      <c r="C7962" s="28">
        <f>ROUNDDOWN(((ROW(C7962)-ROW(C$7))/C$5)+1,0)</f>
        <v/>
      </c>
    </row>
    <row r="7963">
      <c r="B7963" s="28">
        <f>IF(C7963&lt; $D$4+1,MOD(((ROW(B7963)-ROW(B$7))),$C$5)+1,"")</f>
        <v/>
      </c>
      <c r="C7963" s="28">
        <f>ROUNDDOWN(((ROW(C7963)-ROW(C$7))/C$5)+1,0)</f>
        <v/>
      </c>
    </row>
    <row r="7964">
      <c r="B7964" s="28">
        <f>IF(C7964&lt; $D$4+1,MOD(((ROW(B7964)-ROW(B$7))),$C$5)+1,"")</f>
        <v/>
      </c>
      <c r="C7964" s="28">
        <f>ROUNDDOWN(((ROW(C7964)-ROW(C$7))/C$5)+1,0)</f>
        <v/>
      </c>
    </row>
    <row r="7965">
      <c r="B7965" s="28">
        <f>IF(C7965&lt; $D$4+1,MOD(((ROW(B7965)-ROW(B$7))),$C$5)+1,"")</f>
        <v/>
      </c>
      <c r="C7965" s="28">
        <f>ROUNDDOWN(((ROW(C7965)-ROW(C$7))/C$5)+1,0)</f>
        <v/>
      </c>
    </row>
    <row r="7966">
      <c r="B7966" s="28">
        <f>IF(C7966&lt; $D$4+1,MOD(((ROW(B7966)-ROW(B$7))),$C$5)+1,"")</f>
        <v/>
      </c>
      <c r="C7966" s="28">
        <f>ROUNDDOWN(((ROW(C7966)-ROW(C$7))/C$5)+1,0)</f>
        <v/>
      </c>
    </row>
    <row r="7967">
      <c r="B7967" s="28">
        <f>IF(C7967&lt; $D$4+1,MOD(((ROW(B7967)-ROW(B$7))),$C$5)+1,"")</f>
        <v/>
      </c>
      <c r="C7967" s="28">
        <f>ROUNDDOWN(((ROW(C7967)-ROW(C$7))/C$5)+1,0)</f>
        <v/>
      </c>
    </row>
    <row r="7968">
      <c r="B7968" s="28">
        <f>IF(C7968&lt; $D$4+1,MOD(((ROW(B7968)-ROW(B$7))),$C$5)+1,"")</f>
        <v/>
      </c>
      <c r="C7968" s="28">
        <f>ROUNDDOWN(((ROW(C7968)-ROW(C$7))/C$5)+1,0)</f>
        <v/>
      </c>
    </row>
    <row r="7969">
      <c r="B7969" s="28">
        <f>IF(C7969&lt; $D$4+1,MOD(((ROW(B7969)-ROW(B$7))),$C$5)+1,"")</f>
        <v/>
      </c>
      <c r="C7969" s="28">
        <f>ROUNDDOWN(((ROW(C7969)-ROW(C$7))/C$5)+1,0)</f>
        <v/>
      </c>
    </row>
    <row r="7970">
      <c r="B7970" s="28">
        <f>IF(C7970&lt; $D$4+1,MOD(((ROW(B7970)-ROW(B$7))),$C$5)+1,"")</f>
        <v/>
      </c>
      <c r="C7970" s="28">
        <f>ROUNDDOWN(((ROW(C7970)-ROW(C$7))/C$5)+1,0)</f>
        <v/>
      </c>
    </row>
    <row r="7971">
      <c r="B7971" s="28">
        <f>IF(C7971&lt; $D$4+1,MOD(((ROW(B7971)-ROW(B$7))),$C$5)+1,"")</f>
        <v/>
      </c>
      <c r="C7971" s="28">
        <f>ROUNDDOWN(((ROW(C7971)-ROW(C$7))/C$5)+1,0)</f>
        <v/>
      </c>
    </row>
    <row r="7972">
      <c r="B7972" s="28">
        <f>IF(C7972&lt; $D$4+1,MOD(((ROW(B7972)-ROW(B$7))),$C$5)+1,"")</f>
        <v/>
      </c>
      <c r="C7972" s="28">
        <f>ROUNDDOWN(((ROW(C7972)-ROW(C$7))/C$5)+1,0)</f>
        <v/>
      </c>
    </row>
    <row r="7973">
      <c r="B7973" s="28">
        <f>IF(C7973&lt; $D$4+1,MOD(((ROW(B7973)-ROW(B$7))),$C$5)+1,"")</f>
        <v/>
      </c>
      <c r="C7973" s="28">
        <f>ROUNDDOWN(((ROW(C7973)-ROW(C$7))/C$5)+1,0)</f>
        <v/>
      </c>
    </row>
    <row r="7974">
      <c r="B7974" s="28">
        <f>IF(C7974&lt; $D$4+1,MOD(((ROW(B7974)-ROW(B$7))),$C$5)+1,"")</f>
        <v/>
      </c>
      <c r="C7974" s="28">
        <f>ROUNDDOWN(((ROW(C7974)-ROW(C$7))/C$5)+1,0)</f>
        <v/>
      </c>
    </row>
    <row r="7975">
      <c r="B7975" s="28">
        <f>IF(C7975&lt; $D$4+1,MOD(((ROW(B7975)-ROW(B$7))),$C$5)+1,"")</f>
        <v/>
      </c>
      <c r="C7975" s="28">
        <f>ROUNDDOWN(((ROW(C7975)-ROW(C$7))/C$5)+1,0)</f>
        <v/>
      </c>
    </row>
    <row r="7976">
      <c r="B7976" s="28">
        <f>IF(C7976&lt; $D$4+1,MOD(((ROW(B7976)-ROW(B$7))),$C$5)+1,"")</f>
        <v/>
      </c>
      <c r="C7976" s="28">
        <f>ROUNDDOWN(((ROW(C7976)-ROW(C$7))/C$5)+1,0)</f>
        <v/>
      </c>
    </row>
    <row r="7977">
      <c r="B7977" s="28">
        <f>IF(C7977&lt; $D$4+1,MOD(((ROW(B7977)-ROW(B$7))),$C$5)+1,"")</f>
        <v/>
      </c>
      <c r="C7977" s="28">
        <f>ROUNDDOWN(((ROW(C7977)-ROW(C$7))/C$5)+1,0)</f>
        <v/>
      </c>
    </row>
    <row r="7978">
      <c r="B7978" s="28">
        <f>IF(C7978&lt; $D$4+1,MOD(((ROW(B7978)-ROW(B$7))),$C$5)+1,"")</f>
        <v/>
      </c>
      <c r="C7978" s="28">
        <f>ROUNDDOWN(((ROW(C7978)-ROW(C$7))/C$5)+1,0)</f>
        <v/>
      </c>
    </row>
    <row r="7979">
      <c r="B7979" s="28">
        <f>IF(C7979&lt; $D$4+1,MOD(((ROW(B7979)-ROW(B$7))),$C$5)+1,"")</f>
        <v/>
      </c>
      <c r="C7979" s="28">
        <f>ROUNDDOWN(((ROW(C7979)-ROW(C$7))/C$5)+1,0)</f>
        <v/>
      </c>
    </row>
    <row r="7980">
      <c r="B7980" s="28">
        <f>IF(C7980&lt; $D$4+1,MOD(((ROW(B7980)-ROW(B$7))),$C$5)+1,"")</f>
        <v/>
      </c>
      <c r="C7980" s="28">
        <f>ROUNDDOWN(((ROW(C7980)-ROW(C$7))/C$5)+1,0)</f>
        <v/>
      </c>
    </row>
    <row r="7981">
      <c r="B7981" s="28">
        <f>IF(C7981&lt; $D$4+1,MOD(((ROW(B7981)-ROW(B$7))),$C$5)+1,"")</f>
        <v/>
      </c>
      <c r="C7981" s="28">
        <f>ROUNDDOWN(((ROW(C7981)-ROW(C$7))/C$5)+1,0)</f>
        <v/>
      </c>
    </row>
    <row r="7982">
      <c r="B7982" s="28">
        <f>IF(C7982&lt; $D$4+1,MOD(((ROW(B7982)-ROW(B$7))),$C$5)+1,"")</f>
        <v/>
      </c>
      <c r="C7982" s="28">
        <f>ROUNDDOWN(((ROW(C7982)-ROW(C$7))/C$5)+1,0)</f>
        <v/>
      </c>
    </row>
    <row r="7983">
      <c r="B7983" s="28">
        <f>IF(C7983&lt; $D$4+1,MOD(((ROW(B7983)-ROW(B$7))),$C$5)+1,"")</f>
        <v/>
      </c>
      <c r="C7983" s="28">
        <f>ROUNDDOWN(((ROW(C7983)-ROW(C$7))/C$5)+1,0)</f>
        <v/>
      </c>
    </row>
    <row r="7984">
      <c r="B7984" s="28">
        <f>IF(C7984&lt; $D$4+1,MOD(((ROW(B7984)-ROW(B$7))),$C$5)+1,"")</f>
        <v/>
      </c>
      <c r="C7984" s="28">
        <f>ROUNDDOWN(((ROW(C7984)-ROW(C$7))/C$5)+1,0)</f>
        <v/>
      </c>
    </row>
    <row r="7985">
      <c r="B7985" s="28">
        <f>IF(C7985&lt; $D$4+1,MOD(((ROW(B7985)-ROW(B$7))),$C$5)+1,"")</f>
        <v/>
      </c>
      <c r="C7985" s="28">
        <f>ROUNDDOWN(((ROW(C7985)-ROW(C$7))/C$5)+1,0)</f>
        <v/>
      </c>
    </row>
    <row r="7986">
      <c r="B7986" s="28">
        <f>IF(C7986&lt; $D$4+1,MOD(((ROW(B7986)-ROW(B$7))),$C$5)+1,"")</f>
        <v/>
      </c>
      <c r="C7986" s="28">
        <f>ROUNDDOWN(((ROW(C7986)-ROW(C$7))/C$5)+1,0)</f>
        <v/>
      </c>
    </row>
    <row r="7987">
      <c r="B7987" s="28">
        <f>IF(C7987&lt; $D$4+1,MOD(((ROW(B7987)-ROW(B$7))),$C$5)+1,"")</f>
        <v/>
      </c>
      <c r="C7987" s="28">
        <f>ROUNDDOWN(((ROW(C7987)-ROW(C$7))/C$5)+1,0)</f>
        <v/>
      </c>
    </row>
    <row r="7988">
      <c r="B7988" s="28">
        <f>IF(C7988&lt; $D$4+1,MOD(((ROW(B7988)-ROW(B$7))),$C$5)+1,"")</f>
        <v/>
      </c>
      <c r="C7988" s="28">
        <f>ROUNDDOWN(((ROW(C7988)-ROW(C$7))/C$5)+1,0)</f>
        <v/>
      </c>
    </row>
    <row r="7989">
      <c r="B7989" s="28">
        <f>IF(C7989&lt; $D$4+1,MOD(((ROW(B7989)-ROW(B$7))),$C$5)+1,"")</f>
        <v/>
      </c>
      <c r="C7989" s="28">
        <f>ROUNDDOWN(((ROW(C7989)-ROW(C$7))/C$5)+1,0)</f>
        <v/>
      </c>
    </row>
    <row r="7990">
      <c r="B7990" s="28">
        <f>IF(C7990&lt; $D$4+1,MOD(((ROW(B7990)-ROW(B$7))),$C$5)+1,"")</f>
        <v/>
      </c>
      <c r="C7990" s="28">
        <f>ROUNDDOWN(((ROW(C7990)-ROW(C$7))/C$5)+1,0)</f>
        <v/>
      </c>
    </row>
    <row r="7991">
      <c r="B7991" s="28">
        <f>IF(C7991&lt; $D$4+1,MOD(((ROW(B7991)-ROW(B$7))),$C$5)+1,"")</f>
        <v/>
      </c>
      <c r="C7991" s="28">
        <f>ROUNDDOWN(((ROW(C7991)-ROW(C$7))/C$5)+1,0)</f>
        <v/>
      </c>
    </row>
    <row r="7992">
      <c r="B7992" s="28">
        <f>IF(C7992&lt; $D$4+1,MOD(((ROW(B7992)-ROW(B$7))),$C$5)+1,"")</f>
        <v/>
      </c>
      <c r="C7992" s="28">
        <f>ROUNDDOWN(((ROW(C7992)-ROW(C$7))/C$5)+1,0)</f>
        <v/>
      </c>
    </row>
    <row r="7993">
      <c r="B7993" s="28">
        <f>IF(C7993&lt; $D$4+1,MOD(((ROW(B7993)-ROW(B$7))),$C$5)+1,"")</f>
        <v/>
      </c>
      <c r="C7993" s="28">
        <f>ROUNDDOWN(((ROW(C7993)-ROW(C$7))/C$5)+1,0)</f>
        <v/>
      </c>
    </row>
    <row r="7994">
      <c r="B7994" s="28">
        <f>IF(C7994&lt; $D$4+1,MOD(((ROW(B7994)-ROW(B$7))),$C$5)+1,"")</f>
        <v/>
      </c>
      <c r="C7994" s="28">
        <f>ROUNDDOWN(((ROW(C7994)-ROW(C$7))/C$5)+1,0)</f>
        <v/>
      </c>
    </row>
    <row r="7995">
      <c r="B7995" s="28">
        <f>IF(C7995&lt; $D$4+1,MOD(((ROW(B7995)-ROW(B$7))),$C$5)+1,"")</f>
        <v/>
      </c>
      <c r="C7995" s="28">
        <f>ROUNDDOWN(((ROW(C7995)-ROW(C$7))/C$5)+1,0)</f>
        <v/>
      </c>
    </row>
    <row r="7996">
      <c r="B7996" s="28">
        <f>IF(C7996&lt; $D$4+1,MOD(((ROW(B7996)-ROW(B$7))),$C$5)+1,"")</f>
        <v/>
      </c>
      <c r="C7996" s="28">
        <f>ROUNDDOWN(((ROW(C7996)-ROW(C$7))/C$5)+1,0)</f>
        <v/>
      </c>
    </row>
    <row r="7997">
      <c r="B7997" s="28">
        <f>IF(C7997&lt; $D$4+1,MOD(((ROW(B7997)-ROW(B$7))),$C$5)+1,"")</f>
        <v/>
      </c>
      <c r="C7997" s="28">
        <f>ROUNDDOWN(((ROW(C7997)-ROW(C$7))/C$5)+1,0)</f>
        <v/>
      </c>
    </row>
    <row r="7998">
      <c r="B7998" s="28">
        <f>IF(C7998&lt; $D$4+1,MOD(((ROW(B7998)-ROW(B$7))),$C$5)+1,"")</f>
        <v/>
      </c>
      <c r="C7998" s="28">
        <f>ROUNDDOWN(((ROW(C7998)-ROW(C$7))/C$5)+1,0)</f>
        <v/>
      </c>
    </row>
    <row r="7999">
      <c r="B7999" s="28">
        <f>IF(C7999&lt; $D$4+1,MOD(((ROW(B7999)-ROW(B$7))),$C$5)+1,"")</f>
        <v/>
      </c>
      <c r="C7999" s="28">
        <f>ROUNDDOWN(((ROW(C7999)-ROW(C$7))/C$5)+1,0)</f>
        <v/>
      </c>
    </row>
    <row r="8000">
      <c r="B8000" s="28">
        <f>IF(C8000&lt; $D$4+1,MOD(((ROW(B8000)-ROW(B$7))),$C$5)+1,"")</f>
        <v/>
      </c>
      <c r="C8000" s="28">
        <f>ROUNDDOWN(((ROW(C8000)-ROW(C$7))/C$5)+1,0)</f>
        <v/>
      </c>
    </row>
    <row r="8001">
      <c r="B8001" s="28">
        <f>IF(C8001&lt; $D$4+1,MOD(((ROW(B8001)-ROW(B$7))),$C$5)+1,"")</f>
        <v/>
      </c>
      <c r="C8001" s="28">
        <f>ROUNDDOWN(((ROW(C8001)-ROW(C$7))/C$5)+1,0)</f>
        <v/>
      </c>
    </row>
    <row r="8002">
      <c r="B8002" s="28">
        <f>IF(C8002&lt; $D$4+1,MOD(((ROW(B8002)-ROW(B$7))),$C$5)+1,"")</f>
        <v/>
      </c>
      <c r="C8002" s="28">
        <f>ROUNDDOWN(((ROW(C8002)-ROW(C$7))/C$5)+1,0)</f>
        <v/>
      </c>
    </row>
    <row r="8003">
      <c r="B8003" s="28">
        <f>IF(C8003&lt; $D$4+1,MOD(((ROW(B8003)-ROW(B$7))),$C$5)+1,"")</f>
        <v/>
      </c>
      <c r="C8003" s="28">
        <f>ROUNDDOWN(((ROW(C8003)-ROW(C$7))/C$5)+1,0)</f>
        <v/>
      </c>
    </row>
    <row r="8004">
      <c r="B8004" s="28">
        <f>IF(C8004&lt; $D$4+1,MOD(((ROW(B8004)-ROW(B$7))),$C$5)+1,"")</f>
        <v/>
      </c>
      <c r="C8004" s="28">
        <f>ROUNDDOWN(((ROW(C8004)-ROW(C$7))/C$5)+1,0)</f>
        <v/>
      </c>
    </row>
    <row r="8005">
      <c r="B8005" s="28">
        <f>IF(C8005&lt; $D$4+1,MOD(((ROW(B8005)-ROW(B$7))),$C$5)+1,"")</f>
        <v/>
      </c>
      <c r="C8005" s="28">
        <f>ROUNDDOWN(((ROW(C8005)-ROW(C$7))/C$5)+1,0)</f>
        <v/>
      </c>
    </row>
    <row r="8006">
      <c r="B8006" s="28">
        <f>IF(C8006&lt; $D$4+1,MOD(((ROW(B8006)-ROW(B$7))),$C$5)+1,"")</f>
        <v/>
      </c>
      <c r="C8006" s="28">
        <f>ROUNDDOWN(((ROW(C8006)-ROW(C$7))/C$5)+1,0)</f>
        <v/>
      </c>
    </row>
    <row r="8007">
      <c r="B8007" s="28">
        <f>IF(C8007&lt; $D$4+1,MOD(((ROW(B8007)-ROW(B$7))),$C$5)+1,"")</f>
        <v/>
      </c>
      <c r="C8007" s="28">
        <f>ROUNDDOWN(((ROW(C8007)-ROW(C$7))/C$5)+1,0)</f>
        <v/>
      </c>
    </row>
    <row r="8008">
      <c r="B8008" s="28">
        <f>IF(C8008&lt; $D$4+1,MOD(((ROW(B8008)-ROW(B$7))),$C$5)+1,"")</f>
        <v/>
      </c>
      <c r="C8008" s="28">
        <f>ROUNDDOWN(((ROW(C8008)-ROW(C$7))/C$5)+1,0)</f>
        <v/>
      </c>
    </row>
    <row r="8009">
      <c r="B8009" s="28">
        <f>IF(C8009&lt; $D$4+1,MOD(((ROW(B8009)-ROW(B$7))),$C$5)+1,"")</f>
        <v/>
      </c>
      <c r="C8009" s="28">
        <f>ROUNDDOWN(((ROW(C8009)-ROW(C$7))/C$5)+1,0)</f>
        <v/>
      </c>
    </row>
    <row r="8010">
      <c r="B8010" s="28">
        <f>IF(C8010&lt; $D$4+1,MOD(((ROW(B8010)-ROW(B$7))),$C$5)+1,"")</f>
        <v/>
      </c>
      <c r="C8010" s="28">
        <f>ROUNDDOWN(((ROW(C8010)-ROW(C$7))/C$5)+1,0)</f>
        <v/>
      </c>
    </row>
    <row r="8011">
      <c r="B8011" s="28">
        <f>IF(C8011&lt; $D$4+1,MOD(((ROW(B8011)-ROW(B$7))),$C$5)+1,"")</f>
        <v/>
      </c>
      <c r="C8011" s="28">
        <f>ROUNDDOWN(((ROW(C8011)-ROW(C$7))/C$5)+1,0)</f>
        <v/>
      </c>
    </row>
    <row r="8012">
      <c r="B8012" s="28">
        <f>IF(C8012&lt; $D$4+1,MOD(((ROW(B8012)-ROW(B$7))),$C$5)+1,"")</f>
        <v/>
      </c>
      <c r="C8012" s="28">
        <f>ROUNDDOWN(((ROW(C8012)-ROW(C$7))/C$5)+1,0)</f>
        <v/>
      </c>
    </row>
    <row r="8013">
      <c r="B8013" s="28">
        <f>IF(C8013&lt; $D$4+1,MOD(((ROW(B8013)-ROW(B$7))),$C$5)+1,"")</f>
        <v/>
      </c>
      <c r="C8013" s="28">
        <f>ROUNDDOWN(((ROW(C8013)-ROW(C$7))/C$5)+1,0)</f>
        <v/>
      </c>
    </row>
    <row r="8014">
      <c r="B8014" s="28">
        <f>IF(C8014&lt; $D$4+1,MOD(((ROW(B8014)-ROW(B$7))),$C$5)+1,"")</f>
        <v/>
      </c>
      <c r="C8014" s="28">
        <f>ROUNDDOWN(((ROW(C8014)-ROW(C$7))/C$5)+1,0)</f>
        <v/>
      </c>
    </row>
    <row r="8015">
      <c r="B8015" s="28">
        <f>IF(C8015&lt; $D$4+1,MOD(((ROW(B8015)-ROW(B$7))),$C$5)+1,"")</f>
        <v/>
      </c>
      <c r="C8015" s="28">
        <f>ROUNDDOWN(((ROW(C8015)-ROW(C$7))/C$5)+1,0)</f>
        <v/>
      </c>
    </row>
    <row r="8016">
      <c r="B8016" s="28">
        <f>IF(C8016&lt; $D$4+1,MOD(((ROW(B8016)-ROW(B$7))),$C$5)+1,"")</f>
        <v/>
      </c>
      <c r="C8016" s="28">
        <f>ROUNDDOWN(((ROW(C8016)-ROW(C$7))/C$5)+1,0)</f>
        <v/>
      </c>
    </row>
    <row r="8017">
      <c r="B8017" s="28">
        <f>IF(C8017&lt; $D$4+1,MOD(((ROW(B8017)-ROW(B$7))),$C$5)+1,"")</f>
        <v/>
      </c>
      <c r="C8017" s="28">
        <f>ROUNDDOWN(((ROW(C8017)-ROW(C$7))/C$5)+1,0)</f>
        <v/>
      </c>
    </row>
    <row r="8018">
      <c r="B8018" s="28">
        <f>IF(C8018&lt; $D$4+1,MOD(((ROW(B8018)-ROW(B$7))),$C$5)+1,"")</f>
        <v/>
      </c>
      <c r="C8018" s="28">
        <f>ROUNDDOWN(((ROW(C8018)-ROW(C$7))/C$5)+1,0)</f>
        <v/>
      </c>
    </row>
    <row r="8019">
      <c r="B8019" s="28">
        <f>IF(C8019&lt; $D$4+1,MOD(((ROW(B8019)-ROW(B$7))),$C$5)+1,"")</f>
        <v/>
      </c>
      <c r="C8019" s="28">
        <f>ROUNDDOWN(((ROW(C8019)-ROW(C$7))/C$5)+1,0)</f>
        <v/>
      </c>
    </row>
    <row r="8020">
      <c r="B8020" s="28">
        <f>IF(C8020&lt; $D$4+1,MOD(((ROW(B8020)-ROW(B$7))),$C$5)+1,"")</f>
        <v/>
      </c>
      <c r="C8020" s="28">
        <f>ROUNDDOWN(((ROW(C8020)-ROW(C$7))/C$5)+1,0)</f>
        <v/>
      </c>
    </row>
    <row r="8021">
      <c r="B8021" s="28">
        <f>IF(C8021&lt; $D$4+1,MOD(((ROW(B8021)-ROW(B$7))),$C$5)+1,"")</f>
        <v/>
      </c>
      <c r="C8021" s="28">
        <f>ROUNDDOWN(((ROW(C8021)-ROW(C$7))/C$5)+1,0)</f>
        <v/>
      </c>
    </row>
    <row r="8022">
      <c r="B8022" s="28">
        <f>IF(C8022&lt; $D$4+1,MOD(((ROW(B8022)-ROW(B$7))),$C$5)+1,"")</f>
        <v/>
      </c>
      <c r="C8022" s="28">
        <f>ROUNDDOWN(((ROW(C8022)-ROW(C$7))/C$5)+1,0)</f>
        <v/>
      </c>
    </row>
    <row r="8023">
      <c r="B8023" s="28">
        <f>IF(C8023&lt; $D$4+1,MOD(((ROW(B8023)-ROW(B$7))),$C$5)+1,"")</f>
        <v/>
      </c>
      <c r="C8023" s="28">
        <f>ROUNDDOWN(((ROW(C8023)-ROW(C$7))/C$5)+1,0)</f>
        <v/>
      </c>
    </row>
    <row r="8024">
      <c r="B8024" s="28">
        <f>IF(C8024&lt; $D$4+1,MOD(((ROW(B8024)-ROW(B$7))),$C$5)+1,"")</f>
        <v/>
      </c>
      <c r="C8024" s="28">
        <f>ROUNDDOWN(((ROW(C8024)-ROW(C$7))/C$5)+1,0)</f>
        <v/>
      </c>
    </row>
    <row r="8025">
      <c r="B8025" s="28">
        <f>IF(C8025&lt; $D$4+1,MOD(((ROW(B8025)-ROW(B$7))),$C$5)+1,"")</f>
        <v/>
      </c>
      <c r="C8025" s="28">
        <f>ROUNDDOWN(((ROW(C8025)-ROW(C$7))/C$5)+1,0)</f>
        <v/>
      </c>
    </row>
    <row r="8026">
      <c r="B8026" s="28">
        <f>IF(C8026&lt; $D$4+1,MOD(((ROW(B8026)-ROW(B$7))),$C$5)+1,"")</f>
        <v/>
      </c>
      <c r="C8026" s="28">
        <f>ROUNDDOWN(((ROW(C8026)-ROW(C$7))/C$5)+1,0)</f>
        <v/>
      </c>
    </row>
    <row r="8027">
      <c r="B8027" s="28">
        <f>IF(C8027&lt; $D$4+1,MOD(((ROW(B8027)-ROW(B$7))),$C$5)+1,"")</f>
        <v/>
      </c>
      <c r="C8027" s="28">
        <f>ROUNDDOWN(((ROW(C8027)-ROW(C$7))/C$5)+1,0)</f>
        <v/>
      </c>
    </row>
    <row r="8028">
      <c r="B8028" s="28">
        <f>IF(C8028&lt; $D$4+1,MOD(((ROW(B8028)-ROW(B$7))),$C$5)+1,"")</f>
        <v/>
      </c>
      <c r="C8028" s="28">
        <f>ROUNDDOWN(((ROW(C8028)-ROW(C$7))/C$5)+1,0)</f>
        <v/>
      </c>
    </row>
    <row r="8029">
      <c r="B8029" s="28">
        <f>IF(C8029&lt; $D$4+1,MOD(((ROW(B8029)-ROW(B$7))),$C$5)+1,"")</f>
        <v/>
      </c>
      <c r="C8029" s="28">
        <f>ROUNDDOWN(((ROW(C8029)-ROW(C$7))/C$5)+1,0)</f>
        <v/>
      </c>
    </row>
    <row r="8030">
      <c r="B8030" s="28">
        <f>IF(C8030&lt; $D$4+1,MOD(((ROW(B8030)-ROW(B$7))),$C$5)+1,"")</f>
        <v/>
      </c>
      <c r="C8030" s="28">
        <f>ROUNDDOWN(((ROW(C8030)-ROW(C$7))/C$5)+1,0)</f>
        <v/>
      </c>
    </row>
    <row r="8031">
      <c r="B8031" s="28">
        <f>IF(C8031&lt; $D$4+1,MOD(((ROW(B8031)-ROW(B$7))),$C$5)+1,"")</f>
        <v/>
      </c>
      <c r="C8031" s="28">
        <f>ROUNDDOWN(((ROW(C8031)-ROW(C$7))/C$5)+1,0)</f>
        <v/>
      </c>
    </row>
    <row r="8032">
      <c r="B8032" s="28">
        <f>IF(C8032&lt; $D$4+1,MOD(((ROW(B8032)-ROW(B$7))),$C$5)+1,"")</f>
        <v/>
      </c>
      <c r="C8032" s="28">
        <f>ROUNDDOWN(((ROW(C8032)-ROW(C$7))/C$5)+1,0)</f>
        <v/>
      </c>
    </row>
    <row r="8033">
      <c r="B8033" s="28">
        <f>IF(C8033&lt; $D$4+1,MOD(((ROW(B8033)-ROW(B$7))),$C$5)+1,"")</f>
        <v/>
      </c>
      <c r="C8033" s="28">
        <f>ROUNDDOWN(((ROW(C8033)-ROW(C$7))/C$5)+1,0)</f>
        <v/>
      </c>
    </row>
    <row r="8034">
      <c r="B8034" s="28">
        <f>IF(C8034&lt; $D$4+1,MOD(((ROW(B8034)-ROW(B$7))),$C$5)+1,"")</f>
        <v/>
      </c>
      <c r="C8034" s="28">
        <f>ROUNDDOWN(((ROW(C8034)-ROW(C$7))/C$5)+1,0)</f>
        <v/>
      </c>
    </row>
    <row r="8035">
      <c r="B8035" s="28">
        <f>IF(C8035&lt; $D$4+1,MOD(((ROW(B8035)-ROW(B$7))),$C$5)+1,"")</f>
        <v/>
      </c>
      <c r="C8035" s="28">
        <f>ROUNDDOWN(((ROW(C8035)-ROW(C$7))/C$5)+1,0)</f>
        <v/>
      </c>
    </row>
    <row r="8036">
      <c r="B8036" s="28">
        <f>IF(C8036&lt; $D$4+1,MOD(((ROW(B8036)-ROW(B$7))),$C$5)+1,"")</f>
        <v/>
      </c>
      <c r="C8036" s="28">
        <f>ROUNDDOWN(((ROW(C8036)-ROW(C$7))/C$5)+1,0)</f>
        <v/>
      </c>
    </row>
    <row r="8037">
      <c r="B8037" s="28">
        <f>IF(C8037&lt; $D$4+1,MOD(((ROW(B8037)-ROW(B$7))),$C$5)+1,"")</f>
        <v/>
      </c>
      <c r="C8037" s="28">
        <f>ROUNDDOWN(((ROW(C8037)-ROW(C$7))/C$5)+1,0)</f>
        <v/>
      </c>
    </row>
    <row r="8038">
      <c r="B8038" s="28">
        <f>IF(C8038&lt; $D$4+1,MOD(((ROW(B8038)-ROW(B$7))),$C$5)+1,"")</f>
        <v/>
      </c>
      <c r="C8038" s="28">
        <f>ROUNDDOWN(((ROW(C8038)-ROW(C$7))/C$5)+1,0)</f>
        <v/>
      </c>
    </row>
    <row r="8039">
      <c r="B8039" s="28">
        <f>IF(C8039&lt; $D$4+1,MOD(((ROW(B8039)-ROW(B$7))),$C$5)+1,"")</f>
        <v/>
      </c>
      <c r="C8039" s="28">
        <f>ROUNDDOWN(((ROW(C8039)-ROW(C$7))/C$5)+1,0)</f>
        <v/>
      </c>
    </row>
    <row r="8040">
      <c r="B8040" s="28">
        <f>IF(C8040&lt; $D$4+1,MOD(((ROW(B8040)-ROW(B$7))),$C$5)+1,"")</f>
        <v/>
      </c>
      <c r="C8040" s="28">
        <f>ROUNDDOWN(((ROW(C8040)-ROW(C$7))/C$5)+1,0)</f>
        <v/>
      </c>
    </row>
    <row r="8041">
      <c r="B8041" s="28">
        <f>IF(C8041&lt; $D$4+1,MOD(((ROW(B8041)-ROW(B$7))),$C$5)+1,"")</f>
        <v/>
      </c>
      <c r="C8041" s="28">
        <f>ROUNDDOWN(((ROW(C8041)-ROW(C$7))/C$5)+1,0)</f>
        <v/>
      </c>
    </row>
    <row r="8042">
      <c r="B8042" s="28">
        <f>IF(C8042&lt; $D$4+1,MOD(((ROW(B8042)-ROW(B$7))),$C$5)+1,"")</f>
        <v/>
      </c>
      <c r="C8042" s="28">
        <f>ROUNDDOWN(((ROW(C8042)-ROW(C$7))/C$5)+1,0)</f>
        <v/>
      </c>
    </row>
    <row r="8043">
      <c r="B8043" s="28">
        <f>IF(C8043&lt; $D$4+1,MOD(((ROW(B8043)-ROW(B$7))),$C$5)+1,"")</f>
        <v/>
      </c>
      <c r="C8043" s="28">
        <f>ROUNDDOWN(((ROW(C8043)-ROW(C$7))/C$5)+1,0)</f>
        <v/>
      </c>
    </row>
    <row r="8044">
      <c r="B8044" s="28">
        <f>IF(C8044&lt; $D$4+1,MOD(((ROW(B8044)-ROW(B$7))),$C$5)+1,"")</f>
        <v/>
      </c>
      <c r="C8044" s="28">
        <f>ROUNDDOWN(((ROW(C8044)-ROW(C$7))/C$5)+1,0)</f>
        <v/>
      </c>
    </row>
    <row r="8045">
      <c r="B8045" s="28">
        <f>IF(C8045&lt; $D$4+1,MOD(((ROW(B8045)-ROW(B$7))),$C$5)+1,"")</f>
        <v/>
      </c>
      <c r="C8045" s="28">
        <f>ROUNDDOWN(((ROW(C8045)-ROW(C$7))/C$5)+1,0)</f>
        <v/>
      </c>
    </row>
    <row r="8046">
      <c r="B8046" s="28">
        <f>IF(C8046&lt; $D$4+1,MOD(((ROW(B8046)-ROW(B$7))),$C$5)+1,"")</f>
        <v/>
      </c>
      <c r="C8046" s="28">
        <f>ROUNDDOWN(((ROW(C8046)-ROW(C$7))/C$5)+1,0)</f>
        <v/>
      </c>
    </row>
    <row r="8047">
      <c r="B8047" s="28">
        <f>IF(C8047&lt; $D$4+1,MOD(((ROW(B8047)-ROW(B$7))),$C$5)+1,"")</f>
        <v/>
      </c>
      <c r="C8047" s="28">
        <f>ROUNDDOWN(((ROW(C8047)-ROW(C$7))/C$5)+1,0)</f>
        <v/>
      </c>
    </row>
    <row r="8048">
      <c r="B8048" s="28">
        <f>IF(C8048&lt; $D$4+1,MOD(((ROW(B8048)-ROW(B$7))),$C$5)+1,"")</f>
        <v/>
      </c>
      <c r="C8048" s="28">
        <f>ROUNDDOWN(((ROW(C8048)-ROW(C$7))/C$5)+1,0)</f>
        <v/>
      </c>
    </row>
    <row r="8049">
      <c r="B8049" s="28">
        <f>IF(C8049&lt; $D$4+1,MOD(((ROW(B8049)-ROW(B$7))),$C$5)+1,"")</f>
        <v/>
      </c>
      <c r="C8049" s="28">
        <f>ROUNDDOWN(((ROW(C8049)-ROW(C$7))/C$5)+1,0)</f>
        <v/>
      </c>
    </row>
    <row r="8050">
      <c r="B8050" s="28">
        <f>IF(C8050&lt; $D$4+1,MOD(((ROW(B8050)-ROW(B$7))),$C$5)+1,"")</f>
        <v/>
      </c>
      <c r="C8050" s="28">
        <f>ROUNDDOWN(((ROW(C8050)-ROW(C$7))/C$5)+1,0)</f>
        <v/>
      </c>
    </row>
    <row r="8051">
      <c r="B8051" s="28">
        <f>IF(C8051&lt; $D$4+1,MOD(((ROW(B8051)-ROW(B$7))),$C$5)+1,"")</f>
        <v/>
      </c>
      <c r="C8051" s="28">
        <f>ROUNDDOWN(((ROW(C8051)-ROW(C$7))/C$5)+1,0)</f>
        <v/>
      </c>
    </row>
    <row r="8052">
      <c r="B8052" s="28">
        <f>IF(C8052&lt; $D$4+1,MOD(((ROW(B8052)-ROW(B$7))),$C$5)+1,"")</f>
        <v/>
      </c>
      <c r="C8052" s="28">
        <f>ROUNDDOWN(((ROW(C8052)-ROW(C$7))/C$5)+1,0)</f>
        <v/>
      </c>
    </row>
    <row r="8053">
      <c r="B8053" s="28">
        <f>IF(C8053&lt; $D$4+1,MOD(((ROW(B8053)-ROW(B$7))),$C$5)+1,"")</f>
        <v/>
      </c>
      <c r="C8053" s="28">
        <f>ROUNDDOWN(((ROW(C8053)-ROW(C$7))/C$5)+1,0)</f>
        <v/>
      </c>
    </row>
    <row r="8054">
      <c r="B8054" s="28">
        <f>IF(C8054&lt; $D$4+1,MOD(((ROW(B8054)-ROW(B$7))),$C$5)+1,"")</f>
        <v/>
      </c>
      <c r="C8054" s="28">
        <f>ROUNDDOWN(((ROW(C8054)-ROW(C$7))/C$5)+1,0)</f>
        <v/>
      </c>
    </row>
    <row r="8055">
      <c r="B8055" s="28">
        <f>IF(C8055&lt; $D$4+1,MOD(((ROW(B8055)-ROW(B$7))),$C$5)+1,"")</f>
        <v/>
      </c>
      <c r="C8055" s="28">
        <f>ROUNDDOWN(((ROW(C8055)-ROW(C$7))/C$5)+1,0)</f>
        <v/>
      </c>
    </row>
    <row r="8056">
      <c r="B8056" s="28">
        <f>IF(C8056&lt; $D$4+1,MOD(((ROW(B8056)-ROW(B$7))),$C$5)+1,"")</f>
        <v/>
      </c>
      <c r="C8056" s="28">
        <f>ROUNDDOWN(((ROW(C8056)-ROW(C$7))/C$5)+1,0)</f>
        <v/>
      </c>
    </row>
    <row r="8057">
      <c r="B8057" s="28">
        <f>IF(C8057&lt; $D$4+1,MOD(((ROW(B8057)-ROW(B$7))),$C$5)+1,"")</f>
        <v/>
      </c>
      <c r="C8057" s="28">
        <f>ROUNDDOWN(((ROW(C8057)-ROW(C$7))/C$5)+1,0)</f>
        <v/>
      </c>
    </row>
    <row r="8058">
      <c r="B8058" s="28">
        <f>IF(C8058&lt; $D$4+1,MOD(((ROW(B8058)-ROW(B$7))),$C$5)+1,"")</f>
        <v/>
      </c>
      <c r="C8058" s="28">
        <f>ROUNDDOWN(((ROW(C8058)-ROW(C$7))/C$5)+1,0)</f>
        <v/>
      </c>
    </row>
    <row r="8059">
      <c r="B8059" s="28">
        <f>IF(C8059&lt; $D$4+1,MOD(((ROW(B8059)-ROW(B$7))),$C$5)+1,"")</f>
        <v/>
      </c>
      <c r="C8059" s="28">
        <f>ROUNDDOWN(((ROW(C8059)-ROW(C$7))/C$5)+1,0)</f>
        <v/>
      </c>
    </row>
    <row r="8060">
      <c r="B8060" s="28">
        <f>IF(C8060&lt; $D$4+1,MOD(((ROW(B8060)-ROW(B$7))),$C$5)+1,"")</f>
        <v/>
      </c>
      <c r="C8060" s="28">
        <f>ROUNDDOWN(((ROW(C8060)-ROW(C$7))/C$5)+1,0)</f>
        <v/>
      </c>
    </row>
    <row r="8061">
      <c r="B8061" s="28">
        <f>IF(C8061&lt; $D$4+1,MOD(((ROW(B8061)-ROW(B$7))),$C$5)+1,"")</f>
        <v/>
      </c>
      <c r="C8061" s="28">
        <f>ROUNDDOWN(((ROW(C8061)-ROW(C$7))/C$5)+1,0)</f>
        <v/>
      </c>
    </row>
    <row r="8062">
      <c r="B8062" s="28">
        <f>IF(C8062&lt; $D$4+1,MOD(((ROW(B8062)-ROW(B$7))),$C$5)+1,"")</f>
        <v/>
      </c>
      <c r="C8062" s="28">
        <f>ROUNDDOWN(((ROW(C8062)-ROW(C$7))/C$5)+1,0)</f>
        <v/>
      </c>
    </row>
    <row r="8063">
      <c r="B8063" s="28">
        <f>IF(C8063&lt; $D$4+1,MOD(((ROW(B8063)-ROW(B$7))),$C$5)+1,"")</f>
        <v/>
      </c>
      <c r="C8063" s="28">
        <f>ROUNDDOWN(((ROW(C8063)-ROW(C$7))/C$5)+1,0)</f>
        <v/>
      </c>
    </row>
    <row r="8064">
      <c r="B8064" s="28">
        <f>IF(C8064&lt; $D$4+1,MOD(((ROW(B8064)-ROW(B$7))),$C$5)+1,"")</f>
        <v/>
      </c>
      <c r="C8064" s="28">
        <f>ROUNDDOWN(((ROW(C8064)-ROW(C$7))/C$5)+1,0)</f>
        <v/>
      </c>
    </row>
    <row r="8065">
      <c r="B8065" s="28">
        <f>IF(C8065&lt; $D$4+1,MOD(((ROW(B8065)-ROW(B$7))),$C$5)+1,"")</f>
        <v/>
      </c>
      <c r="C8065" s="28">
        <f>ROUNDDOWN(((ROW(C8065)-ROW(C$7))/C$5)+1,0)</f>
        <v/>
      </c>
    </row>
    <row r="8066">
      <c r="B8066" s="28">
        <f>IF(C8066&lt; $D$4+1,MOD(((ROW(B8066)-ROW(B$7))),$C$5)+1,"")</f>
        <v/>
      </c>
      <c r="C8066" s="28">
        <f>ROUNDDOWN(((ROW(C8066)-ROW(C$7))/C$5)+1,0)</f>
        <v/>
      </c>
    </row>
    <row r="8067">
      <c r="B8067" s="28">
        <f>IF(C8067&lt; $D$4+1,MOD(((ROW(B8067)-ROW(B$7))),$C$5)+1,"")</f>
        <v/>
      </c>
      <c r="C8067" s="28">
        <f>ROUNDDOWN(((ROW(C8067)-ROW(C$7))/C$5)+1,0)</f>
        <v/>
      </c>
    </row>
    <row r="8068">
      <c r="B8068" s="28">
        <f>IF(C8068&lt; $D$4+1,MOD(((ROW(B8068)-ROW(B$7))),$C$5)+1,"")</f>
        <v/>
      </c>
      <c r="C8068" s="28">
        <f>ROUNDDOWN(((ROW(C8068)-ROW(C$7))/C$5)+1,0)</f>
        <v/>
      </c>
    </row>
    <row r="8069">
      <c r="B8069" s="28">
        <f>IF(C8069&lt; $D$4+1,MOD(((ROW(B8069)-ROW(B$7))),$C$5)+1,"")</f>
        <v/>
      </c>
      <c r="C8069" s="28">
        <f>ROUNDDOWN(((ROW(C8069)-ROW(C$7))/C$5)+1,0)</f>
        <v/>
      </c>
    </row>
    <row r="8070">
      <c r="B8070" s="28">
        <f>IF(C8070&lt; $D$4+1,MOD(((ROW(B8070)-ROW(B$7))),$C$5)+1,"")</f>
        <v/>
      </c>
      <c r="C8070" s="28">
        <f>ROUNDDOWN(((ROW(C8070)-ROW(C$7))/C$5)+1,0)</f>
        <v/>
      </c>
    </row>
    <row r="8071">
      <c r="B8071" s="28">
        <f>IF(C8071&lt; $D$4+1,MOD(((ROW(B8071)-ROW(B$7))),$C$5)+1,"")</f>
        <v/>
      </c>
      <c r="C8071" s="28">
        <f>ROUNDDOWN(((ROW(C8071)-ROW(C$7))/C$5)+1,0)</f>
        <v/>
      </c>
    </row>
    <row r="8072">
      <c r="B8072" s="28">
        <f>IF(C8072&lt; $D$4+1,MOD(((ROW(B8072)-ROW(B$7))),$C$5)+1,"")</f>
        <v/>
      </c>
      <c r="C8072" s="28">
        <f>ROUNDDOWN(((ROW(C8072)-ROW(C$7))/C$5)+1,0)</f>
        <v/>
      </c>
    </row>
    <row r="8073">
      <c r="B8073" s="28">
        <f>IF(C8073&lt; $D$4+1,MOD(((ROW(B8073)-ROW(B$7))),$C$5)+1,"")</f>
        <v/>
      </c>
      <c r="C8073" s="28">
        <f>ROUNDDOWN(((ROW(C8073)-ROW(C$7))/C$5)+1,0)</f>
        <v/>
      </c>
    </row>
    <row r="8074">
      <c r="B8074" s="28">
        <f>IF(C8074&lt; $D$4+1,MOD(((ROW(B8074)-ROW(B$7))),$C$5)+1,"")</f>
        <v/>
      </c>
      <c r="C8074" s="28">
        <f>ROUNDDOWN(((ROW(C8074)-ROW(C$7))/C$5)+1,0)</f>
        <v/>
      </c>
    </row>
    <row r="8075">
      <c r="B8075" s="28">
        <f>IF(C8075&lt; $D$4+1,MOD(((ROW(B8075)-ROW(B$7))),$C$5)+1,"")</f>
        <v/>
      </c>
      <c r="C8075" s="28">
        <f>ROUNDDOWN(((ROW(C8075)-ROW(C$7))/C$5)+1,0)</f>
        <v/>
      </c>
    </row>
    <row r="8076">
      <c r="B8076" s="28">
        <f>IF(C8076&lt; $D$4+1,MOD(((ROW(B8076)-ROW(B$7))),$C$5)+1,"")</f>
        <v/>
      </c>
      <c r="C8076" s="28">
        <f>ROUNDDOWN(((ROW(C8076)-ROW(C$7))/C$5)+1,0)</f>
        <v/>
      </c>
    </row>
    <row r="8077">
      <c r="B8077" s="28">
        <f>IF(C8077&lt; $D$4+1,MOD(((ROW(B8077)-ROW(B$7))),$C$5)+1,"")</f>
        <v/>
      </c>
      <c r="C8077" s="28">
        <f>ROUNDDOWN(((ROW(C8077)-ROW(C$7))/C$5)+1,0)</f>
        <v/>
      </c>
    </row>
    <row r="8078">
      <c r="B8078" s="28">
        <f>IF(C8078&lt; $D$4+1,MOD(((ROW(B8078)-ROW(B$7))),$C$5)+1,"")</f>
        <v/>
      </c>
      <c r="C8078" s="28">
        <f>ROUNDDOWN(((ROW(C8078)-ROW(C$7))/C$5)+1,0)</f>
        <v/>
      </c>
    </row>
    <row r="8079">
      <c r="B8079" s="28">
        <f>IF(C8079&lt; $D$4+1,MOD(((ROW(B8079)-ROW(B$7))),$C$5)+1,"")</f>
        <v/>
      </c>
      <c r="C8079" s="28">
        <f>ROUNDDOWN(((ROW(C8079)-ROW(C$7))/C$5)+1,0)</f>
        <v/>
      </c>
    </row>
    <row r="8080">
      <c r="B8080" s="28">
        <f>IF(C8080&lt; $D$4+1,MOD(((ROW(B8080)-ROW(B$7))),$C$5)+1,"")</f>
        <v/>
      </c>
      <c r="C8080" s="28">
        <f>ROUNDDOWN(((ROW(C8080)-ROW(C$7))/C$5)+1,0)</f>
        <v/>
      </c>
    </row>
    <row r="8081">
      <c r="B8081" s="28">
        <f>IF(C8081&lt; $D$4+1,MOD(((ROW(B8081)-ROW(B$7))),$C$5)+1,"")</f>
        <v/>
      </c>
      <c r="C8081" s="28">
        <f>ROUNDDOWN(((ROW(C8081)-ROW(C$7))/C$5)+1,0)</f>
        <v/>
      </c>
    </row>
    <row r="8082">
      <c r="B8082" s="28">
        <f>IF(C8082&lt; $D$4+1,MOD(((ROW(B8082)-ROW(B$7))),$C$5)+1,"")</f>
        <v/>
      </c>
      <c r="C8082" s="28">
        <f>ROUNDDOWN(((ROW(C8082)-ROW(C$7))/C$5)+1,0)</f>
        <v/>
      </c>
    </row>
    <row r="8083">
      <c r="B8083" s="28">
        <f>IF(C8083&lt; $D$4+1,MOD(((ROW(B8083)-ROW(B$7))),$C$5)+1,"")</f>
        <v/>
      </c>
      <c r="C8083" s="28">
        <f>ROUNDDOWN(((ROW(C8083)-ROW(C$7))/C$5)+1,0)</f>
        <v/>
      </c>
    </row>
    <row r="8084">
      <c r="B8084" s="28">
        <f>IF(C8084&lt; $D$4+1,MOD(((ROW(B8084)-ROW(B$7))),$C$5)+1,"")</f>
        <v/>
      </c>
      <c r="C8084" s="28">
        <f>ROUNDDOWN(((ROW(C8084)-ROW(C$7))/C$5)+1,0)</f>
        <v/>
      </c>
    </row>
    <row r="8085">
      <c r="B8085" s="28">
        <f>IF(C8085&lt; $D$4+1,MOD(((ROW(B8085)-ROW(B$7))),$C$5)+1,"")</f>
        <v/>
      </c>
      <c r="C8085" s="28">
        <f>ROUNDDOWN(((ROW(C8085)-ROW(C$7))/C$5)+1,0)</f>
        <v/>
      </c>
    </row>
    <row r="8086">
      <c r="B8086" s="28">
        <f>IF(C8086&lt; $D$4+1,MOD(((ROW(B8086)-ROW(B$7))),$C$5)+1,"")</f>
        <v/>
      </c>
      <c r="C8086" s="28">
        <f>ROUNDDOWN(((ROW(C8086)-ROW(C$7))/C$5)+1,0)</f>
        <v/>
      </c>
    </row>
    <row r="8087">
      <c r="B8087" s="28">
        <f>IF(C8087&lt; $D$4+1,MOD(((ROW(B8087)-ROW(B$7))),$C$5)+1,"")</f>
        <v/>
      </c>
      <c r="C8087" s="28">
        <f>ROUNDDOWN(((ROW(C8087)-ROW(C$7))/C$5)+1,0)</f>
        <v/>
      </c>
    </row>
    <row r="8088">
      <c r="B8088" s="28">
        <f>IF(C8088&lt; $D$4+1,MOD(((ROW(B8088)-ROW(B$7))),$C$5)+1,"")</f>
        <v/>
      </c>
      <c r="C8088" s="28">
        <f>ROUNDDOWN(((ROW(C8088)-ROW(C$7))/C$5)+1,0)</f>
        <v/>
      </c>
    </row>
    <row r="8089">
      <c r="B8089" s="28">
        <f>IF(C8089&lt; $D$4+1,MOD(((ROW(B8089)-ROW(B$7))),$C$5)+1,"")</f>
        <v/>
      </c>
      <c r="C8089" s="28">
        <f>ROUNDDOWN(((ROW(C8089)-ROW(C$7))/C$5)+1,0)</f>
        <v/>
      </c>
    </row>
    <row r="8090">
      <c r="B8090" s="28">
        <f>IF(C8090&lt; $D$4+1,MOD(((ROW(B8090)-ROW(B$7))),$C$5)+1,"")</f>
        <v/>
      </c>
      <c r="C8090" s="28">
        <f>ROUNDDOWN(((ROW(C8090)-ROW(C$7))/C$5)+1,0)</f>
        <v/>
      </c>
    </row>
    <row r="8091">
      <c r="B8091" s="28">
        <f>IF(C8091&lt; $D$4+1,MOD(((ROW(B8091)-ROW(B$7))),$C$5)+1,"")</f>
        <v/>
      </c>
      <c r="C8091" s="28">
        <f>ROUNDDOWN(((ROW(C8091)-ROW(C$7))/C$5)+1,0)</f>
        <v/>
      </c>
    </row>
    <row r="8092">
      <c r="B8092" s="28">
        <f>IF(C8092&lt; $D$4+1,MOD(((ROW(B8092)-ROW(B$7))),$C$5)+1,"")</f>
        <v/>
      </c>
      <c r="C8092" s="28">
        <f>ROUNDDOWN(((ROW(C8092)-ROW(C$7))/C$5)+1,0)</f>
        <v/>
      </c>
    </row>
    <row r="8093">
      <c r="B8093" s="28">
        <f>IF(C8093&lt; $D$4+1,MOD(((ROW(B8093)-ROW(B$7))),$C$5)+1,"")</f>
        <v/>
      </c>
      <c r="C8093" s="28">
        <f>ROUNDDOWN(((ROW(C8093)-ROW(C$7))/C$5)+1,0)</f>
        <v/>
      </c>
    </row>
    <row r="8094">
      <c r="B8094" s="28">
        <f>IF(C8094&lt; $D$4+1,MOD(((ROW(B8094)-ROW(B$7))),$C$5)+1,"")</f>
        <v/>
      </c>
      <c r="C8094" s="28">
        <f>ROUNDDOWN(((ROW(C8094)-ROW(C$7))/C$5)+1,0)</f>
        <v/>
      </c>
    </row>
    <row r="8095">
      <c r="B8095" s="28">
        <f>IF(C8095&lt; $D$4+1,MOD(((ROW(B8095)-ROW(B$7))),$C$5)+1,"")</f>
        <v/>
      </c>
      <c r="C8095" s="28">
        <f>ROUNDDOWN(((ROW(C8095)-ROW(C$7))/C$5)+1,0)</f>
        <v/>
      </c>
    </row>
    <row r="8096">
      <c r="B8096" s="28">
        <f>IF(C8096&lt; $D$4+1,MOD(((ROW(B8096)-ROW(B$7))),$C$5)+1,"")</f>
        <v/>
      </c>
      <c r="C8096" s="28">
        <f>ROUNDDOWN(((ROW(C8096)-ROW(C$7))/C$5)+1,0)</f>
        <v/>
      </c>
    </row>
    <row r="8097">
      <c r="B8097" s="28">
        <f>IF(C8097&lt; $D$4+1,MOD(((ROW(B8097)-ROW(B$7))),$C$5)+1,"")</f>
        <v/>
      </c>
      <c r="C8097" s="28">
        <f>ROUNDDOWN(((ROW(C8097)-ROW(C$7))/C$5)+1,0)</f>
        <v/>
      </c>
    </row>
    <row r="8098">
      <c r="B8098" s="28">
        <f>IF(C8098&lt; $D$4+1,MOD(((ROW(B8098)-ROW(B$7))),$C$5)+1,"")</f>
        <v/>
      </c>
      <c r="C8098" s="28">
        <f>ROUNDDOWN(((ROW(C8098)-ROW(C$7))/C$5)+1,0)</f>
        <v/>
      </c>
    </row>
    <row r="8099">
      <c r="B8099" s="28">
        <f>IF(C8099&lt; $D$4+1,MOD(((ROW(B8099)-ROW(B$7))),$C$5)+1,"")</f>
        <v/>
      </c>
      <c r="C8099" s="28">
        <f>ROUNDDOWN(((ROW(C8099)-ROW(C$7))/C$5)+1,0)</f>
        <v/>
      </c>
    </row>
    <row r="8100">
      <c r="B8100" s="28">
        <f>IF(C8100&lt; $D$4+1,MOD(((ROW(B8100)-ROW(B$7))),$C$5)+1,"")</f>
        <v/>
      </c>
      <c r="C8100" s="28">
        <f>ROUNDDOWN(((ROW(C8100)-ROW(C$7))/C$5)+1,0)</f>
        <v/>
      </c>
    </row>
    <row r="8101">
      <c r="B8101" s="28">
        <f>IF(C8101&lt; $D$4+1,MOD(((ROW(B8101)-ROW(B$7))),$C$5)+1,"")</f>
        <v/>
      </c>
      <c r="C8101" s="28">
        <f>ROUNDDOWN(((ROW(C8101)-ROW(C$7))/C$5)+1,0)</f>
        <v/>
      </c>
    </row>
    <row r="8102">
      <c r="B8102" s="28">
        <f>IF(C8102&lt; $D$4+1,MOD(((ROW(B8102)-ROW(B$7))),$C$5)+1,"")</f>
        <v/>
      </c>
      <c r="C8102" s="28">
        <f>ROUNDDOWN(((ROW(C8102)-ROW(C$7))/C$5)+1,0)</f>
        <v/>
      </c>
    </row>
    <row r="8103">
      <c r="B8103" s="28">
        <f>IF(C8103&lt; $D$4+1,MOD(((ROW(B8103)-ROW(B$7))),$C$5)+1,"")</f>
        <v/>
      </c>
      <c r="C8103" s="28">
        <f>ROUNDDOWN(((ROW(C8103)-ROW(C$7))/C$5)+1,0)</f>
        <v/>
      </c>
    </row>
    <row r="8104">
      <c r="B8104" s="28">
        <f>IF(C8104&lt; $D$4+1,MOD(((ROW(B8104)-ROW(B$7))),$C$5)+1,"")</f>
        <v/>
      </c>
      <c r="C8104" s="28">
        <f>ROUNDDOWN(((ROW(C8104)-ROW(C$7))/C$5)+1,0)</f>
        <v/>
      </c>
    </row>
    <row r="8105">
      <c r="B8105" s="28">
        <f>IF(C8105&lt; $D$4+1,MOD(((ROW(B8105)-ROW(B$7))),$C$5)+1,"")</f>
        <v/>
      </c>
      <c r="C8105" s="28">
        <f>ROUNDDOWN(((ROW(C8105)-ROW(C$7))/C$5)+1,0)</f>
        <v/>
      </c>
    </row>
    <row r="8106">
      <c r="B8106" s="28">
        <f>IF(C8106&lt; $D$4+1,MOD(((ROW(B8106)-ROW(B$7))),$C$5)+1,"")</f>
        <v/>
      </c>
      <c r="C8106" s="28">
        <f>ROUNDDOWN(((ROW(C8106)-ROW(C$7))/C$5)+1,0)</f>
        <v/>
      </c>
    </row>
    <row r="8107">
      <c r="B8107" s="28">
        <f>IF(C8107&lt; $D$4+1,MOD(((ROW(B8107)-ROW(B$7))),$C$5)+1,"")</f>
        <v/>
      </c>
      <c r="C8107" s="28">
        <f>ROUNDDOWN(((ROW(C8107)-ROW(C$7))/C$5)+1,0)</f>
        <v/>
      </c>
    </row>
    <row r="8108">
      <c r="B8108" s="28">
        <f>IF(C8108&lt; $D$4+1,MOD(((ROW(B8108)-ROW(B$7))),$C$5)+1,"")</f>
        <v/>
      </c>
      <c r="C8108" s="28">
        <f>ROUNDDOWN(((ROW(C8108)-ROW(C$7))/C$5)+1,0)</f>
        <v/>
      </c>
    </row>
    <row r="8109">
      <c r="B8109" s="28">
        <f>IF(C8109&lt; $D$4+1,MOD(((ROW(B8109)-ROW(B$7))),$C$5)+1,"")</f>
        <v/>
      </c>
      <c r="C8109" s="28">
        <f>ROUNDDOWN(((ROW(C8109)-ROW(C$7))/C$5)+1,0)</f>
        <v/>
      </c>
    </row>
    <row r="8110">
      <c r="B8110" s="28">
        <f>IF(C8110&lt; $D$4+1,MOD(((ROW(B8110)-ROW(B$7))),$C$5)+1,"")</f>
        <v/>
      </c>
      <c r="C8110" s="28">
        <f>ROUNDDOWN(((ROW(C8110)-ROW(C$7))/C$5)+1,0)</f>
        <v/>
      </c>
    </row>
    <row r="8111">
      <c r="B8111" s="28">
        <f>IF(C8111&lt; $D$4+1,MOD(((ROW(B8111)-ROW(B$7))),$C$5)+1,"")</f>
        <v/>
      </c>
      <c r="C8111" s="28">
        <f>ROUNDDOWN(((ROW(C8111)-ROW(C$7))/C$5)+1,0)</f>
        <v/>
      </c>
    </row>
    <row r="8112">
      <c r="B8112" s="28">
        <f>IF(C8112&lt; $D$4+1,MOD(((ROW(B8112)-ROW(B$7))),$C$5)+1,"")</f>
        <v/>
      </c>
      <c r="C8112" s="28">
        <f>ROUNDDOWN(((ROW(C8112)-ROW(C$7))/C$5)+1,0)</f>
        <v/>
      </c>
    </row>
    <row r="8113">
      <c r="B8113" s="28">
        <f>IF(C8113&lt; $D$4+1,MOD(((ROW(B8113)-ROW(B$7))),$C$5)+1,"")</f>
        <v/>
      </c>
      <c r="C8113" s="28">
        <f>ROUNDDOWN(((ROW(C8113)-ROW(C$7))/C$5)+1,0)</f>
        <v/>
      </c>
    </row>
    <row r="8114">
      <c r="B8114" s="28">
        <f>IF(C8114&lt; $D$4+1,MOD(((ROW(B8114)-ROW(B$7))),$C$5)+1,"")</f>
        <v/>
      </c>
      <c r="C8114" s="28">
        <f>ROUNDDOWN(((ROW(C8114)-ROW(C$7))/C$5)+1,0)</f>
        <v/>
      </c>
    </row>
    <row r="8115">
      <c r="B8115" s="28">
        <f>IF(C8115&lt; $D$4+1,MOD(((ROW(B8115)-ROW(B$7))),$C$5)+1,"")</f>
        <v/>
      </c>
      <c r="C8115" s="28">
        <f>ROUNDDOWN(((ROW(C8115)-ROW(C$7))/C$5)+1,0)</f>
        <v/>
      </c>
    </row>
    <row r="8116">
      <c r="B8116" s="28">
        <f>IF(C8116&lt; $D$4+1,MOD(((ROW(B8116)-ROW(B$7))),$C$5)+1,"")</f>
        <v/>
      </c>
      <c r="C8116" s="28">
        <f>ROUNDDOWN(((ROW(C8116)-ROW(C$7))/C$5)+1,0)</f>
        <v/>
      </c>
    </row>
    <row r="8117">
      <c r="B8117" s="28">
        <f>IF(C8117&lt; $D$4+1,MOD(((ROW(B8117)-ROW(B$7))),$C$5)+1,"")</f>
        <v/>
      </c>
      <c r="C8117" s="28">
        <f>ROUNDDOWN(((ROW(C8117)-ROW(C$7))/C$5)+1,0)</f>
        <v/>
      </c>
    </row>
    <row r="8118">
      <c r="B8118" s="28">
        <f>IF(C8118&lt; $D$4+1,MOD(((ROW(B8118)-ROW(B$7))),$C$5)+1,"")</f>
        <v/>
      </c>
      <c r="C8118" s="28">
        <f>ROUNDDOWN(((ROW(C8118)-ROW(C$7))/C$5)+1,0)</f>
        <v/>
      </c>
    </row>
    <row r="8119">
      <c r="B8119" s="28">
        <f>IF(C8119&lt; $D$4+1,MOD(((ROW(B8119)-ROW(B$7))),$C$5)+1,"")</f>
        <v/>
      </c>
      <c r="C8119" s="28">
        <f>ROUNDDOWN(((ROW(C8119)-ROW(C$7))/C$5)+1,0)</f>
        <v/>
      </c>
    </row>
    <row r="8120">
      <c r="B8120" s="28">
        <f>IF(C8120&lt; $D$4+1,MOD(((ROW(B8120)-ROW(B$7))),$C$5)+1,"")</f>
        <v/>
      </c>
      <c r="C8120" s="28">
        <f>ROUNDDOWN(((ROW(C8120)-ROW(C$7))/C$5)+1,0)</f>
        <v/>
      </c>
    </row>
    <row r="8121">
      <c r="B8121" s="28">
        <f>IF(C8121&lt; $D$4+1,MOD(((ROW(B8121)-ROW(B$7))),$C$5)+1,"")</f>
        <v/>
      </c>
      <c r="C8121" s="28">
        <f>ROUNDDOWN(((ROW(C8121)-ROW(C$7))/C$5)+1,0)</f>
        <v/>
      </c>
    </row>
    <row r="8122">
      <c r="B8122" s="28">
        <f>IF(C8122&lt; $D$4+1,MOD(((ROW(B8122)-ROW(B$7))),$C$5)+1,"")</f>
        <v/>
      </c>
      <c r="C8122" s="28">
        <f>ROUNDDOWN(((ROW(C8122)-ROW(C$7))/C$5)+1,0)</f>
        <v/>
      </c>
    </row>
    <row r="8123">
      <c r="B8123" s="28">
        <f>IF(C8123&lt; $D$4+1,MOD(((ROW(B8123)-ROW(B$7))),$C$5)+1,"")</f>
        <v/>
      </c>
      <c r="C8123" s="28">
        <f>ROUNDDOWN(((ROW(C8123)-ROW(C$7))/C$5)+1,0)</f>
        <v/>
      </c>
    </row>
    <row r="8124">
      <c r="B8124" s="28">
        <f>IF(C8124&lt; $D$4+1,MOD(((ROW(B8124)-ROW(B$7))),$C$5)+1,"")</f>
        <v/>
      </c>
      <c r="C8124" s="28">
        <f>ROUNDDOWN(((ROW(C8124)-ROW(C$7))/C$5)+1,0)</f>
        <v/>
      </c>
    </row>
    <row r="8125">
      <c r="B8125" s="28">
        <f>IF(C8125&lt; $D$4+1,MOD(((ROW(B8125)-ROW(B$7))),$C$5)+1,"")</f>
        <v/>
      </c>
      <c r="C8125" s="28">
        <f>ROUNDDOWN(((ROW(C8125)-ROW(C$7))/C$5)+1,0)</f>
        <v/>
      </c>
    </row>
    <row r="8126">
      <c r="B8126" s="28">
        <f>IF(C8126&lt; $D$4+1,MOD(((ROW(B8126)-ROW(B$7))),$C$5)+1,"")</f>
        <v/>
      </c>
      <c r="C8126" s="28">
        <f>ROUNDDOWN(((ROW(C8126)-ROW(C$7))/C$5)+1,0)</f>
        <v/>
      </c>
    </row>
    <row r="8127">
      <c r="B8127" s="28">
        <f>IF(C8127&lt; $D$4+1,MOD(((ROW(B8127)-ROW(B$7))),$C$5)+1,"")</f>
        <v/>
      </c>
      <c r="C8127" s="28">
        <f>ROUNDDOWN(((ROW(C8127)-ROW(C$7))/C$5)+1,0)</f>
        <v/>
      </c>
    </row>
    <row r="8128">
      <c r="B8128" s="28">
        <f>IF(C8128&lt; $D$4+1,MOD(((ROW(B8128)-ROW(B$7))),$C$5)+1,"")</f>
        <v/>
      </c>
      <c r="C8128" s="28">
        <f>ROUNDDOWN(((ROW(C8128)-ROW(C$7))/C$5)+1,0)</f>
        <v/>
      </c>
    </row>
    <row r="8129">
      <c r="B8129" s="28">
        <f>IF(C8129&lt; $D$4+1,MOD(((ROW(B8129)-ROW(B$7))),$C$5)+1,"")</f>
        <v/>
      </c>
      <c r="C8129" s="28">
        <f>ROUNDDOWN(((ROW(C8129)-ROW(C$7))/C$5)+1,0)</f>
        <v/>
      </c>
    </row>
    <row r="8130">
      <c r="B8130" s="28">
        <f>IF(C8130&lt; $D$4+1,MOD(((ROW(B8130)-ROW(B$7))),$C$5)+1,"")</f>
        <v/>
      </c>
      <c r="C8130" s="28">
        <f>ROUNDDOWN(((ROW(C8130)-ROW(C$7))/C$5)+1,0)</f>
        <v/>
      </c>
    </row>
    <row r="8131">
      <c r="B8131" s="28">
        <f>IF(C8131&lt; $D$4+1,MOD(((ROW(B8131)-ROW(B$7))),$C$5)+1,"")</f>
        <v/>
      </c>
      <c r="C8131" s="28">
        <f>ROUNDDOWN(((ROW(C8131)-ROW(C$7))/C$5)+1,0)</f>
        <v/>
      </c>
    </row>
    <row r="8132">
      <c r="B8132" s="28">
        <f>IF(C8132&lt; $D$4+1,MOD(((ROW(B8132)-ROW(B$7))),$C$5)+1,"")</f>
        <v/>
      </c>
      <c r="C8132" s="28">
        <f>ROUNDDOWN(((ROW(C8132)-ROW(C$7))/C$5)+1,0)</f>
        <v/>
      </c>
    </row>
    <row r="8133">
      <c r="B8133" s="28">
        <f>IF(C8133&lt; $D$4+1,MOD(((ROW(B8133)-ROW(B$7))),$C$5)+1,"")</f>
        <v/>
      </c>
      <c r="C8133" s="28">
        <f>ROUNDDOWN(((ROW(C8133)-ROW(C$7))/C$5)+1,0)</f>
        <v/>
      </c>
    </row>
    <row r="8134">
      <c r="B8134" s="28">
        <f>IF(C8134&lt; $D$4+1,MOD(((ROW(B8134)-ROW(B$7))),$C$5)+1,"")</f>
        <v/>
      </c>
      <c r="C8134" s="28">
        <f>ROUNDDOWN(((ROW(C8134)-ROW(C$7))/C$5)+1,0)</f>
        <v/>
      </c>
    </row>
    <row r="8135">
      <c r="B8135" s="28">
        <f>IF(C8135&lt; $D$4+1,MOD(((ROW(B8135)-ROW(B$7))),$C$5)+1,"")</f>
        <v/>
      </c>
      <c r="C8135" s="28">
        <f>ROUNDDOWN(((ROW(C8135)-ROW(C$7))/C$5)+1,0)</f>
        <v/>
      </c>
    </row>
    <row r="8136">
      <c r="B8136" s="28">
        <f>IF(C8136&lt; $D$4+1,MOD(((ROW(B8136)-ROW(B$7))),$C$5)+1,"")</f>
        <v/>
      </c>
      <c r="C8136" s="28">
        <f>ROUNDDOWN(((ROW(C8136)-ROW(C$7))/C$5)+1,0)</f>
        <v/>
      </c>
    </row>
    <row r="8137">
      <c r="B8137" s="28">
        <f>IF(C8137&lt; $D$4+1,MOD(((ROW(B8137)-ROW(B$7))),$C$5)+1,"")</f>
        <v/>
      </c>
      <c r="C8137" s="28">
        <f>ROUNDDOWN(((ROW(C8137)-ROW(C$7))/C$5)+1,0)</f>
        <v/>
      </c>
    </row>
    <row r="8138">
      <c r="B8138" s="28">
        <f>IF(C8138&lt; $D$4+1,MOD(((ROW(B8138)-ROW(B$7))),$C$5)+1,"")</f>
        <v/>
      </c>
      <c r="C8138" s="28">
        <f>ROUNDDOWN(((ROW(C8138)-ROW(C$7))/C$5)+1,0)</f>
        <v/>
      </c>
    </row>
    <row r="8139">
      <c r="B8139" s="28">
        <f>IF(C8139&lt; $D$4+1,MOD(((ROW(B8139)-ROW(B$7))),$C$5)+1,"")</f>
        <v/>
      </c>
      <c r="C8139" s="28">
        <f>ROUNDDOWN(((ROW(C8139)-ROW(C$7))/C$5)+1,0)</f>
        <v/>
      </c>
    </row>
    <row r="8140">
      <c r="B8140" s="28">
        <f>IF(C8140&lt; $D$4+1,MOD(((ROW(B8140)-ROW(B$7))),$C$5)+1,"")</f>
        <v/>
      </c>
      <c r="C8140" s="28">
        <f>ROUNDDOWN(((ROW(C8140)-ROW(C$7))/C$5)+1,0)</f>
        <v/>
      </c>
    </row>
    <row r="8141">
      <c r="B8141" s="28">
        <f>IF(C8141&lt; $D$4+1,MOD(((ROW(B8141)-ROW(B$7))),$C$5)+1,"")</f>
        <v/>
      </c>
      <c r="C8141" s="28">
        <f>ROUNDDOWN(((ROW(C8141)-ROW(C$7))/C$5)+1,0)</f>
        <v/>
      </c>
    </row>
    <row r="8142">
      <c r="B8142" s="28">
        <f>IF(C8142&lt; $D$4+1,MOD(((ROW(B8142)-ROW(B$7))),$C$5)+1,"")</f>
        <v/>
      </c>
      <c r="C8142" s="28">
        <f>ROUNDDOWN(((ROW(C8142)-ROW(C$7))/C$5)+1,0)</f>
        <v/>
      </c>
    </row>
    <row r="8143">
      <c r="B8143" s="28">
        <f>IF(C8143&lt; $D$4+1,MOD(((ROW(B8143)-ROW(B$7))),$C$5)+1,"")</f>
        <v/>
      </c>
      <c r="C8143" s="28">
        <f>ROUNDDOWN(((ROW(C8143)-ROW(C$7))/C$5)+1,0)</f>
        <v/>
      </c>
    </row>
    <row r="8144">
      <c r="B8144" s="28">
        <f>IF(C8144&lt; $D$4+1,MOD(((ROW(B8144)-ROW(B$7))),$C$5)+1,"")</f>
        <v/>
      </c>
      <c r="C8144" s="28">
        <f>ROUNDDOWN(((ROW(C8144)-ROW(C$7))/C$5)+1,0)</f>
        <v/>
      </c>
    </row>
    <row r="8145">
      <c r="B8145" s="28">
        <f>IF(C8145&lt; $D$4+1,MOD(((ROW(B8145)-ROW(B$7))),$C$5)+1,"")</f>
        <v/>
      </c>
      <c r="C8145" s="28">
        <f>ROUNDDOWN(((ROW(C8145)-ROW(C$7))/C$5)+1,0)</f>
        <v/>
      </c>
    </row>
    <row r="8146">
      <c r="B8146" s="28">
        <f>IF(C8146&lt; $D$4+1,MOD(((ROW(B8146)-ROW(B$7))),$C$5)+1,"")</f>
        <v/>
      </c>
      <c r="C8146" s="28">
        <f>ROUNDDOWN(((ROW(C8146)-ROW(C$7))/C$5)+1,0)</f>
        <v/>
      </c>
    </row>
    <row r="8147">
      <c r="B8147" s="28">
        <f>IF(C8147&lt; $D$4+1,MOD(((ROW(B8147)-ROW(B$7))),$C$5)+1,"")</f>
        <v/>
      </c>
      <c r="C8147" s="28">
        <f>ROUNDDOWN(((ROW(C8147)-ROW(C$7))/C$5)+1,0)</f>
        <v/>
      </c>
    </row>
    <row r="8148">
      <c r="B8148" s="28">
        <f>IF(C8148&lt; $D$4+1,MOD(((ROW(B8148)-ROW(B$7))),$C$5)+1,"")</f>
        <v/>
      </c>
      <c r="C8148" s="28">
        <f>ROUNDDOWN(((ROW(C8148)-ROW(C$7))/C$5)+1,0)</f>
        <v/>
      </c>
    </row>
    <row r="8149">
      <c r="B8149" s="28">
        <f>IF(C8149&lt; $D$4+1,MOD(((ROW(B8149)-ROW(B$7))),$C$5)+1,"")</f>
        <v/>
      </c>
      <c r="C8149" s="28">
        <f>ROUNDDOWN(((ROW(C8149)-ROW(C$7))/C$5)+1,0)</f>
        <v/>
      </c>
    </row>
    <row r="8150">
      <c r="B8150" s="28">
        <f>IF(C8150&lt; $D$4+1,MOD(((ROW(B8150)-ROW(B$7))),$C$5)+1,"")</f>
        <v/>
      </c>
      <c r="C8150" s="28">
        <f>ROUNDDOWN(((ROW(C8150)-ROW(C$7))/C$5)+1,0)</f>
        <v/>
      </c>
    </row>
    <row r="8151">
      <c r="B8151" s="28">
        <f>IF(C8151&lt; $D$4+1,MOD(((ROW(B8151)-ROW(B$7))),$C$5)+1,"")</f>
        <v/>
      </c>
      <c r="C8151" s="28">
        <f>ROUNDDOWN(((ROW(C8151)-ROW(C$7))/C$5)+1,0)</f>
        <v/>
      </c>
    </row>
    <row r="8152">
      <c r="B8152" s="28">
        <f>IF(C8152&lt; $D$4+1,MOD(((ROW(B8152)-ROW(B$7))),$C$5)+1,"")</f>
        <v/>
      </c>
      <c r="C8152" s="28">
        <f>ROUNDDOWN(((ROW(C8152)-ROW(C$7))/C$5)+1,0)</f>
        <v/>
      </c>
    </row>
    <row r="8153">
      <c r="B8153" s="28">
        <f>IF(C8153&lt; $D$4+1,MOD(((ROW(B8153)-ROW(B$7))),$C$5)+1,"")</f>
        <v/>
      </c>
      <c r="C8153" s="28">
        <f>ROUNDDOWN(((ROW(C8153)-ROW(C$7))/C$5)+1,0)</f>
        <v/>
      </c>
    </row>
    <row r="8154">
      <c r="B8154" s="28">
        <f>IF(C8154&lt; $D$4+1,MOD(((ROW(B8154)-ROW(B$7))),$C$5)+1,"")</f>
        <v/>
      </c>
      <c r="C8154" s="28">
        <f>ROUNDDOWN(((ROW(C8154)-ROW(C$7))/C$5)+1,0)</f>
        <v/>
      </c>
    </row>
    <row r="8155">
      <c r="B8155" s="28">
        <f>IF(C8155&lt; $D$4+1,MOD(((ROW(B8155)-ROW(B$7))),$C$5)+1,"")</f>
        <v/>
      </c>
      <c r="C8155" s="28">
        <f>ROUNDDOWN(((ROW(C8155)-ROW(C$7))/C$5)+1,0)</f>
        <v/>
      </c>
    </row>
    <row r="8156">
      <c r="B8156" s="28">
        <f>IF(C8156&lt; $D$4+1,MOD(((ROW(B8156)-ROW(B$7))),$C$5)+1,"")</f>
        <v/>
      </c>
      <c r="C8156" s="28">
        <f>ROUNDDOWN(((ROW(C8156)-ROW(C$7))/C$5)+1,0)</f>
        <v/>
      </c>
    </row>
    <row r="8157">
      <c r="B8157" s="28">
        <f>IF(C8157&lt; $D$4+1,MOD(((ROW(B8157)-ROW(B$7))),$C$5)+1,"")</f>
        <v/>
      </c>
      <c r="C8157" s="28">
        <f>ROUNDDOWN(((ROW(C8157)-ROW(C$7))/C$5)+1,0)</f>
        <v/>
      </c>
    </row>
    <row r="8158">
      <c r="B8158" s="28">
        <f>IF(C8158&lt; $D$4+1,MOD(((ROW(B8158)-ROW(B$7))),$C$5)+1,"")</f>
        <v/>
      </c>
      <c r="C8158" s="28">
        <f>ROUNDDOWN(((ROW(C8158)-ROW(C$7))/C$5)+1,0)</f>
        <v/>
      </c>
    </row>
    <row r="8159">
      <c r="B8159" s="28">
        <f>IF(C8159&lt; $D$4+1,MOD(((ROW(B8159)-ROW(B$7))),$C$5)+1,"")</f>
        <v/>
      </c>
      <c r="C8159" s="28">
        <f>ROUNDDOWN(((ROW(C8159)-ROW(C$7))/C$5)+1,0)</f>
        <v/>
      </c>
    </row>
    <row r="8160">
      <c r="B8160" s="28">
        <f>IF(C8160&lt; $D$4+1,MOD(((ROW(B8160)-ROW(B$7))),$C$5)+1,"")</f>
        <v/>
      </c>
      <c r="C8160" s="28">
        <f>ROUNDDOWN(((ROW(C8160)-ROW(C$7))/C$5)+1,0)</f>
        <v/>
      </c>
    </row>
    <row r="8161">
      <c r="B8161" s="28">
        <f>IF(C8161&lt; $D$4+1,MOD(((ROW(B8161)-ROW(B$7))),$C$5)+1,"")</f>
        <v/>
      </c>
      <c r="C8161" s="28">
        <f>ROUNDDOWN(((ROW(C8161)-ROW(C$7))/C$5)+1,0)</f>
        <v/>
      </c>
    </row>
    <row r="8162">
      <c r="B8162" s="28">
        <f>IF(C8162&lt; $D$4+1,MOD(((ROW(B8162)-ROW(B$7))),$C$5)+1,"")</f>
        <v/>
      </c>
      <c r="C8162" s="28">
        <f>ROUNDDOWN(((ROW(C8162)-ROW(C$7))/C$5)+1,0)</f>
        <v/>
      </c>
    </row>
    <row r="8163">
      <c r="B8163" s="28">
        <f>IF(C8163&lt; $D$4+1,MOD(((ROW(B8163)-ROW(B$7))),$C$5)+1,"")</f>
        <v/>
      </c>
      <c r="C8163" s="28">
        <f>ROUNDDOWN(((ROW(C8163)-ROW(C$7))/C$5)+1,0)</f>
        <v/>
      </c>
    </row>
    <row r="8164">
      <c r="B8164" s="28">
        <f>IF(C8164&lt; $D$4+1,MOD(((ROW(B8164)-ROW(B$7))),$C$5)+1,"")</f>
        <v/>
      </c>
      <c r="C8164" s="28">
        <f>ROUNDDOWN(((ROW(C8164)-ROW(C$7))/C$5)+1,0)</f>
        <v/>
      </c>
    </row>
    <row r="8165">
      <c r="B8165" s="28">
        <f>IF(C8165&lt; $D$4+1,MOD(((ROW(B8165)-ROW(B$7))),$C$5)+1,"")</f>
        <v/>
      </c>
      <c r="C8165" s="28">
        <f>ROUNDDOWN(((ROW(C8165)-ROW(C$7))/C$5)+1,0)</f>
        <v/>
      </c>
    </row>
    <row r="8166">
      <c r="B8166" s="28">
        <f>IF(C8166&lt; $D$4+1,MOD(((ROW(B8166)-ROW(B$7))),$C$5)+1,"")</f>
        <v/>
      </c>
      <c r="C8166" s="28">
        <f>ROUNDDOWN(((ROW(C8166)-ROW(C$7))/C$5)+1,0)</f>
        <v/>
      </c>
    </row>
    <row r="8167">
      <c r="B8167" s="28">
        <f>IF(C8167&lt; $D$4+1,MOD(((ROW(B8167)-ROW(B$7))),$C$5)+1,"")</f>
        <v/>
      </c>
      <c r="C8167" s="28">
        <f>ROUNDDOWN(((ROW(C8167)-ROW(C$7))/C$5)+1,0)</f>
        <v/>
      </c>
    </row>
    <row r="8168">
      <c r="B8168" s="28">
        <f>IF(C8168&lt; $D$4+1,MOD(((ROW(B8168)-ROW(B$7))),$C$5)+1,"")</f>
        <v/>
      </c>
      <c r="C8168" s="28">
        <f>ROUNDDOWN(((ROW(C8168)-ROW(C$7))/C$5)+1,0)</f>
        <v/>
      </c>
    </row>
    <row r="8169">
      <c r="B8169" s="28">
        <f>IF(C8169&lt; $D$4+1,MOD(((ROW(B8169)-ROW(B$7))),$C$5)+1,"")</f>
        <v/>
      </c>
      <c r="C8169" s="28">
        <f>ROUNDDOWN(((ROW(C8169)-ROW(C$7))/C$5)+1,0)</f>
        <v/>
      </c>
    </row>
    <row r="8170">
      <c r="B8170" s="28">
        <f>IF(C8170&lt; $D$4+1,MOD(((ROW(B8170)-ROW(B$7))),$C$5)+1,"")</f>
        <v/>
      </c>
      <c r="C8170" s="28">
        <f>ROUNDDOWN(((ROW(C8170)-ROW(C$7))/C$5)+1,0)</f>
        <v/>
      </c>
    </row>
    <row r="8171">
      <c r="B8171" s="28">
        <f>IF(C8171&lt; $D$4+1,MOD(((ROW(B8171)-ROW(B$7))),$C$5)+1,"")</f>
        <v/>
      </c>
      <c r="C8171" s="28">
        <f>ROUNDDOWN(((ROW(C8171)-ROW(C$7))/C$5)+1,0)</f>
        <v/>
      </c>
    </row>
    <row r="8172">
      <c r="B8172" s="28">
        <f>IF(C8172&lt; $D$4+1,MOD(((ROW(B8172)-ROW(B$7))),$C$5)+1,"")</f>
        <v/>
      </c>
      <c r="C8172" s="28">
        <f>ROUNDDOWN(((ROW(C8172)-ROW(C$7))/C$5)+1,0)</f>
        <v/>
      </c>
    </row>
    <row r="8173">
      <c r="B8173" s="28">
        <f>IF(C8173&lt; $D$4+1,MOD(((ROW(B8173)-ROW(B$7))),$C$5)+1,"")</f>
        <v/>
      </c>
      <c r="C8173" s="28">
        <f>ROUNDDOWN(((ROW(C8173)-ROW(C$7))/C$5)+1,0)</f>
        <v/>
      </c>
    </row>
    <row r="8174">
      <c r="B8174" s="28">
        <f>IF(C8174&lt; $D$4+1,MOD(((ROW(B8174)-ROW(B$7))),$C$5)+1,"")</f>
        <v/>
      </c>
      <c r="C8174" s="28">
        <f>ROUNDDOWN(((ROW(C8174)-ROW(C$7))/C$5)+1,0)</f>
        <v/>
      </c>
    </row>
    <row r="8175">
      <c r="B8175" s="28">
        <f>IF(C8175&lt; $D$4+1,MOD(((ROW(B8175)-ROW(B$7))),$C$5)+1,"")</f>
        <v/>
      </c>
      <c r="C8175" s="28">
        <f>ROUNDDOWN(((ROW(C8175)-ROW(C$7))/C$5)+1,0)</f>
        <v/>
      </c>
    </row>
    <row r="8176">
      <c r="B8176" s="28">
        <f>IF(C8176&lt; $D$4+1,MOD(((ROW(B8176)-ROW(B$7))),$C$5)+1,"")</f>
        <v/>
      </c>
      <c r="C8176" s="28">
        <f>ROUNDDOWN(((ROW(C8176)-ROW(C$7))/C$5)+1,0)</f>
        <v/>
      </c>
    </row>
    <row r="8177">
      <c r="B8177" s="28">
        <f>IF(C8177&lt; $D$4+1,MOD(((ROW(B8177)-ROW(B$7))),$C$5)+1,"")</f>
        <v/>
      </c>
      <c r="C8177" s="28">
        <f>ROUNDDOWN(((ROW(C8177)-ROW(C$7))/C$5)+1,0)</f>
        <v/>
      </c>
    </row>
    <row r="8178">
      <c r="B8178" s="28">
        <f>IF(C8178&lt; $D$4+1,MOD(((ROW(B8178)-ROW(B$7))),$C$5)+1,"")</f>
        <v/>
      </c>
      <c r="C8178" s="28">
        <f>ROUNDDOWN(((ROW(C8178)-ROW(C$7))/C$5)+1,0)</f>
        <v/>
      </c>
    </row>
    <row r="8179">
      <c r="B8179" s="28">
        <f>IF(C8179&lt; $D$4+1,MOD(((ROW(B8179)-ROW(B$7))),$C$5)+1,"")</f>
        <v/>
      </c>
      <c r="C8179" s="28">
        <f>ROUNDDOWN(((ROW(C8179)-ROW(C$7))/C$5)+1,0)</f>
        <v/>
      </c>
    </row>
    <row r="8180">
      <c r="B8180" s="28">
        <f>IF(C8180&lt; $D$4+1,MOD(((ROW(B8180)-ROW(B$7))),$C$5)+1,"")</f>
        <v/>
      </c>
      <c r="C8180" s="28">
        <f>ROUNDDOWN(((ROW(C8180)-ROW(C$7))/C$5)+1,0)</f>
        <v/>
      </c>
    </row>
    <row r="8181">
      <c r="B8181" s="28">
        <f>IF(C8181&lt; $D$4+1,MOD(((ROW(B8181)-ROW(B$7))),$C$5)+1,"")</f>
        <v/>
      </c>
      <c r="C8181" s="28">
        <f>ROUNDDOWN(((ROW(C8181)-ROW(C$7))/C$5)+1,0)</f>
        <v/>
      </c>
    </row>
    <row r="8182">
      <c r="B8182" s="28">
        <f>IF(C8182&lt; $D$4+1,MOD(((ROW(B8182)-ROW(B$7))),$C$5)+1,"")</f>
        <v/>
      </c>
      <c r="C8182" s="28">
        <f>ROUNDDOWN(((ROW(C8182)-ROW(C$7))/C$5)+1,0)</f>
        <v/>
      </c>
    </row>
    <row r="8183">
      <c r="B8183" s="28">
        <f>IF(C8183&lt; $D$4+1,MOD(((ROW(B8183)-ROW(B$7))),$C$5)+1,"")</f>
        <v/>
      </c>
      <c r="C8183" s="28">
        <f>ROUNDDOWN(((ROW(C8183)-ROW(C$7))/C$5)+1,0)</f>
        <v/>
      </c>
    </row>
    <row r="8184">
      <c r="B8184" s="28">
        <f>IF(C8184&lt; $D$4+1,MOD(((ROW(B8184)-ROW(B$7))),$C$5)+1,"")</f>
        <v/>
      </c>
      <c r="C8184" s="28">
        <f>ROUNDDOWN(((ROW(C8184)-ROW(C$7))/C$5)+1,0)</f>
        <v/>
      </c>
    </row>
    <row r="8185">
      <c r="B8185" s="28">
        <f>IF(C8185&lt; $D$4+1,MOD(((ROW(B8185)-ROW(B$7))),$C$5)+1,"")</f>
        <v/>
      </c>
      <c r="C8185" s="28">
        <f>ROUNDDOWN(((ROW(C8185)-ROW(C$7))/C$5)+1,0)</f>
        <v/>
      </c>
    </row>
    <row r="8186">
      <c r="B8186" s="28">
        <f>IF(C8186&lt; $D$4+1,MOD(((ROW(B8186)-ROW(B$7))),$C$5)+1,"")</f>
        <v/>
      </c>
      <c r="C8186" s="28">
        <f>ROUNDDOWN(((ROW(C8186)-ROW(C$7))/C$5)+1,0)</f>
        <v/>
      </c>
    </row>
    <row r="8187">
      <c r="B8187" s="28">
        <f>IF(C8187&lt; $D$4+1,MOD(((ROW(B8187)-ROW(B$7))),$C$5)+1,"")</f>
        <v/>
      </c>
      <c r="C8187" s="28">
        <f>ROUNDDOWN(((ROW(C8187)-ROW(C$7))/C$5)+1,0)</f>
        <v/>
      </c>
    </row>
    <row r="8188">
      <c r="B8188" s="28">
        <f>IF(C8188&lt; $D$4+1,MOD(((ROW(B8188)-ROW(B$7))),$C$5)+1,"")</f>
        <v/>
      </c>
      <c r="C8188" s="28">
        <f>ROUNDDOWN(((ROW(C8188)-ROW(C$7))/C$5)+1,0)</f>
        <v/>
      </c>
    </row>
    <row r="8189">
      <c r="B8189" s="28">
        <f>IF(C8189&lt; $D$4+1,MOD(((ROW(B8189)-ROW(B$7))),$C$5)+1,"")</f>
        <v/>
      </c>
      <c r="C8189" s="28">
        <f>ROUNDDOWN(((ROW(C8189)-ROW(C$7))/C$5)+1,0)</f>
        <v/>
      </c>
    </row>
    <row r="8190">
      <c r="B8190" s="28">
        <f>IF(C8190&lt; $D$4+1,MOD(((ROW(B8190)-ROW(B$7))),$C$5)+1,"")</f>
        <v/>
      </c>
      <c r="C8190" s="28">
        <f>ROUNDDOWN(((ROW(C8190)-ROW(C$7))/C$5)+1,0)</f>
        <v/>
      </c>
    </row>
    <row r="8191">
      <c r="B8191" s="28">
        <f>IF(C8191&lt; $D$4+1,MOD(((ROW(B8191)-ROW(B$7))),$C$5)+1,"")</f>
        <v/>
      </c>
      <c r="C8191" s="28">
        <f>ROUNDDOWN(((ROW(C8191)-ROW(C$7))/C$5)+1,0)</f>
        <v/>
      </c>
    </row>
    <row r="8192">
      <c r="B8192" s="28">
        <f>IF(C8192&lt; $D$4+1,MOD(((ROW(B8192)-ROW(B$7))),$C$5)+1,"")</f>
        <v/>
      </c>
      <c r="C8192" s="28">
        <f>ROUNDDOWN(((ROW(C8192)-ROW(C$7))/C$5)+1,0)</f>
        <v/>
      </c>
    </row>
    <row r="8193">
      <c r="B8193" s="28">
        <f>IF(C8193&lt; $D$4+1,MOD(((ROW(B8193)-ROW(B$7))),$C$5)+1,"")</f>
        <v/>
      </c>
      <c r="C8193" s="28">
        <f>ROUNDDOWN(((ROW(C8193)-ROW(C$7))/C$5)+1,0)</f>
        <v/>
      </c>
    </row>
    <row r="8194">
      <c r="B8194" s="28">
        <f>IF(C8194&lt; $D$4+1,MOD(((ROW(B8194)-ROW(B$7))),$C$5)+1,"")</f>
        <v/>
      </c>
      <c r="C8194" s="28">
        <f>ROUNDDOWN(((ROW(C8194)-ROW(C$7))/C$5)+1,0)</f>
        <v/>
      </c>
    </row>
    <row r="8195">
      <c r="B8195" s="28">
        <f>IF(C8195&lt; $D$4+1,MOD(((ROW(B8195)-ROW(B$7))),$C$5)+1,"")</f>
        <v/>
      </c>
      <c r="C8195" s="28">
        <f>ROUNDDOWN(((ROW(C8195)-ROW(C$7))/C$5)+1,0)</f>
        <v/>
      </c>
    </row>
    <row r="8196">
      <c r="B8196" s="28">
        <f>IF(C8196&lt; $D$4+1,MOD(((ROW(B8196)-ROW(B$7))),$C$5)+1,"")</f>
        <v/>
      </c>
      <c r="C8196" s="28">
        <f>ROUNDDOWN(((ROW(C8196)-ROW(C$7))/C$5)+1,0)</f>
        <v/>
      </c>
    </row>
    <row r="8197">
      <c r="B8197" s="28">
        <f>IF(C8197&lt; $D$4+1,MOD(((ROW(B8197)-ROW(B$7))),$C$5)+1,"")</f>
        <v/>
      </c>
      <c r="C8197" s="28">
        <f>ROUNDDOWN(((ROW(C8197)-ROW(C$7))/C$5)+1,0)</f>
        <v/>
      </c>
    </row>
    <row r="8198">
      <c r="B8198" s="28">
        <f>IF(C8198&lt; $D$4+1,MOD(((ROW(B8198)-ROW(B$7))),$C$5)+1,"")</f>
        <v/>
      </c>
      <c r="C8198" s="28">
        <f>ROUNDDOWN(((ROW(C8198)-ROW(C$7))/C$5)+1,0)</f>
        <v/>
      </c>
    </row>
    <row r="8199">
      <c r="B8199" s="28">
        <f>IF(C8199&lt; $D$4+1,MOD(((ROW(B8199)-ROW(B$7))),$C$5)+1,"")</f>
        <v/>
      </c>
      <c r="C8199" s="28">
        <f>ROUNDDOWN(((ROW(C8199)-ROW(C$7))/C$5)+1,0)</f>
        <v/>
      </c>
    </row>
    <row r="8200">
      <c r="B8200" s="28">
        <f>IF(C8200&lt; $D$4+1,MOD(((ROW(B8200)-ROW(B$7))),$C$5)+1,"")</f>
        <v/>
      </c>
      <c r="C8200" s="28">
        <f>ROUNDDOWN(((ROW(C8200)-ROW(C$7))/C$5)+1,0)</f>
        <v/>
      </c>
    </row>
    <row r="8201">
      <c r="B8201" s="28">
        <f>IF(C8201&lt; $D$4+1,MOD(((ROW(B8201)-ROW(B$7))),$C$5)+1,"")</f>
        <v/>
      </c>
      <c r="C8201" s="28">
        <f>ROUNDDOWN(((ROW(C8201)-ROW(C$7))/C$5)+1,0)</f>
        <v/>
      </c>
    </row>
    <row r="8202">
      <c r="B8202" s="28">
        <f>IF(C8202&lt; $D$4+1,MOD(((ROW(B8202)-ROW(B$7))),$C$5)+1,"")</f>
        <v/>
      </c>
      <c r="C8202" s="28">
        <f>ROUNDDOWN(((ROW(C8202)-ROW(C$7))/C$5)+1,0)</f>
        <v/>
      </c>
    </row>
    <row r="8203">
      <c r="B8203" s="28">
        <f>IF(C8203&lt; $D$4+1,MOD(((ROW(B8203)-ROW(B$7))),$C$5)+1,"")</f>
        <v/>
      </c>
      <c r="C8203" s="28">
        <f>ROUNDDOWN(((ROW(C8203)-ROW(C$7))/C$5)+1,0)</f>
        <v/>
      </c>
    </row>
    <row r="8204">
      <c r="B8204" s="28">
        <f>IF(C8204&lt; $D$4+1,MOD(((ROW(B8204)-ROW(B$7))),$C$5)+1,"")</f>
        <v/>
      </c>
      <c r="C8204" s="28">
        <f>ROUNDDOWN(((ROW(C8204)-ROW(C$7))/C$5)+1,0)</f>
        <v/>
      </c>
    </row>
    <row r="8205">
      <c r="B8205" s="28">
        <f>IF(C8205&lt; $D$4+1,MOD(((ROW(B8205)-ROW(B$7))),$C$5)+1,"")</f>
        <v/>
      </c>
      <c r="C8205" s="28">
        <f>ROUNDDOWN(((ROW(C8205)-ROW(C$7))/C$5)+1,0)</f>
        <v/>
      </c>
    </row>
    <row r="8206">
      <c r="B8206" s="28">
        <f>IF(C8206&lt; $D$4+1,MOD(((ROW(B8206)-ROW(B$7))),$C$5)+1,"")</f>
        <v/>
      </c>
      <c r="C8206" s="28">
        <f>ROUNDDOWN(((ROW(C8206)-ROW(C$7))/C$5)+1,0)</f>
        <v/>
      </c>
    </row>
    <row r="8207">
      <c r="B8207" s="28">
        <f>IF(C8207&lt; $D$4+1,MOD(((ROW(B8207)-ROW(B$7))),$C$5)+1,"")</f>
        <v/>
      </c>
      <c r="C8207" s="28">
        <f>ROUNDDOWN(((ROW(C8207)-ROW(C$7))/C$5)+1,0)</f>
        <v/>
      </c>
    </row>
    <row r="8208">
      <c r="B8208" s="28">
        <f>IF(C8208&lt; $D$4+1,MOD(((ROW(B8208)-ROW(B$7))),$C$5)+1,"")</f>
        <v/>
      </c>
      <c r="C8208" s="28">
        <f>ROUNDDOWN(((ROW(C8208)-ROW(C$7))/C$5)+1,0)</f>
        <v/>
      </c>
    </row>
    <row r="8209">
      <c r="B8209" s="28">
        <f>IF(C8209&lt; $D$4+1,MOD(((ROW(B8209)-ROW(B$7))),$C$5)+1,"")</f>
        <v/>
      </c>
      <c r="C8209" s="28">
        <f>ROUNDDOWN(((ROW(C8209)-ROW(C$7))/C$5)+1,0)</f>
        <v/>
      </c>
    </row>
    <row r="8210">
      <c r="B8210" s="28">
        <f>IF(C8210&lt; $D$4+1,MOD(((ROW(B8210)-ROW(B$7))),$C$5)+1,"")</f>
        <v/>
      </c>
      <c r="C8210" s="28">
        <f>ROUNDDOWN(((ROW(C8210)-ROW(C$7))/C$5)+1,0)</f>
        <v/>
      </c>
    </row>
    <row r="8211">
      <c r="B8211" s="28">
        <f>IF(C8211&lt; $D$4+1,MOD(((ROW(B8211)-ROW(B$7))),$C$5)+1,"")</f>
        <v/>
      </c>
      <c r="C8211" s="28">
        <f>ROUNDDOWN(((ROW(C8211)-ROW(C$7))/C$5)+1,0)</f>
        <v/>
      </c>
    </row>
    <row r="8212">
      <c r="B8212" s="28">
        <f>IF(C8212&lt; $D$4+1,MOD(((ROW(B8212)-ROW(B$7))),$C$5)+1,"")</f>
        <v/>
      </c>
      <c r="C8212" s="28">
        <f>ROUNDDOWN(((ROW(C8212)-ROW(C$7))/C$5)+1,0)</f>
        <v/>
      </c>
    </row>
    <row r="8213">
      <c r="B8213" s="28">
        <f>IF(C8213&lt; $D$4+1,MOD(((ROW(B8213)-ROW(B$7))),$C$5)+1,"")</f>
        <v/>
      </c>
      <c r="C8213" s="28">
        <f>ROUNDDOWN(((ROW(C8213)-ROW(C$7))/C$5)+1,0)</f>
        <v/>
      </c>
    </row>
    <row r="8214">
      <c r="B8214" s="28">
        <f>IF(C8214&lt; $D$4+1,MOD(((ROW(B8214)-ROW(B$7))),$C$5)+1,"")</f>
        <v/>
      </c>
      <c r="C8214" s="28">
        <f>ROUNDDOWN(((ROW(C8214)-ROW(C$7))/C$5)+1,0)</f>
        <v/>
      </c>
    </row>
    <row r="8215">
      <c r="B8215" s="28">
        <f>IF(C8215&lt; $D$4+1,MOD(((ROW(B8215)-ROW(B$7))),$C$5)+1,"")</f>
        <v/>
      </c>
      <c r="C8215" s="28">
        <f>ROUNDDOWN(((ROW(C8215)-ROW(C$7))/C$5)+1,0)</f>
        <v/>
      </c>
    </row>
    <row r="8216">
      <c r="B8216" s="28">
        <f>IF(C8216&lt; $D$4+1,MOD(((ROW(B8216)-ROW(B$7))),$C$5)+1,"")</f>
        <v/>
      </c>
      <c r="C8216" s="28">
        <f>ROUNDDOWN(((ROW(C8216)-ROW(C$7))/C$5)+1,0)</f>
        <v/>
      </c>
    </row>
    <row r="8217">
      <c r="B8217" s="28">
        <f>IF(C8217&lt; $D$4+1,MOD(((ROW(B8217)-ROW(B$7))),$C$5)+1,"")</f>
        <v/>
      </c>
      <c r="C8217" s="28">
        <f>ROUNDDOWN(((ROW(C8217)-ROW(C$7))/C$5)+1,0)</f>
        <v/>
      </c>
    </row>
    <row r="8218">
      <c r="B8218" s="28">
        <f>IF(C8218&lt; $D$4+1,MOD(((ROW(B8218)-ROW(B$7))),$C$5)+1,"")</f>
        <v/>
      </c>
      <c r="C8218" s="28">
        <f>ROUNDDOWN(((ROW(C8218)-ROW(C$7))/C$5)+1,0)</f>
        <v/>
      </c>
    </row>
    <row r="8219">
      <c r="B8219" s="28">
        <f>IF(C8219&lt; $D$4+1,MOD(((ROW(B8219)-ROW(B$7))),$C$5)+1,"")</f>
        <v/>
      </c>
      <c r="C8219" s="28">
        <f>ROUNDDOWN(((ROW(C8219)-ROW(C$7))/C$5)+1,0)</f>
        <v/>
      </c>
    </row>
    <row r="8220">
      <c r="B8220" s="28">
        <f>IF(C8220&lt; $D$4+1,MOD(((ROW(B8220)-ROW(B$7))),$C$5)+1,"")</f>
        <v/>
      </c>
      <c r="C8220" s="28">
        <f>ROUNDDOWN(((ROW(C8220)-ROW(C$7))/C$5)+1,0)</f>
        <v/>
      </c>
    </row>
    <row r="8221">
      <c r="B8221" s="28">
        <f>IF(C8221&lt; $D$4+1,MOD(((ROW(B8221)-ROW(B$7))),$C$5)+1,"")</f>
        <v/>
      </c>
      <c r="C8221" s="28">
        <f>ROUNDDOWN(((ROW(C8221)-ROW(C$7))/C$5)+1,0)</f>
        <v/>
      </c>
    </row>
    <row r="8222">
      <c r="B8222" s="28">
        <f>IF(C8222&lt; $D$4+1,MOD(((ROW(B8222)-ROW(B$7))),$C$5)+1,"")</f>
        <v/>
      </c>
      <c r="C8222" s="28">
        <f>ROUNDDOWN(((ROW(C8222)-ROW(C$7))/C$5)+1,0)</f>
        <v/>
      </c>
    </row>
    <row r="8223">
      <c r="B8223" s="28">
        <f>IF(C8223&lt; $D$4+1,MOD(((ROW(B8223)-ROW(B$7))),$C$5)+1,"")</f>
        <v/>
      </c>
      <c r="C8223" s="28">
        <f>ROUNDDOWN(((ROW(C8223)-ROW(C$7))/C$5)+1,0)</f>
        <v/>
      </c>
    </row>
    <row r="8224">
      <c r="B8224" s="28">
        <f>IF(C8224&lt; $D$4+1,MOD(((ROW(B8224)-ROW(B$7))),$C$5)+1,"")</f>
        <v/>
      </c>
      <c r="C8224" s="28">
        <f>ROUNDDOWN(((ROW(C8224)-ROW(C$7))/C$5)+1,0)</f>
        <v/>
      </c>
    </row>
    <row r="8225">
      <c r="B8225" s="28">
        <f>IF(C8225&lt; $D$4+1,MOD(((ROW(B8225)-ROW(B$7))),$C$5)+1,"")</f>
        <v/>
      </c>
      <c r="C8225" s="28">
        <f>ROUNDDOWN(((ROW(C8225)-ROW(C$7))/C$5)+1,0)</f>
        <v/>
      </c>
    </row>
    <row r="8226">
      <c r="B8226" s="28">
        <f>IF(C8226&lt; $D$4+1,MOD(((ROW(B8226)-ROW(B$7))),$C$5)+1,"")</f>
        <v/>
      </c>
      <c r="C8226" s="28">
        <f>ROUNDDOWN(((ROW(C8226)-ROW(C$7))/C$5)+1,0)</f>
        <v/>
      </c>
    </row>
    <row r="8227">
      <c r="B8227" s="28">
        <f>IF(C8227&lt; $D$4+1,MOD(((ROW(B8227)-ROW(B$7))),$C$5)+1,"")</f>
        <v/>
      </c>
      <c r="C8227" s="28">
        <f>ROUNDDOWN(((ROW(C8227)-ROW(C$7))/C$5)+1,0)</f>
        <v/>
      </c>
    </row>
    <row r="8228">
      <c r="B8228" s="28">
        <f>IF(C8228&lt; $D$4+1,MOD(((ROW(B8228)-ROW(B$7))),$C$5)+1,"")</f>
        <v/>
      </c>
      <c r="C8228" s="28">
        <f>ROUNDDOWN(((ROW(C8228)-ROW(C$7))/C$5)+1,0)</f>
        <v/>
      </c>
    </row>
    <row r="8229">
      <c r="B8229" s="28">
        <f>IF(C8229&lt; $D$4+1,MOD(((ROW(B8229)-ROW(B$7))),$C$5)+1,"")</f>
        <v/>
      </c>
      <c r="C8229" s="28">
        <f>ROUNDDOWN(((ROW(C8229)-ROW(C$7))/C$5)+1,0)</f>
        <v/>
      </c>
    </row>
    <row r="8230">
      <c r="B8230" s="28">
        <f>IF(C8230&lt; $D$4+1,MOD(((ROW(B8230)-ROW(B$7))),$C$5)+1,"")</f>
        <v/>
      </c>
      <c r="C8230" s="28">
        <f>ROUNDDOWN(((ROW(C8230)-ROW(C$7))/C$5)+1,0)</f>
        <v/>
      </c>
    </row>
    <row r="8231">
      <c r="B8231" s="28">
        <f>IF(C8231&lt; $D$4+1,MOD(((ROW(B8231)-ROW(B$7))),$C$5)+1,"")</f>
        <v/>
      </c>
      <c r="C8231" s="28">
        <f>ROUNDDOWN(((ROW(C8231)-ROW(C$7))/C$5)+1,0)</f>
        <v/>
      </c>
    </row>
    <row r="8232">
      <c r="B8232" s="28">
        <f>IF(C8232&lt; $D$4+1,MOD(((ROW(B8232)-ROW(B$7))),$C$5)+1,"")</f>
        <v/>
      </c>
      <c r="C8232" s="28">
        <f>ROUNDDOWN(((ROW(C8232)-ROW(C$7))/C$5)+1,0)</f>
        <v/>
      </c>
    </row>
    <row r="8233">
      <c r="B8233" s="28">
        <f>IF(C8233&lt; $D$4+1,MOD(((ROW(B8233)-ROW(B$7))),$C$5)+1,"")</f>
        <v/>
      </c>
      <c r="C8233" s="28">
        <f>ROUNDDOWN(((ROW(C8233)-ROW(C$7))/C$5)+1,0)</f>
        <v/>
      </c>
    </row>
    <row r="8234">
      <c r="B8234" s="28">
        <f>IF(C8234&lt; $D$4+1,MOD(((ROW(B8234)-ROW(B$7))),$C$5)+1,"")</f>
        <v/>
      </c>
      <c r="C8234" s="28">
        <f>ROUNDDOWN(((ROW(C8234)-ROW(C$7))/C$5)+1,0)</f>
        <v/>
      </c>
    </row>
    <row r="8235">
      <c r="B8235" s="28">
        <f>IF(C8235&lt; $D$4+1,MOD(((ROW(B8235)-ROW(B$7))),$C$5)+1,"")</f>
        <v/>
      </c>
      <c r="C8235" s="28">
        <f>ROUNDDOWN(((ROW(C8235)-ROW(C$7))/C$5)+1,0)</f>
        <v/>
      </c>
    </row>
    <row r="8236">
      <c r="B8236" s="28">
        <f>IF(C8236&lt; $D$4+1,MOD(((ROW(B8236)-ROW(B$7))),$C$5)+1,"")</f>
        <v/>
      </c>
      <c r="C8236" s="28">
        <f>ROUNDDOWN(((ROW(C8236)-ROW(C$7))/C$5)+1,0)</f>
        <v/>
      </c>
    </row>
    <row r="8237">
      <c r="B8237" s="28">
        <f>IF(C8237&lt; $D$4+1,MOD(((ROW(B8237)-ROW(B$7))),$C$5)+1,"")</f>
        <v/>
      </c>
      <c r="C8237" s="28">
        <f>ROUNDDOWN(((ROW(C8237)-ROW(C$7))/C$5)+1,0)</f>
        <v/>
      </c>
    </row>
    <row r="8238">
      <c r="B8238" s="28">
        <f>IF(C8238&lt; $D$4+1,MOD(((ROW(B8238)-ROW(B$7))),$C$5)+1,"")</f>
        <v/>
      </c>
      <c r="C8238" s="28">
        <f>ROUNDDOWN(((ROW(C8238)-ROW(C$7))/C$5)+1,0)</f>
        <v/>
      </c>
    </row>
    <row r="8239">
      <c r="B8239" s="28">
        <f>IF(C8239&lt; $D$4+1,MOD(((ROW(B8239)-ROW(B$7))),$C$5)+1,"")</f>
        <v/>
      </c>
      <c r="C8239" s="28">
        <f>ROUNDDOWN(((ROW(C8239)-ROW(C$7))/C$5)+1,0)</f>
        <v/>
      </c>
    </row>
    <row r="8240">
      <c r="B8240" s="28">
        <f>IF(C8240&lt; $D$4+1,MOD(((ROW(B8240)-ROW(B$7))),$C$5)+1,"")</f>
        <v/>
      </c>
      <c r="C8240" s="28">
        <f>ROUNDDOWN(((ROW(C8240)-ROW(C$7))/C$5)+1,0)</f>
        <v/>
      </c>
    </row>
    <row r="8241">
      <c r="B8241" s="28">
        <f>IF(C8241&lt; $D$4+1,MOD(((ROW(B8241)-ROW(B$7))),$C$5)+1,"")</f>
        <v/>
      </c>
      <c r="C8241" s="28">
        <f>ROUNDDOWN(((ROW(C8241)-ROW(C$7))/C$5)+1,0)</f>
        <v/>
      </c>
    </row>
    <row r="8242">
      <c r="B8242" s="28">
        <f>IF(C8242&lt; $D$4+1,MOD(((ROW(B8242)-ROW(B$7))),$C$5)+1,"")</f>
        <v/>
      </c>
      <c r="C8242" s="28">
        <f>ROUNDDOWN(((ROW(C8242)-ROW(C$7))/C$5)+1,0)</f>
        <v/>
      </c>
    </row>
    <row r="8243">
      <c r="B8243" s="28">
        <f>IF(C8243&lt; $D$4+1,MOD(((ROW(B8243)-ROW(B$7))),$C$5)+1,"")</f>
        <v/>
      </c>
      <c r="C8243" s="28">
        <f>ROUNDDOWN(((ROW(C8243)-ROW(C$7))/C$5)+1,0)</f>
        <v/>
      </c>
    </row>
    <row r="8244">
      <c r="B8244" s="28">
        <f>IF(C8244&lt; $D$4+1,MOD(((ROW(B8244)-ROW(B$7))),$C$5)+1,"")</f>
        <v/>
      </c>
      <c r="C8244" s="28">
        <f>ROUNDDOWN(((ROW(C8244)-ROW(C$7))/C$5)+1,0)</f>
        <v/>
      </c>
    </row>
    <row r="8245">
      <c r="B8245" s="28">
        <f>IF(C8245&lt; $D$4+1,MOD(((ROW(B8245)-ROW(B$7))),$C$5)+1,"")</f>
        <v/>
      </c>
      <c r="C8245" s="28">
        <f>ROUNDDOWN(((ROW(C8245)-ROW(C$7))/C$5)+1,0)</f>
        <v/>
      </c>
    </row>
    <row r="8246">
      <c r="B8246" s="28">
        <f>IF(C8246&lt; $D$4+1,MOD(((ROW(B8246)-ROW(B$7))),$C$5)+1,"")</f>
        <v/>
      </c>
      <c r="C8246" s="28">
        <f>ROUNDDOWN(((ROW(C8246)-ROW(C$7))/C$5)+1,0)</f>
        <v/>
      </c>
    </row>
    <row r="8247">
      <c r="B8247" s="28">
        <f>IF(C8247&lt; $D$4+1,MOD(((ROW(B8247)-ROW(B$7))),$C$5)+1,"")</f>
        <v/>
      </c>
      <c r="C8247" s="28">
        <f>ROUNDDOWN(((ROW(C8247)-ROW(C$7))/C$5)+1,0)</f>
        <v/>
      </c>
    </row>
    <row r="8248">
      <c r="B8248" s="28">
        <f>IF(C8248&lt; $D$4+1,MOD(((ROW(B8248)-ROW(B$7))),$C$5)+1,"")</f>
        <v/>
      </c>
      <c r="C8248" s="28">
        <f>ROUNDDOWN(((ROW(C8248)-ROW(C$7))/C$5)+1,0)</f>
        <v/>
      </c>
    </row>
    <row r="8249">
      <c r="B8249" s="28">
        <f>IF(C8249&lt; $D$4+1,MOD(((ROW(B8249)-ROW(B$7))),$C$5)+1,"")</f>
        <v/>
      </c>
      <c r="C8249" s="28">
        <f>ROUNDDOWN(((ROW(C8249)-ROW(C$7))/C$5)+1,0)</f>
        <v/>
      </c>
    </row>
    <row r="8250">
      <c r="B8250" s="28">
        <f>IF(C8250&lt; $D$4+1,MOD(((ROW(B8250)-ROW(B$7))),$C$5)+1,"")</f>
        <v/>
      </c>
      <c r="C8250" s="28">
        <f>ROUNDDOWN(((ROW(C8250)-ROW(C$7))/C$5)+1,0)</f>
        <v/>
      </c>
    </row>
    <row r="8251">
      <c r="B8251" s="28">
        <f>IF(C8251&lt; $D$4+1,MOD(((ROW(B8251)-ROW(B$7))),$C$5)+1,"")</f>
        <v/>
      </c>
      <c r="C8251" s="28">
        <f>ROUNDDOWN(((ROW(C8251)-ROW(C$7))/C$5)+1,0)</f>
        <v/>
      </c>
    </row>
    <row r="8252">
      <c r="B8252" s="28">
        <f>IF(C8252&lt; $D$4+1,MOD(((ROW(B8252)-ROW(B$7))),$C$5)+1,"")</f>
        <v/>
      </c>
      <c r="C8252" s="28">
        <f>ROUNDDOWN(((ROW(C8252)-ROW(C$7))/C$5)+1,0)</f>
        <v/>
      </c>
    </row>
    <row r="8253">
      <c r="B8253" s="28">
        <f>IF(C8253&lt; $D$4+1,MOD(((ROW(B8253)-ROW(B$7))),$C$5)+1,"")</f>
        <v/>
      </c>
      <c r="C8253" s="28">
        <f>ROUNDDOWN(((ROW(C8253)-ROW(C$7))/C$5)+1,0)</f>
        <v/>
      </c>
    </row>
    <row r="8254">
      <c r="B8254" s="28">
        <f>IF(C8254&lt; $D$4+1,MOD(((ROW(B8254)-ROW(B$7))),$C$5)+1,"")</f>
        <v/>
      </c>
      <c r="C8254" s="28">
        <f>ROUNDDOWN(((ROW(C8254)-ROW(C$7))/C$5)+1,0)</f>
        <v/>
      </c>
    </row>
    <row r="8255">
      <c r="B8255" s="28">
        <f>IF(C8255&lt; $D$4+1,MOD(((ROW(B8255)-ROW(B$7))),$C$5)+1,"")</f>
        <v/>
      </c>
      <c r="C8255" s="28">
        <f>ROUNDDOWN(((ROW(C8255)-ROW(C$7))/C$5)+1,0)</f>
        <v/>
      </c>
    </row>
    <row r="8256">
      <c r="B8256" s="28">
        <f>IF(C8256&lt; $D$4+1,MOD(((ROW(B8256)-ROW(B$7))),$C$5)+1,"")</f>
        <v/>
      </c>
      <c r="C8256" s="28">
        <f>ROUNDDOWN(((ROW(C8256)-ROW(C$7))/C$5)+1,0)</f>
        <v/>
      </c>
    </row>
    <row r="8257">
      <c r="B8257" s="28">
        <f>IF(C8257&lt; $D$4+1,MOD(((ROW(B8257)-ROW(B$7))),$C$5)+1,"")</f>
        <v/>
      </c>
      <c r="C8257" s="28">
        <f>ROUNDDOWN(((ROW(C8257)-ROW(C$7))/C$5)+1,0)</f>
        <v/>
      </c>
    </row>
    <row r="8258">
      <c r="B8258" s="28">
        <f>IF(C8258&lt; $D$4+1,MOD(((ROW(B8258)-ROW(B$7))),$C$5)+1,"")</f>
        <v/>
      </c>
      <c r="C8258" s="28">
        <f>ROUNDDOWN(((ROW(C8258)-ROW(C$7))/C$5)+1,0)</f>
        <v/>
      </c>
    </row>
    <row r="8259">
      <c r="B8259" s="28">
        <f>IF(C8259&lt; $D$4+1,MOD(((ROW(B8259)-ROW(B$7))),$C$5)+1,"")</f>
        <v/>
      </c>
      <c r="C8259" s="28">
        <f>ROUNDDOWN(((ROW(C8259)-ROW(C$7))/C$5)+1,0)</f>
        <v/>
      </c>
    </row>
    <row r="8260">
      <c r="B8260" s="28">
        <f>IF(C8260&lt; $D$4+1,MOD(((ROW(B8260)-ROW(B$7))),$C$5)+1,"")</f>
        <v/>
      </c>
      <c r="C8260" s="28">
        <f>ROUNDDOWN(((ROW(C8260)-ROW(C$7))/C$5)+1,0)</f>
        <v/>
      </c>
    </row>
    <row r="8261">
      <c r="B8261" s="28">
        <f>IF(C8261&lt; $D$4+1,MOD(((ROW(B8261)-ROW(B$7))),$C$5)+1,"")</f>
        <v/>
      </c>
      <c r="C8261" s="28">
        <f>ROUNDDOWN(((ROW(C8261)-ROW(C$7))/C$5)+1,0)</f>
        <v/>
      </c>
    </row>
    <row r="8262">
      <c r="B8262" s="28">
        <f>IF(C8262&lt; $D$4+1,MOD(((ROW(B8262)-ROW(B$7))),$C$5)+1,"")</f>
        <v/>
      </c>
      <c r="C8262" s="28">
        <f>ROUNDDOWN(((ROW(C8262)-ROW(C$7))/C$5)+1,0)</f>
        <v/>
      </c>
    </row>
    <row r="8263">
      <c r="B8263" s="28">
        <f>IF(C8263&lt; $D$4+1,MOD(((ROW(B8263)-ROW(B$7))),$C$5)+1,"")</f>
        <v/>
      </c>
      <c r="C8263" s="28">
        <f>ROUNDDOWN(((ROW(C8263)-ROW(C$7))/C$5)+1,0)</f>
        <v/>
      </c>
    </row>
    <row r="8264">
      <c r="B8264" s="28">
        <f>IF(C8264&lt; $D$4+1,MOD(((ROW(B8264)-ROW(B$7))),$C$5)+1,"")</f>
        <v/>
      </c>
      <c r="C8264" s="28">
        <f>ROUNDDOWN(((ROW(C8264)-ROW(C$7))/C$5)+1,0)</f>
        <v/>
      </c>
    </row>
    <row r="8265">
      <c r="B8265" s="28">
        <f>IF(C8265&lt; $D$4+1,MOD(((ROW(B8265)-ROW(B$7))),$C$5)+1,"")</f>
        <v/>
      </c>
      <c r="C8265" s="28">
        <f>ROUNDDOWN(((ROW(C8265)-ROW(C$7))/C$5)+1,0)</f>
        <v/>
      </c>
    </row>
    <row r="8266">
      <c r="B8266" s="28">
        <f>IF(C8266&lt; $D$4+1,MOD(((ROW(B8266)-ROW(B$7))),$C$5)+1,"")</f>
        <v/>
      </c>
      <c r="C8266" s="28">
        <f>ROUNDDOWN(((ROW(C8266)-ROW(C$7))/C$5)+1,0)</f>
        <v/>
      </c>
    </row>
    <row r="8267">
      <c r="B8267" s="28">
        <f>IF(C8267&lt; $D$4+1,MOD(((ROW(B8267)-ROW(B$7))),$C$5)+1,"")</f>
        <v/>
      </c>
      <c r="C8267" s="28">
        <f>ROUNDDOWN(((ROW(C8267)-ROW(C$7))/C$5)+1,0)</f>
        <v/>
      </c>
    </row>
    <row r="8268">
      <c r="B8268" s="28">
        <f>IF(C8268&lt; $D$4+1,MOD(((ROW(B8268)-ROW(B$7))),$C$5)+1,"")</f>
        <v/>
      </c>
      <c r="C8268" s="28">
        <f>ROUNDDOWN(((ROW(C8268)-ROW(C$7))/C$5)+1,0)</f>
        <v/>
      </c>
    </row>
    <row r="8269">
      <c r="B8269" s="28">
        <f>IF(C8269&lt; $D$4+1,MOD(((ROW(B8269)-ROW(B$7))),$C$5)+1,"")</f>
        <v/>
      </c>
      <c r="C8269" s="28">
        <f>ROUNDDOWN(((ROW(C8269)-ROW(C$7))/C$5)+1,0)</f>
        <v/>
      </c>
    </row>
    <row r="8270">
      <c r="B8270" s="28">
        <f>IF(C8270&lt; $D$4+1,MOD(((ROW(B8270)-ROW(B$7))),$C$5)+1,"")</f>
        <v/>
      </c>
      <c r="C8270" s="28">
        <f>ROUNDDOWN(((ROW(C8270)-ROW(C$7))/C$5)+1,0)</f>
        <v/>
      </c>
    </row>
    <row r="8271">
      <c r="B8271" s="28">
        <f>IF(C8271&lt; $D$4+1,MOD(((ROW(B8271)-ROW(B$7))),$C$5)+1,"")</f>
        <v/>
      </c>
      <c r="C8271" s="28">
        <f>ROUNDDOWN(((ROW(C8271)-ROW(C$7))/C$5)+1,0)</f>
        <v/>
      </c>
    </row>
    <row r="8272">
      <c r="B8272" s="28">
        <f>IF(C8272&lt; $D$4+1,MOD(((ROW(B8272)-ROW(B$7))),$C$5)+1,"")</f>
        <v/>
      </c>
      <c r="C8272" s="28">
        <f>ROUNDDOWN(((ROW(C8272)-ROW(C$7))/C$5)+1,0)</f>
        <v/>
      </c>
    </row>
    <row r="8273">
      <c r="B8273" s="28">
        <f>IF(C8273&lt; $D$4+1,MOD(((ROW(B8273)-ROW(B$7))),$C$5)+1,"")</f>
        <v/>
      </c>
      <c r="C8273" s="28">
        <f>ROUNDDOWN(((ROW(C8273)-ROW(C$7))/C$5)+1,0)</f>
        <v/>
      </c>
    </row>
    <row r="8274">
      <c r="B8274" s="28">
        <f>IF(C8274&lt; $D$4+1,MOD(((ROW(B8274)-ROW(B$7))),$C$5)+1,"")</f>
        <v/>
      </c>
      <c r="C8274" s="28">
        <f>ROUNDDOWN(((ROW(C8274)-ROW(C$7))/C$5)+1,0)</f>
        <v/>
      </c>
    </row>
    <row r="8275">
      <c r="B8275" s="28">
        <f>IF(C8275&lt; $D$4+1,MOD(((ROW(B8275)-ROW(B$7))),$C$5)+1,"")</f>
        <v/>
      </c>
      <c r="C8275" s="28">
        <f>ROUNDDOWN(((ROW(C8275)-ROW(C$7))/C$5)+1,0)</f>
        <v/>
      </c>
    </row>
    <row r="8276">
      <c r="B8276" s="28">
        <f>IF(C8276&lt; $D$4+1,MOD(((ROW(B8276)-ROW(B$7))),$C$5)+1,"")</f>
        <v/>
      </c>
      <c r="C8276" s="28">
        <f>ROUNDDOWN(((ROW(C8276)-ROW(C$7))/C$5)+1,0)</f>
        <v/>
      </c>
    </row>
    <row r="8277">
      <c r="B8277" s="28">
        <f>IF(C8277&lt; $D$4+1,MOD(((ROW(B8277)-ROW(B$7))),$C$5)+1,"")</f>
        <v/>
      </c>
      <c r="C8277" s="28">
        <f>ROUNDDOWN(((ROW(C8277)-ROW(C$7))/C$5)+1,0)</f>
        <v/>
      </c>
    </row>
    <row r="8278">
      <c r="B8278" s="28">
        <f>IF(C8278&lt; $D$4+1,MOD(((ROW(B8278)-ROW(B$7))),$C$5)+1,"")</f>
        <v/>
      </c>
      <c r="C8278" s="28">
        <f>ROUNDDOWN(((ROW(C8278)-ROW(C$7))/C$5)+1,0)</f>
        <v/>
      </c>
    </row>
    <row r="8279">
      <c r="B8279" s="28">
        <f>IF(C8279&lt; $D$4+1,MOD(((ROW(B8279)-ROW(B$7))),$C$5)+1,"")</f>
        <v/>
      </c>
      <c r="C8279" s="28">
        <f>ROUNDDOWN(((ROW(C8279)-ROW(C$7))/C$5)+1,0)</f>
        <v/>
      </c>
    </row>
    <row r="8280">
      <c r="B8280" s="28">
        <f>IF(C8280&lt; $D$4+1,MOD(((ROW(B8280)-ROW(B$7))),$C$5)+1,"")</f>
        <v/>
      </c>
      <c r="C8280" s="28">
        <f>ROUNDDOWN(((ROW(C8280)-ROW(C$7))/C$5)+1,0)</f>
        <v/>
      </c>
    </row>
    <row r="8281">
      <c r="B8281" s="28">
        <f>IF(C8281&lt; $D$4+1,MOD(((ROW(B8281)-ROW(B$7))),$C$5)+1,"")</f>
        <v/>
      </c>
      <c r="C8281" s="28">
        <f>ROUNDDOWN(((ROW(C8281)-ROW(C$7))/C$5)+1,0)</f>
        <v/>
      </c>
    </row>
    <row r="8282">
      <c r="B8282" s="28">
        <f>IF(C8282&lt; $D$4+1,MOD(((ROW(B8282)-ROW(B$7))),$C$5)+1,"")</f>
        <v/>
      </c>
      <c r="C8282" s="28">
        <f>ROUNDDOWN(((ROW(C8282)-ROW(C$7))/C$5)+1,0)</f>
        <v/>
      </c>
    </row>
    <row r="8283">
      <c r="B8283" s="28">
        <f>IF(C8283&lt; $D$4+1,MOD(((ROW(B8283)-ROW(B$7))),$C$5)+1,"")</f>
        <v/>
      </c>
      <c r="C8283" s="28">
        <f>ROUNDDOWN(((ROW(C8283)-ROW(C$7))/C$5)+1,0)</f>
        <v/>
      </c>
    </row>
    <row r="8284">
      <c r="B8284" s="28">
        <f>IF(C8284&lt; $D$4+1,MOD(((ROW(B8284)-ROW(B$7))),$C$5)+1,"")</f>
        <v/>
      </c>
      <c r="C8284" s="28">
        <f>ROUNDDOWN(((ROW(C8284)-ROW(C$7))/C$5)+1,0)</f>
        <v/>
      </c>
    </row>
    <row r="8285">
      <c r="B8285" s="28">
        <f>IF(C8285&lt; $D$4+1,MOD(((ROW(B8285)-ROW(B$7))),$C$5)+1,"")</f>
        <v/>
      </c>
      <c r="C8285" s="28">
        <f>ROUNDDOWN(((ROW(C8285)-ROW(C$7))/C$5)+1,0)</f>
        <v/>
      </c>
    </row>
    <row r="8286">
      <c r="B8286" s="28">
        <f>IF(C8286&lt; $D$4+1,MOD(((ROW(B8286)-ROW(B$7))),$C$5)+1,"")</f>
        <v/>
      </c>
      <c r="C8286" s="28">
        <f>ROUNDDOWN(((ROW(C8286)-ROW(C$7))/C$5)+1,0)</f>
        <v/>
      </c>
    </row>
    <row r="8287">
      <c r="B8287" s="28">
        <f>IF(C8287&lt; $D$4+1,MOD(((ROW(B8287)-ROW(B$7))),$C$5)+1,"")</f>
        <v/>
      </c>
      <c r="C8287" s="28">
        <f>ROUNDDOWN(((ROW(C8287)-ROW(C$7))/C$5)+1,0)</f>
        <v/>
      </c>
    </row>
    <row r="8288">
      <c r="B8288" s="28">
        <f>IF(C8288&lt; $D$4+1,MOD(((ROW(B8288)-ROW(B$7))),$C$5)+1,"")</f>
        <v/>
      </c>
      <c r="C8288" s="28">
        <f>ROUNDDOWN(((ROW(C8288)-ROW(C$7))/C$5)+1,0)</f>
        <v/>
      </c>
    </row>
    <row r="8289">
      <c r="B8289" s="28">
        <f>IF(C8289&lt; $D$4+1,MOD(((ROW(B8289)-ROW(B$7))),$C$5)+1,"")</f>
        <v/>
      </c>
      <c r="C8289" s="28">
        <f>ROUNDDOWN(((ROW(C8289)-ROW(C$7))/C$5)+1,0)</f>
        <v/>
      </c>
    </row>
    <row r="8290">
      <c r="B8290" s="28">
        <f>IF(C8290&lt; $D$4+1,MOD(((ROW(B8290)-ROW(B$7))),$C$5)+1,"")</f>
        <v/>
      </c>
      <c r="C8290" s="28">
        <f>ROUNDDOWN(((ROW(C8290)-ROW(C$7))/C$5)+1,0)</f>
        <v/>
      </c>
    </row>
    <row r="8291">
      <c r="B8291" s="28">
        <f>IF(C8291&lt; $D$4+1,MOD(((ROW(B8291)-ROW(B$7))),$C$5)+1,"")</f>
        <v/>
      </c>
      <c r="C8291" s="28">
        <f>ROUNDDOWN(((ROW(C8291)-ROW(C$7))/C$5)+1,0)</f>
        <v/>
      </c>
    </row>
    <row r="8292">
      <c r="B8292" s="28">
        <f>IF(C8292&lt; $D$4+1,MOD(((ROW(B8292)-ROW(B$7))),$C$5)+1,"")</f>
        <v/>
      </c>
      <c r="C8292" s="28">
        <f>ROUNDDOWN(((ROW(C8292)-ROW(C$7))/C$5)+1,0)</f>
        <v/>
      </c>
    </row>
    <row r="8293">
      <c r="B8293" s="28">
        <f>IF(C8293&lt; $D$4+1,MOD(((ROW(B8293)-ROW(B$7))),$C$5)+1,"")</f>
        <v/>
      </c>
      <c r="C8293" s="28">
        <f>ROUNDDOWN(((ROW(C8293)-ROW(C$7))/C$5)+1,0)</f>
        <v/>
      </c>
    </row>
    <row r="8294">
      <c r="B8294" s="28">
        <f>IF(C8294&lt; $D$4+1,MOD(((ROW(B8294)-ROW(B$7))),$C$5)+1,"")</f>
        <v/>
      </c>
      <c r="C8294" s="28">
        <f>ROUNDDOWN(((ROW(C8294)-ROW(C$7))/C$5)+1,0)</f>
        <v/>
      </c>
    </row>
    <row r="8295">
      <c r="B8295" s="28">
        <f>IF(C8295&lt; $D$4+1,MOD(((ROW(B8295)-ROW(B$7))),$C$5)+1,"")</f>
        <v/>
      </c>
      <c r="C8295" s="28">
        <f>ROUNDDOWN(((ROW(C8295)-ROW(C$7))/C$5)+1,0)</f>
        <v/>
      </c>
    </row>
    <row r="8296">
      <c r="B8296" s="28">
        <f>IF(C8296&lt; $D$4+1,MOD(((ROW(B8296)-ROW(B$7))),$C$5)+1,"")</f>
        <v/>
      </c>
      <c r="C8296" s="28">
        <f>ROUNDDOWN(((ROW(C8296)-ROW(C$7))/C$5)+1,0)</f>
        <v/>
      </c>
    </row>
    <row r="8297">
      <c r="B8297" s="28">
        <f>IF(C8297&lt; $D$4+1,MOD(((ROW(B8297)-ROW(B$7))),$C$5)+1,"")</f>
        <v/>
      </c>
      <c r="C8297" s="28">
        <f>ROUNDDOWN(((ROW(C8297)-ROW(C$7))/C$5)+1,0)</f>
        <v/>
      </c>
    </row>
    <row r="8298">
      <c r="B8298" s="28">
        <f>IF(C8298&lt; $D$4+1,MOD(((ROW(B8298)-ROW(B$7))),$C$5)+1,"")</f>
        <v/>
      </c>
      <c r="C8298" s="28">
        <f>ROUNDDOWN(((ROW(C8298)-ROW(C$7))/C$5)+1,0)</f>
        <v/>
      </c>
    </row>
    <row r="8299">
      <c r="B8299" s="28">
        <f>IF(C8299&lt; $D$4+1,MOD(((ROW(B8299)-ROW(B$7))),$C$5)+1,"")</f>
        <v/>
      </c>
      <c r="C8299" s="28">
        <f>ROUNDDOWN(((ROW(C8299)-ROW(C$7))/C$5)+1,0)</f>
        <v/>
      </c>
    </row>
    <row r="8300">
      <c r="B8300" s="28">
        <f>IF(C8300&lt; $D$4+1,MOD(((ROW(B8300)-ROW(B$7))),$C$5)+1,"")</f>
        <v/>
      </c>
      <c r="C8300" s="28">
        <f>ROUNDDOWN(((ROW(C8300)-ROW(C$7))/C$5)+1,0)</f>
        <v/>
      </c>
    </row>
    <row r="8301">
      <c r="B8301" s="28">
        <f>IF(C8301&lt; $D$4+1,MOD(((ROW(B8301)-ROW(B$7))),$C$5)+1,"")</f>
        <v/>
      </c>
      <c r="C8301" s="28">
        <f>ROUNDDOWN(((ROW(C8301)-ROW(C$7))/C$5)+1,0)</f>
        <v/>
      </c>
    </row>
    <row r="8302">
      <c r="B8302" s="28">
        <f>IF(C8302&lt; $D$4+1,MOD(((ROW(B8302)-ROW(B$7))),$C$5)+1,"")</f>
        <v/>
      </c>
      <c r="C8302" s="28">
        <f>ROUNDDOWN(((ROW(C8302)-ROW(C$7))/C$5)+1,0)</f>
        <v/>
      </c>
    </row>
    <row r="8303">
      <c r="B8303" s="28">
        <f>IF(C8303&lt; $D$4+1,MOD(((ROW(B8303)-ROW(B$7))),$C$5)+1,"")</f>
        <v/>
      </c>
      <c r="C8303" s="28">
        <f>ROUNDDOWN(((ROW(C8303)-ROW(C$7))/C$5)+1,0)</f>
        <v/>
      </c>
    </row>
    <row r="8304">
      <c r="B8304" s="28">
        <f>IF(C8304&lt; $D$4+1,MOD(((ROW(B8304)-ROW(B$7))),$C$5)+1,"")</f>
        <v/>
      </c>
      <c r="C8304" s="28">
        <f>ROUNDDOWN(((ROW(C8304)-ROW(C$7))/C$5)+1,0)</f>
        <v/>
      </c>
    </row>
    <row r="8305">
      <c r="B8305" s="28">
        <f>IF(C8305&lt; $D$4+1,MOD(((ROW(B8305)-ROW(B$7))),$C$5)+1,"")</f>
        <v/>
      </c>
      <c r="C8305" s="28">
        <f>ROUNDDOWN(((ROW(C8305)-ROW(C$7))/C$5)+1,0)</f>
        <v/>
      </c>
    </row>
    <row r="8306">
      <c r="B8306" s="28">
        <f>IF(C8306&lt; $D$4+1,MOD(((ROW(B8306)-ROW(B$7))),$C$5)+1,"")</f>
        <v/>
      </c>
      <c r="C8306" s="28">
        <f>ROUNDDOWN(((ROW(C8306)-ROW(C$7))/C$5)+1,0)</f>
        <v/>
      </c>
    </row>
    <row r="8307">
      <c r="B8307" s="28">
        <f>IF(C8307&lt; $D$4+1,MOD(((ROW(B8307)-ROW(B$7))),$C$5)+1,"")</f>
        <v/>
      </c>
      <c r="C8307" s="28">
        <f>ROUNDDOWN(((ROW(C8307)-ROW(C$7))/C$5)+1,0)</f>
        <v/>
      </c>
    </row>
    <row r="8308">
      <c r="B8308" s="28">
        <f>IF(C8308&lt; $D$4+1,MOD(((ROW(B8308)-ROW(B$7))),$C$5)+1,"")</f>
        <v/>
      </c>
      <c r="C8308" s="28">
        <f>ROUNDDOWN(((ROW(C8308)-ROW(C$7))/C$5)+1,0)</f>
        <v/>
      </c>
    </row>
    <row r="8309">
      <c r="B8309" s="28">
        <f>IF(C8309&lt; $D$4+1,MOD(((ROW(B8309)-ROW(B$7))),$C$5)+1,"")</f>
        <v/>
      </c>
      <c r="C8309" s="28">
        <f>ROUNDDOWN(((ROW(C8309)-ROW(C$7))/C$5)+1,0)</f>
        <v/>
      </c>
    </row>
    <row r="8310">
      <c r="B8310" s="28">
        <f>IF(C8310&lt; $D$4+1,MOD(((ROW(B8310)-ROW(B$7))),$C$5)+1,"")</f>
        <v/>
      </c>
      <c r="C8310" s="28">
        <f>ROUNDDOWN(((ROW(C8310)-ROW(C$7))/C$5)+1,0)</f>
        <v/>
      </c>
    </row>
    <row r="8311">
      <c r="B8311" s="28">
        <f>IF(C8311&lt; $D$4+1,MOD(((ROW(B8311)-ROW(B$7))),$C$5)+1,"")</f>
        <v/>
      </c>
      <c r="C8311" s="28">
        <f>ROUNDDOWN(((ROW(C8311)-ROW(C$7))/C$5)+1,0)</f>
        <v/>
      </c>
    </row>
    <row r="8312">
      <c r="B8312" s="28">
        <f>IF(C8312&lt; $D$4+1,MOD(((ROW(B8312)-ROW(B$7))),$C$5)+1,"")</f>
        <v/>
      </c>
      <c r="C8312" s="28">
        <f>ROUNDDOWN(((ROW(C8312)-ROW(C$7))/C$5)+1,0)</f>
        <v/>
      </c>
    </row>
    <row r="8313">
      <c r="B8313" s="28">
        <f>IF(C8313&lt; $D$4+1,MOD(((ROW(B8313)-ROW(B$7))),$C$5)+1,"")</f>
        <v/>
      </c>
      <c r="C8313" s="28">
        <f>ROUNDDOWN(((ROW(C8313)-ROW(C$7))/C$5)+1,0)</f>
        <v/>
      </c>
    </row>
    <row r="8314">
      <c r="B8314" s="28">
        <f>IF(C8314&lt; $D$4+1,MOD(((ROW(B8314)-ROW(B$7))),$C$5)+1,"")</f>
        <v/>
      </c>
      <c r="C8314" s="28">
        <f>ROUNDDOWN(((ROW(C8314)-ROW(C$7))/C$5)+1,0)</f>
        <v/>
      </c>
    </row>
    <row r="8315">
      <c r="B8315" s="28">
        <f>IF(C8315&lt; $D$4+1,MOD(((ROW(B8315)-ROW(B$7))),$C$5)+1,"")</f>
        <v/>
      </c>
      <c r="C8315" s="28">
        <f>ROUNDDOWN(((ROW(C8315)-ROW(C$7))/C$5)+1,0)</f>
        <v/>
      </c>
    </row>
    <row r="8316">
      <c r="B8316" s="28">
        <f>IF(C8316&lt; $D$4+1,MOD(((ROW(B8316)-ROW(B$7))),$C$5)+1,"")</f>
        <v/>
      </c>
      <c r="C8316" s="28">
        <f>ROUNDDOWN(((ROW(C8316)-ROW(C$7))/C$5)+1,0)</f>
        <v/>
      </c>
    </row>
    <row r="8317">
      <c r="B8317" s="28">
        <f>IF(C8317&lt; $D$4+1,MOD(((ROW(B8317)-ROW(B$7))),$C$5)+1,"")</f>
        <v/>
      </c>
      <c r="C8317" s="28">
        <f>ROUNDDOWN(((ROW(C8317)-ROW(C$7))/C$5)+1,0)</f>
        <v/>
      </c>
    </row>
    <row r="8318">
      <c r="B8318" s="28">
        <f>IF(C8318&lt; $D$4+1,MOD(((ROW(B8318)-ROW(B$7))),$C$5)+1,"")</f>
        <v/>
      </c>
      <c r="C8318" s="28">
        <f>ROUNDDOWN(((ROW(C8318)-ROW(C$7))/C$5)+1,0)</f>
        <v/>
      </c>
    </row>
    <row r="8319">
      <c r="B8319" s="28">
        <f>IF(C8319&lt; $D$4+1,MOD(((ROW(B8319)-ROW(B$7))),$C$5)+1,"")</f>
        <v/>
      </c>
      <c r="C8319" s="28">
        <f>ROUNDDOWN(((ROW(C8319)-ROW(C$7))/C$5)+1,0)</f>
        <v/>
      </c>
    </row>
    <row r="8320">
      <c r="B8320" s="28">
        <f>IF(C8320&lt; $D$4+1,MOD(((ROW(B8320)-ROW(B$7))),$C$5)+1,"")</f>
        <v/>
      </c>
      <c r="C8320" s="28">
        <f>ROUNDDOWN(((ROW(C8320)-ROW(C$7))/C$5)+1,0)</f>
        <v/>
      </c>
    </row>
    <row r="8321">
      <c r="B8321" s="28">
        <f>IF(C8321&lt; $D$4+1,MOD(((ROW(B8321)-ROW(B$7))),$C$5)+1,"")</f>
        <v/>
      </c>
      <c r="C8321" s="28">
        <f>ROUNDDOWN(((ROW(C8321)-ROW(C$7))/C$5)+1,0)</f>
        <v/>
      </c>
    </row>
    <row r="8322">
      <c r="B8322" s="28">
        <f>IF(C8322&lt; $D$4+1,MOD(((ROW(B8322)-ROW(B$7))),$C$5)+1,"")</f>
        <v/>
      </c>
      <c r="C8322" s="28">
        <f>ROUNDDOWN(((ROW(C8322)-ROW(C$7))/C$5)+1,0)</f>
        <v/>
      </c>
    </row>
    <row r="8323">
      <c r="B8323" s="28">
        <f>IF(C8323&lt; $D$4+1,MOD(((ROW(B8323)-ROW(B$7))),$C$5)+1,"")</f>
        <v/>
      </c>
      <c r="C8323" s="28">
        <f>ROUNDDOWN(((ROW(C8323)-ROW(C$7))/C$5)+1,0)</f>
        <v/>
      </c>
    </row>
    <row r="8324">
      <c r="B8324" s="28">
        <f>IF(C8324&lt; $D$4+1,MOD(((ROW(B8324)-ROW(B$7))),$C$5)+1,"")</f>
        <v/>
      </c>
      <c r="C8324" s="28">
        <f>ROUNDDOWN(((ROW(C8324)-ROW(C$7))/C$5)+1,0)</f>
        <v/>
      </c>
    </row>
    <row r="8325">
      <c r="B8325" s="28">
        <f>IF(C8325&lt; $D$4+1,MOD(((ROW(B8325)-ROW(B$7))),$C$5)+1,"")</f>
        <v/>
      </c>
      <c r="C8325" s="28">
        <f>ROUNDDOWN(((ROW(C8325)-ROW(C$7))/C$5)+1,0)</f>
        <v/>
      </c>
    </row>
    <row r="8326">
      <c r="B8326" s="28">
        <f>IF(C8326&lt; $D$4+1,MOD(((ROW(B8326)-ROW(B$7))),$C$5)+1,"")</f>
        <v/>
      </c>
      <c r="C8326" s="28">
        <f>ROUNDDOWN(((ROW(C8326)-ROW(C$7))/C$5)+1,0)</f>
        <v/>
      </c>
    </row>
    <row r="8327">
      <c r="B8327" s="28">
        <f>IF(C8327&lt; $D$4+1,MOD(((ROW(B8327)-ROW(B$7))),$C$5)+1,"")</f>
        <v/>
      </c>
      <c r="C8327" s="28">
        <f>ROUNDDOWN(((ROW(C8327)-ROW(C$7))/C$5)+1,0)</f>
        <v/>
      </c>
    </row>
    <row r="8328">
      <c r="B8328" s="28">
        <f>IF(C8328&lt; $D$4+1,MOD(((ROW(B8328)-ROW(B$7))),$C$5)+1,"")</f>
        <v/>
      </c>
      <c r="C8328" s="28">
        <f>ROUNDDOWN(((ROW(C8328)-ROW(C$7))/C$5)+1,0)</f>
        <v/>
      </c>
    </row>
    <row r="8329">
      <c r="B8329" s="28">
        <f>IF(C8329&lt; $D$4+1,MOD(((ROW(B8329)-ROW(B$7))),$C$5)+1,"")</f>
        <v/>
      </c>
      <c r="C8329" s="28">
        <f>ROUNDDOWN(((ROW(C8329)-ROW(C$7))/C$5)+1,0)</f>
        <v/>
      </c>
    </row>
    <row r="8330">
      <c r="B8330" s="28">
        <f>IF(C8330&lt; $D$4+1,MOD(((ROW(B8330)-ROW(B$7))),$C$5)+1,"")</f>
        <v/>
      </c>
      <c r="C8330" s="28">
        <f>ROUNDDOWN(((ROW(C8330)-ROW(C$7))/C$5)+1,0)</f>
        <v/>
      </c>
    </row>
    <row r="8331">
      <c r="B8331" s="28">
        <f>IF(C8331&lt; $D$4+1,MOD(((ROW(B8331)-ROW(B$7))),$C$5)+1,"")</f>
        <v/>
      </c>
      <c r="C8331" s="28">
        <f>ROUNDDOWN(((ROW(C8331)-ROW(C$7))/C$5)+1,0)</f>
        <v/>
      </c>
    </row>
    <row r="8332">
      <c r="B8332" s="28">
        <f>IF(C8332&lt; $D$4+1,MOD(((ROW(B8332)-ROW(B$7))),$C$5)+1,"")</f>
        <v/>
      </c>
      <c r="C8332" s="28">
        <f>ROUNDDOWN(((ROW(C8332)-ROW(C$7))/C$5)+1,0)</f>
        <v/>
      </c>
    </row>
    <row r="8333">
      <c r="B8333" s="28">
        <f>IF(C8333&lt; $D$4+1,MOD(((ROW(B8333)-ROW(B$7))),$C$5)+1,"")</f>
        <v/>
      </c>
      <c r="C8333" s="28">
        <f>ROUNDDOWN(((ROW(C8333)-ROW(C$7))/C$5)+1,0)</f>
        <v/>
      </c>
    </row>
    <row r="8334">
      <c r="B8334" s="28">
        <f>IF(C8334&lt; $D$4+1,MOD(((ROW(B8334)-ROW(B$7))),$C$5)+1,"")</f>
        <v/>
      </c>
      <c r="C8334" s="28">
        <f>ROUNDDOWN(((ROW(C8334)-ROW(C$7))/C$5)+1,0)</f>
        <v/>
      </c>
    </row>
    <row r="8335">
      <c r="B8335" s="28">
        <f>IF(C8335&lt; $D$4+1,MOD(((ROW(B8335)-ROW(B$7))),$C$5)+1,"")</f>
        <v/>
      </c>
      <c r="C8335" s="28">
        <f>ROUNDDOWN(((ROW(C8335)-ROW(C$7))/C$5)+1,0)</f>
        <v/>
      </c>
    </row>
    <row r="8336">
      <c r="B8336" s="28">
        <f>IF(C8336&lt; $D$4+1,MOD(((ROW(B8336)-ROW(B$7))),$C$5)+1,"")</f>
        <v/>
      </c>
      <c r="C8336" s="28">
        <f>ROUNDDOWN(((ROW(C8336)-ROW(C$7))/C$5)+1,0)</f>
        <v/>
      </c>
    </row>
    <row r="8337">
      <c r="B8337" s="28">
        <f>IF(C8337&lt; $D$4+1,MOD(((ROW(B8337)-ROW(B$7))),$C$5)+1,"")</f>
        <v/>
      </c>
      <c r="C8337" s="28">
        <f>ROUNDDOWN(((ROW(C8337)-ROW(C$7))/C$5)+1,0)</f>
        <v/>
      </c>
    </row>
    <row r="8338">
      <c r="B8338" s="28">
        <f>IF(C8338&lt; $D$4+1,MOD(((ROW(B8338)-ROW(B$7))),$C$5)+1,"")</f>
        <v/>
      </c>
      <c r="C8338" s="28">
        <f>ROUNDDOWN(((ROW(C8338)-ROW(C$7))/C$5)+1,0)</f>
        <v/>
      </c>
    </row>
    <row r="8339">
      <c r="B8339" s="28">
        <f>IF(C8339&lt; $D$4+1,MOD(((ROW(B8339)-ROW(B$7))),$C$5)+1,"")</f>
        <v/>
      </c>
      <c r="C8339" s="28">
        <f>ROUNDDOWN(((ROW(C8339)-ROW(C$7))/C$5)+1,0)</f>
        <v/>
      </c>
    </row>
    <row r="8340">
      <c r="B8340" s="28">
        <f>IF(C8340&lt; $D$4+1,MOD(((ROW(B8340)-ROW(B$7))),$C$5)+1,"")</f>
        <v/>
      </c>
      <c r="C8340" s="28">
        <f>ROUNDDOWN(((ROW(C8340)-ROW(C$7))/C$5)+1,0)</f>
        <v/>
      </c>
    </row>
    <row r="8341">
      <c r="B8341" s="28">
        <f>IF(C8341&lt; $D$4+1,MOD(((ROW(B8341)-ROW(B$7))),$C$5)+1,"")</f>
        <v/>
      </c>
      <c r="C8341" s="28">
        <f>ROUNDDOWN(((ROW(C8341)-ROW(C$7))/C$5)+1,0)</f>
        <v/>
      </c>
    </row>
    <row r="8342">
      <c r="B8342" s="28">
        <f>IF(C8342&lt; $D$4+1,MOD(((ROW(B8342)-ROW(B$7))),$C$5)+1,"")</f>
        <v/>
      </c>
      <c r="C8342" s="28">
        <f>ROUNDDOWN(((ROW(C8342)-ROW(C$7))/C$5)+1,0)</f>
        <v/>
      </c>
    </row>
    <row r="8343">
      <c r="B8343" s="28">
        <f>IF(C8343&lt; $D$4+1,MOD(((ROW(B8343)-ROW(B$7))),$C$5)+1,"")</f>
        <v/>
      </c>
      <c r="C8343" s="28">
        <f>ROUNDDOWN(((ROW(C8343)-ROW(C$7))/C$5)+1,0)</f>
        <v/>
      </c>
    </row>
    <row r="8344">
      <c r="B8344" s="28">
        <f>IF(C8344&lt; $D$4+1,MOD(((ROW(B8344)-ROW(B$7))),$C$5)+1,"")</f>
        <v/>
      </c>
      <c r="C8344" s="28">
        <f>ROUNDDOWN(((ROW(C8344)-ROW(C$7))/C$5)+1,0)</f>
        <v/>
      </c>
    </row>
    <row r="8345">
      <c r="B8345" s="28">
        <f>IF(C8345&lt; $D$4+1,MOD(((ROW(B8345)-ROW(B$7))),$C$5)+1,"")</f>
        <v/>
      </c>
      <c r="C8345" s="28">
        <f>ROUNDDOWN(((ROW(C8345)-ROW(C$7))/C$5)+1,0)</f>
        <v/>
      </c>
    </row>
    <row r="8346">
      <c r="B8346" s="28">
        <f>IF(C8346&lt; $D$4+1,MOD(((ROW(B8346)-ROW(B$7))),$C$5)+1,"")</f>
        <v/>
      </c>
      <c r="C8346" s="28">
        <f>ROUNDDOWN(((ROW(C8346)-ROW(C$7))/C$5)+1,0)</f>
        <v/>
      </c>
    </row>
    <row r="8347">
      <c r="B8347" s="28">
        <f>IF(C8347&lt; $D$4+1,MOD(((ROW(B8347)-ROW(B$7))),$C$5)+1,"")</f>
        <v/>
      </c>
      <c r="C8347" s="28">
        <f>ROUNDDOWN(((ROW(C8347)-ROW(C$7))/C$5)+1,0)</f>
        <v/>
      </c>
    </row>
    <row r="8348">
      <c r="B8348" s="28">
        <f>IF(C8348&lt; $D$4+1,MOD(((ROW(B8348)-ROW(B$7))),$C$5)+1,"")</f>
        <v/>
      </c>
      <c r="C8348" s="28">
        <f>ROUNDDOWN(((ROW(C8348)-ROW(C$7))/C$5)+1,0)</f>
        <v/>
      </c>
    </row>
    <row r="8349">
      <c r="B8349" s="28">
        <f>IF(C8349&lt; $D$4+1,MOD(((ROW(B8349)-ROW(B$7))),$C$5)+1,"")</f>
        <v/>
      </c>
      <c r="C8349" s="28">
        <f>ROUNDDOWN(((ROW(C8349)-ROW(C$7))/C$5)+1,0)</f>
        <v/>
      </c>
    </row>
    <row r="8350">
      <c r="B8350" s="28">
        <f>IF(C8350&lt; $D$4+1,MOD(((ROW(B8350)-ROW(B$7))),$C$5)+1,"")</f>
        <v/>
      </c>
      <c r="C8350" s="28">
        <f>ROUNDDOWN(((ROW(C8350)-ROW(C$7))/C$5)+1,0)</f>
        <v/>
      </c>
    </row>
    <row r="8351">
      <c r="B8351" s="28">
        <f>IF(C8351&lt; $D$4+1,MOD(((ROW(B8351)-ROW(B$7))),$C$5)+1,"")</f>
        <v/>
      </c>
      <c r="C8351" s="28">
        <f>ROUNDDOWN(((ROW(C8351)-ROW(C$7))/C$5)+1,0)</f>
        <v/>
      </c>
    </row>
    <row r="8352">
      <c r="B8352" s="28">
        <f>IF(C8352&lt; $D$4+1,MOD(((ROW(B8352)-ROW(B$7))),$C$5)+1,"")</f>
        <v/>
      </c>
      <c r="C8352" s="28">
        <f>ROUNDDOWN(((ROW(C8352)-ROW(C$7))/C$5)+1,0)</f>
        <v/>
      </c>
    </row>
    <row r="8353">
      <c r="B8353" s="28">
        <f>IF(C8353&lt; $D$4+1,MOD(((ROW(B8353)-ROW(B$7))),$C$5)+1,"")</f>
        <v/>
      </c>
      <c r="C8353" s="28">
        <f>ROUNDDOWN(((ROW(C8353)-ROW(C$7))/C$5)+1,0)</f>
        <v/>
      </c>
    </row>
    <row r="8354">
      <c r="B8354" s="28">
        <f>IF(C8354&lt; $D$4+1,MOD(((ROW(B8354)-ROW(B$7))),$C$5)+1,"")</f>
        <v/>
      </c>
      <c r="C8354" s="28">
        <f>ROUNDDOWN(((ROW(C8354)-ROW(C$7))/C$5)+1,0)</f>
        <v/>
      </c>
    </row>
    <row r="8355">
      <c r="B8355" s="28">
        <f>IF(C8355&lt; $D$4+1,MOD(((ROW(B8355)-ROW(B$7))),$C$5)+1,"")</f>
        <v/>
      </c>
      <c r="C8355" s="28">
        <f>ROUNDDOWN(((ROW(C8355)-ROW(C$7))/C$5)+1,0)</f>
        <v/>
      </c>
    </row>
    <row r="8356">
      <c r="B8356" s="28">
        <f>IF(C8356&lt; $D$4+1,MOD(((ROW(B8356)-ROW(B$7))),$C$5)+1,"")</f>
        <v/>
      </c>
      <c r="C8356" s="28">
        <f>ROUNDDOWN(((ROW(C8356)-ROW(C$7))/C$5)+1,0)</f>
        <v/>
      </c>
    </row>
    <row r="8357">
      <c r="B8357" s="28">
        <f>IF(C8357&lt; $D$4+1,MOD(((ROW(B8357)-ROW(B$7))),$C$5)+1,"")</f>
        <v/>
      </c>
      <c r="C8357" s="28">
        <f>ROUNDDOWN(((ROW(C8357)-ROW(C$7))/C$5)+1,0)</f>
        <v/>
      </c>
    </row>
    <row r="8358">
      <c r="B8358" s="28">
        <f>IF(C8358&lt; $D$4+1,MOD(((ROW(B8358)-ROW(B$7))),$C$5)+1,"")</f>
        <v/>
      </c>
      <c r="C8358" s="28">
        <f>ROUNDDOWN(((ROW(C8358)-ROW(C$7))/C$5)+1,0)</f>
        <v/>
      </c>
    </row>
    <row r="8359">
      <c r="B8359" s="28">
        <f>IF(C8359&lt; $D$4+1,MOD(((ROW(B8359)-ROW(B$7))),$C$5)+1,"")</f>
        <v/>
      </c>
      <c r="C8359" s="28">
        <f>ROUNDDOWN(((ROW(C8359)-ROW(C$7))/C$5)+1,0)</f>
        <v/>
      </c>
    </row>
    <row r="8360">
      <c r="B8360" s="28">
        <f>IF(C8360&lt; $D$4+1,MOD(((ROW(B8360)-ROW(B$7))),$C$5)+1,"")</f>
        <v/>
      </c>
      <c r="C8360" s="28">
        <f>ROUNDDOWN(((ROW(C8360)-ROW(C$7))/C$5)+1,0)</f>
        <v/>
      </c>
    </row>
    <row r="8361">
      <c r="B8361" s="28">
        <f>IF(C8361&lt; $D$4+1,MOD(((ROW(B8361)-ROW(B$7))),$C$5)+1,"")</f>
        <v/>
      </c>
      <c r="C8361" s="28">
        <f>ROUNDDOWN(((ROW(C8361)-ROW(C$7))/C$5)+1,0)</f>
        <v/>
      </c>
    </row>
    <row r="8362">
      <c r="B8362" s="28">
        <f>IF(C8362&lt; $D$4+1,MOD(((ROW(B8362)-ROW(B$7))),$C$5)+1,"")</f>
        <v/>
      </c>
      <c r="C8362" s="28">
        <f>ROUNDDOWN(((ROW(C8362)-ROW(C$7))/C$5)+1,0)</f>
        <v/>
      </c>
    </row>
    <row r="8363">
      <c r="B8363" s="28">
        <f>IF(C8363&lt; $D$4+1,MOD(((ROW(B8363)-ROW(B$7))),$C$5)+1,"")</f>
        <v/>
      </c>
      <c r="C8363" s="28">
        <f>ROUNDDOWN(((ROW(C8363)-ROW(C$7))/C$5)+1,0)</f>
        <v/>
      </c>
    </row>
    <row r="8364">
      <c r="B8364" s="28">
        <f>IF(C8364&lt; $D$4+1,MOD(((ROW(B8364)-ROW(B$7))),$C$5)+1,"")</f>
        <v/>
      </c>
      <c r="C8364" s="28">
        <f>ROUNDDOWN(((ROW(C8364)-ROW(C$7))/C$5)+1,0)</f>
        <v/>
      </c>
    </row>
    <row r="8365">
      <c r="B8365" s="28">
        <f>IF(C8365&lt; $D$4+1,MOD(((ROW(B8365)-ROW(B$7))),$C$5)+1,"")</f>
        <v/>
      </c>
      <c r="C8365" s="28">
        <f>ROUNDDOWN(((ROW(C8365)-ROW(C$7))/C$5)+1,0)</f>
        <v/>
      </c>
    </row>
    <row r="8366">
      <c r="B8366" s="28">
        <f>IF(C8366&lt; $D$4+1,MOD(((ROW(B8366)-ROW(B$7))),$C$5)+1,"")</f>
        <v/>
      </c>
      <c r="C8366" s="28">
        <f>ROUNDDOWN(((ROW(C8366)-ROW(C$7))/C$5)+1,0)</f>
        <v/>
      </c>
    </row>
    <row r="8367">
      <c r="B8367" s="28">
        <f>IF(C8367&lt; $D$4+1,MOD(((ROW(B8367)-ROW(B$7))),$C$5)+1,"")</f>
        <v/>
      </c>
      <c r="C8367" s="28">
        <f>ROUNDDOWN(((ROW(C8367)-ROW(C$7))/C$5)+1,0)</f>
        <v/>
      </c>
    </row>
    <row r="8368">
      <c r="B8368" s="28">
        <f>IF(C8368&lt; $D$4+1,MOD(((ROW(B8368)-ROW(B$7))),$C$5)+1,"")</f>
        <v/>
      </c>
      <c r="C8368" s="28">
        <f>ROUNDDOWN(((ROW(C8368)-ROW(C$7))/C$5)+1,0)</f>
        <v/>
      </c>
    </row>
    <row r="8369">
      <c r="B8369" s="28">
        <f>IF(C8369&lt; $D$4+1,MOD(((ROW(B8369)-ROW(B$7))),$C$5)+1,"")</f>
        <v/>
      </c>
      <c r="C8369" s="28">
        <f>ROUNDDOWN(((ROW(C8369)-ROW(C$7))/C$5)+1,0)</f>
        <v/>
      </c>
    </row>
    <row r="8370">
      <c r="B8370" s="28">
        <f>IF(C8370&lt; $D$4+1,MOD(((ROW(B8370)-ROW(B$7))),$C$5)+1,"")</f>
        <v/>
      </c>
      <c r="C8370" s="28">
        <f>ROUNDDOWN(((ROW(C8370)-ROW(C$7))/C$5)+1,0)</f>
        <v/>
      </c>
    </row>
    <row r="8371">
      <c r="B8371" s="28">
        <f>IF(C8371&lt; $D$4+1,MOD(((ROW(B8371)-ROW(B$7))),$C$5)+1,"")</f>
        <v/>
      </c>
      <c r="C8371" s="28">
        <f>ROUNDDOWN(((ROW(C8371)-ROW(C$7))/C$5)+1,0)</f>
        <v/>
      </c>
    </row>
    <row r="8372">
      <c r="B8372" s="28">
        <f>IF(C8372&lt; $D$4+1,MOD(((ROW(B8372)-ROW(B$7))),$C$5)+1,"")</f>
        <v/>
      </c>
      <c r="C8372" s="28">
        <f>ROUNDDOWN(((ROW(C8372)-ROW(C$7))/C$5)+1,0)</f>
        <v/>
      </c>
    </row>
    <row r="8373">
      <c r="B8373" s="28">
        <f>IF(C8373&lt; $D$4+1,MOD(((ROW(B8373)-ROW(B$7))),$C$5)+1,"")</f>
        <v/>
      </c>
      <c r="C8373" s="28">
        <f>ROUNDDOWN(((ROW(C8373)-ROW(C$7))/C$5)+1,0)</f>
        <v/>
      </c>
    </row>
    <row r="8374">
      <c r="B8374" s="28">
        <f>IF(C8374&lt; $D$4+1,MOD(((ROW(B8374)-ROW(B$7))),$C$5)+1,"")</f>
        <v/>
      </c>
      <c r="C8374" s="28">
        <f>ROUNDDOWN(((ROW(C8374)-ROW(C$7))/C$5)+1,0)</f>
        <v/>
      </c>
    </row>
    <row r="8375">
      <c r="B8375" s="28">
        <f>IF(C8375&lt; $D$4+1,MOD(((ROW(B8375)-ROW(B$7))),$C$5)+1,"")</f>
        <v/>
      </c>
      <c r="C8375" s="28">
        <f>ROUNDDOWN(((ROW(C8375)-ROW(C$7))/C$5)+1,0)</f>
        <v/>
      </c>
    </row>
    <row r="8376">
      <c r="B8376" s="28">
        <f>IF(C8376&lt; $D$4+1,MOD(((ROW(B8376)-ROW(B$7))),$C$5)+1,"")</f>
        <v/>
      </c>
      <c r="C8376" s="28">
        <f>ROUNDDOWN(((ROW(C8376)-ROW(C$7))/C$5)+1,0)</f>
        <v/>
      </c>
    </row>
    <row r="8377">
      <c r="B8377" s="28">
        <f>IF(C8377&lt; $D$4+1,MOD(((ROW(B8377)-ROW(B$7))),$C$5)+1,"")</f>
        <v/>
      </c>
      <c r="C8377" s="28">
        <f>ROUNDDOWN(((ROW(C8377)-ROW(C$7))/C$5)+1,0)</f>
        <v/>
      </c>
    </row>
    <row r="8378">
      <c r="B8378" s="28">
        <f>IF(C8378&lt; $D$4+1,MOD(((ROW(B8378)-ROW(B$7))),$C$5)+1,"")</f>
        <v/>
      </c>
      <c r="C8378" s="28">
        <f>ROUNDDOWN(((ROW(C8378)-ROW(C$7))/C$5)+1,0)</f>
        <v/>
      </c>
    </row>
    <row r="8379">
      <c r="B8379" s="28">
        <f>IF(C8379&lt; $D$4+1,MOD(((ROW(B8379)-ROW(B$7))),$C$5)+1,"")</f>
        <v/>
      </c>
      <c r="C8379" s="28">
        <f>ROUNDDOWN(((ROW(C8379)-ROW(C$7))/C$5)+1,0)</f>
        <v/>
      </c>
    </row>
    <row r="8380">
      <c r="B8380" s="28">
        <f>IF(C8380&lt; $D$4+1,MOD(((ROW(B8380)-ROW(B$7))),$C$5)+1,"")</f>
        <v/>
      </c>
      <c r="C8380" s="28">
        <f>ROUNDDOWN(((ROW(C8380)-ROW(C$7))/C$5)+1,0)</f>
        <v/>
      </c>
    </row>
    <row r="8381">
      <c r="B8381" s="28">
        <f>IF(C8381&lt; $D$4+1,MOD(((ROW(B8381)-ROW(B$7))),$C$5)+1,"")</f>
        <v/>
      </c>
      <c r="C8381" s="28">
        <f>ROUNDDOWN(((ROW(C8381)-ROW(C$7))/C$5)+1,0)</f>
        <v/>
      </c>
    </row>
    <row r="8382">
      <c r="B8382" s="28">
        <f>IF(C8382&lt; $D$4+1,MOD(((ROW(B8382)-ROW(B$7))),$C$5)+1,"")</f>
        <v/>
      </c>
      <c r="C8382" s="28">
        <f>ROUNDDOWN(((ROW(C8382)-ROW(C$7))/C$5)+1,0)</f>
        <v/>
      </c>
    </row>
    <row r="8383">
      <c r="B8383" s="28">
        <f>IF(C8383&lt; $D$4+1,MOD(((ROW(B8383)-ROW(B$7))),$C$5)+1,"")</f>
        <v/>
      </c>
      <c r="C8383" s="28">
        <f>ROUNDDOWN(((ROW(C8383)-ROW(C$7))/C$5)+1,0)</f>
        <v/>
      </c>
    </row>
    <row r="8384">
      <c r="B8384" s="28">
        <f>IF(C8384&lt; $D$4+1,MOD(((ROW(B8384)-ROW(B$7))),$C$5)+1,"")</f>
        <v/>
      </c>
      <c r="C8384" s="28">
        <f>ROUNDDOWN(((ROW(C8384)-ROW(C$7))/C$5)+1,0)</f>
        <v/>
      </c>
    </row>
    <row r="8385">
      <c r="B8385" s="28">
        <f>IF(C8385&lt; $D$4+1,MOD(((ROW(B8385)-ROW(B$7))),$C$5)+1,"")</f>
        <v/>
      </c>
      <c r="C8385" s="28">
        <f>ROUNDDOWN(((ROW(C8385)-ROW(C$7))/C$5)+1,0)</f>
        <v/>
      </c>
    </row>
    <row r="8386">
      <c r="B8386" s="28">
        <f>IF(C8386&lt; $D$4+1,MOD(((ROW(B8386)-ROW(B$7))),$C$5)+1,"")</f>
        <v/>
      </c>
      <c r="C8386" s="28">
        <f>ROUNDDOWN(((ROW(C8386)-ROW(C$7))/C$5)+1,0)</f>
        <v/>
      </c>
    </row>
    <row r="8387">
      <c r="B8387" s="28">
        <f>IF(C8387&lt; $D$4+1,MOD(((ROW(B8387)-ROW(B$7))),$C$5)+1,"")</f>
        <v/>
      </c>
      <c r="C8387" s="28">
        <f>ROUNDDOWN(((ROW(C8387)-ROW(C$7))/C$5)+1,0)</f>
        <v/>
      </c>
    </row>
    <row r="8388">
      <c r="B8388" s="28">
        <f>IF(C8388&lt; $D$4+1,MOD(((ROW(B8388)-ROW(B$7))),$C$5)+1,"")</f>
        <v/>
      </c>
      <c r="C8388" s="28">
        <f>ROUNDDOWN(((ROW(C8388)-ROW(C$7))/C$5)+1,0)</f>
        <v/>
      </c>
    </row>
    <row r="8389">
      <c r="B8389" s="28">
        <f>IF(C8389&lt; $D$4+1,MOD(((ROW(B8389)-ROW(B$7))),$C$5)+1,"")</f>
        <v/>
      </c>
      <c r="C8389" s="28">
        <f>ROUNDDOWN(((ROW(C8389)-ROW(C$7))/C$5)+1,0)</f>
        <v/>
      </c>
    </row>
    <row r="8390">
      <c r="B8390" s="28">
        <f>IF(C8390&lt; $D$4+1,MOD(((ROW(B8390)-ROW(B$7))),$C$5)+1,"")</f>
        <v/>
      </c>
      <c r="C8390" s="28">
        <f>ROUNDDOWN(((ROW(C8390)-ROW(C$7))/C$5)+1,0)</f>
        <v/>
      </c>
    </row>
    <row r="8391">
      <c r="B8391" s="28">
        <f>IF(C8391&lt; $D$4+1,MOD(((ROW(B8391)-ROW(B$7))),$C$5)+1,"")</f>
        <v/>
      </c>
      <c r="C8391" s="28">
        <f>ROUNDDOWN(((ROW(C8391)-ROW(C$7))/C$5)+1,0)</f>
        <v/>
      </c>
    </row>
    <row r="8392">
      <c r="B8392" s="28">
        <f>IF(C8392&lt; $D$4+1,MOD(((ROW(B8392)-ROW(B$7))),$C$5)+1,"")</f>
        <v/>
      </c>
      <c r="C8392" s="28">
        <f>ROUNDDOWN(((ROW(C8392)-ROW(C$7))/C$5)+1,0)</f>
        <v/>
      </c>
    </row>
    <row r="8393">
      <c r="B8393" s="28">
        <f>IF(C8393&lt; $D$4+1,MOD(((ROW(B8393)-ROW(B$7))),$C$5)+1,"")</f>
        <v/>
      </c>
      <c r="C8393" s="28">
        <f>ROUNDDOWN(((ROW(C8393)-ROW(C$7))/C$5)+1,0)</f>
        <v/>
      </c>
    </row>
    <row r="8394">
      <c r="B8394" s="28">
        <f>IF(C8394&lt; $D$4+1,MOD(((ROW(B8394)-ROW(B$7))),$C$5)+1,"")</f>
        <v/>
      </c>
      <c r="C8394" s="28">
        <f>ROUNDDOWN(((ROW(C8394)-ROW(C$7))/C$5)+1,0)</f>
        <v/>
      </c>
    </row>
    <row r="8395">
      <c r="B8395" s="28">
        <f>IF(C8395&lt; $D$4+1,MOD(((ROW(B8395)-ROW(B$7))),$C$5)+1,"")</f>
        <v/>
      </c>
      <c r="C8395" s="28">
        <f>ROUNDDOWN(((ROW(C8395)-ROW(C$7))/C$5)+1,0)</f>
        <v/>
      </c>
    </row>
    <row r="8396">
      <c r="B8396" s="28">
        <f>IF(C8396&lt; $D$4+1,MOD(((ROW(B8396)-ROW(B$7))),$C$5)+1,"")</f>
        <v/>
      </c>
      <c r="C8396" s="28">
        <f>ROUNDDOWN(((ROW(C8396)-ROW(C$7))/C$5)+1,0)</f>
        <v/>
      </c>
    </row>
    <row r="8397">
      <c r="B8397" s="28">
        <f>IF(C8397&lt; $D$4+1,MOD(((ROW(B8397)-ROW(B$7))),$C$5)+1,"")</f>
        <v/>
      </c>
      <c r="C8397" s="28">
        <f>ROUNDDOWN(((ROW(C8397)-ROW(C$7))/C$5)+1,0)</f>
        <v/>
      </c>
    </row>
    <row r="8398">
      <c r="B8398" s="28">
        <f>IF(C8398&lt; $D$4+1,MOD(((ROW(B8398)-ROW(B$7))),$C$5)+1,"")</f>
        <v/>
      </c>
      <c r="C8398" s="28">
        <f>ROUNDDOWN(((ROW(C8398)-ROW(C$7))/C$5)+1,0)</f>
        <v/>
      </c>
    </row>
    <row r="8399">
      <c r="B8399" s="28">
        <f>IF(C8399&lt; $D$4+1,MOD(((ROW(B8399)-ROW(B$7))),$C$5)+1,"")</f>
        <v/>
      </c>
      <c r="C8399" s="28">
        <f>ROUNDDOWN(((ROW(C8399)-ROW(C$7))/C$5)+1,0)</f>
        <v/>
      </c>
    </row>
    <row r="8400">
      <c r="B8400" s="28">
        <f>IF(C8400&lt; $D$4+1,MOD(((ROW(B8400)-ROW(B$7))),$C$5)+1,"")</f>
        <v/>
      </c>
      <c r="C8400" s="28">
        <f>ROUNDDOWN(((ROW(C8400)-ROW(C$7))/C$5)+1,0)</f>
        <v/>
      </c>
    </row>
    <row r="8401">
      <c r="B8401" s="28">
        <f>IF(C8401&lt; $D$4+1,MOD(((ROW(B8401)-ROW(B$7))),$C$5)+1,"")</f>
        <v/>
      </c>
      <c r="C8401" s="28">
        <f>ROUNDDOWN(((ROW(C8401)-ROW(C$7))/C$5)+1,0)</f>
        <v/>
      </c>
    </row>
    <row r="8402">
      <c r="B8402" s="28">
        <f>IF(C8402&lt; $D$4+1,MOD(((ROW(B8402)-ROW(B$7))),$C$5)+1,"")</f>
        <v/>
      </c>
      <c r="C8402" s="28">
        <f>ROUNDDOWN(((ROW(C8402)-ROW(C$7))/C$5)+1,0)</f>
        <v/>
      </c>
    </row>
    <row r="8403">
      <c r="B8403" s="28">
        <f>IF(C8403&lt; $D$4+1,MOD(((ROW(B8403)-ROW(B$7))),$C$5)+1,"")</f>
        <v/>
      </c>
      <c r="C8403" s="28">
        <f>ROUNDDOWN(((ROW(C8403)-ROW(C$7))/C$5)+1,0)</f>
        <v/>
      </c>
    </row>
    <row r="8404">
      <c r="B8404" s="28">
        <f>IF(C8404&lt; $D$4+1,MOD(((ROW(B8404)-ROW(B$7))),$C$5)+1,"")</f>
        <v/>
      </c>
      <c r="C8404" s="28">
        <f>ROUNDDOWN(((ROW(C8404)-ROW(C$7))/C$5)+1,0)</f>
        <v/>
      </c>
    </row>
    <row r="8405">
      <c r="B8405" s="28">
        <f>IF(C8405&lt; $D$4+1,MOD(((ROW(B8405)-ROW(B$7))),$C$5)+1,"")</f>
        <v/>
      </c>
      <c r="C8405" s="28">
        <f>ROUNDDOWN(((ROW(C8405)-ROW(C$7))/C$5)+1,0)</f>
        <v/>
      </c>
    </row>
    <row r="8406">
      <c r="B8406" s="28">
        <f>IF(C8406&lt; $D$4+1,MOD(((ROW(B8406)-ROW(B$7))),$C$5)+1,"")</f>
        <v/>
      </c>
      <c r="C8406" s="28">
        <f>ROUNDDOWN(((ROW(C8406)-ROW(C$7))/C$5)+1,0)</f>
        <v/>
      </c>
    </row>
    <row r="8407">
      <c r="B8407" s="28">
        <f>IF(C8407&lt; $D$4+1,MOD(((ROW(B8407)-ROW(B$7))),$C$5)+1,"")</f>
        <v/>
      </c>
      <c r="C8407" s="28">
        <f>ROUNDDOWN(((ROW(C8407)-ROW(C$7))/C$5)+1,0)</f>
        <v/>
      </c>
    </row>
    <row r="8408">
      <c r="B8408" s="28">
        <f>IF(C8408&lt; $D$4+1,MOD(((ROW(B8408)-ROW(B$7))),$C$5)+1,"")</f>
        <v/>
      </c>
      <c r="C8408" s="28">
        <f>ROUNDDOWN(((ROW(C8408)-ROW(C$7))/C$5)+1,0)</f>
        <v/>
      </c>
    </row>
    <row r="8409">
      <c r="B8409" s="28">
        <f>IF(C8409&lt; $D$4+1,MOD(((ROW(B8409)-ROW(B$7))),$C$5)+1,"")</f>
        <v/>
      </c>
      <c r="C8409" s="28">
        <f>ROUNDDOWN(((ROW(C8409)-ROW(C$7))/C$5)+1,0)</f>
        <v/>
      </c>
    </row>
    <row r="8410">
      <c r="B8410" s="28">
        <f>IF(C8410&lt; $D$4+1,MOD(((ROW(B8410)-ROW(B$7))),$C$5)+1,"")</f>
        <v/>
      </c>
      <c r="C8410" s="28">
        <f>ROUNDDOWN(((ROW(C8410)-ROW(C$7))/C$5)+1,0)</f>
        <v/>
      </c>
    </row>
    <row r="8411">
      <c r="B8411" s="28">
        <f>IF(C8411&lt; $D$4+1,MOD(((ROW(B8411)-ROW(B$7))),$C$5)+1,"")</f>
        <v/>
      </c>
      <c r="C8411" s="28">
        <f>ROUNDDOWN(((ROW(C8411)-ROW(C$7))/C$5)+1,0)</f>
        <v/>
      </c>
    </row>
    <row r="8412">
      <c r="B8412" s="28">
        <f>IF(C8412&lt; $D$4+1,MOD(((ROW(B8412)-ROW(B$7))),$C$5)+1,"")</f>
        <v/>
      </c>
      <c r="C8412" s="28">
        <f>ROUNDDOWN(((ROW(C8412)-ROW(C$7))/C$5)+1,0)</f>
        <v/>
      </c>
    </row>
    <row r="8413">
      <c r="B8413" s="28">
        <f>IF(C8413&lt; $D$4+1,MOD(((ROW(B8413)-ROW(B$7))),$C$5)+1,"")</f>
        <v/>
      </c>
      <c r="C8413" s="28">
        <f>ROUNDDOWN(((ROW(C8413)-ROW(C$7))/C$5)+1,0)</f>
        <v/>
      </c>
    </row>
    <row r="8414">
      <c r="B8414" s="28">
        <f>IF(C8414&lt; $D$4+1,MOD(((ROW(B8414)-ROW(B$7))),$C$5)+1,"")</f>
        <v/>
      </c>
      <c r="C8414" s="28">
        <f>ROUNDDOWN(((ROW(C8414)-ROW(C$7))/C$5)+1,0)</f>
        <v/>
      </c>
    </row>
    <row r="8415">
      <c r="B8415" s="28">
        <f>IF(C8415&lt; $D$4+1,MOD(((ROW(B8415)-ROW(B$7))),$C$5)+1,"")</f>
        <v/>
      </c>
      <c r="C8415" s="28">
        <f>ROUNDDOWN(((ROW(C8415)-ROW(C$7))/C$5)+1,0)</f>
        <v/>
      </c>
    </row>
    <row r="8416">
      <c r="B8416" s="28">
        <f>IF(C8416&lt; $D$4+1,MOD(((ROW(B8416)-ROW(B$7))),$C$5)+1,"")</f>
        <v/>
      </c>
      <c r="C8416" s="28">
        <f>ROUNDDOWN(((ROW(C8416)-ROW(C$7))/C$5)+1,0)</f>
        <v/>
      </c>
    </row>
    <row r="8417">
      <c r="B8417" s="28">
        <f>IF(C8417&lt; $D$4+1,MOD(((ROW(B8417)-ROW(B$7))),$C$5)+1,"")</f>
        <v/>
      </c>
      <c r="C8417" s="28">
        <f>ROUNDDOWN(((ROW(C8417)-ROW(C$7))/C$5)+1,0)</f>
        <v/>
      </c>
    </row>
    <row r="8418">
      <c r="B8418" s="28">
        <f>IF(C8418&lt; $D$4+1,MOD(((ROW(B8418)-ROW(B$7))),$C$5)+1,"")</f>
        <v/>
      </c>
      <c r="C8418" s="28">
        <f>ROUNDDOWN(((ROW(C8418)-ROW(C$7))/C$5)+1,0)</f>
        <v/>
      </c>
    </row>
    <row r="8419">
      <c r="B8419" s="28">
        <f>IF(C8419&lt; $D$4+1,MOD(((ROW(B8419)-ROW(B$7))),$C$5)+1,"")</f>
        <v/>
      </c>
      <c r="C8419" s="28">
        <f>ROUNDDOWN(((ROW(C8419)-ROW(C$7))/C$5)+1,0)</f>
        <v/>
      </c>
    </row>
    <row r="8420">
      <c r="B8420" s="28">
        <f>IF(C8420&lt; $D$4+1,MOD(((ROW(B8420)-ROW(B$7))),$C$5)+1,"")</f>
        <v/>
      </c>
      <c r="C8420" s="28">
        <f>ROUNDDOWN(((ROW(C8420)-ROW(C$7))/C$5)+1,0)</f>
        <v/>
      </c>
    </row>
    <row r="8421">
      <c r="B8421" s="28">
        <f>IF(C8421&lt; $D$4+1,MOD(((ROW(B8421)-ROW(B$7))),$C$5)+1,"")</f>
        <v/>
      </c>
      <c r="C8421" s="28">
        <f>ROUNDDOWN(((ROW(C8421)-ROW(C$7))/C$5)+1,0)</f>
        <v/>
      </c>
    </row>
    <row r="8422">
      <c r="B8422" s="28">
        <f>IF(C8422&lt; $D$4+1,MOD(((ROW(B8422)-ROW(B$7))),$C$5)+1,"")</f>
        <v/>
      </c>
      <c r="C8422" s="28">
        <f>ROUNDDOWN(((ROW(C8422)-ROW(C$7))/C$5)+1,0)</f>
        <v/>
      </c>
    </row>
    <row r="8423">
      <c r="B8423" s="28">
        <f>IF(C8423&lt; $D$4+1,MOD(((ROW(B8423)-ROW(B$7))),$C$5)+1,"")</f>
        <v/>
      </c>
      <c r="C8423" s="28">
        <f>ROUNDDOWN(((ROW(C8423)-ROW(C$7))/C$5)+1,0)</f>
        <v/>
      </c>
    </row>
    <row r="8424">
      <c r="B8424" s="28">
        <f>IF(C8424&lt; $D$4+1,MOD(((ROW(B8424)-ROW(B$7))),$C$5)+1,"")</f>
        <v/>
      </c>
      <c r="C8424" s="28">
        <f>ROUNDDOWN(((ROW(C8424)-ROW(C$7))/C$5)+1,0)</f>
        <v/>
      </c>
    </row>
    <row r="8425">
      <c r="B8425" s="28">
        <f>IF(C8425&lt; $D$4+1,MOD(((ROW(B8425)-ROW(B$7))),$C$5)+1,"")</f>
        <v/>
      </c>
      <c r="C8425" s="28">
        <f>ROUNDDOWN(((ROW(C8425)-ROW(C$7))/C$5)+1,0)</f>
        <v/>
      </c>
    </row>
    <row r="8426">
      <c r="B8426" s="28">
        <f>IF(C8426&lt; $D$4+1,MOD(((ROW(B8426)-ROW(B$7))),$C$5)+1,"")</f>
        <v/>
      </c>
      <c r="C8426" s="28">
        <f>ROUNDDOWN(((ROW(C8426)-ROW(C$7))/C$5)+1,0)</f>
        <v/>
      </c>
    </row>
    <row r="8427">
      <c r="B8427" s="28">
        <f>IF(C8427&lt; $D$4+1,MOD(((ROW(B8427)-ROW(B$7))),$C$5)+1,"")</f>
        <v/>
      </c>
      <c r="C8427" s="28">
        <f>ROUNDDOWN(((ROW(C8427)-ROW(C$7))/C$5)+1,0)</f>
        <v/>
      </c>
    </row>
    <row r="8428">
      <c r="B8428" s="28">
        <f>IF(C8428&lt; $D$4+1,MOD(((ROW(B8428)-ROW(B$7))),$C$5)+1,"")</f>
        <v/>
      </c>
      <c r="C8428" s="28">
        <f>ROUNDDOWN(((ROW(C8428)-ROW(C$7))/C$5)+1,0)</f>
        <v/>
      </c>
    </row>
    <row r="8429">
      <c r="B8429" s="28">
        <f>IF(C8429&lt; $D$4+1,MOD(((ROW(B8429)-ROW(B$7))),$C$5)+1,"")</f>
        <v/>
      </c>
      <c r="C8429" s="28">
        <f>ROUNDDOWN(((ROW(C8429)-ROW(C$7))/C$5)+1,0)</f>
        <v/>
      </c>
    </row>
    <row r="8430">
      <c r="B8430" s="28">
        <f>IF(C8430&lt; $D$4+1,MOD(((ROW(B8430)-ROW(B$7))),$C$5)+1,"")</f>
        <v/>
      </c>
      <c r="C8430" s="28">
        <f>ROUNDDOWN(((ROW(C8430)-ROW(C$7))/C$5)+1,0)</f>
        <v/>
      </c>
    </row>
    <row r="8431">
      <c r="B8431" s="28">
        <f>IF(C8431&lt; $D$4+1,MOD(((ROW(B8431)-ROW(B$7))),$C$5)+1,"")</f>
        <v/>
      </c>
      <c r="C8431" s="28">
        <f>ROUNDDOWN(((ROW(C8431)-ROW(C$7))/C$5)+1,0)</f>
        <v/>
      </c>
    </row>
    <row r="8432">
      <c r="B8432" s="28">
        <f>IF(C8432&lt; $D$4+1,MOD(((ROW(B8432)-ROW(B$7))),$C$5)+1,"")</f>
        <v/>
      </c>
      <c r="C8432" s="28">
        <f>ROUNDDOWN(((ROW(C8432)-ROW(C$7))/C$5)+1,0)</f>
        <v/>
      </c>
    </row>
    <row r="8433">
      <c r="B8433" s="28">
        <f>IF(C8433&lt; $D$4+1,MOD(((ROW(B8433)-ROW(B$7))),$C$5)+1,"")</f>
        <v/>
      </c>
      <c r="C8433" s="28">
        <f>ROUNDDOWN(((ROW(C8433)-ROW(C$7))/C$5)+1,0)</f>
        <v/>
      </c>
    </row>
    <row r="8434">
      <c r="B8434" s="28">
        <f>IF(C8434&lt; $D$4+1,MOD(((ROW(B8434)-ROW(B$7))),$C$5)+1,"")</f>
        <v/>
      </c>
      <c r="C8434" s="28">
        <f>ROUNDDOWN(((ROW(C8434)-ROW(C$7))/C$5)+1,0)</f>
        <v/>
      </c>
    </row>
    <row r="8435">
      <c r="B8435" s="28">
        <f>IF(C8435&lt; $D$4+1,MOD(((ROW(B8435)-ROW(B$7))),$C$5)+1,"")</f>
        <v/>
      </c>
      <c r="C8435" s="28">
        <f>ROUNDDOWN(((ROW(C8435)-ROW(C$7))/C$5)+1,0)</f>
        <v/>
      </c>
    </row>
    <row r="8436">
      <c r="B8436" s="28">
        <f>IF(C8436&lt; $D$4+1,MOD(((ROW(B8436)-ROW(B$7))),$C$5)+1,"")</f>
        <v/>
      </c>
      <c r="C8436" s="28">
        <f>ROUNDDOWN(((ROW(C8436)-ROW(C$7))/C$5)+1,0)</f>
        <v/>
      </c>
    </row>
    <row r="8437">
      <c r="B8437" s="28">
        <f>IF(C8437&lt; $D$4+1,MOD(((ROW(B8437)-ROW(B$7))),$C$5)+1,"")</f>
        <v/>
      </c>
      <c r="C8437" s="28">
        <f>ROUNDDOWN(((ROW(C8437)-ROW(C$7))/C$5)+1,0)</f>
        <v/>
      </c>
    </row>
    <row r="8438">
      <c r="B8438" s="28">
        <f>IF(C8438&lt; $D$4+1,MOD(((ROW(B8438)-ROW(B$7))),$C$5)+1,"")</f>
        <v/>
      </c>
      <c r="C8438" s="28">
        <f>ROUNDDOWN(((ROW(C8438)-ROW(C$7))/C$5)+1,0)</f>
        <v/>
      </c>
    </row>
    <row r="8439">
      <c r="B8439" s="28">
        <f>IF(C8439&lt; $D$4+1,MOD(((ROW(B8439)-ROW(B$7))),$C$5)+1,"")</f>
        <v/>
      </c>
      <c r="C8439" s="28">
        <f>ROUNDDOWN(((ROW(C8439)-ROW(C$7))/C$5)+1,0)</f>
        <v/>
      </c>
    </row>
    <row r="8440">
      <c r="B8440" s="28">
        <f>IF(C8440&lt; $D$4+1,MOD(((ROW(B8440)-ROW(B$7))),$C$5)+1,"")</f>
        <v/>
      </c>
      <c r="C8440" s="28">
        <f>ROUNDDOWN(((ROW(C8440)-ROW(C$7))/C$5)+1,0)</f>
        <v/>
      </c>
    </row>
    <row r="8441">
      <c r="B8441" s="28">
        <f>IF(C8441&lt; $D$4+1,MOD(((ROW(B8441)-ROW(B$7))),$C$5)+1,"")</f>
        <v/>
      </c>
      <c r="C8441" s="28">
        <f>ROUNDDOWN(((ROW(C8441)-ROW(C$7))/C$5)+1,0)</f>
        <v/>
      </c>
    </row>
    <row r="8442">
      <c r="B8442" s="28">
        <f>IF(C8442&lt; $D$4+1,MOD(((ROW(B8442)-ROW(B$7))),$C$5)+1,"")</f>
        <v/>
      </c>
      <c r="C8442" s="28">
        <f>ROUNDDOWN(((ROW(C8442)-ROW(C$7))/C$5)+1,0)</f>
        <v/>
      </c>
    </row>
    <row r="8443">
      <c r="B8443" s="28">
        <f>IF(C8443&lt; $D$4+1,MOD(((ROW(B8443)-ROW(B$7))),$C$5)+1,"")</f>
        <v/>
      </c>
      <c r="C8443" s="28">
        <f>ROUNDDOWN(((ROW(C8443)-ROW(C$7))/C$5)+1,0)</f>
        <v/>
      </c>
    </row>
    <row r="8444">
      <c r="B8444" s="28">
        <f>IF(C8444&lt; $D$4+1,MOD(((ROW(B8444)-ROW(B$7))),$C$5)+1,"")</f>
        <v/>
      </c>
      <c r="C8444" s="28">
        <f>ROUNDDOWN(((ROW(C8444)-ROW(C$7))/C$5)+1,0)</f>
        <v/>
      </c>
    </row>
    <row r="8445">
      <c r="B8445" s="28">
        <f>IF(C8445&lt; $D$4+1,MOD(((ROW(B8445)-ROW(B$7))),$C$5)+1,"")</f>
        <v/>
      </c>
      <c r="C8445" s="28">
        <f>ROUNDDOWN(((ROW(C8445)-ROW(C$7))/C$5)+1,0)</f>
        <v/>
      </c>
    </row>
    <row r="8446">
      <c r="B8446" s="28">
        <f>IF(C8446&lt; $D$4+1,MOD(((ROW(B8446)-ROW(B$7))),$C$5)+1,"")</f>
        <v/>
      </c>
      <c r="C8446" s="28">
        <f>ROUNDDOWN(((ROW(C8446)-ROW(C$7))/C$5)+1,0)</f>
        <v/>
      </c>
    </row>
    <row r="8447">
      <c r="B8447" s="28">
        <f>IF(C8447&lt; $D$4+1,MOD(((ROW(B8447)-ROW(B$7))),$C$5)+1,"")</f>
        <v/>
      </c>
      <c r="C8447" s="28">
        <f>ROUNDDOWN(((ROW(C8447)-ROW(C$7))/C$5)+1,0)</f>
        <v/>
      </c>
    </row>
    <row r="8448">
      <c r="B8448" s="28">
        <f>IF(C8448&lt; $D$4+1,MOD(((ROW(B8448)-ROW(B$7))),$C$5)+1,"")</f>
        <v/>
      </c>
      <c r="C8448" s="28">
        <f>ROUNDDOWN(((ROW(C8448)-ROW(C$7))/C$5)+1,0)</f>
        <v/>
      </c>
    </row>
    <row r="8449">
      <c r="B8449" s="28">
        <f>IF(C8449&lt; $D$4+1,MOD(((ROW(B8449)-ROW(B$7))),$C$5)+1,"")</f>
        <v/>
      </c>
      <c r="C8449" s="28">
        <f>ROUNDDOWN(((ROW(C8449)-ROW(C$7))/C$5)+1,0)</f>
        <v/>
      </c>
    </row>
    <row r="8450">
      <c r="B8450" s="28">
        <f>IF(C8450&lt; $D$4+1,MOD(((ROW(B8450)-ROW(B$7))),$C$5)+1,"")</f>
        <v/>
      </c>
      <c r="C8450" s="28">
        <f>ROUNDDOWN(((ROW(C8450)-ROW(C$7))/C$5)+1,0)</f>
        <v/>
      </c>
    </row>
    <row r="8451">
      <c r="B8451" s="28">
        <f>IF(C8451&lt; $D$4+1,MOD(((ROW(B8451)-ROW(B$7))),$C$5)+1,"")</f>
        <v/>
      </c>
      <c r="C8451" s="28">
        <f>ROUNDDOWN(((ROW(C8451)-ROW(C$7))/C$5)+1,0)</f>
        <v/>
      </c>
    </row>
    <row r="8452">
      <c r="B8452" s="28">
        <f>IF(C8452&lt; $D$4+1,MOD(((ROW(B8452)-ROW(B$7))),$C$5)+1,"")</f>
        <v/>
      </c>
      <c r="C8452" s="28">
        <f>ROUNDDOWN(((ROW(C8452)-ROW(C$7))/C$5)+1,0)</f>
        <v/>
      </c>
    </row>
    <row r="8453">
      <c r="B8453" s="28">
        <f>IF(C8453&lt; $D$4+1,MOD(((ROW(B8453)-ROW(B$7))),$C$5)+1,"")</f>
        <v/>
      </c>
      <c r="C8453" s="28">
        <f>ROUNDDOWN(((ROW(C8453)-ROW(C$7))/C$5)+1,0)</f>
        <v/>
      </c>
    </row>
    <row r="8454">
      <c r="B8454" s="28">
        <f>IF(C8454&lt; $D$4+1,MOD(((ROW(B8454)-ROW(B$7))),$C$5)+1,"")</f>
        <v/>
      </c>
      <c r="C8454" s="28">
        <f>ROUNDDOWN(((ROW(C8454)-ROW(C$7))/C$5)+1,0)</f>
        <v/>
      </c>
    </row>
    <row r="8455">
      <c r="B8455" s="28">
        <f>IF(C8455&lt; $D$4+1,MOD(((ROW(B8455)-ROW(B$7))),$C$5)+1,"")</f>
        <v/>
      </c>
      <c r="C8455" s="28">
        <f>ROUNDDOWN(((ROW(C8455)-ROW(C$7))/C$5)+1,0)</f>
        <v/>
      </c>
    </row>
    <row r="8456">
      <c r="B8456" s="28">
        <f>IF(C8456&lt; $D$4+1,MOD(((ROW(B8456)-ROW(B$7))),$C$5)+1,"")</f>
        <v/>
      </c>
      <c r="C8456" s="28">
        <f>ROUNDDOWN(((ROW(C8456)-ROW(C$7))/C$5)+1,0)</f>
        <v/>
      </c>
    </row>
    <row r="8457">
      <c r="B8457" s="28">
        <f>IF(C8457&lt; $D$4+1,MOD(((ROW(B8457)-ROW(B$7))),$C$5)+1,"")</f>
        <v/>
      </c>
      <c r="C8457" s="28">
        <f>ROUNDDOWN(((ROW(C8457)-ROW(C$7))/C$5)+1,0)</f>
        <v/>
      </c>
    </row>
    <row r="8458">
      <c r="B8458" s="28">
        <f>IF(C8458&lt; $D$4+1,MOD(((ROW(B8458)-ROW(B$7))),$C$5)+1,"")</f>
        <v/>
      </c>
      <c r="C8458" s="28">
        <f>ROUNDDOWN(((ROW(C8458)-ROW(C$7))/C$5)+1,0)</f>
        <v/>
      </c>
    </row>
    <row r="8459">
      <c r="B8459" s="28">
        <f>IF(C8459&lt; $D$4+1,MOD(((ROW(B8459)-ROW(B$7))),$C$5)+1,"")</f>
        <v/>
      </c>
      <c r="C8459" s="28">
        <f>ROUNDDOWN(((ROW(C8459)-ROW(C$7))/C$5)+1,0)</f>
        <v/>
      </c>
    </row>
    <row r="8460">
      <c r="B8460" s="28">
        <f>IF(C8460&lt; $D$4+1,MOD(((ROW(B8460)-ROW(B$7))),$C$5)+1,"")</f>
        <v/>
      </c>
      <c r="C8460" s="28">
        <f>ROUNDDOWN(((ROW(C8460)-ROW(C$7))/C$5)+1,0)</f>
        <v/>
      </c>
    </row>
    <row r="8461">
      <c r="B8461" s="28">
        <f>IF(C8461&lt; $D$4+1,MOD(((ROW(B8461)-ROW(B$7))),$C$5)+1,"")</f>
        <v/>
      </c>
      <c r="C8461" s="28">
        <f>ROUNDDOWN(((ROW(C8461)-ROW(C$7))/C$5)+1,0)</f>
        <v/>
      </c>
    </row>
    <row r="8462">
      <c r="B8462" s="28">
        <f>IF(C8462&lt; $D$4+1,MOD(((ROW(B8462)-ROW(B$7))),$C$5)+1,"")</f>
        <v/>
      </c>
      <c r="C8462" s="28">
        <f>ROUNDDOWN(((ROW(C8462)-ROW(C$7))/C$5)+1,0)</f>
        <v/>
      </c>
    </row>
    <row r="8463">
      <c r="B8463" s="28">
        <f>IF(C8463&lt; $D$4+1,MOD(((ROW(B8463)-ROW(B$7))),$C$5)+1,"")</f>
        <v/>
      </c>
      <c r="C8463" s="28">
        <f>ROUNDDOWN(((ROW(C8463)-ROW(C$7))/C$5)+1,0)</f>
        <v/>
      </c>
    </row>
    <row r="8464">
      <c r="B8464" s="28">
        <f>IF(C8464&lt; $D$4+1,MOD(((ROW(B8464)-ROW(B$7))),$C$5)+1,"")</f>
        <v/>
      </c>
      <c r="C8464" s="28">
        <f>ROUNDDOWN(((ROW(C8464)-ROW(C$7))/C$5)+1,0)</f>
        <v/>
      </c>
    </row>
    <row r="8465">
      <c r="B8465" s="28">
        <f>IF(C8465&lt; $D$4+1,MOD(((ROW(B8465)-ROW(B$7))),$C$5)+1,"")</f>
        <v/>
      </c>
      <c r="C8465" s="28">
        <f>ROUNDDOWN(((ROW(C8465)-ROW(C$7))/C$5)+1,0)</f>
        <v/>
      </c>
    </row>
    <row r="8466">
      <c r="B8466" s="28">
        <f>IF(C8466&lt; $D$4+1,MOD(((ROW(B8466)-ROW(B$7))),$C$5)+1,"")</f>
        <v/>
      </c>
      <c r="C8466" s="28">
        <f>ROUNDDOWN(((ROW(C8466)-ROW(C$7))/C$5)+1,0)</f>
        <v/>
      </c>
    </row>
    <row r="8467">
      <c r="B8467" s="28">
        <f>IF(C8467&lt; $D$4+1,MOD(((ROW(B8467)-ROW(B$7))),$C$5)+1,"")</f>
        <v/>
      </c>
      <c r="C8467" s="28">
        <f>ROUNDDOWN(((ROW(C8467)-ROW(C$7))/C$5)+1,0)</f>
        <v/>
      </c>
    </row>
    <row r="8468">
      <c r="B8468" s="28">
        <f>IF(C8468&lt; $D$4+1,MOD(((ROW(B8468)-ROW(B$7))),$C$5)+1,"")</f>
        <v/>
      </c>
      <c r="C8468" s="28">
        <f>ROUNDDOWN(((ROW(C8468)-ROW(C$7))/C$5)+1,0)</f>
        <v/>
      </c>
    </row>
    <row r="8469">
      <c r="B8469" s="28">
        <f>IF(C8469&lt; $D$4+1,MOD(((ROW(B8469)-ROW(B$7))),$C$5)+1,"")</f>
        <v/>
      </c>
      <c r="C8469" s="28">
        <f>ROUNDDOWN(((ROW(C8469)-ROW(C$7))/C$5)+1,0)</f>
        <v/>
      </c>
    </row>
    <row r="8470">
      <c r="B8470" s="28">
        <f>IF(C8470&lt; $D$4+1,MOD(((ROW(B8470)-ROW(B$7))),$C$5)+1,"")</f>
        <v/>
      </c>
      <c r="C8470" s="28">
        <f>ROUNDDOWN(((ROW(C8470)-ROW(C$7))/C$5)+1,0)</f>
        <v/>
      </c>
    </row>
    <row r="8471">
      <c r="B8471" s="28">
        <f>IF(C8471&lt; $D$4+1,MOD(((ROW(B8471)-ROW(B$7))),$C$5)+1,"")</f>
        <v/>
      </c>
      <c r="C8471" s="28">
        <f>ROUNDDOWN(((ROW(C8471)-ROW(C$7))/C$5)+1,0)</f>
        <v/>
      </c>
    </row>
    <row r="8472">
      <c r="B8472" s="28">
        <f>IF(C8472&lt; $D$4+1,MOD(((ROW(B8472)-ROW(B$7))),$C$5)+1,"")</f>
        <v/>
      </c>
      <c r="C8472" s="28">
        <f>ROUNDDOWN(((ROW(C8472)-ROW(C$7))/C$5)+1,0)</f>
        <v/>
      </c>
    </row>
    <row r="8473">
      <c r="B8473" s="28">
        <f>IF(C8473&lt; $D$4+1,MOD(((ROW(B8473)-ROW(B$7))),$C$5)+1,"")</f>
        <v/>
      </c>
      <c r="C8473" s="28">
        <f>ROUNDDOWN(((ROW(C8473)-ROW(C$7))/C$5)+1,0)</f>
        <v/>
      </c>
    </row>
    <row r="8474">
      <c r="B8474" s="28">
        <f>IF(C8474&lt; $D$4+1,MOD(((ROW(B8474)-ROW(B$7))),$C$5)+1,"")</f>
        <v/>
      </c>
      <c r="C8474" s="28">
        <f>ROUNDDOWN(((ROW(C8474)-ROW(C$7))/C$5)+1,0)</f>
        <v/>
      </c>
    </row>
    <row r="8475">
      <c r="B8475" s="28">
        <f>IF(C8475&lt; $D$4+1,MOD(((ROW(B8475)-ROW(B$7))),$C$5)+1,"")</f>
        <v/>
      </c>
      <c r="C8475" s="28">
        <f>ROUNDDOWN(((ROW(C8475)-ROW(C$7))/C$5)+1,0)</f>
        <v/>
      </c>
    </row>
    <row r="8476">
      <c r="B8476" s="28">
        <f>IF(C8476&lt; $D$4+1,MOD(((ROW(B8476)-ROW(B$7))),$C$5)+1,"")</f>
        <v/>
      </c>
      <c r="C8476" s="28">
        <f>ROUNDDOWN(((ROW(C8476)-ROW(C$7))/C$5)+1,0)</f>
        <v/>
      </c>
    </row>
    <row r="8477">
      <c r="B8477" s="28">
        <f>IF(C8477&lt; $D$4+1,MOD(((ROW(B8477)-ROW(B$7))),$C$5)+1,"")</f>
        <v/>
      </c>
      <c r="C8477" s="28">
        <f>ROUNDDOWN(((ROW(C8477)-ROW(C$7))/C$5)+1,0)</f>
        <v/>
      </c>
    </row>
    <row r="8478">
      <c r="B8478" s="28">
        <f>IF(C8478&lt; $D$4+1,MOD(((ROW(B8478)-ROW(B$7))),$C$5)+1,"")</f>
        <v/>
      </c>
      <c r="C8478" s="28">
        <f>ROUNDDOWN(((ROW(C8478)-ROW(C$7))/C$5)+1,0)</f>
        <v/>
      </c>
    </row>
    <row r="8479">
      <c r="B8479" s="28">
        <f>IF(C8479&lt; $D$4+1,MOD(((ROW(B8479)-ROW(B$7))),$C$5)+1,"")</f>
        <v/>
      </c>
      <c r="C8479" s="28">
        <f>ROUNDDOWN(((ROW(C8479)-ROW(C$7))/C$5)+1,0)</f>
        <v/>
      </c>
    </row>
    <row r="8480">
      <c r="B8480" s="28">
        <f>IF(C8480&lt; $D$4+1,MOD(((ROW(B8480)-ROW(B$7))),$C$5)+1,"")</f>
        <v/>
      </c>
      <c r="C8480" s="28">
        <f>ROUNDDOWN(((ROW(C8480)-ROW(C$7))/C$5)+1,0)</f>
        <v/>
      </c>
    </row>
    <row r="8481">
      <c r="B8481" s="28">
        <f>IF(C8481&lt; $D$4+1,MOD(((ROW(B8481)-ROW(B$7))),$C$5)+1,"")</f>
        <v/>
      </c>
      <c r="C8481" s="28">
        <f>ROUNDDOWN(((ROW(C8481)-ROW(C$7))/C$5)+1,0)</f>
        <v/>
      </c>
    </row>
    <row r="8482">
      <c r="B8482" s="28">
        <f>IF(C8482&lt; $D$4+1,MOD(((ROW(B8482)-ROW(B$7))),$C$5)+1,"")</f>
        <v/>
      </c>
      <c r="C8482" s="28">
        <f>ROUNDDOWN(((ROW(C8482)-ROW(C$7))/C$5)+1,0)</f>
        <v/>
      </c>
    </row>
    <row r="8483">
      <c r="B8483" s="28">
        <f>IF(C8483&lt; $D$4+1,MOD(((ROW(B8483)-ROW(B$7))),$C$5)+1,"")</f>
        <v/>
      </c>
      <c r="C8483" s="28">
        <f>ROUNDDOWN(((ROW(C8483)-ROW(C$7))/C$5)+1,0)</f>
        <v/>
      </c>
    </row>
    <row r="8484">
      <c r="B8484" s="28">
        <f>IF(C8484&lt; $D$4+1,MOD(((ROW(B8484)-ROW(B$7))),$C$5)+1,"")</f>
        <v/>
      </c>
      <c r="C8484" s="28">
        <f>ROUNDDOWN(((ROW(C8484)-ROW(C$7))/C$5)+1,0)</f>
        <v/>
      </c>
    </row>
    <row r="8485">
      <c r="B8485" s="28">
        <f>IF(C8485&lt; $D$4+1,MOD(((ROW(B8485)-ROW(B$7))),$C$5)+1,"")</f>
        <v/>
      </c>
      <c r="C8485" s="28">
        <f>ROUNDDOWN(((ROW(C8485)-ROW(C$7))/C$5)+1,0)</f>
        <v/>
      </c>
    </row>
    <row r="8486">
      <c r="B8486" s="28">
        <f>IF(C8486&lt; $D$4+1,MOD(((ROW(B8486)-ROW(B$7))),$C$5)+1,"")</f>
        <v/>
      </c>
      <c r="C8486" s="28">
        <f>ROUNDDOWN(((ROW(C8486)-ROW(C$7))/C$5)+1,0)</f>
        <v/>
      </c>
    </row>
    <row r="8487">
      <c r="B8487" s="28">
        <f>IF(C8487&lt; $D$4+1,MOD(((ROW(B8487)-ROW(B$7))),$C$5)+1,"")</f>
        <v/>
      </c>
      <c r="C8487" s="28">
        <f>ROUNDDOWN(((ROW(C8487)-ROW(C$7))/C$5)+1,0)</f>
        <v/>
      </c>
    </row>
    <row r="8488">
      <c r="B8488" s="28">
        <f>IF(C8488&lt; $D$4+1,MOD(((ROW(B8488)-ROW(B$7))),$C$5)+1,"")</f>
        <v/>
      </c>
      <c r="C8488" s="28">
        <f>ROUNDDOWN(((ROW(C8488)-ROW(C$7))/C$5)+1,0)</f>
        <v/>
      </c>
    </row>
    <row r="8489">
      <c r="B8489" s="28">
        <f>IF(C8489&lt; $D$4+1,MOD(((ROW(B8489)-ROW(B$7))),$C$5)+1,"")</f>
        <v/>
      </c>
      <c r="C8489" s="28">
        <f>ROUNDDOWN(((ROW(C8489)-ROW(C$7))/C$5)+1,0)</f>
        <v/>
      </c>
    </row>
    <row r="8490">
      <c r="B8490" s="28">
        <f>IF(C8490&lt; $D$4+1,MOD(((ROW(B8490)-ROW(B$7))),$C$5)+1,"")</f>
        <v/>
      </c>
      <c r="C8490" s="28">
        <f>ROUNDDOWN(((ROW(C8490)-ROW(C$7))/C$5)+1,0)</f>
        <v/>
      </c>
    </row>
    <row r="8491">
      <c r="B8491" s="28">
        <f>IF(C8491&lt; $D$4+1,MOD(((ROW(B8491)-ROW(B$7))),$C$5)+1,"")</f>
        <v/>
      </c>
      <c r="C8491" s="28">
        <f>ROUNDDOWN(((ROW(C8491)-ROW(C$7))/C$5)+1,0)</f>
        <v/>
      </c>
    </row>
    <row r="8492">
      <c r="B8492" s="28">
        <f>IF(C8492&lt; $D$4+1,MOD(((ROW(B8492)-ROW(B$7))),$C$5)+1,"")</f>
        <v/>
      </c>
      <c r="C8492" s="28">
        <f>ROUNDDOWN(((ROW(C8492)-ROW(C$7))/C$5)+1,0)</f>
        <v/>
      </c>
    </row>
    <row r="8493">
      <c r="B8493" s="28">
        <f>IF(C8493&lt; $D$4+1,MOD(((ROW(B8493)-ROW(B$7))),$C$5)+1,"")</f>
        <v/>
      </c>
      <c r="C8493" s="28">
        <f>ROUNDDOWN(((ROW(C8493)-ROW(C$7))/C$5)+1,0)</f>
        <v/>
      </c>
    </row>
    <row r="8494">
      <c r="B8494" s="28">
        <f>IF(C8494&lt; $D$4+1,MOD(((ROW(B8494)-ROW(B$7))),$C$5)+1,"")</f>
        <v/>
      </c>
      <c r="C8494" s="28">
        <f>ROUNDDOWN(((ROW(C8494)-ROW(C$7))/C$5)+1,0)</f>
        <v/>
      </c>
    </row>
    <row r="8495">
      <c r="B8495" s="28">
        <f>IF(C8495&lt; $D$4+1,MOD(((ROW(B8495)-ROW(B$7))),$C$5)+1,"")</f>
        <v/>
      </c>
      <c r="C8495" s="28">
        <f>ROUNDDOWN(((ROW(C8495)-ROW(C$7))/C$5)+1,0)</f>
        <v/>
      </c>
    </row>
    <row r="8496">
      <c r="B8496" s="28">
        <f>IF(C8496&lt; $D$4+1,MOD(((ROW(B8496)-ROW(B$7))),$C$5)+1,"")</f>
        <v/>
      </c>
      <c r="C8496" s="28">
        <f>ROUNDDOWN(((ROW(C8496)-ROW(C$7))/C$5)+1,0)</f>
        <v/>
      </c>
    </row>
    <row r="8497">
      <c r="B8497" s="28">
        <f>IF(C8497&lt; $D$4+1,MOD(((ROW(B8497)-ROW(B$7))),$C$5)+1,"")</f>
        <v/>
      </c>
      <c r="C8497" s="28">
        <f>ROUNDDOWN(((ROW(C8497)-ROW(C$7))/C$5)+1,0)</f>
        <v/>
      </c>
    </row>
    <row r="8498">
      <c r="B8498" s="28">
        <f>IF(C8498&lt; $D$4+1,MOD(((ROW(B8498)-ROW(B$7))),$C$5)+1,"")</f>
        <v/>
      </c>
      <c r="C8498" s="28">
        <f>ROUNDDOWN(((ROW(C8498)-ROW(C$7))/C$5)+1,0)</f>
        <v/>
      </c>
    </row>
    <row r="8499">
      <c r="B8499" s="28">
        <f>IF(C8499&lt; $D$4+1,MOD(((ROW(B8499)-ROW(B$7))),$C$5)+1,"")</f>
        <v/>
      </c>
      <c r="C8499" s="28">
        <f>ROUNDDOWN(((ROW(C8499)-ROW(C$7))/C$5)+1,0)</f>
        <v/>
      </c>
    </row>
    <row r="8500">
      <c r="B8500" s="28">
        <f>IF(C8500&lt; $D$4+1,MOD(((ROW(B8500)-ROW(B$7))),$C$5)+1,"")</f>
        <v/>
      </c>
      <c r="C8500" s="28">
        <f>ROUNDDOWN(((ROW(C8500)-ROW(C$7))/C$5)+1,0)</f>
        <v/>
      </c>
    </row>
    <row r="8501">
      <c r="B8501" s="28">
        <f>IF(C8501&lt; $D$4+1,MOD(((ROW(B8501)-ROW(B$7))),$C$5)+1,"")</f>
        <v/>
      </c>
      <c r="C8501" s="28">
        <f>ROUNDDOWN(((ROW(C8501)-ROW(C$7))/C$5)+1,0)</f>
        <v/>
      </c>
    </row>
    <row r="8502">
      <c r="B8502" s="28">
        <f>IF(C8502&lt; $D$4+1,MOD(((ROW(B8502)-ROW(B$7))),$C$5)+1,"")</f>
        <v/>
      </c>
      <c r="C8502" s="28">
        <f>ROUNDDOWN(((ROW(C8502)-ROW(C$7))/C$5)+1,0)</f>
        <v/>
      </c>
    </row>
    <row r="8503">
      <c r="B8503" s="28">
        <f>IF(C8503&lt; $D$4+1,MOD(((ROW(B8503)-ROW(B$7))),$C$5)+1,"")</f>
        <v/>
      </c>
      <c r="C8503" s="28">
        <f>ROUNDDOWN(((ROW(C8503)-ROW(C$7))/C$5)+1,0)</f>
        <v/>
      </c>
    </row>
    <row r="8504">
      <c r="B8504" s="28">
        <f>IF(C8504&lt; $D$4+1,MOD(((ROW(B8504)-ROW(B$7))),$C$5)+1,"")</f>
        <v/>
      </c>
      <c r="C8504" s="28">
        <f>ROUNDDOWN(((ROW(C8504)-ROW(C$7))/C$5)+1,0)</f>
        <v/>
      </c>
    </row>
    <row r="8505">
      <c r="B8505" s="28">
        <f>IF(C8505&lt; $D$4+1,MOD(((ROW(B8505)-ROW(B$7))),$C$5)+1,"")</f>
        <v/>
      </c>
      <c r="C8505" s="28">
        <f>ROUNDDOWN(((ROW(C8505)-ROW(C$7))/C$5)+1,0)</f>
        <v/>
      </c>
    </row>
    <row r="8506">
      <c r="B8506" s="28">
        <f>IF(C8506&lt; $D$4+1,MOD(((ROW(B8506)-ROW(B$7))),$C$5)+1,"")</f>
        <v/>
      </c>
      <c r="C8506" s="28">
        <f>ROUNDDOWN(((ROW(C8506)-ROW(C$7))/C$5)+1,0)</f>
        <v/>
      </c>
    </row>
    <row r="8507">
      <c r="B8507" s="28">
        <f>IF(C8507&lt; $D$4+1,MOD(((ROW(B8507)-ROW(B$7))),$C$5)+1,"")</f>
        <v/>
      </c>
      <c r="C8507" s="28">
        <f>ROUNDDOWN(((ROW(C8507)-ROW(C$7))/C$5)+1,0)</f>
        <v/>
      </c>
    </row>
    <row r="8508">
      <c r="B8508" s="28">
        <f>IF(C8508&lt; $D$4+1,MOD(((ROW(B8508)-ROW(B$7))),$C$5)+1,"")</f>
        <v/>
      </c>
      <c r="C8508" s="28">
        <f>ROUNDDOWN(((ROW(C8508)-ROW(C$7))/C$5)+1,0)</f>
        <v/>
      </c>
    </row>
    <row r="8509">
      <c r="B8509" s="28">
        <f>IF(C8509&lt; $D$4+1,MOD(((ROW(B8509)-ROW(B$7))),$C$5)+1,"")</f>
        <v/>
      </c>
      <c r="C8509" s="28">
        <f>ROUNDDOWN(((ROW(C8509)-ROW(C$7))/C$5)+1,0)</f>
        <v/>
      </c>
    </row>
    <row r="8510">
      <c r="B8510" s="28">
        <f>IF(C8510&lt; $D$4+1,MOD(((ROW(B8510)-ROW(B$7))),$C$5)+1,"")</f>
        <v/>
      </c>
      <c r="C8510" s="28">
        <f>ROUNDDOWN(((ROW(C8510)-ROW(C$7))/C$5)+1,0)</f>
        <v/>
      </c>
    </row>
    <row r="8511">
      <c r="B8511" s="28">
        <f>IF(C8511&lt; $D$4+1,MOD(((ROW(B8511)-ROW(B$7))),$C$5)+1,"")</f>
        <v/>
      </c>
      <c r="C8511" s="28">
        <f>ROUNDDOWN(((ROW(C8511)-ROW(C$7))/C$5)+1,0)</f>
        <v/>
      </c>
    </row>
    <row r="8512">
      <c r="B8512" s="28">
        <f>IF(C8512&lt; $D$4+1,MOD(((ROW(B8512)-ROW(B$7))),$C$5)+1,"")</f>
        <v/>
      </c>
      <c r="C8512" s="28">
        <f>ROUNDDOWN(((ROW(C8512)-ROW(C$7))/C$5)+1,0)</f>
        <v/>
      </c>
    </row>
    <row r="8513">
      <c r="B8513" s="28">
        <f>IF(C8513&lt; $D$4+1,MOD(((ROW(B8513)-ROW(B$7))),$C$5)+1,"")</f>
        <v/>
      </c>
      <c r="C8513" s="28">
        <f>ROUNDDOWN(((ROW(C8513)-ROW(C$7))/C$5)+1,0)</f>
        <v/>
      </c>
    </row>
    <row r="8514">
      <c r="B8514" s="28">
        <f>IF(C8514&lt; $D$4+1,MOD(((ROW(B8514)-ROW(B$7))),$C$5)+1,"")</f>
        <v/>
      </c>
      <c r="C8514" s="28">
        <f>ROUNDDOWN(((ROW(C8514)-ROW(C$7))/C$5)+1,0)</f>
        <v/>
      </c>
    </row>
    <row r="8515">
      <c r="B8515" s="28">
        <f>IF(C8515&lt; $D$4+1,MOD(((ROW(B8515)-ROW(B$7))),$C$5)+1,"")</f>
        <v/>
      </c>
      <c r="C8515" s="28">
        <f>ROUNDDOWN(((ROW(C8515)-ROW(C$7))/C$5)+1,0)</f>
        <v/>
      </c>
    </row>
    <row r="8516">
      <c r="B8516" s="28">
        <f>IF(C8516&lt; $D$4+1,MOD(((ROW(B8516)-ROW(B$7))),$C$5)+1,"")</f>
        <v/>
      </c>
      <c r="C8516" s="28">
        <f>ROUNDDOWN(((ROW(C8516)-ROW(C$7))/C$5)+1,0)</f>
        <v/>
      </c>
    </row>
    <row r="8517">
      <c r="B8517" s="28">
        <f>IF(C8517&lt; $D$4+1,MOD(((ROW(B8517)-ROW(B$7))),$C$5)+1,"")</f>
        <v/>
      </c>
      <c r="C8517" s="28">
        <f>ROUNDDOWN(((ROW(C8517)-ROW(C$7))/C$5)+1,0)</f>
        <v/>
      </c>
    </row>
    <row r="8518">
      <c r="B8518" s="28">
        <f>IF(C8518&lt; $D$4+1,MOD(((ROW(B8518)-ROW(B$7))),$C$5)+1,"")</f>
        <v/>
      </c>
      <c r="C8518" s="28">
        <f>ROUNDDOWN(((ROW(C8518)-ROW(C$7))/C$5)+1,0)</f>
        <v/>
      </c>
    </row>
    <row r="8519">
      <c r="B8519" s="28">
        <f>IF(C8519&lt; $D$4+1,MOD(((ROW(B8519)-ROW(B$7))),$C$5)+1,"")</f>
        <v/>
      </c>
      <c r="C8519" s="28">
        <f>ROUNDDOWN(((ROW(C8519)-ROW(C$7))/C$5)+1,0)</f>
        <v/>
      </c>
    </row>
    <row r="8520">
      <c r="B8520" s="28">
        <f>IF(C8520&lt; $D$4+1,MOD(((ROW(B8520)-ROW(B$7))),$C$5)+1,"")</f>
        <v/>
      </c>
      <c r="C8520" s="28">
        <f>ROUNDDOWN(((ROW(C8520)-ROW(C$7))/C$5)+1,0)</f>
        <v/>
      </c>
    </row>
    <row r="8521">
      <c r="B8521" s="28">
        <f>IF(C8521&lt; $D$4+1,MOD(((ROW(B8521)-ROW(B$7))),$C$5)+1,"")</f>
        <v/>
      </c>
      <c r="C8521" s="28">
        <f>ROUNDDOWN(((ROW(C8521)-ROW(C$7))/C$5)+1,0)</f>
        <v/>
      </c>
    </row>
    <row r="8522">
      <c r="B8522" s="28">
        <f>IF(C8522&lt; $D$4+1,MOD(((ROW(B8522)-ROW(B$7))),$C$5)+1,"")</f>
        <v/>
      </c>
      <c r="C8522" s="28">
        <f>ROUNDDOWN(((ROW(C8522)-ROW(C$7))/C$5)+1,0)</f>
        <v/>
      </c>
    </row>
    <row r="8523">
      <c r="B8523" s="28">
        <f>IF(C8523&lt; $D$4+1,MOD(((ROW(B8523)-ROW(B$7))),$C$5)+1,"")</f>
        <v/>
      </c>
      <c r="C8523" s="28">
        <f>ROUNDDOWN(((ROW(C8523)-ROW(C$7))/C$5)+1,0)</f>
        <v/>
      </c>
    </row>
    <row r="8524">
      <c r="B8524" s="28">
        <f>IF(C8524&lt; $D$4+1,MOD(((ROW(B8524)-ROW(B$7))),$C$5)+1,"")</f>
        <v/>
      </c>
      <c r="C8524" s="28">
        <f>ROUNDDOWN(((ROW(C8524)-ROW(C$7))/C$5)+1,0)</f>
        <v/>
      </c>
    </row>
    <row r="8525">
      <c r="B8525" s="28">
        <f>IF(C8525&lt; $D$4+1,MOD(((ROW(B8525)-ROW(B$7))),$C$5)+1,"")</f>
        <v/>
      </c>
      <c r="C8525" s="28">
        <f>ROUNDDOWN(((ROW(C8525)-ROW(C$7))/C$5)+1,0)</f>
        <v/>
      </c>
    </row>
    <row r="8526">
      <c r="B8526" s="28">
        <f>IF(C8526&lt; $D$4+1,MOD(((ROW(B8526)-ROW(B$7))),$C$5)+1,"")</f>
        <v/>
      </c>
      <c r="C8526" s="28">
        <f>ROUNDDOWN(((ROW(C8526)-ROW(C$7))/C$5)+1,0)</f>
        <v/>
      </c>
    </row>
    <row r="8527">
      <c r="B8527" s="28">
        <f>IF(C8527&lt; $D$4+1,MOD(((ROW(B8527)-ROW(B$7))),$C$5)+1,"")</f>
        <v/>
      </c>
      <c r="C8527" s="28">
        <f>ROUNDDOWN(((ROW(C8527)-ROW(C$7))/C$5)+1,0)</f>
        <v/>
      </c>
    </row>
    <row r="8528">
      <c r="B8528" s="28">
        <f>IF(C8528&lt; $D$4+1,MOD(((ROW(B8528)-ROW(B$7))),$C$5)+1,"")</f>
        <v/>
      </c>
      <c r="C8528" s="28">
        <f>ROUNDDOWN(((ROW(C8528)-ROW(C$7))/C$5)+1,0)</f>
        <v/>
      </c>
    </row>
    <row r="8529">
      <c r="B8529" s="28">
        <f>IF(C8529&lt; $D$4+1,MOD(((ROW(B8529)-ROW(B$7))),$C$5)+1,"")</f>
        <v/>
      </c>
      <c r="C8529" s="28">
        <f>ROUNDDOWN(((ROW(C8529)-ROW(C$7))/C$5)+1,0)</f>
        <v/>
      </c>
    </row>
    <row r="8530">
      <c r="B8530" s="28">
        <f>IF(C8530&lt; $D$4+1,MOD(((ROW(B8530)-ROW(B$7))),$C$5)+1,"")</f>
        <v/>
      </c>
      <c r="C8530" s="28">
        <f>ROUNDDOWN(((ROW(C8530)-ROW(C$7))/C$5)+1,0)</f>
        <v/>
      </c>
    </row>
    <row r="8531">
      <c r="B8531" s="28">
        <f>IF(C8531&lt; $D$4+1,MOD(((ROW(B8531)-ROW(B$7))),$C$5)+1,"")</f>
        <v/>
      </c>
      <c r="C8531" s="28">
        <f>ROUNDDOWN(((ROW(C8531)-ROW(C$7))/C$5)+1,0)</f>
        <v/>
      </c>
    </row>
    <row r="8532">
      <c r="B8532" s="28">
        <f>IF(C8532&lt; $D$4+1,MOD(((ROW(B8532)-ROW(B$7))),$C$5)+1,"")</f>
        <v/>
      </c>
      <c r="C8532" s="28">
        <f>ROUNDDOWN(((ROW(C8532)-ROW(C$7))/C$5)+1,0)</f>
        <v/>
      </c>
    </row>
    <row r="8533">
      <c r="B8533" s="28">
        <f>IF(C8533&lt; $D$4+1,MOD(((ROW(B8533)-ROW(B$7))),$C$5)+1,"")</f>
        <v/>
      </c>
      <c r="C8533" s="28">
        <f>ROUNDDOWN(((ROW(C8533)-ROW(C$7))/C$5)+1,0)</f>
        <v/>
      </c>
    </row>
    <row r="8534">
      <c r="B8534" s="28">
        <f>IF(C8534&lt; $D$4+1,MOD(((ROW(B8534)-ROW(B$7))),$C$5)+1,"")</f>
        <v/>
      </c>
      <c r="C8534" s="28">
        <f>ROUNDDOWN(((ROW(C8534)-ROW(C$7))/C$5)+1,0)</f>
        <v/>
      </c>
    </row>
    <row r="8535">
      <c r="B8535" s="28">
        <f>IF(C8535&lt; $D$4+1,MOD(((ROW(B8535)-ROW(B$7))),$C$5)+1,"")</f>
        <v/>
      </c>
      <c r="C8535" s="28">
        <f>ROUNDDOWN(((ROW(C8535)-ROW(C$7))/C$5)+1,0)</f>
        <v/>
      </c>
    </row>
    <row r="8536">
      <c r="B8536" s="28">
        <f>IF(C8536&lt; $D$4+1,MOD(((ROW(B8536)-ROW(B$7))),$C$5)+1,"")</f>
        <v/>
      </c>
      <c r="C8536" s="28">
        <f>ROUNDDOWN(((ROW(C8536)-ROW(C$7))/C$5)+1,0)</f>
        <v/>
      </c>
    </row>
    <row r="8537">
      <c r="B8537" s="28">
        <f>IF(C8537&lt; $D$4+1,MOD(((ROW(B8537)-ROW(B$7))),$C$5)+1,"")</f>
        <v/>
      </c>
      <c r="C8537" s="28">
        <f>ROUNDDOWN(((ROW(C8537)-ROW(C$7))/C$5)+1,0)</f>
        <v/>
      </c>
    </row>
    <row r="8538">
      <c r="B8538" s="28">
        <f>IF(C8538&lt; $D$4+1,MOD(((ROW(B8538)-ROW(B$7))),$C$5)+1,"")</f>
        <v/>
      </c>
      <c r="C8538" s="28">
        <f>ROUNDDOWN(((ROW(C8538)-ROW(C$7))/C$5)+1,0)</f>
        <v/>
      </c>
    </row>
    <row r="8539">
      <c r="B8539" s="28">
        <f>IF(C8539&lt; $D$4+1,MOD(((ROW(B8539)-ROW(B$7))),$C$5)+1,"")</f>
        <v/>
      </c>
      <c r="C8539" s="28">
        <f>ROUNDDOWN(((ROW(C8539)-ROW(C$7))/C$5)+1,0)</f>
        <v/>
      </c>
    </row>
    <row r="8540">
      <c r="B8540" s="28">
        <f>IF(C8540&lt; $D$4+1,MOD(((ROW(B8540)-ROW(B$7))),$C$5)+1,"")</f>
        <v/>
      </c>
      <c r="C8540" s="28">
        <f>ROUNDDOWN(((ROW(C8540)-ROW(C$7))/C$5)+1,0)</f>
        <v/>
      </c>
    </row>
    <row r="8541">
      <c r="B8541" s="28">
        <f>IF(C8541&lt; $D$4+1,MOD(((ROW(B8541)-ROW(B$7))),$C$5)+1,"")</f>
        <v/>
      </c>
      <c r="C8541" s="28">
        <f>ROUNDDOWN(((ROW(C8541)-ROW(C$7))/C$5)+1,0)</f>
        <v/>
      </c>
    </row>
    <row r="8542">
      <c r="B8542" s="28">
        <f>IF(C8542&lt; $D$4+1,MOD(((ROW(B8542)-ROW(B$7))),$C$5)+1,"")</f>
        <v/>
      </c>
      <c r="C8542" s="28">
        <f>ROUNDDOWN(((ROW(C8542)-ROW(C$7))/C$5)+1,0)</f>
        <v/>
      </c>
    </row>
    <row r="8543">
      <c r="B8543" s="28">
        <f>IF(C8543&lt; $D$4+1,MOD(((ROW(B8543)-ROW(B$7))),$C$5)+1,"")</f>
        <v/>
      </c>
      <c r="C8543" s="28">
        <f>ROUNDDOWN(((ROW(C8543)-ROW(C$7))/C$5)+1,0)</f>
        <v/>
      </c>
    </row>
    <row r="8544">
      <c r="B8544" s="28">
        <f>IF(C8544&lt; $D$4+1,MOD(((ROW(B8544)-ROW(B$7))),$C$5)+1,"")</f>
        <v/>
      </c>
      <c r="C8544" s="28">
        <f>ROUNDDOWN(((ROW(C8544)-ROW(C$7))/C$5)+1,0)</f>
        <v/>
      </c>
    </row>
    <row r="8545">
      <c r="B8545" s="28">
        <f>IF(C8545&lt; $D$4+1,MOD(((ROW(B8545)-ROW(B$7))),$C$5)+1,"")</f>
        <v/>
      </c>
      <c r="C8545" s="28">
        <f>ROUNDDOWN(((ROW(C8545)-ROW(C$7))/C$5)+1,0)</f>
        <v/>
      </c>
    </row>
    <row r="8546">
      <c r="B8546" s="28">
        <f>IF(C8546&lt; $D$4+1,MOD(((ROW(B8546)-ROW(B$7))),$C$5)+1,"")</f>
        <v/>
      </c>
      <c r="C8546" s="28">
        <f>ROUNDDOWN(((ROW(C8546)-ROW(C$7))/C$5)+1,0)</f>
        <v/>
      </c>
    </row>
    <row r="8547">
      <c r="B8547" s="28">
        <f>IF(C8547&lt; $D$4+1,MOD(((ROW(B8547)-ROW(B$7))),$C$5)+1,"")</f>
        <v/>
      </c>
      <c r="C8547" s="28">
        <f>ROUNDDOWN(((ROW(C8547)-ROW(C$7))/C$5)+1,0)</f>
        <v/>
      </c>
    </row>
    <row r="8548">
      <c r="B8548" s="28">
        <f>IF(C8548&lt; $D$4+1,MOD(((ROW(B8548)-ROW(B$7))),$C$5)+1,"")</f>
        <v/>
      </c>
      <c r="C8548" s="28">
        <f>ROUNDDOWN(((ROW(C8548)-ROW(C$7))/C$5)+1,0)</f>
        <v/>
      </c>
    </row>
    <row r="8549">
      <c r="B8549" s="28">
        <f>IF(C8549&lt; $D$4+1,MOD(((ROW(B8549)-ROW(B$7))),$C$5)+1,"")</f>
        <v/>
      </c>
      <c r="C8549" s="28">
        <f>ROUNDDOWN(((ROW(C8549)-ROW(C$7))/C$5)+1,0)</f>
        <v/>
      </c>
    </row>
    <row r="8550">
      <c r="B8550" s="28">
        <f>IF(C8550&lt; $D$4+1,MOD(((ROW(B8550)-ROW(B$7))),$C$5)+1,"")</f>
        <v/>
      </c>
      <c r="C8550" s="28">
        <f>ROUNDDOWN(((ROW(C8550)-ROW(C$7))/C$5)+1,0)</f>
        <v/>
      </c>
    </row>
    <row r="8551">
      <c r="B8551" s="28">
        <f>IF(C8551&lt; $D$4+1,MOD(((ROW(B8551)-ROW(B$7))),$C$5)+1,"")</f>
        <v/>
      </c>
      <c r="C8551" s="28">
        <f>ROUNDDOWN(((ROW(C8551)-ROW(C$7))/C$5)+1,0)</f>
        <v/>
      </c>
    </row>
    <row r="8552">
      <c r="B8552" s="28">
        <f>IF(C8552&lt; $D$4+1,MOD(((ROW(B8552)-ROW(B$7))),$C$5)+1,"")</f>
        <v/>
      </c>
      <c r="C8552" s="28">
        <f>ROUNDDOWN(((ROW(C8552)-ROW(C$7))/C$5)+1,0)</f>
        <v/>
      </c>
    </row>
    <row r="8553">
      <c r="B8553" s="28">
        <f>IF(C8553&lt; $D$4+1,MOD(((ROW(B8553)-ROW(B$7))),$C$5)+1,"")</f>
        <v/>
      </c>
      <c r="C8553" s="28">
        <f>ROUNDDOWN(((ROW(C8553)-ROW(C$7))/C$5)+1,0)</f>
        <v/>
      </c>
    </row>
    <row r="8554">
      <c r="B8554" s="28">
        <f>IF(C8554&lt; $D$4+1,MOD(((ROW(B8554)-ROW(B$7))),$C$5)+1,"")</f>
        <v/>
      </c>
      <c r="C8554" s="28">
        <f>ROUNDDOWN(((ROW(C8554)-ROW(C$7))/C$5)+1,0)</f>
        <v/>
      </c>
    </row>
    <row r="8555">
      <c r="B8555" s="28">
        <f>IF(C8555&lt; $D$4+1,MOD(((ROW(B8555)-ROW(B$7))),$C$5)+1,"")</f>
        <v/>
      </c>
      <c r="C8555" s="28">
        <f>ROUNDDOWN(((ROW(C8555)-ROW(C$7))/C$5)+1,0)</f>
        <v/>
      </c>
    </row>
    <row r="8556">
      <c r="B8556" s="28">
        <f>IF(C8556&lt; $D$4+1,MOD(((ROW(B8556)-ROW(B$7))),$C$5)+1,"")</f>
        <v/>
      </c>
      <c r="C8556" s="28">
        <f>ROUNDDOWN(((ROW(C8556)-ROW(C$7))/C$5)+1,0)</f>
        <v/>
      </c>
    </row>
    <row r="8557">
      <c r="B8557" s="28">
        <f>IF(C8557&lt; $D$4+1,MOD(((ROW(B8557)-ROW(B$7))),$C$5)+1,"")</f>
        <v/>
      </c>
      <c r="C8557" s="28">
        <f>ROUNDDOWN(((ROW(C8557)-ROW(C$7))/C$5)+1,0)</f>
        <v/>
      </c>
    </row>
    <row r="8558">
      <c r="B8558" s="28">
        <f>IF(C8558&lt; $D$4+1,MOD(((ROW(B8558)-ROW(B$7))),$C$5)+1,"")</f>
        <v/>
      </c>
      <c r="C8558" s="28">
        <f>ROUNDDOWN(((ROW(C8558)-ROW(C$7))/C$5)+1,0)</f>
        <v/>
      </c>
    </row>
    <row r="8559">
      <c r="B8559" s="28">
        <f>IF(C8559&lt; $D$4+1,MOD(((ROW(B8559)-ROW(B$7))),$C$5)+1,"")</f>
        <v/>
      </c>
      <c r="C8559" s="28">
        <f>ROUNDDOWN(((ROW(C8559)-ROW(C$7))/C$5)+1,0)</f>
        <v/>
      </c>
    </row>
    <row r="8560">
      <c r="B8560" s="28">
        <f>IF(C8560&lt; $D$4+1,MOD(((ROW(B8560)-ROW(B$7))),$C$5)+1,"")</f>
        <v/>
      </c>
      <c r="C8560" s="28">
        <f>ROUNDDOWN(((ROW(C8560)-ROW(C$7))/C$5)+1,0)</f>
        <v/>
      </c>
    </row>
    <row r="8561">
      <c r="B8561" s="28">
        <f>IF(C8561&lt; $D$4+1,MOD(((ROW(B8561)-ROW(B$7))),$C$5)+1,"")</f>
        <v/>
      </c>
      <c r="C8561" s="28">
        <f>ROUNDDOWN(((ROW(C8561)-ROW(C$7))/C$5)+1,0)</f>
        <v/>
      </c>
    </row>
    <row r="8562">
      <c r="B8562" s="28">
        <f>IF(C8562&lt; $D$4+1,MOD(((ROW(B8562)-ROW(B$7))),$C$5)+1,"")</f>
        <v/>
      </c>
      <c r="C8562" s="28">
        <f>ROUNDDOWN(((ROW(C8562)-ROW(C$7))/C$5)+1,0)</f>
        <v/>
      </c>
    </row>
    <row r="8563">
      <c r="B8563" s="28">
        <f>IF(C8563&lt; $D$4+1,MOD(((ROW(B8563)-ROW(B$7))),$C$5)+1,"")</f>
        <v/>
      </c>
      <c r="C8563" s="28">
        <f>ROUNDDOWN(((ROW(C8563)-ROW(C$7))/C$5)+1,0)</f>
        <v/>
      </c>
    </row>
    <row r="8564">
      <c r="B8564" s="28">
        <f>IF(C8564&lt; $D$4+1,MOD(((ROW(B8564)-ROW(B$7))),$C$5)+1,"")</f>
        <v/>
      </c>
      <c r="C8564" s="28">
        <f>ROUNDDOWN(((ROW(C8564)-ROW(C$7))/C$5)+1,0)</f>
        <v/>
      </c>
    </row>
    <row r="8565">
      <c r="B8565" s="28">
        <f>IF(C8565&lt; $D$4+1,MOD(((ROW(B8565)-ROW(B$7))),$C$5)+1,"")</f>
        <v/>
      </c>
      <c r="C8565" s="28">
        <f>ROUNDDOWN(((ROW(C8565)-ROW(C$7))/C$5)+1,0)</f>
        <v/>
      </c>
    </row>
    <row r="8566">
      <c r="B8566" s="28">
        <f>IF(C8566&lt; $D$4+1,MOD(((ROW(B8566)-ROW(B$7))),$C$5)+1,"")</f>
        <v/>
      </c>
      <c r="C8566" s="28">
        <f>ROUNDDOWN(((ROW(C8566)-ROW(C$7))/C$5)+1,0)</f>
        <v/>
      </c>
    </row>
    <row r="8567">
      <c r="B8567" s="28">
        <f>IF(C8567&lt; $D$4+1,MOD(((ROW(B8567)-ROW(B$7))),$C$5)+1,"")</f>
        <v/>
      </c>
      <c r="C8567" s="28">
        <f>ROUNDDOWN(((ROW(C8567)-ROW(C$7))/C$5)+1,0)</f>
        <v/>
      </c>
    </row>
    <row r="8568">
      <c r="B8568" s="28">
        <f>IF(C8568&lt; $D$4+1,MOD(((ROW(B8568)-ROW(B$7))),$C$5)+1,"")</f>
        <v/>
      </c>
      <c r="C8568" s="28">
        <f>ROUNDDOWN(((ROW(C8568)-ROW(C$7))/C$5)+1,0)</f>
        <v/>
      </c>
    </row>
    <row r="8569">
      <c r="B8569" s="28">
        <f>IF(C8569&lt; $D$4+1,MOD(((ROW(B8569)-ROW(B$7))),$C$5)+1,"")</f>
        <v/>
      </c>
      <c r="C8569" s="28">
        <f>ROUNDDOWN(((ROW(C8569)-ROW(C$7))/C$5)+1,0)</f>
        <v/>
      </c>
    </row>
    <row r="8570">
      <c r="B8570" s="28">
        <f>IF(C8570&lt; $D$4+1,MOD(((ROW(B8570)-ROW(B$7))),$C$5)+1,"")</f>
        <v/>
      </c>
      <c r="C8570" s="28">
        <f>ROUNDDOWN(((ROW(C8570)-ROW(C$7))/C$5)+1,0)</f>
        <v/>
      </c>
    </row>
    <row r="8571">
      <c r="B8571" s="28">
        <f>IF(C8571&lt; $D$4+1,MOD(((ROW(B8571)-ROW(B$7))),$C$5)+1,"")</f>
        <v/>
      </c>
      <c r="C8571" s="28">
        <f>ROUNDDOWN(((ROW(C8571)-ROW(C$7))/C$5)+1,0)</f>
        <v/>
      </c>
    </row>
    <row r="8572">
      <c r="B8572" s="28">
        <f>IF(C8572&lt; $D$4+1,MOD(((ROW(B8572)-ROW(B$7))),$C$5)+1,"")</f>
        <v/>
      </c>
      <c r="C8572" s="28">
        <f>ROUNDDOWN(((ROW(C8572)-ROW(C$7))/C$5)+1,0)</f>
        <v/>
      </c>
    </row>
    <row r="8573">
      <c r="B8573" s="28">
        <f>IF(C8573&lt; $D$4+1,MOD(((ROW(B8573)-ROW(B$7))),$C$5)+1,"")</f>
        <v/>
      </c>
      <c r="C8573" s="28">
        <f>ROUNDDOWN(((ROW(C8573)-ROW(C$7))/C$5)+1,0)</f>
        <v/>
      </c>
    </row>
    <row r="8574">
      <c r="B8574" s="28">
        <f>IF(C8574&lt; $D$4+1,MOD(((ROW(B8574)-ROW(B$7))),$C$5)+1,"")</f>
        <v/>
      </c>
      <c r="C8574" s="28">
        <f>ROUNDDOWN(((ROW(C8574)-ROW(C$7))/C$5)+1,0)</f>
        <v/>
      </c>
    </row>
    <row r="8575">
      <c r="B8575" s="28">
        <f>IF(C8575&lt; $D$4+1,MOD(((ROW(B8575)-ROW(B$7))),$C$5)+1,"")</f>
        <v/>
      </c>
      <c r="C8575" s="28">
        <f>ROUNDDOWN(((ROW(C8575)-ROW(C$7))/C$5)+1,0)</f>
        <v/>
      </c>
    </row>
    <row r="8576">
      <c r="B8576" s="28">
        <f>IF(C8576&lt; $D$4+1,MOD(((ROW(B8576)-ROW(B$7))),$C$5)+1,"")</f>
        <v/>
      </c>
      <c r="C8576" s="28">
        <f>ROUNDDOWN(((ROW(C8576)-ROW(C$7))/C$5)+1,0)</f>
        <v/>
      </c>
    </row>
    <row r="8577">
      <c r="B8577" s="28">
        <f>IF(C8577&lt; $D$4+1,MOD(((ROW(B8577)-ROW(B$7))),$C$5)+1,"")</f>
        <v/>
      </c>
      <c r="C8577" s="28">
        <f>ROUNDDOWN(((ROW(C8577)-ROW(C$7))/C$5)+1,0)</f>
        <v/>
      </c>
    </row>
    <row r="8578">
      <c r="B8578" s="28">
        <f>IF(C8578&lt; $D$4+1,MOD(((ROW(B8578)-ROW(B$7))),$C$5)+1,"")</f>
        <v/>
      </c>
      <c r="C8578" s="28">
        <f>ROUNDDOWN(((ROW(C8578)-ROW(C$7))/C$5)+1,0)</f>
        <v/>
      </c>
    </row>
    <row r="8579">
      <c r="B8579" s="28">
        <f>IF(C8579&lt; $D$4+1,MOD(((ROW(B8579)-ROW(B$7))),$C$5)+1,"")</f>
        <v/>
      </c>
      <c r="C8579" s="28">
        <f>ROUNDDOWN(((ROW(C8579)-ROW(C$7))/C$5)+1,0)</f>
        <v/>
      </c>
    </row>
    <row r="8580">
      <c r="B8580" s="28">
        <f>IF(C8580&lt; $D$4+1,MOD(((ROW(B8580)-ROW(B$7))),$C$5)+1,"")</f>
        <v/>
      </c>
      <c r="C8580" s="28">
        <f>ROUNDDOWN(((ROW(C8580)-ROW(C$7))/C$5)+1,0)</f>
        <v/>
      </c>
    </row>
    <row r="8581">
      <c r="B8581" s="28">
        <f>IF(C8581&lt; $D$4+1,MOD(((ROW(B8581)-ROW(B$7))),$C$5)+1,"")</f>
        <v/>
      </c>
      <c r="C8581" s="28">
        <f>ROUNDDOWN(((ROW(C8581)-ROW(C$7))/C$5)+1,0)</f>
        <v/>
      </c>
    </row>
    <row r="8582">
      <c r="B8582" s="28">
        <f>IF(C8582&lt; $D$4+1,MOD(((ROW(B8582)-ROW(B$7))),$C$5)+1,"")</f>
        <v/>
      </c>
      <c r="C8582" s="28">
        <f>ROUNDDOWN(((ROW(C8582)-ROW(C$7))/C$5)+1,0)</f>
        <v/>
      </c>
    </row>
    <row r="8583">
      <c r="B8583" s="28">
        <f>IF(C8583&lt; $D$4+1,MOD(((ROW(B8583)-ROW(B$7))),$C$5)+1,"")</f>
        <v/>
      </c>
      <c r="C8583" s="28">
        <f>ROUNDDOWN(((ROW(C8583)-ROW(C$7))/C$5)+1,0)</f>
        <v/>
      </c>
    </row>
    <row r="8584">
      <c r="B8584" s="28">
        <f>IF(C8584&lt; $D$4+1,MOD(((ROW(B8584)-ROW(B$7))),$C$5)+1,"")</f>
        <v/>
      </c>
      <c r="C8584" s="28">
        <f>ROUNDDOWN(((ROW(C8584)-ROW(C$7))/C$5)+1,0)</f>
        <v/>
      </c>
    </row>
    <row r="8585">
      <c r="B8585" s="28">
        <f>IF(C8585&lt; $D$4+1,MOD(((ROW(B8585)-ROW(B$7))),$C$5)+1,"")</f>
        <v/>
      </c>
      <c r="C8585" s="28">
        <f>ROUNDDOWN(((ROW(C8585)-ROW(C$7))/C$5)+1,0)</f>
        <v/>
      </c>
    </row>
    <row r="8586">
      <c r="B8586" s="28">
        <f>IF(C8586&lt; $D$4+1,MOD(((ROW(B8586)-ROW(B$7))),$C$5)+1,"")</f>
        <v/>
      </c>
      <c r="C8586" s="28">
        <f>ROUNDDOWN(((ROW(C8586)-ROW(C$7))/C$5)+1,0)</f>
        <v/>
      </c>
    </row>
    <row r="8587">
      <c r="B8587" s="28">
        <f>IF(C8587&lt; $D$4+1,MOD(((ROW(B8587)-ROW(B$7))),$C$5)+1,"")</f>
        <v/>
      </c>
      <c r="C8587" s="28">
        <f>ROUNDDOWN(((ROW(C8587)-ROW(C$7))/C$5)+1,0)</f>
        <v/>
      </c>
    </row>
    <row r="8588">
      <c r="B8588" s="28">
        <f>IF(C8588&lt; $D$4+1,MOD(((ROW(B8588)-ROW(B$7))),$C$5)+1,"")</f>
        <v/>
      </c>
      <c r="C8588" s="28">
        <f>ROUNDDOWN(((ROW(C8588)-ROW(C$7))/C$5)+1,0)</f>
        <v/>
      </c>
    </row>
    <row r="8589">
      <c r="B8589" s="28">
        <f>IF(C8589&lt; $D$4+1,MOD(((ROW(B8589)-ROW(B$7))),$C$5)+1,"")</f>
        <v/>
      </c>
      <c r="C8589" s="28">
        <f>ROUNDDOWN(((ROW(C8589)-ROW(C$7))/C$5)+1,0)</f>
        <v/>
      </c>
    </row>
    <row r="8590">
      <c r="B8590" s="28">
        <f>IF(C8590&lt; $D$4+1,MOD(((ROW(B8590)-ROW(B$7))),$C$5)+1,"")</f>
        <v/>
      </c>
      <c r="C8590" s="28">
        <f>ROUNDDOWN(((ROW(C8590)-ROW(C$7))/C$5)+1,0)</f>
        <v/>
      </c>
    </row>
    <row r="8591">
      <c r="B8591" s="28">
        <f>IF(C8591&lt; $D$4+1,MOD(((ROW(B8591)-ROW(B$7))),$C$5)+1,"")</f>
        <v/>
      </c>
      <c r="C8591" s="28">
        <f>ROUNDDOWN(((ROW(C8591)-ROW(C$7))/C$5)+1,0)</f>
        <v/>
      </c>
    </row>
    <row r="8592">
      <c r="B8592" s="28">
        <f>IF(C8592&lt; $D$4+1,MOD(((ROW(B8592)-ROW(B$7))),$C$5)+1,"")</f>
        <v/>
      </c>
      <c r="C8592" s="28">
        <f>ROUNDDOWN(((ROW(C8592)-ROW(C$7))/C$5)+1,0)</f>
        <v/>
      </c>
    </row>
    <row r="8593">
      <c r="B8593" s="28">
        <f>IF(C8593&lt; $D$4+1,MOD(((ROW(B8593)-ROW(B$7))),$C$5)+1,"")</f>
        <v/>
      </c>
      <c r="C8593" s="28">
        <f>ROUNDDOWN(((ROW(C8593)-ROW(C$7))/C$5)+1,0)</f>
        <v/>
      </c>
    </row>
    <row r="8594">
      <c r="B8594" s="28">
        <f>IF(C8594&lt; $D$4+1,MOD(((ROW(B8594)-ROW(B$7))),$C$5)+1,"")</f>
        <v/>
      </c>
      <c r="C8594" s="28">
        <f>ROUNDDOWN(((ROW(C8594)-ROW(C$7))/C$5)+1,0)</f>
        <v/>
      </c>
    </row>
    <row r="8595">
      <c r="B8595" s="28">
        <f>IF(C8595&lt; $D$4+1,MOD(((ROW(B8595)-ROW(B$7))),$C$5)+1,"")</f>
        <v/>
      </c>
      <c r="C8595" s="28">
        <f>ROUNDDOWN(((ROW(C8595)-ROW(C$7))/C$5)+1,0)</f>
        <v/>
      </c>
    </row>
    <row r="8596">
      <c r="B8596" s="28">
        <f>IF(C8596&lt; $D$4+1,MOD(((ROW(B8596)-ROW(B$7))),$C$5)+1,"")</f>
        <v/>
      </c>
      <c r="C8596" s="28">
        <f>ROUNDDOWN(((ROW(C8596)-ROW(C$7))/C$5)+1,0)</f>
        <v/>
      </c>
    </row>
    <row r="8597">
      <c r="B8597" s="28">
        <f>IF(C8597&lt; $D$4+1,MOD(((ROW(B8597)-ROW(B$7))),$C$5)+1,"")</f>
        <v/>
      </c>
      <c r="C8597" s="28">
        <f>ROUNDDOWN(((ROW(C8597)-ROW(C$7))/C$5)+1,0)</f>
        <v/>
      </c>
    </row>
    <row r="8598">
      <c r="B8598" s="28">
        <f>IF(C8598&lt; $D$4+1,MOD(((ROW(B8598)-ROW(B$7))),$C$5)+1,"")</f>
        <v/>
      </c>
      <c r="C8598" s="28">
        <f>ROUNDDOWN(((ROW(C8598)-ROW(C$7))/C$5)+1,0)</f>
        <v/>
      </c>
    </row>
    <row r="8599">
      <c r="B8599" s="28">
        <f>IF(C8599&lt; $D$4+1,MOD(((ROW(B8599)-ROW(B$7))),$C$5)+1,"")</f>
        <v/>
      </c>
      <c r="C8599" s="28">
        <f>ROUNDDOWN(((ROW(C8599)-ROW(C$7))/C$5)+1,0)</f>
        <v/>
      </c>
    </row>
    <row r="8600">
      <c r="B8600" s="28">
        <f>IF(C8600&lt; $D$4+1,MOD(((ROW(B8600)-ROW(B$7))),$C$5)+1,"")</f>
        <v/>
      </c>
      <c r="C8600" s="28">
        <f>ROUNDDOWN(((ROW(C8600)-ROW(C$7))/C$5)+1,0)</f>
        <v/>
      </c>
    </row>
    <row r="8601">
      <c r="B8601" s="28">
        <f>IF(C8601&lt; $D$4+1,MOD(((ROW(B8601)-ROW(B$7))),$C$5)+1,"")</f>
        <v/>
      </c>
      <c r="C8601" s="28">
        <f>ROUNDDOWN(((ROW(C8601)-ROW(C$7))/C$5)+1,0)</f>
        <v/>
      </c>
    </row>
    <row r="8602">
      <c r="B8602" s="28">
        <f>IF(C8602&lt; $D$4+1,MOD(((ROW(B8602)-ROW(B$7))),$C$5)+1,"")</f>
        <v/>
      </c>
      <c r="C8602" s="28">
        <f>ROUNDDOWN(((ROW(C8602)-ROW(C$7))/C$5)+1,0)</f>
        <v/>
      </c>
    </row>
    <row r="8603">
      <c r="B8603" s="28">
        <f>IF(C8603&lt; $D$4+1,MOD(((ROW(B8603)-ROW(B$7))),$C$5)+1,"")</f>
        <v/>
      </c>
      <c r="C8603" s="28">
        <f>ROUNDDOWN(((ROW(C8603)-ROW(C$7))/C$5)+1,0)</f>
        <v/>
      </c>
    </row>
    <row r="8604">
      <c r="B8604" s="28">
        <f>IF(C8604&lt; $D$4+1,MOD(((ROW(B8604)-ROW(B$7))),$C$5)+1,"")</f>
        <v/>
      </c>
      <c r="C8604" s="28">
        <f>ROUNDDOWN(((ROW(C8604)-ROW(C$7))/C$5)+1,0)</f>
        <v/>
      </c>
    </row>
    <row r="8605">
      <c r="B8605" s="28">
        <f>IF(C8605&lt; $D$4+1,MOD(((ROW(B8605)-ROW(B$7))),$C$5)+1,"")</f>
        <v/>
      </c>
      <c r="C8605" s="28">
        <f>ROUNDDOWN(((ROW(C8605)-ROW(C$7))/C$5)+1,0)</f>
        <v/>
      </c>
    </row>
    <row r="8606">
      <c r="B8606" s="28">
        <f>IF(C8606&lt; $D$4+1,MOD(((ROW(B8606)-ROW(B$7))),$C$5)+1,"")</f>
        <v/>
      </c>
      <c r="C8606" s="28">
        <f>ROUNDDOWN(((ROW(C8606)-ROW(C$7))/C$5)+1,0)</f>
        <v/>
      </c>
    </row>
    <row r="8607">
      <c r="B8607" s="28">
        <f>IF(C8607&lt; $D$4+1,MOD(((ROW(B8607)-ROW(B$7))),$C$5)+1,"")</f>
        <v/>
      </c>
      <c r="C8607" s="28">
        <f>ROUNDDOWN(((ROW(C8607)-ROW(C$7))/C$5)+1,0)</f>
        <v/>
      </c>
    </row>
    <row r="8608">
      <c r="B8608" s="28">
        <f>IF(C8608&lt; $D$4+1,MOD(((ROW(B8608)-ROW(B$7))),$C$5)+1,"")</f>
        <v/>
      </c>
      <c r="C8608" s="28">
        <f>ROUNDDOWN(((ROW(C8608)-ROW(C$7))/C$5)+1,0)</f>
        <v/>
      </c>
    </row>
    <row r="8609">
      <c r="B8609" s="28">
        <f>IF(C8609&lt; $D$4+1,MOD(((ROW(B8609)-ROW(B$7))),$C$5)+1,"")</f>
        <v/>
      </c>
      <c r="C8609" s="28">
        <f>ROUNDDOWN(((ROW(C8609)-ROW(C$7))/C$5)+1,0)</f>
        <v/>
      </c>
    </row>
    <row r="8610">
      <c r="B8610" s="28">
        <f>IF(C8610&lt; $D$4+1,MOD(((ROW(B8610)-ROW(B$7))),$C$5)+1,"")</f>
        <v/>
      </c>
      <c r="C8610" s="28">
        <f>ROUNDDOWN(((ROW(C8610)-ROW(C$7))/C$5)+1,0)</f>
        <v/>
      </c>
    </row>
    <row r="8611">
      <c r="B8611" s="28">
        <f>IF(C8611&lt; $D$4+1,MOD(((ROW(B8611)-ROW(B$7))),$C$5)+1,"")</f>
        <v/>
      </c>
      <c r="C8611" s="28">
        <f>ROUNDDOWN(((ROW(C8611)-ROW(C$7))/C$5)+1,0)</f>
        <v/>
      </c>
    </row>
    <row r="8612">
      <c r="B8612" s="28">
        <f>IF(C8612&lt; $D$4+1,MOD(((ROW(B8612)-ROW(B$7))),$C$5)+1,"")</f>
        <v/>
      </c>
      <c r="C8612" s="28">
        <f>ROUNDDOWN(((ROW(C8612)-ROW(C$7))/C$5)+1,0)</f>
        <v/>
      </c>
    </row>
    <row r="8613">
      <c r="B8613" s="28">
        <f>IF(C8613&lt; $D$4+1,MOD(((ROW(B8613)-ROW(B$7))),$C$5)+1,"")</f>
        <v/>
      </c>
      <c r="C8613" s="28">
        <f>ROUNDDOWN(((ROW(C8613)-ROW(C$7))/C$5)+1,0)</f>
        <v/>
      </c>
    </row>
    <row r="8614">
      <c r="B8614" s="28">
        <f>IF(C8614&lt; $D$4+1,MOD(((ROW(B8614)-ROW(B$7))),$C$5)+1,"")</f>
        <v/>
      </c>
      <c r="C8614" s="28">
        <f>ROUNDDOWN(((ROW(C8614)-ROW(C$7))/C$5)+1,0)</f>
        <v/>
      </c>
    </row>
    <row r="8615">
      <c r="B8615" s="28">
        <f>IF(C8615&lt; $D$4+1,MOD(((ROW(B8615)-ROW(B$7))),$C$5)+1,"")</f>
        <v/>
      </c>
      <c r="C8615" s="28">
        <f>ROUNDDOWN(((ROW(C8615)-ROW(C$7))/C$5)+1,0)</f>
        <v/>
      </c>
    </row>
    <row r="8616">
      <c r="B8616" s="28">
        <f>IF(C8616&lt; $D$4+1,MOD(((ROW(B8616)-ROW(B$7))),$C$5)+1,"")</f>
        <v/>
      </c>
      <c r="C8616" s="28">
        <f>ROUNDDOWN(((ROW(C8616)-ROW(C$7))/C$5)+1,0)</f>
        <v/>
      </c>
    </row>
    <row r="8617">
      <c r="B8617" s="28">
        <f>IF(C8617&lt; $D$4+1,MOD(((ROW(B8617)-ROW(B$7))),$C$5)+1,"")</f>
        <v/>
      </c>
      <c r="C8617" s="28">
        <f>ROUNDDOWN(((ROW(C8617)-ROW(C$7))/C$5)+1,0)</f>
        <v/>
      </c>
    </row>
    <row r="8618">
      <c r="B8618" s="28">
        <f>IF(C8618&lt; $D$4+1,MOD(((ROW(B8618)-ROW(B$7))),$C$5)+1,"")</f>
        <v/>
      </c>
      <c r="C8618" s="28">
        <f>ROUNDDOWN(((ROW(C8618)-ROW(C$7))/C$5)+1,0)</f>
        <v/>
      </c>
    </row>
    <row r="8619">
      <c r="B8619" s="28">
        <f>IF(C8619&lt; $D$4+1,MOD(((ROW(B8619)-ROW(B$7))),$C$5)+1,"")</f>
        <v/>
      </c>
      <c r="C8619" s="28">
        <f>ROUNDDOWN(((ROW(C8619)-ROW(C$7))/C$5)+1,0)</f>
        <v/>
      </c>
    </row>
    <row r="8620">
      <c r="B8620" s="28">
        <f>IF(C8620&lt; $D$4+1,MOD(((ROW(B8620)-ROW(B$7))),$C$5)+1,"")</f>
        <v/>
      </c>
      <c r="C8620" s="28">
        <f>ROUNDDOWN(((ROW(C8620)-ROW(C$7))/C$5)+1,0)</f>
        <v/>
      </c>
    </row>
    <row r="8621">
      <c r="B8621" s="28">
        <f>IF(C8621&lt; $D$4+1,MOD(((ROW(B8621)-ROW(B$7))),$C$5)+1,"")</f>
        <v/>
      </c>
      <c r="C8621" s="28">
        <f>ROUNDDOWN(((ROW(C8621)-ROW(C$7))/C$5)+1,0)</f>
        <v/>
      </c>
    </row>
    <row r="8622">
      <c r="B8622" s="28">
        <f>IF(C8622&lt; $D$4+1,MOD(((ROW(B8622)-ROW(B$7))),$C$5)+1,"")</f>
        <v/>
      </c>
      <c r="C8622" s="28">
        <f>ROUNDDOWN(((ROW(C8622)-ROW(C$7))/C$5)+1,0)</f>
        <v/>
      </c>
    </row>
    <row r="8623">
      <c r="B8623" s="28">
        <f>IF(C8623&lt; $D$4+1,MOD(((ROW(B8623)-ROW(B$7))),$C$5)+1,"")</f>
        <v/>
      </c>
      <c r="C8623" s="28">
        <f>ROUNDDOWN(((ROW(C8623)-ROW(C$7))/C$5)+1,0)</f>
        <v/>
      </c>
    </row>
    <row r="8624">
      <c r="B8624" s="28">
        <f>IF(C8624&lt; $D$4+1,MOD(((ROW(B8624)-ROW(B$7))),$C$5)+1,"")</f>
        <v/>
      </c>
      <c r="C8624" s="28">
        <f>ROUNDDOWN(((ROW(C8624)-ROW(C$7))/C$5)+1,0)</f>
        <v/>
      </c>
    </row>
    <row r="8625">
      <c r="B8625" s="28">
        <f>IF(C8625&lt; $D$4+1,MOD(((ROW(B8625)-ROW(B$7))),$C$5)+1,"")</f>
        <v/>
      </c>
      <c r="C8625" s="28">
        <f>ROUNDDOWN(((ROW(C8625)-ROW(C$7))/C$5)+1,0)</f>
        <v/>
      </c>
    </row>
    <row r="8626">
      <c r="B8626" s="28">
        <f>IF(C8626&lt; $D$4+1,MOD(((ROW(B8626)-ROW(B$7))),$C$5)+1,"")</f>
        <v/>
      </c>
      <c r="C8626" s="28">
        <f>ROUNDDOWN(((ROW(C8626)-ROW(C$7))/C$5)+1,0)</f>
        <v/>
      </c>
    </row>
    <row r="8627">
      <c r="B8627" s="28">
        <f>IF(C8627&lt; $D$4+1,MOD(((ROW(B8627)-ROW(B$7))),$C$5)+1,"")</f>
        <v/>
      </c>
      <c r="C8627" s="28">
        <f>ROUNDDOWN(((ROW(C8627)-ROW(C$7))/C$5)+1,0)</f>
        <v/>
      </c>
    </row>
    <row r="8628">
      <c r="B8628" s="28">
        <f>IF(C8628&lt; $D$4+1,MOD(((ROW(B8628)-ROW(B$7))),$C$5)+1,"")</f>
        <v/>
      </c>
      <c r="C8628" s="28">
        <f>ROUNDDOWN(((ROW(C8628)-ROW(C$7))/C$5)+1,0)</f>
        <v/>
      </c>
    </row>
    <row r="8629">
      <c r="B8629" s="28">
        <f>IF(C8629&lt; $D$4+1,MOD(((ROW(B8629)-ROW(B$7))),$C$5)+1,"")</f>
        <v/>
      </c>
      <c r="C8629" s="28">
        <f>ROUNDDOWN(((ROW(C8629)-ROW(C$7))/C$5)+1,0)</f>
        <v/>
      </c>
    </row>
    <row r="8630">
      <c r="B8630" s="28">
        <f>IF(C8630&lt; $D$4+1,MOD(((ROW(B8630)-ROW(B$7))),$C$5)+1,"")</f>
        <v/>
      </c>
      <c r="C8630" s="28">
        <f>ROUNDDOWN(((ROW(C8630)-ROW(C$7))/C$5)+1,0)</f>
        <v/>
      </c>
    </row>
    <row r="8631">
      <c r="B8631" s="28">
        <f>IF(C8631&lt; $D$4+1,MOD(((ROW(B8631)-ROW(B$7))),$C$5)+1,"")</f>
        <v/>
      </c>
      <c r="C8631" s="28">
        <f>ROUNDDOWN(((ROW(C8631)-ROW(C$7))/C$5)+1,0)</f>
        <v/>
      </c>
    </row>
    <row r="8632">
      <c r="B8632" s="28">
        <f>IF(C8632&lt; $D$4+1,MOD(((ROW(B8632)-ROW(B$7))),$C$5)+1,"")</f>
        <v/>
      </c>
      <c r="C8632" s="28">
        <f>ROUNDDOWN(((ROW(C8632)-ROW(C$7))/C$5)+1,0)</f>
        <v/>
      </c>
    </row>
    <row r="8633">
      <c r="B8633" s="28">
        <f>IF(C8633&lt; $D$4+1,MOD(((ROW(B8633)-ROW(B$7))),$C$5)+1,"")</f>
        <v/>
      </c>
      <c r="C8633" s="28">
        <f>ROUNDDOWN(((ROW(C8633)-ROW(C$7))/C$5)+1,0)</f>
        <v/>
      </c>
    </row>
    <row r="8634">
      <c r="B8634" s="28">
        <f>IF(C8634&lt; $D$4+1,MOD(((ROW(B8634)-ROW(B$7))),$C$5)+1,"")</f>
        <v/>
      </c>
      <c r="C8634" s="28">
        <f>ROUNDDOWN(((ROW(C8634)-ROW(C$7))/C$5)+1,0)</f>
        <v/>
      </c>
    </row>
    <row r="8635">
      <c r="B8635" s="28">
        <f>IF(C8635&lt; $D$4+1,MOD(((ROW(B8635)-ROW(B$7))),$C$5)+1,"")</f>
        <v/>
      </c>
      <c r="C8635" s="28">
        <f>ROUNDDOWN(((ROW(C8635)-ROW(C$7))/C$5)+1,0)</f>
        <v/>
      </c>
    </row>
    <row r="8636">
      <c r="B8636" s="28">
        <f>IF(C8636&lt; $D$4+1,MOD(((ROW(B8636)-ROW(B$7))),$C$5)+1,"")</f>
        <v/>
      </c>
      <c r="C8636" s="28">
        <f>ROUNDDOWN(((ROW(C8636)-ROW(C$7))/C$5)+1,0)</f>
        <v/>
      </c>
    </row>
    <row r="8637">
      <c r="B8637" s="28">
        <f>IF(C8637&lt; $D$4+1,MOD(((ROW(B8637)-ROW(B$7))),$C$5)+1,"")</f>
        <v/>
      </c>
      <c r="C8637" s="28">
        <f>ROUNDDOWN(((ROW(C8637)-ROW(C$7))/C$5)+1,0)</f>
        <v/>
      </c>
    </row>
    <row r="8638">
      <c r="B8638" s="28">
        <f>IF(C8638&lt; $D$4+1,MOD(((ROW(B8638)-ROW(B$7))),$C$5)+1,"")</f>
        <v/>
      </c>
      <c r="C8638" s="28">
        <f>ROUNDDOWN(((ROW(C8638)-ROW(C$7))/C$5)+1,0)</f>
        <v/>
      </c>
    </row>
    <row r="8639">
      <c r="B8639" s="28">
        <f>IF(C8639&lt; $D$4+1,MOD(((ROW(B8639)-ROW(B$7))),$C$5)+1,"")</f>
        <v/>
      </c>
      <c r="C8639" s="28">
        <f>ROUNDDOWN(((ROW(C8639)-ROW(C$7))/C$5)+1,0)</f>
        <v/>
      </c>
    </row>
    <row r="8640">
      <c r="B8640" s="28">
        <f>IF(C8640&lt; $D$4+1,MOD(((ROW(B8640)-ROW(B$7))),$C$5)+1,"")</f>
        <v/>
      </c>
      <c r="C8640" s="28">
        <f>ROUNDDOWN(((ROW(C8640)-ROW(C$7))/C$5)+1,0)</f>
        <v/>
      </c>
    </row>
    <row r="8641">
      <c r="B8641" s="28">
        <f>IF(C8641&lt; $D$4+1,MOD(((ROW(B8641)-ROW(B$7))),$C$5)+1,"")</f>
        <v/>
      </c>
      <c r="C8641" s="28">
        <f>ROUNDDOWN(((ROW(C8641)-ROW(C$7))/C$5)+1,0)</f>
        <v/>
      </c>
    </row>
    <row r="8642">
      <c r="B8642" s="28">
        <f>IF(C8642&lt; $D$4+1,MOD(((ROW(B8642)-ROW(B$7))),$C$5)+1,"")</f>
        <v/>
      </c>
      <c r="C8642" s="28">
        <f>ROUNDDOWN(((ROW(C8642)-ROW(C$7))/C$5)+1,0)</f>
        <v/>
      </c>
    </row>
    <row r="8643">
      <c r="B8643" s="28">
        <f>IF(C8643&lt; $D$4+1,MOD(((ROW(B8643)-ROW(B$7))),$C$5)+1,"")</f>
        <v/>
      </c>
      <c r="C8643" s="28">
        <f>ROUNDDOWN(((ROW(C8643)-ROW(C$7))/C$5)+1,0)</f>
        <v/>
      </c>
    </row>
    <row r="8644">
      <c r="B8644" s="28">
        <f>IF(C8644&lt; $D$4+1,MOD(((ROW(B8644)-ROW(B$7))),$C$5)+1,"")</f>
        <v/>
      </c>
      <c r="C8644" s="28">
        <f>ROUNDDOWN(((ROW(C8644)-ROW(C$7))/C$5)+1,0)</f>
        <v/>
      </c>
    </row>
    <row r="8645">
      <c r="B8645" s="28">
        <f>IF(C8645&lt; $D$4+1,MOD(((ROW(B8645)-ROW(B$7))),$C$5)+1,"")</f>
        <v/>
      </c>
      <c r="C8645" s="28">
        <f>ROUNDDOWN(((ROW(C8645)-ROW(C$7))/C$5)+1,0)</f>
        <v/>
      </c>
    </row>
    <row r="8646">
      <c r="B8646" s="28">
        <f>IF(C8646&lt; $D$4+1,MOD(((ROW(B8646)-ROW(B$7))),$C$5)+1,"")</f>
        <v/>
      </c>
      <c r="C8646" s="28">
        <f>ROUNDDOWN(((ROW(C8646)-ROW(C$7))/C$5)+1,0)</f>
        <v/>
      </c>
    </row>
    <row r="8647">
      <c r="B8647" s="28">
        <f>IF(C8647&lt; $D$4+1,MOD(((ROW(B8647)-ROW(B$7))),$C$5)+1,"")</f>
        <v/>
      </c>
      <c r="C8647" s="28">
        <f>ROUNDDOWN(((ROW(C8647)-ROW(C$7))/C$5)+1,0)</f>
        <v/>
      </c>
    </row>
    <row r="8648">
      <c r="B8648" s="28">
        <f>IF(C8648&lt; $D$4+1,MOD(((ROW(B8648)-ROW(B$7))),$C$5)+1,"")</f>
        <v/>
      </c>
      <c r="C8648" s="28">
        <f>ROUNDDOWN(((ROW(C8648)-ROW(C$7))/C$5)+1,0)</f>
        <v/>
      </c>
    </row>
    <row r="8649">
      <c r="B8649" s="28">
        <f>IF(C8649&lt; $D$4+1,MOD(((ROW(B8649)-ROW(B$7))),$C$5)+1,"")</f>
        <v/>
      </c>
      <c r="C8649" s="28">
        <f>ROUNDDOWN(((ROW(C8649)-ROW(C$7))/C$5)+1,0)</f>
        <v/>
      </c>
    </row>
    <row r="8650">
      <c r="B8650" s="28">
        <f>IF(C8650&lt; $D$4+1,MOD(((ROW(B8650)-ROW(B$7))),$C$5)+1,"")</f>
        <v/>
      </c>
      <c r="C8650" s="28">
        <f>ROUNDDOWN(((ROW(C8650)-ROW(C$7))/C$5)+1,0)</f>
        <v/>
      </c>
    </row>
    <row r="8651">
      <c r="B8651" s="28">
        <f>IF(C8651&lt; $D$4+1,MOD(((ROW(B8651)-ROW(B$7))),$C$5)+1,"")</f>
        <v/>
      </c>
      <c r="C8651" s="28">
        <f>ROUNDDOWN(((ROW(C8651)-ROW(C$7))/C$5)+1,0)</f>
        <v/>
      </c>
    </row>
    <row r="8652">
      <c r="B8652" s="28">
        <f>IF(C8652&lt; $D$4+1,MOD(((ROW(B8652)-ROW(B$7))),$C$5)+1,"")</f>
        <v/>
      </c>
      <c r="C8652" s="28">
        <f>ROUNDDOWN(((ROW(C8652)-ROW(C$7))/C$5)+1,0)</f>
        <v/>
      </c>
    </row>
    <row r="8653">
      <c r="B8653" s="28">
        <f>IF(C8653&lt; $D$4+1,MOD(((ROW(B8653)-ROW(B$7))),$C$5)+1,"")</f>
        <v/>
      </c>
      <c r="C8653" s="28">
        <f>ROUNDDOWN(((ROW(C8653)-ROW(C$7))/C$5)+1,0)</f>
        <v/>
      </c>
    </row>
    <row r="8654">
      <c r="B8654" s="28">
        <f>IF(C8654&lt; $D$4+1,MOD(((ROW(B8654)-ROW(B$7))),$C$5)+1,"")</f>
        <v/>
      </c>
      <c r="C8654" s="28">
        <f>ROUNDDOWN(((ROW(C8654)-ROW(C$7))/C$5)+1,0)</f>
        <v/>
      </c>
    </row>
    <row r="8655">
      <c r="B8655" s="28">
        <f>IF(C8655&lt; $D$4+1,MOD(((ROW(B8655)-ROW(B$7))),$C$5)+1,"")</f>
        <v/>
      </c>
      <c r="C8655" s="28">
        <f>ROUNDDOWN(((ROW(C8655)-ROW(C$7))/C$5)+1,0)</f>
        <v/>
      </c>
    </row>
    <row r="8656">
      <c r="B8656" s="28">
        <f>IF(C8656&lt; $D$4+1,MOD(((ROW(B8656)-ROW(B$7))),$C$5)+1,"")</f>
        <v/>
      </c>
      <c r="C8656" s="28">
        <f>ROUNDDOWN(((ROW(C8656)-ROW(C$7))/C$5)+1,0)</f>
        <v/>
      </c>
    </row>
    <row r="8657">
      <c r="B8657" s="28">
        <f>IF(C8657&lt; $D$4+1,MOD(((ROW(B8657)-ROW(B$7))),$C$5)+1,"")</f>
        <v/>
      </c>
      <c r="C8657" s="28">
        <f>ROUNDDOWN(((ROW(C8657)-ROW(C$7))/C$5)+1,0)</f>
        <v/>
      </c>
    </row>
    <row r="8658">
      <c r="B8658" s="28">
        <f>IF(C8658&lt; $D$4+1,MOD(((ROW(B8658)-ROW(B$7))),$C$5)+1,"")</f>
        <v/>
      </c>
      <c r="C8658" s="28">
        <f>ROUNDDOWN(((ROW(C8658)-ROW(C$7))/C$5)+1,0)</f>
        <v/>
      </c>
    </row>
    <row r="8659">
      <c r="B8659" s="28">
        <f>IF(C8659&lt; $D$4+1,MOD(((ROW(B8659)-ROW(B$7))),$C$5)+1,"")</f>
        <v/>
      </c>
      <c r="C8659" s="28">
        <f>ROUNDDOWN(((ROW(C8659)-ROW(C$7))/C$5)+1,0)</f>
        <v/>
      </c>
    </row>
    <row r="8660">
      <c r="B8660" s="28">
        <f>IF(C8660&lt; $D$4+1,MOD(((ROW(B8660)-ROW(B$7))),$C$5)+1,"")</f>
        <v/>
      </c>
      <c r="C8660" s="28">
        <f>ROUNDDOWN(((ROW(C8660)-ROW(C$7))/C$5)+1,0)</f>
        <v/>
      </c>
    </row>
    <row r="8661">
      <c r="B8661" s="28">
        <f>IF(C8661&lt; $D$4+1,MOD(((ROW(B8661)-ROW(B$7))),$C$5)+1,"")</f>
        <v/>
      </c>
      <c r="C8661" s="28">
        <f>ROUNDDOWN(((ROW(C8661)-ROW(C$7))/C$5)+1,0)</f>
        <v/>
      </c>
    </row>
    <row r="8662">
      <c r="B8662" s="28">
        <f>IF(C8662&lt; $D$4+1,MOD(((ROW(B8662)-ROW(B$7))),$C$5)+1,"")</f>
        <v/>
      </c>
      <c r="C8662" s="28">
        <f>ROUNDDOWN(((ROW(C8662)-ROW(C$7))/C$5)+1,0)</f>
        <v/>
      </c>
    </row>
    <row r="8663">
      <c r="B8663" s="28">
        <f>IF(C8663&lt; $D$4+1,MOD(((ROW(B8663)-ROW(B$7))),$C$5)+1,"")</f>
        <v/>
      </c>
      <c r="C8663" s="28">
        <f>ROUNDDOWN(((ROW(C8663)-ROW(C$7))/C$5)+1,0)</f>
        <v/>
      </c>
    </row>
    <row r="8664">
      <c r="B8664" s="28">
        <f>IF(C8664&lt; $D$4+1,MOD(((ROW(B8664)-ROW(B$7))),$C$5)+1,"")</f>
        <v/>
      </c>
      <c r="C8664" s="28">
        <f>ROUNDDOWN(((ROW(C8664)-ROW(C$7))/C$5)+1,0)</f>
        <v/>
      </c>
    </row>
    <row r="8665">
      <c r="B8665" s="28">
        <f>IF(C8665&lt; $D$4+1,MOD(((ROW(B8665)-ROW(B$7))),$C$5)+1,"")</f>
        <v/>
      </c>
      <c r="C8665" s="28">
        <f>ROUNDDOWN(((ROW(C8665)-ROW(C$7))/C$5)+1,0)</f>
        <v/>
      </c>
    </row>
    <row r="8666">
      <c r="B8666" s="28">
        <f>IF(C8666&lt; $D$4+1,MOD(((ROW(B8666)-ROW(B$7))),$C$5)+1,"")</f>
        <v/>
      </c>
      <c r="C8666" s="28">
        <f>ROUNDDOWN(((ROW(C8666)-ROW(C$7))/C$5)+1,0)</f>
        <v/>
      </c>
    </row>
    <row r="8667">
      <c r="B8667" s="28">
        <f>IF(C8667&lt; $D$4+1,MOD(((ROW(B8667)-ROW(B$7))),$C$5)+1,"")</f>
        <v/>
      </c>
      <c r="C8667" s="28">
        <f>ROUNDDOWN(((ROW(C8667)-ROW(C$7))/C$5)+1,0)</f>
        <v/>
      </c>
    </row>
    <row r="8668">
      <c r="B8668" s="28">
        <f>IF(C8668&lt; $D$4+1,MOD(((ROW(B8668)-ROW(B$7))),$C$5)+1,"")</f>
        <v/>
      </c>
      <c r="C8668" s="28">
        <f>ROUNDDOWN(((ROW(C8668)-ROW(C$7))/C$5)+1,0)</f>
        <v/>
      </c>
    </row>
    <row r="8669">
      <c r="B8669" s="28">
        <f>IF(C8669&lt; $D$4+1,MOD(((ROW(B8669)-ROW(B$7))),$C$5)+1,"")</f>
        <v/>
      </c>
      <c r="C8669" s="28">
        <f>ROUNDDOWN(((ROW(C8669)-ROW(C$7))/C$5)+1,0)</f>
        <v/>
      </c>
    </row>
    <row r="8670">
      <c r="B8670" s="28">
        <f>IF(C8670&lt; $D$4+1,MOD(((ROW(B8670)-ROW(B$7))),$C$5)+1,"")</f>
        <v/>
      </c>
      <c r="C8670" s="28">
        <f>ROUNDDOWN(((ROW(C8670)-ROW(C$7))/C$5)+1,0)</f>
        <v/>
      </c>
    </row>
    <row r="8671">
      <c r="B8671" s="28">
        <f>IF(C8671&lt; $D$4+1,MOD(((ROW(B8671)-ROW(B$7))),$C$5)+1,"")</f>
        <v/>
      </c>
      <c r="C8671" s="28">
        <f>ROUNDDOWN(((ROW(C8671)-ROW(C$7))/C$5)+1,0)</f>
        <v/>
      </c>
    </row>
    <row r="8672">
      <c r="B8672" s="28">
        <f>IF(C8672&lt; $D$4+1,MOD(((ROW(B8672)-ROW(B$7))),$C$5)+1,"")</f>
        <v/>
      </c>
      <c r="C8672" s="28">
        <f>ROUNDDOWN(((ROW(C8672)-ROW(C$7))/C$5)+1,0)</f>
        <v/>
      </c>
    </row>
    <row r="8673">
      <c r="B8673" s="28">
        <f>IF(C8673&lt; $D$4+1,MOD(((ROW(B8673)-ROW(B$7))),$C$5)+1,"")</f>
        <v/>
      </c>
      <c r="C8673" s="28">
        <f>ROUNDDOWN(((ROW(C8673)-ROW(C$7))/C$5)+1,0)</f>
        <v/>
      </c>
    </row>
    <row r="8674">
      <c r="B8674" s="28">
        <f>IF(C8674&lt; $D$4+1,MOD(((ROW(B8674)-ROW(B$7))),$C$5)+1,"")</f>
        <v/>
      </c>
      <c r="C8674" s="28">
        <f>ROUNDDOWN(((ROW(C8674)-ROW(C$7))/C$5)+1,0)</f>
        <v/>
      </c>
    </row>
    <row r="8675">
      <c r="B8675" s="28">
        <f>IF(C8675&lt; $D$4+1,MOD(((ROW(B8675)-ROW(B$7))),$C$5)+1,"")</f>
        <v/>
      </c>
      <c r="C8675" s="28">
        <f>ROUNDDOWN(((ROW(C8675)-ROW(C$7))/C$5)+1,0)</f>
        <v/>
      </c>
    </row>
    <row r="8676">
      <c r="B8676" s="28">
        <f>IF(C8676&lt; $D$4+1,MOD(((ROW(B8676)-ROW(B$7))),$C$5)+1,"")</f>
        <v/>
      </c>
      <c r="C8676" s="28">
        <f>ROUNDDOWN(((ROW(C8676)-ROW(C$7))/C$5)+1,0)</f>
        <v/>
      </c>
    </row>
    <row r="8677">
      <c r="B8677" s="28">
        <f>IF(C8677&lt; $D$4+1,MOD(((ROW(B8677)-ROW(B$7))),$C$5)+1,"")</f>
        <v/>
      </c>
      <c r="C8677" s="28">
        <f>ROUNDDOWN(((ROW(C8677)-ROW(C$7))/C$5)+1,0)</f>
        <v/>
      </c>
    </row>
    <row r="8678">
      <c r="B8678" s="28">
        <f>IF(C8678&lt; $D$4+1,MOD(((ROW(B8678)-ROW(B$7))),$C$5)+1,"")</f>
        <v/>
      </c>
      <c r="C8678" s="28">
        <f>ROUNDDOWN(((ROW(C8678)-ROW(C$7))/C$5)+1,0)</f>
        <v/>
      </c>
    </row>
    <row r="8679">
      <c r="B8679" s="28">
        <f>IF(C8679&lt; $D$4+1,MOD(((ROW(B8679)-ROW(B$7))),$C$5)+1,"")</f>
        <v/>
      </c>
      <c r="C8679" s="28">
        <f>ROUNDDOWN(((ROW(C8679)-ROW(C$7))/C$5)+1,0)</f>
        <v/>
      </c>
    </row>
    <row r="8680">
      <c r="B8680" s="28">
        <f>IF(C8680&lt; $D$4+1,MOD(((ROW(B8680)-ROW(B$7))),$C$5)+1,"")</f>
        <v/>
      </c>
      <c r="C8680" s="28">
        <f>ROUNDDOWN(((ROW(C8680)-ROW(C$7))/C$5)+1,0)</f>
        <v/>
      </c>
    </row>
    <row r="8681">
      <c r="B8681" s="28">
        <f>IF(C8681&lt; $D$4+1,MOD(((ROW(B8681)-ROW(B$7))),$C$5)+1,"")</f>
        <v/>
      </c>
      <c r="C8681" s="28">
        <f>ROUNDDOWN(((ROW(C8681)-ROW(C$7))/C$5)+1,0)</f>
        <v/>
      </c>
    </row>
    <row r="8682">
      <c r="B8682" s="28">
        <f>IF(C8682&lt; $D$4+1,MOD(((ROW(B8682)-ROW(B$7))),$C$5)+1,"")</f>
        <v/>
      </c>
      <c r="C8682" s="28">
        <f>ROUNDDOWN(((ROW(C8682)-ROW(C$7))/C$5)+1,0)</f>
        <v/>
      </c>
    </row>
    <row r="8683">
      <c r="B8683" s="28">
        <f>IF(C8683&lt; $D$4+1,MOD(((ROW(B8683)-ROW(B$7))),$C$5)+1,"")</f>
        <v/>
      </c>
      <c r="C8683" s="28">
        <f>ROUNDDOWN(((ROW(C8683)-ROW(C$7))/C$5)+1,0)</f>
        <v/>
      </c>
    </row>
    <row r="8684">
      <c r="B8684" s="28">
        <f>IF(C8684&lt; $D$4+1,MOD(((ROW(B8684)-ROW(B$7))),$C$5)+1,"")</f>
        <v/>
      </c>
      <c r="C8684" s="28">
        <f>ROUNDDOWN(((ROW(C8684)-ROW(C$7))/C$5)+1,0)</f>
        <v/>
      </c>
    </row>
    <row r="8685">
      <c r="B8685" s="28">
        <f>IF(C8685&lt; $D$4+1,MOD(((ROW(B8685)-ROW(B$7))),$C$5)+1,"")</f>
        <v/>
      </c>
      <c r="C8685" s="28">
        <f>ROUNDDOWN(((ROW(C8685)-ROW(C$7))/C$5)+1,0)</f>
        <v/>
      </c>
    </row>
    <row r="8686">
      <c r="B8686" s="28">
        <f>IF(C8686&lt; $D$4+1,MOD(((ROW(B8686)-ROW(B$7))),$C$5)+1,"")</f>
        <v/>
      </c>
      <c r="C8686" s="28">
        <f>ROUNDDOWN(((ROW(C8686)-ROW(C$7))/C$5)+1,0)</f>
        <v/>
      </c>
    </row>
    <row r="8687">
      <c r="B8687" s="28">
        <f>IF(C8687&lt; $D$4+1,MOD(((ROW(B8687)-ROW(B$7))),$C$5)+1,"")</f>
        <v/>
      </c>
      <c r="C8687" s="28">
        <f>ROUNDDOWN(((ROW(C8687)-ROW(C$7))/C$5)+1,0)</f>
        <v/>
      </c>
    </row>
    <row r="8688">
      <c r="B8688" s="28">
        <f>IF(C8688&lt; $D$4+1,MOD(((ROW(B8688)-ROW(B$7))),$C$5)+1,"")</f>
        <v/>
      </c>
      <c r="C8688" s="28">
        <f>ROUNDDOWN(((ROW(C8688)-ROW(C$7))/C$5)+1,0)</f>
        <v/>
      </c>
    </row>
    <row r="8689">
      <c r="B8689" s="28">
        <f>IF(C8689&lt; $D$4+1,MOD(((ROW(B8689)-ROW(B$7))),$C$5)+1,"")</f>
        <v/>
      </c>
      <c r="C8689" s="28">
        <f>ROUNDDOWN(((ROW(C8689)-ROW(C$7))/C$5)+1,0)</f>
        <v/>
      </c>
    </row>
    <row r="8690">
      <c r="B8690" s="28">
        <f>IF(C8690&lt; $D$4+1,MOD(((ROW(B8690)-ROW(B$7))),$C$5)+1,"")</f>
        <v/>
      </c>
      <c r="C8690" s="28">
        <f>ROUNDDOWN(((ROW(C8690)-ROW(C$7))/C$5)+1,0)</f>
        <v/>
      </c>
    </row>
    <row r="8691">
      <c r="B8691" s="28">
        <f>IF(C8691&lt; $D$4+1,MOD(((ROW(B8691)-ROW(B$7))),$C$5)+1,"")</f>
        <v/>
      </c>
      <c r="C8691" s="28">
        <f>ROUNDDOWN(((ROW(C8691)-ROW(C$7))/C$5)+1,0)</f>
        <v/>
      </c>
    </row>
    <row r="8692">
      <c r="B8692" s="28">
        <f>IF(C8692&lt; $D$4+1,MOD(((ROW(B8692)-ROW(B$7))),$C$5)+1,"")</f>
        <v/>
      </c>
      <c r="C8692" s="28">
        <f>ROUNDDOWN(((ROW(C8692)-ROW(C$7))/C$5)+1,0)</f>
        <v/>
      </c>
    </row>
    <row r="8693">
      <c r="B8693" s="28">
        <f>IF(C8693&lt; $D$4+1,MOD(((ROW(B8693)-ROW(B$7))),$C$5)+1,"")</f>
        <v/>
      </c>
      <c r="C8693" s="28">
        <f>ROUNDDOWN(((ROW(C8693)-ROW(C$7))/C$5)+1,0)</f>
        <v/>
      </c>
    </row>
    <row r="8694">
      <c r="B8694" s="28">
        <f>IF(C8694&lt; $D$4+1,MOD(((ROW(B8694)-ROW(B$7))),$C$5)+1,"")</f>
        <v/>
      </c>
      <c r="C8694" s="28">
        <f>ROUNDDOWN(((ROW(C8694)-ROW(C$7))/C$5)+1,0)</f>
        <v/>
      </c>
    </row>
    <row r="8695">
      <c r="B8695" s="28">
        <f>IF(C8695&lt; $D$4+1,MOD(((ROW(B8695)-ROW(B$7))),$C$5)+1,"")</f>
        <v/>
      </c>
      <c r="C8695" s="28">
        <f>ROUNDDOWN(((ROW(C8695)-ROW(C$7))/C$5)+1,0)</f>
        <v/>
      </c>
    </row>
    <row r="8696">
      <c r="B8696" s="28">
        <f>IF(C8696&lt; $D$4+1,MOD(((ROW(B8696)-ROW(B$7))),$C$5)+1,"")</f>
        <v/>
      </c>
      <c r="C8696" s="28">
        <f>ROUNDDOWN(((ROW(C8696)-ROW(C$7))/C$5)+1,0)</f>
        <v/>
      </c>
    </row>
    <row r="8697">
      <c r="B8697" s="28">
        <f>IF(C8697&lt; $D$4+1,MOD(((ROW(B8697)-ROW(B$7))),$C$5)+1,"")</f>
        <v/>
      </c>
      <c r="C8697" s="28">
        <f>ROUNDDOWN(((ROW(C8697)-ROW(C$7))/C$5)+1,0)</f>
        <v/>
      </c>
    </row>
    <row r="8698">
      <c r="B8698" s="28">
        <f>IF(C8698&lt; $D$4+1,MOD(((ROW(B8698)-ROW(B$7))),$C$5)+1,"")</f>
        <v/>
      </c>
      <c r="C8698" s="28">
        <f>ROUNDDOWN(((ROW(C8698)-ROW(C$7))/C$5)+1,0)</f>
        <v/>
      </c>
    </row>
    <row r="8699">
      <c r="B8699" s="28">
        <f>IF(C8699&lt; $D$4+1,MOD(((ROW(B8699)-ROW(B$7))),$C$5)+1,"")</f>
        <v/>
      </c>
      <c r="C8699" s="28">
        <f>ROUNDDOWN(((ROW(C8699)-ROW(C$7))/C$5)+1,0)</f>
        <v/>
      </c>
    </row>
    <row r="8700">
      <c r="B8700" s="28">
        <f>IF(C8700&lt; $D$4+1,MOD(((ROW(B8700)-ROW(B$7))),$C$5)+1,"")</f>
        <v/>
      </c>
      <c r="C8700" s="28">
        <f>ROUNDDOWN(((ROW(C8700)-ROW(C$7))/C$5)+1,0)</f>
        <v/>
      </c>
    </row>
    <row r="8701">
      <c r="B8701" s="28">
        <f>IF(C8701&lt; $D$4+1,MOD(((ROW(B8701)-ROW(B$7))),$C$5)+1,"")</f>
        <v/>
      </c>
      <c r="C8701" s="28">
        <f>ROUNDDOWN(((ROW(C8701)-ROW(C$7))/C$5)+1,0)</f>
        <v/>
      </c>
    </row>
    <row r="8702">
      <c r="B8702" s="28">
        <f>IF(C8702&lt; $D$4+1,MOD(((ROW(B8702)-ROW(B$7))),$C$5)+1,"")</f>
        <v/>
      </c>
      <c r="C8702" s="28">
        <f>ROUNDDOWN(((ROW(C8702)-ROW(C$7))/C$5)+1,0)</f>
        <v/>
      </c>
    </row>
    <row r="8703">
      <c r="B8703" s="28">
        <f>IF(C8703&lt; $D$4+1,MOD(((ROW(B8703)-ROW(B$7))),$C$5)+1,"")</f>
        <v/>
      </c>
      <c r="C8703" s="28">
        <f>ROUNDDOWN(((ROW(C8703)-ROW(C$7))/C$5)+1,0)</f>
        <v/>
      </c>
    </row>
    <row r="8704">
      <c r="B8704" s="28">
        <f>IF(C8704&lt; $D$4+1,MOD(((ROW(B8704)-ROW(B$7))),$C$5)+1,"")</f>
        <v/>
      </c>
      <c r="C8704" s="28">
        <f>ROUNDDOWN(((ROW(C8704)-ROW(C$7))/C$5)+1,0)</f>
        <v/>
      </c>
    </row>
    <row r="8705">
      <c r="B8705" s="28">
        <f>IF(C8705&lt; $D$4+1,MOD(((ROW(B8705)-ROW(B$7))),$C$5)+1,"")</f>
        <v/>
      </c>
      <c r="C8705" s="28">
        <f>ROUNDDOWN(((ROW(C8705)-ROW(C$7))/C$5)+1,0)</f>
        <v/>
      </c>
    </row>
    <row r="8706">
      <c r="B8706" s="28">
        <f>IF(C8706&lt; $D$4+1,MOD(((ROW(B8706)-ROW(B$7))),$C$5)+1,"")</f>
        <v/>
      </c>
      <c r="C8706" s="28">
        <f>ROUNDDOWN(((ROW(C8706)-ROW(C$7))/C$5)+1,0)</f>
        <v/>
      </c>
    </row>
    <row r="8707">
      <c r="B8707" s="28">
        <f>IF(C8707&lt; $D$4+1,MOD(((ROW(B8707)-ROW(B$7))),$C$5)+1,"")</f>
        <v/>
      </c>
      <c r="C8707" s="28">
        <f>ROUNDDOWN(((ROW(C8707)-ROW(C$7))/C$5)+1,0)</f>
        <v/>
      </c>
    </row>
    <row r="8708">
      <c r="B8708" s="28">
        <f>IF(C8708&lt; $D$4+1,MOD(((ROW(B8708)-ROW(B$7))),$C$5)+1,"")</f>
        <v/>
      </c>
      <c r="C8708" s="28">
        <f>ROUNDDOWN(((ROW(C8708)-ROW(C$7))/C$5)+1,0)</f>
        <v/>
      </c>
    </row>
    <row r="8709">
      <c r="B8709" s="28">
        <f>IF(C8709&lt; $D$4+1,MOD(((ROW(B8709)-ROW(B$7))),$C$5)+1,"")</f>
        <v/>
      </c>
      <c r="C8709" s="28">
        <f>ROUNDDOWN(((ROW(C8709)-ROW(C$7))/C$5)+1,0)</f>
        <v/>
      </c>
    </row>
    <row r="8710">
      <c r="B8710" s="28">
        <f>IF(C8710&lt; $D$4+1,MOD(((ROW(B8710)-ROW(B$7))),$C$5)+1,"")</f>
        <v/>
      </c>
      <c r="C8710" s="28">
        <f>ROUNDDOWN(((ROW(C8710)-ROW(C$7))/C$5)+1,0)</f>
        <v/>
      </c>
    </row>
    <row r="8711">
      <c r="B8711" s="28">
        <f>IF(C8711&lt; $D$4+1,MOD(((ROW(B8711)-ROW(B$7))),$C$5)+1,"")</f>
        <v/>
      </c>
      <c r="C8711" s="28">
        <f>ROUNDDOWN(((ROW(C8711)-ROW(C$7))/C$5)+1,0)</f>
        <v/>
      </c>
    </row>
    <row r="8712">
      <c r="B8712" s="28">
        <f>IF(C8712&lt; $D$4+1,MOD(((ROW(B8712)-ROW(B$7))),$C$5)+1,"")</f>
        <v/>
      </c>
      <c r="C8712" s="28">
        <f>ROUNDDOWN(((ROW(C8712)-ROW(C$7))/C$5)+1,0)</f>
        <v/>
      </c>
    </row>
    <row r="8713">
      <c r="B8713" s="28">
        <f>IF(C8713&lt; $D$4+1,MOD(((ROW(B8713)-ROW(B$7))),$C$5)+1,"")</f>
        <v/>
      </c>
      <c r="C8713" s="28">
        <f>ROUNDDOWN(((ROW(C8713)-ROW(C$7))/C$5)+1,0)</f>
        <v/>
      </c>
    </row>
    <row r="8714">
      <c r="B8714" s="28">
        <f>IF(C8714&lt; $D$4+1,MOD(((ROW(B8714)-ROW(B$7))),$C$5)+1,"")</f>
        <v/>
      </c>
      <c r="C8714" s="28">
        <f>ROUNDDOWN(((ROW(C8714)-ROW(C$7))/C$5)+1,0)</f>
        <v/>
      </c>
    </row>
    <row r="8715">
      <c r="B8715" s="28">
        <f>IF(C8715&lt; $D$4+1,MOD(((ROW(B8715)-ROW(B$7))),$C$5)+1,"")</f>
        <v/>
      </c>
      <c r="C8715" s="28">
        <f>ROUNDDOWN(((ROW(C8715)-ROW(C$7))/C$5)+1,0)</f>
        <v/>
      </c>
    </row>
    <row r="8716">
      <c r="B8716" s="28">
        <f>IF(C8716&lt; $D$4+1,MOD(((ROW(B8716)-ROW(B$7))),$C$5)+1,"")</f>
        <v/>
      </c>
      <c r="C8716" s="28">
        <f>ROUNDDOWN(((ROW(C8716)-ROW(C$7))/C$5)+1,0)</f>
        <v/>
      </c>
    </row>
    <row r="8717">
      <c r="B8717" s="28">
        <f>IF(C8717&lt; $D$4+1,MOD(((ROW(B8717)-ROW(B$7))),$C$5)+1,"")</f>
        <v/>
      </c>
      <c r="C8717" s="28">
        <f>ROUNDDOWN(((ROW(C8717)-ROW(C$7))/C$5)+1,0)</f>
        <v/>
      </c>
    </row>
    <row r="8718">
      <c r="B8718" s="28">
        <f>IF(C8718&lt; $D$4+1,MOD(((ROW(B8718)-ROW(B$7))),$C$5)+1,"")</f>
        <v/>
      </c>
      <c r="C8718" s="28">
        <f>ROUNDDOWN(((ROW(C8718)-ROW(C$7))/C$5)+1,0)</f>
        <v/>
      </c>
    </row>
    <row r="8719">
      <c r="B8719" s="28">
        <f>IF(C8719&lt; $D$4+1,MOD(((ROW(B8719)-ROW(B$7))),$C$5)+1,"")</f>
        <v/>
      </c>
      <c r="C8719" s="28">
        <f>ROUNDDOWN(((ROW(C8719)-ROW(C$7))/C$5)+1,0)</f>
        <v/>
      </c>
    </row>
    <row r="8720">
      <c r="B8720" s="28">
        <f>IF(C8720&lt; $D$4+1,MOD(((ROW(B8720)-ROW(B$7))),$C$5)+1,"")</f>
        <v/>
      </c>
      <c r="C8720" s="28">
        <f>ROUNDDOWN(((ROW(C8720)-ROW(C$7))/C$5)+1,0)</f>
        <v/>
      </c>
    </row>
    <row r="8721">
      <c r="B8721" s="28">
        <f>IF(C8721&lt; $D$4+1,MOD(((ROW(B8721)-ROW(B$7))),$C$5)+1,"")</f>
        <v/>
      </c>
      <c r="C8721" s="28">
        <f>ROUNDDOWN(((ROW(C8721)-ROW(C$7))/C$5)+1,0)</f>
        <v/>
      </c>
    </row>
    <row r="8722">
      <c r="B8722" s="28">
        <f>IF(C8722&lt; $D$4+1,MOD(((ROW(B8722)-ROW(B$7))),$C$5)+1,"")</f>
        <v/>
      </c>
      <c r="C8722" s="28">
        <f>ROUNDDOWN(((ROW(C8722)-ROW(C$7))/C$5)+1,0)</f>
        <v/>
      </c>
    </row>
    <row r="8723">
      <c r="B8723" s="28">
        <f>IF(C8723&lt; $D$4+1,MOD(((ROW(B8723)-ROW(B$7))),$C$5)+1,"")</f>
        <v/>
      </c>
      <c r="C8723" s="28">
        <f>ROUNDDOWN(((ROW(C8723)-ROW(C$7))/C$5)+1,0)</f>
        <v/>
      </c>
    </row>
    <row r="8724">
      <c r="B8724" s="28">
        <f>IF(C8724&lt; $D$4+1,MOD(((ROW(B8724)-ROW(B$7))),$C$5)+1,"")</f>
        <v/>
      </c>
      <c r="C8724" s="28">
        <f>ROUNDDOWN(((ROW(C8724)-ROW(C$7))/C$5)+1,0)</f>
        <v/>
      </c>
    </row>
    <row r="8725">
      <c r="B8725" s="28">
        <f>IF(C8725&lt; $D$4+1,MOD(((ROW(B8725)-ROW(B$7))),$C$5)+1,"")</f>
        <v/>
      </c>
      <c r="C8725" s="28">
        <f>ROUNDDOWN(((ROW(C8725)-ROW(C$7))/C$5)+1,0)</f>
        <v/>
      </c>
    </row>
    <row r="8726">
      <c r="B8726" s="28">
        <f>IF(C8726&lt; $D$4+1,MOD(((ROW(B8726)-ROW(B$7))),$C$5)+1,"")</f>
        <v/>
      </c>
      <c r="C8726" s="28">
        <f>ROUNDDOWN(((ROW(C8726)-ROW(C$7))/C$5)+1,0)</f>
        <v/>
      </c>
    </row>
    <row r="8727">
      <c r="B8727" s="28">
        <f>IF(C8727&lt; $D$4+1,MOD(((ROW(B8727)-ROW(B$7))),$C$5)+1,"")</f>
        <v/>
      </c>
      <c r="C8727" s="28">
        <f>ROUNDDOWN(((ROW(C8727)-ROW(C$7))/C$5)+1,0)</f>
        <v/>
      </c>
    </row>
    <row r="8728">
      <c r="B8728" s="28">
        <f>IF(C8728&lt; $D$4+1,MOD(((ROW(B8728)-ROW(B$7))),$C$5)+1,"")</f>
        <v/>
      </c>
      <c r="C8728" s="28">
        <f>ROUNDDOWN(((ROW(C8728)-ROW(C$7))/C$5)+1,0)</f>
        <v/>
      </c>
    </row>
    <row r="8729">
      <c r="B8729" s="28">
        <f>IF(C8729&lt; $D$4+1,MOD(((ROW(B8729)-ROW(B$7))),$C$5)+1,"")</f>
        <v/>
      </c>
      <c r="C8729" s="28">
        <f>ROUNDDOWN(((ROW(C8729)-ROW(C$7))/C$5)+1,0)</f>
        <v/>
      </c>
    </row>
    <row r="8730">
      <c r="B8730" s="28">
        <f>IF(C8730&lt; $D$4+1,MOD(((ROW(B8730)-ROW(B$7))),$C$5)+1,"")</f>
        <v/>
      </c>
      <c r="C8730" s="28">
        <f>ROUNDDOWN(((ROW(C8730)-ROW(C$7))/C$5)+1,0)</f>
        <v/>
      </c>
    </row>
    <row r="8731">
      <c r="B8731" s="28">
        <f>IF(C8731&lt; $D$4+1,MOD(((ROW(B8731)-ROW(B$7))),$C$5)+1,"")</f>
        <v/>
      </c>
      <c r="C8731" s="28">
        <f>ROUNDDOWN(((ROW(C8731)-ROW(C$7))/C$5)+1,0)</f>
        <v/>
      </c>
    </row>
    <row r="8732">
      <c r="B8732" s="28">
        <f>IF(C8732&lt; $D$4+1,MOD(((ROW(B8732)-ROW(B$7))),$C$5)+1,"")</f>
        <v/>
      </c>
      <c r="C8732" s="28">
        <f>ROUNDDOWN(((ROW(C8732)-ROW(C$7))/C$5)+1,0)</f>
        <v/>
      </c>
    </row>
    <row r="8733">
      <c r="B8733" s="28">
        <f>IF(C8733&lt; $D$4+1,MOD(((ROW(B8733)-ROW(B$7))),$C$5)+1,"")</f>
        <v/>
      </c>
      <c r="C8733" s="28">
        <f>ROUNDDOWN(((ROW(C8733)-ROW(C$7))/C$5)+1,0)</f>
        <v/>
      </c>
    </row>
    <row r="8734">
      <c r="B8734" s="28">
        <f>IF(C8734&lt; $D$4+1,MOD(((ROW(B8734)-ROW(B$7))),$C$5)+1,"")</f>
        <v/>
      </c>
      <c r="C8734" s="28">
        <f>ROUNDDOWN(((ROW(C8734)-ROW(C$7))/C$5)+1,0)</f>
        <v/>
      </c>
    </row>
    <row r="8735">
      <c r="B8735" s="28">
        <f>IF(C8735&lt; $D$4+1,MOD(((ROW(B8735)-ROW(B$7))),$C$5)+1,"")</f>
        <v/>
      </c>
      <c r="C8735" s="28">
        <f>ROUNDDOWN(((ROW(C8735)-ROW(C$7))/C$5)+1,0)</f>
        <v/>
      </c>
    </row>
    <row r="8736">
      <c r="B8736" s="28">
        <f>IF(C8736&lt; $D$4+1,MOD(((ROW(B8736)-ROW(B$7))),$C$5)+1,"")</f>
        <v/>
      </c>
      <c r="C8736" s="28">
        <f>ROUNDDOWN(((ROW(C8736)-ROW(C$7))/C$5)+1,0)</f>
        <v/>
      </c>
    </row>
    <row r="8737">
      <c r="B8737" s="28">
        <f>IF(C8737&lt; $D$4+1,MOD(((ROW(B8737)-ROW(B$7))),$C$5)+1,"")</f>
        <v/>
      </c>
      <c r="C8737" s="28">
        <f>ROUNDDOWN(((ROW(C8737)-ROW(C$7))/C$5)+1,0)</f>
        <v/>
      </c>
    </row>
    <row r="8738">
      <c r="B8738" s="28">
        <f>IF(C8738&lt; $D$4+1,MOD(((ROW(B8738)-ROW(B$7))),$C$5)+1,"")</f>
        <v/>
      </c>
      <c r="C8738" s="28">
        <f>ROUNDDOWN(((ROW(C8738)-ROW(C$7))/C$5)+1,0)</f>
        <v/>
      </c>
    </row>
    <row r="8739">
      <c r="B8739" s="28">
        <f>IF(C8739&lt; $D$4+1,MOD(((ROW(B8739)-ROW(B$7))),$C$5)+1,"")</f>
        <v/>
      </c>
      <c r="C8739" s="28">
        <f>ROUNDDOWN(((ROW(C8739)-ROW(C$7))/C$5)+1,0)</f>
        <v/>
      </c>
    </row>
    <row r="8740">
      <c r="B8740" s="28">
        <f>IF(C8740&lt; $D$4+1,MOD(((ROW(B8740)-ROW(B$7))),$C$5)+1,"")</f>
        <v/>
      </c>
      <c r="C8740" s="28">
        <f>ROUNDDOWN(((ROW(C8740)-ROW(C$7))/C$5)+1,0)</f>
        <v/>
      </c>
    </row>
    <row r="8741">
      <c r="B8741" s="28">
        <f>IF(C8741&lt; $D$4+1,MOD(((ROW(B8741)-ROW(B$7))),$C$5)+1,"")</f>
        <v/>
      </c>
      <c r="C8741" s="28">
        <f>ROUNDDOWN(((ROW(C8741)-ROW(C$7))/C$5)+1,0)</f>
        <v/>
      </c>
    </row>
    <row r="8742">
      <c r="B8742" s="28">
        <f>IF(C8742&lt; $D$4+1,MOD(((ROW(B8742)-ROW(B$7))),$C$5)+1,"")</f>
        <v/>
      </c>
      <c r="C8742" s="28">
        <f>ROUNDDOWN(((ROW(C8742)-ROW(C$7))/C$5)+1,0)</f>
        <v/>
      </c>
    </row>
    <row r="8743">
      <c r="B8743" s="28">
        <f>IF(C8743&lt; $D$4+1,MOD(((ROW(B8743)-ROW(B$7))),$C$5)+1,"")</f>
        <v/>
      </c>
      <c r="C8743" s="28">
        <f>ROUNDDOWN(((ROW(C8743)-ROW(C$7))/C$5)+1,0)</f>
        <v/>
      </c>
    </row>
    <row r="8744">
      <c r="B8744" s="28">
        <f>IF(C8744&lt; $D$4+1,MOD(((ROW(B8744)-ROW(B$7))),$C$5)+1,"")</f>
        <v/>
      </c>
      <c r="C8744" s="28">
        <f>ROUNDDOWN(((ROW(C8744)-ROW(C$7))/C$5)+1,0)</f>
        <v/>
      </c>
    </row>
    <row r="8745">
      <c r="B8745" s="28">
        <f>IF(C8745&lt; $D$4+1,MOD(((ROW(B8745)-ROW(B$7))),$C$5)+1,"")</f>
        <v/>
      </c>
      <c r="C8745" s="28">
        <f>ROUNDDOWN(((ROW(C8745)-ROW(C$7))/C$5)+1,0)</f>
        <v/>
      </c>
    </row>
    <row r="8746">
      <c r="B8746" s="28">
        <f>IF(C8746&lt; $D$4+1,MOD(((ROW(B8746)-ROW(B$7))),$C$5)+1,"")</f>
        <v/>
      </c>
      <c r="C8746" s="28">
        <f>ROUNDDOWN(((ROW(C8746)-ROW(C$7))/C$5)+1,0)</f>
        <v/>
      </c>
    </row>
    <row r="8747">
      <c r="B8747" s="28">
        <f>IF(C8747&lt; $D$4+1,MOD(((ROW(B8747)-ROW(B$7))),$C$5)+1,"")</f>
        <v/>
      </c>
      <c r="C8747" s="28">
        <f>ROUNDDOWN(((ROW(C8747)-ROW(C$7))/C$5)+1,0)</f>
        <v/>
      </c>
    </row>
    <row r="8748">
      <c r="B8748" s="28">
        <f>IF(C8748&lt; $D$4+1,MOD(((ROW(B8748)-ROW(B$7))),$C$5)+1,"")</f>
        <v/>
      </c>
      <c r="C8748" s="28">
        <f>ROUNDDOWN(((ROW(C8748)-ROW(C$7))/C$5)+1,0)</f>
        <v/>
      </c>
    </row>
    <row r="8749">
      <c r="B8749" s="28">
        <f>IF(C8749&lt; $D$4+1,MOD(((ROW(B8749)-ROW(B$7))),$C$5)+1,"")</f>
        <v/>
      </c>
      <c r="C8749" s="28">
        <f>ROUNDDOWN(((ROW(C8749)-ROW(C$7))/C$5)+1,0)</f>
        <v/>
      </c>
    </row>
    <row r="8750">
      <c r="B8750" s="28">
        <f>IF(C8750&lt; $D$4+1,MOD(((ROW(B8750)-ROW(B$7))),$C$5)+1,"")</f>
        <v/>
      </c>
      <c r="C8750" s="28">
        <f>ROUNDDOWN(((ROW(C8750)-ROW(C$7))/C$5)+1,0)</f>
        <v/>
      </c>
    </row>
    <row r="8751">
      <c r="B8751" s="28">
        <f>IF(C8751&lt; $D$4+1,MOD(((ROW(B8751)-ROW(B$7))),$C$5)+1,"")</f>
        <v/>
      </c>
      <c r="C8751" s="28">
        <f>ROUNDDOWN(((ROW(C8751)-ROW(C$7))/C$5)+1,0)</f>
        <v/>
      </c>
    </row>
    <row r="8752">
      <c r="B8752" s="28">
        <f>IF(C8752&lt; $D$4+1,MOD(((ROW(B8752)-ROW(B$7))),$C$5)+1,"")</f>
        <v/>
      </c>
      <c r="C8752" s="28">
        <f>ROUNDDOWN(((ROW(C8752)-ROW(C$7))/C$5)+1,0)</f>
        <v/>
      </c>
    </row>
    <row r="8753">
      <c r="B8753" s="28">
        <f>IF(C8753&lt; $D$4+1,MOD(((ROW(B8753)-ROW(B$7))),$C$5)+1,"")</f>
        <v/>
      </c>
      <c r="C8753" s="28">
        <f>ROUNDDOWN(((ROW(C8753)-ROW(C$7))/C$5)+1,0)</f>
        <v/>
      </c>
    </row>
    <row r="8754">
      <c r="B8754" s="28">
        <f>IF(C8754&lt; $D$4+1,MOD(((ROW(B8754)-ROW(B$7))),$C$5)+1,"")</f>
        <v/>
      </c>
      <c r="C8754" s="28">
        <f>ROUNDDOWN(((ROW(C8754)-ROW(C$7))/C$5)+1,0)</f>
        <v/>
      </c>
    </row>
    <row r="8755">
      <c r="B8755" s="28">
        <f>IF(C8755&lt; $D$4+1,MOD(((ROW(B8755)-ROW(B$7))),$C$5)+1,"")</f>
        <v/>
      </c>
      <c r="C8755" s="28">
        <f>ROUNDDOWN(((ROW(C8755)-ROW(C$7))/C$5)+1,0)</f>
        <v/>
      </c>
    </row>
    <row r="8756">
      <c r="B8756" s="28">
        <f>IF(C8756&lt; $D$4+1,MOD(((ROW(B8756)-ROW(B$7))),$C$5)+1,"")</f>
        <v/>
      </c>
      <c r="C8756" s="28">
        <f>ROUNDDOWN(((ROW(C8756)-ROW(C$7))/C$5)+1,0)</f>
        <v/>
      </c>
    </row>
    <row r="8757">
      <c r="B8757" s="28">
        <f>IF(C8757&lt; $D$4+1,MOD(((ROW(B8757)-ROW(B$7))),$C$5)+1,"")</f>
        <v/>
      </c>
      <c r="C8757" s="28">
        <f>ROUNDDOWN(((ROW(C8757)-ROW(C$7))/C$5)+1,0)</f>
        <v/>
      </c>
    </row>
    <row r="8758">
      <c r="B8758" s="28">
        <f>IF(C8758&lt; $D$4+1,MOD(((ROW(B8758)-ROW(B$7))),$C$5)+1,"")</f>
        <v/>
      </c>
      <c r="C8758" s="28">
        <f>ROUNDDOWN(((ROW(C8758)-ROW(C$7))/C$5)+1,0)</f>
        <v/>
      </c>
    </row>
    <row r="8759">
      <c r="B8759" s="28">
        <f>IF(C8759&lt; $D$4+1,MOD(((ROW(B8759)-ROW(B$7))),$C$5)+1,"")</f>
        <v/>
      </c>
      <c r="C8759" s="28">
        <f>ROUNDDOWN(((ROW(C8759)-ROW(C$7))/C$5)+1,0)</f>
        <v/>
      </c>
    </row>
    <row r="8760">
      <c r="B8760" s="28">
        <f>IF(C8760&lt; $D$4+1,MOD(((ROW(B8760)-ROW(B$7))),$C$5)+1,"")</f>
        <v/>
      </c>
      <c r="C8760" s="28">
        <f>ROUNDDOWN(((ROW(C8760)-ROW(C$7))/C$5)+1,0)</f>
        <v/>
      </c>
    </row>
    <row r="8761">
      <c r="B8761" s="28">
        <f>IF(C8761&lt; $D$4+1,MOD(((ROW(B8761)-ROW(B$7))),$C$5)+1,"")</f>
        <v/>
      </c>
      <c r="C8761" s="28">
        <f>ROUNDDOWN(((ROW(C8761)-ROW(C$7))/C$5)+1,0)</f>
        <v/>
      </c>
    </row>
    <row r="8762">
      <c r="B8762" s="28">
        <f>IF(C8762&lt; $D$4+1,MOD(((ROW(B8762)-ROW(B$7))),$C$5)+1,"")</f>
        <v/>
      </c>
      <c r="C8762" s="28">
        <f>ROUNDDOWN(((ROW(C8762)-ROW(C$7))/C$5)+1,0)</f>
        <v/>
      </c>
    </row>
    <row r="8763">
      <c r="B8763" s="28">
        <f>IF(C8763&lt; $D$4+1,MOD(((ROW(B8763)-ROW(B$7))),$C$5)+1,"")</f>
        <v/>
      </c>
      <c r="C8763" s="28">
        <f>ROUNDDOWN(((ROW(C8763)-ROW(C$7))/C$5)+1,0)</f>
        <v/>
      </c>
    </row>
    <row r="8764">
      <c r="B8764" s="28">
        <f>IF(C8764&lt; $D$4+1,MOD(((ROW(B8764)-ROW(B$7))),$C$5)+1,"")</f>
        <v/>
      </c>
      <c r="C8764" s="28">
        <f>ROUNDDOWN(((ROW(C8764)-ROW(C$7))/C$5)+1,0)</f>
        <v/>
      </c>
    </row>
    <row r="8765">
      <c r="B8765" s="28">
        <f>IF(C8765&lt; $D$4+1,MOD(((ROW(B8765)-ROW(B$7))),$C$5)+1,"")</f>
        <v/>
      </c>
      <c r="C8765" s="28">
        <f>ROUNDDOWN(((ROW(C8765)-ROW(C$7))/C$5)+1,0)</f>
        <v/>
      </c>
    </row>
    <row r="8766">
      <c r="B8766" s="28">
        <f>IF(C8766&lt; $D$4+1,MOD(((ROW(B8766)-ROW(B$7))),$C$5)+1,"")</f>
        <v/>
      </c>
      <c r="C8766" s="28">
        <f>ROUNDDOWN(((ROW(C8766)-ROW(C$7))/C$5)+1,0)</f>
        <v/>
      </c>
    </row>
    <row r="8767">
      <c r="B8767" s="28">
        <f>IF(C8767&lt; $D$4+1,MOD(((ROW(B8767)-ROW(B$7))),$C$5)+1,"")</f>
        <v/>
      </c>
      <c r="C8767" s="28">
        <f>ROUNDDOWN(((ROW(C8767)-ROW(C$7))/C$5)+1,0)</f>
        <v/>
      </c>
    </row>
    <row r="8768">
      <c r="B8768" s="28">
        <f>IF(C8768&lt; $D$4+1,MOD(((ROW(B8768)-ROW(B$7))),$C$5)+1,"")</f>
        <v/>
      </c>
      <c r="C8768" s="28">
        <f>ROUNDDOWN(((ROW(C8768)-ROW(C$7))/C$5)+1,0)</f>
        <v/>
      </c>
    </row>
    <row r="8769">
      <c r="B8769" s="28">
        <f>IF(C8769&lt; $D$4+1,MOD(((ROW(B8769)-ROW(B$7))),$C$5)+1,"")</f>
        <v/>
      </c>
      <c r="C8769" s="28">
        <f>ROUNDDOWN(((ROW(C8769)-ROW(C$7))/C$5)+1,0)</f>
        <v/>
      </c>
    </row>
    <row r="8770">
      <c r="B8770" s="28">
        <f>IF(C8770&lt; $D$4+1,MOD(((ROW(B8770)-ROW(B$7))),$C$5)+1,"")</f>
        <v/>
      </c>
      <c r="C8770" s="28">
        <f>ROUNDDOWN(((ROW(C8770)-ROW(C$7))/C$5)+1,0)</f>
        <v/>
      </c>
    </row>
    <row r="8771">
      <c r="B8771" s="28">
        <f>IF(C8771&lt; $D$4+1,MOD(((ROW(B8771)-ROW(B$7))),$C$5)+1,"")</f>
        <v/>
      </c>
      <c r="C8771" s="28">
        <f>ROUNDDOWN(((ROW(C8771)-ROW(C$7))/C$5)+1,0)</f>
        <v/>
      </c>
    </row>
    <row r="8772">
      <c r="B8772" s="28">
        <f>IF(C8772&lt; $D$4+1,MOD(((ROW(B8772)-ROW(B$7))),$C$5)+1,"")</f>
        <v/>
      </c>
      <c r="C8772" s="28">
        <f>ROUNDDOWN(((ROW(C8772)-ROW(C$7))/C$5)+1,0)</f>
        <v/>
      </c>
    </row>
    <row r="8773">
      <c r="B8773" s="28">
        <f>IF(C8773&lt; $D$4+1,MOD(((ROW(B8773)-ROW(B$7))),$C$5)+1,"")</f>
        <v/>
      </c>
      <c r="C8773" s="28">
        <f>ROUNDDOWN(((ROW(C8773)-ROW(C$7))/C$5)+1,0)</f>
        <v/>
      </c>
    </row>
    <row r="8774">
      <c r="B8774" s="28">
        <f>IF(C8774&lt; $D$4+1,MOD(((ROW(B8774)-ROW(B$7))),$C$5)+1,"")</f>
        <v/>
      </c>
      <c r="C8774" s="28">
        <f>ROUNDDOWN(((ROW(C8774)-ROW(C$7))/C$5)+1,0)</f>
        <v/>
      </c>
    </row>
    <row r="8775">
      <c r="B8775" s="28">
        <f>IF(C8775&lt; $D$4+1,MOD(((ROW(B8775)-ROW(B$7))),$C$5)+1,"")</f>
        <v/>
      </c>
      <c r="C8775" s="28">
        <f>ROUNDDOWN(((ROW(C8775)-ROW(C$7))/C$5)+1,0)</f>
        <v/>
      </c>
    </row>
    <row r="8776">
      <c r="B8776" s="28">
        <f>IF(C8776&lt; $D$4+1,MOD(((ROW(B8776)-ROW(B$7))),$C$5)+1,"")</f>
        <v/>
      </c>
      <c r="C8776" s="28">
        <f>ROUNDDOWN(((ROW(C8776)-ROW(C$7))/C$5)+1,0)</f>
        <v/>
      </c>
    </row>
    <row r="8777">
      <c r="B8777" s="28">
        <f>IF(C8777&lt; $D$4+1,MOD(((ROW(B8777)-ROW(B$7))),$C$5)+1,"")</f>
        <v/>
      </c>
      <c r="C8777" s="28">
        <f>ROUNDDOWN(((ROW(C8777)-ROW(C$7))/C$5)+1,0)</f>
        <v/>
      </c>
    </row>
    <row r="8778">
      <c r="B8778" s="28">
        <f>IF(C8778&lt; $D$4+1,MOD(((ROW(B8778)-ROW(B$7))),$C$5)+1,"")</f>
        <v/>
      </c>
      <c r="C8778" s="28">
        <f>ROUNDDOWN(((ROW(C8778)-ROW(C$7))/C$5)+1,0)</f>
        <v/>
      </c>
    </row>
    <row r="8779">
      <c r="B8779" s="28">
        <f>IF(C8779&lt; $D$4+1,MOD(((ROW(B8779)-ROW(B$7))),$C$5)+1,"")</f>
        <v/>
      </c>
      <c r="C8779" s="28">
        <f>ROUNDDOWN(((ROW(C8779)-ROW(C$7))/C$5)+1,0)</f>
        <v/>
      </c>
    </row>
    <row r="8780">
      <c r="B8780" s="28">
        <f>IF(C8780&lt; $D$4+1,MOD(((ROW(B8780)-ROW(B$7))),$C$5)+1,"")</f>
        <v/>
      </c>
      <c r="C8780" s="28">
        <f>ROUNDDOWN(((ROW(C8780)-ROW(C$7))/C$5)+1,0)</f>
        <v/>
      </c>
    </row>
    <row r="8781">
      <c r="B8781" s="28">
        <f>IF(C8781&lt; $D$4+1,MOD(((ROW(B8781)-ROW(B$7))),$C$5)+1,"")</f>
        <v/>
      </c>
      <c r="C8781" s="28">
        <f>ROUNDDOWN(((ROW(C8781)-ROW(C$7))/C$5)+1,0)</f>
        <v/>
      </c>
    </row>
    <row r="8782">
      <c r="B8782" s="28">
        <f>IF(C8782&lt; $D$4+1,MOD(((ROW(B8782)-ROW(B$7))),$C$5)+1,"")</f>
        <v/>
      </c>
      <c r="C8782" s="28">
        <f>ROUNDDOWN(((ROW(C8782)-ROW(C$7))/C$5)+1,0)</f>
        <v/>
      </c>
    </row>
    <row r="8783">
      <c r="B8783" s="28">
        <f>IF(C8783&lt; $D$4+1,MOD(((ROW(B8783)-ROW(B$7))),$C$5)+1,"")</f>
        <v/>
      </c>
      <c r="C8783" s="28">
        <f>ROUNDDOWN(((ROW(C8783)-ROW(C$7))/C$5)+1,0)</f>
        <v/>
      </c>
    </row>
    <row r="8784">
      <c r="B8784" s="28">
        <f>IF(C8784&lt; $D$4+1,MOD(((ROW(B8784)-ROW(B$7))),$C$5)+1,"")</f>
        <v/>
      </c>
      <c r="C8784" s="28">
        <f>ROUNDDOWN(((ROW(C8784)-ROW(C$7))/C$5)+1,0)</f>
        <v/>
      </c>
    </row>
    <row r="8785">
      <c r="B8785" s="28">
        <f>IF(C8785&lt; $D$4+1,MOD(((ROW(B8785)-ROW(B$7))),$C$5)+1,"")</f>
        <v/>
      </c>
      <c r="C8785" s="28">
        <f>ROUNDDOWN(((ROW(C8785)-ROW(C$7))/C$5)+1,0)</f>
        <v/>
      </c>
    </row>
    <row r="8786">
      <c r="B8786" s="28">
        <f>IF(C8786&lt; $D$4+1,MOD(((ROW(B8786)-ROW(B$7))),$C$5)+1,"")</f>
        <v/>
      </c>
      <c r="C8786" s="28">
        <f>ROUNDDOWN(((ROW(C8786)-ROW(C$7))/C$5)+1,0)</f>
        <v/>
      </c>
    </row>
    <row r="8787">
      <c r="B8787" s="28">
        <f>IF(C8787&lt; $D$4+1,MOD(((ROW(B8787)-ROW(B$7))),$C$5)+1,"")</f>
        <v/>
      </c>
      <c r="C8787" s="28">
        <f>ROUNDDOWN(((ROW(C8787)-ROW(C$7))/C$5)+1,0)</f>
        <v/>
      </c>
    </row>
    <row r="8788">
      <c r="B8788" s="28">
        <f>IF(C8788&lt; $D$4+1,MOD(((ROW(B8788)-ROW(B$7))),$C$5)+1,"")</f>
        <v/>
      </c>
      <c r="C8788" s="28">
        <f>ROUNDDOWN(((ROW(C8788)-ROW(C$7))/C$5)+1,0)</f>
        <v/>
      </c>
    </row>
    <row r="8789">
      <c r="B8789" s="28">
        <f>IF(C8789&lt; $D$4+1,MOD(((ROW(B8789)-ROW(B$7))),$C$5)+1,"")</f>
        <v/>
      </c>
      <c r="C8789" s="28">
        <f>ROUNDDOWN(((ROW(C8789)-ROW(C$7))/C$5)+1,0)</f>
        <v/>
      </c>
    </row>
    <row r="8790">
      <c r="B8790" s="28">
        <f>IF(C8790&lt; $D$4+1,MOD(((ROW(B8790)-ROW(B$7))),$C$5)+1,"")</f>
        <v/>
      </c>
      <c r="C8790" s="28">
        <f>ROUNDDOWN(((ROW(C8790)-ROW(C$7))/C$5)+1,0)</f>
        <v/>
      </c>
    </row>
    <row r="8791">
      <c r="B8791" s="28">
        <f>IF(C8791&lt; $D$4+1,MOD(((ROW(B8791)-ROW(B$7))),$C$5)+1,"")</f>
        <v/>
      </c>
      <c r="C8791" s="28">
        <f>ROUNDDOWN(((ROW(C8791)-ROW(C$7))/C$5)+1,0)</f>
        <v/>
      </c>
    </row>
    <row r="8792">
      <c r="B8792" s="28">
        <f>IF(C8792&lt; $D$4+1,MOD(((ROW(B8792)-ROW(B$7))),$C$5)+1,"")</f>
        <v/>
      </c>
      <c r="C8792" s="28">
        <f>ROUNDDOWN(((ROW(C8792)-ROW(C$7))/C$5)+1,0)</f>
        <v/>
      </c>
    </row>
    <row r="8793">
      <c r="B8793" s="28">
        <f>IF(C8793&lt; $D$4+1,MOD(((ROW(B8793)-ROW(B$7))),$C$5)+1,"")</f>
        <v/>
      </c>
      <c r="C8793" s="28">
        <f>ROUNDDOWN(((ROW(C8793)-ROW(C$7))/C$5)+1,0)</f>
        <v/>
      </c>
    </row>
    <row r="8794">
      <c r="B8794" s="28">
        <f>IF(C8794&lt; $D$4+1,MOD(((ROW(B8794)-ROW(B$7))),$C$5)+1,"")</f>
        <v/>
      </c>
      <c r="C8794" s="28">
        <f>ROUNDDOWN(((ROW(C8794)-ROW(C$7))/C$5)+1,0)</f>
        <v/>
      </c>
    </row>
    <row r="8795">
      <c r="B8795" s="28">
        <f>IF(C8795&lt; $D$4+1,MOD(((ROW(B8795)-ROW(B$7))),$C$5)+1,"")</f>
        <v/>
      </c>
      <c r="C8795" s="28">
        <f>ROUNDDOWN(((ROW(C8795)-ROW(C$7))/C$5)+1,0)</f>
        <v/>
      </c>
    </row>
    <row r="8796">
      <c r="B8796" s="28">
        <f>IF(C8796&lt; $D$4+1,MOD(((ROW(B8796)-ROW(B$7))),$C$5)+1,"")</f>
        <v/>
      </c>
      <c r="C8796" s="28">
        <f>ROUNDDOWN(((ROW(C8796)-ROW(C$7))/C$5)+1,0)</f>
        <v/>
      </c>
    </row>
    <row r="8797">
      <c r="B8797" s="28">
        <f>IF(C8797&lt; $D$4+1,MOD(((ROW(B8797)-ROW(B$7))),$C$5)+1,"")</f>
        <v/>
      </c>
      <c r="C8797" s="28">
        <f>ROUNDDOWN(((ROW(C8797)-ROW(C$7))/C$5)+1,0)</f>
        <v/>
      </c>
    </row>
    <row r="8798">
      <c r="B8798" s="28">
        <f>IF(C8798&lt; $D$4+1,MOD(((ROW(B8798)-ROW(B$7))),$C$5)+1,"")</f>
        <v/>
      </c>
      <c r="C8798" s="28">
        <f>ROUNDDOWN(((ROW(C8798)-ROW(C$7))/C$5)+1,0)</f>
        <v/>
      </c>
    </row>
    <row r="8799">
      <c r="B8799" s="28">
        <f>IF(C8799&lt; $D$4+1,MOD(((ROW(B8799)-ROW(B$7))),$C$5)+1,"")</f>
        <v/>
      </c>
      <c r="C8799" s="28">
        <f>ROUNDDOWN(((ROW(C8799)-ROW(C$7))/C$5)+1,0)</f>
        <v/>
      </c>
    </row>
    <row r="8800">
      <c r="B8800" s="28">
        <f>IF(C8800&lt; $D$4+1,MOD(((ROW(B8800)-ROW(B$7))),$C$5)+1,"")</f>
        <v/>
      </c>
      <c r="C8800" s="28">
        <f>ROUNDDOWN(((ROW(C8800)-ROW(C$7))/C$5)+1,0)</f>
        <v/>
      </c>
    </row>
    <row r="8801">
      <c r="B8801" s="28">
        <f>IF(C8801&lt; $D$4+1,MOD(((ROW(B8801)-ROW(B$7))),$C$5)+1,"")</f>
        <v/>
      </c>
      <c r="C8801" s="28">
        <f>ROUNDDOWN(((ROW(C8801)-ROW(C$7))/C$5)+1,0)</f>
        <v/>
      </c>
    </row>
    <row r="8802">
      <c r="B8802" s="28">
        <f>IF(C8802&lt; $D$4+1,MOD(((ROW(B8802)-ROW(B$7))),$C$5)+1,"")</f>
        <v/>
      </c>
      <c r="C8802" s="28">
        <f>ROUNDDOWN(((ROW(C8802)-ROW(C$7))/C$5)+1,0)</f>
        <v/>
      </c>
    </row>
    <row r="8803">
      <c r="B8803" s="28">
        <f>IF(C8803&lt; $D$4+1,MOD(((ROW(B8803)-ROW(B$7))),$C$5)+1,"")</f>
        <v/>
      </c>
      <c r="C8803" s="28">
        <f>ROUNDDOWN(((ROW(C8803)-ROW(C$7))/C$5)+1,0)</f>
        <v/>
      </c>
    </row>
    <row r="8804">
      <c r="B8804" s="28">
        <f>IF(C8804&lt; $D$4+1,MOD(((ROW(B8804)-ROW(B$7))),$C$5)+1,"")</f>
        <v/>
      </c>
      <c r="C8804" s="28">
        <f>ROUNDDOWN(((ROW(C8804)-ROW(C$7))/C$5)+1,0)</f>
        <v/>
      </c>
    </row>
    <row r="8805">
      <c r="B8805" s="28">
        <f>IF(C8805&lt; $D$4+1,MOD(((ROW(B8805)-ROW(B$7))),$C$5)+1,"")</f>
        <v/>
      </c>
      <c r="C8805" s="28">
        <f>ROUNDDOWN(((ROW(C8805)-ROW(C$7))/C$5)+1,0)</f>
        <v/>
      </c>
    </row>
    <row r="8806">
      <c r="B8806" s="28">
        <f>IF(C8806&lt; $D$4+1,MOD(((ROW(B8806)-ROW(B$7))),$C$5)+1,"")</f>
        <v/>
      </c>
      <c r="C8806" s="28">
        <f>ROUNDDOWN(((ROW(C8806)-ROW(C$7))/C$5)+1,0)</f>
        <v/>
      </c>
    </row>
    <row r="8807">
      <c r="B8807" s="28">
        <f>IF(C8807&lt; $D$4+1,MOD(((ROW(B8807)-ROW(B$7))),$C$5)+1,"")</f>
        <v/>
      </c>
      <c r="C8807" s="28">
        <f>ROUNDDOWN(((ROW(C8807)-ROW(C$7))/C$5)+1,0)</f>
        <v/>
      </c>
    </row>
    <row r="8808">
      <c r="B8808" s="28">
        <f>IF(C8808&lt; $D$4+1,MOD(((ROW(B8808)-ROW(B$7))),$C$5)+1,"")</f>
        <v/>
      </c>
      <c r="C8808" s="28">
        <f>ROUNDDOWN(((ROW(C8808)-ROW(C$7))/C$5)+1,0)</f>
        <v/>
      </c>
    </row>
    <row r="8809">
      <c r="B8809" s="28">
        <f>IF(C8809&lt; $D$4+1,MOD(((ROW(B8809)-ROW(B$7))),$C$5)+1,"")</f>
        <v/>
      </c>
      <c r="C8809" s="28">
        <f>ROUNDDOWN(((ROW(C8809)-ROW(C$7))/C$5)+1,0)</f>
        <v/>
      </c>
    </row>
    <row r="8810">
      <c r="B8810" s="28">
        <f>IF(C8810&lt; $D$4+1,MOD(((ROW(B8810)-ROW(B$7))),$C$5)+1,"")</f>
        <v/>
      </c>
      <c r="C8810" s="28">
        <f>ROUNDDOWN(((ROW(C8810)-ROW(C$7))/C$5)+1,0)</f>
        <v/>
      </c>
    </row>
    <row r="8811">
      <c r="B8811" s="28">
        <f>IF(C8811&lt; $D$4+1,MOD(((ROW(B8811)-ROW(B$7))),$C$5)+1,"")</f>
        <v/>
      </c>
      <c r="C8811" s="28">
        <f>ROUNDDOWN(((ROW(C8811)-ROW(C$7))/C$5)+1,0)</f>
        <v/>
      </c>
    </row>
    <row r="8812">
      <c r="B8812" s="28">
        <f>IF(C8812&lt; $D$4+1,MOD(((ROW(B8812)-ROW(B$7))),$C$5)+1,"")</f>
        <v/>
      </c>
      <c r="C8812" s="28">
        <f>ROUNDDOWN(((ROW(C8812)-ROW(C$7))/C$5)+1,0)</f>
        <v/>
      </c>
    </row>
    <row r="8813">
      <c r="B8813" s="28">
        <f>IF(C8813&lt; $D$4+1,MOD(((ROW(B8813)-ROW(B$7))),$C$5)+1,"")</f>
        <v/>
      </c>
      <c r="C8813" s="28">
        <f>ROUNDDOWN(((ROW(C8813)-ROW(C$7))/C$5)+1,0)</f>
        <v/>
      </c>
    </row>
    <row r="8814">
      <c r="B8814" s="28">
        <f>IF(C8814&lt; $D$4+1,MOD(((ROW(B8814)-ROW(B$7))),$C$5)+1,"")</f>
        <v/>
      </c>
      <c r="C8814" s="28">
        <f>ROUNDDOWN(((ROW(C8814)-ROW(C$7))/C$5)+1,0)</f>
        <v/>
      </c>
    </row>
    <row r="8815">
      <c r="B8815" s="28">
        <f>IF(C8815&lt; $D$4+1,MOD(((ROW(B8815)-ROW(B$7))),$C$5)+1,"")</f>
        <v/>
      </c>
      <c r="C8815" s="28">
        <f>ROUNDDOWN(((ROW(C8815)-ROW(C$7))/C$5)+1,0)</f>
        <v/>
      </c>
    </row>
    <row r="8816">
      <c r="B8816" s="28">
        <f>IF(C8816&lt; $D$4+1,MOD(((ROW(B8816)-ROW(B$7))),$C$5)+1,"")</f>
        <v/>
      </c>
      <c r="C8816" s="28">
        <f>ROUNDDOWN(((ROW(C8816)-ROW(C$7))/C$5)+1,0)</f>
        <v/>
      </c>
    </row>
    <row r="8817">
      <c r="B8817" s="28">
        <f>IF(C8817&lt; $D$4+1,MOD(((ROW(B8817)-ROW(B$7))),$C$5)+1,"")</f>
        <v/>
      </c>
      <c r="C8817" s="28">
        <f>ROUNDDOWN(((ROW(C8817)-ROW(C$7))/C$5)+1,0)</f>
        <v/>
      </c>
    </row>
    <row r="8818">
      <c r="B8818" s="28">
        <f>IF(C8818&lt; $D$4+1,MOD(((ROW(B8818)-ROW(B$7))),$C$5)+1,"")</f>
        <v/>
      </c>
      <c r="C8818" s="28">
        <f>ROUNDDOWN(((ROW(C8818)-ROW(C$7))/C$5)+1,0)</f>
        <v/>
      </c>
    </row>
    <row r="8819">
      <c r="B8819" s="28">
        <f>IF(C8819&lt; $D$4+1,MOD(((ROW(B8819)-ROW(B$7))),$C$5)+1,"")</f>
        <v/>
      </c>
      <c r="C8819" s="28">
        <f>ROUNDDOWN(((ROW(C8819)-ROW(C$7))/C$5)+1,0)</f>
        <v/>
      </c>
    </row>
    <row r="8820">
      <c r="B8820" s="28">
        <f>IF(C8820&lt; $D$4+1,MOD(((ROW(B8820)-ROW(B$7))),$C$5)+1,"")</f>
        <v/>
      </c>
      <c r="C8820" s="28">
        <f>ROUNDDOWN(((ROW(C8820)-ROW(C$7))/C$5)+1,0)</f>
        <v/>
      </c>
    </row>
    <row r="8821">
      <c r="B8821" s="28">
        <f>IF(C8821&lt; $D$4+1,MOD(((ROW(B8821)-ROW(B$7))),$C$5)+1,"")</f>
        <v/>
      </c>
      <c r="C8821" s="28">
        <f>ROUNDDOWN(((ROW(C8821)-ROW(C$7))/C$5)+1,0)</f>
        <v/>
      </c>
    </row>
    <row r="8822">
      <c r="B8822" s="28">
        <f>IF(C8822&lt; $D$4+1,MOD(((ROW(B8822)-ROW(B$7))),$C$5)+1,"")</f>
        <v/>
      </c>
      <c r="C8822" s="28">
        <f>ROUNDDOWN(((ROW(C8822)-ROW(C$7))/C$5)+1,0)</f>
        <v/>
      </c>
    </row>
    <row r="8823">
      <c r="B8823" s="28">
        <f>IF(C8823&lt; $D$4+1,MOD(((ROW(B8823)-ROW(B$7))),$C$5)+1,"")</f>
        <v/>
      </c>
      <c r="C8823" s="28">
        <f>ROUNDDOWN(((ROW(C8823)-ROW(C$7))/C$5)+1,0)</f>
        <v/>
      </c>
    </row>
    <row r="8824">
      <c r="B8824" s="28">
        <f>IF(C8824&lt; $D$4+1,MOD(((ROW(B8824)-ROW(B$7))),$C$5)+1,"")</f>
        <v/>
      </c>
      <c r="C8824" s="28">
        <f>ROUNDDOWN(((ROW(C8824)-ROW(C$7))/C$5)+1,0)</f>
        <v/>
      </c>
    </row>
    <row r="8825">
      <c r="B8825" s="28">
        <f>IF(C8825&lt; $D$4+1,MOD(((ROW(B8825)-ROW(B$7))),$C$5)+1,"")</f>
        <v/>
      </c>
      <c r="C8825" s="28">
        <f>ROUNDDOWN(((ROW(C8825)-ROW(C$7))/C$5)+1,0)</f>
        <v/>
      </c>
    </row>
    <row r="8826">
      <c r="B8826" s="28">
        <f>IF(C8826&lt; $D$4+1,MOD(((ROW(B8826)-ROW(B$7))),$C$5)+1,"")</f>
        <v/>
      </c>
      <c r="C8826" s="28">
        <f>ROUNDDOWN(((ROW(C8826)-ROW(C$7))/C$5)+1,0)</f>
        <v/>
      </c>
    </row>
    <row r="8827">
      <c r="B8827" s="28">
        <f>IF(C8827&lt; $D$4+1,MOD(((ROW(B8827)-ROW(B$7))),$C$5)+1,"")</f>
        <v/>
      </c>
      <c r="C8827" s="28">
        <f>ROUNDDOWN(((ROW(C8827)-ROW(C$7))/C$5)+1,0)</f>
        <v/>
      </c>
    </row>
    <row r="8828">
      <c r="B8828" s="28">
        <f>IF(C8828&lt; $D$4+1,MOD(((ROW(B8828)-ROW(B$7))),$C$5)+1,"")</f>
        <v/>
      </c>
      <c r="C8828" s="28">
        <f>ROUNDDOWN(((ROW(C8828)-ROW(C$7))/C$5)+1,0)</f>
        <v/>
      </c>
    </row>
    <row r="8829">
      <c r="B8829" s="28">
        <f>IF(C8829&lt; $D$4+1,MOD(((ROW(B8829)-ROW(B$7))),$C$5)+1,"")</f>
        <v/>
      </c>
      <c r="C8829" s="28">
        <f>ROUNDDOWN(((ROW(C8829)-ROW(C$7))/C$5)+1,0)</f>
        <v/>
      </c>
    </row>
    <row r="8830">
      <c r="B8830" s="28">
        <f>IF(C8830&lt; $D$4+1,MOD(((ROW(B8830)-ROW(B$7))),$C$5)+1,"")</f>
        <v/>
      </c>
      <c r="C8830" s="28">
        <f>ROUNDDOWN(((ROW(C8830)-ROW(C$7))/C$5)+1,0)</f>
        <v/>
      </c>
    </row>
    <row r="8831">
      <c r="B8831" s="28">
        <f>IF(C8831&lt; $D$4+1,MOD(((ROW(B8831)-ROW(B$7))),$C$5)+1,"")</f>
        <v/>
      </c>
      <c r="C8831" s="28">
        <f>ROUNDDOWN(((ROW(C8831)-ROW(C$7))/C$5)+1,0)</f>
        <v/>
      </c>
    </row>
    <row r="8832">
      <c r="B8832" s="28">
        <f>IF(C8832&lt; $D$4+1,MOD(((ROW(B8832)-ROW(B$7))),$C$5)+1,"")</f>
        <v/>
      </c>
      <c r="C8832" s="28">
        <f>ROUNDDOWN(((ROW(C8832)-ROW(C$7))/C$5)+1,0)</f>
        <v/>
      </c>
    </row>
    <row r="8833">
      <c r="B8833" s="28">
        <f>IF(C8833&lt; $D$4+1,MOD(((ROW(B8833)-ROW(B$7))),$C$5)+1,"")</f>
        <v/>
      </c>
      <c r="C8833" s="28">
        <f>ROUNDDOWN(((ROW(C8833)-ROW(C$7))/C$5)+1,0)</f>
        <v/>
      </c>
    </row>
    <row r="8834">
      <c r="B8834" s="28">
        <f>IF(C8834&lt; $D$4+1,MOD(((ROW(B8834)-ROW(B$7))),$C$5)+1,"")</f>
        <v/>
      </c>
      <c r="C8834" s="28">
        <f>ROUNDDOWN(((ROW(C8834)-ROW(C$7))/C$5)+1,0)</f>
        <v/>
      </c>
    </row>
    <row r="8835">
      <c r="B8835" s="28">
        <f>IF(C8835&lt; $D$4+1,MOD(((ROW(B8835)-ROW(B$7))),$C$5)+1,"")</f>
        <v/>
      </c>
      <c r="C8835" s="28">
        <f>ROUNDDOWN(((ROW(C8835)-ROW(C$7))/C$5)+1,0)</f>
        <v/>
      </c>
    </row>
    <row r="8836">
      <c r="B8836" s="28">
        <f>IF(C8836&lt; $D$4+1,MOD(((ROW(B8836)-ROW(B$7))),$C$5)+1,"")</f>
        <v/>
      </c>
      <c r="C8836" s="28">
        <f>ROUNDDOWN(((ROW(C8836)-ROW(C$7))/C$5)+1,0)</f>
        <v/>
      </c>
    </row>
    <row r="8837">
      <c r="B8837" s="28">
        <f>IF(C8837&lt; $D$4+1,MOD(((ROW(B8837)-ROW(B$7))),$C$5)+1,"")</f>
        <v/>
      </c>
      <c r="C8837" s="28">
        <f>ROUNDDOWN(((ROW(C8837)-ROW(C$7))/C$5)+1,0)</f>
        <v/>
      </c>
    </row>
    <row r="8838">
      <c r="B8838" s="28">
        <f>IF(C8838&lt; $D$4+1,MOD(((ROW(B8838)-ROW(B$7))),$C$5)+1,"")</f>
        <v/>
      </c>
      <c r="C8838" s="28">
        <f>ROUNDDOWN(((ROW(C8838)-ROW(C$7))/C$5)+1,0)</f>
        <v/>
      </c>
    </row>
    <row r="8839">
      <c r="B8839" s="28">
        <f>IF(C8839&lt; $D$4+1,MOD(((ROW(B8839)-ROW(B$7))),$C$5)+1,"")</f>
        <v/>
      </c>
      <c r="C8839" s="28">
        <f>ROUNDDOWN(((ROW(C8839)-ROW(C$7))/C$5)+1,0)</f>
        <v/>
      </c>
    </row>
    <row r="8840">
      <c r="B8840" s="28">
        <f>IF(C8840&lt; $D$4+1,MOD(((ROW(B8840)-ROW(B$7))),$C$5)+1,"")</f>
        <v/>
      </c>
      <c r="C8840" s="28">
        <f>ROUNDDOWN(((ROW(C8840)-ROW(C$7))/C$5)+1,0)</f>
        <v/>
      </c>
    </row>
    <row r="8841">
      <c r="B8841" s="28">
        <f>IF(C8841&lt; $D$4+1,MOD(((ROW(B8841)-ROW(B$7))),$C$5)+1,"")</f>
        <v/>
      </c>
      <c r="C8841" s="28">
        <f>ROUNDDOWN(((ROW(C8841)-ROW(C$7))/C$5)+1,0)</f>
        <v/>
      </c>
    </row>
    <row r="8842">
      <c r="B8842" s="28">
        <f>IF(C8842&lt; $D$4+1,MOD(((ROW(B8842)-ROW(B$7))),$C$5)+1,"")</f>
        <v/>
      </c>
      <c r="C8842" s="28">
        <f>ROUNDDOWN(((ROW(C8842)-ROW(C$7))/C$5)+1,0)</f>
        <v/>
      </c>
    </row>
    <row r="8843">
      <c r="B8843" s="28">
        <f>IF(C8843&lt; $D$4+1,MOD(((ROW(B8843)-ROW(B$7))),$C$5)+1,"")</f>
        <v/>
      </c>
      <c r="C8843" s="28">
        <f>ROUNDDOWN(((ROW(C8843)-ROW(C$7))/C$5)+1,0)</f>
        <v/>
      </c>
    </row>
    <row r="8844">
      <c r="B8844" s="28">
        <f>IF(C8844&lt; $D$4+1,MOD(((ROW(B8844)-ROW(B$7))),$C$5)+1,"")</f>
        <v/>
      </c>
      <c r="C8844" s="28">
        <f>ROUNDDOWN(((ROW(C8844)-ROW(C$7))/C$5)+1,0)</f>
        <v/>
      </c>
    </row>
    <row r="8845">
      <c r="B8845" s="28">
        <f>IF(C8845&lt; $D$4+1,MOD(((ROW(B8845)-ROW(B$7))),$C$5)+1,"")</f>
        <v/>
      </c>
      <c r="C8845" s="28">
        <f>ROUNDDOWN(((ROW(C8845)-ROW(C$7))/C$5)+1,0)</f>
        <v/>
      </c>
    </row>
    <row r="8846">
      <c r="B8846" s="28">
        <f>IF(C8846&lt; $D$4+1,MOD(((ROW(B8846)-ROW(B$7))),$C$5)+1,"")</f>
        <v/>
      </c>
      <c r="C8846" s="28">
        <f>ROUNDDOWN(((ROW(C8846)-ROW(C$7))/C$5)+1,0)</f>
        <v/>
      </c>
    </row>
    <row r="8847">
      <c r="B8847" s="28">
        <f>IF(C8847&lt; $D$4+1,MOD(((ROW(B8847)-ROW(B$7))),$C$5)+1,"")</f>
        <v/>
      </c>
      <c r="C8847" s="28">
        <f>ROUNDDOWN(((ROW(C8847)-ROW(C$7))/C$5)+1,0)</f>
        <v/>
      </c>
    </row>
    <row r="8848">
      <c r="B8848" s="28">
        <f>IF(C8848&lt; $D$4+1,MOD(((ROW(B8848)-ROW(B$7))),$C$5)+1,"")</f>
        <v/>
      </c>
      <c r="C8848" s="28">
        <f>ROUNDDOWN(((ROW(C8848)-ROW(C$7))/C$5)+1,0)</f>
        <v/>
      </c>
    </row>
    <row r="8849">
      <c r="B8849" s="28">
        <f>IF(C8849&lt; $D$4+1,MOD(((ROW(B8849)-ROW(B$7))),$C$5)+1,"")</f>
        <v/>
      </c>
      <c r="C8849" s="28">
        <f>ROUNDDOWN(((ROW(C8849)-ROW(C$7))/C$5)+1,0)</f>
        <v/>
      </c>
    </row>
    <row r="8850">
      <c r="B8850" s="28">
        <f>IF(C8850&lt; $D$4+1,MOD(((ROW(B8850)-ROW(B$7))),$C$5)+1,"")</f>
        <v/>
      </c>
      <c r="C8850" s="28">
        <f>ROUNDDOWN(((ROW(C8850)-ROW(C$7))/C$5)+1,0)</f>
        <v/>
      </c>
    </row>
    <row r="8851">
      <c r="B8851" s="28">
        <f>IF(C8851&lt; $D$4+1,MOD(((ROW(B8851)-ROW(B$7))),$C$5)+1,"")</f>
        <v/>
      </c>
      <c r="C8851" s="28">
        <f>ROUNDDOWN(((ROW(C8851)-ROW(C$7))/C$5)+1,0)</f>
        <v/>
      </c>
    </row>
    <row r="8852">
      <c r="B8852" s="28">
        <f>IF(C8852&lt; $D$4+1,MOD(((ROW(B8852)-ROW(B$7))),$C$5)+1,"")</f>
        <v/>
      </c>
      <c r="C8852" s="28">
        <f>ROUNDDOWN(((ROW(C8852)-ROW(C$7))/C$5)+1,0)</f>
        <v/>
      </c>
    </row>
    <row r="8853">
      <c r="B8853" s="28">
        <f>IF(C8853&lt; $D$4+1,MOD(((ROW(B8853)-ROW(B$7))),$C$5)+1,"")</f>
        <v/>
      </c>
      <c r="C8853" s="28">
        <f>ROUNDDOWN(((ROW(C8853)-ROW(C$7))/C$5)+1,0)</f>
        <v/>
      </c>
    </row>
    <row r="8854">
      <c r="B8854" s="28">
        <f>IF(C8854&lt; $D$4+1,MOD(((ROW(B8854)-ROW(B$7))),$C$5)+1,"")</f>
        <v/>
      </c>
      <c r="C8854" s="28">
        <f>ROUNDDOWN(((ROW(C8854)-ROW(C$7))/C$5)+1,0)</f>
        <v/>
      </c>
    </row>
    <row r="8855">
      <c r="B8855" s="28">
        <f>IF(C8855&lt; $D$4+1,MOD(((ROW(B8855)-ROW(B$7))),$C$5)+1,"")</f>
        <v/>
      </c>
      <c r="C8855" s="28">
        <f>ROUNDDOWN(((ROW(C8855)-ROW(C$7))/C$5)+1,0)</f>
        <v/>
      </c>
    </row>
    <row r="8856">
      <c r="B8856" s="28">
        <f>IF(C8856&lt; $D$4+1,MOD(((ROW(B8856)-ROW(B$7))),$C$5)+1,"")</f>
        <v/>
      </c>
      <c r="C8856" s="28">
        <f>ROUNDDOWN(((ROW(C8856)-ROW(C$7))/C$5)+1,0)</f>
        <v/>
      </c>
    </row>
    <row r="8857">
      <c r="B8857" s="28">
        <f>IF(C8857&lt; $D$4+1,MOD(((ROW(B8857)-ROW(B$7))),$C$5)+1,"")</f>
        <v/>
      </c>
      <c r="C8857" s="28">
        <f>ROUNDDOWN(((ROW(C8857)-ROW(C$7))/C$5)+1,0)</f>
        <v/>
      </c>
    </row>
    <row r="8858">
      <c r="B8858" s="28">
        <f>IF(C8858&lt; $D$4+1,MOD(((ROW(B8858)-ROW(B$7))),$C$5)+1,"")</f>
        <v/>
      </c>
      <c r="C8858" s="28">
        <f>ROUNDDOWN(((ROW(C8858)-ROW(C$7))/C$5)+1,0)</f>
        <v/>
      </c>
    </row>
    <row r="8859">
      <c r="B8859" s="28">
        <f>IF(C8859&lt; $D$4+1,MOD(((ROW(B8859)-ROW(B$7))),$C$5)+1,"")</f>
        <v/>
      </c>
      <c r="C8859" s="28">
        <f>ROUNDDOWN(((ROW(C8859)-ROW(C$7))/C$5)+1,0)</f>
        <v/>
      </c>
    </row>
    <row r="8860">
      <c r="B8860" s="28">
        <f>IF(C8860&lt; $D$4+1,MOD(((ROW(B8860)-ROW(B$7))),$C$5)+1,"")</f>
        <v/>
      </c>
      <c r="C8860" s="28">
        <f>ROUNDDOWN(((ROW(C8860)-ROW(C$7))/C$5)+1,0)</f>
        <v/>
      </c>
    </row>
    <row r="8861">
      <c r="B8861" s="28">
        <f>IF(C8861&lt; $D$4+1,MOD(((ROW(B8861)-ROW(B$7))),$C$5)+1,"")</f>
        <v/>
      </c>
      <c r="C8861" s="28">
        <f>ROUNDDOWN(((ROW(C8861)-ROW(C$7))/C$5)+1,0)</f>
        <v/>
      </c>
    </row>
    <row r="8862">
      <c r="B8862" s="28">
        <f>IF(C8862&lt; $D$4+1,MOD(((ROW(B8862)-ROW(B$7))),$C$5)+1,"")</f>
        <v/>
      </c>
      <c r="C8862" s="28">
        <f>ROUNDDOWN(((ROW(C8862)-ROW(C$7))/C$5)+1,0)</f>
        <v/>
      </c>
    </row>
    <row r="8863">
      <c r="B8863" s="28">
        <f>IF(C8863&lt; $D$4+1,MOD(((ROW(B8863)-ROW(B$7))),$C$5)+1,"")</f>
        <v/>
      </c>
      <c r="C8863" s="28">
        <f>ROUNDDOWN(((ROW(C8863)-ROW(C$7))/C$5)+1,0)</f>
        <v/>
      </c>
    </row>
    <row r="8864">
      <c r="B8864" s="28">
        <f>IF(C8864&lt; $D$4+1,MOD(((ROW(B8864)-ROW(B$7))),$C$5)+1,"")</f>
        <v/>
      </c>
      <c r="C8864" s="28">
        <f>ROUNDDOWN(((ROW(C8864)-ROW(C$7))/C$5)+1,0)</f>
        <v/>
      </c>
    </row>
    <row r="8865">
      <c r="B8865" s="28">
        <f>IF(C8865&lt; $D$4+1,MOD(((ROW(B8865)-ROW(B$7))),$C$5)+1,"")</f>
        <v/>
      </c>
      <c r="C8865" s="28">
        <f>ROUNDDOWN(((ROW(C8865)-ROW(C$7))/C$5)+1,0)</f>
        <v/>
      </c>
    </row>
    <row r="8866">
      <c r="B8866" s="28">
        <f>IF(C8866&lt; $D$4+1,MOD(((ROW(B8866)-ROW(B$7))),$C$5)+1,"")</f>
        <v/>
      </c>
      <c r="C8866" s="28">
        <f>ROUNDDOWN(((ROW(C8866)-ROW(C$7))/C$5)+1,0)</f>
        <v/>
      </c>
    </row>
    <row r="8867">
      <c r="B8867" s="28">
        <f>IF(C8867&lt; $D$4+1,MOD(((ROW(B8867)-ROW(B$7))),$C$5)+1,"")</f>
        <v/>
      </c>
      <c r="C8867" s="28">
        <f>ROUNDDOWN(((ROW(C8867)-ROW(C$7))/C$5)+1,0)</f>
        <v/>
      </c>
    </row>
    <row r="8868">
      <c r="B8868" s="28">
        <f>IF(C8868&lt; $D$4+1,MOD(((ROW(B8868)-ROW(B$7))),$C$5)+1,"")</f>
        <v/>
      </c>
      <c r="C8868" s="28">
        <f>ROUNDDOWN(((ROW(C8868)-ROW(C$7))/C$5)+1,0)</f>
        <v/>
      </c>
    </row>
    <row r="8869">
      <c r="B8869" s="28">
        <f>IF(C8869&lt; $D$4+1,MOD(((ROW(B8869)-ROW(B$7))),$C$5)+1,"")</f>
        <v/>
      </c>
      <c r="C8869" s="28">
        <f>ROUNDDOWN(((ROW(C8869)-ROW(C$7))/C$5)+1,0)</f>
        <v/>
      </c>
    </row>
    <row r="8870">
      <c r="B8870" s="28">
        <f>IF(C8870&lt; $D$4+1,MOD(((ROW(B8870)-ROW(B$7))),$C$5)+1,"")</f>
        <v/>
      </c>
      <c r="C8870" s="28">
        <f>ROUNDDOWN(((ROW(C8870)-ROW(C$7))/C$5)+1,0)</f>
        <v/>
      </c>
    </row>
    <row r="8871">
      <c r="B8871" s="28">
        <f>IF(C8871&lt; $D$4+1,MOD(((ROW(B8871)-ROW(B$7))),$C$5)+1,"")</f>
        <v/>
      </c>
      <c r="C8871" s="28">
        <f>ROUNDDOWN(((ROW(C8871)-ROW(C$7))/C$5)+1,0)</f>
        <v/>
      </c>
    </row>
    <row r="8872">
      <c r="B8872" s="28">
        <f>IF(C8872&lt; $D$4+1,MOD(((ROW(B8872)-ROW(B$7))),$C$5)+1,"")</f>
        <v/>
      </c>
      <c r="C8872" s="28">
        <f>ROUNDDOWN(((ROW(C8872)-ROW(C$7))/C$5)+1,0)</f>
        <v/>
      </c>
    </row>
    <row r="8873">
      <c r="B8873" s="28">
        <f>IF(C8873&lt; $D$4+1,MOD(((ROW(B8873)-ROW(B$7))),$C$5)+1,"")</f>
        <v/>
      </c>
      <c r="C8873" s="28">
        <f>ROUNDDOWN(((ROW(C8873)-ROW(C$7))/C$5)+1,0)</f>
        <v/>
      </c>
    </row>
    <row r="8874">
      <c r="B8874" s="28">
        <f>IF(C8874&lt; $D$4+1,MOD(((ROW(B8874)-ROW(B$7))),$C$5)+1,"")</f>
        <v/>
      </c>
      <c r="C8874" s="28">
        <f>ROUNDDOWN(((ROW(C8874)-ROW(C$7))/C$5)+1,0)</f>
        <v/>
      </c>
    </row>
    <row r="8875">
      <c r="B8875" s="28">
        <f>IF(C8875&lt; $D$4+1,MOD(((ROW(B8875)-ROW(B$7))),$C$5)+1,"")</f>
        <v/>
      </c>
      <c r="C8875" s="28">
        <f>ROUNDDOWN(((ROW(C8875)-ROW(C$7))/C$5)+1,0)</f>
        <v/>
      </c>
    </row>
    <row r="8876">
      <c r="B8876" s="28">
        <f>IF(C8876&lt; $D$4+1,MOD(((ROW(B8876)-ROW(B$7))),$C$5)+1,"")</f>
        <v/>
      </c>
      <c r="C8876" s="28">
        <f>ROUNDDOWN(((ROW(C8876)-ROW(C$7))/C$5)+1,0)</f>
        <v/>
      </c>
    </row>
    <row r="8877">
      <c r="B8877" s="28">
        <f>IF(C8877&lt; $D$4+1,MOD(((ROW(B8877)-ROW(B$7))),$C$5)+1,"")</f>
        <v/>
      </c>
      <c r="C8877" s="28">
        <f>ROUNDDOWN(((ROW(C8877)-ROW(C$7))/C$5)+1,0)</f>
        <v/>
      </c>
    </row>
    <row r="8878">
      <c r="B8878" s="28">
        <f>IF(C8878&lt; $D$4+1,MOD(((ROW(B8878)-ROW(B$7))),$C$5)+1,"")</f>
        <v/>
      </c>
      <c r="C8878" s="28">
        <f>ROUNDDOWN(((ROW(C8878)-ROW(C$7))/C$5)+1,0)</f>
        <v/>
      </c>
    </row>
    <row r="8879">
      <c r="B8879" s="28">
        <f>IF(C8879&lt; $D$4+1,MOD(((ROW(B8879)-ROW(B$7))),$C$5)+1,"")</f>
        <v/>
      </c>
      <c r="C8879" s="28">
        <f>ROUNDDOWN(((ROW(C8879)-ROW(C$7))/C$5)+1,0)</f>
        <v/>
      </c>
    </row>
    <row r="8880">
      <c r="B8880" s="28">
        <f>IF(C8880&lt; $D$4+1,MOD(((ROW(B8880)-ROW(B$7))),$C$5)+1,"")</f>
        <v/>
      </c>
      <c r="C8880" s="28">
        <f>ROUNDDOWN(((ROW(C8880)-ROW(C$7))/C$5)+1,0)</f>
        <v/>
      </c>
    </row>
    <row r="8881">
      <c r="B8881" s="28">
        <f>IF(C8881&lt; $D$4+1,MOD(((ROW(B8881)-ROW(B$7))),$C$5)+1,"")</f>
        <v/>
      </c>
      <c r="C8881" s="28">
        <f>ROUNDDOWN(((ROW(C8881)-ROW(C$7))/C$5)+1,0)</f>
        <v/>
      </c>
    </row>
    <row r="8882">
      <c r="B8882" s="28">
        <f>IF(C8882&lt; $D$4+1,MOD(((ROW(B8882)-ROW(B$7))),$C$5)+1,"")</f>
        <v/>
      </c>
      <c r="C8882" s="28">
        <f>ROUNDDOWN(((ROW(C8882)-ROW(C$7))/C$5)+1,0)</f>
        <v/>
      </c>
    </row>
    <row r="8883">
      <c r="B8883" s="28">
        <f>IF(C8883&lt; $D$4+1,MOD(((ROW(B8883)-ROW(B$7))),$C$5)+1,"")</f>
        <v/>
      </c>
      <c r="C8883" s="28">
        <f>ROUNDDOWN(((ROW(C8883)-ROW(C$7))/C$5)+1,0)</f>
        <v/>
      </c>
    </row>
    <row r="8884">
      <c r="B8884" s="28">
        <f>IF(C8884&lt; $D$4+1,MOD(((ROW(B8884)-ROW(B$7))),$C$5)+1,"")</f>
        <v/>
      </c>
      <c r="C8884" s="28">
        <f>ROUNDDOWN(((ROW(C8884)-ROW(C$7))/C$5)+1,0)</f>
        <v/>
      </c>
    </row>
    <row r="8885">
      <c r="B8885" s="28">
        <f>IF(C8885&lt; $D$4+1,MOD(((ROW(B8885)-ROW(B$7))),$C$5)+1,"")</f>
        <v/>
      </c>
      <c r="C8885" s="28">
        <f>ROUNDDOWN(((ROW(C8885)-ROW(C$7))/C$5)+1,0)</f>
        <v/>
      </c>
    </row>
    <row r="8886">
      <c r="B8886" s="28">
        <f>IF(C8886&lt; $D$4+1,MOD(((ROW(B8886)-ROW(B$7))),$C$5)+1,"")</f>
        <v/>
      </c>
      <c r="C8886" s="28">
        <f>ROUNDDOWN(((ROW(C8886)-ROW(C$7))/C$5)+1,0)</f>
        <v/>
      </c>
    </row>
    <row r="8887">
      <c r="B8887" s="28">
        <f>IF(C8887&lt; $D$4+1,MOD(((ROW(B8887)-ROW(B$7))),$C$5)+1,"")</f>
        <v/>
      </c>
      <c r="C8887" s="28">
        <f>ROUNDDOWN(((ROW(C8887)-ROW(C$7))/C$5)+1,0)</f>
        <v/>
      </c>
    </row>
    <row r="8888">
      <c r="B8888" s="28">
        <f>IF(C8888&lt; $D$4+1,MOD(((ROW(B8888)-ROW(B$7))),$C$5)+1,"")</f>
        <v/>
      </c>
      <c r="C8888" s="28">
        <f>ROUNDDOWN(((ROW(C8888)-ROW(C$7))/C$5)+1,0)</f>
        <v/>
      </c>
    </row>
    <row r="8889">
      <c r="B8889" s="28">
        <f>IF(C8889&lt; $D$4+1,MOD(((ROW(B8889)-ROW(B$7))),$C$5)+1,"")</f>
        <v/>
      </c>
      <c r="C8889" s="28">
        <f>ROUNDDOWN(((ROW(C8889)-ROW(C$7))/C$5)+1,0)</f>
        <v/>
      </c>
    </row>
    <row r="8890">
      <c r="B8890" s="28">
        <f>IF(C8890&lt; $D$4+1,MOD(((ROW(B8890)-ROW(B$7))),$C$5)+1,"")</f>
        <v/>
      </c>
      <c r="C8890" s="28">
        <f>ROUNDDOWN(((ROW(C8890)-ROW(C$7))/C$5)+1,0)</f>
        <v/>
      </c>
    </row>
    <row r="8891">
      <c r="B8891" s="28">
        <f>IF(C8891&lt; $D$4+1,MOD(((ROW(B8891)-ROW(B$7))),$C$5)+1,"")</f>
        <v/>
      </c>
      <c r="C8891" s="28">
        <f>ROUNDDOWN(((ROW(C8891)-ROW(C$7))/C$5)+1,0)</f>
        <v/>
      </c>
    </row>
    <row r="8892">
      <c r="B8892" s="28">
        <f>IF(C8892&lt; $D$4+1,MOD(((ROW(B8892)-ROW(B$7))),$C$5)+1,"")</f>
        <v/>
      </c>
      <c r="C8892" s="28">
        <f>ROUNDDOWN(((ROW(C8892)-ROW(C$7))/C$5)+1,0)</f>
        <v/>
      </c>
    </row>
    <row r="8893">
      <c r="B8893" s="28">
        <f>IF(C8893&lt; $D$4+1,MOD(((ROW(B8893)-ROW(B$7))),$C$5)+1,"")</f>
        <v/>
      </c>
      <c r="C8893" s="28">
        <f>ROUNDDOWN(((ROW(C8893)-ROW(C$7))/C$5)+1,0)</f>
        <v/>
      </c>
    </row>
    <row r="8894">
      <c r="B8894" s="28">
        <f>IF(C8894&lt; $D$4+1,MOD(((ROW(B8894)-ROW(B$7))),$C$5)+1,"")</f>
        <v/>
      </c>
      <c r="C8894" s="28">
        <f>ROUNDDOWN(((ROW(C8894)-ROW(C$7))/C$5)+1,0)</f>
        <v/>
      </c>
    </row>
    <row r="8895">
      <c r="B8895" s="28">
        <f>IF(C8895&lt; $D$4+1,MOD(((ROW(B8895)-ROW(B$7))),$C$5)+1,"")</f>
        <v/>
      </c>
      <c r="C8895" s="28">
        <f>ROUNDDOWN(((ROW(C8895)-ROW(C$7))/C$5)+1,0)</f>
        <v/>
      </c>
    </row>
    <row r="8896">
      <c r="B8896" s="28">
        <f>IF(C8896&lt; $D$4+1,MOD(((ROW(B8896)-ROW(B$7))),$C$5)+1,"")</f>
        <v/>
      </c>
      <c r="C8896" s="28">
        <f>ROUNDDOWN(((ROW(C8896)-ROW(C$7))/C$5)+1,0)</f>
        <v/>
      </c>
    </row>
    <row r="8897">
      <c r="B8897" s="28">
        <f>IF(C8897&lt; $D$4+1,MOD(((ROW(B8897)-ROW(B$7))),$C$5)+1,"")</f>
        <v/>
      </c>
      <c r="C8897" s="28">
        <f>ROUNDDOWN(((ROW(C8897)-ROW(C$7))/C$5)+1,0)</f>
        <v/>
      </c>
    </row>
    <row r="8898">
      <c r="B8898" s="28">
        <f>IF(C8898&lt; $D$4+1,MOD(((ROW(B8898)-ROW(B$7))),$C$5)+1,"")</f>
        <v/>
      </c>
      <c r="C8898" s="28">
        <f>ROUNDDOWN(((ROW(C8898)-ROW(C$7))/C$5)+1,0)</f>
        <v/>
      </c>
    </row>
    <row r="8899">
      <c r="B8899" s="28">
        <f>IF(C8899&lt; $D$4+1,MOD(((ROW(B8899)-ROW(B$7))),$C$5)+1,"")</f>
        <v/>
      </c>
      <c r="C8899" s="28">
        <f>ROUNDDOWN(((ROW(C8899)-ROW(C$7))/C$5)+1,0)</f>
        <v/>
      </c>
    </row>
    <row r="8900">
      <c r="B8900" s="28">
        <f>IF(C8900&lt; $D$4+1,MOD(((ROW(B8900)-ROW(B$7))),$C$5)+1,"")</f>
        <v/>
      </c>
      <c r="C8900" s="28">
        <f>ROUNDDOWN(((ROW(C8900)-ROW(C$7))/C$5)+1,0)</f>
        <v/>
      </c>
    </row>
    <row r="8901">
      <c r="B8901" s="28">
        <f>IF(C8901&lt; $D$4+1,MOD(((ROW(B8901)-ROW(B$7))),$C$5)+1,"")</f>
        <v/>
      </c>
      <c r="C8901" s="28">
        <f>ROUNDDOWN(((ROW(C8901)-ROW(C$7))/C$5)+1,0)</f>
        <v/>
      </c>
    </row>
    <row r="8902">
      <c r="B8902" s="28">
        <f>IF(C8902&lt; $D$4+1,MOD(((ROW(B8902)-ROW(B$7))),$C$5)+1,"")</f>
        <v/>
      </c>
      <c r="C8902" s="28">
        <f>ROUNDDOWN(((ROW(C8902)-ROW(C$7))/C$5)+1,0)</f>
        <v/>
      </c>
    </row>
    <row r="8903">
      <c r="B8903" s="28">
        <f>IF(C8903&lt; $D$4+1,MOD(((ROW(B8903)-ROW(B$7))),$C$5)+1,"")</f>
        <v/>
      </c>
      <c r="C8903" s="28">
        <f>ROUNDDOWN(((ROW(C8903)-ROW(C$7))/C$5)+1,0)</f>
        <v/>
      </c>
    </row>
    <row r="8904">
      <c r="B8904" s="28">
        <f>IF(C8904&lt; $D$4+1,MOD(((ROW(B8904)-ROW(B$7))),$C$5)+1,"")</f>
        <v/>
      </c>
      <c r="C8904" s="28">
        <f>ROUNDDOWN(((ROW(C8904)-ROW(C$7))/C$5)+1,0)</f>
        <v/>
      </c>
    </row>
    <row r="8905">
      <c r="B8905" s="28">
        <f>IF(C8905&lt; $D$4+1,MOD(((ROW(B8905)-ROW(B$7))),$C$5)+1,"")</f>
        <v/>
      </c>
      <c r="C8905" s="28">
        <f>ROUNDDOWN(((ROW(C8905)-ROW(C$7))/C$5)+1,0)</f>
        <v/>
      </c>
    </row>
    <row r="8906">
      <c r="B8906" s="28">
        <f>IF(C8906&lt; $D$4+1,MOD(((ROW(B8906)-ROW(B$7))),$C$5)+1,"")</f>
        <v/>
      </c>
      <c r="C8906" s="28">
        <f>ROUNDDOWN(((ROW(C8906)-ROW(C$7))/C$5)+1,0)</f>
        <v/>
      </c>
    </row>
    <row r="8907">
      <c r="B8907" s="28">
        <f>IF(C8907&lt; $D$4+1,MOD(((ROW(B8907)-ROW(B$7))),$C$5)+1,"")</f>
        <v/>
      </c>
      <c r="C8907" s="28">
        <f>ROUNDDOWN(((ROW(C8907)-ROW(C$7))/C$5)+1,0)</f>
        <v/>
      </c>
    </row>
    <row r="8908">
      <c r="B8908" s="28">
        <f>IF(C8908&lt; $D$4+1,MOD(((ROW(B8908)-ROW(B$7))),$C$5)+1,"")</f>
        <v/>
      </c>
      <c r="C8908" s="28">
        <f>ROUNDDOWN(((ROW(C8908)-ROW(C$7))/C$5)+1,0)</f>
        <v/>
      </c>
    </row>
    <row r="8909">
      <c r="B8909" s="28">
        <f>IF(C8909&lt; $D$4+1,MOD(((ROW(B8909)-ROW(B$7))),$C$5)+1,"")</f>
        <v/>
      </c>
      <c r="C8909" s="28">
        <f>ROUNDDOWN(((ROW(C8909)-ROW(C$7))/C$5)+1,0)</f>
        <v/>
      </c>
    </row>
    <row r="8910">
      <c r="B8910" s="28">
        <f>IF(C8910&lt; $D$4+1,MOD(((ROW(B8910)-ROW(B$7))),$C$5)+1,"")</f>
        <v/>
      </c>
      <c r="C8910" s="28">
        <f>ROUNDDOWN(((ROW(C8910)-ROW(C$7))/C$5)+1,0)</f>
        <v/>
      </c>
    </row>
    <row r="8911">
      <c r="B8911" s="28">
        <f>IF(C8911&lt; $D$4+1,MOD(((ROW(B8911)-ROW(B$7))),$C$5)+1,"")</f>
        <v/>
      </c>
      <c r="C8911" s="28">
        <f>ROUNDDOWN(((ROW(C8911)-ROW(C$7))/C$5)+1,0)</f>
        <v/>
      </c>
    </row>
    <row r="8912">
      <c r="B8912" s="28">
        <f>IF(C8912&lt; $D$4+1,MOD(((ROW(B8912)-ROW(B$7))),$C$5)+1,"")</f>
        <v/>
      </c>
      <c r="C8912" s="28">
        <f>ROUNDDOWN(((ROW(C8912)-ROW(C$7))/C$5)+1,0)</f>
        <v/>
      </c>
    </row>
    <row r="8913">
      <c r="B8913" s="28">
        <f>IF(C8913&lt; $D$4+1,MOD(((ROW(B8913)-ROW(B$7))),$C$5)+1,"")</f>
        <v/>
      </c>
      <c r="C8913" s="28">
        <f>ROUNDDOWN(((ROW(C8913)-ROW(C$7))/C$5)+1,0)</f>
        <v/>
      </c>
    </row>
    <row r="8914">
      <c r="B8914" s="28">
        <f>IF(C8914&lt; $D$4+1,MOD(((ROW(B8914)-ROW(B$7))),$C$5)+1,"")</f>
        <v/>
      </c>
      <c r="C8914" s="28">
        <f>ROUNDDOWN(((ROW(C8914)-ROW(C$7))/C$5)+1,0)</f>
        <v/>
      </c>
    </row>
    <row r="8915">
      <c r="B8915" s="28">
        <f>IF(C8915&lt; $D$4+1,MOD(((ROW(B8915)-ROW(B$7))),$C$5)+1,"")</f>
        <v/>
      </c>
      <c r="C8915" s="28">
        <f>ROUNDDOWN(((ROW(C8915)-ROW(C$7))/C$5)+1,0)</f>
        <v/>
      </c>
    </row>
    <row r="8916">
      <c r="B8916" s="28">
        <f>IF(C8916&lt; $D$4+1,MOD(((ROW(B8916)-ROW(B$7))),$C$5)+1,"")</f>
        <v/>
      </c>
      <c r="C8916" s="28">
        <f>ROUNDDOWN(((ROW(C8916)-ROW(C$7))/C$5)+1,0)</f>
        <v/>
      </c>
    </row>
    <row r="8917">
      <c r="B8917" s="28">
        <f>IF(C8917&lt; $D$4+1,MOD(((ROW(B8917)-ROW(B$7))),$C$5)+1,"")</f>
        <v/>
      </c>
      <c r="C8917" s="28">
        <f>ROUNDDOWN(((ROW(C8917)-ROW(C$7))/C$5)+1,0)</f>
        <v/>
      </c>
    </row>
    <row r="8918">
      <c r="B8918" s="28">
        <f>IF(C8918&lt; $D$4+1,MOD(((ROW(B8918)-ROW(B$7))),$C$5)+1,"")</f>
        <v/>
      </c>
      <c r="C8918" s="28">
        <f>ROUNDDOWN(((ROW(C8918)-ROW(C$7))/C$5)+1,0)</f>
        <v/>
      </c>
    </row>
    <row r="8919">
      <c r="B8919" s="28">
        <f>IF(C8919&lt; $D$4+1,MOD(((ROW(B8919)-ROW(B$7))),$C$5)+1,"")</f>
        <v/>
      </c>
      <c r="C8919" s="28">
        <f>ROUNDDOWN(((ROW(C8919)-ROW(C$7))/C$5)+1,0)</f>
        <v/>
      </c>
    </row>
    <row r="8920">
      <c r="B8920" s="28">
        <f>IF(C8920&lt; $D$4+1,MOD(((ROW(B8920)-ROW(B$7))),$C$5)+1,"")</f>
        <v/>
      </c>
      <c r="C8920" s="28">
        <f>ROUNDDOWN(((ROW(C8920)-ROW(C$7))/C$5)+1,0)</f>
        <v/>
      </c>
    </row>
    <row r="8921">
      <c r="B8921" s="28">
        <f>IF(C8921&lt; $D$4+1,MOD(((ROW(B8921)-ROW(B$7))),$C$5)+1,"")</f>
        <v/>
      </c>
      <c r="C8921" s="28">
        <f>ROUNDDOWN(((ROW(C8921)-ROW(C$7))/C$5)+1,0)</f>
        <v/>
      </c>
    </row>
    <row r="8922">
      <c r="B8922" s="28">
        <f>IF(C8922&lt; $D$4+1,MOD(((ROW(B8922)-ROW(B$7))),$C$5)+1,"")</f>
        <v/>
      </c>
      <c r="C8922" s="28">
        <f>ROUNDDOWN(((ROW(C8922)-ROW(C$7))/C$5)+1,0)</f>
        <v/>
      </c>
    </row>
    <row r="8923">
      <c r="B8923" s="28">
        <f>IF(C8923&lt; $D$4+1,MOD(((ROW(B8923)-ROW(B$7))),$C$5)+1,"")</f>
        <v/>
      </c>
      <c r="C8923" s="28">
        <f>ROUNDDOWN(((ROW(C8923)-ROW(C$7))/C$5)+1,0)</f>
        <v/>
      </c>
    </row>
    <row r="8924">
      <c r="B8924" s="28">
        <f>IF(C8924&lt; $D$4+1,MOD(((ROW(B8924)-ROW(B$7))),$C$5)+1,"")</f>
        <v/>
      </c>
      <c r="C8924" s="28">
        <f>ROUNDDOWN(((ROW(C8924)-ROW(C$7))/C$5)+1,0)</f>
        <v/>
      </c>
    </row>
    <row r="8925">
      <c r="B8925" s="28">
        <f>IF(C8925&lt; $D$4+1,MOD(((ROW(B8925)-ROW(B$7))),$C$5)+1,"")</f>
        <v/>
      </c>
      <c r="C8925" s="28">
        <f>ROUNDDOWN(((ROW(C8925)-ROW(C$7))/C$5)+1,0)</f>
        <v/>
      </c>
    </row>
    <row r="8926">
      <c r="B8926" s="28">
        <f>IF(C8926&lt; $D$4+1,MOD(((ROW(B8926)-ROW(B$7))),$C$5)+1,"")</f>
        <v/>
      </c>
      <c r="C8926" s="28">
        <f>ROUNDDOWN(((ROW(C8926)-ROW(C$7))/C$5)+1,0)</f>
        <v/>
      </c>
    </row>
    <row r="8927">
      <c r="B8927" s="28">
        <f>IF(C8927&lt; $D$4+1,MOD(((ROW(B8927)-ROW(B$7))),$C$5)+1,"")</f>
        <v/>
      </c>
      <c r="C8927" s="28">
        <f>ROUNDDOWN(((ROW(C8927)-ROW(C$7))/C$5)+1,0)</f>
        <v/>
      </c>
    </row>
    <row r="8928">
      <c r="B8928" s="28">
        <f>IF(C8928&lt; $D$4+1,MOD(((ROW(B8928)-ROW(B$7))),$C$5)+1,"")</f>
        <v/>
      </c>
      <c r="C8928" s="28">
        <f>ROUNDDOWN(((ROW(C8928)-ROW(C$7))/C$5)+1,0)</f>
        <v/>
      </c>
    </row>
    <row r="8929">
      <c r="B8929" s="28">
        <f>IF(C8929&lt; $D$4+1,MOD(((ROW(B8929)-ROW(B$7))),$C$5)+1,"")</f>
        <v/>
      </c>
      <c r="C8929" s="28">
        <f>ROUNDDOWN(((ROW(C8929)-ROW(C$7))/C$5)+1,0)</f>
        <v/>
      </c>
    </row>
    <row r="8930">
      <c r="B8930" s="28">
        <f>IF(C8930&lt; $D$4+1,MOD(((ROW(B8930)-ROW(B$7))),$C$5)+1,"")</f>
        <v/>
      </c>
      <c r="C8930" s="28">
        <f>ROUNDDOWN(((ROW(C8930)-ROW(C$7))/C$5)+1,0)</f>
        <v/>
      </c>
    </row>
    <row r="8931">
      <c r="B8931" s="28">
        <f>IF(C8931&lt; $D$4+1,MOD(((ROW(B8931)-ROW(B$7))),$C$5)+1,"")</f>
        <v/>
      </c>
      <c r="C8931" s="28">
        <f>ROUNDDOWN(((ROW(C8931)-ROW(C$7))/C$5)+1,0)</f>
        <v/>
      </c>
    </row>
    <row r="8932">
      <c r="B8932" s="28">
        <f>IF(C8932&lt; $D$4+1,MOD(((ROW(B8932)-ROW(B$7))),$C$5)+1,"")</f>
        <v/>
      </c>
      <c r="C8932" s="28">
        <f>ROUNDDOWN(((ROW(C8932)-ROW(C$7))/C$5)+1,0)</f>
        <v/>
      </c>
    </row>
    <row r="8933">
      <c r="B8933" s="28">
        <f>IF(C8933&lt; $D$4+1,MOD(((ROW(B8933)-ROW(B$7))),$C$5)+1,"")</f>
        <v/>
      </c>
      <c r="C8933" s="28">
        <f>ROUNDDOWN(((ROW(C8933)-ROW(C$7))/C$5)+1,0)</f>
        <v/>
      </c>
    </row>
    <row r="8934">
      <c r="B8934" s="28">
        <f>IF(C8934&lt; $D$4+1,MOD(((ROW(B8934)-ROW(B$7))),$C$5)+1,"")</f>
        <v/>
      </c>
      <c r="C8934" s="28">
        <f>ROUNDDOWN(((ROW(C8934)-ROW(C$7))/C$5)+1,0)</f>
        <v/>
      </c>
    </row>
    <row r="8935">
      <c r="B8935" s="28">
        <f>IF(C8935&lt; $D$4+1,MOD(((ROW(B8935)-ROW(B$7))),$C$5)+1,"")</f>
        <v/>
      </c>
      <c r="C8935" s="28">
        <f>ROUNDDOWN(((ROW(C8935)-ROW(C$7))/C$5)+1,0)</f>
        <v/>
      </c>
    </row>
    <row r="8936">
      <c r="B8936" s="28">
        <f>IF(C8936&lt; $D$4+1,MOD(((ROW(B8936)-ROW(B$7))),$C$5)+1,"")</f>
        <v/>
      </c>
      <c r="C8936" s="28">
        <f>ROUNDDOWN(((ROW(C8936)-ROW(C$7))/C$5)+1,0)</f>
        <v/>
      </c>
    </row>
    <row r="8937">
      <c r="B8937" s="28">
        <f>IF(C8937&lt; $D$4+1,MOD(((ROW(B8937)-ROW(B$7))),$C$5)+1,"")</f>
        <v/>
      </c>
      <c r="C8937" s="28">
        <f>ROUNDDOWN(((ROW(C8937)-ROW(C$7))/C$5)+1,0)</f>
        <v/>
      </c>
    </row>
    <row r="8938">
      <c r="B8938" s="28">
        <f>IF(C8938&lt; $D$4+1,MOD(((ROW(B8938)-ROW(B$7))),$C$5)+1,"")</f>
        <v/>
      </c>
      <c r="C8938" s="28">
        <f>ROUNDDOWN(((ROW(C8938)-ROW(C$7))/C$5)+1,0)</f>
        <v/>
      </c>
    </row>
    <row r="8939">
      <c r="B8939" s="28">
        <f>IF(C8939&lt; $D$4+1,MOD(((ROW(B8939)-ROW(B$7))),$C$5)+1,"")</f>
        <v/>
      </c>
      <c r="C8939" s="28">
        <f>ROUNDDOWN(((ROW(C8939)-ROW(C$7))/C$5)+1,0)</f>
        <v/>
      </c>
    </row>
    <row r="8940">
      <c r="B8940" s="28">
        <f>IF(C8940&lt; $D$4+1,MOD(((ROW(B8940)-ROW(B$7))),$C$5)+1,"")</f>
        <v/>
      </c>
      <c r="C8940" s="28">
        <f>ROUNDDOWN(((ROW(C8940)-ROW(C$7))/C$5)+1,0)</f>
        <v/>
      </c>
    </row>
    <row r="8941">
      <c r="B8941" s="28">
        <f>IF(C8941&lt; $D$4+1,MOD(((ROW(B8941)-ROW(B$7))),$C$5)+1,"")</f>
        <v/>
      </c>
      <c r="C8941" s="28">
        <f>ROUNDDOWN(((ROW(C8941)-ROW(C$7))/C$5)+1,0)</f>
        <v/>
      </c>
    </row>
    <row r="8942">
      <c r="B8942" s="28">
        <f>IF(C8942&lt; $D$4+1,MOD(((ROW(B8942)-ROW(B$7))),$C$5)+1,"")</f>
        <v/>
      </c>
      <c r="C8942" s="28">
        <f>ROUNDDOWN(((ROW(C8942)-ROW(C$7))/C$5)+1,0)</f>
        <v/>
      </c>
    </row>
    <row r="8943">
      <c r="B8943" s="28">
        <f>IF(C8943&lt; $D$4+1,MOD(((ROW(B8943)-ROW(B$7))),$C$5)+1,"")</f>
        <v/>
      </c>
      <c r="C8943" s="28">
        <f>ROUNDDOWN(((ROW(C8943)-ROW(C$7))/C$5)+1,0)</f>
        <v/>
      </c>
    </row>
    <row r="8944">
      <c r="B8944" s="28">
        <f>IF(C8944&lt; $D$4+1,MOD(((ROW(B8944)-ROW(B$7))),$C$5)+1,"")</f>
        <v/>
      </c>
      <c r="C8944" s="28">
        <f>ROUNDDOWN(((ROW(C8944)-ROW(C$7))/C$5)+1,0)</f>
        <v/>
      </c>
    </row>
    <row r="8945">
      <c r="B8945" s="28">
        <f>IF(C8945&lt; $D$4+1,MOD(((ROW(B8945)-ROW(B$7))),$C$5)+1,"")</f>
        <v/>
      </c>
      <c r="C8945" s="28">
        <f>ROUNDDOWN(((ROW(C8945)-ROW(C$7))/C$5)+1,0)</f>
        <v/>
      </c>
    </row>
    <row r="8946">
      <c r="B8946" s="28">
        <f>IF(C8946&lt; $D$4+1,MOD(((ROW(B8946)-ROW(B$7))),$C$5)+1,"")</f>
        <v/>
      </c>
      <c r="C8946" s="28">
        <f>ROUNDDOWN(((ROW(C8946)-ROW(C$7))/C$5)+1,0)</f>
        <v/>
      </c>
    </row>
    <row r="8947">
      <c r="B8947" s="28">
        <f>IF(C8947&lt; $D$4+1,MOD(((ROW(B8947)-ROW(B$7))),$C$5)+1,"")</f>
        <v/>
      </c>
      <c r="C8947" s="28">
        <f>ROUNDDOWN(((ROW(C8947)-ROW(C$7))/C$5)+1,0)</f>
        <v/>
      </c>
    </row>
    <row r="8948">
      <c r="B8948" s="28">
        <f>IF(C8948&lt; $D$4+1,MOD(((ROW(B8948)-ROW(B$7))),$C$5)+1,"")</f>
        <v/>
      </c>
      <c r="C8948" s="28">
        <f>ROUNDDOWN(((ROW(C8948)-ROW(C$7))/C$5)+1,0)</f>
        <v/>
      </c>
    </row>
    <row r="8949">
      <c r="B8949" s="28">
        <f>IF(C8949&lt; $D$4+1,MOD(((ROW(B8949)-ROW(B$7))),$C$5)+1,"")</f>
        <v/>
      </c>
      <c r="C8949" s="28">
        <f>ROUNDDOWN(((ROW(C8949)-ROW(C$7))/C$5)+1,0)</f>
        <v/>
      </c>
    </row>
    <row r="8950">
      <c r="B8950" s="28">
        <f>IF(C8950&lt; $D$4+1,MOD(((ROW(B8950)-ROW(B$7))),$C$5)+1,"")</f>
        <v/>
      </c>
      <c r="C8950" s="28">
        <f>ROUNDDOWN(((ROW(C8950)-ROW(C$7))/C$5)+1,0)</f>
        <v/>
      </c>
    </row>
    <row r="8951">
      <c r="B8951" s="28">
        <f>IF(C8951&lt; $D$4+1,MOD(((ROW(B8951)-ROW(B$7))),$C$5)+1,"")</f>
        <v/>
      </c>
      <c r="C8951" s="28">
        <f>ROUNDDOWN(((ROW(C8951)-ROW(C$7))/C$5)+1,0)</f>
        <v/>
      </c>
    </row>
    <row r="8952">
      <c r="B8952" s="28">
        <f>IF(C8952&lt; $D$4+1,MOD(((ROW(B8952)-ROW(B$7))),$C$5)+1,"")</f>
        <v/>
      </c>
      <c r="C8952" s="28">
        <f>ROUNDDOWN(((ROW(C8952)-ROW(C$7))/C$5)+1,0)</f>
        <v/>
      </c>
    </row>
    <row r="8953">
      <c r="B8953" s="28">
        <f>IF(C8953&lt; $D$4+1,MOD(((ROW(B8953)-ROW(B$7))),$C$5)+1,"")</f>
        <v/>
      </c>
      <c r="C8953" s="28">
        <f>ROUNDDOWN(((ROW(C8953)-ROW(C$7))/C$5)+1,0)</f>
        <v/>
      </c>
    </row>
    <row r="8954">
      <c r="B8954" s="28">
        <f>IF(C8954&lt; $D$4+1,MOD(((ROW(B8954)-ROW(B$7))),$C$5)+1,"")</f>
        <v/>
      </c>
      <c r="C8954" s="28">
        <f>ROUNDDOWN(((ROW(C8954)-ROW(C$7))/C$5)+1,0)</f>
        <v/>
      </c>
    </row>
    <row r="8955">
      <c r="B8955" s="28">
        <f>IF(C8955&lt; $D$4+1,MOD(((ROW(B8955)-ROW(B$7))),$C$5)+1,"")</f>
        <v/>
      </c>
      <c r="C8955" s="28">
        <f>ROUNDDOWN(((ROW(C8955)-ROW(C$7))/C$5)+1,0)</f>
        <v/>
      </c>
    </row>
    <row r="8956">
      <c r="B8956" s="28">
        <f>IF(C8956&lt; $D$4+1,MOD(((ROW(B8956)-ROW(B$7))),$C$5)+1,"")</f>
        <v/>
      </c>
      <c r="C8956" s="28">
        <f>ROUNDDOWN(((ROW(C8956)-ROW(C$7))/C$5)+1,0)</f>
        <v/>
      </c>
    </row>
    <row r="8957">
      <c r="B8957" s="28">
        <f>IF(C8957&lt; $D$4+1,MOD(((ROW(B8957)-ROW(B$7))),$C$5)+1,"")</f>
        <v/>
      </c>
      <c r="C8957" s="28">
        <f>ROUNDDOWN(((ROW(C8957)-ROW(C$7))/C$5)+1,0)</f>
        <v/>
      </c>
    </row>
    <row r="8958">
      <c r="B8958" s="28">
        <f>IF(C8958&lt; $D$4+1,MOD(((ROW(B8958)-ROW(B$7))),$C$5)+1,"")</f>
        <v/>
      </c>
      <c r="C8958" s="28">
        <f>ROUNDDOWN(((ROW(C8958)-ROW(C$7))/C$5)+1,0)</f>
        <v/>
      </c>
    </row>
    <row r="8959">
      <c r="B8959" s="28">
        <f>IF(C8959&lt; $D$4+1,MOD(((ROW(B8959)-ROW(B$7))),$C$5)+1,"")</f>
        <v/>
      </c>
      <c r="C8959" s="28">
        <f>ROUNDDOWN(((ROW(C8959)-ROW(C$7))/C$5)+1,0)</f>
        <v/>
      </c>
    </row>
    <row r="8960">
      <c r="B8960" s="28">
        <f>IF(C8960&lt; $D$4+1,MOD(((ROW(B8960)-ROW(B$7))),$C$5)+1,"")</f>
        <v/>
      </c>
      <c r="C8960" s="28">
        <f>ROUNDDOWN(((ROW(C8960)-ROW(C$7))/C$5)+1,0)</f>
        <v/>
      </c>
    </row>
    <row r="8961">
      <c r="B8961" s="28">
        <f>IF(C8961&lt; $D$4+1,MOD(((ROW(B8961)-ROW(B$7))),$C$5)+1,"")</f>
        <v/>
      </c>
      <c r="C8961" s="28">
        <f>ROUNDDOWN(((ROW(C8961)-ROW(C$7))/C$5)+1,0)</f>
        <v/>
      </c>
    </row>
    <row r="8962">
      <c r="B8962" s="28">
        <f>IF(C8962&lt; $D$4+1,MOD(((ROW(B8962)-ROW(B$7))),$C$5)+1,"")</f>
        <v/>
      </c>
      <c r="C8962" s="28">
        <f>ROUNDDOWN(((ROW(C8962)-ROW(C$7))/C$5)+1,0)</f>
        <v/>
      </c>
    </row>
    <row r="8963">
      <c r="B8963" s="28">
        <f>IF(C8963&lt; $D$4+1,MOD(((ROW(B8963)-ROW(B$7))),$C$5)+1,"")</f>
        <v/>
      </c>
      <c r="C8963" s="28">
        <f>ROUNDDOWN(((ROW(C8963)-ROW(C$7))/C$5)+1,0)</f>
        <v/>
      </c>
    </row>
    <row r="8964">
      <c r="B8964" s="28">
        <f>IF(C8964&lt; $D$4+1,MOD(((ROW(B8964)-ROW(B$7))),$C$5)+1,"")</f>
        <v/>
      </c>
      <c r="C8964" s="28">
        <f>ROUNDDOWN(((ROW(C8964)-ROW(C$7))/C$5)+1,0)</f>
        <v/>
      </c>
    </row>
    <row r="8965">
      <c r="B8965" s="28">
        <f>IF(C8965&lt; $D$4+1,MOD(((ROW(B8965)-ROW(B$7))),$C$5)+1,"")</f>
        <v/>
      </c>
      <c r="C8965" s="28">
        <f>ROUNDDOWN(((ROW(C8965)-ROW(C$7))/C$5)+1,0)</f>
        <v/>
      </c>
    </row>
    <row r="8966">
      <c r="B8966" s="28">
        <f>IF(C8966&lt; $D$4+1,MOD(((ROW(B8966)-ROW(B$7))),$C$5)+1,"")</f>
        <v/>
      </c>
      <c r="C8966" s="28">
        <f>ROUNDDOWN(((ROW(C8966)-ROW(C$7))/C$5)+1,0)</f>
        <v/>
      </c>
    </row>
    <row r="8967">
      <c r="B8967" s="28">
        <f>IF(C8967&lt; $D$4+1,MOD(((ROW(B8967)-ROW(B$7))),$C$5)+1,"")</f>
        <v/>
      </c>
      <c r="C8967" s="28">
        <f>ROUNDDOWN(((ROW(C8967)-ROW(C$7))/C$5)+1,0)</f>
        <v/>
      </c>
    </row>
    <row r="8968">
      <c r="B8968" s="28">
        <f>IF(C8968&lt; $D$4+1,MOD(((ROW(B8968)-ROW(B$7))),$C$5)+1,"")</f>
        <v/>
      </c>
      <c r="C8968" s="28">
        <f>ROUNDDOWN(((ROW(C8968)-ROW(C$7))/C$5)+1,0)</f>
        <v/>
      </c>
    </row>
    <row r="8969">
      <c r="B8969" s="28">
        <f>IF(C8969&lt; $D$4+1,MOD(((ROW(B8969)-ROW(B$7))),$C$5)+1,"")</f>
        <v/>
      </c>
      <c r="C8969" s="28">
        <f>ROUNDDOWN(((ROW(C8969)-ROW(C$7))/C$5)+1,0)</f>
        <v/>
      </c>
    </row>
    <row r="8970">
      <c r="B8970" s="28">
        <f>IF(C8970&lt; $D$4+1,MOD(((ROW(B8970)-ROW(B$7))),$C$5)+1,"")</f>
        <v/>
      </c>
      <c r="C8970" s="28">
        <f>ROUNDDOWN(((ROW(C8970)-ROW(C$7))/C$5)+1,0)</f>
        <v/>
      </c>
    </row>
    <row r="8971">
      <c r="B8971" s="28">
        <f>IF(C8971&lt; $D$4+1,MOD(((ROW(B8971)-ROW(B$7))),$C$5)+1,"")</f>
        <v/>
      </c>
      <c r="C8971" s="28">
        <f>ROUNDDOWN(((ROW(C8971)-ROW(C$7))/C$5)+1,0)</f>
        <v/>
      </c>
    </row>
    <row r="8972">
      <c r="B8972" s="28">
        <f>IF(C8972&lt; $D$4+1,MOD(((ROW(B8972)-ROW(B$7))),$C$5)+1,"")</f>
        <v/>
      </c>
      <c r="C8972" s="28">
        <f>ROUNDDOWN(((ROW(C8972)-ROW(C$7))/C$5)+1,0)</f>
        <v/>
      </c>
    </row>
    <row r="8973">
      <c r="B8973" s="28">
        <f>IF(C8973&lt; $D$4+1,MOD(((ROW(B8973)-ROW(B$7))),$C$5)+1,"")</f>
        <v/>
      </c>
      <c r="C8973" s="28">
        <f>ROUNDDOWN(((ROW(C8973)-ROW(C$7))/C$5)+1,0)</f>
        <v/>
      </c>
    </row>
    <row r="8974">
      <c r="B8974" s="28">
        <f>IF(C8974&lt; $D$4+1,MOD(((ROW(B8974)-ROW(B$7))),$C$5)+1,"")</f>
        <v/>
      </c>
      <c r="C8974" s="28">
        <f>ROUNDDOWN(((ROW(C8974)-ROW(C$7))/C$5)+1,0)</f>
        <v/>
      </c>
    </row>
    <row r="8975">
      <c r="B8975" s="28">
        <f>IF(C8975&lt; $D$4+1,MOD(((ROW(B8975)-ROW(B$7))),$C$5)+1,"")</f>
        <v/>
      </c>
      <c r="C8975" s="28">
        <f>ROUNDDOWN(((ROW(C8975)-ROW(C$7))/C$5)+1,0)</f>
        <v/>
      </c>
    </row>
    <row r="8976">
      <c r="B8976" s="28">
        <f>IF(C8976&lt; $D$4+1,MOD(((ROW(B8976)-ROW(B$7))),$C$5)+1,"")</f>
        <v/>
      </c>
      <c r="C8976" s="28">
        <f>ROUNDDOWN(((ROW(C8976)-ROW(C$7))/C$5)+1,0)</f>
        <v/>
      </c>
    </row>
    <row r="8977">
      <c r="B8977" s="28">
        <f>IF(C8977&lt; $D$4+1,MOD(((ROW(B8977)-ROW(B$7))),$C$5)+1,"")</f>
        <v/>
      </c>
      <c r="C8977" s="28">
        <f>ROUNDDOWN(((ROW(C8977)-ROW(C$7))/C$5)+1,0)</f>
        <v/>
      </c>
    </row>
    <row r="8978">
      <c r="B8978" s="28">
        <f>IF(C8978&lt; $D$4+1,MOD(((ROW(B8978)-ROW(B$7))),$C$5)+1,"")</f>
        <v/>
      </c>
      <c r="C8978" s="28">
        <f>ROUNDDOWN(((ROW(C8978)-ROW(C$7))/C$5)+1,0)</f>
        <v/>
      </c>
    </row>
    <row r="8979">
      <c r="B8979" s="28">
        <f>IF(C8979&lt; $D$4+1,MOD(((ROW(B8979)-ROW(B$7))),$C$5)+1,"")</f>
        <v/>
      </c>
      <c r="C8979" s="28">
        <f>ROUNDDOWN(((ROW(C8979)-ROW(C$7))/C$5)+1,0)</f>
        <v/>
      </c>
    </row>
    <row r="8980">
      <c r="B8980" s="28">
        <f>IF(C8980&lt; $D$4+1,MOD(((ROW(B8980)-ROW(B$7))),$C$5)+1,"")</f>
        <v/>
      </c>
      <c r="C8980" s="28">
        <f>ROUNDDOWN(((ROW(C8980)-ROW(C$7))/C$5)+1,0)</f>
        <v/>
      </c>
    </row>
    <row r="8981">
      <c r="B8981" s="28">
        <f>IF(C8981&lt; $D$4+1,MOD(((ROW(B8981)-ROW(B$7))),$C$5)+1,"")</f>
        <v/>
      </c>
      <c r="C8981" s="28">
        <f>ROUNDDOWN(((ROW(C8981)-ROW(C$7))/C$5)+1,0)</f>
        <v/>
      </c>
    </row>
    <row r="8982">
      <c r="B8982" s="28">
        <f>IF(C8982&lt; $D$4+1,MOD(((ROW(B8982)-ROW(B$7))),$C$5)+1,"")</f>
        <v/>
      </c>
      <c r="C8982" s="28">
        <f>ROUNDDOWN(((ROW(C8982)-ROW(C$7))/C$5)+1,0)</f>
        <v/>
      </c>
    </row>
    <row r="8983">
      <c r="B8983" s="28">
        <f>IF(C8983&lt; $D$4+1,MOD(((ROW(B8983)-ROW(B$7))),$C$5)+1,"")</f>
        <v/>
      </c>
      <c r="C8983" s="28">
        <f>ROUNDDOWN(((ROW(C8983)-ROW(C$7))/C$5)+1,0)</f>
        <v/>
      </c>
    </row>
    <row r="8984">
      <c r="B8984" s="28">
        <f>IF(C8984&lt; $D$4+1,MOD(((ROW(B8984)-ROW(B$7))),$C$5)+1,"")</f>
        <v/>
      </c>
      <c r="C8984" s="28">
        <f>ROUNDDOWN(((ROW(C8984)-ROW(C$7))/C$5)+1,0)</f>
        <v/>
      </c>
    </row>
    <row r="8985">
      <c r="B8985" s="28">
        <f>IF(C8985&lt; $D$4+1,MOD(((ROW(B8985)-ROW(B$7))),$C$5)+1,"")</f>
        <v/>
      </c>
      <c r="C8985" s="28">
        <f>ROUNDDOWN(((ROW(C8985)-ROW(C$7))/C$5)+1,0)</f>
        <v/>
      </c>
    </row>
    <row r="8986">
      <c r="B8986" s="28">
        <f>IF(C8986&lt; $D$4+1,MOD(((ROW(B8986)-ROW(B$7))),$C$5)+1,"")</f>
        <v/>
      </c>
      <c r="C8986" s="28">
        <f>ROUNDDOWN(((ROW(C8986)-ROW(C$7))/C$5)+1,0)</f>
        <v/>
      </c>
    </row>
    <row r="8987">
      <c r="B8987" s="28">
        <f>IF(C8987&lt; $D$4+1,MOD(((ROW(B8987)-ROW(B$7))),$C$5)+1,"")</f>
        <v/>
      </c>
      <c r="C8987" s="28">
        <f>ROUNDDOWN(((ROW(C8987)-ROW(C$7))/C$5)+1,0)</f>
        <v/>
      </c>
    </row>
    <row r="8988">
      <c r="B8988" s="28">
        <f>IF(C8988&lt; $D$4+1,MOD(((ROW(B8988)-ROW(B$7))),$C$5)+1,"")</f>
        <v/>
      </c>
      <c r="C8988" s="28">
        <f>ROUNDDOWN(((ROW(C8988)-ROW(C$7))/C$5)+1,0)</f>
        <v/>
      </c>
    </row>
    <row r="8989">
      <c r="B8989" s="28">
        <f>IF(C8989&lt; $D$4+1,MOD(((ROW(B8989)-ROW(B$7))),$C$5)+1,"")</f>
        <v/>
      </c>
      <c r="C8989" s="28">
        <f>ROUNDDOWN(((ROW(C8989)-ROW(C$7))/C$5)+1,0)</f>
        <v/>
      </c>
    </row>
    <row r="8990">
      <c r="B8990" s="28">
        <f>IF(C8990&lt; $D$4+1,MOD(((ROW(B8990)-ROW(B$7))),$C$5)+1,"")</f>
        <v/>
      </c>
      <c r="C8990" s="28">
        <f>ROUNDDOWN(((ROW(C8990)-ROW(C$7))/C$5)+1,0)</f>
        <v/>
      </c>
    </row>
    <row r="8991">
      <c r="B8991" s="28">
        <f>IF(C8991&lt; $D$4+1,MOD(((ROW(B8991)-ROW(B$7))),$C$5)+1,"")</f>
        <v/>
      </c>
      <c r="C8991" s="28">
        <f>ROUNDDOWN(((ROW(C8991)-ROW(C$7))/C$5)+1,0)</f>
        <v/>
      </c>
    </row>
    <row r="8992">
      <c r="B8992" s="28">
        <f>IF(C8992&lt; $D$4+1,MOD(((ROW(B8992)-ROW(B$7))),$C$5)+1,"")</f>
        <v/>
      </c>
      <c r="C8992" s="28">
        <f>ROUNDDOWN(((ROW(C8992)-ROW(C$7))/C$5)+1,0)</f>
        <v/>
      </c>
    </row>
    <row r="8993">
      <c r="B8993" s="28">
        <f>IF(C8993&lt; $D$4+1,MOD(((ROW(B8993)-ROW(B$7))),$C$5)+1,"")</f>
        <v/>
      </c>
      <c r="C8993" s="28">
        <f>ROUNDDOWN(((ROW(C8993)-ROW(C$7))/C$5)+1,0)</f>
        <v/>
      </c>
    </row>
    <row r="8994">
      <c r="B8994" s="28">
        <f>IF(C8994&lt; $D$4+1,MOD(((ROW(B8994)-ROW(B$7))),$C$5)+1,"")</f>
        <v/>
      </c>
      <c r="C8994" s="28">
        <f>ROUNDDOWN(((ROW(C8994)-ROW(C$7))/C$5)+1,0)</f>
        <v/>
      </c>
    </row>
    <row r="8995">
      <c r="B8995" s="28">
        <f>IF(C8995&lt; $D$4+1,MOD(((ROW(B8995)-ROW(B$7))),$C$5)+1,"")</f>
        <v/>
      </c>
      <c r="C8995" s="28">
        <f>ROUNDDOWN(((ROW(C8995)-ROW(C$7))/C$5)+1,0)</f>
        <v/>
      </c>
    </row>
    <row r="8996">
      <c r="B8996" s="28">
        <f>IF(C8996&lt; $D$4+1,MOD(((ROW(B8996)-ROW(B$7))),$C$5)+1,"")</f>
        <v/>
      </c>
      <c r="C8996" s="28">
        <f>ROUNDDOWN(((ROW(C8996)-ROW(C$7))/C$5)+1,0)</f>
        <v/>
      </c>
    </row>
    <row r="8997">
      <c r="B8997" s="28">
        <f>IF(C8997&lt; $D$4+1,MOD(((ROW(B8997)-ROW(B$7))),$C$5)+1,"")</f>
        <v/>
      </c>
      <c r="C8997" s="28">
        <f>ROUNDDOWN(((ROW(C8997)-ROW(C$7))/C$5)+1,0)</f>
        <v/>
      </c>
    </row>
    <row r="8998">
      <c r="B8998" s="28">
        <f>IF(C8998&lt; $D$4+1,MOD(((ROW(B8998)-ROW(B$7))),$C$5)+1,"")</f>
        <v/>
      </c>
      <c r="C8998" s="28">
        <f>ROUNDDOWN(((ROW(C8998)-ROW(C$7))/C$5)+1,0)</f>
        <v/>
      </c>
    </row>
    <row r="8999">
      <c r="B8999" s="28">
        <f>IF(C8999&lt; $D$4+1,MOD(((ROW(B8999)-ROW(B$7))),$C$5)+1,"")</f>
        <v/>
      </c>
      <c r="C8999" s="28">
        <f>ROUNDDOWN(((ROW(C8999)-ROW(C$7))/C$5)+1,0)</f>
        <v/>
      </c>
    </row>
    <row r="9000">
      <c r="B9000" s="28">
        <f>IF(C9000&lt; $D$4+1,MOD(((ROW(B9000)-ROW(B$7))),$C$5)+1,"")</f>
        <v/>
      </c>
      <c r="C9000" s="28">
        <f>ROUNDDOWN(((ROW(C9000)-ROW(C$7))/C$5)+1,0)</f>
        <v/>
      </c>
    </row>
    <row r="9001">
      <c r="B9001" s="28">
        <f>IF(C9001&lt; $D$4+1,MOD(((ROW(B9001)-ROW(B$7))),$C$5)+1,"")</f>
        <v/>
      </c>
      <c r="C9001" s="28">
        <f>ROUNDDOWN(((ROW(C9001)-ROW(C$7))/C$5)+1,0)</f>
        <v/>
      </c>
    </row>
    <row r="9002">
      <c r="B9002" s="28">
        <f>IF(C9002&lt; $D$4+1,MOD(((ROW(B9002)-ROW(B$7))),$C$5)+1,"")</f>
        <v/>
      </c>
      <c r="C9002" s="28">
        <f>ROUNDDOWN(((ROW(C9002)-ROW(C$7))/C$5)+1,0)</f>
        <v/>
      </c>
    </row>
    <row r="9003">
      <c r="B9003" s="28">
        <f>IF(C9003&lt; $D$4+1,MOD(((ROW(B9003)-ROW(B$7))),$C$5)+1,"")</f>
        <v/>
      </c>
      <c r="C9003" s="28">
        <f>ROUNDDOWN(((ROW(C9003)-ROW(C$7))/C$5)+1,0)</f>
        <v/>
      </c>
    </row>
    <row r="9004">
      <c r="B9004" s="28">
        <f>IF(C9004&lt; $D$4+1,MOD(((ROW(B9004)-ROW(B$7))),$C$5)+1,"")</f>
        <v/>
      </c>
      <c r="C9004" s="28">
        <f>ROUNDDOWN(((ROW(C9004)-ROW(C$7))/C$5)+1,0)</f>
        <v/>
      </c>
    </row>
    <row r="9005">
      <c r="B9005" s="28">
        <f>IF(C9005&lt; $D$4+1,MOD(((ROW(B9005)-ROW(B$7))),$C$5)+1,"")</f>
        <v/>
      </c>
      <c r="C9005" s="28">
        <f>ROUNDDOWN(((ROW(C9005)-ROW(C$7))/C$5)+1,0)</f>
        <v/>
      </c>
    </row>
    <row r="9006">
      <c r="B9006" s="28">
        <f>IF(C9006&lt; $D$4+1,MOD(((ROW(B9006)-ROW(B$7))),$C$5)+1,"")</f>
        <v/>
      </c>
      <c r="C9006" s="28">
        <f>ROUNDDOWN(((ROW(C9006)-ROW(C$7))/C$5)+1,0)</f>
        <v/>
      </c>
    </row>
    <row r="9007">
      <c r="B9007" s="28">
        <f>IF(C9007&lt; $D$4+1,MOD(((ROW(B9007)-ROW(B$7))),$C$5)+1,"")</f>
        <v/>
      </c>
      <c r="C9007" s="28">
        <f>ROUNDDOWN(((ROW(C9007)-ROW(C$7))/C$5)+1,0)</f>
        <v/>
      </c>
    </row>
    <row r="9008">
      <c r="B9008" s="28">
        <f>IF(C9008&lt; $D$4+1,MOD(((ROW(B9008)-ROW(B$7))),$C$5)+1,"")</f>
        <v/>
      </c>
      <c r="C9008" s="28">
        <f>ROUNDDOWN(((ROW(C9008)-ROW(C$7))/C$5)+1,0)</f>
        <v/>
      </c>
    </row>
    <row r="9009">
      <c r="B9009" s="28">
        <f>IF(C9009&lt; $D$4+1,MOD(((ROW(B9009)-ROW(B$7))),$C$5)+1,"")</f>
        <v/>
      </c>
      <c r="C9009" s="28">
        <f>ROUNDDOWN(((ROW(C9009)-ROW(C$7))/C$5)+1,0)</f>
        <v/>
      </c>
    </row>
    <row r="9010">
      <c r="B9010" s="28">
        <f>IF(C9010&lt; $D$4+1,MOD(((ROW(B9010)-ROW(B$7))),$C$5)+1,"")</f>
        <v/>
      </c>
      <c r="C9010" s="28">
        <f>ROUNDDOWN(((ROW(C9010)-ROW(C$7))/C$5)+1,0)</f>
        <v/>
      </c>
    </row>
    <row r="9011">
      <c r="B9011" s="28">
        <f>IF(C9011&lt; $D$4+1,MOD(((ROW(B9011)-ROW(B$7))),$C$5)+1,"")</f>
        <v/>
      </c>
      <c r="C9011" s="28">
        <f>ROUNDDOWN(((ROW(C9011)-ROW(C$7))/C$5)+1,0)</f>
        <v/>
      </c>
    </row>
    <row r="9012">
      <c r="B9012" s="28">
        <f>IF(C9012&lt; $D$4+1,MOD(((ROW(B9012)-ROW(B$7))),$C$5)+1,"")</f>
        <v/>
      </c>
      <c r="C9012" s="28">
        <f>ROUNDDOWN(((ROW(C9012)-ROW(C$7))/C$5)+1,0)</f>
        <v/>
      </c>
    </row>
    <row r="9013">
      <c r="B9013" s="28">
        <f>IF(C9013&lt; $D$4+1,MOD(((ROW(B9013)-ROW(B$7))),$C$5)+1,"")</f>
        <v/>
      </c>
      <c r="C9013" s="28">
        <f>ROUNDDOWN(((ROW(C9013)-ROW(C$7))/C$5)+1,0)</f>
        <v/>
      </c>
    </row>
    <row r="9014">
      <c r="B9014" s="28">
        <f>IF(C9014&lt; $D$4+1,MOD(((ROW(B9014)-ROW(B$7))),$C$5)+1,"")</f>
        <v/>
      </c>
      <c r="C9014" s="28">
        <f>ROUNDDOWN(((ROW(C9014)-ROW(C$7))/C$5)+1,0)</f>
        <v/>
      </c>
    </row>
    <row r="9015">
      <c r="B9015" s="28">
        <f>IF(C9015&lt; $D$4+1,MOD(((ROW(B9015)-ROW(B$7))),$C$5)+1,"")</f>
        <v/>
      </c>
      <c r="C9015" s="28">
        <f>ROUNDDOWN(((ROW(C9015)-ROW(C$7))/C$5)+1,0)</f>
        <v/>
      </c>
    </row>
    <row r="9016">
      <c r="B9016" s="28">
        <f>IF(C9016&lt; $D$4+1,MOD(((ROW(B9016)-ROW(B$7))),$C$5)+1,"")</f>
        <v/>
      </c>
      <c r="C9016" s="28">
        <f>ROUNDDOWN(((ROW(C9016)-ROW(C$7))/C$5)+1,0)</f>
        <v/>
      </c>
    </row>
    <row r="9017">
      <c r="B9017" s="28">
        <f>IF(C9017&lt; $D$4+1,MOD(((ROW(B9017)-ROW(B$7))),$C$5)+1,"")</f>
        <v/>
      </c>
      <c r="C9017" s="28">
        <f>ROUNDDOWN(((ROW(C9017)-ROW(C$7))/C$5)+1,0)</f>
        <v/>
      </c>
    </row>
    <row r="9018">
      <c r="B9018" s="28">
        <f>IF(C9018&lt; $D$4+1,MOD(((ROW(B9018)-ROW(B$7))),$C$5)+1,"")</f>
        <v/>
      </c>
      <c r="C9018" s="28">
        <f>ROUNDDOWN(((ROW(C9018)-ROW(C$7))/C$5)+1,0)</f>
        <v/>
      </c>
    </row>
    <row r="9019">
      <c r="B9019" s="28">
        <f>IF(C9019&lt; $D$4+1,MOD(((ROW(B9019)-ROW(B$7))),$C$5)+1,"")</f>
        <v/>
      </c>
      <c r="C9019" s="28">
        <f>ROUNDDOWN(((ROW(C9019)-ROW(C$7))/C$5)+1,0)</f>
        <v/>
      </c>
    </row>
    <row r="9020">
      <c r="B9020" s="28">
        <f>IF(C9020&lt; $D$4+1,MOD(((ROW(B9020)-ROW(B$7))),$C$5)+1,"")</f>
        <v/>
      </c>
      <c r="C9020" s="28">
        <f>ROUNDDOWN(((ROW(C9020)-ROW(C$7))/C$5)+1,0)</f>
        <v/>
      </c>
    </row>
    <row r="9021">
      <c r="B9021" s="28">
        <f>IF(C9021&lt; $D$4+1,MOD(((ROW(B9021)-ROW(B$7))),$C$5)+1,"")</f>
        <v/>
      </c>
      <c r="C9021" s="28">
        <f>ROUNDDOWN(((ROW(C9021)-ROW(C$7))/C$5)+1,0)</f>
        <v/>
      </c>
    </row>
    <row r="9022">
      <c r="B9022" s="28">
        <f>IF(C9022&lt; $D$4+1,MOD(((ROW(B9022)-ROW(B$7))),$C$5)+1,"")</f>
        <v/>
      </c>
      <c r="C9022" s="28">
        <f>ROUNDDOWN(((ROW(C9022)-ROW(C$7))/C$5)+1,0)</f>
        <v/>
      </c>
    </row>
    <row r="9023">
      <c r="B9023" s="28">
        <f>IF(C9023&lt; $D$4+1,MOD(((ROW(B9023)-ROW(B$7))),$C$5)+1,"")</f>
        <v/>
      </c>
      <c r="C9023" s="28">
        <f>ROUNDDOWN(((ROW(C9023)-ROW(C$7))/C$5)+1,0)</f>
        <v/>
      </c>
    </row>
    <row r="9024">
      <c r="B9024" s="28">
        <f>IF(C9024&lt; $D$4+1,MOD(((ROW(B9024)-ROW(B$7))),$C$5)+1,"")</f>
        <v/>
      </c>
      <c r="C9024" s="28">
        <f>ROUNDDOWN(((ROW(C9024)-ROW(C$7))/C$5)+1,0)</f>
        <v/>
      </c>
    </row>
    <row r="9025">
      <c r="B9025" s="28">
        <f>IF(C9025&lt; $D$4+1,MOD(((ROW(B9025)-ROW(B$7))),$C$5)+1,"")</f>
        <v/>
      </c>
      <c r="C9025" s="28">
        <f>ROUNDDOWN(((ROW(C9025)-ROW(C$7))/C$5)+1,0)</f>
        <v/>
      </c>
    </row>
    <row r="9026">
      <c r="B9026" s="28">
        <f>IF(C9026&lt; $D$4+1,MOD(((ROW(B9026)-ROW(B$7))),$C$5)+1,"")</f>
        <v/>
      </c>
      <c r="C9026" s="28">
        <f>ROUNDDOWN(((ROW(C9026)-ROW(C$7))/C$5)+1,0)</f>
        <v/>
      </c>
    </row>
    <row r="9027">
      <c r="B9027" s="28">
        <f>IF(C9027&lt; $D$4+1,MOD(((ROW(B9027)-ROW(B$7))),$C$5)+1,"")</f>
        <v/>
      </c>
      <c r="C9027" s="28">
        <f>ROUNDDOWN(((ROW(C9027)-ROW(C$7))/C$5)+1,0)</f>
        <v/>
      </c>
    </row>
    <row r="9028">
      <c r="B9028" s="28">
        <f>IF(C9028&lt; $D$4+1,MOD(((ROW(B9028)-ROW(B$7))),$C$5)+1,"")</f>
        <v/>
      </c>
      <c r="C9028" s="28">
        <f>ROUNDDOWN(((ROW(C9028)-ROW(C$7))/C$5)+1,0)</f>
        <v/>
      </c>
    </row>
    <row r="9029">
      <c r="B9029" s="28">
        <f>IF(C9029&lt; $D$4+1,MOD(((ROW(B9029)-ROW(B$7))),$C$5)+1,"")</f>
        <v/>
      </c>
      <c r="C9029" s="28">
        <f>ROUNDDOWN(((ROW(C9029)-ROW(C$7))/C$5)+1,0)</f>
        <v/>
      </c>
    </row>
    <row r="9030">
      <c r="B9030" s="28">
        <f>IF(C9030&lt; $D$4+1,MOD(((ROW(B9030)-ROW(B$7))),$C$5)+1,"")</f>
        <v/>
      </c>
      <c r="C9030" s="28">
        <f>ROUNDDOWN(((ROW(C9030)-ROW(C$7))/C$5)+1,0)</f>
        <v/>
      </c>
    </row>
    <row r="9031">
      <c r="B9031" s="28">
        <f>IF(C9031&lt; $D$4+1,MOD(((ROW(B9031)-ROW(B$7))),$C$5)+1,"")</f>
        <v/>
      </c>
      <c r="C9031" s="28">
        <f>ROUNDDOWN(((ROW(C9031)-ROW(C$7))/C$5)+1,0)</f>
        <v/>
      </c>
    </row>
    <row r="9032">
      <c r="B9032" s="28">
        <f>IF(C9032&lt; $D$4+1,MOD(((ROW(B9032)-ROW(B$7))),$C$5)+1,"")</f>
        <v/>
      </c>
      <c r="C9032" s="28">
        <f>ROUNDDOWN(((ROW(C9032)-ROW(C$7))/C$5)+1,0)</f>
        <v/>
      </c>
    </row>
    <row r="9033">
      <c r="B9033" s="28">
        <f>IF(C9033&lt; $D$4+1,MOD(((ROW(B9033)-ROW(B$7))),$C$5)+1,"")</f>
        <v/>
      </c>
      <c r="C9033" s="28">
        <f>ROUNDDOWN(((ROW(C9033)-ROW(C$7))/C$5)+1,0)</f>
        <v/>
      </c>
    </row>
    <row r="9034">
      <c r="B9034" s="28">
        <f>IF(C9034&lt; $D$4+1,MOD(((ROW(B9034)-ROW(B$7))),$C$5)+1,"")</f>
        <v/>
      </c>
      <c r="C9034" s="28">
        <f>ROUNDDOWN(((ROW(C9034)-ROW(C$7))/C$5)+1,0)</f>
        <v/>
      </c>
    </row>
    <row r="9035">
      <c r="B9035" s="28">
        <f>IF(C9035&lt; $D$4+1,MOD(((ROW(B9035)-ROW(B$7))),$C$5)+1,"")</f>
        <v/>
      </c>
      <c r="C9035" s="28">
        <f>ROUNDDOWN(((ROW(C9035)-ROW(C$7))/C$5)+1,0)</f>
        <v/>
      </c>
    </row>
    <row r="9036">
      <c r="B9036" s="28">
        <f>IF(C9036&lt; $D$4+1,MOD(((ROW(B9036)-ROW(B$7))),$C$5)+1,"")</f>
        <v/>
      </c>
      <c r="C9036" s="28">
        <f>ROUNDDOWN(((ROW(C9036)-ROW(C$7))/C$5)+1,0)</f>
        <v/>
      </c>
    </row>
    <row r="9037">
      <c r="B9037" s="28">
        <f>IF(C9037&lt; $D$4+1,MOD(((ROW(B9037)-ROW(B$7))),$C$5)+1,"")</f>
        <v/>
      </c>
      <c r="C9037" s="28">
        <f>ROUNDDOWN(((ROW(C9037)-ROW(C$7))/C$5)+1,0)</f>
        <v/>
      </c>
    </row>
    <row r="9038">
      <c r="B9038" s="28">
        <f>IF(C9038&lt; $D$4+1,MOD(((ROW(B9038)-ROW(B$7))),$C$5)+1,"")</f>
        <v/>
      </c>
      <c r="C9038" s="28">
        <f>ROUNDDOWN(((ROW(C9038)-ROW(C$7))/C$5)+1,0)</f>
        <v/>
      </c>
    </row>
    <row r="9039">
      <c r="B9039" s="28">
        <f>IF(C9039&lt; $D$4+1,MOD(((ROW(B9039)-ROW(B$7))),$C$5)+1,"")</f>
        <v/>
      </c>
      <c r="C9039" s="28">
        <f>ROUNDDOWN(((ROW(C9039)-ROW(C$7))/C$5)+1,0)</f>
        <v/>
      </c>
    </row>
    <row r="9040">
      <c r="B9040" s="28">
        <f>IF(C9040&lt; $D$4+1,MOD(((ROW(B9040)-ROW(B$7))),$C$5)+1,"")</f>
        <v/>
      </c>
      <c r="C9040" s="28">
        <f>ROUNDDOWN(((ROW(C9040)-ROW(C$7))/C$5)+1,0)</f>
        <v/>
      </c>
    </row>
    <row r="9041">
      <c r="B9041" s="28">
        <f>IF(C9041&lt; $D$4+1,MOD(((ROW(B9041)-ROW(B$7))),$C$5)+1,"")</f>
        <v/>
      </c>
      <c r="C9041" s="28">
        <f>ROUNDDOWN(((ROW(C9041)-ROW(C$7))/C$5)+1,0)</f>
        <v/>
      </c>
    </row>
    <row r="9042">
      <c r="B9042" s="28">
        <f>IF(C9042&lt; $D$4+1,MOD(((ROW(B9042)-ROW(B$7))),$C$5)+1,"")</f>
        <v/>
      </c>
      <c r="C9042" s="28">
        <f>ROUNDDOWN(((ROW(C9042)-ROW(C$7))/C$5)+1,0)</f>
        <v/>
      </c>
    </row>
    <row r="9043">
      <c r="B9043" s="28">
        <f>IF(C9043&lt; $D$4+1,MOD(((ROW(B9043)-ROW(B$7))),$C$5)+1,"")</f>
        <v/>
      </c>
      <c r="C9043" s="28">
        <f>ROUNDDOWN(((ROW(C9043)-ROW(C$7))/C$5)+1,0)</f>
        <v/>
      </c>
    </row>
    <row r="9044">
      <c r="B9044" s="28">
        <f>IF(C9044&lt; $D$4+1,MOD(((ROW(B9044)-ROW(B$7))),$C$5)+1,"")</f>
        <v/>
      </c>
      <c r="C9044" s="28">
        <f>ROUNDDOWN(((ROW(C9044)-ROW(C$7))/C$5)+1,0)</f>
        <v/>
      </c>
    </row>
    <row r="9045">
      <c r="B9045" s="28">
        <f>IF(C9045&lt; $D$4+1,MOD(((ROW(B9045)-ROW(B$7))),$C$5)+1,"")</f>
        <v/>
      </c>
      <c r="C9045" s="28">
        <f>ROUNDDOWN(((ROW(C9045)-ROW(C$7))/C$5)+1,0)</f>
        <v/>
      </c>
    </row>
    <row r="9046">
      <c r="B9046" s="28">
        <f>IF(C9046&lt; $D$4+1,MOD(((ROW(B9046)-ROW(B$7))),$C$5)+1,"")</f>
        <v/>
      </c>
      <c r="C9046" s="28">
        <f>ROUNDDOWN(((ROW(C9046)-ROW(C$7))/C$5)+1,0)</f>
        <v/>
      </c>
    </row>
    <row r="9047">
      <c r="B9047" s="28">
        <f>IF(C9047&lt; $D$4+1,MOD(((ROW(B9047)-ROW(B$7))),$C$5)+1,"")</f>
        <v/>
      </c>
      <c r="C9047" s="28">
        <f>ROUNDDOWN(((ROW(C9047)-ROW(C$7))/C$5)+1,0)</f>
        <v/>
      </c>
    </row>
    <row r="9048">
      <c r="B9048" s="28">
        <f>IF(C9048&lt; $D$4+1,MOD(((ROW(B9048)-ROW(B$7))),$C$5)+1,"")</f>
        <v/>
      </c>
      <c r="C9048" s="28">
        <f>ROUNDDOWN(((ROW(C9048)-ROW(C$7))/C$5)+1,0)</f>
        <v/>
      </c>
    </row>
    <row r="9049">
      <c r="B9049" s="28">
        <f>IF(C9049&lt; $D$4+1,MOD(((ROW(B9049)-ROW(B$7))),$C$5)+1,"")</f>
        <v/>
      </c>
      <c r="C9049" s="28">
        <f>ROUNDDOWN(((ROW(C9049)-ROW(C$7))/C$5)+1,0)</f>
        <v/>
      </c>
    </row>
    <row r="9050">
      <c r="B9050" s="28">
        <f>IF(C9050&lt; $D$4+1,MOD(((ROW(B9050)-ROW(B$7))),$C$5)+1,"")</f>
        <v/>
      </c>
      <c r="C9050" s="28">
        <f>ROUNDDOWN(((ROW(C9050)-ROW(C$7))/C$5)+1,0)</f>
        <v/>
      </c>
    </row>
    <row r="9051">
      <c r="B9051" s="28">
        <f>IF(C9051&lt; $D$4+1,MOD(((ROW(B9051)-ROW(B$7))),$C$5)+1,"")</f>
        <v/>
      </c>
      <c r="C9051" s="28">
        <f>ROUNDDOWN(((ROW(C9051)-ROW(C$7))/C$5)+1,0)</f>
        <v/>
      </c>
    </row>
    <row r="9052">
      <c r="B9052" s="28">
        <f>IF(C9052&lt; $D$4+1,MOD(((ROW(B9052)-ROW(B$7))),$C$5)+1,"")</f>
        <v/>
      </c>
      <c r="C9052" s="28">
        <f>ROUNDDOWN(((ROW(C9052)-ROW(C$7))/C$5)+1,0)</f>
        <v/>
      </c>
    </row>
    <row r="9053">
      <c r="B9053" s="28">
        <f>IF(C9053&lt; $D$4+1,MOD(((ROW(B9053)-ROW(B$7))),$C$5)+1,"")</f>
        <v/>
      </c>
      <c r="C9053" s="28">
        <f>ROUNDDOWN(((ROW(C9053)-ROW(C$7))/C$5)+1,0)</f>
        <v/>
      </c>
    </row>
    <row r="9054">
      <c r="B9054" s="28">
        <f>IF(C9054&lt; $D$4+1,MOD(((ROW(B9054)-ROW(B$7))),$C$5)+1,"")</f>
        <v/>
      </c>
      <c r="C9054" s="28">
        <f>ROUNDDOWN(((ROW(C9054)-ROW(C$7))/C$5)+1,0)</f>
        <v/>
      </c>
    </row>
    <row r="9055">
      <c r="B9055" s="28">
        <f>IF(C9055&lt; $D$4+1,MOD(((ROW(B9055)-ROW(B$7))),$C$5)+1,"")</f>
        <v/>
      </c>
      <c r="C9055" s="28">
        <f>ROUNDDOWN(((ROW(C9055)-ROW(C$7))/C$5)+1,0)</f>
        <v/>
      </c>
    </row>
    <row r="9056">
      <c r="B9056" s="28">
        <f>IF(C9056&lt; $D$4+1,MOD(((ROW(B9056)-ROW(B$7))),$C$5)+1,"")</f>
        <v/>
      </c>
      <c r="C9056" s="28">
        <f>ROUNDDOWN(((ROW(C9056)-ROW(C$7))/C$5)+1,0)</f>
        <v/>
      </c>
    </row>
    <row r="9057">
      <c r="B9057" s="28">
        <f>IF(C9057&lt; $D$4+1,MOD(((ROW(B9057)-ROW(B$7))),$C$5)+1,"")</f>
        <v/>
      </c>
      <c r="C9057" s="28">
        <f>ROUNDDOWN(((ROW(C9057)-ROW(C$7))/C$5)+1,0)</f>
        <v/>
      </c>
    </row>
    <row r="9058">
      <c r="B9058" s="28">
        <f>IF(C9058&lt; $D$4+1,MOD(((ROW(B9058)-ROW(B$7))),$C$5)+1,"")</f>
        <v/>
      </c>
      <c r="C9058" s="28">
        <f>ROUNDDOWN(((ROW(C9058)-ROW(C$7))/C$5)+1,0)</f>
        <v/>
      </c>
    </row>
    <row r="9059">
      <c r="B9059" s="28">
        <f>IF(C9059&lt; $D$4+1,MOD(((ROW(B9059)-ROW(B$7))),$C$5)+1,"")</f>
        <v/>
      </c>
      <c r="C9059" s="28">
        <f>ROUNDDOWN(((ROW(C9059)-ROW(C$7))/C$5)+1,0)</f>
        <v/>
      </c>
    </row>
    <row r="9060">
      <c r="B9060" s="28">
        <f>IF(C9060&lt; $D$4+1,MOD(((ROW(B9060)-ROW(B$7))),$C$5)+1,"")</f>
        <v/>
      </c>
      <c r="C9060" s="28">
        <f>ROUNDDOWN(((ROW(C9060)-ROW(C$7))/C$5)+1,0)</f>
        <v/>
      </c>
    </row>
    <row r="9061">
      <c r="B9061" s="28">
        <f>IF(C9061&lt; $D$4+1,MOD(((ROW(B9061)-ROW(B$7))),$C$5)+1,"")</f>
        <v/>
      </c>
      <c r="C9061" s="28">
        <f>ROUNDDOWN(((ROW(C9061)-ROW(C$7))/C$5)+1,0)</f>
        <v/>
      </c>
    </row>
    <row r="9062">
      <c r="B9062" s="28">
        <f>IF(C9062&lt; $D$4+1,MOD(((ROW(B9062)-ROW(B$7))),$C$5)+1,"")</f>
        <v/>
      </c>
      <c r="C9062" s="28">
        <f>ROUNDDOWN(((ROW(C9062)-ROW(C$7))/C$5)+1,0)</f>
        <v/>
      </c>
    </row>
    <row r="9063">
      <c r="B9063" s="28">
        <f>IF(C9063&lt; $D$4+1,MOD(((ROW(B9063)-ROW(B$7))),$C$5)+1,"")</f>
        <v/>
      </c>
      <c r="C9063" s="28">
        <f>ROUNDDOWN(((ROW(C9063)-ROW(C$7))/C$5)+1,0)</f>
        <v/>
      </c>
    </row>
    <row r="9064">
      <c r="B9064" s="28">
        <f>IF(C9064&lt; $D$4+1,MOD(((ROW(B9064)-ROW(B$7))),$C$5)+1,"")</f>
        <v/>
      </c>
      <c r="C9064" s="28">
        <f>ROUNDDOWN(((ROW(C9064)-ROW(C$7))/C$5)+1,0)</f>
        <v/>
      </c>
    </row>
    <row r="9065">
      <c r="B9065" s="28">
        <f>IF(C9065&lt; $D$4+1,MOD(((ROW(B9065)-ROW(B$7))),$C$5)+1,"")</f>
        <v/>
      </c>
      <c r="C9065" s="28">
        <f>ROUNDDOWN(((ROW(C9065)-ROW(C$7))/C$5)+1,0)</f>
        <v/>
      </c>
    </row>
    <row r="9066">
      <c r="B9066" s="28">
        <f>IF(C9066&lt; $D$4+1,MOD(((ROW(B9066)-ROW(B$7))),$C$5)+1,"")</f>
        <v/>
      </c>
      <c r="C9066" s="28">
        <f>ROUNDDOWN(((ROW(C9066)-ROW(C$7))/C$5)+1,0)</f>
        <v/>
      </c>
    </row>
    <row r="9067">
      <c r="B9067" s="28">
        <f>IF(C9067&lt; $D$4+1,MOD(((ROW(B9067)-ROW(B$7))),$C$5)+1,"")</f>
        <v/>
      </c>
      <c r="C9067" s="28">
        <f>ROUNDDOWN(((ROW(C9067)-ROW(C$7))/C$5)+1,0)</f>
        <v/>
      </c>
    </row>
    <row r="9068">
      <c r="B9068" s="28">
        <f>IF(C9068&lt; $D$4+1,MOD(((ROW(B9068)-ROW(B$7))),$C$5)+1,"")</f>
        <v/>
      </c>
      <c r="C9068" s="28">
        <f>ROUNDDOWN(((ROW(C9068)-ROW(C$7))/C$5)+1,0)</f>
        <v/>
      </c>
    </row>
    <row r="9069">
      <c r="B9069" s="28">
        <f>IF(C9069&lt; $D$4+1,MOD(((ROW(B9069)-ROW(B$7))),$C$5)+1,"")</f>
        <v/>
      </c>
      <c r="C9069" s="28">
        <f>ROUNDDOWN(((ROW(C9069)-ROW(C$7))/C$5)+1,0)</f>
        <v/>
      </c>
    </row>
    <row r="9070">
      <c r="B9070" s="28">
        <f>IF(C9070&lt; $D$4+1,MOD(((ROW(B9070)-ROW(B$7))),$C$5)+1,"")</f>
        <v/>
      </c>
      <c r="C9070" s="28">
        <f>ROUNDDOWN(((ROW(C9070)-ROW(C$7))/C$5)+1,0)</f>
        <v/>
      </c>
    </row>
    <row r="9071">
      <c r="B9071" s="28">
        <f>IF(C9071&lt; $D$4+1,MOD(((ROW(B9071)-ROW(B$7))),$C$5)+1,"")</f>
        <v/>
      </c>
      <c r="C9071" s="28">
        <f>ROUNDDOWN(((ROW(C9071)-ROW(C$7))/C$5)+1,0)</f>
        <v/>
      </c>
    </row>
    <row r="9072">
      <c r="B9072" s="28">
        <f>IF(C9072&lt; $D$4+1,MOD(((ROW(B9072)-ROW(B$7))),$C$5)+1,"")</f>
        <v/>
      </c>
      <c r="C9072" s="28">
        <f>ROUNDDOWN(((ROW(C9072)-ROW(C$7))/C$5)+1,0)</f>
        <v/>
      </c>
    </row>
    <row r="9073">
      <c r="B9073" s="28">
        <f>IF(C9073&lt; $D$4+1,MOD(((ROW(B9073)-ROW(B$7))),$C$5)+1,"")</f>
        <v/>
      </c>
      <c r="C9073" s="28">
        <f>ROUNDDOWN(((ROW(C9073)-ROW(C$7))/C$5)+1,0)</f>
        <v/>
      </c>
    </row>
    <row r="9074">
      <c r="B9074" s="28">
        <f>IF(C9074&lt; $D$4+1,MOD(((ROW(B9074)-ROW(B$7))),$C$5)+1,"")</f>
        <v/>
      </c>
      <c r="C9074" s="28">
        <f>ROUNDDOWN(((ROW(C9074)-ROW(C$7))/C$5)+1,0)</f>
        <v/>
      </c>
    </row>
    <row r="9075">
      <c r="B9075" s="28">
        <f>IF(C9075&lt; $D$4+1,MOD(((ROW(B9075)-ROW(B$7))),$C$5)+1,"")</f>
        <v/>
      </c>
      <c r="C9075" s="28">
        <f>ROUNDDOWN(((ROW(C9075)-ROW(C$7))/C$5)+1,0)</f>
        <v/>
      </c>
    </row>
    <row r="9076">
      <c r="B9076" s="28">
        <f>IF(C9076&lt; $D$4+1,MOD(((ROW(B9076)-ROW(B$7))),$C$5)+1,"")</f>
        <v/>
      </c>
      <c r="C9076" s="28">
        <f>ROUNDDOWN(((ROW(C9076)-ROW(C$7))/C$5)+1,0)</f>
        <v/>
      </c>
    </row>
    <row r="9077">
      <c r="B9077" s="28">
        <f>IF(C9077&lt; $D$4+1,MOD(((ROW(B9077)-ROW(B$7))),$C$5)+1,"")</f>
        <v/>
      </c>
      <c r="C9077" s="28">
        <f>ROUNDDOWN(((ROW(C9077)-ROW(C$7))/C$5)+1,0)</f>
        <v/>
      </c>
    </row>
    <row r="9078">
      <c r="B9078" s="28">
        <f>IF(C9078&lt; $D$4+1,MOD(((ROW(B9078)-ROW(B$7))),$C$5)+1,"")</f>
        <v/>
      </c>
      <c r="C9078" s="28">
        <f>ROUNDDOWN(((ROW(C9078)-ROW(C$7))/C$5)+1,0)</f>
        <v/>
      </c>
    </row>
    <row r="9079">
      <c r="B9079" s="28">
        <f>IF(C9079&lt; $D$4+1,MOD(((ROW(B9079)-ROW(B$7))),$C$5)+1,"")</f>
        <v/>
      </c>
      <c r="C9079" s="28">
        <f>ROUNDDOWN(((ROW(C9079)-ROW(C$7))/C$5)+1,0)</f>
        <v/>
      </c>
    </row>
    <row r="9080">
      <c r="B9080" s="28">
        <f>IF(C9080&lt; $D$4+1,MOD(((ROW(B9080)-ROW(B$7))),$C$5)+1,"")</f>
        <v/>
      </c>
      <c r="C9080" s="28">
        <f>ROUNDDOWN(((ROW(C9080)-ROW(C$7))/C$5)+1,0)</f>
        <v/>
      </c>
    </row>
    <row r="9081">
      <c r="B9081" s="28">
        <f>IF(C9081&lt; $D$4+1,MOD(((ROW(B9081)-ROW(B$7))),$C$5)+1,"")</f>
        <v/>
      </c>
      <c r="C9081" s="28">
        <f>ROUNDDOWN(((ROW(C9081)-ROW(C$7))/C$5)+1,0)</f>
        <v/>
      </c>
    </row>
    <row r="9082">
      <c r="B9082" s="28">
        <f>IF(C9082&lt; $D$4+1,MOD(((ROW(B9082)-ROW(B$7))),$C$5)+1,"")</f>
        <v/>
      </c>
      <c r="C9082" s="28">
        <f>ROUNDDOWN(((ROW(C9082)-ROW(C$7))/C$5)+1,0)</f>
        <v/>
      </c>
    </row>
    <row r="9083">
      <c r="B9083" s="28">
        <f>IF(C9083&lt; $D$4+1,MOD(((ROW(B9083)-ROW(B$7))),$C$5)+1,"")</f>
        <v/>
      </c>
      <c r="C9083" s="28">
        <f>ROUNDDOWN(((ROW(C9083)-ROW(C$7))/C$5)+1,0)</f>
        <v/>
      </c>
    </row>
    <row r="9084">
      <c r="B9084" s="28">
        <f>IF(C9084&lt; $D$4+1,MOD(((ROW(B9084)-ROW(B$7))),$C$5)+1,"")</f>
        <v/>
      </c>
      <c r="C9084" s="28">
        <f>ROUNDDOWN(((ROW(C9084)-ROW(C$7))/C$5)+1,0)</f>
        <v/>
      </c>
    </row>
    <row r="9085">
      <c r="B9085" s="28">
        <f>IF(C9085&lt; $D$4+1,MOD(((ROW(B9085)-ROW(B$7))),$C$5)+1,"")</f>
        <v/>
      </c>
      <c r="C9085" s="28">
        <f>ROUNDDOWN(((ROW(C9085)-ROW(C$7))/C$5)+1,0)</f>
        <v/>
      </c>
    </row>
    <row r="9086">
      <c r="B9086" s="28">
        <f>IF(C9086&lt; $D$4+1,MOD(((ROW(B9086)-ROW(B$7))),$C$5)+1,"")</f>
        <v/>
      </c>
      <c r="C9086" s="28">
        <f>ROUNDDOWN(((ROW(C9086)-ROW(C$7))/C$5)+1,0)</f>
        <v/>
      </c>
    </row>
    <row r="9087">
      <c r="B9087" s="28">
        <f>IF(C9087&lt; $D$4+1,MOD(((ROW(B9087)-ROW(B$7))),$C$5)+1,"")</f>
        <v/>
      </c>
      <c r="C9087" s="28">
        <f>ROUNDDOWN(((ROW(C9087)-ROW(C$7))/C$5)+1,0)</f>
        <v/>
      </c>
    </row>
    <row r="9088">
      <c r="B9088" s="28">
        <f>IF(C9088&lt; $D$4+1,MOD(((ROW(B9088)-ROW(B$7))),$C$5)+1,"")</f>
        <v/>
      </c>
      <c r="C9088" s="28">
        <f>ROUNDDOWN(((ROW(C9088)-ROW(C$7))/C$5)+1,0)</f>
        <v/>
      </c>
    </row>
    <row r="9089">
      <c r="B9089" s="28">
        <f>IF(C9089&lt; $D$4+1,MOD(((ROW(B9089)-ROW(B$7))),$C$5)+1,"")</f>
        <v/>
      </c>
      <c r="C9089" s="28">
        <f>ROUNDDOWN(((ROW(C9089)-ROW(C$7))/C$5)+1,0)</f>
        <v/>
      </c>
    </row>
    <row r="9090">
      <c r="B9090" s="28">
        <f>IF(C9090&lt; $D$4+1,MOD(((ROW(B9090)-ROW(B$7))),$C$5)+1,"")</f>
        <v/>
      </c>
      <c r="C9090" s="28">
        <f>ROUNDDOWN(((ROW(C9090)-ROW(C$7))/C$5)+1,0)</f>
        <v/>
      </c>
    </row>
    <row r="9091">
      <c r="B9091" s="28">
        <f>IF(C9091&lt; $D$4+1,MOD(((ROW(B9091)-ROW(B$7))),$C$5)+1,"")</f>
        <v/>
      </c>
      <c r="C9091" s="28">
        <f>ROUNDDOWN(((ROW(C9091)-ROW(C$7))/C$5)+1,0)</f>
        <v/>
      </c>
    </row>
    <row r="9092">
      <c r="B9092" s="28">
        <f>IF(C9092&lt; $D$4+1,MOD(((ROW(B9092)-ROW(B$7))),$C$5)+1,"")</f>
        <v/>
      </c>
      <c r="C9092" s="28">
        <f>ROUNDDOWN(((ROW(C9092)-ROW(C$7))/C$5)+1,0)</f>
        <v/>
      </c>
    </row>
    <row r="9093">
      <c r="B9093" s="28">
        <f>IF(C9093&lt; $D$4+1,MOD(((ROW(B9093)-ROW(B$7))),$C$5)+1,"")</f>
        <v/>
      </c>
      <c r="C9093" s="28">
        <f>ROUNDDOWN(((ROW(C9093)-ROW(C$7))/C$5)+1,0)</f>
        <v/>
      </c>
    </row>
    <row r="9094">
      <c r="B9094" s="28">
        <f>IF(C9094&lt; $D$4+1,MOD(((ROW(B9094)-ROW(B$7))),$C$5)+1,"")</f>
        <v/>
      </c>
      <c r="C9094" s="28">
        <f>ROUNDDOWN(((ROW(C9094)-ROW(C$7))/C$5)+1,0)</f>
        <v/>
      </c>
    </row>
    <row r="9095">
      <c r="B9095" s="28">
        <f>IF(C9095&lt; $D$4+1,MOD(((ROW(B9095)-ROW(B$7))),$C$5)+1,"")</f>
        <v/>
      </c>
      <c r="C9095" s="28">
        <f>ROUNDDOWN(((ROW(C9095)-ROW(C$7))/C$5)+1,0)</f>
        <v/>
      </c>
    </row>
    <row r="9096">
      <c r="B9096" s="28">
        <f>IF(C9096&lt; $D$4+1,MOD(((ROW(B9096)-ROW(B$7))),$C$5)+1,"")</f>
        <v/>
      </c>
      <c r="C9096" s="28">
        <f>ROUNDDOWN(((ROW(C9096)-ROW(C$7))/C$5)+1,0)</f>
        <v/>
      </c>
    </row>
    <row r="9097">
      <c r="B9097" s="28">
        <f>IF(C9097&lt; $D$4+1,MOD(((ROW(B9097)-ROW(B$7))),$C$5)+1,"")</f>
        <v/>
      </c>
      <c r="C9097" s="28">
        <f>ROUNDDOWN(((ROW(C9097)-ROW(C$7))/C$5)+1,0)</f>
        <v/>
      </c>
    </row>
    <row r="9098">
      <c r="B9098" s="28">
        <f>IF(C9098&lt; $D$4+1,MOD(((ROW(B9098)-ROW(B$7))),$C$5)+1,"")</f>
        <v/>
      </c>
      <c r="C9098" s="28">
        <f>ROUNDDOWN(((ROW(C9098)-ROW(C$7))/C$5)+1,0)</f>
        <v/>
      </c>
    </row>
    <row r="9099">
      <c r="B9099" s="28">
        <f>IF(C9099&lt; $D$4+1,MOD(((ROW(B9099)-ROW(B$7))),$C$5)+1,"")</f>
        <v/>
      </c>
      <c r="C9099" s="28">
        <f>ROUNDDOWN(((ROW(C9099)-ROW(C$7))/C$5)+1,0)</f>
        <v/>
      </c>
    </row>
    <row r="9100">
      <c r="B9100" s="28">
        <f>IF(C9100&lt; $D$4+1,MOD(((ROW(B9100)-ROW(B$7))),$C$5)+1,"")</f>
        <v/>
      </c>
      <c r="C9100" s="28">
        <f>ROUNDDOWN(((ROW(C9100)-ROW(C$7))/C$5)+1,0)</f>
        <v/>
      </c>
    </row>
    <row r="9101">
      <c r="B9101" s="28">
        <f>IF(C9101&lt; $D$4+1,MOD(((ROW(B9101)-ROW(B$7))),$C$5)+1,"")</f>
        <v/>
      </c>
      <c r="C9101" s="28">
        <f>ROUNDDOWN(((ROW(C9101)-ROW(C$7))/C$5)+1,0)</f>
        <v/>
      </c>
    </row>
    <row r="9102">
      <c r="B9102" s="28">
        <f>IF(C9102&lt; $D$4+1,MOD(((ROW(B9102)-ROW(B$7))),$C$5)+1,"")</f>
        <v/>
      </c>
      <c r="C9102" s="28">
        <f>ROUNDDOWN(((ROW(C9102)-ROW(C$7))/C$5)+1,0)</f>
        <v/>
      </c>
    </row>
    <row r="9103">
      <c r="B9103" s="28">
        <f>IF(C9103&lt; $D$4+1,MOD(((ROW(B9103)-ROW(B$7))),$C$5)+1,"")</f>
        <v/>
      </c>
      <c r="C9103" s="28">
        <f>ROUNDDOWN(((ROW(C9103)-ROW(C$7))/C$5)+1,0)</f>
        <v/>
      </c>
    </row>
    <row r="9104">
      <c r="B9104" s="28">
        <f>IF(C9104&lt; $D$4+1,MOD(((ROW(B9104)-ROW(B$7))),$C$5)+1,"")</f>
        <v/>
      </c>
      <c r="C9104" s="28">
        <f>ROUNDDOWN(((ROW(C9104)-ROW(C$7))/C$5)+1,0)</f>
        <v/>
      </c>
    </row>
    <row r="9105">
      <c r="B9105" s="28">
        <f>IF(C9105&lt; $D$4+1,MOD(((ROW(B9105)-ROW(B$7))),$C$5)+1,"")</f>
        <v/>
      </c>
      <c r="C9105" s="28">
        <f>ROUNDDOWN(((ROW(C9105)-ROW(C$7))/C$5)+1,0)</f>
        <v/>
      </c>
    </row>
    <row r="9106">
      <c r="B9106" s="28">
        <f>IF(C9106&lt; $D$4+1,MOD(((ROW(B9106)-ROW(B$7))),$C$5)+1,"")</f>
        <v/>
      </c>
      <c r="C9106" s="28">
        <f>ROUNDDOWN(((ROW(C9106)-ROW(C$7))/C$5)+1,0)</f>
        <v/>
      </c>
    </row>
    <row r="9107">
      <c r="B9107" s="28">
        <f>IF(C9107&lt; $D$4+1,MOD(((ROW(B9107)-ROW(B$7))),$C$5)+1,"")</f>
        <v/>
      </c>
      <c r="C9107" s="28">
        <f>ROUNDDOWN(((ROW(C9107)-ROW(C$7))/C$5)+1,0)</f>
        <v/>
      </c>
    </row>
    <row r="9108">
      <c r="B9108" s="28">
        <f>IF(C9108&lt; $D$4+1,MOD(((ROW(B9108)-ROW(B$7))),$C$5)+1,"")</f>
        <v/>
      </c>
      <c r="C9108" s="28">
        <f>ROUNDDOWN(((ROW(C9108)-ROW(C$7))/C$5)+1,0)</f>
        <v/>
      </c>
    </row>
    <row r="9109">
      <c r="B9109" s="28">
        <f>IF(C9109&lt; $D$4+1,MOD(((ROW(B9109)-ROW(B$7))),$C$5)+1,"")</f>
        <v/>
      </c>
      <c r="C9109" s="28">
        <f>ROUNDDOWN(((ROW(C9109)-ROW(C$7))/C$5)+1,0)</f>
        <v/>
      </c>
    </row>
    <row r="9110">
      <c r="B9110" s="28">
        <f>IF(C9110&lt; $D$4+1,MOD(((ROW(B9110)-ROW(B$7))),$C$5)+1,"")</f>
        <v/>
      </c>
      <c r="C9110" s="28">
        <f>ROUNDDOWN(((ROW(C9110)-ROW(C$7))/C$5)+1,0)</f>
        <v/>
      </c>
    </row>
    <row r="9111">
      <c r="B9111" s="28">
        <f>IF(C9111&lt; $D$4+1,MOD(((ROW(B9111)-ROW(B$7))),$C$5)+1,"")</f>
        <v/>
      </c>
      <c r="C9111" s="28">
        <f>ROUNDDOWN(((ROW(C9111)-ROW(C$7))/C$5)+1,0)</f>
        <v/>
      </c>
    </row>
    <row r="9112">
      <c r="B9112" s="28">
        <f>IF(C9112&lt; $D$4+1,MOD(((ROW(B9112)-ROW(B$7))),$C$5)+1,"")</f>
        <v/>
      </c>
      <c r="C9112" s="28">
        <f>ROUNDDOWN(((ROW(C9112)-ROW(C$7))/C$5)+1,0)</f>
        <v/>
      </c>
    </row>
    <row r="9113">
      <c r="B9113" s="28">
        <f>IF(C9113&lt; $D$4+1,MOD(((ROW(B9113)-ROW(B$7))),$C$5)+1,"")</f>
        <v/>
      </c>
      <c r="C9113" s="28">
        <f>ROUNDDOWN(((ROW(C9113)-ROW(C$7))/C$5)+1,0)</f>
        <v/>
      </c>
    </row>
    <row r="9114">
      <c r="B9114" s="28">
        <f>IF(C9114&lt; $D$4+1,MOD(((ROW(B9114)-ROW(B$7))),$C$5)+1,"")</f>
        <v/>
      </c>
      <c r="C9114" s="28">
        <f>ROUNDDOWN(((ROW(C9114)-ROW(C$7))/C$5)+1,0)</f>
        <v/>
      </c>
    </row>
    <row r="9115">
      <c r="B9115" s="28">
        <f>IF(C9115&lt; $D$4+1,MOD(((ROW(B9115)-ROW(B$7))),$C$5)+1,"")</f>
        <v/>
      </c>
      <c r="C9115" s="28">
        <f>ROUNDDOWN(((ROW(C9115)-ROW(C$7))/C$5)+1,0)</f>
        <v/>
      </c>
    </row>
    <row r="9116">
      <c r="B9116" s="28">
        <f>IF(C9116&lt; $D$4+1,MOD(((ROW(B9116)-ROW(B$7))),$C$5)+1,"")</f>
        <v/>
      </c>
      <c r="C9116" s="28">
        <f>ROUNDDOWN(((ROW(C9116)-ROW(C$7))/C$5)+1,0)</f>
        <v/>
      </c>
    </row>
    <row r="9117">
      <c r="B9117" s="28">
        <f>IF(C9117&lt; $D$4+1,MOD(((ROW(B9117)-ROW(B$7))),$C$5)+1,"")</f>
        <v/>
      </c>
      <c r="C9117" s="28">
        <f>ROUNDDOWN(((ROW(C9117)-ROW(C$7))/C$5)+1,0)</f>
        <v/>
      </c>
    </row>
    <row r="9118">
      <c r="B9118" s="28">
        <f>IF(C9118&lt; $D$4+1,MOD(((ROW(B9118)-ROW(B$7))),$C$5)+1,"")</f>
        <v/>
      </c>
      <c r="C9118" s="28">
        <f>ROUNDDOWN(((ROW(C9118)-ROW(C$7))/C$5)+1,0)</f>
        <v/>
      </c>
    </row>
    <row r="9119">
      <c r="B9119" s="28">
        <f>IF(C9119&lt; $D$4+1,MOD(((ROW(B9119)-ROW(B$7))),$C$5)+1,"")</f>
        <v/>
      </c>
      <c r="C9119" s="28">
        <f>ROUNDDOWN(((ROW(C9119)-ROW(C$7))/C$5)+1,0)</f>
        <v/>
      </c>
    </row>
    <row r="9120">
      <c r="B9120" s="28">
        <f>IF(C9120&lt; $D$4+1,MOD(((ROW(B9120)-ROW(B$7))),$C$5)+1,"")</f>
        <v/>
      </c>
      <c r="C9120" s="28">
        <f>ROUNDDOWN(((ROW(C9120)-ROW(C$7))/C$5)+1,0)</f>
        <v/>
      </c>
    </row>
    <row r="9121">
      <c r="B9121" s="28">
        <f>IF(C9121&lt; $D$4+1,MOD(((ROW(B9121)-ROW(B$7))),$C$5)+1,"")</f>
        <v/>
      </c>
      <c r="C9121" s="28">
        <f>ROUNDDOWN(((ROW(C9121)-ROW(C$7))/C$5)+1,0)</f>
        <v/>
      </c>
    </row>
    <row r="9122">
      <c r="B9122" s="28">
        <f>IF(C9122&lt; $D$4+1,MOD(((ROW(B9122)-ROW(B$7))),$C$5)+1,"")</f>
        <v/>
      </c>
      <c r="C9122" s="28">
        <f>ROUNDDOWN(((ROW(C9122)-ROW(C$7))/C$5)+1,0)</f>
        <v/>
      </c>
    </row>
    <row r="9123">
      <c r="B9123" s="28">
        <f>IF(C9123&lt; $D$4+1,MOD(((ROW(B9123)-ROW(B$7))),$C$5)+1,"")</f>
        <v/>
      </c>
      <c r="C9123" s="28">
        <f>ROUNDDOWN(((ROW(C9123)-ROW(C$7))/C$5)+1,0)</f>
        <v/>
      </c>
    </row>
    <row r="9124">
      <c r="B9124" s="28">
        <f>IF(C9124&lt; $D$4+1,MOD(((ROW(B9124)-ROW(B$7))),$C$5)+1,"")</f>
        <v/>
      </c>
      <c r="C9124" s="28">
        <f>ROUNDDOWN(((ROW(C9124)-ROW(C$7))/C$5)+1,0)</f>
        <v/>
      </c>
    </row>
    <row r="9125">
      <c r="B9125" s="28">
        <f>IF(C9125&lt; $D$4+1,MOD(((ROW(B9125)-ROW(B$7))),$C$5)+1,"")</f>
        <v/>
      </c>
      <c r="C9125" s="28">
        <f>ROUNDDOWN(((ROW(C9125)-ROW(C$7))/C$5)+1,0)</f>
        <v/>
      </c>
    </row>
    <row r="9126">
      <c r="B9126" s="28">
        <f>IF(C9126&lt; $D$4+1,MOD(((ROW(B9126)-ROW(B$7))),$C$5)+1,"")</f>
        <v/>
      </c>
      <c r="C9126" s="28">
        <f>ROUNDDOWN(((ROW(C9126)-ROW(C$7))/C$5)+1,0)</f>
        <v/>
      </c>
    </row>
    <row r="9127">
      <c r="B9127" s="28">
        <f>IF(C9127&lt; $D$4+1,MOD(((ROW(B9127)-ROW(B$7))),$C$5)+1,"")</f>
        <v/>
      </c>
      <c r="C9127" s="28">
        <f>ROUNDDOWN(((ROW(C9127)-ROW(C$7))/C$5)+1,0)</f>
        <v/>
      </c>
    </row>
    <row r="9128">
      <c r="B9128" s="28">
        <f>IF(C9128&lt; $D$4+1,MOD(((ROW(B9128)-ROW(B$7))),$C$5)+1,"")</f>
        <v/>
      </c>
      <c r="C9128" s="28">
        <f>ROUNDDOWN(((ROW(C9128)-ROW(C$7))/C$5)+1,0)</f>
        <v/>
      </c>
    </row>
    <row r="9129">
      <c r="B9129" s="28">
        <f>IF(C9129&lt; $D$4+1,MOD(((ROW(B9129)-ROW(B$7))),$C$5)+1,"")</f>
        <v/>
      </c>
      <c r="C9129" s="28">
        <f>ROUNDDOWN(((ROW(C9129)-ROW(C$7))/C$5)+1,0)</f>
        <v/>
      </c>
    </row>
    <row r="9130">
      <c r="B9130" s="28">
        <f>IF(C9130&lt; $D$4+1,MOD(((ROW(B9130)-ROW(B$7))),$C$5)+1,"")</f>
        <v/>
      </c>
      <c r="C9130" s="28">
        <f>ROUNDDOWN(((ROW(C9130)-ROW(C$7))/C$5)+1,0)</f>
        <v/>
      </c>
    </row>
    <row r="9131">
      <c r="B9131" s="28">
        <f>IF(C9131&lt; $D$4+1,MOD(((ROW(B9131)-ROW(B$7))),$C$5)+1,"")</f>
        <v/>
      </c>
      <c r="C9131" s="28">
        <f>ROUNDDOWN(((ROW(C9131)-ROW(C$7))/C$5)+1,0)</f>
        <v/>
      </c>
    </row>
    <row r="9132">
      <c r="B9132" s="28">
        <f>IF(C9132&lt; $D$4+1,MOD(((ROW(B9132)-ROW(B$7))),$C$5)+1,"")</f>
        <v/>
      </c>
      <c r="C9132" s="28">
        <f>ROUNDDOWN(((ROW(C9132)-ROW(C$7))/C$5)+1,0)</f>
        <v/>
      </c>
    </row>
    <row r="9133">
      <c r="B9133" s="28">
        <f>IF(C9133&lt; $D$4+1,MOD(((ROW(B9133)-ROW(B$7))),$C$5)+1,"")</f>
        <v/>
      </c>
      <c r="C9133" s="28">
        <f>ROUNDDOWN(((ROW(C9133)-ROW(C$7))/C$5)+1,0)</f>
        <v/>
      </c>
    </row>
    <row r="9134">
      <c r="B9134" s="28">
        <f>IF(C9134&lt; $D$4+1,MOD(((ROW(B9134)-ROW(B$7))),$C$5)+1,"")</f>
        <v/>
      </c>
      <c r="C9134" s="28">
        <f>ROUNDDOWN(((ROW(C9134)-ROW(C$7))/C$5)+1,0)</f>
        <v/>
      </c>
    </row>
    <row r="9135">
      <c r="B9135" s="28">
        <f>IF(C9135&lt; $D$4+1,MOD(((ROW(B9135)-ROW(B$7))),$C$5)+1,"")</f>
        <v/>
      </c>
      <c r="C9135" s="28">
        <f>ROUNDDOWN(((ROW(C9135)-ROW(C$7))/C$5)+1,0)</f>
        <v/>
      </c>
    </row>
    <row r="9136">
      <c r="B9136" s="28">
        <f>IF(C9136&lt; $D$4+1,MOD(((ROW(B9136)-ROW(B$7))),$C$5)+1,"")</f>
        <v/>
      </c>
      <c r="C9136" s="28">
        <f>ROUNDDOWN(((ROW(C9136)-ROW(C$7))/C$5)+1,0)</f>
        <v/>
      </c>
    </row>
    <row r="9137">
      <c r="B9137" s="28">
        <f>IF(C9137&lt; $D$4+1,MOD(((ROW(B9137)-ROW(B$7))),$C$5)+1,"")</f>
        <v/>
      </c>
      <c r="C9137" s="28">
        <f>ROUNDDOWN(((ROW(C9137)-ROW(C$7))/C$5)+1,0)</f>
        <v/>
      </c>
    </row>
    <row r="9138">
      <c r="B9138" s="28">
        <f>IF(C9138&lt; $D$4+1,MOD(((ROW(B9138)-ROW(B$7))),$C$5)+1,"")</f>
        <v/>
      </c>
      <c r="C9138" s="28">
        <f>ROUNDDOWN(((ROW(C9138)-ROW(C$7))/C$5)+1,0)</f>
        <v/>
      </c>
    </row>
    <row r="9139">
      <c r="B9139" s="28">
        <f>IF(C9139&lt; $D$4+1,MOD(((ROW(B9139)-ROW(B$7))),$C$5)+1,"")</f>
        <v/>
      </c>
      <c r="C9139" s="28">
        <f>ROUNDDOWN(((ROW(C9139)-ROW(C$7))/C$5)+1,0)</f>
        <v/>
      </c>
    </row>
    <row r="9140">
      <c r="B9140" s="28">
        <f>IF(C9140&lt; $D$4+1,MOD(((ROW(B9140)-ROW(B$7))),$C$5)+1,"")</f>
        <v/>
      </c>
      <c r="C9140" s="28">
        <f>ROUNDDOWN(((ROW(C9140)-ROW(C$7))/C$5)+1,0)</f>
        <v/>
      </c>
    </row>
    <row r="9141">
      <c r="B9141" s="28">
        <f>IF(C9141&lt; $D$4+1,MOD(((ROW(B9141)-ROW(B$7))),$C$5)+1,"")</f>
        <v/>
      </c>
      <c r="C9141" s="28">
        <f>ROUNDDOWN(((ROW(C9141)-ROW(C$7))/C$5)+1,0)</f>
        <v/>
      </c>
    </row>
    <row r="9142">
      <c r="B9142" s="28">
        <f>IF(C9142&lt; $D$4+1,MOD(((ROW(B9142)-ROW(B$7))),$C$5)+1,"")</f>
        <v/>
      </c>
      <c r="C9142" s="28">
        <f>ROUNDDOWN(((ROW(C9142)-ROW(C$7))/C$5)+1,0)</f>
        <v/>
      </c>
    </row>
    <row r="9143">
      <c r="B9143" s="28">
        <f>IF(C9143&lt; $D$4+1,MOD(((ROW(B9143)-ROW(B$7))),$C$5)+1,"")</f>
        <v/>
      </c>
      <c r="C9143" s="28">
        <f>ROUNDDOWN(((ROW(C9143)-ROW(C$7))/C$5)+1,0)</f>
        <v/>
      </c>
    </row>
    <row r="9144">
      <c r="B9144" s="28">
        <f>IF(C9144&lt; $D$4+1,MOD(((ROW(B9144)-ROW(B$7))),$C$5)+1,"")</f>
        <v/>
      </c>
      <c r="C9144" s="28">
        <f>ROUNDDOWN(((ROW(C9144)-ROW(C$7))/C$5)+1,0)</f>
        <v/>
      </c>
    </row>
    <row r="9145">
      <c r="B9145" s="28">
        <f>IF(C9145&lt; $D$4+1,MOD(((ROW(B9145)-ROW(B$7))),$C$5)+1,"")</f>
        <v/>
      </c>
      <c r="C9145" s="28">
        <f>ROUNDDOWN(((ROW(C9145)-ROW(C$7))/C$5)+1,0)</f>
        <v/>
      </c>
    </row>
    <row r="9146">
      <c r="B9146" s="28">
        <f>IF(C9146&lt; $D$4+1,MOD(((ROW(B9146)-ROW(B$7))),$C$5)+1,"")</f>
        <v/>
      </c>
      <c r="C9146" s="28">
        <f>ROUNDDOWN(((ROW(C9146)-ROW(C$7))/C$5)+1,0)</f>
        <v/>
      </c>
    </row>
    <row r="9147">
      <c r="B9147" s="28">
        <f>IF(C9147&lt; $D$4+1,MOD(((ROW(B9147)-ROW(B$7))),$C$5)+1,"")</f>
        <v/>
      </c>
      <c r="C9147" s="28">
        <f>ROUNDDOWN(((ROW(C9147)-ROW(C$7))/C$5)+1,0)</f>
        <v/>
      </c>
    </row>
    <row r="9148">
      <c r="B9148" s="28">
        <f>IF(C9148&lt; $D$4+1,MOD(((ROW(B9148)-ROW(B$7))),$C$5)+1,"")</f>
        <v/>
      </c>
      <c r="C9148" s="28">
        <f>ROUNDDOWN(((ROW(C9148)-ROW(C$7))/C$5)+1,0)</f>
        <v/>
      </c>
    </row>
    <row r="9149">
      <c r="B9149" s="28">
        <f>IF(C9149&lt; $D$4+1,MOD(((ROW(B9149)-ROW(B$7))),$C$5)+1,"")</f>
        <v/>
      </c>
      <c r="C9149" s="28">
        <f>ROUNDDOWN(((ROW(C9149)-ROW(C$7))/C$5)+1,0)</f>
        <v/>
      </c>
    </row>
    <row r="9150">
      <c r="B9150" s="28">
        <f>IF(C9150&lt; $D$4+1,MOD(((ROW(B9150)-ROW(B$7))),$C$5)+1,"")</f>
        <v/>
      </c>
      <c r="C9150" s="28">
        <f>ROUNDDOWN(((ROW(C9150)-ROW(C$7))/C$5)+1,0)</f>
        <v/>
      </c>
    </row>
    <row r="9151">
      <c r="B9151" s="28">
        <f>IF(C9151&lt; $D$4+1,MOD(((ROW(B9151)-ROW(B$7))),$C$5)+1,"")</f>
        <v/>
      </c>
      <c r="C9151" s="28">
        <f>ROUNDDOWN(((ROW(C9151)-ROW(C$7))/C$5)+1,0)</f>
        <v/>
      </c>
    </row>
    <row r="9152">
      <c r="B9152" s="28">
        <f>IF(C9152&lt; $D$4+1,MOD(((ROW(B9152)-ROW(B$7))),$C$5)+1,"")</f>
        <v/>
      </c>
      <c r="C9152" s="28">
        <f>ROUNDDOWN(((ROW(C9152)-ROW(C$7))/C$5)+1,0)</f>
        <v/>
      </c>
    </row>
    <row r="9153">
      <c r="B9153" s="28">
        <f>IF(C9153&lt; $D$4+1,MOD(((ROW(B9153)-ROW(B$7))),$C$5)+1,"")</f>
        <v/>
      </c>
      <c r="C9153" s="28">
        <f>ROUNDDOWN(((ROW(C9153)-ROW(C$7))/C$5)+1,0)</f>
        <v/>
      </c>
    </row>
    <row r="9154">
      <c r="B9154" s="28">
        <f>IF(C9154&lt; $D$4+1,MOD(((ROW(B9154)-ROW(B$7))),$C$5)+1,"")</f>
        <v/>
      </c>
      <c r="C9154" s="28">
        <f>ROUNDDOWN(((ROW(C9154)-ROW(C$7))/C$5)+1,0)</f>
        <v/>
      </c>
    </row>
    <row r="9155">
      <c r="B9155" s="28">
        <f>IF(C9155&lt; $D$4+1,MOD(((ROW(B9155)-ROW(B$7))),$C$5)+1,"")</f>
        <v/>
      </c>
      <c r="C9155" s="28">
        <f>ROUNDDOWN(((ROW(C9155)-ROW(C$7))/C$5)+1,0)</f>
        <v/>
      </c>
    </row>
    <row r="9156">
      <c r="B9156" s="28">
        <f>IF(C9156&lt; $D$4+1,MOD(((ROW(B9156)-ROW(B$7))),$C$5)+1,"")</f>
        <v/>
      </c>
      <c r="C9156" s="28">
        <f>ROUNDDOWN(((ROW(C9156)-ROW(C$7))/C$5)+1,0)</f>
        <v/>
      </c>
    </row>
    <row r="9157">
      <c r="B9157" s="28">
        <f>IF(C9157&lt; $D$4+1,MOD(((ROW(B9157)-ROW(B$7))),$C$5)+1,"")</f>
        <v/>
      </c>
      <c r="C9157" s="28">
        <f>ROUNDDOWN(((ROW(C9157)-ROW(C$7))/C$5)+1,0)</f>
        <v/>
      </c>
    </row>
    <row r="9158">
      <c r="B9158" s="28">
        <f>IF(C9158&lt; $D$4+1,MOD(((ROW(B9158)-ROW(B$7))),$C$5)+1,"")</f>
        <v/>
      </c>
      <c r="C9158" s="28">
        <f>ROUNDDOWN(((ROW(C9158)-ROW(C$7))/C$5)+1,0)</f>
        <v/>
      </c>
    </row>
    <row r="9159">
      <c r="B9159" s="28">
        <f>IF(C9159&lt; $D$4+1,MOD(((ROW(B9159)-ROW(B$7))),$C$5)+1,"")</f>
        <v/>
      </c>
      <c r="C9159" s="28">
        <f>ROUNDDOWN(((ROW(C9159)-ROW(C$7))/C$5)+1,0)</f>
        <v/>
      </c>
    </row>
    <row r="9160">
      <c r="B9160" s="28">
        <f>IF(C9160&lt; $D$4+1,MOD(((ROW(B9160)-ROW(B$7))),$C$5)+1,"")</f>
        <v/>
      </c>
      <c r="C9160" s="28">
        <f>ROUNDDOWN(((ROW(C9160)-ROW(C$7))/C$5)+1,0)</f>
        <v/>
      </c>
    </row>
    <row r="9161">
      <c r="B9161" s="28">
        <f>IF(C9161&lt; $D$4+1,MOD(((ROW(B9161)-ROW(B$7))),$C$5)+1,"")</f>
        <v/>
      </c>
      <c r="C9161" s="28">
        <f>ROUNDDOWN(((ROW(C9161)-ROW(C$7))/C$5)+1,0)</f>
        <v/>
      </c>
    </row>
    <row r="9162">
      <c r="B9162" s="28">
        <f>IF(C9162&lt; $D$4+1,MOD(((ROW(B9162)-ROW(B$7))),$C$5)+1,"")</f>
        <v/>
      </c>
      <c r="C9162" s="28">
        <f>ROUNDDOWN(((ROW(C9162)-ROW(C$7))/C$5)+1,0)</f>
        <v/>
      </c>
    </row>
    <row r="9163">
      <c r="B9163" s="28">
        <f>IF(C9163&lt; $D$4+1,MOD(((ROW(B9163)-ROW(B$7))),$C$5)+1,"")</f>
        <v/>
      </c>
      <c r="C9163" s="28">
        <f>ROUNDDOWN(((ROW(C9163)-ROW(C$7))/C$5)+1,0)</f>
        <v/>
      </c>
    </row>
    <row r="9164">
      <c r="B9164" s="28">
        <f>IF(C9164&lt; $D$4+1,MOD(((ROW(B9164)-ROW(B$7))),$C$5)+1,"")</f>
        <v/>
      </c>
      <c r="C9164" s="28">
        <f>ROUNDDOWN(((ROW(C9164)-ROW(C$7))/C$5)+1,0)</f>
        <v/>
      </c>
    </row>
    <row r="9165">
      <c r="B9165" s="28">
        <f>IF(C9165&lt; $D$4+1,MOD(((ROW(B9165)-ROW(B$7))),$C$5)+1,"")</f>
        <v/>
      </c>
      <c r="C9165" s="28">
        <f>ROUNDDOWN(((ROW(C9165)-ROW(C$7))/C$5)+1,0)</f>
        <v/>
      </c>
    </row>
    <row r="9166">
      <c r="B9166" s="28">
        <f>IF(C9166&lt; $D$4+1,MOD(((ROW(B9166)-ROW(B$7))),$C$5)+1,"")</f>
        <v/>
      </c>
      <c r="C9166" s="28">
        <f>ROUNDDOWN(((ROW(C9166)-ROW(C$7))/C$5)+1,0)</f>
        <v/>
      </c>
    </row>
    <row r="9167">
      <c r="B9167" s="28">
        <f>IF(C9167&lt; $D$4+1,MOD(((ROW(B9167)-ROW(B$7))),$C$5)+1,"")</f>
        <v/>
      </c>
      <c r="C9167" s="28">
        <f>ROUNDDOWN(((ROW(C9167)-ROW(C$7))/C$5)+1,0)</f>
        <v/>
      </c>
    </row>
    <row r="9168">
      <c r="B9168" s="28">
        <f>IF(C9168&lt; $D$4+1,MOD(((ROW(B9168)-ROW(B$7))),$C$5)+1,"")</f>
        <v/>
      </c>
      <c r="C9168" s="28">
        <f>ROUNDDOWN(((ROW(C9168)-ROW(C$7))/C$5)+1,0)</f>
        <v/>
      </c>
    </row>
    <row r="9169">
      <c r="B9169" s="28">
        <f>IF(C9169&lt; $D$4+1,MOD(((ROW(B9169)-ROW(B$7))),$C$5)+1,"")</f>
        <v/>
      </c>
      <c r="C9169" s="28">
        <f>ROUNDDOWN(((ROW(C9169)-ROW(C$7))/C$5)+1,0)</f>
        <v/>
      </c>
    </row>
    <row r="9170">
      <c r="B9170" s="28">
        <f>IF(C9170&lt; $D$4+1,MOD(((ROW(B9170)-ROW(B$7))),$C$5)+1,"")</f>
        <v/>
      </c>
      <c r="C9170" s="28">
        <f>ROUNDDOWN(((ROW(C9170)-ROW(C$7))/C$5)+1,0)</f>
        <v/>
      </c>
    </row>
    <row r="9171">
      <c r="B9171" s="28">
        <f>IF(C9171&lt; $D$4+1,MOD(((ROW(B9171)-ROW(B$7))),$C$5)+1,"")</f>
        <v/>
      </c>
      <c r="C9171" s="28">
        <f>ROUNDDOWN(((ROW(C9171)-ROW(C$7))/C$5)+1,0)</f>
        <v/>
      </c>
    </row>
    <row r="9172">
      <c r="B9172" s="28">
        <f>IF(C9172&lt; $D$4+1,MOD(((ROW(B9172)-ROW(B$7))),$C$5)+1,"")</f>
        <v/>
      </c>
      <c r="C9172" s="28">
        <f>ROUNDDOWN(((ROW(C9172)-ROW(C$7))/C$5)+1,0)</f>
        <v/>
      </c>
    </row>
    <row r="9173">
      <c r="B9173" s="28">
        <f>IF(C9173&lt; $D$4+1,MOD(((ROW(B9173)-ROW(B$7))),$C$5)+1,"")</f>
        <v/>
      </c>
      <c r="C9173" s="28">
        <f>ROUNDDOWN(((ROW(C9173)-ROW(C$7))/C$5)+1,0)</f>
        <v/>
      </c>
    </row>
    <row r="9174">
      <c r="B9174" s="28">
        <f>IF(C9174&lt; $D$4+1,MOD(((ROW(B9174)-ROW(B$7))),$C$5)+1,"")</f>
        <v/>
      </c>
      <c r="C9174" s="28">
        <f>ROUNDDOWN(((ROW(C9174)-ROW(C$7))/C$5)+1,0)</f>
        <v/>
      </c>
    </row>
    <row r="9175">
      <c r="B9175" s="28">
        <f>IF(C9175&lt; $D$4+1,MOD(((ROW(B9175)-ROW(B$7))),$C$5)+1,"")</f>
        <v/>
      </c>
      <c r="C9175" s="28">
        <f>ROUNDDOWN(((ROW(C9175)-ROW(C$7))/C$5)+1,0)</f>
        <v/>
      </c>
    </row>
    <row r="9176">
      <c r="B9176" s="28">
        <f>IF(C9176&lt; $D$4+1,MOD(((ROW(B9176)-ROW(B$7))),$C$5)+1,"")</f>
        <v/>
      </c>
      <c r="C9176" s="28">
        <f>ROUNDDOWN(((ROW(C9176)-ROW(C$7))/C$5)+1,0)</f>
        <v/>
      </c>
    </row>
    <row r="9177">
      <c r="B9177" s="28">
        <f>IF(C9177&lt; $D$4+1,MOD(((ROW(B9177)-ROW(B$7))),$C$5)+1,"")</f>
        <v/>
      </c>
      <c r="C9177" s="28">
        <f>ROUNDDOWN(((ROW(C9177)-ROW(C$7))/C$5)+1,0)</f>
        <v/>
      </c>
    </row>
    <row r="9178">
      <c r="B9178" s="28">
        <f>IF(C9178&lt; $D$4+1,MOD(((ROW(B9178)-ROW(B$7))),$C$5)+1,"")</f>
        <v/>
      </c>
      <c r="C9178" s="28">
        <f>ROUNDDOWN(((ROW(C9178)-ROW(C$7))/C$5)+1,0)</f>
        <v/>
      </c>
    </row>
    <row r="9179">
      <c r="B9179" s="28">
        <f>IF(C9179&lt; $D$4+1,MOD(((ROW(B9179)-ROW(B$7))),$C$5)+1,"")</f>
        <v/>
      </c>
      <c r="C9179" s="28">
        <f>ROUNDDOWN(((ROW(C9179)-ROW(C$7))/C$5)+1,0)</f>
        <v/>
      </c>
    </row>
    <row r="9180">
      <c r="B9180" s="28">
        <f>IF(C9180&lt; $D$4+1,MOD(((ROW(B9180)-ROW(B$7))),$C$5)+1,"")</f>
        <v/>
      </c>
      <c r="C9180" s="28">
        <f>ROUNDDOWN(((ROW(C9180)-ROW(C$7))/C$5)+1,0)</f>
        <v/>
      </c>
    </row>
    <row r="9181">
      <c r="B9181" s="28">
        <f>IF(C9181&lt; $D$4+1,MOD(((ROW(B9181)-ROW(B$7))),$C$5)+1,"")</f>
        <v/>
      </c>
      <c r="C9181" s="28">
        <f>ROUNDDOWN(((ROW(C9181)-ROW(C$7))/C$5)+1,0)</f>
        <v/>
      </c>
    </row>
    <row r="9182">
      <c r="B9182" s="28">
        <f>IF(C9182&lt; $D$4+1,MOD(((ROW(B9182)-ROW(B$7))),$C$5)+1,"")</f>
        <v/>
      </c>
      <c r="C9182" s="28">
        <f>ROUNDDOWN(((ROW(C9182)-ROW(C$7))/C$5)+1,0)</f>
        <v/>
      </c>
    </row>
    <row r="9183">
      <c r="B9183" s="28">
        <f>IF(C9183&lt; $D$4+1,MOD(((ROW(B9183)-ROW(B$7))),$C$5)+1,"")</f>
        <v/>
      </c>
      <c r="C9183" s="28">
        <f>ROUNDDOWN(((ROW(C9183)-ROW(C$7))/C$5)+1,0)</f>
        <v/>
      </c>
    </row>
    <row r="9184">
      <c r="B9184" s="28">
        <f>IF(C9184&lt; $D$4+1,MOD(((ROW(B9184)-ROW(B$7))),$C$5)+1,"")</f>
        <v/>
      </c>
      <c r="C9184" s="28">
        <f>ROUNDDOWN(((ROW(C9184)-ROW(C$7))/C$5)+1,0)</f>
        <v/>
      </c>
    </row>
    <row r="9185">
      <c r="B9185" s="28">
        <f>IF(C9185&lt; $D$4+1,MOD(((ROW(B9185)-ROW(B$7))),$C$5)+1,"")</f>
        <v/>
      </c>
      <c r="C9185" s="28">
        <f>ROUNDDOWN(((ROW(C9185)-ROW(C$7))/C$5)+1,0)</f>
        <v/>
      </c>
    </row>
    <row r="9186">
      <c r="B9186" s="28">
        <f>IF(C9186&lt; $D$4+1,MOD(((ROW(B9186)-ROW(B$7))),$C$5)+1,"")</f>
        <v/>
      </c>
      <c r="C9186" s="28">
        <f>ROUNDDOWN(((ROW(C9186)-ROW(C$7))/C$5)+1,0)</f>
        <v/>
      </c>
    </row>
    <row r="9187">
      <c r="B9187" s="28">
        <f>IF(C9187&lt; $D$4+1,MOD(((ROW(B9187)-ROW(B$7))),$C$5)+1,"")</f>
        <v/>
      </c>
      <c r="C9187" s="28">
        <f>ROUNDDOWN(((ROW(C9187)-ROW(C$7))/C$5)+1,0)</f>
        <v/>
      </c>
    </row>
    <row r="9188">
      <c r="B9188" s="28">
        <f>IF(C9188&lt; $D$4+1,MOD(((ROW(B9188)-ROW(B$7))),$C$5)+1,"")</f>
        <v/>
      </c>
      <c r="C9188" s="28">
        <f>ROUNDDOWN(((ROW(C9188)-ROW(C$7))/C$5)+1,0)</f>
        <v/>
      </c>
    </row>
    <row r="9189">
      <c r="B9189" s="28">
        <f>IF(C9189&lt; $D$4+1,MOD(((ROW(B9189)-ROW(B$7))),$C$5)+1,"")</f>
        <v/>
      </c>
      <c r="C9189" s="28">
        <f>ROUNDDOWN(((ROW(C9189)-ROW(C$7))/C$5)+1,0)</f>
        <v/>
      </c>
    </row>
    <row r="9190">
      <c r="B9190" s="28">
        <f>IF(C9190&lt; $D$4+1,MOD(((ROW(B9190)-ROW(B$7))),$C$5)+1,"")</f>
        <v/>
      </c>
      <c r="C9190" s="28">
        <f>ROUNDDOWN(((ROW(C9190)-ROW(C$7))/C$5)+1,0)</f>
        <v/>
      </c>
    </row>
    <row r="9191">
      <c r="B9191" s="28">
        <f>IF(C9191&lt; $D$4+1,MOD(((ROW(B9191)-ROW(B$7))),$C$5)+1,"")</f>
        <v/>
      </c>
      <c r="C9191" s="28">
        <f>ROUNDDOWN(((ROW(C9191)-ROW(C$7))/C$5)+1,0)</f>
        <v/>
      </c>
    </row>
    <row r="9192">
      <c r="B9192" s="28">
        <f>IF(C9192&lt; $D$4+1,MOD(((ROW(B9192)-ROW(B$7))),$C$5)+1,"")</f>
        <v/>
      </c>
      <c r="C9192" s="28">
        <f>ROUNDDOWN(((ROW(C9192)-ROW(C$7))/C$5)+1,0)</f>
        <v/>
      </c>
    </row>
    <row r="9193">
      <c r="B9193" s="28">
        <f>IF(C9193&lt; $D$4+1,MOD(((ROW(B9193)-ROW(B$7))),$C$5)+1,"")</f>
        <v/>
      </c>
      <c r="C9193" s="28">
        <f>ROUNDDOWN(((ROW(C9193)-ROW(C$7))/C$5)+1,0)</f>
        <v/>
      </c>
    </row>
    <row r="9194">
      <c r="B9194" s="28">
        <f>IF(C9194&lt; $D$4+1,MOD(((ROW(B9194)-ROW(B$7))),$C$5)+1,"")</f>
        <v/>
      </c>
      <c r="C9194" s="28">
        <f>ROUNDDOWN(((ROW(C9194)-ROW(C$7))/C$5)+1,0)</f>
        <v/>
      </c>
    </row>
    <row r="9195">
      <c r="B9195" s="28">
        <f>IF(C9195&lt; $D$4+1,MOD(((ROW(B9195)-ROW(B$7))),$C$5)+1,"")</f>
        <v/>
      </c>
      <c r="C9195" s="28">
        <f>ROUNDDOWN(((ROW(C9195)-ROW(C$7))/C$5)+1,0)</f>
        <v/>
      </c>
    </row>
    <row r="9196">
      <c r="B9196" s="28">
        <f>IF(C9196&lt; $D$4+1,MOD(((ROW(B9196)-ROW(B$7))),$C$5)+1,"")</f>
        <v/>
      </c>
      <c r="C9196" s="28">
        <f>ROUNDDOWN(((ROW(C9196)-ROW(C$7))/C$5)+1,0)</f>
        <v/>
      </c>
    </row>
    <row r="9197">
      <c r="B9197" s="28">
        <f>IF(C9197&lt; $D$4+1,MOD(((ROW(B9197)-ROW(B$7))),$C$5)+1,"")</f>
        <v/>
      </c>
      <c r="C9197" s="28">
        <f>ROUNDDOWN(((ROW(C9197)-ROW(C$7))/C$5)+1,0)</f>
        <v/>
      </c>
    </row>
    <row r="9198">
      <c r="B9198" s="28">
        <f>IF(C9198&lt; $D$4+1,MOD(((ROW(B9198)-ROW(B$7))),$C$5)+1,"")</f>
        <v/>
      </c>
      <c r="C9198" s="28">
        <f>ROUNDDOWN(((ROW(C9198)-ROW(C$7))/C$5)+1,0)</f>
        <v/>
      </c>
    </row>
    <row r="9199">
      <c r="B9199" s="28">
        <f>IF(C9199&lt; $D$4+1,MOD(((ROW(B9199)-ROW(B$7))),$C$5)+1,"")</f>
        <v/>
      </c>
      <c r="C9199" s="28">
        <f>ROUNDDOWN(((ROW(C9199)-ROW(C$7))/C$5)+1,0)</f>
        <v/>
      </c>
    </row>
    <row r="9200">
      <c r="B9200" s="28">
        <f>IF(C9200&lt; $D$4+1,MOD(((ROW(B9200)-ROW(B$7))),$C$5)+1,"")</f>
        <v/>
      </c>
      <c r="C9200" s="28">
        <f>ROUNDDOWN(((ROW(C9200)-ROW(C$7))/C$5)+1,0)</f>
        <v/>
      </c>
    </row>
    <row r="9201">
      <c r="B9201" s="28">
        <f>IF(C9201&lt; $D$4+1,MOD(((ROW(B9201)-ROW(B$7))),$C$5)+1,"")</f>
        <v/>
      </c>
      <c r="C9201" s="28">
        <f>ROUNDDOWN(((ROW(C9201)-ROW(C$7))/C$5)+1,0)</f>
        <v/>
      </c>
    </row>
    <row r="9202">
      <c r="B9202" s="28">
        <f>IF(C9202&lt; $D$4+1,MOD(((ROW(B9202)-ROW(B$7))),$C$5)+1,"")</f>
        <v/>
      </c>
      <c r="C9202" s="28">
        <f>ROUNDDOWN(((ROW(C9202)-ROW(C$7))/C$5)+1,0)</f>
        <v/>
      </c>
    </row>
    <row r="9203">
      <c r="B9203" s="28">
        <f>IF(C9203&lt; $D$4+1,MOD(((ROW(B9203)-ROW(B$7))),$C$5)+1,"")</f>
        <v/>
      </c>
      <c r="C9203" s="28">
        <f>ROUNDDOWN(((ROW(C9203)-ROW(C$7))/C$5)+1,0)</f>
        <v/>
      </c>
    </row>
    <row r="9204">
      <c r="B9204" s="28">
        <f>IF(C9204&lt; $D$4+1,MOD(((ROW(B9204)-ROW(B$7))),$C$5)+1,"")</f>
        <v/>
      </c>
      <c r="C9204" s="28">
        <f>ROUNDDOWN(((ROW(C9204)-ROW(C$7))/C$5)+1,0)</f>
        <v/>
      </c>
    </row>
    <row r="9205">
      <c r="B9205" s="28">
        <f>IF(C9205&lt; $D$4+1,MOD(((ROW(B9205)-ROW(B$7))),$C$5)+1,"")</f>
        <v/>
      </c>
      <c r="C9205" s="28">
        <f>ROUNDDOWN(((ROW(C9205)-ROW(C$7))/C$5)+1,0)</f>
        <v/>
      </c>
    </row>
    <row r="9206">
      <c r="B9206" s="28">
        <f>IF(C9206&lt; $D$4+1,MOD(((ROW(B9206)-ROW(B$7))),$C$5)+1,"")</f>
        <v/>
      </c>
      <c r="C9206" s="28">
        <f>ROUNDDOWN(((ROW(C9206)-ROW(C$7))/C$5)+1,0)</f>
        <v/>
      </c>
    </row>
    <row r="9207">
      <c r="B9207" s="28">
        <f>IF(C9207&lt; $D$4+1,MOD(((ROW(B9207)-ROW(B$7))),$C$5)+1,"")</f>
        <v/>
      </c>
      <c r="C9207" s="28">
        <f>ROUNDDOWN(((ROW(C9207)-ROW(C$7))/C$5)+1,0)</f>
        <v/>
      </c>
    </row>
    <row r="9208">
      <c r="B9208" s="28">
        <f>IF(C9208&lt; $D$4+1,MOD(((ROW(B9208)-ROW(B$7))),$C$5)+1,"")</f>
        <v/>
      </c>
      <c r="C9208" s="28">
        <f>ROUNDDOWN(((ROW(C9208)-ROW(C$7))/C$5)+1,0)</f>
        <v/>
      </c>
    </row>
    <row r="9209">
      <c r="B9209" s="28">
        <f>IF(C9209&lt; $D$4+1,MOD(((ROW(B9209)-ROW(B$7))),$C$5)+1,"")</f>
        <v/>
      </c>
      <c r="C9209" s="28">
        <f>ROUNDDOWN(((ROW(C9209)-ROW(C$7))/C$5)+1,0)</f>
        <v/>
      </c>
    </row>
    <row r="9210">
      <c r="B9210" s="28">
        <f>IF(C9210&lt; $D$4+1,MOD(((ROW(B9210)-ROW(B$7))),$C$5)+1,"")</f>
        <v/>
      </c>
      <c r="C9210" s="28">
        <f>ROUNDDOWN(((ROW(C9210)-ROW(C$7))/C$5)+1,0)</f>
        <v/>
      </c>
    </row>
    <row r="9211">
      <c r="B9211" s="28">
        <f>IF(C9211&lt; $D$4+1,MOD(((ROW(B9211)-ROW(B$7))),$C$5)+1,"")</f>
        <v/>
      </c>
      <c r="C9211" s="28">
        <f>ROUNDDOWN(((ROW(C9211)-ROW(C$7))/C$5)+1,0)</f>
        <v/>
      </c>
    </row>
    <row r="9212">
      <c r="B9212" s="28">
        <f>IF(C9212&lt; $D$4+1,MOD(((ROW(B9212)-ROW(B$7))),$C$5)+1,"")</f>
        <v/>
      </c>
      <c r="C9212" s="28">
        <f>ROUNDDOWN(((ROW(C9212)-ROW(C$7))/C$5)+1,0)</f>
        <v/>
      </c>
    </row>
    <row r="9213">
      <c r="B9213" s="28">
        <f>IF(C9213&lt; $D$4+1,MOD(((ROW(B9213)-ROW(B$7))),$C$5)+1,"")</f>
        <v/>
      </c>
      <c r="C9213" s="28">
        <f>ROUNDDOWN(((ROW(C9213)-ROW(C$7))/C$5)+1,0)</f>
        <v/>
      </c>
    </row>
    <row r="9214">
      <c r="B9214" s="28">
        <f>IF(C9214&lt; $D$4+1,MOD(((ROW(B9214)-ROW(B$7))),$C$5)+1,"")</f>
        <v/>
      </c>
      <c r="C9214" s="28">
        <f>ROUNDDOWN(((ROW(C9214)-ROW(C$7))/C$5)+1,0)</f>
        <v/>
      </c>
    </row>
    <row r="9215">
      <c r="B9215" s="28">
        <f>IF(C9215&lt; $D$4+1,MOD(((ROW(B9215)-ROW(B$7))),$C$5)+1,"")</f>
        <v/>
      </c>
      <c r="C9215" s="28">
        <f>ROUNDDOWN(((ROW(C9215)-ROW(C$7))/C$5)+1,0)</f>
        <v/>
      </c>
    </row>
    <row r="9216">
      <c r="B9216" s="28">
        <f>IF(C9216&lt; $D$4+1,MOD(((ROW(B9216)-ROW(B$7))),$C$5)+1,"")</f>
        <v/>
      </c>
      <c r="C9216" s="28">
        <f>ROUNDDOWN(((ROW(C9216)-ROW(C$7))/C$5)+1,0)</f>
        <v/>
      </c>
    </row>
    <row r="9217">
      <c r="B9217" s="28">
        <f>IF(C9217&lt; $D$4+1,MOD(((ROW(B9217)-ROW(B$7))),$C$5)+1,"")</f>
        <v/>
      </c>
      <c r="C9217" s="28">
        <f>ROUNDDOWN(((ROW(C9217)-ROW(C$7))/C$5)+1,0)</f>
        <v/>
      </c>
    </row>
    <row r="9218">
      <c r="B9218" s="28">
        <f>IF(C9218&lt; $D$4+1,MOD(((ROW(B9218)-ROW(B$7))),$C$5)+1,"")</f>
        <v/>
      </c>
      <c r="C9218" s="28">
        <f>ROUNDDOWN(((ROW(C9218)-ROW(C$7))/C$5)+1,0)</f>
        <v/>
      </c>
    </row>
    <row r="9219">
      <c r="B9219" s="28">
        <f>IF(C9219&lt; $D$4+1,MOD(((ROW(B9219)-ROW(B$7))),$C$5)+1,"")</f>
        <v/>
      </c>
      <c r="C9219" s="28">
        <f>ROUNDDOWN(((ROW(C9219)-ROW(C$7))/C$5)+1,0)</f>
        <v/>
      </c>
    </row>
    <row r="9220">
      <c r="B9220" s="28">
        <f>IF(C9220&lt; $D$4+1,MOD(((ROW(B9220)-ROW(B$7))),$C$5)+1,"")</f>
        <v/>
      </c>
      <c r="C9220" s="28">
        <f>ROUNDDOWN(((ROW(C9220)-ROW(C$7))/C$5)+1,0)</f>
        <v/>
      </c>
    </row>
    <row r="9221">
      <c r="B9221" s="28">
        <f>IF(C9221&lt; $D$4+1,MOD(((ROW(B9221)-ROW(B$7))),$C$5)+1,"")</f>
        <v/>
      </c>
      <c r="C9221" s="28">
        <f>ROUNDDOWN(((ROW(C9221)-ROW(C$7))/C$5)+1,0)</f>
        <v/>
      </c>
    </row>
    <row r="9222">
      <c r="B9222" s="28">
        <f>IF(C9222&lt; $D$4+1,MOD(((ROW(B9222)-ROW(B$7))),$C$5)+1,"")</f>
        <v/>
      </c>
      <c r="C9222" s="28">
        <f>ROUNDDOWN(((ROW(C9222)-ROW(C$7))/C$5)+1,0)</f>
        <v/>
      </c>
    </row>
    <row r="9223">
      <c r="B9223" s="28">
        <f>IF(C9223&lt; $D$4+1,MOD(((ROW(B9223)-ROW(B$7))),$C$5)+1,"")</f>
        <v/>
      </c>
      <c r="C9223" s="28">
        <f>ROUNDDOWN(((ROW(C9223)-ROW(C$7))/C$5)+1,0)</f>
        <v/>
      </c>
    </row>
    <row r="9224">
      <c r="B9224" s="28">
        <f>IF(C9224&lt; $D$4+1,MOD(((ROW(B9224)-ROW(B$7))),$C$5)+1,"")</f>
        <v/>
      </c>
      <c r="C9224" s="28">
        <f>ROUNDDOWN(((ROW(C9224)-ROW(C$7))/C$5)+1,0)</f>
        <v/>
      </c>
    </row>
    <row r="9225">
      <c r="B9225" s="28">
        <f>IF(C9225&lt; $D$4+1,MOD(((ROW(B9225)-ROW(B$7))),$C$5)+1,"")</f>
        <v/>
      </c>
      <c r="C9225" s="28">
        <f>ROUNDDOWN(((ROW(C9225)-ROW(C$7))/C$5)+1,0)</f>
        <v/>
      </c>
    </row>
    <row r="9226">
      <c r="B9226" s="28">
        <f>IF(C9226&lt; $D$4+1,MOD(((ROW(B9226)-ROW(B$7))),$C$5)+1,"")</f>
        <v/>
      </c>
      <c r="C9226" s="28">
        <f>ROUNDDOWN(((ROW(C9226)-ROW(C$7))/C$5)+1,0)</f>
        <v/>
      </c>
    </row>
    <row r="9227">
      <c r="B9227" s="28">
        <f>IF(C9227&lt; $D$4+1,MOD(((ROW(B9227)-ROW(B$7))),$C$5)+1,"")</f>
        <v/>
      </c>
      <c r="C9227" s="28">
        <f>ROUNDDOWN(((ROW(C9227)-ROW(C$7))/C$5)+1,0)</f>
        <v/>
      </c>
    </row>
    <row r="9228">
      <c r="B9228" s="28">
        <f>IF(C9228&lt; $D$4+1,MOD(((ROW(B9228)-ROW(B$7))),$C$5)+1,"")</f>
        <v/>
      </c>
      <c r="C9228" s="28">
        <f>ROUNDDOWN(((ROW(C9228)-ROW(C$7))/C$5)+1,0)</f>
        <v/>
      </c>
    </row>
    <row r="9229">
      <c r="B9229" s="28">
        <f>IF(C9229&lt; $D$4+1,MOD(((ROW(B9229)-ROW(B$7))),$C$5)+1,"")</f>
        <v/>
      </c>
      <c r="C9229" s="28">
        <f>ROUNDDOWN(((ROW(C9229)-ROW(C$7))/C$5)+1,0)</f>
        <v/>
      </c>
    </row>
    <row r="9230">
      <c r="B9230" s="28">
        <f>IF(C9230&lt; $D$4+1,MOD(((ROW(B9230)-ROW(B$7))),$C$5)+1,"")</f>
        <v/>
      </c>
      <c r="C9230" s="28">
        <f>ROUNDDOWN(((ROW(C9230)-ROW(C$7))/C$5)+1,0)</f>
        <v/>
      </c>
    </row>
    <row r="9231">
      <c r="B9231" s="28">
        <f>IF(C9231&lt; $D$4+1,MOD(((ROW(B9231)-ROW(B$7))),$C$5)+1,"")</f>
        <v/>
      </c>
      <c r="C9231" s="28">
        <f>ROUNDDOWN(((ROW(C9231)-ROW(C$7))/C$5)+1,0)</f>
        <v/>
      </c>
    </row>
    <row r="9232">
      <c r="B9232" s="28">
        <f>IF(C9232&lt; $D$4+1,MOD(((ROW(B9232)-ROW(B$7))),$C$5)+1,"")</f>
        <v/>
      </c>
      <c r="C9232" s="28">
        <f>ROUNDDOWN(((ROW(C9232)-ROW(C$7))/C$5)+1,0)</f>
        <v/>
      </c>
    </row>
    <row r="9233">
      <c r="B9233" s="28">
        <f>IF(C9233&lt; $D$4+1,MOD(((ROW(B9233)-ROW(B$7))),$C$5)+1,"")</f>
        <v/>
      </c>
      <c r="C9233" s="28">
        <f>ROUNDDOWN(((ROW(C9233)-ROW(C$7))/C$5)+1,0)</f>
        <v/>
      </c>
    </row>
    <row r="9234">
      <c r="B9234" s="28">
        <f>IF(C9234&lt; $D$4+1,MOD(((ROW(B9234)-ROW(B$7))),$C$5)+1,"")</f>
        <v/>
      </c>
      <c r="C9234" s="28">
        <f>ROUNDDOWN(((ROW(C9234)-ROW(C$7))/C$5)+1,0)</f>
        <v/>
      </c>
    </row>
    <row r="9235">
      <c r="B9235" s="28">
        <f>IF(C9235&lt; $D$4+1,MOD(((ROW(B9235)-ROW(B$7))),$C$5)+1,"")</f>
        <v/>
      </c>
      <c r="C9235" s="28">
        <f>ROUNDDOWN(((ROW(C9235)-ROW(C$7))/C$5)+1,0)</f>
        <v/>
      </c>
    </row>
    <row r="9236">
      <c r="B9236" s="28">
        <f>IF(C9236&lt; $D$4+1,MOD(((ROW(B9236)-ROW(B$7))),$C$5)+1,"")</f>
        <v/>
      </c>
      <c r="C9236" s="28">
        <f>ROUNDDOWN(((ROW(C9236)-ROW(C$7))/C$5)+1,0)</f>
        <v/>
      </c>
    </row>
    <row r="9237">
      <c r="B9237" s="28">
        <f>IF(C9237&lt; $D$4+1,MOD(((ROW(B9237)-ROW(B$7))),$C$5)+1,"")</f>
        <v/>
      </c>
      <c r="C9237" s="28">
        <f>ROUNDDOWN(((ROW(C9237)-ROW(C$7))/C$5)+1,0)</f>
        <v/>
      </c>
    </row>
    <row r="9238">
      <c r="B9238" s="28">
        <f>IF(C9238&lt; $D$4+1,MOD(((ROW(B9238)-ROW(B$7))),$C$5)+1,"")</f>
        <v/>
      </c>
      <c r="C9238" s="28">
        <f>ROUNDDOWN(((ROW(C9238)-ROW(C$7))/C$5)+1,0)</f>
        <v/>
      </c>
    </row>
    <row r="9239">
      <c r="B9239" s="28">
        <f>IF(C9239&lt; $D$4+1,MOD(((ROW(B9239)-ROW(B$7))),$C$5)+1,"")</f>
        <v/>
      </c>
      <c r="C9239" s="28">
        <f>ROUNDDOWN(((ROW(C9239)-ROW(C$7))/C$5)+1,0)</f>
        <v/>
      </c>
    </row>
    <row r="9240">
      <c r="B9240" s="28">
        <f>IF(C9240&lt; $D$4+1,MOD(((ROW(B9240)-ROW(B$7))),$C$5)+1,"")</f>
        <v/>
      </c>
      <c r="C9240" s="28">
        <f>ROUNDDOWN(((ROW(C9240)-ROW(C$7))/C$5)+1,0)</f>
        <v/>
      </c>
    </row>
    <row r="9241">
      <c r="B9241" s="28">
        <f>IF(C9241&lt; $D$4+1,MOD(((ROW(B9241)-ROW(B$7))),$C$5)+1,"")</f>
        <v/>
      </c>
      <c r="C9241" s="28">
        <f>ROUNDDOWN(((ROW(C9241)-ROW(C$7))/C$5)+1,0)</f>
        <v/>
      </c>
    </row>
    <row r="9242">
      <c r="B9242" s="28">
        <f>IF(C9242&lt; $D$4+1,MOD(((ROW(B9242)-ROW(B$7))),$C$5)+1,"")</f>
        <v/>
      </c>
      <c r="C9242" s="28">
        <f>ROUNDDOWN(((ROW(C9242)-ROW(C$7))/C$5)+1,0)</f>
        <v/>
      </c>
    </row>
    <row r="9243">
      <c r="B9243" s="28">
        <f>IF(C9243&lt; $D$4+1,MOD(((ROW(B9243)-ROW(B$7))),$C$5)+1,"")</f>
        <v/>
      </c>
      <c r="C9243" s="28">
        <f>ROUNDDOWN(((ROW(C9243)-ROW(C$7))/C$5)+1,0)</f>
        <v/>
      </c>
    </row>
    <row r="9244">
      <c r="B9244" s="28">
        <f>IF(C9244&lt; $D$4+1,MOD(((ROW(B9244)-ROW(B$7))),$C$5)+1,"")</f>
        <v/>
      </c>
      <c r="C9244" s="28">
        <f>ROUNDDOWN(((ROW(C9244)-ROW(C$7))/C$5)+1,0)</f>
        <v/>
      </c>
    </row>
    <row r="9245">
      <c r="B9245" s="28">
        <f>IF(C9245&lt; $D$4+1,MOD(((ROW(B9245)-ROW(B$7))),$C$5)+1,"")</f>
        <v/>
      </c>
      <c r="C9245" s="28">
        <f>ROUNDDOWN(((ROW(C9245)-ROW(C$7))/C$5)+1,0)</f>
        <v/>
      </c>
    </row>
    <row r="9246">
      <c r="B9246" s="28">
        <f>IF(C9246&lt; $D$4+1,MOD(((ROW(B9246)-ROW(B$7))),$C$5)+1,"")</f>
        <v/>
      </c>
      <c r="C9246" s="28">
        <f>ROUNDDOWN(((ROW(C9246)-ROW(C$7))/C$5)+1,0)</f>
        <v/>
      </c>
    </row>
    <row r="9247">
      <c r="B9247" s="28">
        <f>IF(C9247&lt; $D$4+1,MOD(((ROW(B9247)-ROW(B$7))),$C$5)+1,"")</f>
        <v/>
      </c>
      <c r="C9247" s="28">
        <f>ROUNDDOWN(((ROW(C9247)-ROW(C$7))/C$5)+1,0)</f>
        <v/>
      </c>
    </row>
    <row r="9248">
      <c r="B9248" s="28">
        <f>IF(C9248&lt; $D$4+1,MOD(((ROW(B9248)-ROW(B$7))),$C$5)+1,"")</f>
        <v/>
      </c>
      <c r="C9248" s="28">
        <f>ROUNDDOWN(((ROW(C9248)-ROW(C$7))/C$5)+1,0)</f>
        <v/>
      </c>
    </row>
    <row r="9249">
      <c r="B9249" s="28">
        <f>IF(C9249&lt; $D$4+1,MOD(((ROW(B9249)-ROW(B$7))),$C$5)+1,"")</f>
        <v/>
      </c>
      <c r="C9249" s="28">
        <f>ROUNDDOWN(((ROW(C9249)-ROW(C$7))/C$5)+1,0)</f>
        <v/>
      </c>
    </row>
    <row r="9250">
      <c r="B9250" s="28">
        <f>IF(C9250&lt; $D$4+1,MOD(((ROW(B9250)-ROW(B$7))),$C$5)+1,"")</f>
        <v/>
      </c>
      <c r="C9250" s="28">
        <f>ROUNDDOWN(((ROW(C9250)-ROW(C$7))/C$5)+1,0)</f>
        <v/>
      </c>
    </row>
    <row r="9251">
      <c r="B9251" s="28">
        <f>IF(C9251&lt; $D$4+1,MOD(((ROW(B9251)-ROW(B$7))),$C$5)+1,"")</f>
        <v/>
      </c>
      <c r="C9251" s="28">
        <f>ROUNDDOWN(((ROW(C9251)-ROW(C$7))/C$5)+1,0)</f>
        <v/>
      </c>
    </row>
    <row r="9252">
      <c r="B9252" s="28">
        <f>IF(C9252&lt; $D$4+1,MOD(((ROW(B9252)-ROW(B$7))),$C$5)+1,"")</f>
        <v/>
      </c>
      <c r="C9252" s="28">
        <f>ROUNDDOWN(((ROW(C9252)-ROW(C$7))/C$5)+1,0)</f>
        <v/>
      </c>
    </row>
    <row r="9253">
      <c r="B9253" s="28">
        <f>IF(C9253&lt; $D$4+1,MOD(((ROW(B9253)-ROW(B$7))),$C$5)+1,"")</f>
        <v/>
      </c>
      <c r="C9253" s="28">
        <f>ROUNDDOWN(((ROW(C9253)-ROW(C$7))/C$5)+1,0)</f>
        <v/>
      </c>
    </row>
    <row r="9254">
      <c r="B9254" s="28">
        <f>IF(C9254&lt; $D$4+1,MOD(((ROW(B9254)-ROW(B$7))),$C$5)+1,"")</f>
        <v/>
      </c>
      <c r="C9254" s="28">
        <f>ROUNDDOWN(((ROW(C9254)-ROW(C$7))/C$5)+1,0)</f>
        <v/>
      </c>
    </row>
    <row r="9255">
      <c r="B9255" s="28">
        <f>IF(C9255&lt; $D$4+1,MOD(((ROW(B9255)-ROW(B$7))),$C$5)+1,"")</f>
        <v/>
      </c>
      <c r="C9255" s="28">
        <f>ROUNDDOWN(((ROW(C9255)-ROW(C$7))/C$5)+1,0)</f>
        <v/>
      </c>
    </row>
    <row r="9256">
      <c r="B9256" s="28">
        <f>IF(C9256&lt; $D$4+1,MOD(((ROW(B9256)-ROW(B$7))),$C$5)+1,"")</f>
        <v/>
      </c>
      <c r="C9256" s="28">
        <f>ROUNDDOWN(((ROW(C9256)-ROW(C$7))/C$5)+1,0)</f>
        <v/>
      </c>
    </row>
    <row r="9257">
      <c r="B9257" s="28">
        <f>IF(C9257&lt; $D$4+1,MOD(((ROW(B9257)-ROW(B$7))),$C$5)+1,"")</f>
        <v/>
      </c>
      <c r="C9257" s="28">
        <f>ROUNDDOWN(((ROW(C9257)-ROW(C$7))/C$5)+1,0)</f>
        <v/>
      </c>
    </row>
    <row r="9258">
      <c r="B9258" s="28">
        <f>IF(C9258&lt; $D$4+1,MOD(((ROW(B9258)-ROW(B$7))),$C$5)+1,"")</f>
        <v/>
      </c>
      <c r="C9258" s="28">
        <f>ROUNDDOWN(((ROW(C9258)-ROW(C$7))/C$5)+1,0)</f>
        <v/>
      </c>
    </row>
    <row r="9259">
      <c r="B9259" s="28">
        <f>IF(C9259&lt; $D$4+1,MOD(((ROW(B9259)-ROW(B$7))),$C$5)+1,"")</f>
        <v/>
      </c>
      <c r="C9259" s="28">
        <f>ROUNDDOWN(((ROW(C9259)-ROW(C$7))/C$5)+1,0)</f>
        <v/>
      </c>
    </row>
    <row r="9260">
      <c r="B9260" s="28">
        <f>IF(C9260&lt; $D$4+1,MOD(((ROW(B9260)-ROW(B$7))),$C$5)+1,"")</f>
        <v/>
      </c>
      <c r="C9260" s="28">
        <f>ROUNDDOWN(((ROW(C9260)-ROW(C$7))/C$5)+1,0)</f>
        <v/>
      </c>
    </row>
    <row r="9261">
      <c r="B9261" s="28">
        <f>IF(C9261&lt; $D$4+1,MOD(((ROW(B9261)-ROW(B$7))),$C$5)+1,"")</f>
        <v/>
      </c>
      <c r="C9261" s="28">
        <f>ROUNDDOWN(((ROW(C9261)-ROW(C$7))/C$5)+1,0)</f>
        <v/>
      </c>
    </row>
    <row r="9262">
      <c r="B9262" s="28">
        <f>IF(C9262&lt; $D$4+1,MOD(((ROW(B9262)-ROW(B$7))),$C$5)+1,"")</f>
        <v/>
      </c>
      <c r="C9262" s="28">
        <f>ROUNDDOWN(((ROW(C9262)-ROW(C$7))/C$5)+1,0)</f>
        <v/>
      </c>
    </row>
    <row r="9263">
      <c r="B9263" s="28">
        <f>IF(C9263&lt; $D$4+1,MOD(((ROW(B9263)-ROW(B$7))),$C$5)+1,"")</f>
        <v/>
      </c>
      <c r="C9263" s="28">
        <f>ROUNDDOWN(((ROW(C9263)-ROW(C$7))/C$5)+1,0)</f>
        <v/>
      </c>
    </row>
    <row r="9264">
      <c r="B9264" s="28">
        <f>IF(C9264&lt; $D$4+1,MOD(((ROW(B9264)-ROW(B$7))),$C$5)+1,"")</f>
        <v/>
      </c>
      <c r="C9264" s="28">
        <f>ROUNDDOWN(((ROW(C9264)-ROW(C$7))/C$5)+1,0)</f>
        <v/>
      </c>
    </row>
    <row r="9265">
      <c r="B9265" s="28">
        <f>IF(C9265&lt; $D$4+1,MOD(((ROW(B9265)-ROW(B$7))),$C$5)+1,"")</f>
        <v/>
      </c>
      <c r="C9265" s="28">
        <f>ROUNDDOWN(((ROW(C9265)-ROW(C$7))/C$5)+1,0)</f>
        <v/>
      </c>
    </row>
    <row r="9266">
      <c r="B9266" s="28">
        <f>IF(C9266&lt; $D$4+1,MOD(((ROW(B9266)-ROW(B$7))),$C$5)+1,"")</f>
        <v/>
      </c>
      <c r="C9266" s="28">
        <f>ROUNDDOWN(((ROW(C9266)-ROW(C$7))/C$5)+1,0)</f>
        <v/>
      </c>
    </row>
    <row r="9267">
      <c r="B9267" s="28">
        <f>IF(C9267&lt; $D$4+1,MOD(((ROW(B9267)-ROW(B$7))),$C$5)+1,"")</f>
        <v/>
      </c>
      <c r="C9267" s="28">
        <f>ROUNDDOWN(((ROW(C9267)-ROW(C$7))/C$5)+1,0)</f>
        <v/>
      </c>
    </row>
    <row r="9268">
      <c r="B9268" s="28">
        <f>IF(C9268&lt; $D$4+1,MOD(((ROW(B9268)-ROW(B$7))),$C$5)+1,"")</f>
        <v/>
      </c>
      <c r="C9268" s="28">
        <f>ROUNDDOWN(((ROW(C9268)-ROW(C$7))/C$5)+1,0)</f>
        <v/>
      </c>
    </row>
    <row r="9269">
      <c r="B9269" s="28">
        <f>IF(C9269&lt; $D$4+1,MOD(((ROW(B9269)-ROW(B$7))),$C$5)+1,"")</f>
        <v/>
      </c>
      <c r="C9269" s="28">
        <f>ROUNDDOWN(((ROW(C9269)-ROW(C$7))/C$5)+1,0)</f>
        <v/>
      </c>
    </row>
    <row r="9270">
      <c r="B9270" s="28">
        <f>IF(C9270&lt; $D$4+1,MOD(((ROW(B9270)-ROW(B$7))),$C$5)+1,"")</f>
        <v/>
      </c>
      <c r="C9270" s="28">
        <f>ROUNDDOWN(((ROW(C9270)-ROW(C$7))/C$5)+1,0)</f>
        <v/>
      </c>
    </row>
    <row r="9271">
      <c r="B9271" s="28">
        <f>IF(C9271&lt; $D$4+1,MOD(((ROW(B9271)-ROW(B$7))),$C$5)+1,"")</f>
        <v/>
      </c>
      <c r="C9271" s="28">
        <f>ROUNDDOWN(((ROW(C9271)-ROW(C$7))/C$5)+1,0)</f>
        <v/>
      </c>
    </row>
    <row r="9272">
      <c r="B9272" s="28">
        <f>IF(C9272&lt; $D$4+1,MOD(((ROW(B9272)-ROW(B$7))),$C$5)+1,"")</f>
        <v/>
      </c>
      <c r="C9272" s="28">
        <f>ROUNDDOWN(((ROW(C9272)-ROW(C$7))/C$5)+1,0)</f>
        <v/>
      </c>
    </row>
    <row r="9273">
      <c r="B9273" s="28">
        <f>IF(C9273&lt; $D$4+1,MOD(((ROW(B9273)-ROW(B$7))),$C$5)+1,"")</f>
        <v/>
      </c>
      <c r="C9273" s="28">
        <f>ROUNDDOWN(((ROW(C9273)-ROW(C$7))/C$5)+1,0)</f>
        <v/>
      </c>
    </row>
    <row r="9274">
      <c r="B9274" s="28">
        <f>IF(C9274&lt; $D$4+1,MOD(((ROW(B9274)-ROW(B$7))),$C$5)+1,"")</f>
        <v/>
      </c>
      <c r="C9274" s="28">
        <f>ROUNDDOWN(((ROW(C9274)-ROW(C$7))/C$5)+1,0)</f>
        <v/>
      </c>
    </row>
    <row r="9275">
      <c r="B9275" s="28">
        <f>IF(C9275&lt; $D$4+1,MOD(((ROW(B9275)-ROW(B$7))),$C$5)+1,"")</f>
        <v/>
      </c>
      <c r="C9275" s="28">
        <f>ROUNDDOWN(((ROW(C9275)-ROW(C$7))/C$5)+1,0)</f>
        <v/>
      </c>
    </row>
    <row r="9276">
      <c r="B9276" s="28">
        <f>IF(C9276&lt; $D$4+1,MOD(((ROW(B9276)-ROW(B$7))),$C$5)+1,"")</f>
        <v/>
      </c>
      <c r="C9276" s="28">
        <f>ROUNDDOWN(((ROW(C9276)-ROW(C$7))/C$5)+1,0)</f>
        <v/>
      </c>
    </row>
    <row r="9277">
      <c r="B9277" s="28">
        <f>IF(C9277&lt; $D$4+1,MOD(((ROW(B9277)-ROW(B$7))),$C$5)+1,"")</f>
        <v/>
      </c>
      <c r="C9277" s="28">
        <f>ROUNDDOWN(((ROW(C9277)-ROW(C$7))/C$5)+1,0)</f>
        <v/>
      </c>
    </row>
    <row r="9278">
      <c r="B9278" s="28">
        <f>IF(C9278&lt; $D$4+1,MOD(((ROW(B9278)-ROW(B$7))),$C$5)+1,"")</f>
        <v/>
      </c>
      <c r="C9278" s="28">
        <f>ROUNDDOWN(((ROW(C9278)-ROW(C$7))/C$5)+1,0)</f>
        <v/>
      </c>
    </row>
    <row r="9279">
      <c r="B9279" s="28">
        <f>IF(C9279&lt; $D$4+1,MOD(((ROW(B9279)-ROW(B$7))),$C$5)+1,"")</f>
        <v/>
      </c>
      <c r="C9279" s="28">
        <f>ROUNDDOWN(((ROW(C9279)-ROW(C$7))/C$5)+1,0)</f>
        <v/>
      </c>
    </row>
    <row r="9280">
      <c r="B9280" s="28">
        <f>IF(C9280&lt; $D$4+1,MOD(((ROW(B9280)-ROW(B$7))),$C$5)+1,"")</f>
        <v/>
      </c>
      <c r="C9280" s="28">
        <f>ROUNDDOWN(((ROW(C9280)-ROW(C$7))/C$5)+1,0)</f>
        <v/>
      </c>
    </row>
    <row r="9281">
      <c r="B9281" s="28">
        <f>IF(C9281&lt; $D$4+1,MOD(((ROW(B9281)-ROW(B$7))),$C$5)+1,"")</f>
        <v/>
      </c>
      <c r="C9281" s="28">
        <f>ROUNDDOWN(((ROW(C9281)-ROW(C$7))/C$5)+1,0)</f>
        <v/>
      </c>
    </row>
    <row r="9282">
      <c r="B9282" s="28">
        <f>IF(C9282&lt; $D$4+1,MOD(((ROW(B9282)-ROW(B$7))),$C$5)+1,"")</f>
        <v/>
      </c>
      <c r="C9282" s="28">
        <f>ROUNDDOWN(((ROW(C9282)-ROW(C$7))/C$5)+1,0)</f>
        <v/>
      </c>
    </row>
    <row r="9283">
      <c r="B9283" s="28">
        <f>IF(C9283&lt; $D$4+1,MOD(((ROW(B9283)-ROW(B$7))),$C$5)+1,"")</f>
        <v/>
      </c>
      <c r="C9283" s="28">
        <f>ROUNDDOWN(((ROW(C9283)-ROW(C$7))/C$5)+1,0)</f>
        <v/>
      </c>
    </row>
    <row r="9284">
      <c r="B9284" s="28">
        <f>IF(C9284&lt; $D$4+1,MOD(((ROW(B9284)-ROW(B$7))),$C$5)+1,"")</f>
        <v/>
      </c>
      <c r="C9284" s="28">
        <f>ROUNDDOWN(((ROW(C9284)-ROW(C$7))/C$5)+1,0)</f>
        <v/>
      </c>
    </row>
    <row r="9285">
      <c r="B9285" s="28">
        <f>IF(C9285&lt; $D$4+1,MOD(((ROW(B9285)-ROW(B$7))),$C$5)+1,"")</f>
        <v/>
      </c>
      <c r="C9285" s="28">
        <f>ROUNDDOWN(((ROW(C9285)-ROW(C$7))/C$5)+1,0)</f>
        <v/>
      </c>
    </row>
    <row r="9286">
      <c r="B9286" s="28">
        <f>IF(C9286&lt; $D$4+1,MOD(((ROW(B9286)-ROW(B$7))),$C$5)+1,"")</f>
        <v/>
      </c>
      <c r="C9286" s="28">
        <f>ROUNDDOWN(((ROW(C9286)-ROW(C$7))/C$5)+1,0)</f>
        <v/>
      </c>
    </row>
    <row r="9287">
      <c r="B9287" s="28">
        <f>IF(C9287&lt; $D$4+1,MOD(((ROW(B9287)-ROW(B$7))),$C$5)+1,"")</f>
        <v/>
      </c>
      <c r="C9287" s="28">
        <f>ROUNDDOWN(((ROW(C9287)-ROW(C$7))/C$5)+1,0)</f>
        <v/>
      </c>
    </row>
    <row r="9288">
      <c r="B9288" s="28">
        <f>IF(C9288&lt; $D$4+1,MOD(((ROW(B9288)-ROW(B$7))),$C$5)+1,"")</f>
        <v/>
      </c>
      <c r="C9288" s="28">
        <f>ROUNDDOWN(((ROW(C9288)-ROW(C$7))/C$5)+1,0)</f>
        <v/>
      </c>
    </row>
    <row r="9289">
      <c r="B9289" s="28">
        <f>IF(C9289&lt; $D$4+1,MOD(((ROW(B9289)-ROW(B$7))),$C$5)+1,"")</f>
        <v/>
      </c>
      <c r="C9289" s="28">
        <f>ROUNDDOWN(((ROW(C9289)-ROW(C$7))/C$5)+1,0)</f>
        <v/>
      </c>
    </row>
    <row r="9290">
      <c r="B9290" s="28">
        <f>IF(C9290&lt; $D$4+1,MOD(((ROW(B9290)-ROW(B$7))),$C$5)+1,"")</f>
        <v/>
      </c>
      <c r="C9290" s="28">
        <f>ROUNDDOWN(((ROW(C9290)-ROW(C$7))/C$5)+1,0)</f>
        <v/>
      </c>
    </row>
    <row r="9291">
      <c r="B9291" s="28">
        <f>IF(C9291&lt; $D$4+1,MOD(((ROW(B9291)-ROW(B$7))),$C$5)+1,"")</f>
        <v/>
      </c>
      <c r="C9291" s="28">
        <f>ROUNDDOWN(((ROW(C9291)-ROW(C$7))/C$5)+1,0)</f>
        <v/>
      </c>
    </row>
    <row r="9292">
      <c r="B9292" s="28">
        <f>IF(C9292&lt; $D$4+1,MOD(((ROW(B9292)-ROW(B$7))),$C$5)+1,"")</f>
        <v/>
      </c>
      <c r="C9292" s="28">
        <f>ROUNDDOWN(((ROW(C9292)-ROW(C$7))/C$5)+1,0)</f>
        <v/>
      </c>
    </row>
    <row r="9293">
      <c r="B9293" s="28">
        <f>IF(C9293&lt; $D$4+1,MOD(((ROW(B9293)-ROW(B$7))),$C$5)+1,"")</f>
        <v/>
      </c>
      <c r="C9293" s="28">
        <f>ROUNDDOWN(((ROW(C9293)-ROW(C$7))/C$5)+1,0)</f>
        <v/>
      </c>
    </row>
    <row r="9294">
      <c r="B9294" s="28">
        <f>IF(C9294&lt; $D$4+1,MOD(((ROW(B9294)-ROW(B$7))),$C$5)+1,"")</f>
        <v/>
      </c>
      <c r="C9294" s="28">
        <f>ROUNDDOWN(((ROW(C9294)-ROW(C$7))/C$5)+1,0)</f>
        <v/>
      </c>
    </row>
    <row r="9295">
      <c r="B9295" s="28">
        <f>IF(C9295&lt; $D$4+1,MOD(((ROW(B9295)-ROW(B$7))),$C$5)+1,"")</f>
        <v/>
      </c>
      <c r="C9295" s="28">
        <f>ROUNDDOWN(((ROW(C9295)-ROW(C$7))/C$5)+1,0)</f>
        <v/>
      </c>
    </row>
    <row r="9296">
      <c r="B9296" s="28">
        <f>IF(C9296&lt; $D$4+1,MOD(((ROW(B9296)-ROW(B$7))),$C$5)+1,"")</f>
        <v/>
      </c>
      <c r="C9296" s="28">
        <f>ROUNDDOWN(((ROW(C9296)-ROW(C$7))/C$5)+1,0)</f>
        <v/>
      </c>
    </row>
    <row r="9297">
      <c r="B9297" s="28">
        <f>IF(C9297&lt; $D$4+1,MOD(((ROW(B9297)-ROW(B$7))),$C$5)+1,"")</f>
        <v/>
      </c>
      <c r="C9297" s="28">
        <f>ROUNDDOWN(((ROW(C9297)-ROW(C$7))/C$5)+1,0)</f>
        <v/>
      </c>
    </row>
    <row r="9298">
      <c r="B9298" s="28">
        <f>IF(C9298&lt; $D$4+1,MOD(((ROW(B9298)-ROW(B$7))),$C$5)+1,"")</f>
        <v/>
      </c>
      <c r="C9298" s="28">
        <f>ROUNDDOWN(((ROW(C9298)-ROW(C$7))/C$5)+1,0)</f>
        <v/>
      </c>
    </row>
    <row r="9299">
      <c r="B9299" s="28">
        <f>IF(C9299&lt; $D$4+1,MOD(((ROW(B9299)-ROW(B$7))),$C$5)+1,"")</f>
        <v/>
      </c>
      <c r="C9299" s="28">
        <f>ROUNDDOWN(((ROW(C9299)-ROW(C$7))/C$5)+1,0)</f>
        <v/>
      </c>
    </row>
    <row r="9300">
      <c r="B9300" s="28">
        <f>IF(C9300&lt; $D$4+1,MOD(((ROW(B9300)-ROW(B$7))),$C$5)+1,"")</f>
        <v/>
      </c>
      <c r="C9300" s="28">
        <f>ROUNDDOWN(((ROW(C9300)-ROW(C$7))/C$5)+1,0)</f>
        <v/>
      </c>
    </row>
    <row r="9301">
      <c r="B9301" s="28">
        <f>IF(C9301&lt; $D$4+1,MOD(((ROW(B9301)-ROW(B$7))),$C$5)+1,"")</f>
        <v/>
      </c>
      <c r="C9301" s="28">
        <f>ROUNDDOWN(((ROW(C9301)-ROW(C$7))/C$5)+1,0)</f>
        <v/>
      </c>
    </row>
    <row r="9302">
      <c r="B9302" s="28">
        <f>IF(C9302&lt; $D$4+1,MOD(((ROW(B9302)-ROW(B$7))),$C$5)+1,"")</f>
        <v/>
      </c>
      <c r="C9302" s="28">
        <f>ROUNDDOWN(((ROW(C9302)-ROW(C$7))/C$5)+1,0)</f>
        <v/>
      </c>
    </row>
    <row r="9303">
      <c r="B9303" s="28">
        <f>IF(C9303&lt; $D$4+1,MOD(((ROW(B9303)-ROW(B$7))),$C$5)+1,"")</f>
        <v/>
      </c>
      <c r="C9303" s="28">
        <f>ROUNDDOWN(((ROW(C9303)-ROW(C$7))/C$5)+1,0)</f>
        <v/>
      </c>
    </row>
    <row r="9304">
      <c r="B9304" s="28">
        <f>IF(C9304&lt; $D$4+1,MOD(((ROW(B9304)-ROW(B$7))),$C$5)+1,"")</f>
        <v/>
      </c>
      <c r="C9304" s="28">
        <f>ROUNDDOWN(((ROW(C9304)-ROW(C$7))/C$5)+1,0)</f>
        <v/>
      </c>
    </row>
    <row r="9305">
      <c r="B9305" s="28">
        <f>IF(C9305&lt; $D$4+1,MOD(((ROW(B9305)-ROW(B$7))),$C$5)+1,"")</f>
        <v/>
      </c>
      <c r="C9305" s="28">
        <f>ROUNDDOWN(((ROW(C9305)-ROW(C$7))/C$5)+1,0)</f>
        <v/>
      </c>
    </row>
    <row r="9306">
      <c r="B9306" s="28">
        <f>IF(C9306&lt; $D$4+1,MOD(((ROW(B9306)-ROW(B$7))),$C$5)+1,"")</f>
        <v/>
      </c>
      <c r="C9306" s="28">
        <f>ROUNDDOWN(((ROW(C9306)-ROW(C$7))/C$5)+1,0)</f>
        <v/>
      </c>
    </row>
    <row r="9307">
      <c r="B9307" s="28">
        <f>IF(C9307&lt; $D$4+1,MOD(((ROW(B9307)-ROW(B$7))),$C$5)+1,"")</f>
        <v/>
      </c>
      <c r="C9307" s="28">
        <f>ROUNDDOWN(((ROW(C9307)-ROW(C$7))/C$5)+1,0)</f>
        <v/>
      </c>
    </row>
    <row r="9308">
      <c r="B9308" s="28">
        <f>IF(C9308&lt; $D$4+1,MOD(((ROW(B9308)-ROW(B$7))),$C$5)+1,"")</f>
        <v/>
      </c>
      <c r="C9308" s="28">
        <f>ROUNDDOWN(((ROW(C9308)-ROW(C$7))/C$5)+1,0)</f>
        <v/>
      </c>
    </row>
    <row r="9309">
      <c r="B9309" s="28">
        <f>IF(C9309&lt; $D$4+1,MOD(((ROW(B9309)-ROW(B$7))),$C$5)+1,"")</f>
        <v/>
      </c>
      <c r="C9309" s="28">
        <f>ROUNDDOWN(((ROW(C9309)-ROW(C$7))/C$5)+1,0)</f>
        <v/>
      </c>
    </row>
    <row r="9310">
      <c r="B9310" s="28">
        <f>IF(C9310&lt; $D$4+1,MOD(((ROW(B9310)-ROW(B$7))),$C$5)+1,"")</f>
        <v/>
      </c>
      <c r="C9310" s="28">
        <f>ROUNDDOWN(((ROW(C9310)-ROW(C$7))/C$5)+1,0)</f>
        <v/>
      </c>
    </row>
    <row r="9311">
      <c r="B9311" s="28">
        <f>IF(C9311&lt; $D$4+1,MOD(((ROW(B9311)-ROW(B$7))),$C$5)+1,"")</f>
        <v/>
      </c>
      <c r="C9311" s="28">
        <f>ROUNDDOWN(((ROW(C9311)-ROW(C$7))/C$5)+1,0)</f>
        <v/>
      </c>
    </row>
    <row r="9312">
      <c r="B9312" s="28">
        <f>IF(C9312&lt; $D$4+1,MOD(((ROW(B9312)-ROW(B$7))),$C$5)+1,"")</f>
        <v/>
      </c>
      <c r="C9312" s="28">
        <f>ROUNDDOWN(((ROW(C9312)-ROW(C$7))/C$5)+1,0)</f>
        <v/>
      </c>
    </row>
    <row r="9313">
      <c r="B9313" s="28">
        <f>IF(C9313&lt; $D$4+1,MOD(((ROW(B9313)-ROW(B$7))),$C$5)+1,"")</f>
        <v/>
      </c>
      <c r="C9313" s="28">
        <f>ROUNDDOWN(((ROW(C9313)-ROW(C$7))/C$5)+1,0)</f>
        <v/>
      </c>
    </row>
    <row r="9314">
      <c r="B9314" s="28">
        <f>IF(C9314&lt; $D$4+1,MOD(((ROW(B9314)-ROW(B$7))),$C$5)+1,"")</f>
        <v/>
      </c>
      <c r="C9314" s="28">
        <f>ROUNDDOWN(((ROW(C9314)-ROW(C$7))/C$5)+1,0)</f>
        <v/>
      </c>
    </row>
    <row r="9315">
      <c r="B9315" s="28">
        <f>IF(C9315&lt; $D$4+1,MOD(((ROW(B9315)-ROW(B$7))),$C$5)+1,"")</f>
        <v/>
      </c>
      <c r="C9315" s="28">
        <f>ROUNDDOWN(((ROW(C9315)-ROW(C$7))/C$5)+1,0)</f>
        <v/>
      </c>
    </row>
    <row r="9316">
      <c r="B9316" s="28">
        <f>IF(C9316&lt; $D$4+1,MOD(((ROW(B9316)-ROW(B$7))),$C$5)+1,"")</f>
        <v/>
      </c>
      <c r="C9316" s="28">
        <f>ROUNDDOWN(((ROW(C9316)-ROW(C$7))/C$5)+1,0)</f>
        <v/>
      </c>
    </row>
    <row r="9317">
      <c r="B9317" s="28">
        <f>IF(C9317&lt; $D$4+1,MOD(((ROW(B9317)-ROW(B$7))),$C$5)+1,"")</f>
        <v/>
      </c>
      <c r="C9317" s="28">
        <f>ROUNDDOWN(((ROW(C9317)-ROW(C$7))/C$5)+1,0)</f>
        <v/>
      </c>
    </row>
    <row r="9318">
      <c r="B9318" s="28">
        <f>IF(C9318&lt; $D$4+1,MOD(((ROW(B9318)-ROW(B$7))),$C$5)+1,"")</f>
        <v/>
      </c>
      <c r="C9318" s="28">
        <f>ROUNDDOWN(((ROW(C9318)-ROW(C$7))/C$5)+1,0)</f>
        <v/>
      </c>
    </row>
    <row r="9319">
      <c r="B9319" s="28">
        <f>IF(C9319&lt; $D$4+1,MOD(((ROW(B9319)-ROW(B$7))),$C$5)+1,"")</f>
        <v/>
      </c>
      <c r="C9319" s="28">
        <f>ROUNDDOWN(((ROW(C9319)-ROW(C$7))/C$5)+1,0)</f>
        <v/>
      </c>
    </row>
    <row r="9320">
      <c r="B9320" s="28">
        <f>IF(C9320&lt; $D$4+1,MOD(((ROW(B9320)-ROW(B$7))),$C$5)+1,"")</f>
        <v/>
      </c>
      <c r="C9320" s="28">
        <f>ROUNDDOWN(((ROW(C9320)-ROW(C$7))/C$5)+1,0)</f>
        <v/>
      </c>
    </row>
    <row r="9321">
      <c r="B9321" s="28">
        <f>IF(C9321&lt; $D$4+1,MOD(((ROW(B9321)-ROW(B$7))),$C$5)+1,"")</f>
        <v/>
      </c>
      <c r="C9321" s="28">
        <f>ROUNDDOWN(((ROW(C9321)-ROW(C$7))/C$5)+1,0)</f>
        <v/>
      </c>
    </row>
    <row r="9322">
      <c r="B9322" s="28">
        <f>IF(C9322&lt; $D$4+1,MOD(((ROW(B9322)-ROW(B$7))),$C$5)+1,"")</f>
        <v/>
      </c>
      <c r="C9322" s="28">
        <f>ROUNDDOWN(((ROW(C9322)-ROW(C$7))/C$5)+1,0)</f>
        <v/>
      </c>
    </row>
    <row r="9323">
      <c r="B9323" s="28">
        <f>IF(C9323&lt; $D$4+1,MOD(((ROW(B9323)-ROW(B$7))),$C$5)+1,"")</f>
        <v/>
      </c>
      <c r="C9323" s="28">
        <f>ROUNDDOWN(((ROW(C9323)-ROW(C$7))/C$5)+1,0)</f>
        <v/>
      </c>
    </row>
    <row r="9324">
      <c r="B9324" s="28">
        <f>IF(C9324&lt; $D$4+1,MOD(((ROW(B9324)-ROW(B$7))),$C$5)+1,"")</f>
        <v/>
      </c>
      <c r="C9324" s="28">
        <f>ROUNDDOWN(((ROW(C9324)-ROW(C$7))/C$5)+1,0)</f>
        <v/>
      </c>
    </row>
    <row r="9325">
      <c r="B9325" s="28">
        <f>IF(C9325&lt; $D$4+1,MOD(((ROW(B9325)-ROW(B$7))),$C$5)+1,"")</f>
        <v/>
      </c>
      <c r="C9325" s="28">
        <f>ROUNDDOWN(((ROW(C9325)-ROW(C$7))/C$5)+1,0)</f>
        <v/>
      </c>
    </row>
    <row r="9326">
      <c r="B9326" s="28">
        <f>IF(C9326&lt; $D$4+1,MOD(((ROW(B9326)-ROW(B$7))),$C$5)+1,"")</f>
        <v/>
      </c>
      <c r="C9326" s="28">
        <f>ROUNDDOWN(((ROW(C9326)-ROW(C$7))/C$5)+1,0)</f>
        <v/>
      </c>
    </row>
    <row r="9327">
      <c r="B9327" s="28">
        <f>IF(C9327&lt; $D$4+1,MOD(((ROW(B9327)-ROW(B$7))),$C$5)+1,"")</f>
        <v/>
      </c>
      <c r="C9327" s="28">
        <f>ROUNDDOWN(((ROW(C9327)-ROW(C$7))/C$5)+1,0)</f>
        <v/>
      </c>
    </row>
    <row r="9328">
      <c r="B9328" s="28">
        <f>IF(C9328&lt; $D$4+1,MOD(((ROW(B9328)-ROW(B$7))),$C$5)+1,"")</f>
        <v/>
      </c>
      <c r="C9328" s="28">
        <f>ROUNDDOWN(((ROW(C9328)-ROW(C$7))/C$5)+1,0)</f>
        <v/>
      </c>
    </row>
    <row r="9329">
      <c r="B9329" s="28">
        <f>IF(C9329&lt; $D$4+1,MOD(((ROW(B9329)-ROW(B$7))),$C$5)+1,"")</f>
        <v/>
      </c>
      <c r="C9329" s="28">
        <f>ROUNDDOWN(((ROW(C9329)-ROW(C$7))/C$5)+1,0)</f>
        <v/>
      </c>
    </row>
    <row r="9330">
      <c r="B9330" s="28">
        <f>IF(C9330&lt; $D$4+1,MOD(((ROW(B9330)-ROW(B$7))),$C$5)+1,"")</f>
        <v/>
      </c>
      <c r="C9330" s="28">
        <f>ROUNDDOWN(((ROW(C9330)-ROW(C$7))/C$5)+1,0)</f>
        <v/>
      </c>
    </row>
    <row r="9331">
      <c r="B9331" s="28">
        <f>IF(C9331&lt; $D$4+1,MOD(((ROW(B9331)-ROW(B$7))),$C$5)+1,"")</f>
        <v/>
      </c>
      <c r="C9331" s="28">
        <f>ROUNDDOWN(((ROW(C9331)-ROW(C$7))/C$5)+1,0)</f>
        <v/>
      </c>
    </row>
    <row r="9332">
      <c r="B9332" s="28">
        <f>IF(C9332&lt; $D$4+1,MOD(((ROW(B9332)-ROW(B$7))),$C$5)+1,"")</f>
        <v/>
      </c>
      <c r="C9332" s="28">
        <f>ROUNDDOWN(((ROW(C9332)-ROW(C$7))/C$5)+1,0)</f>
        <v/>
      </c>
    </row>
    <row r="9333">
      <c r="B9333" s="28">
        <f>IF(C9333&lt; $D$4+1,MOD(((ROW(B9333)-ROW(B$7))),$C$5)+1,"")</f>
        <v/>
      </c>
      <c r="C9333" s="28">
        <f>ROUNDDOWN(((ROW(C9333)-ROW(C$7))/C$5)+1,0)</f>
        <v/>
      </c>
    </row>
    <row r="9334">
      <c r="B9334" s="28">
        <f>IF(C9334&lt; $D$4+1,MOD(((ROW(B9334)-ROW(B$7))),$C$5)+1,"")</f>
        <v/>
      </c>
      <c r="C9334" s="28">
        <f>ROUNDDOWN(((ROW(C9334)-ROW(C$7))/C$5)+1,0)</f>
        <v/>
      </c>
    </row>
    <row r="9335">
      <c r="B9335" s="28">
        <f>IF(C9335&lt; $D$4+1,MOD(((ROW(B9335)-ROW(B$7))),$C$5)+1,"")</f>
        <v/>
      </c>
      <c r="C9335" s="28">
        <f>ROUNDDOWN(((ROW(C9335)-ROW(C$7))/C$5)+1,0)</f>
        <v/>
      </c>
    </row>
    <row r="9336">
      <c r="B9336" s="28">
        <f>IF(C9336&lt; $D$4+1,MOD(((ROW(B9336)-ROW(B$7))),$C$5)+1,"")</f>
        <v/>
      </c>
      <c r="C9336" s="28">
        <f>ROUNDDOWN(((ROW(C9336)-ROW(C$7))/C$5)+1,0)</f>
        <v/>
      </c>
    </row>
    <row r="9337">
      <c r="B9337" s="28">
        <f>IF(C9337&lt; $D$4+1,MOD(((ROW(B9337)-ROW(B$7))),$C$5)+1,"")</f>
        <v/>
      </c>
      <c r="C9337" s="28">
        <f>ROUNDDOWN(((ROW(C9337)-ROW(C$7))/C$5)+1,0)</f>
        <v/>
      </c>
    </row>
    <row r="9338">
      <c r="B9338" s="28">
        <f>IF(C9338&lt; $D$4+1,MOD(((ROW(B9338)-ROW(B$7))),$C$5)+1,"")</f>
        <v/>
      </c>
      <c r="C9338" s="28">
        <f>ROUNDDOWN(((ROW(C9338)-ROW(C$7))/C$5)+1,0)</f>
        <v/>
      </c>
    </row>
    <row r="9339">
      <c r="B9339" s="28">
        <f>IF(C9339&lt; $D$4+1,MOD(((ROW(B9339)-ROW(B$7))),$C$5)+1,"")</f>
        <v/>
      </c>
      <c r="C9339" s="28">
        <f>ROUNDDOWN(((ROW(C9339)-ROW(C$7))/C$5)+1,0)</f>
        <v/>
      </c>
    </row>
    <row r="9340">
      <c r="B9340" s="28">
        <f>IF(C9340&lt; $D$4+1,MOD(((ROW(B9340)-ROW(B$7))),$C$5)+1,"")</f>
        <v/>
      </c>
      <c r="C9340" s="28">
        <f>ROUNDDOWN(((ROW(C9340)-ROW(C$7))/C$5)+1,0)</f>
        <v/>
      </c>
    </row>
    <row r="9341">
      <c r="B9341" s="28">
        <f>IF(C9341&lt; $D$4+1,MOD(((ROW(B9341)-ROW(B$7))),$C$5)+1,"")</f>
        <v/>
      </c>
      <c r="C9341" s="28">
        <f>ROUNDDOWN(((ROW(C9341)-ROW(C$7))/C$5)+1,0)</f>
        <v/>
      </c>
    </row>
    <row r="9342">
      <c r="B9342" s="28">
        <f>IF(C9342&lt; $D$4+1,MOD(((ROW(B9342)-ROW(B$7))),$C$5)+1,"")</f>
        <v/>
      </c>
      <c r="C9342" s="28">
        <f>ROUNDDOWN(((ROW(C9342)-ROW(C$7))/C$5)+1,0)</f>
        <v/>
      </c>
    </row>
    <row r="9343">
      <c r="B9343" s="28">
        <f>IF(C9343&lt; $D$4+1,MOD(((ROW(B9343)-ROW(B$7))),$C$5)+1,"")</f>
        <v/>
      </c>
      <c r="C9343" s="28">
        <f>ROUNDDOWN(((ROW(C9343)-ROW(C$7))/C$5)+1,0)</f>
        <v/>
      </c>
    </row>
    <row r="9344">
      <c r="B9344" s="28">
        <f>IF(C9344&lt; $D$4+1,MOD(((ROW(B9344)-ROW(B$7))),$C$5)+1,"")</f>
        <v/>
      </c>
      <c r="C9344" s="28">
        <f>ROUNDDOWN(((ROW(C9344)-ROW(C$7))/C$5)+1,0)</f>
        <v/>
      </c>
    </row>
    <row r="9345">
      <c r="B9345" s="28">
        <f>IF(C9345&lt; $D$4+1,MOD(((ROW(B9345)-ROW(B$7))),$C$5)+1,"")</f>
        <v/>
      </c>
      <c r="C9345" s="28">
        <f>ROUNDDOWN(((ROW(C9345)-ROW(C$7))/C$5)+1,0)</f>
        <v/>
      </c>
    </row>
    <row r="9346">
      <c r="B9346" s="28">
        <f>IF(C9346&lt; $D$4+1,MOD(((ROW(B9346)-ROW(B$7))),$C$5)+1,"")</f>
        <v/>
      </c>
      <c r="C9346" s="28">
        <f>ROUNDDOWN(((ROW(C9346)-ROW(C$7))/C$5)+1,0)</f>
        <v/>
      </c>
    </row>
    <row r="9347">
      <c r="B9347" s="28">
        <f>IF(C9347&lt; $D$4+1,MOD(((ROW(B9347)-ROW(B$7))),$C$5)+1,"")</f>
        <v/>
      </c>
      <c r="C9347" s="28">
        <f>ROUNDDOWN(((ROW(C9347)-ROW(C$7))/C$5)+1,0)</f>
        <v/>
      </c>
    </row>
    <row r="9348">
      <c r="B9348" s="28">
        <f>IF(C9348&lt; $D$4+1,MOD(((ROW(B9348)-ROW(B$7))),$C$5)+1,"")</f>
        <v/>
      </c>
      <c r="C9348" s="28">
        <f>ROUNDDOWN(((ROW(C9348)-ROW(C$7))/C$5)+1,0)</f>
        <v/>
      </c>
    </row>
    <row r="9349">
      <c r="B9349" s="28">
        <f>IF(C9349&lt; $D$4+1,MOD(((ROW(B9349)-ROW(B$7))),$C$5)+1,"")</f>
        <v/>
      </c>
      <c r="C9349" s="28">
        <f>ROUNDDOWN(((ROW(C9349)-ROW(C$7))/C$5)+1,0)</f>
        <v/>
      </c>
    </row>
    <row r="9350">
      <c r="B9350" s="28">
        <f>IF(C9350&lt; $D$4+1,MOD(((ROW(B9350)-ROW(B$7))),$C$5)+1,"")</f>
        <v/>
      </c>
      <c r="C9350" s="28">
        <f>ROUNDDOWN(((ROW(C9350)-ROW(C$7))/C$5)+1,0)</f>
        <v/>
      </c>
    </row>
    <row r="9351">
      <c r="B9351" s="28">
        <f>IF(C9351&lt; $D$4+1,MOD(((ROW(B9351)-ROW(B$7))),$C$5)+1,"")</f>
        <v/>
      </c>
      <c r="C9351" s="28">
        <f>ROUNDDOWN(((ROW(C9351)-ROW(C$7))/C$5)+1,0)</f>
        <v/>
      </c>
    </row>
    <row r="9352">
      <c r="B9352" s="28">
        <f>IF(C9352&lt; $D$4+1,MOD(((ROW(B9352)-ROW(B$7))),$C$5)+1,"")</f>
        <v/>
      </c>
      <c r="C9352" s="28">
        <f>ROUNDDOWN(((ROW(C9352)-ROW(C$7))/C$5)+1,0)</f>
        <v/>
      </c>
    </row>
    <row r="9353">
      <c r="B9353" s="28">
        <f>IF(C9353&lt; $D$4+1,MOD(((ROW(B9353)-ROW(B$7))),$C$5)+1,"")</f>
        <v/>
      </c>
      <c r="C9353" s="28">
        <f>ROUNDDOWN(((ROW(C9353)-ROW(C$7))/C$5)+1,0)</f>
        <v/>
      </c>
    </row>
    <row r="9354">
      <c r="B9354" s="28">
        <f>IF(C9354&lt; $D$4+1,MOD(((ROW(B9354)-ROW(B$7))),$C$5)+1,"")</f>
        <v/>
      </c>
      <c r="C9354" s="28">
        <f>ROUNDDOWN(((ROW(C9354)-ROW(C$7))/C$5)+1,0)</f>
        <v/>
      </c>
    </row>
    <row r="9355">
      <c r="B9355" s="28">
        <f>IF(C9355&lt; $D$4+1,MOD(((ROW(B9355)-ROW(B$7))),$C$5)+1,"")</f>
        <v/>
      </c>
      <c r="C9355" s="28">
        <f>ROUNDDOWN(((ROW(C9355)-ROW(C$7))/C$5)+1,0)</f>
        <v/>
      </c>
    </row>
    <row r="9356">
      <c r="B9356" s="28">
        <f>IF(C9356&lt; $D$4+1,MOD(((ROW(B9356)-ROW(B$7))),$C$5)+1,"")</f>
        <v/>
      </c>
      <c r="C9356" s="28">
        <f>ROUNDDOWN(((ROW(C9356)-ROW(C$7))/C$5)+1,0)</f>
        <v/>
      </c>
    </row>
    <row r="9357">
      <c r="B9357" s="28">
        <f>IF(C9357&lt; $D$4+1,MOD(((ROW(B9357)-ROW(B$7))),$C$5)+1,"")</f>
        <v/>
      </c>
      <c r="C9357" s="28">
        <f>ROUNDDOWN(((ROW(C9357)-ROW(C$7))/C$5)+1,0)</f>
        <v/>
      </c>
    </row>
    <row r="9358">
      <c r="B9358" s="28">
        <f>IF(C9358&lt; $D$4+1,MOD(((ROW(B9358)-ROW(B$7))),$C$5)+1,"")</f>
        <v/>
      </c>
      <c r="C9358" s="28">
        <f>ROUNDDOWN(((ROW(C9358)-ROW(C$7))/C$5)+1,0)</f>
        <v/>
      </c>
    </row>
    <row r="9359">
      <c r="B9359" s="28">
        <f>IF(C9359&lt; $D$4+1,MOD(((ROW(B9359)-ROW(B$7))),$C$5)+1,"")</f>
        <v/>
      </c>
      <c r="C9359" s="28">
        <f>ROUNDDOWN(((ROW(C9359)-ROW(C$7))/C$5)+1,0)</f>
        <v/>
      </c>
    </row>
    <row r="9360">
      <c r="B9360" s="28">
        <f>IF(C9360&lt; $D$4+1,MOD(((ROW(B9360)-ROW(B$7))),$C$5)+1,"")</f>
        <v/>
      </c>
      <c r="C9360" s="28">
        <f>ROUNDDOWN(((ROW(C9360)-ROW(C$7))/C$5)+1,0)</f>
        <v/>
      </c>
    </row>
    <row r="9361">
      <c r="B9361" s="28">
        <f>IF(C9361&lt; $D$4+1,MOD(((ROW(B9361)-ROW(B$7))),$C$5)+1,"")</f>
        <v/>
      </c>
      <c r="C9361" s="28">
        <f>ROUNDDOWN(((ROW(C9361)-ROW(C$7))/C$5)+1,0)</f>
        <v/>
      </c>
    </row>
    <row r="9362">
      <c r="B9362" s="28">
        <f>IF(C9362&lt; $D$4+1,MOD(((ROW(B9362)-ROW(B$7))),$C$5)+1,"")</f>
        <v/>
      </c>
      <c r="C9362" s="28">
        <f>ROUNDDOWN(((ROW(C9362)-ROW(C$7))/C$5)+1,0)</f>
        <v/>
      </c>
    </row>
    <row r="9363">
      <c r="B9363" s="28">
        <f>IF(C9363&lt; $D$4+1,MOD(((ROW(B9363)-ROW(B$7))),$C$5)+1,"")</f>
        <v/>
      </c>
      <c r="C9363" s="28">
        <f>ROUNDDOWN(((ROW(C9363)-ROW(C$7))/C$5)+1,0)</f>
        <v/>
      </c>
    </row>
    <row r="9364">
      <c r="B9364" s="28">
        <f>IF(C9364&lt; $D$4+1,MOD(((ROW(B9364)-ROW(B$7))),$C$5)+1,"")</f>
        <v/>
      </c>
      <c r="C9364" s="28">
        <f>ROUNDDOWN(((ROW(C9364)-ROW(C$7))/C$5)+1,0)</f>
        <v/>
      </c>
    </row>
    <row r="9365">
      <c r="B9365" s="28">
        <f>IF(C9365&lt; $D$4+1,MOD(((ROW(B9365)-ROW(B$7))),$C$5)+1,"")</f>
        <v/>
      </c>
      <c r="C9365" s="28">
        <f>ROUNDDOWN(((ROW(C9365)-ROW(C$7))/C$5)+1,0)</f>
        <v/>
      </c>
    </row>
    <row r="9366">
      <c r="B9366" s="28">
        <f>IF(C9366&lt; $D$4+1,MOD(((ROW(B9366)-ROW(B$7))),$C$5)+1,"")</f>
        <v/>
      </c>
      <c r="C9366" s="28">
        <f>ROUNDDOWN(((ROW(C9366)-ROW(C$7))/C$5)+1,0)</f>
        <v/>
      </c>
    </row>
    <row r="9367">
      <c r="B9367" s="28">
        <f>IF(C9367&lt; $D$4+1,MOD(((ROW(B9367)-ROW(B$7))),$C$5)+1,"")</f>
        <v/>
      </c>
      <c r="C9367" s="28">
        <f>ROUNDDOWN(((ROW(C9367)-ROW(C$7))/C$5)+1,0)</f>
        <v/>
      </c>
    </row>
    <row r="9368">
      <c r="B9368" s="28">
        <f>IF(C9368&lt; $D$4+1,MOD(((ROW(B9368)-ROW(B$7))),$C$5)+1,"")</f>
        <v/>
      </c>
      <c r="C9368" s="28">
        <f>ROUNDDOWN(((ROW(C9368)-ROW(C$7))/C$5)+1,0)</f>
        <v/>
      </c>
    </row>
    <row r="9369">
      <c r="B9369" s="28">
        <f>IF(C9369&lt; $D$4+1,MOD(((ROW(B9369)-ROW(B$7))),$C$5)+1,"")</f>
        <v/>
      </c>
      <c r="C9369" s="28">
        <f>ROUNDDOWN(((ROW(C9369)-ROW(C$7))/C$5)+1,0)</f>
        <v/>
      </c>
    </row>
    <row r="9370">
      <c r="B9370" s="28">
        <f>IF(C9370&lt; $D$4+1,MOD(((ROW(B9370)-ROW(B$7))),$C$5)+1,"")</f>
        <v/>
      </c>
      <c r="C9370" s="28">
        <f>ROUNDDOWN(((ROW(C9370)-ROW(C$7))/C$5)+1,0)</f>
        <v/>
      </c>
    </row>
    <row r="9371">
      <c r="B9371" s="28">
        <f>IF(C9371&lt; $D$4+1,MOD(((ROW(B9371)-ROW(B$7))),$C$5)+1,"")</f>
        <v/>
      </c>
      <c r="C9371" s="28">
        <f>ROUNDDOWN(((ROW(C9371)-ROW(C$7))/C$5)+1,0)</f>
        <v/>
      </c>
    </row>
    <row r="9372">
      <c r="B9372" s="28">
        <f>IF(C9372&lt; $D$4+1,MOD(((ROW(B9372)-ROW(B$7))),$C$5)+1,"")</f>
        <v/>
      </c>
      <c r="C9372" s="28">
        <f>ROUNDDOWN(((ROW(C9372)-ROW(C$7))/C$5)+1,0)</f>
        <v/>
      </c>
    </row>
    <row r="9373">
      <c r="B9373" s="28">
        <f>IF(C9373&lt; $D$4+1,MOD(((ROW(B9373)-ROW(B$7))),$C$5)+1,"")</f>
        <v/>
      </c>
      <c r="C9373" s="28">
        <f>ROUNDDOWN(((ROW(C9373)-ROW(C$7))/C$5)+1,0)</f>
        <v/>
      </c>
    </row>
    <row r="9374">
      <c r="B9374" s="28">
        <f>IF(C9374&lt; $D$4+1,MOD(((ROW(B9374)-ROW(B$7))),$C$5)+1,"")</f>
        <v/>
      </c>
      <c r="C9374" s="28">
        <f>ROUNDDOWN(((ROW(C9374)-ROW(C$7))/C$5)+1,0)</f>
        <v/>
      </c>
    </row>
    <row r="9375">
      <c r="B9375" s="28">
        <f>IF(C9375&lt; $D$4+1,MOD(((ROW(B9375)-ROW(B$7))),$C$5)+1,"")</f>
        <v/>
      </c>
      <c r="C9375" s="28">
        <f>ROUNDDOWN(((ROW(C9375)-ROW(C$7))/C$5)+1,0)</f>
        <v/>
      </c>
    </row>
    <row r="9376">
      <c r="B9376" s="28">
        <f>IF(C9376&lt; $D$4+1,MOD(((ROW(B9376)-ROW(B$7))),$C$5)+1,"")</f>
        <v/>
      </c>
      <c r="C9376" s="28">
        <f>ROUNDDOWN(((ROW(C9376)-ROW(C$7))/C$5)+1,0)</f>
        <v/>
      </c>
    </row>
    <row r="9377">
      <c r="B9377" s="28">
        <f>IF(C9377&lt; $D$4+1,MOD(((ROW(B9377)-ROW(B$7))),$C$5)+1,"")</f>
        <v/>
      </c>
      <c r="C9377" s="28">
        <f>ROUNDDOWN(((ROW(C9377)-ROW(C$7))/C$5)+1,0)</f>
        <v/>
      </c>
    </row>
    <row r="9378">
      <c r="B9378" s="28">
        <f>IF(C9378&lt; $D$4+1,MOD(((ROW(B9378)-ROW(B$7))),$C$5)+1,"")</f>
        <v/>
      </c>
      <c r="C9378" s="28">
        <f>ROUNDDOWN(((ROW(C9378)-ROW(C$7))/C$5)+1,0)</f>
        <v/>
      </c>
    </row>
    <row r="9379">
      <c r="B9379" s="28">
        <f>IF(C9379&lt; $D$4+1,MOD(((ROW(B9379)-ROW(B$7))),$C$5)+1,"")</f>
        <v/>
      </c>
      <c r="C9379" s="28">
        <f>ROUNDDOWN(((ROW(C9379)-ROW(C$7))/C$5)+1,0)</f>
        <v/>
      </c>
    </row>
    <row r="9380">
      <c r="B9380" s="28">
        <f>IF(C9380&lt; $D$4+1,MOD(((ROW(B9380)-ROW(B$7))),$C$5)+1,"")</f>
        <v/>
      </c>
      <c r="C9380" s="28">
        <f>ROUNDDOWN(((ROW(C9380)-ROW(C$7))/C$5)+1,0)</f>
        <v/>
      </c>
    </row>
    <row r="9381">
      <c r="B9381" s="28">
        <f>IF(C9381&lt; $D$4+1,MOD(((ROW(B9381)-ROW(B$7))),$C$5)+1,"")</f>
        <v/>
      </c>
      <c r="C9381" s="28">
        <f>ROUNDDOWN(((ROW(C9381)-ROW(C$7))/C$5)+1,0)</f>
        <v/>
      </c>
    </row>
    <row r="9382">
      <c r="B9382" s="28">
        <f>IF(C9382&lt; $D$4+1,MOD(((ROW(B9382)-ROW(B$7))),$C$5)+1,"")</f>
        <v/>
      </c>
      <c r="C9382" s="28">
        <f>ROUNDDOWN(((ROW(C9382)-ROW(C$7))/C$5)+1,0)</f>
        <v/>
      </c>
    </row>
    <row r="9383">
      <c r="B9383" s="28">
        <f>IF(C9383&lt; $D$4+1,MOD(((ROW(B9383)-ROW(B$7))),$C$5)+1,"")</f>
        <v/>
      </c>
      <c r="C9383" s="28">
        <f>ROUNDDOWN(((ROW(C9383)-ROW(C$7))/C$5)+1,0)</f>
        <v/>
      </c>
    </row>
    <row r="9384">
      <c r="B9384" s="28">
        <f>IF(C9384&lt; $D$4+1,MOD(((ROW(B9384)-ROW(B$7))),$C$5)+1,"")</f>
        <v/>
      </c>
      <c r="C9384" s="28">
        <f>ROUNDDOWN(((ROW(C9384)-ROW(C$7))/C$5)+1,0)</f>
        <v/>
      </c>
    </row>
    <row r="9385">
      <c r="B9385" s="28">
        <f>IF(C9385&lt; $D$4+1,MOD(((ROW(B9385)-ROW(B$7))),$C$5)+1,"")</f>
        <v/>
      </c>
      <c r="C9385" s="28">
        <f>ROUNDDOWN(((ROW(C9385)-ROW(C$7))/C$5)+1,0)</f>
        <v/>
      </c>
    </row>
    <row r="9386">
      <c r="B9386" s="28">
        <f>IF(C9386&lt; $D$4+1,MOD(((ROW(B9386)-ROW(B$7))),$C$5)+1,"")</f>
        <v/>
      </c>
      <c r="C9386" s="28">
        <f>ROUNDDOWN(((ROW(C9386)-ROW(C$7))/C$5)+1,0)</f>
        <v/>
      </c>
    </row>
    <row r="9387">
      <c r="B9387" s="28">
        <f>IF(C9387&lt; $D$4+1,MOD(((ROW(B9387)-ROW(B$7))),$C$5)+1,"")</f>
        <v/>
      </c>
      <c r="C9387" s="28">
        <f>ROUNDDOWN(((ROW(C9387)-ROW(C$7))/C$5)+1,0)</f>
        <v/>
      </c>
    </row>
    <row r="9388">
      <c r="B9388" s="28">
        <f>IF(C9388&lt; $D$4+1,MOD(((ROW(B9388)-ROW(B$7))),$C$5)+1,"")</f>
        <v/>
      </c>
      <c r="C9388" s="28">
        <f>ROUNDDOWN(((ROW(C9388)-ROW(C$7))/C$5)+1,0)</f>
        <v/>
      </c>
    </row>
    <row r="9389">
      <c r="B9389" s="28">
        <f>IF(C9389&lt; $D$4+1,MOD(((ROW(B9389)-ROW(B$7))),$C$5)+1,"")</f>
        <v/>
      </c>
      <c r="C9389" s="28">
        <f>ROUNDDOWN(((ROW(C9389)-ROW(C$7))/C$5)+1,0)</f>
        <v/>
      </c>
    </row>
    <row r="9390">
      <c r="B9390" s="28">
        <f>IF(C9390&lt; $D$4+1,MOD(((ROW(B9390)-ROW(B$7))),$C$5)+1,"")</f>
        <v/>
      </c>
      <c r="C9390" s="28">
        <f>ROUNDDOWN(((ROW(C9390)-ROW(C$7))/C$5)+1,0)</f>
        <v/>
      </c>
    </row>
    <row r="9391">
      <c r="B9391" s="28">
        <f>IF(C9391&lt; $D$4+1,MOD(((ROW(B9391)-ROW(B$7))),$C$5)+1,"")</f>
        <v/>
      </c>
      <c r="C9391" s="28">
        <f>ROUNDDOWN(((ROW(C9391)-ROW(C$7))/C$5)+1,0)</f>
        <v/>
      </c>
    </row>
    <row r="9392">
      <c r="B9392" s="28">
        <f>IF(C9392&lt; $D$4+1,MOD(((ROW(B9392)-ROW(B$7))),$C$5)+1,"")</f>
        <v/>
      </c>
      <c r="C9392" s="28">
        <f>ROUNDDOWN(((ROW(C9392)-ROW(C$7))/C$5)+1,0)</f>
        <v/>
      </c>
    </row>
    <row r="9393">
      <c r="B9393" s="28">
        <f>IF(C9393&lt; $D$4+1,MOD(((ROW(B9393)-ROW(B$7))),$C$5)+1,"")</f>
        <v/>
      </c>
      <c r="C9393" s="28">
        <f>ROUNDDOWN(((ROW(C9393)-ROW(C$7))/C$5)+1,0)</f>
        <v/>
      </c>
    </row>
    <row r="9394">
      <c r="B9394" s="28">
        <f>IF(C9394&lt; $D$4+1,MOD(((ROW(B9394)-ROW(B$7))),$C$5)+1,"")</f>
        <v/>
      </c>
      <c r="C9394" s="28">
        <f>ROUNDDOWN(((ROW(C9394)-ROW(C$7))/C$5)+1,0)</f>
        <v/>
      </c>
    </row>
    <row r="9395">
      <c r="B9395" s="28">
        <f>IF(C9395&lt; $D$4+1,MOD(((ROW(B9395)-ROW(B$7))),$C$5)+1,"")</f>
        <v/>
      </c>
      <c r="C9395" s="28">
        <f>ROUNDDOWN(((ROW(C9395)-ROW(C$7))/C$5)+1,0)</f>
        <v/>
      </c>
    </row>
    <row r="9396">
      <c r="B9396" s="28">
        <f>IF(C9396&lt; $D$4+1,MOD(((ROW(B9396)-ROW(B$7))),$C$5)+1,"")</f>
        <v/>
      </c>
      <c r="C9396" s="28">
        <f>ROUNDDOWN(((ROW(C9396)-ROW(C$7))/C$5)+1,0)</f>
        <v/>
      </c>
    </row>
    <row r="9397">
      <c r="B9397" s="28">
        <f>IF(C9397&lt; $D$4+1,MOD(((ROW(B9397)-ROW(B$7))),$C$5)+1,"")</f>
        <v/>
      </c>
      <c r="C9397" s="28">
        <f>ROUNDDOWN(((ROW(C9397)-ROW(C$7))/C$5)+1,0)</f>
        <v/>
      </c>
    </row>
    <row r="9398">
      <c r="B9398" s="28">
        <f>IF(C9398&lt; $D$4+1,MOD(((ROW(B9398)-ROW(B$7))),$C$5)+1,"")</f>
        <v/>
      </c>
      <c r="C9398" s="28">
        <f>ROUNDDOWN(((ROW(C9398)-ROW(C$7))/C$5)+1,0)</f>
        <v/>
      </c>
    </row>
    <row r="9399">
      <c r="B9399" s="28">
        <f>IF(C9399&lt; $D$4+1,MOD(((ROW(B9399)-ROW(B$7))),$C$5)+1,"")</f>
        <v/>
      </c>
      <c r="C9399" s="28">
        <f>ROUNDDOWN(((ROW(C9399)-ROW(C$7))/C$5)+1,0)</f>
        <v/>
      </c>
    </row>
    <row r="9400">
      <c r="B9400" s="28">
        <f>IF(C9400&lt; $D$4+1,MOD(((ROW(B9400)-ROW(B$7))),$C$5)+1,"")</f>
        <v/>
      </c>
      <c r="C9400" s="28">
        <f>ROUNDDOWN(((ROW(C9400)-ROW(C$7))/C$5)+1,0)</f>
        <v/>
      </c>
    </row>
    <row r="9401">
      <c r="B9401" s="28">
        <f>IF(C9401&lt; $D$4+1,MOD(((ROW(B9401)-ROW(B$7))),$C$5)+1,"")</f>
        <v/>
      </c>
      <c r="C9401" s="28">
        <f>ROUNDDOWN(((ROW(C9401)-ROW(C$7))/C$5)+1,0)</f>
        <v/>
      </c>
    </row>
    <row r="9402">
      <c r="B9402" s="28">
        <f>IF(C9402&lt; $D$4+1,MOD(((ROW(B9402)-ROW(B$7))),$C$5)+1,"")</f>
        <v/>
      </c>
      <c r="C9402" s="28">
        <f>ROUNDDOWN(((ROW(C9402)-ROW(C$7))/C$5)+1,0)</f>
        <v/>
      </c>
    </row>
    <row r="9403">
      <c r="B9403" s="28">
        <f>IF(C9403&lt; $D$4+1,MOD(((ROW(B9403)-ROW(B$7))),$C$5)+1,"")</f>
        <v/>
      </c>
      <c r="C9403" s="28">
        <f>ROUNDDOWN(((ROW(C9403)-ROW(C$7))/C$5)+1,0)</f>
        <v/>
      </c>
    </row>
    <row r="9404">
      <c r="B9404" s="28">
        <f>IF(C9404&lt; $D$4+1,MOD(((ROW(B9404)-ROW(B$7))),$C$5)+1,"")</f>
        <v/>
      </c>
      <c r="C9404" s="28">
        <f>ROUNDDOWN(((ROW(C9404)-ROW(C$7))/C$5)+1,0)</f>
        <v/>
      </c>
    </row>
    <row r="9405">
      <c r="B9405" s="28">
        <f>IF(C9405&lt; $D$4+1,MOD(((ROW(B9405)-ROW(B$7))),$C$5)+1,"")</f>
        <v/>
      </c>
      <c r="C9405" s="28">
        <f>ROUNDDOWN(((ROW(C9405)-ROW(C$7))/C$5)+1,0)</f>
        <v/>
      </c>
    </row>
    <row r="9406">
      <c r="B9406" s="28">
        <f>IF(C9406&lt; $D$4+1,MOD(((ROW(B9406)-ROW(B$7))),$C$5)+1,"")</f>
        <v/>
      </c>
      <c r="C9406" s="28">
        <f>ROUNDDOWN(((ROW(C9406)-ROW(C$7))/C$5)+1,0)</f>
        <v/>
      </c>
    </row>
    <row r="9407">
      <c r="B9407" s="28">
        <f>IF(C9407&lt; $D$4+1,MOD(((ROW(B9407)-ROW(B$7))),$C$5)+1,"")</f>
        <v/>
      </c>
      <c r="C9407" s="28">
        <f>ROUNDDOWN(((ROW(C9407)-ROW(C$7))/C$5)+1,0)</f>
        <v/>
      </c>
    </row>
    <row r="9408">
      <c r="B9408" s="28">
        <f>IF(C9408&lt; $D$4+1,MOD(((ROW(B9408)-ROW(B$7))),$C$5)+1,"")</f>
        <v/>
      </c>
      <c r="C9408" s="28">
        <f>ROUNDDOWN(((ROW(C9408)-ROW(C$7))/C$5)+1,0)</f>
        <v/>
      </c>
    </row>
    <row r="9409">
      <c r="B9409" s="28">
        <f>IF(C9409&lt; $D$4+1,MOD(((ROW(B9409)-ROW(B$7))),$C$5)+1,"")</f>
        <v/>
      </c>
      <c r="C9409" s="28">
        <f>ROUNDDOWN(((ROW(C9409)-ROW(C$7))/C$5)+1,0)</f>
        <v/>
      </c>
    </row>
    <row r="9410">
      <c r="B9410" s="28">
        <f>IF(C9410&lt; $D$4+1,MOD(((ROW(B9410)-ROW(B$7))),$C$5)+1,"")</f>
        <v/>
      </c>
      <c r="C9410" s="28">
        <f>ROUNDDOWN(((ROW(C9410)-ROW(C$7))/C$5)+1,0)</f>
        <v/>
      </c>
    </row>
    <row r="9411">
      <c r="B9411" s="28">
        <f>IF(C9411&lt; $D$4+1,MOD(((ROW(B9411)-ROW(B$7))),$C$5)+1,"")</f>
        <v/>
      </c>
      <c r="C9411" s="28">
        <f>ROUNDDOWN(((ROW(C9411)-ROW(C$7))/C$5)+1,0)</f>
        <v/>
      </c>
    </row>
    <row r="9412">
      <c r="B9412" s="28">
        <f>IF(C9412&lt; $D$4+1,MOD(((ROW(B9412)-ROW(B$7))),$C$5)+1,"")</f>
        <v/>
      </c>
      <c r="C9412" s="28">
        <f>ROUNDDOWN(((ROW(C9412)-ROW(C$7))/C$5)+1,0)</f>
        <v/>
      </c>
    </row>
    <row r="9413">
      <c r="B9413" s="28">
        <f>IF(C9413&lt; $D$4+1,MOD(((ROW(B9413)-ROW(B$7))),$C$5)+1,"")</f>
        <v/>
      </c>
      <c r="C9413" s="28">
        <f>ROUNDDOWN(((ROW(C9413)-ROW(C$7))/C$5)+1,0)</f>
        <v/>
      </c>
    </row>
    <row r="9414">
      <c r="B9414" s="28">
        <f>IF(C9414&lt; $D$4+1,MOD(((ROW(B9414)-ROW(B$7))),$C$5)+1,"")</f>
        <v/>
      </c>
      <c r="C9414" s="28">
        <f>ROUNDDOWN(((ROW(C9414)-ROW(C$7))/C$5)+1,0)</f>
        <v/>
      </c>
    </row>
    <row r="9415">
      <c r="B9415" s="28">
        <f>IF(C9415&lt; $D$4+1,MOD(((ROW(B9415)-ROW(B$7))),$C$5)+1,"")</f>
        <v/>
      </c>
      <c r="C9415" s="28">
        <f>ROUNDDOWN(((ROW(C9415)-ROW(C$7))/C$5)+1,0)</f>
        <v/>
      </c>
    </row>
    <row r="9416">
      <c r="B9416" s="28">
        <f>IF(C9416&lt; $D$4+1,MOD(((ROW(B9416)-ROW(B$7))),$C$5)+1,"")</f>
        <v/>
      </c>
      <c r="C9416" s="28">
        <f>ROUNDDOWN(((ROW(C9416)-ROW(C$7))/C$5)+1,0)</f>
        <v/>
      </c>
    </row>
    <row r="9417">
      <c r="B9417" s="28">
        <f>IF(C9417&lt; $D$4+1,MOD(((ROW(B9417)-ROW(B$7))),$C$5)+1,"")</f>
        <v/>
      </c>
      <c r="C9417" s="28">
        <f>ROUNDDOWN(((ROW(C9417)-ROW(C$7))/C$5)+1,0)</f>
        <v/>
      </c>
    </row>
    <row r="9418">
      <c r="B9418" s="28">
        <f>IF(C9418&lt; $D$4+1,MOD(((ROW(B9418)-ROW(B$7))),$C$5)+1,"")</f>
        <v/>
      </c>
      <c r="C9418" s="28">
        <f>ROUNDDOWN(((ROW(C9418)-ROW(C$7))/C$5)+1,0)</f>
        <v/>
      </c>
    </row>
    <row r="9419">
      <c r="B9419" s="28">
        <f>IF(C9419&lt; $D$4+1,MOD(((ROW(B9419)-ROW(B$7))),$C$5)+1,"")</f>
        <v/>
      </c>
      <c r="C9419" s="28">
        <f>ROUNDDOWN(((ROW(C9419)-ROW(C$7))/C$5)+1,0)</f>
        <v/>
      </c>
    </row>
    <row r="9420">
      <c r="B9420" s="28">
        <f>IF(C9420&lt; $D$4+1,MOD(((ROW(B9420)-ROW(B$7))),$C$5)+1,"")</f>
        <v/>
      </c>
      <c r="C9420" s="28">
        <f>ROUNDDOWN(((ROW(C9420)-ROW(C$7))/C$5)+1,0)</f>
        <v/>
      </c>
    </row>
    <row r="9421">
      <c r="B9421" s="28">
        <f>IF(C9421&lt; $D$4+1,MOD(((ROW(B9421)-ROW(B$7))),$C$5)+1,"")</f>
        <v/>
      </c>
      <c r="C9421" s="28">
        <f>ROUNDDOWN(((ROW(C9421)-ROW(C$7))/C$5)+1,0)</f>
        <v/>
      </c>
    </row>
    <row r="9422">
      <c r="B9422" s="28">
        <f>IF(C9422&lt; $D$4+1,MOD(((ROW(B9422)-ROW(B$7))),$C$5)+1,"")</f>
        <v/>
      </c>
      <c r="C9422" s="28">
        <f>ROUNDDOWN(((ROW(C9422)-ROW(C$7))/C$5)+1,0)</f>
        <v/>
      </c>
    </row>
    <row r="9423">
      <c r="B9423" s="28">
        <f>IF(C9423&lt; $D$4+1,MOD(((ROW(B9423)-ROW(B$7))),$C$5)+1,"")</f>
        <v/>
      </c>
      <c r="C9423" s="28">
        <f>ROUNDDOWN(((ROW(C9423)-ROW(C$7))/C$5)+1,0)</f>
        <v/>
      </c>
    </row>
    <row r="9424">
      <c r="B9424" s="28">
        <f>IF(C9424&lt; $D$4+1,MOD(((ROW(B9424)-ROW(B$7))),$C$5)+1,"")</f>
        <v/>
      </c>
      <c r="C9424" s="28">
        <f>ROUNDDOWN(((ROW(C9424)-ROW(C$7))/C$5)+1,0)</f>
        <v/>
      </c>
    </row>
    <row r="9425">
      <c r="B9425" s="28">
        <f>IF(C9425&lt; $D$4+1,MOD(((ROW(B9425)-ROW(B$7))),$C$5)+1,"")</f>
        <v/>
      </c>
      <c r="C9425" s="28">
        <f>ROUNDDOWN(((ROW(C9425)-ROW(C$7))/C$5)+1,0)</f>
        <v/>
      </c>
    </row>
    <row r="9426">
      <c r="B9426" s="28">
        <f>IF(C9426&lt; $D$4+1,MOD(((ROW(B9426)-ROW(B$7))),$C$5)+1,"")</f>
        <v/>
      </c>
      <c r="C9426" s="28">
        <f>ROUNDDOWN(((ROW(C9426)-ROW(C$7))/C$5)+1,0)</f>
        <v/>
      </c>
    </row>
    <row r="9427">
      <c r="B9427" s="28">
        <f>IF(C9427&lt; $D$4+1,MOD(((ROW(B9427)-ROW(B$7))),$C$5)+1,"")</f>
        <v/>
      </c>
      <c r="C9427" s="28">
        <f>ROUNDDOWN(((ROW(C9427)-ROW(C$7))/C$5)+1,0)</f>
        <v/>
      </c>
    </row>
    <row r="9428">
      <c r="B9428" s="28">
        <f>IF(C9428&lt; $D$4+1,MOD(((ROW(B9428)-ROW(B$7))),$C$5)+1,"")</f>
        <v/>
      </c>
      <c r="C9428" s="28">
        <f>ROUNDDOWN(((ROW(C9428)-ROW(C$7))/C$5)+1,0)</f>
        <v/>
      </c>
    </row>
    <row r="9429">
      <c r="B9429" s="28">
        <f>IF(C9429&lt; $D$4+1,MOD(((ROW(B9429)-ROW(B$7))),$C$5)+1,"")</f>
        <v/>
      </c>
      <c r="C9429" s="28">
        <f>ROUNDDOWN(((ROW(C9429)-ROW(C$7))/C$5)+1,0)</f>
        <v/>
      </c>
    </row>
    <row r="9430">
      <c r="B9430" s="28">
        <f>IF(C9430&lt; $D$4+1,MOD(((ROW(B9430)-ROW(B$7))),$C$5)+1,"")</f>
        <v/>
      </c>
      <c r="C9430" s="28">
        <f>ROUNDDOWN(((ROW(C9430)-ROW(C$7))/C$5)+1,0)</f>
        <v/>
      </c>
    </row>
    <row r="9431">
      <c r="B9431" s="28">
        <f>IF(C9431&lt; $D$4+1,MOD(((ROW(B9431)-ROW(B$7))),$C$5)+1,"")</f>
        <v/>
      </c>
      <c r="C9431" s="28">
        <f>ROUNDDOWN(((ROW(C9431)-ROW(C$7))/C$5)+1,0)</f>
        <v/>
      </c>
    </row>
    <row r="9432">
      <c r="B9432" s="28">
        <f>IF(C9432&lt; $D$4+1,MOD(((ROW(B9432)-ROW(B$7))),$C$5)+1,"")</f>
        <v/>
      </c>
      <c r="C9432" s="28">
        <f>ROUNDDOWN(((ROW(C9432)-ROW(C$7))/C$5)+1,0)</f>
        <v/>
      </c>
    </row>
    <row r="9433">
      <c r="B9433" s="28">
        <f>IF(C9433&lt; $D$4+1,MOD(((ROW(B9433)-ROW(B$7))),$C$5)+1,"")</f>
        <v/>
      </c>
      <c r="C9433" s="28">
        <f>ROUNDDOWN(((ROW(C9433)-ROW(C$7))/C$5)+1,0)</f>
        <v/>
      </c>
    </row>
    <row r="9434">
      <c r="B9434" s="28">
        <f>IF(C9434&lt; $D$4+1,MOD(((ROW(B9434)-ROW(B$7))),$C$5)+1,"")</f>
        <v/>
      </c>
      <c r="C9434" s="28">
        <f>ROUNDDOWN(((ROW(C9434)-ROW(C$7))/C$5)+1,0)</f>
        <v/>
      </c>
    </row>
    <row r="9435">
      <c r="B9435" s="28">
        <f>IF(C9435&lt; $D$4+1,MOD(((ROW(B9435)-ROW(B$7))),$C$5)+1,"")</f>
        <v/>
      </c>
      <c r="C9435" s="28">
        <f>ROUNDDOWN(((ROW(C9435)-ROW(C$7))/C$5)+1,0)</f>
        <v/>
      </c>
    </row>
    <row r="9436">
      <c r="B9436" s="28">
        <f>IF(C9436&lt; $D$4+1,MOD(((ROW(B9436)-ROW(B$7))),$C$5)+1,"")</f>
        <v/>
      </c>
      <c r="C9436" s="28">
        <f>ROUNDDOWN(((ROW(C9436)-ROW(C$7))/C$5)+1,0)</f>
        <v/>
      </c>
    </row>
    <row r="9437">
      <c r="B9437" s="28">
        <f>IF(C9437&lt; $D$4+1,MOD(((ROW(B9437)-ROW(B$7))),$C$5)+1,"")</f>
        <v/>
      </c>
      <c r="C9437" s="28">
        <f>ROUNDDOWN(((ROW(C9437)-ROW(C$7))/C$5)+1,0)</f>
        <v/>
      </c>
    </row>
    <row r="9438">
      <c r="B9438" s="28">
        <f>IF(C9438&lt; $D$4+1,MOD(((ROW(B9438)-ROW(B$7))),$C$5)+1,"")</f>
        <v/>
      </c>
      <c r="C9438" s="28">
        <f>ROUNDDOWN(((ROW(C9438)-ROW(C$7))/C$5)+1,0)</f>
        <v/>
      </c>
    </row>
    <row r="9439">
      <c r="B9439" s="28">
        <f>IF(C9439&lt; $D$4+1,MOD(((ROW(B9439)-ROW(B$7))),$C$5)+1,"")</f>
        <v/>
      </c>
      <c r="C9439" s="28">
        <f>ROUNDDOWN(((ROW(C9439)-ROW(C$7))/C$5)+1,0)</f>
        <v/>
      </c>
    </row>
    <row r="9440">
      <c r="B9440" s="28">
        <f>IF(C9440&lt; $D$4+1,MOD(((ROW(B9440)-ROW(B$7))),$C$5)+1,"")</f>
        <v/>
      </c>
      <c r="C9440" s="28">
        <f>ROUNDDOWN(((ROW(C9440)-ROW(C$7))/C$5)+1,0)</f>
        <v/>
      </c>
    </row>
    <row r="9441">
      <c r="B9441" s="28">
        <f>IF(C9441&lt; $D$4+1,MOD(((ROW(B9441)-ROW(B$7))),$C$5)+1,"")</f>
        <v/>
      </c>
      <c r="C9441" s="28">
        <f>ROUNDDOWN(((ROW(C9441)-ROW(C$7))/C$5)+1,0)</f>
        <v/>
      </c>
    </row>
    <row r="9442">
      <c r="B9442" s="28">
        <f>IF(C9442&lt; $D$4+1,MOD(((ROW(B9442)-ROW(B$7))),$C$5)+1,"")</f>
        <v/>
      </c>
      <c r="C9442" s="28">
        <f>ROUNDDOWN(((ROW(C9442)-ROW(C$7))/C$5)+1,0)</f>
        <v/>
      </c>
    </row>
    <row r="9443">
      <c r="B9443" s="28">
        <f>IF(C9443&lt; $D$4+1,MOD(((ROW(B9443)-ROW(B$7))),$C$5)+1,"")</f>
        <v/>
      </c>
      <c r="C9443" s="28">
        <f>ROUNDDOWN(((ROW(C9443)-ROW(C$7))/C$5)+1,0)</f>
        <v/>
      </c>
    </row>
    <row r="9444">
      <c r="B9444" s="28">
        <f>IF(C9444&lt; $D$4+1,MOD(((ROW(B9444)-ROW(B$7))),$C$5)+1,"")</f>
        <v/>
      </c>
      <c r="C9444" s="28">
        <f>ROUNDDOWN(((ROW(C9444)-ROW(C$7))/C$5)+1,0)</f>
        <v/>
      </c>
    </row>
    <row r="9445">
      <c r="B9445" s="28">
        <f>IF(C9445&lt; $D$4+1,MOD(((ROW(B9445)-ROW(B$7))),$C$5)+1,"")</f>
        <v/>
      </c>
      <c r="C9445" s="28">
        <f>ROUNDDOWN(((ROW(C9445)-ROW(C$7))/C$5)+1,0)</f>
        <v/>
      </c>
    </row>
    <row r="9446">
      <c r="B9446" s="28">
        <f>IF(C9446&lt; $D$4+1,MOD(((ROW(B9446)-ROW(B$7))),$C$5)+1,"")</f>
        <v/>
      </c>
      <c r="C9446" s="28">
        <f>ROUNDDOWN(((ROW(C9446)-ROW(C$7))/C$5)+1,0)</f>
        <v/>
      </c>
    </row>
    <row r="9447">
      <c r="B9447" s="28">
        <f>IF(C9447&lt; $D$4+1,MOD(((ROW(B9447)-ROW(B$7))),$C$5)+1,"")</f>
        <v/>
      </c>
      <c r="C9447" s="28">
        <f>ROUNDDOWN(((ROW(C9447)-ROW(C$7))/C$5)+1,0)</f>
        <v/>
      </c>
    </row>
    <row r="9448">
      <c r="B9448" s="28">
        <f>IF(C9448&lt; $D$4+1,MOD(((ROW(B9448)-ROW(B$7))),$C$5)+1,"")</f>
        <v/>
      </c>
      <c r="C9448" s="28">
        <f>ROUNDDOWN(((ROW(C9448)-ROW(C$7))/C$5)+1,0)</f>
        <v/>
      </c>
    </row>
    <row r="9449">
      <c r="B9449" s="28">
        <f>IF(C9449&lt; $D$4+1,MOD(((ROW(B9449)-ROW(B$7))),$C$5)+1,"")</f>
        <v/>
      </c>
      <c r="C9449" s="28">
        <f>ROUNDDOWN(((ROW(C9449)-ROW(C$7))/C$5)+1,0)</f>
        <v/>
      </c>
    </row>
    <row r="9450">
      <c r="B9450" s="28">
        <f>IF(C9450&lt; $D$4+1,MOD(((ROW(B9450)-ROW(B$7))),$C$5)+1,"")</f>
        <v/>
      </c>
      <c r="C9450" s="28">
        <f>ROUNDDOWN(((ROW(C9450)-ROW(C$7))/C$5)+1,0)</f>
        <v/>
      </c>
    </row>
    <row r="9451">
      <c r="B9451" s="28">
        <f>IF(C9451&lt; $D$4+1,MOD(((ROW(B9451)-ROW(B$7))),$C$5)+1,"")</f>
        <v/>
      </c>
      <c r="C9451" s="28">
        <f>ROUNDDOWN(((ROW(C9451)-ROW(C$7))/C$5)+1,0)</f>
        <v/>
      </c>
    </row>
    <row r="9452">
      <c r="B9452" s="28">
        <f>IF(C9452&lt; $D$4+1,MOD(((ROW(B9452)-ROW(B$7))),$C$5)+1,"")</f>
        <v/>
      </c>
      <c r="C9452" s="28">
        <f>ROUNDDOWN(((ROW(C9452)-ROW(C$7))/C$5)+1,0)</f>
        <v/>
      </c>
    </row>
    <row r="9453">
      <c r="B9453" s="28">
        <f>IF(C9453&lt; $D$4+1,MOD(((ROW(B9453)-ROW(B$7))),$C$5)+1,"")</f>
        <v/>
      </c>
      <c r="C9453" s="28">
        <f>ROUNDDOWN(((ROW(C9453)-ROW(C$7))/C$5)+1,0)</f>
        <v/>
      </c>
    </row>
    <row r="9454">
      <c r="B9454" s="28">
        <f>IF(C9454&lt; $D$4+1,MOD(((ROW(B9454)-ROW(B$7))),$C$5)+1,"")</f>
        <v/>
      </c>
      <c r="C9454" s="28">
        <f>ROUNDDOWN(((ROW(C9454)-ROW(C$7))/C$5)+1,0)</f>
        <v/>
      </c>
    </row>
    <row r="9455">
      <c r="B9455" s="28">
        <f>IF(C9455&lt; $D$4+1,MOD(((ROW(B9455)-ROW(B$7))),$C$5)+1,"")</f>
        <v/>
      </c>
      <c r="C9455" s="28">
        <f>ROUNDDOWN(((ROW(C9455)-ROW(C$7))/C$5)+1,0)</f>
        <v/>
      </c>
    </row>
    <row r="9456">
      <c r="B9456" s="28">
        <f>IF(C9456&lt; $D$4+1,MOD(((ROW(B9456)-ROW(B$7))),$C$5)+1,"")</f>
        <v/>
      </c>
      <c r="C9456" s="28">
        <f>ROUNDDOWN(((ROW(C9456)-ROW(C$7))/C$5)+1,0)</f>
        <v/>
      </c>
    </row>
    <row r="9457">
      <c r="B9457" s="28">
        <f>IF(C9457&lt; $D$4+1,MOD(((ROW(B9457)-ROW(B$7))),$C$5)+1,"")</f>
        <v/>
      </c>
      <c r="C9457" s="28">
        <f>ROUNDDOWN(((ROW(C9457)-ROW(C$7))/C$5)+1,0)</f>
        <v/>
      </c>
    </row>
    <row r="9458">
      <c r="B9458" s="28">
        <f>IF(C9458&lt; $D$4+1,MOD(((ROW(B9458)-ROW(B$7))),$C$5)+1,"")</f>
        <v/>
      </c>
      <c r="C9458" s="28">
        <f>ROUNDDOWN(((ROW(C9458)-ROW(C$7))/C$5)+1,0)</f>
        <v/>
      </c>
    </row>
    <row r="9459">
      <c r="B9459" s="28">
        <f>IF(C9459&lt; $D$4+1,MOD(((ROW(B9459)-ROW(B$7))),$C$5)+1,"")</f>
        <v/>
      </c>
      <c r="C9459" s="28">
        <f>ROUNDDOWN(((ROW(C9459)-ROW(C$7))/C$5)+1,0)</f>
        <v/>
      </c>
    </row>
    <row r="9460">
      <c r="B9460" s="28">
        <f>IF(C9460&lt; $D$4+1,MOD(((ROW(B9460)-ROW(B$7))),$C$5)+1,"")</f>
        <v/>
      </c>
      <c r="C9460" s="28">
        <f>ROUNDDOWN(((ROW(C9460)-ROW(C$7))/C$5)+1,0)</f>
        <v/>
      </c>
    </row>
    <row r="9461">
      <c r="B9461" s="28">
        <f>IF(C9461&lt; $D$4+1,MOD(((ROW(B9461)-ROW(B$7))),$C$5)+1,"")</f>
        <v/>
      </c>
      <c r="C9461" s="28">
        <f>ROUNDDOWN(((ROW(C9461)-ROW(C$7))/C$5)+1,0)</f>
        <v/>
      </c>
    </row>
    <row r="9462">
      <c r="B9462" s="28">
        <f>IF(C9462&lt; $D$4+1,MOD(((ROW(B9462)-ROW(B$7))),$C$5)+1,"")</f>
        <v/>
      </c>
      <c r="C9462" s="28">
        <f>ROUNDDOWN(((ROW(C9462)-ROW(C$7))/C$5)+1,0)</f>
        <v/>
      </c>
    </row>
    <row r="9463">
      <c r="B9463" s="28">
        <f>IF(C9463&lt; $D$4+1,MOD(((ROW(B9463)-ROW(B$7))),$C$5)+1,"")</f>
        <v/>
      </c>
      <c r="C9463" s="28">
        <f>ROUNDDOWN(((ROW(C9463)-ROW(C$7))/C$5)+1,0)</f>
        <v/>
      </c>
    </row>
    <row r="9464">
      <c r="B9464" s="28">
        <f>IF(C9464&lt; $D$4+1,MOD(((ROW(B9464)-ROW(B$7))),$C$5)+1,"")</f>
        <v/>
      </c>
      <c r="C9464" s="28">
        <f>ROUNDDOWN(((ROW(C9464)-ROW(C$7))/C$5)+1,0)</f>
        <v/>
      </c>
    </row>
    <row r="9465">
      <c r="B9465" s="28">
        <f>IF(C9465&lt; $D$4+1,MOD(((ROW(B9465)-ROW(B$7))),$C$5)+1,"")</f>
        <v/>
      </c>
      <c r="C9465" s="28">
        <f>ROUNDDOWN(((ROW(C9465)-ROW(C$7))/C$5)+1,0)</f>
        <v/>
      </c>
    </row>
    <row r="9466">
      <c r="B9466" s="28">
        <f>IF(C9466&lt; $D$4+1,MOD(((ROW(B9466)-ROW(B$7))),$C$5)+1,"")</f>
        <v/>
      </c>
      <c r="C9466" s="28">
        <f>ROUNDDOWN(((ROW(C9466)-ROW(C$7))/C$5)+1,0)</f>
        <v/>
      </c>
    </row>
    <row r="9467">
      <c r="B9467" s="28">
        <f>IF(C9467&lt; $D$4+1,MOD(((ROW(B9467)-ROW(B$7))),$C$5)+1,"")</f>
        <v/>
      </c>
      <c r="C9467" s="28">
        <f>ROUNDDOWN(((ROW(C9467)-ROW(C$7))/C$5)+1,0)</f>
        <v/>
      </c>
    </row>
    <row r="9468">
      <c r="B9468" s="28">
        <f>IF(C9468&lt; $D$4+1,MOD(((ROW(B9468)-ROW(B$7))),$C$5)+1,"")</f>
        <v/>
      </c>
      <c r="C9468" s="28">
        <f>ROUNDDOWN(((ROW(C9468)-ROW(C$7))/C$5)+1,0)</f>
        <v/>
      </c>
    </row>
    <row r="9469">
      <c r="B9469" s="28">
        <f>IF(C9469&lt; $D$4+1,MOD(((ROW(B9469)-ROW(B$7))),$C$5)+1,"")</f>
        <v/>
      </c>
      <c r="C9469" s="28">
        <f>ROUNDDOWN(((ROW(C9469)-ROW(C$7))/C$5)+1,0)</f>
        <v/>
      </c>
    </row>
    <row r="9470">
      <c r="B9470" s="28">
        <f>IF(C9470&lt; $D$4+1,MOD(((ROW(B9470)-ROW(B$7))),$C$5)+1,"")</f>
        <v/>
      </c>
      <c r="C9470" s="28">
        <f>ROUNDDOWN(((ROW(C9470)-ROW(C$7))/C$5)+1,0)</f>
        <v/>
      </c>
    </row>
    <row r="9471">
      <c r="B9471" s="28">
        <f>IF(C9471&lt; $D$4+1,MOD(((ROW(B9471)-ROW(B$7))),$C$5)+1,"")</f>
        <v/>
      </c>
      <c r="C9471" s="28">
        <f>ROUNDDOWN(((ROW(C9471)-ROW(C$7))/C$5)+1,0)</f>
        <v/>
      </c>
    </row>
    <row r="9472">
      <c r="B9472" s="28">
        <f>IF(C9472&lt; $D$4+1,MOD(((ROW(B9472)-ROW(B$7))),$C$5)+1,"")</f>
        <v/>
      </c>
      <c r="C9472" s="28">
        <f>ROUNDDOWN(((ROW(C9472)-ROW(C$7))/C$5)+1,0)</f>
        <v/>
      </c>
    </row>
    <row r="9473">
      <c r="B9473" s="28">
        <f>IF(C9473&lt; $D$4+1,MOD(((ROW(B9473)-ROW(B$7))),$C$5)+1,"")</f>
        <v/>
      </c>
      <c r="C9473" s="28">
        <f>ROUNDDOWN(((ROW(C9473)-ROW(C$7))/C$5)+1,0)</f>
        <v/>
      </c>
    </row>
    <row r="9474">
      <c r="B9474" s="28">
        <f>IF(C9474&lt; $D$4+1,MOD(((ROW(B9474)-ROW(B$7))),$C$5)+1,"")</f>
        <v/>
      </c>
      <c r="C9474" s="28">
        <f>ROUNDDOWN(((ROW(C9474)-ROW(C$7))/C$5)+1,0)</f>
        <v/>
      </c>
    </row>
    <row r="9475">
      <c r="B9475" s="28">
        <f>IF(C9475&lt; $D$4+1,MOD(((ROW(B9475)-ROW(B$7))),$C$5)+1,"")</f>
        <v/>
      </c>
      <c r="C9475" s="28">
        <f>ROUNDDOWN(((ROW(C9475)-ROW(C$7))/C$5)+1,0)</f>
        <v/>
      </c>
    </row>
    <row r="9476">
      <c r="B9476" s="28">
        <f>IF(C9476&lt; $D$4+1,MOD(((ROW(B9476)-ROW(B$7))),$C$5)+1,"")</f>
        <v/>
      </c>
      <c r="C9476" s="28">
        <f>ROUNDDOWN(((ROW(C9476)-ROW(C$7))/C$5)+1,0)</f>
        <v/>
      </c>
    </row>
    <row r="9477">
      <c r="B9477" s="28">
        <f>IF(C9477&lt; $D$4+1,MOD(((ROW(B9477)-ROW(B$7))),$C$5)+1,"")</f>
        <v/>
      </c>
      <c r="C9477" s="28">
        <f>ROUNDDOWN(((ROW(C9477)-ROW(C$7))/C$5)+1,0)</f>
        <v/>
      </c>
    </row>
    <row r="9478">
      <c r="B9478" s="28">
        <f>IF(C9478&lt; $D$4+1,MOD(((ROW(B9478)-ROW(B$7))),$C$5)+1,"")</f>
        <v/>
      </c>
      <c r="C9478" s="28">
        <f>ROUNDDOWN(((ROW(C9478)-ROW(C$7))/C$5)+1,0)</f>
        <v/>
      </c>
    </row>
    <row r="9479">
      <c r="B9479" s="28">
        <f>IF(C9479&lt; $D$4+1,MOD(((ROW(B9479)-ROW(B$7))),$C$5)+1,"")</f>
        <v/>
      </c>
      <c r="C9479" s="28">
        <f>ROUNDDOWN(((ROW(C9479)-ROW(C$7))/C$5)+1,0)</f>
        <v/>
      </c>
    </row>
    <row r="9480">
      <c r="B9480" s="28">
        <f>IF(C9480&lt; $D$4+1,MOD(((ROW(B9480)-ROW(B$7))),$C$5)+1,"")</f>
        <v/>
      </c>
      <c r="C9480" s="28">
        <f>ROUNDDOWN(((ROW(C9480)-ROW(C$7))/C$5)+1,0)</f>
        <v/>
      </c>
    </row>
    <row r="9481">
      <c r="B9481" s="28">
        <f>IF(C9481&lt; $D$4+1,MOD(((ROW(B9481)-ROW(B$7))),$C$5)+1,"")</f>
        <v/>
      </c>
      <c r="C9481" s="28">
        <f>ROUNDDOWN(((ROW(C9481)-ROW(C$7))/C$5)+1,0)</f>
        <v/>
      </c>
    </row>
    <row r="9482">
      <c r="B9482" s="28">
        <f>IF(C9482&lt; $D$4+1,MOD(((ROW(B9482)-ROW(B$7))),$C$5)+1,"")</f>
        <v/>
      </c>
      <c r="C9482" s="28">
        <f>ROUNDDOWN(((ROW(C9482)-ROW(C$7))/C$5)+1,0)</f>
        <v/>
      </c>
    </row>
    <row r="9483">
      <c r="B9483" s="28">
        <f>IF(C9483&lt; $D$4+1,MOD(((ROW(B9483)-ROW(B$7))),$C$5)+1,"")</f>
        <v/>
      </c>
      <c r="C9483" s="28">
        <f>ROUNDDOWN(((ROW(C9483)-ROW(C$7))/C$5)+1,0)</f>
        <v/>
      </c>
    </row>
    <row r="9484">
      <c r="B9484" s="28">
        <f>IF(C9484&lt; $D$4+1,MOD(((ROW(B9484)-ROW(B$7))),$C$5)+1,"")</f>
        <v/>
      </c>
      <c r="C9484" s="28">
        <f>ROUNDDOWN(((ROW(C9484)-ROW(C$7))/C$5)+1,0)</f>
        <v/>
      </c>
    </row>
    <row r="9485">
      <c r="B9485" s="28">
        <f>IF(C9485&lt; $D$4+1,MOD(((ROW(B9485)-ROW(B$7))),$C$5)+1,"")</f>
        <v/>
      </c>
      <c r="C9485" s="28">
        <f>ROUNDDOWN(((ROW(C9485)-ROW(C$7))/C$5)+1,0)</f>
        <v/>
      </c>
    </row>
    <row r="9486">
      <c r="B9486" s="28">
        <f>IF(C9486&lt; $D$4+1,MOD(((ROW(B9486)-ROW(B$7))),$C$5)+1,"")</f>
        <v/>
      </c>
      <c r="C9486" s="28">
        <f>ROUNDDOWN(((ROW(C9486)-ROW(C$7))/C$5)+1,0)</f>
        <v/>
      </c>
    </row>
    <row r="9487">
      <c r="B9487" s="28">
        <f>IF(C9487&lt; $D$4+1,MOD(((ROW(B9487)-ROW(B$7))),$C$5)+1,"")</f>
        <v/>
      </c>
      <c r="C9487" s="28">
        <f>ROUNDDOWN(((ROW(C9487)-ROW(C$7))/C$5)+1,0)</f>
        <v/>
      </c>
    </row>
    <row r="9488">
      <c r="B9488" s="28">
        <f>IF(C9488&lt; $D$4+1,MOD(((ROW(B9488)-ROW(B$7))),$C$5)+1,"")</f>
        <v/>
      </c>
      <c r="C9488" s="28">
        <f>ROUNDDOWN(((ROW(C9488)-ROW(C$7))/C$5)+1,0)</f>
        <v/>
      </c>
    </row>
    <row r="9489">
      <c r="B9489" s="28">
        <f>IF(C9489&lt; $D$4+1,MOD(((ROW(B9489)-ROW(B$7))),$C$5)+1,"")</f>
        <v/>
      </c>
      <c r="C9489" s="28">
        <f>ROUNDDOWN(((ROW(C9489)-ROW(C$7))/C$5)+1,0)</f>
        <v/>
      </c>
    </row>
    <row r="9490">
      <c r="B9490" s="28">
        <f>IF(C9490&lt; $D$4+1,MOD(((ROW(B9490)-ROW(B$7))),$C$5)+1,"")</f>
        <v/>
      </c>
      <c r="C9490" s="28">
        <f>ROUNDDOWN(((ROW(C9490)-ROW(C$7))/C$5)+1,0)</f>
        <v/>
      </c>
    </row>
    <row r="9491">
      <c r="B9491" s="28">
        <f>IF(C9491&lt; $D$4+1,MOD(((ROW(B9491)-ROW(B$7))),$C$5)+1,"")</f>
        <v/>
      </c>
      <c r="C9491" s="28">
        <f>ROUNDDOWN(((ROW(C9491)-ROW(C$7))/C$5)+1,0)</f>
        <v/>
      </c>
    </row>
    <row r="9492">
      <c r="B9492" s="28">
        <f>IF(C9492&lt; $D$4+1,MOD(((ROW(B9492)-ROW(B$7))),$C$5)+1,"")</f>
        <v/>
      </c>
      <c r="C9492" s="28">
        <f>ROUNDDOWN(((ROW(C9492)-ROW(C$7))/C$5)+1,0)</f>
        <v/>
      </c>
    </row>
    <row r="9493">
      <c r="B9493" s="28">
        <f>IF(C9493&lt; $D$4+1,MOD(((ROW(B9493)-ROW(B$7))),$C$5)+1,"")</f>
        <v/>
      </c>
      <c r="C9493" s="28">
        <f>ROUNDDOWN(((ROW(C9493)-ROW(C$7))/C$5)+1,0)</f>
        <v/>
      </c>
    </row>
    <row r="9494">
      <c r="B9494" s="28">
        <f>IF(C9494&lt; $D$4+1,MOD(((ROW(B9494)-ROW(B$7))),$C$5)+1,"")</f>
        <v/>
      </c>
      <c r="C9494" s="28">
        <f>ROUNDDOWN(((ROW(C9494)-ROW(C$7))/C$5)+1,0)</f>
        <v/>
      </c>
    </row>
    <row r="9495">
      <c r="B9495" s="28">
        <f>IF(C9495&lt; $D$4+1,MOD(((ROW(B9495)-ROW(B$7))),$C$5)+1,"")</f>
        <v/>
      </c>
      <c r="C9495" s="28">
        <f>ROUNDDOWN(((ROW(C9495)-ROW(C$7))/C$5)+1,0)</f>
        <v/>
      </c>
    </row>
    <row r="9496">
      <c r="B9496" s="28">
        <f>IF(C9496&lt; $D$4+1,MOD(((ROW(B9496)-ROW(B$7))),$C$5)+1,"")</f>
        <v/>
      </c>
      <c r="C9496" s="28">
        <f>ROUNDDOWN(((ROW(C9496)-ROW(C$7))/C$5)+1,0)</f>
        <v/>
      </c>
    </row>
    <row r="9497">
      <c r="B9497" s="28">
        <f>IF(C9497&lt; $D$4+1,MOD(((ROW(B9497)-ROW(B$7))),$C$5)+1,"")</f>
        <v/>
      </c>
      <c r="C9497" s="28">
        <f>ROUNDDOWN(((ROW(C9497)-ROW(C$7))/C$5)+1,0)</f>
        <v/>
      </c>
    </row>
    <row r="9498">
      <c r="B9498" s="28">
        <f>IF(C9498&lt; $D$4+1,MOD(((ROW(B9498)-ROW(B$7))),$C$5)+1,"")</f>
        <v/>
      </c>
      <c r="C9498" s="28">
        <f>ROUNDDOWN(((ROW(C9498)-ROW(C$7))/C$5)+1,0)</f>
        <v/>
      </c>
    </row>
    <row r="9499">
      <c r="B9499" s="28">
        <f>IF(C9499&lt; $D$4+1,MOD(((ROW(B9499)-ROW(B$7))),$C$5)+1,"")</f>
        <v/>
      </c>
      <c r="C9499" s="28">
        <f>ROUNDDOWN(((ROW(C9499)-ROW(C$7))/C$5)+1,0)</f>
        <v/>
      </c>
    </row>
    <row r="9500">
      <c r="B9500" s="28">
        <f>IF(C9500&lt; $D$4+1,MOD(((ROW(B9500)-ROW(B$7))),$C$5)+1,"")</f>
        <v/>
      </c>
      <c r="C9500" s="28">
        <f>ROUNDDOWN(((ROW(C9500)-ROW(C$7))/C$5)+1,0)</f>
        <v/>
      </c>
    </row>
    <row r="9501">
      <c r="B9501" s="28">
        <f>IF(C9501&lt; $D$4+1,MOD(((ROW(B9501)-ROW(B$7))),$C$5)+1,"")</f>
        <v/>
      </c>
      <c r="C9501" s="28">
        <f>ROUNDDOWN(((ROW(C9501)-ROW(C$7))/C$5)+1,0)</f>
        <v/>
      </c>
    </row>
    <row r="9502">
      <c r="B9502" s="28">
        <f>IF(C9502&lt; $D$4+1,MOD(((ROW(B9502)-ROW(B$7))),$C$5)+1,"")</f>
        <v/>
      </c>
      <c r="C9502" s="28">
        <f>ROUNDDOWN(((ROW(C9502)-ROW(C$7))/C$5)+1,0)</f>
        <v/>
      </c>
    </row>
    <row r="9503">
      <c r="B9503" s="28">
        <f>IF(C9503&lt; $D$4+1,MOD(((ROW(B9503)-ROW(B$7))),$C$5)+1,"")</f>
        <v/>
      </c>
      <c r="C9503" s="28">
        <f>ROUNDDOWN(((ROW(C9503)-ROW(C$7))/C$5)+1,0)</f>
        <v/>
      </c>
    </row>
    <row r="9504">
      <c r="B9504" s="28">
        <f>IF(C9504&lt; $D$4+1,MOD(((ROW(B9504)-ROW(B$7))),$C$5)+1,"")</f>
        <v/>
      </c>
      <c r="C9504" s="28">
        <f>ROUNDDOWN(((ROW(C9504)-ROW(C$7))/C$5)+1,0)</f>
        <v/>
      </c>
    </row>
    <row r="9505">
      <c r="B9505" s="28">
        <f>IF(C9505&lt; $D$4+1,MOD(((ROW(B9505)-ROW(B$7))),$C$5)+1,"")</f>
        <v/>
      </c>
      <c r="C9505" s="28">
        <f>ROUNDDOWN(((ROW(C9505)-ROW(C$7))/C$5)+1,0)</f>
        <v/>
      </c>
    </row>
    <row r="9506">
      <c r="B9506" s="28">
        <f>IF(C9506&lt; $D$4+1,MOD(((ROW(B9506)-ROW(B$7))),$C$5)+1,"")</f>
        <v/>
      </c>
      <c r="C9506" s="28">
        <f>ROUNDDOWN(((ROW(C9506)-ROW(C$7))/C$5)+1,0)</f>
        <v/>
      </c>
    </row>
    <row r="9507">
      <c r="B9507" s="28">
        <f>IF(C9507&lt; $D$4+1,MOD(((ROW(B9507)-ROW(B$7))),$C$5)+1,"")</f>
        <v/>
      </c>
      <c r="C9507" s="28">
        <f>ROUNDDOWN(((ROW(C9507)-ROW(C$7))/C$5)+1,0)</f>
        <v/>
      </c>
    </row>
    <row r="9508">
      <c r="B9508" s="28">
        <f>IF(C9508&lt; $D$4+1,MOD(((ROW(B9508)-ROW(B$7))),$C$5)+1,"")</f>
        <v/>
      </c>
      <c r="C9508" s="28">
        <f>ROUNDDOWN(((ROW(C9508)-ROW(C$7))/C$5)+1,0)</f>
        <v/>
      </c>
    </row>
    <row r="9509">
      <c r="B9509" s="28">
        <f>IF(C9509&lt; $D$4+1,MOD(((ROW(B9509)-ROW(B$7))),$C$5)+1,"")</f>
        <v/>
      </c>
      <c r="C9509" s="28">
        <f>ROUNDDOWN(((ROW(C9509)-ROW(C$7))/C$5)+1,0)</f>
        <v/>
      </c>
    </row>
    <row r="9510">
      <c r="B9510" s="28">
        <f>IF(C9510&lt; $D$4+1,MOD(((ROW(B9510)-ROW(B$7))),$C$5)+1,"")</f>
        <v/>
      </c>
      <c r="C9510" s="28">
        <f>ROUNDDOWN(((ROW(C9510)-ROW(C$7))/C$5)+1,0)</f>
        <v/>
      </c>
    </row>
    <row r="9511">
      <c r="B9511" s="28">
        <f>IF(C9511&lt; $D$4+1,MOD(((ROW(B9511)-ROW(B$7))),$C$5)+1,"")</f>
        <v/>
      </c>
      <c r="C9511" s="28">
        <f>ROUNDDOWN(((ROW(C9511)-ROW(C$7))/C$5)+1,0)</f>
        <v/>
      </c>
    </row>
    <row r="9512">
      <c r="B9512" s="28">
        <f>IF(C9512&lt; $D$4+1,MOD(((ROW(B9512)-ROW(B$7))),$C$5)+1,"")</f>
        <v/>
      </c>
      <c r="C9512" s="28">
        <f>ROUNDDOWN(((ROW(C9512)-ROW(C$7))/C$5)+1,0)</f>
        <v/>
      </c>
    </row>
    <row r="9513">
      <c r="B9513" s="28">
        <f>IF(C9513&lt; $D$4+1,MOD(((ROW(B9513)-ROW(B$7))),$C$5)+1,"")</f>
        <v/>
      </c>
      <c r="C9513" s="28">
        <f>ROUNDDOWN(((ROW(C9513)-ROW(C$7))/C$5)+1,0)</f>
        <v/>
      </c>
    </row>
    <row r="9514">
      <c r="B9514" s="28">
        <f>IF(C9514&lt; $D$4+1,MOD(((ROW(B9514)-ROW(B$7))),$C$5)+1,"")</f>
        <v/>
      </c>
      <c r="C9514" s="28">
        <f>ROUNDDOWN(((ROW(C9514)-ROW(C$7))/C$5)+1,0)</f>
        <v/>
      </c>
    </row>
    <row r="9515">
      <c r="B9515" s="28">
        <f>IF(C9515&lt; $D$4+1,MOD(((ROW(B9515)-ROW(B$7))),$C$5)+1,"")</f>
        <v/>
      </c>
      <c r="C9515" s="28">
        <f>ROUNDDOWN(((ROW(C9515)-ROW(C$7))/C$5)+1,0)</f>
        <v/>
      </c>
    </row>
    <row r="9516">
      <c r="B9516" s="28">
        <f>IF(C9516&lt; $D$4+1,MOD(((ROW(B9516)-ROW(B$7))),$C$5)+1,"")</f>
        <v/>
      </c>
      <c r="C9516" s="28">
        <f>ROUNDDOWN(((ROW(C9516)-ROW(C$7))/C$5)+1,0)</f>
        <v/>
      </c>
    </row>
    <row r="9517">
      <c r="B9517" s="28">
        <f>IF(C9517&lt; $D$4+1,MOD(((ROW(B9517)-ROW(B$7))),$C$5)+1,"")</f>
        <v/>
      </c>
      <c r="C9517" s="28">
        <f>ROUNDDOWN(((ROW(C9517)-ROW(C$7))/C$5)+1,0)</f>
        <v/>
      </c>
    </row>
    <row r="9518">
      <c r="B9518" s="28">
        <f>IF(C9518&lt; $D$4+1,MOD(((ROW(B9518)-ROW(B$7))),$C$5)+1,"")</f>
        <v/>
      </c>
      <c r="C9518" s="28">
        <f>ROUNDDOWN(((ROW(C9518)-ROW(C$7))/C$5)+1,0)</f>
        <v/>
      </c>
    </row>
    <row r="9519">
      <c r="B9519" s="28">
        <f>IF(C9519&lt; $D$4+1,MOD(((ROW(B9519)-ROW(B$7))),$C$5)+1,"")</f>
        <v/>
      </c>
      <c r="C9519" s="28">
        <f>ROUNDDOWN(((ROW(C9519)-ROW(C$7))/C$5)+1,0)</f>
        <v/>
      </c>
    </row>
    <row r="9520">
      <c r="B9520" s="28">
        <f>IF(C9520&lt; $D$4+1,MOD(((ROW(B9520)-ROW(B$7))),$C$5)+1,"")</f>
        <v/>
      </c>
      <c r="C9520" s="28">
        <f>ROUNDDOWN(((ROW(C9520)-ROW(C$7))/C$5)+1,0)</f>
        <v/>
      </c>
    </row>
    <row r="9521">
      <c r="B9521" s="28">
        <f>IF(C9521&lt; $D$4+1,MOD(((ROW(B9521)-ROW(B$7))),$C$5)+1,"")</f>
        <v/>
      </c>
      <c r="C9521" s="28">
        <f>ROUNDDOWN(((ROW(C9521)-ROW(C$7))/C$5)+1,0)</f>
        <v/>
      </c>
    </row>
    <row r="9522">
      <c r="B9522" s="28">
        <f>IF(C9522&lt; $D$4+1,MOD(((ROW(B9522)-ROW(B$7))),$C$5)+1,"")</f>
        <v/>
      </c>
      <c r="C9522" s="28">
        <f>ROUNDDOWN(((ROW(C9522)-ROW(C$7))/C$5)+1,0)</f>
        <v/>
      </c>
    </row>
    <row r="9523">
      <c r="B9523" s="28">
        <f>IF(C9523&lt; $D$4+1,MOD(((ROW(B9523)-ROW(B$7))),$C$5)+1,"")</f>
        <v/>
      </c>
      <c r="C9523" s="28">
        <f>ROUNDDOWN(((ROW(C9523)-ROW(C$7))/C$5)+1,0)</f>
        <v/>
      </c>
    </row>
    <row r="9524">
      <c r="B9524" s="28">
        <f>IF(C9524&lt; $D$4+1,MOD(((ROW(B9524)-ROW(B$7))),$C$5)+1,"")</f>
        <v/>
      </c>
      <c r="C9524" s="28">
        <f>ROUNDDOWN(((ROW(C9524)-ROW(C$7))/C$5)+1,0)</f>
        <v/>
      </c>
    </row>
    <row r="9525">
      <c r="B9525" s="28">
        <f>IF(C9525&lt; $D$4+1,MOD(((ROW(B9525)-ROW(B$7))),$C$5)+1,"")</f>
        <v/>
      </c>
      <c r="C9525" s="28">
        <f>ROUNDDOWN(((ROW(C9525)-ROW(C$7))/C$5)+1,0)</f>
        <v/>
      </c>
    </row>
    <row r="9526">
      <c r="B9526" s="28">
        <f>IF(C9526&lt; $D$4+1,MOD(((ROW(B9526)-ROW(B$7))),$C$5)+1,"")</f>
        <v/>
      </c>
      <c r="C9526" s="28">
        <f>ROUNDDOWN(((ROW(C9526)-ROW(C$7))/C$5)+1,0)</f>
        <v/>
      </c>
    </row>
    <row r="9527">
      <c r="B9527" s="28">
        <f>IF(C9527&lt; $D$4+1,MOD(((ROW(B9527)-ROW(B$7))),$C$5)+1,"")</f>
        <v/>
      </c>
      <c r="C9527" s="28">
        <f>ROUNDDOWN(((ROW(C9527)-ROW(C$7))/C$5)+1,0)</f>
        <v/>
      </c>
    </row>
    <row r="9528">
      <c r="B9528" s="28">
        <f>IF(C9528&lt; $D$4+1,MOD(((ROW(B9528)-ROW(B$7))),$C$5)+1,"")</f>
        <v/>
      </c>
      <c r="C9528" s="28">
        <f>ROUNDDOWN(((ROW(C9528)-ROW(C$7))/C$5)+1,0)</f>
        <v/>
      </c>
    </row>
    <row r="9529">
      <c r="B9529" s="28">
        <f>IF(C9529&lt; $D$4+1,MOD(((ROW(B9529)-ROW(B$7))),$C$5)+1,"")</f>
        <v/>
      </c>
      <c r="C9529" s="28">
        <f>ROUNDDOWN(((ROW(C9529)-ROW(C$7))/C$5)+1,0)</f>
        <v/>
      </c>
    </row>
    <row r="9530">
      <c r="B9530" s="28">
        <f>IF(C9530&lt; $D$4+1,MOD(((ROW(B9530)-ROW(B$7))),$C$5)+1,"")</f>
        <v/>
      </c>
      <c r="C9530" s="28">
        <f>ROUNDDOWN(((ROW(C9530)-ROW(C$7))/C$5)+1,0)</f>
        <v/>
      </c>
    </row>
    <row r="9531">
      <c r="B9531" s="28">
        <f>IF(C9531&lt; $D$4+1,MOD(((ROW(B9531)-ROW(B$7))),$C$5)+1,"")</f>
        <v/>
      </c>
      <c r="C9531" s="28">
        <f>ROUNDDOWN(((ROW(C9531)-ROW(C$7))/C$5)+1,0)</f>
        <v/>
      </c>
    </row>
    <row r="9532">
      <c r="B9532" s="28">
        <f>IF(C9532&lt; $D$4+1,MOD(((ROW(B9532)-ROW(B$7))),$C$5)+1,"")</f>
        <v/>
      </c>
      <c r="C9532" s="28">
        <f>ROUNDDOWN(((ROW(C9532)-ROW(C$7))/C$5)+1,0)</f>
        <v/>
      </c>
    </row>
    <row r="9533">
      <c r="B9533" s="28">
        <f>IF(C9533&lt; $D$4+1,MOD(((ROW(B9533)-ROW(B$7))),$C$5)+1,"")</f>
        <v/>
      </c>
      <c r="C9533" s="28">
        <f>ROUNDDOWN(((ROW(C9533)-ROW(C$7))/C$5)+1,0)</f>
        <v/>
      </c>
    </row>
    <row r="9534">
      <c r="B9534" s="28">
        <f>IF(C9534&lt; $D$4+1,MOD(((ROW(B9534)-ROW(B$7))),$C$5)+1,"")</f>
        <v/>
      </c>
      <c r="C9534" s="28">
        <f>ROUNDDOWN(((ROW(C9534)-ROW(C$7))/C$5)+1,0)</f>
        <v/>
      </c>
    </row>
    <row r="9535">
      <c r="B9535" s="28">
        <f>IF(C9535&lt; $D$4+1,MOD(((ROW(B9535)-ROW(B$7))),$C$5)+1,"")</f>
        <v/>
      </c>
      <c r="C9535" s="28">
        <f>ROUNDDOWN(((ROW(C9535)-ROW(C$7))/C$5)+1,0)</f>
        <v/>
      </c>
    </row>
    <row r="9536">
      <c r="B9536" s="28">
        <f>IF(C9536&lt; $D$4+1,MOD(((ROW(B9536)-ROW(B$7))),$C$5)+1,"")</f>
        <v/>
      </c>
      <c r="C9536" s="28">
        <f>ROUNDDOWN(((ROW(C9536)-ROW(C$7))/C$5)+1,0)</f>
        <v/>
      </c>
    </row>
    <row r="9537">
      <c r="B9537" s="28">
        <f>IF(C9537&lt; $D$4+1,MOD(((ROW(B9537)-ROW(B$7))),$C$5)+1,"")</f>
        <v/>
      </c>
      <c r="C9537" s="28">
        <f>ROUNDDOWN(((ROW(C9537)-ROW(C$7))/C$5)+1,0)</f>
        <v/>
      </c>
    </row>
    <row r="9538">
      <c r="B9538" s="28">
        <f>IF(C9538&lt; $D$4+1,MOD(((ROW(B9538)-ROW(B$7))),$C$5)+1,"")</f>
        <v/>
      </c>
      <c r="C9538" s="28">
        <f>ROUNDDOWN(((ROW(C9538)-ROW(C$7))/C$5)+1,0)</f>
        <v/>
      </c>
    </row>
    <row r="9539">
      <c r="B9539" s="28">
        <f>IF(C9539&lt; $D$4+1,MOD(((ROW(B9539)-ROW(B$7))),$C$5)+1,"")</f>
        <v/>
      </c>
      <c r="C9539" s="28">
        <f>ROUNDDOWN(((ROW(C9539)-ROW(C$7))/C$5)+1,0)</f>
        <v/>
      </c>
    </row>
    <row r="9540">
      <c r="B9540" s="28">
        <f>IF(C9540&lt; $D$4+1,MOD(((ROW(B9540)-ROW(B$7))),$C$5)+1,"")</f>
        <v/>
      </c>
      <c r="C9540" s="28">
        <f>ROUNDDOWN(((ROW(C9540)-ROW(C$7))/C$5)+1,0)</f>
        <v/>
      </c>
    </row>
    <row r="9541">
      <c r="B9541" s="28">
        <f>IF(C9541&lt; $D$4+1,MOD(((ROW(B9541)-ROW(B$7))),$C$5)+1,"")</f>
        <v/>
      </c>
      <c r="C9541" s="28">
        <f>ROUNDDOWN(((ROW(C9541)-ROW(C$7))/C$5)+1,0)</f>
        <v/>
      </c>
    </row>
    <row r="9542">
      <c r="B9542" s="28">
        <f>IF(C9542&lt; $D$4+1,MOD(((ROW(B9542)-ROW(B$7))),$C$5)+1,"")</f>
        <v/>
      </c>
      <c r="C9542" s="28">
        <f>ROUNDDOWN(((ROW(C9542)-ROW(C$7))/C$5)+1,0)</f>
        <v/>
      </c>
    </row>
    <row r="9543">
      <c r="B9543" s="28">
        <f>IF(C9543&lt; $D$4+1,MOD(((ROW(B9543)-ROW(B$7))),$C$5)+1,"")</f>
        <v/>
      </c>
      <c r="C9543" s="28">
        <f>ROUNDDOWN(((ROW(C9543)-ROW(C$7))/C$5)+1,0)</f>
        <v/>
      </c>
    </row>
    <row r="9544">
      <c r="B9544" s="28">
        <f>IF(C9544&lt; $D$4+1,MOD(((ROW(B9544)-ROW(B$7))),$C$5)+1,"")</f>
        <v/>
      </c>
      <c r="C9544" s="28">
        <f>ROUNDDOWN(((ROW(C9544)-ROW(C$7))/C$5)+1,0)</f>
        <v/>
      </c>
    </row>
    <row r="9545">
      <c r="B9545" s="28">
        <f>IF(C9545&lt; $D$4+1,MOD(((ROW(B9545)-ROW(B$7))),$C$5)+1,"")</f>
        <v/>
      </c>
      <c r="C9545" s="28">
        <f>ROUNDDOWN(((ROW(C9545)-ROW(C$7))/C$5)+1,0)</f>
        <v/>
      </c>
    </row>
    <row r="9546">
      <c r="B9546" s="28">
        <f>IF(C9546&lt; $D$4+1,MOD(((ROW(B9546)-ROW(B$7))),$C$5)+1,"")</f>
        <v/>
      </c>
      <c r="C9546" s="28">
        <f>ROUNDDOWN(((ROW(C9546)-ROW(C$7))/C$5)+1,0)</f>
        <v/>
      </c>
    </row>
    <row r="9547">
      <c r="B9547" s="28">
        <f>IF(C9547&lt; $D$4+1,MOD(((ROW(B9547)-ROW(B$7))),$C$5)+1,"")</f>
        <v/>
      </c>
      <c r="C9547" s="28">
        <f>ROUNDDOWN(((ROW(C9547)-ROW(C$7))/C$5)+1,0)</f>
        <v/>
      </c>
    </row>
    <row r="9548">
      <c r="B9548" s="28">
        <f>IF(C9548&lt; $D$4+1,MOD(((ROW(B9548)-ROW(B$7))),$C$5)+1,"")</f>
        <v/>
      </c>
      <c r="C9548" s="28">
        <f>ROUNDDOWN(((ROW(C9548)-ROW(C$7))/C$5)+1,0)</f>
        <v/>
      </c>
    </row>
    <row r="9549">
      <c r="B9549" s="28">
        <f>IF(C9549&lt; $D$4+1,MOD(((ROW(B9549)-ROW(B$7))),$C$5)+1,"")</f>
        <v/>
      </c>
      <c r="C9549" s="28">
        <f>ROUNDDOWN(((ROW(C9549)-ROW(C$7))/C$5)+1,0)</f>
        <v/>
      </c>
    </row>
    <row r="9550">
      <c r="B9550" s="28">
        <f>IF(C9550&lt; $D$4+1,MOD(((ROW(B9550)-ROW(B$7))),$C$5)+1,"")</f>
        <v/>
      </c>
      <c r="C9550" s="28">
        <f>ROUNDDOWN(((ROW(C9550)-ROW(C$7))/C$5)+1,0)</f>
        <v/>
      </c>
    </row>
    <row r="9551">
      <c r="B9551" s="28">
        <f>IF(C9551&lt; $D$4+1,MOD(((ROW(B9551)-ROW(B$7))),$C$5)+1,"")</f>
        <v/>
      </c>
      <c r="C9551" s="28">
        <f>ROUNDDOWN(((ROW(C9551)-ROW(C$7))/C$5)+1,0)</f>
        <v/>
      </c>
    </row>
    <row r="9552">
      <c r="B9552" s="28">
        <f>IF(C9552&lt; $D$4+1,MOD(((ROW(B9552)-ROW(B$7))),$C$5)+1,"")</f>
        <v/>
      </c>
      <c r="C9552" s="28">
        <f>ROUNDDOWN(((ROW(C9552)-ROW(C$7))/C$5)+1,0)</f>
        <v/>
      </c>
    </row>
    <row r="9553">
      <c r="B9553" s="28">
        <f>IF(C9553&lt; $D$4+1,MOD(((ROW(B9553)-ROW(B$7))),$C$5)+1,"")</f>
        <v/>
      </c>
      <c r="C9553" s="28">
        <f>ROUNDDOWN(((ROW(C9553)-ROW(C$7))/C$5)+1,0)</f>
        <v/>
      </c>
    </row>
    <row r="9554">
      <c r="B9554" s="28">
        <f>IF(C9554&lt; $D$4+1,MOD(((ROW(B9554)-ROW(B$7))),$C$5)+1,"")</f>
        <v/>
      </c>
      <c r="C9554" s="28">
        <f>ROUNDDOWN(((ROW(C9554)-ROW(C$7))/C$5)+1,0)</f>
        <v/>
      </c>
    </row>
    <row r="9555">
      <c r="B9555" s="28">
        <f>IF(C9555&lt; $D$4+1,MOD(((ROW(B9555)-ROW(B$7))),$C$5)+1,"")</f>
        <v/>
      </c>
      <c r="C9555" s="28">
        <f>ROUNDDOWN(((ROW(C9555)-ROW(C$7))/C$5)+1,0)</f>
        <v/>
      </c>
    </row>
    <row r="9556">
      <c r="B9556" s="28">
        <f>IF(C9556&lt; $D$4+1,MOD(((ROW(B9556)-ROW(B$7))),$C$5)+1,"")</f>
        <v/>
      </c>
      <c r="C9556" s="28">
        <f>ROUNDDOWN(((ROW(C9556)-ROW(C$7))/C$5)+1,0)</f>
        <v/>
      </c>
    </row>
    <row r="9557">
      <c r="B9557" s="28">
        <f>IF(C9557&lt; $D$4+1,MOD(((ROW(B9557)-ROW(B$7))),$C$5)+1,"")</f>
        <v/>
      </c>
      <c r="C9557" s="28">
        <f>ROUNDDOWN(((ROW(C9557)-ROW(C$7))/C$5)+1,0)</f>
        <v/>
      </c>
    </row>
    <row r="9558">
      <c r="B9558" s="28">
        <f>IF(C9558&lt; $D$4+1,MOD(((ROW(B9558)-ROW(B$7))),$C$5)+1,"")</f>
        <v/>
      </c>
      <c r="C9558" s="28">
        <f>ROUNDDOWN(((ROW(C9558)-ROW(C$7))/C$5)+1,0)</f>
        <v/>
      </c>
    </row>
    <row r="9559">
      <c r="B9559" s="28">
        <f>IF(C9559&lt; $D$4+1,MOD(((ROW(B9559)-ROW(B$7))),$C$5)+1,"")</f>
        <v/>
      </c>
      <c r="C9559" s="28">
        <f>ROUNDDOWN(((ROW(C9559)-ROW(C$7))/C$5)+1,0)</f>
        <v/>
      </c>
    </row>
    <row r="9560">
      <c r="B9560" s="28">
        <f>IF(C9560&lt; $D$4+1,MOD(((ROW(B9560)-ROW(B$7))),$C$5)+1,"")</f>
        <v/>
      </c>
      <c r="C9560" s="28">
        <f>ROUNDDOWN(((ROW(C9560)-ROW(C$7))/C$5)+1,0)</f>
        <v/>
      </c>
    </row>
    <row r="9561">
      <c r="B9561" s="28">
        <f>IF(C9561&lt; $D$4+1,MOD(((ROW(B9561)-ROW(B$7))),$C$5)+1,"")</f>
        <v/>
      </c>
      <c r="C9561" s="28">
        <f>ROUNDDOWN(((ROW(C9561)-ROW(C$7))/C$5)+1,0)</f>
        <v/>
      </c>
    </row>
    <row r="9562">
      <c r="B9562" s="28">
        <f>IF(C9562&lt; $D$4+1,MOD(((ROW(B9562)-ROW(B$7))),$C$5)+1,"")</f>
        <v/>
      </c>
      <c r="C9562" s="28">
        <f>ROUNDDOWN(((ROW(C9562)-ROW(C$7))/C$5)+1,0)</f>
        <v/>
      </c>
    </row>
    <row r="9563">
      <c r="B9563" s="28">
        <f>IF(C9563&lt; $D$4+1,MOD(((ROW(B9563)-ROW(B$7))),$C$5)+1,"")</f>
        <v/>
      </c>
      <c r="C9563" s="28">
        <f>ROUNDDOWN(((ROW(C9563)-ROW(C$7))/C$5)+1,0)</f>
        <v/>
      </c>
    </row>
    <row r="9564">
      <c r="B9564" s="28">
        <f>IF(C9564&lt; $D$4+1,MOD(((ROW(B9564)-ROW(B$7))),$C$5)+1,"")</f>
        <v/>
      </c>
      <c r="C9564" s="28">
        <f>ROUNDDOWN(((ROW(C9564)-ROW(C$7))/C$5)+1,0)</f>
        <v/>
      </c>
    </row>
    <row r="9565">
      <c r="B9565" s="28">
        <f>IF(C9565&lt; $D$4+1,MOD(((ROW(B9565)-ROW(B$7))),$C$5)+1,"")</f>
        <v/>
      </c>
      <c r="C9565" s="28">
        <f>ROUNDDOWN(((ROW(C9565)-ROW(C$7))/C$5)+1,0)</f>
        <v/>
      </c>
    </row>
    <row r="9566">
      <c r="B9566" s="28">
        <f>IF(C9566&lt; $D$4+1,MOD(((ROW(B9566)-ROW(B$7))),$C$5)+1,"")</f>
        <v/>
      </c>
      <c r="C9566" s="28">
        <f>ROUNDDOWN(((ROW(C9566)-ROW(C$7))/C$5)+1,0)</f>
        <v/>
      </c>
    </row>
    <row r="9567">
      <c r="B9567" s="28">
        <f>IF(C9567&lt; $D$4+1,MOD(((ROW(B9567)-ROW(B$7))),$C$5)+1,"")</f>
        <v/>
      </c>
      <c r="C9567" s="28">
        <f>ROUNDDOWN(((ROW(C9567)-ROW(C$7))/C$5)+1,0)</f>
        <v/>
      </c>
    </row>
    <row r="9568">
      <c r="B9568" s="28">
        <f>IF(C9568&lt; $D$4+1,MOD(((ROW(B9568)-ROW(B$7))),$C$5)+1,"")</f>
        <v/>
      </c>
      <c r="C9568" s="28">
        <f>ROUNDDOWN(((ROW(C9568)-ROW(C$7))/C$5)+1,0)</f>
        <v/>
      </c>
    </row>
    <row r="9569">
      <c r="B9569" s="28">
        <f>IF(C9569&lt; $D$4+1,MOD(((ROW(B9569)-ROW(B$7))),$C$5)+1,"")</f>
        <v/>
      </c>
      <c r="C9569" s="28">
        <f>ROUNDDOWN(((ROW(C9569)-ROW(C$7))/C$5)+1,0)</f>
        <v/>
      </c>
    </row>
    <row r="9570">
      <c r="B9570" s="28">
        <f>IF(C9570&lt; $D$4+1,MOD(((ROW(B9570)-ROW(B$7))),$C$5)+1,"")</f>
        <v/>
      </c>
      <c r="C9570" s="28">
        <f>ROUNDDOWN(((ROW(C9570)-ROW(C$7))/C$5)+1,0)</f>
        <v/>
      </c>
    </row>
    <row r="9571">
      <c r="B9571" s="28">
        <f>IF(C9571&lt; $D$4+1,MOD(((ROW(B9571)-ROW(B$7))),$C$5)+1,"")</f>
        <v/>
      </c>
      <c r="C9571" s="28">
        <f>ROUNDDOWN(((ROW(C9571)-ROW(C$7))/C$5)+1,0)</f>
        <v/>
      </c>
    </row>
    <row r="9572">
      <c r="B9572" s="28">
        <f>IF(C9572&lt; $D$4+1,MOD(((ROW(B9572)-ROW(B$7))),$C$5)+1,"")</f>
        <v/>
      </c>
      <c r="C9572" s="28">
        <f>ROUNDDOWN(((ROW(C9572)-ROW(C$7))/C$5)+1,0)</f>
        <v/>
      </c>
    </row>
    <row r="9573">
      <c r="B9573" s="28">
        <f>IF(C9573&lt; $D$4+1,MOD(((ROW(B9573)-ROW(B$7))),$C$5)+1,"")</f>
        <v/>
      </c>
      <c r="C9573" s="28">
        <f>ROUNDDOWN(((ROW(C9573)-ROW(C$7))/C$5)+1,0)</f>
        <v/>
      </c>
    </row>
    <row r="9574">
      <c r="B9574" s="28">
        <f>IF(C9574&lt; $D$4+1,MOD(((ROW(B9574)-ROW(B$7))),$C$5)+1,"")</f>
        <v/>
      </c>
      <c r="C9574" s="28">
        <f>ROUNDDOWN(((ROW(C9574)-ROW(C$7))/C$5)+1,0)</f>
        <v/>
      </c>
    </row>
    <row r="9575">
      <c r="B9575" s="28">
        <f>IF(C9575&lt; $D$4+1,MOD(((ROW(B9575)-ROW(B$7))),$C$5)+1,"")</f>
        <v/>
      </c>
      <c r="C9575" s="28">
        <f>ROUNDDOWN(((ROW(C9575)-ROW(C$7))/C$5)+1,0)</f>
        <v/>
      </c>
    </row>
    <row r="9576">
      <c r="B9576" s="28">
        <f>IF(C9576&lt; $D$4+1,MOD(((ROW(B9576)-ROW(B$7))),$C$5)+1,"")</f>
        <v/>
      </c>
      <c r="C9576" s="28">
        <f>ROUNDDOWN(((ROW(C9576)-ROW(C$7))/C$5)+1,0)</f>
        <v/>
      </c>
    </row>
    <row r="9577">
      <c r="B9577" s="28">
        <f>IF(C9577&lt; $D$4+1,MOD(((ROW(B9577)-ROW(B$7))),$C$5)+1,"")</f>
        <v/>
      </c>
      <c r="C9577" s="28">
        <f>ROUNDDOWN(((ROW(C9577)-ROW(C$7))/C$5)+1,0)</f>
        <v/>
      </c>
    </row>
    <row r="9578">
      <c r="B9578" s="28">
        <f>IF(C9578&lt; $D$4+1,MOD(((ROW(B9578)-ROW(B$7))),$C$5)+1,"")</f>
        <v/>
      </c>
      <c r="C9578" s="28">
        <f>ROUNDDOWN(((ROW(C9578)-ROW(C$7))/C$5)+1,0)</f>
        <v/>
      </c>
    </row>
    <row r="9579">
      <c r="B9579" s="28">
        <f>IF(C9579&lt; $D$4+1,MOD(((ROW(B9579)-ROW(B$7))),$C$5)+1,"")</f>
        <v/>
      </c>
      <c r="C9579" s="28">
        <f>ROUNDDOWN(((ROW(C9579)-ROW(C$7))/C$5)+1,0)</f>
        <v/>
      </c>
    </row>
    <row r="9580">
      <c r="B9580" s="28">
        <f>IF(C9580&lt; $D$4+1,MOD(((ROW(B9580)-ROW(B$7))),$C$5)+1,"")</f>
        <v/>
      </c>
      <c r="C9580" s="28">
        <f>ROUNDDOWN(((ROW(C9580)-ROW(C$7))/C$5)+1,0)</f>
        <v/>
      </c>
    </row>
    <row r="9581">
      <c r="B9581" s="28">
        <f>IF(C9581&lt; $D$4+1,MOD(((ROW(B9581)-ROW(B$7))),$C$5)+1,"")</f>
        <v/>
      </c>
      <c r="C9581" s="28">
        <f>ROUNDDOWN(((ROW(C9581)-ROW(C$7))/C$5)+1,0)</f>
        <v/>
      </c>
    </row>
    <row r="9582">
      <c r="B9582" s="28">
        <f>IF(C9582&lt; $D$4+1,MOD(((ROW(B9582)-ROW(B$7))),$C$5)+1,"")</f>
        <v/>
      </c>
      <c r="C9582" s="28">
        <f>ROUNDDOWN(((ROW(C9582)-ROW(C$7))/C$5)+1,0)</f>
        <v/>
      </c>
    </row>
    <row r="9583">
      <c r="B9583" s="28">
        <f>IF(C9583&lt; $D$4+1,MOD(((ROW(B9583)-ROW(B$7))),$C$5)+1,"")</f>
        <v/>
      </c>
      <c r="C9583" s="28">
        <f>ROUNDDOWN(((ROW(C9583)-ROW(C$7))/C$5)+1,0)</f>
        <v/>
      </c>
    </row>
    <row r="9584">
      <c r="B9584" s="28">
        <f>IF(C9584&lt; $D$4+1,MOD(((ROW(B9584)-ROW(B$7))),$C$5)+1,"")</f>
        <v/>
      </c>
      <c r="C9584" s="28">
        <f>ROUNDDOWN(((ROW(C9584)-ROW(C$7))/C$5)+1,0)</f>
        <v/>
      </c>
    </row>
    <row r="9585">
      <c r="B9585" s="28">
        <f>IF(C9585&lt; $D$4+1,MOD(((ROW(B9585)-ROW(B$7))),$C$5)+1,"")</f>
        <v/>
      </c>
      <c r="C9585" s="28">
        <f>ROUNDDOWN(((ROW(C9585)-ROW(C$7))/C$5)+1,0)</f>
        <v/>
      </c>
    </row>
    <row r="9586">
      <c r="B9586" s="28">
        <f>IF(C9586&lt; $D$4+1,MOD(((ROW(B9586)-ROW(B$7))),$C$5)+1,"")</f>
        <v/>
      </c>
      <c r="C9586" s="28">
        <f>ROUNDDOWN(((ROW(C9586)-ROW(C$7))/C$5)+1,0)</f>
        <v/>
      </c>
    </row>
    <row r="9587">
      <c r="B9587" s="28">
        <f>IF(C9587&lt; $D$4+1,MOD(((ROW(B9587)-ROW(B$7))),$C$5)+1,"")</f>
        <v/>
      </c>
      <c r="C9587" s="28">
        <f>ROUNDDOWN(((ROW(C9587)-ROW(C$7))/C$5)+1,0)</f>
        <v/>
      </c>
    </row>
    <row r="9588">
      <c r="B9588" s="28">
        <f>IF(C9588&lt; $D$4+1,MOD(((ROW(B9588)-ROW(B$7))),$C$5)+1,"")</f>
        <v/>
      </c>
      <c r="C9588" s="28">
        <f>ROUNDDOWN(((ROW(C9588)-ROW(C$7))/C$5)+1,0)</f>
        <v/>
      </c>
    </row>
    <row r="9589">
      <c r="B9589" s="28">
        <f>IF(C9589&lt; $D$4+1,MOD(((ROW(B9589)-ROW(B$7))),$C$5)+1,"")</f>
        <v/>
      </c>
      <c r="C9589" s="28">
        <f>ROUNDDOWN(((ROW(C9589)-ROW(C$7))/C$5)+1,0)</f>
        <v/>
      </c>
    </row>
    <row r="9590">
      <c r="B9590" s="28">
        <f>IF(C9590&lt; $D$4+1,MOD(((ROW(B9590)-ROW(B$7))),$C$5)+1,"")</f>
        <v/>
      </c>
      <c r="C9590" s="28">
        <f>ROUNDDOWN(((ROW(C9590)-ROW(C$7))/C$5)+1,0)</f>
        <v/>
      </c>
    </row>
    <row r="9591">
      <c r="B9591" s="28">
        <f>IF(C9591&lt; $D$4+1,MOD(((ROW(B9591)-ROW(B$7))),$C$5)+1,"")</f>
        <v/>
      </c>
      <c r="C9591" s="28">
        <f>ROUNDDOWN(((ROW(C9591)-ROW(C$7))/C$5)+1,0)</f>
        <v/>
      </c>
    </row>
    <row r="9592">
      <c r="B9592" s="28">
        <f>IF(C9592&lt; $D$4+1,MOD(((ROW(B9592)-ROW(B$7))),$C$5)+1,"")</f>
        <v/>
      </c>
      <c r="C9592" s="28">
        <f>ROUNDDOWN(((ROW(C9592)-ROW(C$7))/C$5)+1,0)</f>
        <v/>
      </c>
    </row>
    <row r="9593">
      <c r="B9593" s="28">
        <f>IF(C9593&lt; $D$4+1,MOD(((ROW(B9593)-ROW(B$7))),$C$5)+1,"")</f>
        <v/>
      </c>
      <c r="C9593" s="28">
        <f>ROUNDDOWN(((ROW(C9593)-ROW(C$7))/C$5)+1,0)</f>
        <v/>
      </c>
    </row>
    <row r="9594">
      <c r="B9594" s="28">
        <f>IF(C9594&lt; $D$4+1,MOD(((ROW(B9594)-ROW(B$7))),$C$5)+1,"")</f>
        <v/>
      </c>
      <c r="C9594" s="28">
        <f>ROUNDDOWN(((ROW(C9594)-ROW(C$7))/C$5)+1,0)</f>
        <v/>
      </c>
    </row>
    <row r="9595">
      <c r="B9595" s="28">
        <f>IF(C9595&lt; $D$4+1,MOD(((ROW(B9595)-ROW(B$7))),$C$5)+1,"")</f>
        <v/>
      </c>
      <c r="C9595" s="28">
        <f>ROUNDDOWN(((ROW(C9595)-ROW(C$7))/C$5)+1,0)</f>
        <v/>
      </c>
    </row>
    <row r="9596">
      <c r="B9596" s="28">
        <f>IF(C9596&lt; $D$4+1,MOD(((ROW(B9596)-ROW(B$7))),$C$5)+1,"")</f>
        <v/>
      </c>
      <c r="C9596" s="28">
        <f>ROUNDDOWN(((ROW(C9596)-ROW(C$7))/C$5)+1,0)</f>
        <v/>
      </c>
    </row>
    <row r="9597">
      <c r="B9597" s="28">
        <f>IF(C9597&lt; $D$4+1,MOD(((ROW(B9597)-ROW(B$7))),$C$5)+1,"")</f>
        <v/>
      </c>
      <c r="C9597" s="28">
        <f>ROUNDDOWN(((ROW(C9597)-ROW(C$7))/C$5)+1,0)</f>
        <v/>
      </c>
    </row>
    <row r="9598">
      <c r="B9598" s="28">
        <f>IF(C9598&lt; $D$4+1,MOD(((ROW(B9598)-ROW(B$7))),$C$5)+1,"")</f>
        <v/>
      </c>
      <c r="C9598" s="28">
        <f>ROUNDDOWN(((ROW(C9598)-ROW(C$7))/C$5)+1,0)</f>
        <v/>
      </c>
    </row>
    <row r="9599">
      <c r="B9599" s="28">
        <f>IF(C9599&lt; $D$4+1,MOD(((ROW(B9599)-ROW(B$7))),$C$5)+1,"")</f>
        <v/>
      </c>
      <c r="C9599" s="28">
        <f>ROUNDDOWN(((ROW(C9599)-ROW(C$7))/C$5)+1,0)</f>
        <v/>
      </c>
    </row>
    <row r="9600">
      <c r="B9600" s="28">
        <f>IF(C9600&lt; $D$4+1,MOD(((ROW(B9600)-ROW(B$7))),$C$5)+1,"")</f>
        <v/>
      </c>
      <c r="C9600" s="28">
        <f>ROUNDDOWN(((ROW(C9600)-ROW(C$7))/C$5)+1,0)</f>
        <v/>
      </c>
    </row>
    <row r="9601">
      <c r="B9601" s="28">
        <f>IF(C9601&lt; $D$4+1,MOD(((ROW(B9601)-ROW(B$7))),$C$5)+1,"")</f>
        <v/>
      </c>
      <c r="C9601" s="28">
        <f>ROUNDDOWN(((ROW(C9601)-ROW(C$7))/C$5)+1,0)</f>
        <v/>
      </c>
    </row>
    <row r="9602">
      <c r="B9602" s="28">
        <f>IF(C9602&lt; $D$4+1,MOD(((ROW(B9602)-ROW(B$7))),$C$5)+1,"")</f>
        <v/>
      </c>
      <c r="C9602" s="28">
        <f>ROUNDDOWN(((ROW(C9602)-ROW(C$7))/C$5)+1,0)</f>
        <v/>
      </c>
    </row>
    <row r="9603">
      <c r="B9603" s="28">
        <f>IF(C9603&lt; $D$4+1,MOD(((ROW(B9603)-ROW(B$7))),$C$5)+1,"")</f>
        <v/>
      </c>
      <c r="C9603" s="28">
        <f>ROUNDDOWN(((ROW(C9603)-ROW(C$7))/C$5)+1,0)</f>
        <v/>
      </c>
    </row>
    <row r="9604">
      <c r="B9604" s="28">
        <f>IF(C9604&lt; $D$4+1,MOD(((ROW(B9604)-ROW(B$7))),$C$5)+1,"")</f>
        <v/>
      </c>
      <c r="C9604" s="28">
        <f>ROUNDDOWN(((ROW(C9604)-ROW(C$7))/C$5)+1,0)</f>
        <v/>
      </c>
    </row>
    <row r="9605">
      <c r="B9605" s="28">
        <f>IF(C9605&lt; $D$4+1,MOD(((ROW(B9605)-ROW(B$7))),$C$5)+1,"")</f>
        <v/>
      </c>
      <c r="C9605" s="28">
        <f>ROUNDDOWN(((ROW(C9605)-ROW(C$7))/C$5)+1,0)</f>
        <v/>
      </c>
    </row>
    <row r="9606">
      <c r="B9606" s="28">
        <f>IF(C9606&lt; $D$4+1,MOD(((ROW(B9606)-ROW(B$7))),$C$5)+1,"")</f>
        <v/>
      </c>
      <c r="C9606" s="28">
        <f>ROUNDDOWN(((ROW(C9606)-ROW(C$7))/C$5)+1,0)</f>
        <v/>
      </c>
    </row>
    <row r="9607">
      <c r="B9607" s="28">
        <f>IF(C9607&lt; $D$4+1,MOD(((ROW(B9607)-ROW(B$7))),$C$5)+1,"")</f>
        <v/>
      </c>
      <c r="C9607" s="28">
        <f>ROUNDDOWN(((ROW(C9607)-ROW(C$7))/C$5)+1,0)</f>
        <v/>
      </c>
    </row>
    <row r="9608">
      <c r="B9608" s="28">
        <f>IF(C9608&lt; $D$4+1,MOD(((ROW(B9608)-ROW(B$7))),$C$5)+1,"")</f>
        <v/>
      </c>
      <c r="C9608" s="28">
        <f>ROUNDDOWN(((ROW(C9608)-ROW(C$7))/C$5)+1,0)</f>
        <v/>
      </c>
    </row>
    <row r="9609">
      <c r="B9609" s="28">
        <f>IF(C9609&lt; $D$4+1,MOD(((ROW(B9609)-ROW(B$7))),$C$5)+1,"")</f>
        <v/>
      </c>
      <c r="C9609" s="28">
        <f>ROUNDDOWN(((ROW(C9609)-ROW(C$7))/C$5)+1,0)</f>
        <v/>
      </c>
    </row>
    <row r="9610">
      <c r="B9610" s="28">
        <f>IF(C9610&lt; $D$4+1,MOD(((ROW(B9610)-ROW(B$7))),$C$5)+1,"")</f>
        <v/>
      </c>
      <c r="C9610" s="28">
        <f>ROUNDDOWN(((ROW(C9610)-ROW(C$7))/C$5)+1,0)</f>
        <v/>
      </c>
    </row>
    <row r="9611">
      <c r="B9611" s="28">
        <f>IF(C9611&lt; $D$4+1,MOD(((ROW(B9611)-ROW(B$7))),$C$5)+1,"")</f>
        <v/>
      </c>
      <c r="C9611" s="28">
        <f>ROUNDDOWN(((ROW(C9611)-ROW(C$7))/C$5)+1,0)</f>
        <v/>
      </c>
    </row>
    <row r="9612">
      <c r="B9612" s="28">
        <f>IF(C9612&lt; $D$4+1,MOD(((ROW(B9612)-ROW(B$7))),$C$5)+1,"")</f>
        <v/>
      </c>
      <c r="C9612" s="28">
        <f>ROUNDDOWN(((ROW(C9612)-ROW(C$7))/C$5)+1,0)</f>
        <v/>
      </c>
    </row>
    <row r="9613">
      <c r="B9613" s="28">
        <f>IF(C9613&lt; $D$4+1,MOD(((ROW(B9613)-ROW(B$7))),$C$5)+1,"")</f>
        <v/>
      </c>
      <c r="C9613" s="28">
        <f>ROUNDDOWN(((ROW(C9613)-ROW(C$7))/C$5)+1,0)</f>
        <v/>
      </c>
    </row>
    <row r="9614">
      <c r="B9614" s="28">
        <f>IF(C9614&lt; $D$4+1,MOD(((ROW(B9614)-ROW(B$7))),$C$5)+1,"")</f>
        <v/>
      </c>
      <c r="C9614" s="28">
        <f>ROUNDDOWN(((ROW(C9614)-ROW(C$7))/C$5)+1,0)</f>
        <v/>
      </c>
    </row>
    <row r="9615">
      <c r="B9615" s="28">
        <f>IF(C9615&lt; $D$4+1,MOD(((ROW(B9615)-ROW(B$7))),$C$5)+1,"")</f>
        <v/>
      </c>
      <c r="C9615" s="28">
        <f>ROUNDDOWN(((ROW(C9615)-ROW(C$7))/C$5)+1,0)</f>
        <v/>
      </c>
    </row>
    <row r="9616">
      <c r="B9616" s="28">
        <f>IF(C9616&lt; $D$4+1,MOD(((ROW(B9616)-ROW(B$7))),$C$5)+1,"")</f>
        <v/>
      </c>
      <c r="C9616" s="28">
        <f>ROUNDDOWN(((ROW(C9616)-ROW(C$7))/C$5)+1,0)</f>
        <v/>
      </c>
    </row>
    <row r="9617">
      <c r="B9617" s="28">
        <f>IF(C9617&lt; $D$4+1,MOD(((ROW(B9617)-ROW(B$7))),$C$5)+1,"")</f>
        <v/>
      </c>
      <c r="C9617" s="28">
        <f>ROUNDDOWN(((ROW(C9617)-ROW(C$7))/C$5)+1,0)</f>
        <v/>
      </c>
    </row>
    <row r="9618">
      <c r="B9618" s="28">
        <f>IF(C9618&lt; $D$4+1,MOD(((ROW(B9618)-ROW(B$7))),$C$5)+1,"")</f>
        <v/>
      </c>
      <c r="C9618" s="28">
        <f>ROUNDDOWN(((ROW(C9618)-ROW(C$7))/C$5)+1,0)</f>
        <v/>
      </c>
    </row>
    <row r="9619">
      <c r="B9619" s="28">
        <f>IF(C9619&lt; $D$4+1,MOD(((ROW(B9619)-ROW(B$7))),$C$5)+1,"")</f>
        <v/>
      </c>
      <c r="C9619" s="28">
        <f>ROUNDDOWN(((ROW(C9619)-ROW(C$7))/C$5)+1,0)</f>
        <v/>
      </c>
    </row>
    <row r="9620">
      <c r="B9620" s="28">
        <f>IF(C9620&lt; $D$4+1,MOD(((ROW(B9620)-ROW(B$7))),$C$5)+1,"")</f>
        <v/>
      </c>
      <c r="C9620" s="28">
        <f>ROUNDDOWN(((ROW(C9620)-ROW(C$7))/C$5)+1,0)</f>
        <v/>
      </c>
    </row>
    <row r="9621">
      <c r="B9621" s="28">
        <f>IF(C9621&lt; $D$4+1,MOD(((ROW(B9621)-ROW(B$7))),$C$5)+1,"")</f>
        <v/>
      </c>
      <c r="C9621" s="28">
        <f>ROUNDDOWN(((ROW(C9621)-ROW(C$7))/C$5)+1,0)</f>
        <v/>
      </c>
    </row>
    <row r="9622">
      <c r="B9622" s="28">
        <f>IF(C9622&lt; $D$4+1,MOD(((ROW(B9622)-ROW(B$7))),$C$5)+1,"")</f>
        <v/>
      </c>
      <c r="C9622" s="28">
        <f>ROUNDDOWN(((ROW(C9622)-ROW(C$7))/C$5)+1,0)</f>
        <v/>
      </c>
    </row>
    <row r="9623">
      <c r="B9623" s="28">
        <f>IF(C9623&lt; $D$4+1,MOD(((ROW(B9623)-ROW(B$7))),$C$5)+1,"")</f>
        <v/>
      </c>
      <c r="C9623" s="28">
        <f>ROUNDDOWN(((ROW(C9623)-ROW(C$7))/C$5)+1,0)</f>
        <v/>
      </c>
    </row>
    <row r="9624">
      <c r="B9624" s="28">
        <f>IF(C9624&lt; $D$4+1,MOD(((ROW(B9624)-ROW(B$7))),$C$5)+1,"")</f>
        <v/>
      </c>
      <c r="C9624" s="28">
        <f>ROUNDDOWN(((ROW(C9624)-ROW(C$7))/C$5)+1,0)</f>
        <v/>
      </c>
    </row>
    <row r="9625">
      <c r="B9625" s="28">
        <f>IF(C9625&lt; $D$4+1,MOD(((ROW(B9625)-ROW(B$7))),$C$5)+1,"")</f>
        <v/>
      </c>
      <c r="C9625" s="28">
        <f>ROUNDDOWN(((ROW(C9625)-ROW(C$7))/C$5)+1,0)</f>
        <v/>
      </c>
    </row>
    <row r="9626">
      <c r="B9626" s="28">
        <f>IF(C9626&lt; $D$4+1,MOD(((ROW(B9626)-ROW(B$7))),$C$5)+1,"")</f>
        <v/>
      </c>
      <c r="C9626" s="28">
        <f>ROUNDDOWN(((ROW(C9626)-ROW(C$7))/C$5)+1,0)</f>
        <v/>
      </c>
    </row>
    <row r="9627">
      <c r="B9627" s="28">
        <f>IF(C9627&lt; $D$4+1,MOD(((ROW(B9627)-ROW(B$7))),$C$5)+1,"")</f>
        <v/>
      </c>
      <c r="C9627" s="28">
        <f>ROUNDDOWN(((ROW(C9627)-ROW(C$7))/C$5)+1,0)</f>
        <v/>
      </c>
    </row>
    <row r="9628">
      <c r="B9628" s="28">
        <f>IF(C9628&lt; $D$4+1,MOD(((ROW(B9628)-ROW(B$7))),$C$5)+1,"")</f>
        <v/>
      </c>
      <c r="C9628" s="28">
        <f>ROUNDDOWN(((ROW(C9628)-ROW(C$7))/C$5)+1,0)</f>
        <v/>
      </c>
    </row>
    <row r="9629">
      <c r="B9629" s="28">
        <f>IF(C9629&lt; $D$4+1,MOD(((ROW(B9629)-ROW(B$7))),$C$5)+1,"")</f>
        <v/>
      </c>
      <c r="C9629" s="28">
        <f>ROUNDDOWN(((ROW(C9629)-ROW(C$7))/C$5)+1,0)</f>
        <v/>
      </c>
    </row>
    <row r="9630">
      <c r="B9630" s="28">
        <f>IF(C9630&lt; $D$4+1,MOD(((ROW(B9630)-ROW(B$7))),$C$5)+1,"")</f>
        <v/>
      </c>
      <c r="C9630" s="28">
        <f>ROUNDDOWN(((ROW(C9630)-ROW(C$7))/C$5)+1,0)</f>
        <v/>
      </c>
    </row>
    <row r="9631">
      <c r="B9631" s="28">
        <f>IF(C9631&lt; $D$4+1,MOD(((ROW(B9631)-ROW(B$7))),$C$5)+1,"")</f>
        <v/>
      </c>
      <c r="C9631" s="28">
        <f>ROUNDDOWN(((ROW(C9631)-ROW(C$7))/C$5)+1,0)</f>
        <v/>
      </c>
    </row>
    <row r="9632">
      <c r="B9632" s="28">
        <f>IF(C9632&lt; $D$4+1,MOD(((ROW(B9632)-ROW(B$7))),$C$5)+1,"")</f>
        <v/>
      </c>
      <c r="C9632" s="28">
        <f>ROUNDDOWN(((ROW(C9632)-ROW(C$7))/C$5)+1,0)</f>
        <v/>
      </c>
    </row>
    <row r="9633">
      <c r="B9633" s="28">
        <f>IF(C9633&lt; $D$4+1,MOD(((ROW(B9633)-ROW(B$7))),$C$5)+1,"")</f>
        <v/>
      </c>
      <c r="C9633" s="28">
        <f>ROUNDDOWN(((ROW(C9633)-ROW(C$7))/C$5)+1,0)</f>
        <v/>
      </c>
    </row>
    <row r="9634">
      <c r="B9634" s="28">
        <f>IF(C9634&lt; $D$4+1,MOD(((ROW(B9634)-ROW(B$7))),$C$5)+1,"")</f>
        <v/>
      </c>
      <c r="C9634" s="28">
        <f>ROUNDDOWN(((ROW(C9634)-ROW(C$7))/C$5)+1,0)</f>
        <v/>
      </c>
    </row>
    <row r="9635">
      <c r="B9635" s="28">
        <f>IF(C9635&lt; $D$4+1,MOD(((ROW(B9635)-ROW(B$7))),$C$5)+1,"")</f>
        <v/>
      </c>
      <c r="C9635" s="28">
        <f>ROUNDDOWN(((ROW(C9635)-ROW(C$7))/C$5)+1,0)</f>
        <v/>
      </c>
    </row>
    <row r="9636">
      <c r="B9636" s="28">
        <f>IF(C9636&lt; $D$4+1,MOD(((ROW(B9636)-ROW(B$7))),$C$5)+1,"")</f>
        <v/>
      </c>
      <c r="C9636" s="28">
        <f>ROUNDDOWN(((ROW(C9636)-ROW(C$7))/C$5)+1,0)</f>
        <v/>
      </c>
    </row>
    <row r="9637">
      <c r="B9637" s="28">
        <f>IF(C9637&lt; $D$4+1,MOD(((ROW(B9637)-ROW(B$7))),$C$5)+1,"")</f>
        <v/>
      </c>
      <c r="C9637" s="28">
        <f>ROUNDDOWN(((ROW(C9637)-ROW(C$7))/C$5)+1,0)</f>
        <v/>
      </c>
    </row>
    <row r="9638">
      <c r="B9638" s="28">
        <f>IF(C9638&lt; $D$4+1,MOD(((ROW(B9638)-ROW(B$7))),$C$5)+1,"")</f>
        <v/>
      </c>
      <c r="C9638" s="28">
        <f>ROUNDDOWN(((ROW(C9638)-ROW(C$7))/C$5)+1,0)</f>
        <v/>
      </c>
    </row>
    <row r="9639">
      <c r="B9639" s="28">
        <f>IF(C9639&lt; $D$4+1,MOD(((ROW(B9639)-ROW(B$7))),$C$5)+1,"")</f>
        <v/>
      </c>
      <c r="C9639" s="28">
        <f>ROUNDDOWN(((ROW(C9639)-ROW(C$7))/C$5)+1,0)</f>
        <v/>
      </c>
    </row>
    <row r="9640">
      <c r="B9640" s="28">
        <f>IF(C9640&lt; $D$4+1,MOD(((ROW(B9640)-ROW(B$7))),$C$5)+1,"")</f>
        <v/>
      </c>
      <c r="C9640" s="28">
        <f>ROUNDDOWN(((ROW(C9640)-ROW(C$7))/C$5)+1,0)</f>
        <v/>
      </c>
    </row>
    <row r="9641">
      <c r="B9641" s="28">
        <f>IF(C9641&lt; $D$4+1,MOD(((ROW(B9641)-ROW(B$7))),$C$5)+1,"")</f>
        <v/>
      </c>
      <c r="C9641" s="28">
        <f>ROUNDDOWN(((ROW(C9641)-ROW(C$7))/C$5)+1,0)</f>
        <v/>
      </c>
    </row>
    <row r="9642">
      <c r="B9642" s="28">
        <f>IF(C9642&lt; $D$4+1,MOD(((ROW(B9642)-ROW(B$7))),$C$5)+1,"")</f>
        <v/>
      </c>
      <c r="C9642" s="28">
        <f>ROUNDDOWN(((ROW(C9642)-ROW(C$7))/C$5)+1,0)</f>
        <v/>
      </c>
    </row>
    <row r="9643">
      <c r="B9643" s="28">
        <f>IF(C9643&lt; $D$4+1,MOD(((ROW(B9643)-ROW(B$7))),$C$5)+1,"")</f>
        <v/>
      </c>
      <c r="C9643" s="28">
        <f>ROUNDDOWN(((ROW(C9643)-ROW(C$7))/C$5)+1,0)</f>
        <v/>
      </c>
    </row>
    <row r="9644">
      <c r="B9644" s="28">
        <f>IF(C9644&lt; $D$4+1,MOD(((ROW(B9644)-ROW(B$7))),$C$5)+1,"")</f>
        <v/>
      </c>
      <c r="C9644" s="28">
        <f>ROUNDDOWN(((ROW(C9644)-ROW(C$7))/C$5)+1,0)</f>
        <v/>
      </c>
    </row>
    <row r="9645">
      <c r="B9645" s="28">
        <f>IF(C9645&lt; $D$4+1,MOD(((ROW(B9645)-ROW(B$7))),$C$5)+1,"")</f>
        <v/>
      </c>
      <c r="C9645" s="28">
        <f>ROUNDDOWN(((ROW(C9645)-ROW(C$7))/C$5)+1,0)</f>
        <v/>
      </c>
    </row>
    <row r="9646">
      <c r="B9646" s="28">
        <f>IF(C9646&lt; $D$4+1,MOD(((ROW(B9646)-ROW(B$7))),$C$5)+1,"")</f>
        <v/>
      </c>
      <c r="C9646" s="28">
        <f>ROUNDDOWN(((ROW(C9646)-ROW(C$7))/C$5)+1,0)</f>
        <v/>
      </c>
    </row>
    <row r="9647">
      <c r="B9647" s="28">
        <f>IF(C9647&lt; $D$4+1,MOD(((ROW(B9647)-ROW(B$7))),$C$5)+1,"")</f>
        <v/>
      </c>
      <c r="C9647" s="28">
        <f>ROUNDDOWN(((ROW(C9647)-ROW(C$7))/C$5)+1,0)</f>
        <v/>
      </c>
    </row>
    <row r="9648">
      <c r="B9648" s="28">
        <f>IF(C9648&lt; $D$4+1,MOD(((ROW(B9648)-ROW(B$7))),$C$5)+1,"")</f>
        <v/>
      </c>
      <c r="C9648" s="28">
        <f>ROUNDDOWN(((ROW(C9648)-ROW(C$7))/C$5)+1,0)</f>
        <v/>
      </c>
    </row>
    <row r="9649">
      <c r="B9649" s="28">
        <f>IF(C9649&lt; $D$4+1,MOD(((ROW(B9649)-ROW(B$7))),$C$5)+1,"")</f>
        <v/>
      </c>
      <c r="C9649" s="28">
        <f>ROUNDDOWN(((ROW(C9649)-ROW(C$7))/C$5)+1,0)</f>
        <v/>
      </c>
    </row>
    <row r="9650">
      <c r="B9650" s="28">
        <f>IF(C9650&lt; $D$4+1,MOD(((ROW(B9650)-ROW(B$7))),$C$5)+1,"")</f>
        <v/>
      </c>
      <c r="C9650" s="28">
        <f>ROUNDDOWN(((ROW(C9650)-ROW(C$7))/C$5)+1,0)</f>
        <v/>
      </c>
    </row>
    <row r="9651">
      <c r="B9651" s="28">
        <f>IF(C9651&lt; $D$4+1,MOD(((ROW(B9651)-ROW(B$7))),$C$5)+1,"")</f>
        <v/>
      </c>
      <c r="C9651" s="28">
        <f>ROUNDDOWN(((ROW(C9651)-ROW(C$7))/C$5)+1,0)</f>
        <v/>
      </c>
    </row>
    <row r="9652">
      <c r="B9652" s="28">
        <f>IF(C9652&lt; $D$4+1,MOD(((ROW(B9652)-ROW(B$7))),$C$5)+1,"")</f>
        <v/>
      </c>
      <c r="C9652" s="28">
        <f>ROUNDDOWN(((ROW(C9652)-ROW(C$7))/C$5)+1,0)</f>
        <v/>
      </c>
    </row>
    <row r="9653">
      <c r="B9653" s="28">
        <f>IF(C9653&lt; $D$4+1,MOD(((ROW(B9653)-ROW(B$7))),$C$5)+1,"")</f>
        <v/>
      </c>
      <c r="C9653" s="28">
        <f>ROUNDDOWN(((ROW(C9653)-ROW(C$7))/C$5)+1,0)</f>
        <v/>
      </c>
    </row>
    <row r="9654">
      <c r="B9654" s="28">
        <f>IF(C9654&lt; $D$4+1,MOD(((ROW(B9654)-ROW(B$7))),$C$5)+1,"")</f>
        <v/>
      </c>
      <c r="C9654" s="28">
        <f>ROUNDDOWN(((ROW(C9654)-ROW(C$7))/C$5)+1,0)</f>
        <v/>
      </c>
    </row>
    <row r="9655">
      <c r="B9655" s="28">
        <f>IF(C9655&lt; $D$4+1,MOD(((ROW(B9655)-ROW(B$7))),$C$5)+1,"")</f>
        <v/>
      </c>
      <c r="C9655" s="28">
        <f>ROUNDDOWN(((ROW(C9655)-ROW(C$7))/C$5)+1,0)</f>
        <v/>
      </c>
    </row>
    <row r="9656">
      <c r="B9656" s="28">
        <f>IF(C9656&lt; $D$4+1,MOD(((ROW(B9656)-ROW(B$7))),$C$5)+1,"")</f>
        <v/>
      </c>
      <c r="C9656" s="28">
        <f>ROUNDDOWN(((ROW(C9656)-ROW(C$7))/C$5)+1,0)</f>
        <v/>
      </c>
    </row>
    <row r="9657">
      <c r="B9657" s="28">
        <f>IF(C9657&lt; $D$4+1,MOD(((ROW(B9657)-ROW(B$7))),$C$5)+1,"")</f>
        <v/>
      </c>
      <c r="C9657" s="28">
        <f>ROUNDDOWN(((ROW(C9657)-ROW(C$7))/C$5)+1,0)</f>
        <v/>
      </c>
    </row>
    <row r="9658">
      <c r="B9658" s="28">
        <f>IF(C9658&lt; $D$4+1,MOD(((ROW(B9658)-ROW(B$7))),$C$5)+1,"")</f>
        <v/>
      </c>
      <c r="C9658" s="28">
        <f>ROUNDDOWN(((ROW(C9658)-ROW(C$7))/C$5)+1,0)</f>
        <v/>
      </c>
    </row>
    <row r="9659">
      <c r="B9659" s="28">
        <f>IF(C9659&lt; $D$4+1,MOD(((ROW(B9659)-ROW(B$7))),$C$5)+1,"")</f>
        <v/>
      </c>
      <c r="C9659" s="28">
        <f>ROUNDDOWN(((ROW(C9659)-ROW(C$7))/C$5)+1,0)</f>
        <v/>
      </c>
    </row>
    <row r="9660">
      <c r="B9660" s="28">
        <f>IF(C9660&lt; $D$4+1,MOD(((ROW(B9660)-ROW(B$7))),$C$5)+1,"")</f>
        <v/>
      </c>
      <c r="C9660" s="28">
        <f>ROUNDDOWN(((ROW(C9660)-ROW(C$7))/C$5)+1,0)</f>
        <v/>
      </c>
    </row>
    <row r="9661">
      <c r="B9661" s="28">
        <f>IF(C9661&lt; $D$4+1,MOD(((ROW(B9661)-ROW(B$7))),$C$5)+1,"")</f>
        <v/>
      </c>
      <c r="C9661" s="28">
        <f>ROUNDDOWN(((ROW(C9661)-ROW(C$7))/C$5)+1,0)</f>
        <v/>
      </c>
    </row>
    <row r="9662">
      <c r="B9662" s="28">
        <f>IF(C9662&lt; $D$4+1,MOD(((ROW(B9662)-ROW(B$7))),$C$5)+1,"")</f>
        <v/>
      </c>
      <c r="C9662" s="28">
        <f>ROUNDDOWN(((ROW(C9662)-ROW(C$7))/C$5)+1,0)</f>
        <v/>
      </c>
    </row>
    <row r="9663">
      <c r="B9663" s="28">
        <f>IF(C9663&lt; $D$4+1,MOD(((ROW(B9663)-ROW(B$7))),$C$5)+1,"")</f>
        <v/>
      </c>
      <c r="C9663" s="28">
        <f>ROUNDDOWN(((ROW(C9663)-ROW(C$7))/C$5)+1,0)</f>
        <v/>
      </c>
    </row>
    <row r="9664">
      <c r="B9664" s="28">
        <f>IF(C9664&lt; $D$4+1,MOD(((ROW(B9664)-ROW(B$7))),$C$5)+1,"")</f>
        <v/>
      </c>
      <c r="C9664" s="28">
        <f>ROUNDDOWN(((ROW(C9664)-ROW(C$7))/C$5)+1,0)</f>
        <v/>
      </c>
    </row>
    <row r="9665">
      <c r="B9665" s="28">
        <f>IF(C9665&lt; $D$4+1,MOD(((ROW(B9665)-ROW(B$7))),$C$5)+1,"")</f>
        <v/>
      </c>
      <c r="C9665" s="28">
        <f>ROUNDDOWN(((ROW(C9665)-ROW(C$7))/C$5)+1,0)</f>
        <v/>
      </c>
    </row>
    <row r="9666">
      <c r="B9666" s="28">
        <f>IF(C9666&lt; $D$4+1,MOD(((ROW(B9666)-ROW(B$7))),$C$5)+1,"")</f>
        <v/>
      </c>
      <c r="C9666" s="28">
        <f>ROUNDDOWN(((ROW(C9666)-ROW(C$7))/C$5)+1,0)</f>
        <v/>
      </c>
    </row>
    <row r="9667">
      <c r="B9667" s="28">
        <f>IF(C9667&lt; $D$4+1,MOD(((ROW(B9667)-ROW(B$7))),$C$5)+1,"")</f>
        <v/>
      </c>
      <c r="C9667" s="28">
        <f>ROUNDDOWN(((ROW(C9667)-ROW(C$7))/C$5)+1,0)</f>
        <v/>
      </c>
    </row>
    <row r="9668">
      <c r="B9668" s="28">
        <f>IF(C9668&lt; $D$4+1,MOD(((ROW(B9668)-ROW(B$7))),$C$5)+1,"")</f>
        <v/>
      </c>
      <c r="C9668" s="28">
        <f>ROUNDDOWN(((ROW(C9668)-ROW(C$7))/C$5)+1,0)</f>
        <v/>
      </c>
    </row>
    <row r="9669">
      <c r="B9669" s="28">
        <f>IF(C9669&lt; $D$4+1,MOD(((ROW(B9669)-ROW(B$7))),$C$5)+1,"")</f>
        <v/>
      </c>
      <c r="C9669" s="28">
        <f>ROUNDDOWN(((ROW(C9669)-ROW(C$7))/C$5)+1,0)</f>
        <v/>
      </c>
    </row>
    <row r="9670">
      <c r="B9670" s="28">
        <f>IF(C9670&lt; $D$4+1,MOD(((ROW(B9670)-ROW(B$7))),$C$5)+1,"")</f>
        <v/>
      </c>
      <c r="C9670" s="28">
        <f>ROUNDDOWN(((ROW(C9670)-ROW(C$7))/C$5)+1,0)</f>
        <v/>
      </c>
    </row>
    <row r="9671">
      <c r="B9671" s="28">
        <f>IF(C9671&lt; $D$4+1,MOD(((ROW(B9671)-ROW(B$7))),$C$5)+1,"")</f>
        <v/>
      </c>
      <c r="C9671" s="28">
        <f>ROUNDDOWN(((ROW(C9671)-ROW(C$7))/C$5)+1,0)</f>
        <v/>
      </c>
    </row>
    <row r="9672">
      <c r="B9672" s="28">
        <f>IF(C9672&lt; $D$4+1,MOD(((ROW(B9672)-ROW(B$7))),$C$5)+1,"")</f>
        <v/>
      </c>
      <c r="C9672" s="28">
        <f>ROUNDDOWN(((ROW(C9672)-ROW(C$7))/C$5)+1,0)</f>
        <v/>
      </c>
    </row>
    <row r="9673">
      <c r="B9673" s="28">
        <f>IF(C9673&lt; $D$4+1,MOD(((ROW(B9673)-ROW(B$7))),$C$5)+1,"")</f>
        <v/>
      </c>
      <c r="C9673" s="28">
        <f>ROUNDDOWN(((ROW(C9673)-ROW(C$7))/C$5)+1,0)</f>
        <v/>
      </c>
    </row>
    <row r="9674">
      <c r="B9674" s="28">
        <f>IF(C9674&lt; $D$4+1,MOD(((ROW(B9674)-ROW(B$7))),$C$5)+1,"")</f>
        <v/>
      </c>
      <c r="C9674" s="28">
        <f>ROUNDDOWN(((ROW(C9674)-ROW(C$7))/C$5)+1,0)</f>
        <v/>
      </c>
    </row>
    <row r="9675">
      <c r="B9675" s="28">
        <f>IF(C9675&lt; $D$4+1,MOD(((ROW(B9675)-ROW(B$7))),$C$5)+1,"")</f>
        <v/>
      </c>
      <c r="C9675" s="28">
        <f>ROUNDDOWN(((ROW(C9675)-ROW(C$7))/C$5)+1,0)</f>
        <v/>
      </c>
    </row>
    <row r="9676">
      <c r="B9676" s="28">
        <f>IF(C9676&lt; $D$4+1,MOD(((ROW(B9676)-ROW(B$7))),$C$5)+1,"")</f>
        <v/>
      </c>
      <c r="C9676" s="28">
        <f>ROUNDDOWN(((ROW(C9676)-ROW(C$7))/C$5)+1,0)</f>
        <v/>
      </c>
    </row>
    <row r="9677">
      <c r="B9677" s="28">
        <f>IF(C9677&lt; $D$4+1,MOD(((ROW(B9677)-ROW(B$7))),$C$5)+1,"")</f>
        <v/>
      </c>
      <c r="C9677" s="28">
        <f>ROUNDDOWN(((ROW(C9677)-ROW(C$7))/C$5)+1,0)</f>
        <v/>
      </c>
    </row>
    <row r="9678">
      <c r="B9678" s="28">
        <f>IF(C9678&lt; $D$4+1,MOD(((ROW(B9678)-ROW(B$7))),$C$5)+1,"")</f>
        <v/>
      </c>
      <c r="C9678" s="28">
        <f>ROUNDDOWN(((ROW(C9678)-ROW(C$7))/C$5)+1,0)</f>
        <v/>
      </c>
    </row>
    <row r="9679">
      <c r="B9679" s="28">
        <f>IF(C9679&lt; $D$4+1,MOD(((ROW(B9679)-ROW(B$7))),$C$5)+1,"")</f>
        <v/>
      </c>
      <c r="C9679" s="28">
        <f>ROUNDDOWN(((ROW(C9679)-ROW(C$7))/C$5)+1,0)</f>
        <v/>
      </c>
    </row>
    <row r="9680">
      <c r="B9680" s="28">
        <f>IF(C9680&lt; $D$4+1,MOD(((ROW(B9680)-ROW(B$7))),$C$5)+1,"")</f>
        <v/>
      </c>
      <c r="C9680" s="28">
        <f>ROUNDDOWN(((ROW(C9680)-ROW(C$7))/C$5)+1,0)</f>
        <v/>
      </c>
    </row>
    <row r="9681">
      <c r="B9681" s="28">
        <f>IF(C9681&lt; $D$4+1,MOD(((ROW(B9681)-ROW(B$7))),$C$5)+1,"")</f>
        <v/>
      </c>
      <c r="C9681" s="28">
        <f>ROUNDDOWN(((ROW(C9681)-ROW(C$7))/C$5)+1,0)</f>
        <v/>
      </c>
    </row>
    <row r="9682">
      <c r="B9682" s="28">
        <f>IF(C9682&lt; $D$4+1,MOD(((ROW(B9682)-ROW(B$7))),$C$5)+1,"")</f>
        <v/>
      </c>
      <c r="C9682" s="28">
        <f>ROUNDDOWN(((ROW(C9682)-ROW(C$7))/C$5)+1,0)</f>
        <v/>
      </c>
    </row>
    <row r="9683">
      <c r="B9683" s="28">
        <f>IF(C9683&lt; $D$4+1,MOD(((ROW(B9683)-ROW(B$7))),$C$5)+1,"")</f>
        <v/>
      </c>
      <c r="C9683" s="28">
        <f>ROUNDDOWN(((ROW(C9683)-ROW(C$7))/C$5)+1,0)</f>
        <v/>
      </c>
    </row>
    <row r="9684">
      <c r="B9684" s="28">
        <f>IF(C9684&lt; $D$4+1,MOD(((ROW(B9684)-ROW(B$7))),$C$5)+1,"")</f>
        <v/>
      </c>
      <c r="C9684" s="28">
        <f>ROUNDDOWN(((ROW(C9684)-ROW(C$7))/C$5)+1,0)</f>
        <v/>
      </c>
    </row>
    <row r="9685">
      <c r="B9685" s="28">
        <f>IF(C9685&lt; $D$4+1,MOD(((ROW(B9685)-ROW(B$7))),$C$5)+1,"")</f>
        <v/>
      </c>
      <c r="C9685" s="28">
        <f>ROUNDDOWN(((ROW(C9685)-ROW(C$7))/C$5)+1,0)</f>
        <v/>
      </c>
    </row>
    <row r="9686">
      <c r="B9686" s="28">
        <f>IF(C9686&lt; $D$4+1,MOD(((ROW(B9686)-ROW(B$7))),$C$5)+1,"")</f>
        <v/>
      </c>
      <c r="C9686" s="28">
        <f>ROUNDDOWN(((ROW(C9686)-ROW(C$7))/C$5)+1,0)</f>
        <v/>
      </c>
    </row>
    <row r="9687">
      <c r="B9687" s="28">
        <f>IF(C9687&lt; $D$4+1,MOD(((ROW(B9687)-ROW(B$7))),$C$5)+1,"")</f>
        <v/>
      </c>
      <c r="C9687" s="28">
        <f>ROUNDDOWN(((ROW(C9687)-ROW(C$7))/C$5)+1,0)</f>
        <v/>
      </c>
    </row>
    <row r="9688">
      <c r="B9688" s="28">
        <f>IF(C9688&lt; $D$4+1,MOD(((ROW(B9688)-ROW(B$7))),$C$5)+1,"")</f>
        <v/>
      </c>
      <c r="C9688" s="28">
        <f>ROUNDDOWN(((ROW(C9688)-ROW(C$7))/C$5)+1,0)</f>
        <v/>
      </c>
    </row>
    <row r="9689">
      <c r="B9689" s="28">
        <f>IF(C9689&lt; $D$4+1,MOD(((ROW(B9689)-ROW(B$7))),$C$5)+1,"")</f>
        <v/>
      </c>
      <c r="C9689" s="28">
        <f>ROUNDDOWN(((ROW(C9689)-ROW(C$7))/C$5)+1,0)</f>
        <v/>
      </c>
    </row>
    <row r="9690">
      <c r="B9690" s="28">
        <f>IF(C9690&lt; $D$4+1,MOD(((ROW(B9690)-ROW(B$7))),$C$5)+1,"")</f>
        <v/>
      </c>
      <c r="C9690" s="28">
        <f>ROUNDDOWN(((ROW(C9690)-ROW(C$7))/C$5)+1,0)</f>
        <v/>
      </c>
    </row>
    <row r="9691">
      <c r="B9691" s="28">
        <f>IF(C9691&lt; $D$4+1,MOD(((ROW(B9691)-ROW(B$7))),$C$5)+1,"")</f>
        <v/>
      </c>
      <c r="C9691" s="28">
        <f>ROUNDDOWN(((ROW(C9691)-ROW(C$7))/C$5)+1,0)</f>
        <v/>
      </c>
    </row>
    <row r="9692">
      <c r="B9692" s="28">
        <f>IF(C9692&lt; $D$4+1,MOD(((ROW(B9692)-ROW(B$7))),$C$5)+1,"")</f>
        <v/>
      </c>
      <c r="C9692" s="28">
        <f>ROUNDDOWN(((ROW(C9692)-ROW(C$7))/C$5)+1,0)</f>
        <v/>
      </c>
    </row>
    <row r="9693">
      <c r="B9693" s="28">
        <f>IF(C9693&lt; $D$4+1,MOD(((ROW(B9693)-ROW(B$7))),$C$5)+1,"")</f>
        <v/>
      </c>
      <c r="C9693" s="28">
        <f>ROUNDDOWN(((ROW(C9693)-ROW(C$7))/C$5)+1,0)</f>
        <v/>
      </c>
    </row>
    <row r="9694">
      <c r="B9694" s="28">
        <f>IF(C9694&lt; $D$4+1,MOD(((ROW(B9694)-ROW(B$7))),$C$5)+1,"")</f>
        <v/>
      </c>
      <c r="C9694" s="28">
        <f>ROUNDDOWN(((ROW(C9694)-ROW(C$7))/C$5)+1,0)</f>
        <v/>
      </c>
    </row>
    <row r="9695">
      <c r="B9695" s="28">
        <f>IF(C9695&lt; $D$4+1,MOD(((ROW(B9695)-ROW(B$7))),$C$5)+1,"")</f>
        <v/>
      </c>
      <c r="C9695" s="28">
        <f>ROUNDDOWN(((ROW(C9695)-ROW(C$7))/C$5)+1,0)</f>
        <v/>
      </c>
    </row>
    <row r="9696">
      <c r="B9696" s="28">
        <f>IF(C9696&lt; $D$4+1,MOD(((ROW(B9696)-ROW(B$7))),$C$5)+1,"")</f>
        <v/>
      </c>
      <c r="C9696" s="28">
        <f>ROUNDDOWN(((ROW(C9696)-ROW(C$7))/C$5)+1,0)</f>
        <v/>
      </c>
    </row>
    <row r="9697">
      <c r="B9697" s="28">
        <f>IF(C9697&lt; $D$4+1,MOD(((ROW(B9697)-ROW(B$7))),$C$5)+1,"")</f>
        <v/>
      </c>
      <c r="C9697" s="28">
        <f>ROUNDDOWN(((ROW(C9697)-ROW(C$7))/C$5)+1,0)</f>
        <v/>
      </c>
    </row>
    <row r="9698">
      <c r="B9698" s="28">
        <f>IF(C9698&lt; $D$4+1,MOD(((ROW(B9698)-ROW(B$7))),$C$5)+1,"")</f>
        <v/>
      </c>
      <c r="C9698" s="28">
        <f>ROUNDDOWN(((ROW(C9698)-ROW(C$7))/C$5)+1,0)</f>
        <v/>
      </c>
    </row>
    <row r="9699">
      <c r="B9699" s="28">
        <f>IF(C9699&lt; $D$4+1,MOD(((ROW(B9699)-ROW(B$7))),$C$5)+1,"")</f>
        <v/>
      </c>
      <c r="C9699" s="28">
        <f>ROUNDDOWN(((ROW(C9699)-ROW(C$7))/C$5)+1,0)</f>
        <v/>
      </c>
    </row>
    <row r="9700">
      <c r="B9700" s="28">
        <f>IF(C9700&lt; $D$4+1,MOD(((ROW(B9700)-ROW(B$7))),$C$5)+1,"")</f>
        <v/>
      </c>
      <c r="C9700" s="28">
        <f>ROUNDDOWN(((ROW(C9700)-ROW(C$7))/C$5)+1,0)</f>
        <v/>
      </c>
    </row>
    <row r="9701">
      <c r="B9701" s="28">
        <f>IF(C9701&lt; $D$4+1,MOD(((ROW(B9701)-ROW(B$7))),$C$5)+1,"")</f>
        <v/>
      </c>
      <c r="C9701" s="28">
        <f>ROUNDDOWN(((ROW(C9701)-ROW(C$7))/C$5)+1,0)</f>
        <v/>
      </c>
    </row>
    <row r="9702">
      <c r="B9702" s="28">
        <f>IF(C9702&lt; $D$4+1,MOD(((ROW(B9702)-ROW(B$7))),$C$5)+1,"")</f>
        <v/>
      </c>
      <c r="C9702" s="28">
        <f>ROUNDDOWN(((ROW(C9702)-ROW(C$7))/C$5)+1,0)</f>
        <v/>
      </c>
    </row>
    <row r="9703">
      <c r="B9703" s="28">
        <f>IF(C9703&lt; $D$4+1,MOD(((ROW(B9703)-ROW(B$7))),$C$5)+1,"")</f>
        <v/>
      </c>
      <c r="C9703" s="28">
        <f>ROUNDDOWN(((ROW(C9703)-ROW(C$7))/C$5)+1,0)</f>
        <v/>
      </c>
    </row>
    <row r="9704">
      <c r="B9704" s="28">
        <f>IF(C9704&lt; $D$4+1,MOD(((ROW(B9704)-ROW(B$7))),$C$5)+1,"")</f>
        <v/>
      </c>
      <c r="C9704" s="28">
        <f>ROUNDDOWN(((ROW(C9704)-ROW(C$7))/C$5)+1,0)</f>
        <v/>
      </c>
    </row>
    <row r="9705">
      <c r="B9705" s="28">
        <f>IF(C9705&lt; $D$4+1,MOD(((ROW(B9705)-ROW(B$7))),$C$5)+1,"")</f>
        <v/>
      </c>
      <c r="C9705" s="28">
        <f>ROUNDDOWN(((ROW(C9705)-ROW(C$7))/C$5)+1,0)</f>
        <v/>
      </c>
    </row>
    <row r="9706">
      <c r="B9706" s="28">
        <f>IF(C9706&lt; $D$4+1,MOD(((ROW(B9706)-ROW(B$7))),$C$5)+1,"")</f>
        <v/>
      </c>
      <c r="C9706" s="28">
        <f>ROUNDDOWN(((ROW(C9706)-ROW(C$7))/C$5)+1,0)</f>
        <v/>
      </c>
    </row>
    <row r="9707">
      <c r="B9707" s="28">
        <f>IF(C9707&lt; $D$4+1,MOD(((ROW(B9707)-ROW(B$7))),$C$5)+1,"")</f>
        <v/>
      </c>
      <c r="C9707" s="28">
        <f>ROUNDDOWN(((ROW(C9707)-ROW(C$7))/C$5)+1,0)</f>
        <v/>
      </c>
    </row>
    <row r="9708">
      <c r="B9708" s="28">
        <f>IF(C9708&lt; $D$4+1,MOD(((ROW(B9708)-ROW(B$7))),$C$5)+1,"")</f>
        <v/>
      </c>
      <c r="C9708" s="28">
        <f>ROUNDDOWN(((ROW(C9708)-ROW(C$7))/C$5)+1,0)</f>
        <v/>
      </c>
    </row>
    <row r="9709">
      <c r="B9709" s="28">
        <f>IF(C9709&lt; $D$4+1,MOD(((ROW(B9709)-ROW(B$7))),$C$5)+1,"")</f>
        <v/>
      </c>
      <c r="C9709" s="28">
        <f>ROUNDDOWN(((ROW(C9709)-ROW(C$7))/C$5)+1,0)</f>
        <v/>
      </c>
    </row>
    <row r="9710">
      <c r="B9710" s="28">
        <f>IF(C9710&lt; $D$4+1,MOD(((ROW(B9710)-ROW(B$7))),$C$5)+1,"")</f>
        <v/>
      </c>
      <c r="C9710" s="28">
        <f>ROUNDDOWN(((ROW(C9710)-ROW(C$7))/C$5)+1,0)</f>
        <v/>
      </c>
    </row>
    <row r="9711">
      <c r="B9711" s="28">
        <f>IF(C9711&lt; $D$4+1,MOD(((ROW(B9711)-ROW(B$7))),$C$5)+1,"")</f>
        <v/>
      </c>
      <c r="C9711" s="28">
        <f>ROUNDDOWN(((ROW(C9711)-ROW(C$7))/C$5)+1,0)</f>
        <v/>
      </c>
    </row>
    <row r="9712">
      <c r="B9712" s="28">
        <f>IF(C9712&lt; $D$4+1,MOD(((ROW(B9712)-ROW(B$7))),$C$5)+1,"")</f>
        <v/>
      </c>
      <c r="C9712" s="28">
        <f>ROUNDDOWN(((ROW(C9712)-ROW(C$7))/C$5)+1,0)</f>
        <v/>
      </c>
    </row>
    <row r="9713">
      <c r="B9713" s="28">
        <f>IF(C9713&lt; $D$4+1,MOD(((ROW(B9713)-ROW(B$7))),$C$5)+1,"")</f>
        <v/>
      </c>
      <c r="C9713" s="28">
        <f>ROUNDDOWN(((ROW(C9713)-ROW(C$7))/C$5)+1,0)</f>
        <v/>
      </c>
    </row>
    <row r="9714">
      <c r="B9714" s="28">
        <f>IF(C9714&lt; $D$4+1,MOD(((ROW(B9714)-ROW(B$7))),$C$5)+1,"")</f>
        <v/>
      </c>
      <c r="C9714" s="28">
        <f>ROUNDDOWN(((ROW(C9714)-ROW(C$7))/C$5)+1,0)</f>
        <v/>
      </c>
    </row>
    <row r="9715">
      <c r="B9715" s="28">
        <f>IF(C9715&lt; $D$4+1,MOD(((ROW(B9715)-ROW(B$7))),$C$5)+1,"")</f>
        <v/>
      </c>
      <c r="C9715" s="28">
        <f>ROUNDDOWN(((ROW(C9715)-ROW(C$7))/C$5)+1,0)</f>
        <v/>
      </c>
    </row>
    <row r="9716">
      <c r="B9716" s="28">
        <f>IF(C9716&lt; $D$4+1,MOD(((ROW(B9716)-ROW(B$7))),$C$5)+1,"")</f>
        <v/>
      </c>
      <c r="C9716" s="28">
        <f>ROUNDDOWN(((ROW(C9716)-ROW(C$7))/C$5)+1,0)</f>
        <v/>
      </c>
    </row>
    <row r="9717">
      <c r="B9717" s="28">
        <f>IF(C9717&lt; $D$4+1,MOD(((ROW(B9717)-ROW(B$7))),$C$5)+1,"")</f>
        <v/>
      </c>
      <c r="C9717" s="28">
        <f>ROUNDDOWN(((ROW(C9717)-ROW(C$7))/C$5)+1,0)</f>
        <v/>
      </c>
    </row>
    <row r="9718">
      <c r="B9718" s="28">
        <f>IF(C9718&lt; $D$4+1,MOD(((ROW(B9718)-ROW(B$7))),$C$5)+1,"")</f>
        <v/>
      </c>
      <c r="C9718" s="28">
        <f>ROUNDDOWN(((ROW(C9718)-ROW(C$7))/C$5)+1,0)</f>
        <v/>
      </c>
    </row>
    <row r="9719">
      <c r="B9719" s="28">
        <f>IF(C9719&lt; $D$4+1,MOD(((ROW(B9719)-ROW(B$7))),$C$5)+1,"")</f>
        <v/>
      </c>
      <c r="C9719" s="28">
        <f>ROUNDDOWN(((ROW(C9719)-ROW(C$7))/C$5)+1,0)</f>
        <v/>
      </c>
    </row>
    <row r="9720">
      <c r="B9720" s="28">
        <f>IF(C9720&lt; $D$4+1,MOD(((ROW(B9720)-ROW(B$7))),$C$5)+1,"")</f>
        <v/>
      </c>
      <c r="C9720" s="28">
        <f>ROUNDDOWN(((ROW(C9720)-ROW(C$7))/C$5)+1,0)</f>
        <v/>
      </c>
    </row>
    <row r="9721">
      <c r="B9721" s="28">
        <f>IF(C9721&lt; $D$4+1,MOD(((ROW(B9721)-ROW(B$7))),$C$5)+1,"")</f>
        <v/>
      </c>
      <c r="C9721" s="28">
        <f>ROUNDDOWN(((ROW(C9721)-ROW(C$7))/C$5)+1,0)</f>
        <v/>
      </c>
    </row>
    <row r="9722">
      <c r="B9722" s="28">
        <f>IF(C9722&lt; $D$4+1,MOD(((ROW(B9722)-ROW(B$7))),$C$5)+1,"")</f>
        <v/>
      </c>
      <c r="C9722" s="28">
        <f>ROUNDDOWN(((ROW(C9722)-ROW(C$7))/C$5)+1,0)</f>
        <v/>
      </c>
    </row>
    <row r="9723">
      <c r="B9723" s="28">
        <f>IF(C9723&lt; $D$4+1,MOD(((ROW(B9723)-ROW(B$7))),$C$5)+1,"")</f>
        <v/>
      </c>
      <c r="C9723" s="28">
        <f>ROUNDDOWN(((ROW(C9723)-ROW(C$7))/C$5)+1,0)</f>
        <v/>
      </c>
    </row>
    <row r="9724">
      <c r="B9724" s="28">
        <f>IF(C9724&lt; $D$4+1,MOD(((ROW(B9724)-ROW(B$7))),$C$5)+1,"")</f>
        <v/>
      </c>
      <c r="C9724" s="28">
        <f>ROUNDDOWN(((ROW(C9724)-ROW(C$7))/C$5)+1,0)</f>
        <v/>
      </c>
    </row>
    <row r="9725">
      <c r="B9725" s="28">
        <f>IF(C9725&lt; $D$4+1,MOD(((ROW(B9725)-ROW(B$7))),$C$5)+1,"")</f>
        <v/>
      </c>
      <c r="C9725" s="28">
        <f>ROUNDDOWN(((ROW(C9725)-ROW(C$7))/C$5)+1,0)</f>
        <v/>
      </c>
    </row>
    <row r="9726">
      <c r="B9726" s="28">
        <f>IF(C9726&lt; $D$4+1,MOD(((ROW(B9726)-ROW(B$7))),$C$5)+1,"")</f>
        <v/>
      </c>
      <c r="C9726" s="28">
        <f>ROUNDDOWN(((ROW(C9726)-ROW(C$7))/C$5)+1,0)</f>
        <v/>
      </c>
    </row>
    <row r="9727">
      <c r="B9727" s="28">
        <f>IF(C9727&lt; $D$4+1,MOD(((ROW(B9727)-ROW(B$7))),$C$5)+1,"")</f>
        <v/>
      </c>
      <c r="C9727" s="28">
        <f>ROUNDDOWN(((ROW(C9727)-ROW(C$7))/C$5)+1,0)</f>
        <v/>
      </c>
    </row>
    <row r="9728">
      <c r="B9728" s="28">
        <f>IF(C9728&lt; $D$4+1,MOD(((ROW(B9728)-ROW(B$7))),$C$5)+1,"")</f>
        <v/>
      </c>
      <c r="C9728" s="28">
        <f>ROUNDDOWN(((ROW(C9728)-ROW(C$7))/C$5)+1,0)</f>
        <v/>
      </c>
    </row>
    <row r="9729">
      <c r="B9729" s="28">
        <f>IF(C9729&lt; $D$4+1,MOD(((ROW(B9729)-ROW(B$7))),$C$5)+1,"")</f>
        <v/>
      </c>
      <c r="C9729" s="28">
        <f>ROUNDDOWN(((ROW(C9729)-ROW(C$7))/C$5)+1,0)</f>
        <v/>
      </c>
    </row>
    <row r="9730">
      <c r="B9730" s="28">
        <f>IF(C9730&lt; $D$4+1,MOD(((ROW(B9730)-ROW(B$7))),$C$5)+1,"")</f>
        <v/>
      </c>
      <c r="C9730" s="28">
        <f>ROUNDDOWN(((ROW(C9730)-ROW(C$7))/C$5)+1,0)</f>
        <v/>
      </c>
    </row>
    <row r="9731">
      <c r="B9731" s="28">
        <f>IF(C9731&lt; $D$4+1,MOD(((ROW(B9731)-ROW(B$7))),$C$5)+1,"")</f>
        <v/>
      </c>
      <c r="C9731" s="28">
        <f>ROUNDDOWN(((ROW(C9731)-ROW(C$7))/C$5)+1,0)</f>
        <v/>
      </c>
    </row>
    <row r="9732">
      <c r="B9732" s="28">
        <f>IF(C9732&lt; $D$4+1,MOD(((ROW(B9732)-ROW(B$7))),$C$5)+1,"")</f>
        <v/>
      </c>
      <c r="C9732" s="28">
        <f>ROUNDDOWN(((ROW(C9732)-ROW(C$7))/C$5)+1,0)</f>
        <v/>
      </c>
    </row>
    <row r="9733">
      <c r="B9733" s="28">
        <f>IF(C9733&lt; $D$4+1,MOD(((ROW(B9733)-ROW(B$7))),$C$5)+1,"")</f>
        <v/>
      </c>
      <c r="C9733" s="28">
        <f>ROUNDDOWN(((ROW(C9733)-ROW(C$7))/C$5)+1,0)</f>
        <v/>
      </c>
    </row>
    <row r="9734">
      <c r="B9734" s="28">
        <f>IF(C9734&lt; $D$4+1,MOD(((ROW(B9734)-ROW(B$7))),$C$5)+1,"")</f>
        <v/>
      </c>
      <c r="C9734" s="28">
        <f>ROUNDDOWN(((ROW(C9734)-ROW(C$7))/C$5)+1,0)</f>
        <v/>
      </c>
    </row>
    <row r="9735">
      <c r="B9735" s="28">
        <f>IF(C9735&lt; $D$4+1,MOD(((ROW(B9735)-ROW(B$7))),$C$5)+1,"")</f>
        <v/>
      </c>
      <c r="C9735" s="28">
        <f>ROUNDDOWN(((ROW(C9735)-ROW(C$7))/C$5)+1,0)</f>
        <v/>
      </c>
    </row>
    <row r="9736">
      <c r="B9736" s="28">
        <f>IF(C9736&lt; $D$4+1,MOD(((ROW(B9736)-ROW(B$7))),$C$5)+1,"")</f>
        <v/>
      </c>
      <c r="C9736" s="28">
        <f>ROUNDDOWN(((ROW(C9736)-ROW(C$7))/C$5)+1,0)</f>
        <v/>
      </c>
    </row>
    <row r="9737">
      <c r="B9737" s="28">
        <f>IF(C9737&lt; $D$4+1,MOD(((ROW(B9737)-ROW(B$7))),$C$5)+1,"")</f>
        <v/>
      </c>
      <c r="C9737" s="28">
        <f>ROUNDDOWN(((ROW(C9737)-ROW(C$7))/C$5)+1,0)</f>
        <v/>
      </c>
    </row>
    <row r="9738">
      <c r="B9738" s="28">
        <f>IF(C9738&lt; $D$4+1,MOD(((ROW(B9738)-ROW(B$7))),$C$5)+1,"")</f>
        <v/>
      </c>
      <c r="C9738" s="28">
        <f>ROUNDDOWN(((ROW(C9738)-ROW(C$7))/C$5)+1,0)</f>
        <v/>
      </c>
    </row>
    <row r="9739">
      <c r="B9739" s="28">
        <f>IF(C9739&lt; $D$4+1,MOD(((ROW(B9739)-ROW(B$7))),$C$5)+1,"")</f>
        <v/>
      </c>
      <c r="C9739" s="28">
        <f>ROUNDDOWN(((ROW(C9739)-ROW(C$7))/C$5)+1,0)</f>
        <v/>
      </c>
    </row>
    <row r="9740">
      <c r="B9740" s="28">
        <f>IF(C9740&lt; $D$4+1,MOD(((ROW(B9740)-ROW(B$7))),$C$5)+1,"")</f>
        <v/>
      </c>
      <c r="C9740" s="28">
        <f>ROUNDDOWN(((ROW(C9740)-ROW(C$7))/C$5)+1,0)</f>
        <v/>
      </c>
    </row>
    <row r="9741">
      <c r="B9741" s="28">
        <f>IF(C9741&lt; $D$4+1,MOD(((ROW(B9741)-ROW(B$7))),$C$5)+1,"")</f>
        <v/>
      </c>
      <c r="C9741" s="28">
        <f>ROUNDDOWN(((ROW(C9741)-ROW(C$7))/C$5)+1,0)</f>
        <v/>
      </c>
    </row>
    <row r="9742">
      <c r="B9742" s="28">
        <f>IF(C9742&lt; $D$4+1,MOD(((ROW(B9742)-ROW(B$7))),$C$5)+1,"")</f>
        <v/>
      </c>
      <c r="C9742" s="28">
        <f>ROUNDDOWN(((ROW(C9742)-ROW(C$7))/C$5)+1,0)</f>
        <v/>
      </c>
    </row>
    <row r="9743">
      <c r="B9743" s="28">
        <f>IF(C9743&lt; $D$4+1,MOD(((ROW(B9743)-ROW(B$7))),$C$5)+1,"")</f>
        <v/>
      </c>
      <c r="C9743" s="28">
        <f>ROUNDDOWN(((ROW(C9743)-ROW(C$7))/C$5)+1,0)</f>
        <v/>
      </c>
    </row>
    <row r="9744">
      <c r="B9744" s="28">
        <f>IF(C9744&lt; $D$4+1,MOD(((ROW(B9744)-ROW(B$7))),$C$5)+1,"")</f>
        <v/>
      </c>
      <c r="C9744" s="28">
        <f>ROUNDDOWN(((ROW(C9744)-ROW(C$7))/C$5)+1,0)</f>
        <v/>
      </c>
    </row>
    <row r="9745">
      <c r="B9745" s="28">
        <f>IF(C9745&lt; $D$4+1,MOD(((ROW(B9745)-ROW(B$7))),$C$5)+1,"")</f>
        <v/>
      </c>
      <c r="C9745" s="28">
        <f>ROUNDDOWN(((ROW(C9745)-ROW(C$7))/C$5)+1,0)</f>
        <v/>
      </c>
    </row>
    <row r="9746">
      <c r="B9746" s="28">
        <f>IF(C9746&lt; $D$4+1,MOD(((ROW(B9746)-ROW(B$7))),$C$5)+1,"")</f>
        <v/>
      </c>
      <c r="C9746" s="28">
        <f>ROUNDDOWN(((ROW(C9746)-ROW(C$7))/C$5)+1,0)</f>
        <v/>
      </c>
    </row>
    <row r="9747">
      <c r="B9747" s="28">
        <f>IF(C9747&lt; $D$4+1,MOD(((ROW(B9747)-ROW(B$7))),$C$5)+1,"")</f>
        <v/>
      </c>
      <c r="C9747" s="28">
        <f>ROUNDDOWN(((ROW(C9747)-ROW(C$7))/C$5)+1,0)</f>
        <v/>
      </c>
    </row>
    <row r="9748">
      <c r="B9748" s="28">
        <f>IF(C9748&lt; $D$4+1,MOD(((ROW(B9748)-ROW(B$7))),$C$5)+1,"")</f>
        <v/>
      </c>
      <c r="C9748" s="28">
        <f>ROUNDDOWN(((ROW(C9748)-ROW(C$7))/C$5)+1,0)</f>
        <v/>
      </c>
    </row>
    <row r="9749">
      <c r="B9749" s="28">
        <f>IF(C9749&lt; $D$4+1,MOD(((ROW(B9749)-ROW(B$7))),$C$5)+1,"")</f>
        <v/>
      </c>
      <c r="C9749" s="28">
        <f>ROUNDDOWN(((ROW(C9749)-ROW(C$7))/C$5)+1,0)</f>
        <v/>
      </c>
    </row>
    <row r="9750">
      <c r="B9750" s="28">
        <f>IF(C9750&lt; $D$4+1,MOD(((ROW(B9750)-ROW(B$7))),$C$5)+1,"")</f>
        <v/>
      </c>
      <c r="C9750" s="28">
        <f>ROUNDDOWN(((ROW(C9750)-ROW(C$7))/C$5)+1,0)</f>
        <v/>
      </c>
    </row>
    <row r="9751">
      <c r="B9751" s="28">
        <f>IF(C9751&lt; $D$4+1,MOD(((ROW(B9751)-ROW(B$7))),$C$5)+1,"")</f>
        <v/>
      </c>
      <c r="C9751" s="28">
        <f>ROUNDDOWN(((ROW(C9751)-ROW(C$7))/C$5)+1,0)</f>
        <v/>
      </c>
    </row>
    <row r="9752">
      <c r="B9752" s="28">
        <f>IF(C9752&lt; $D$4+1,MOD(((ROW(B9752)-ROW(B$7))),$C$5)+1,"")</f>
        <v/>
      </c>
      <c r="C9752" s="28">
        <f>ROUNDDOWN(((ROW(C9752)-ROW(C$7))/C$5)+1,0)</f>
        <v/>
      </c>
    </row>
    <row r="9753">
      <c r="B9753" s="28">
        <f>IF(C9753&lt; $D$4+1,MOD(((ROW(B9753)-ROW(B$7))),$C$5)+1,"")</f>
        <v/>
      </c>
      <c r="C9753" s="28">
        <f>ROUNDDOWN(((ROW(C9753)-ROW(C$7))/C$5)+1,0)</f>
        <v/>
      </c>
    </row>
    <row r="9754">
      <c r="B9754" s="28">
        <f>IF(C9754&lt; $D$4+1,MOD(((ROW(B9754)-ROW(B$7))),$C$5)+1,"")</f>
        <v/>
      </c>
      <c r="C9754" s="28">
        <f>ROUNDDOWN(((ROW(C9754)-ROW(C$7))/C$5)+1,0)</f>
        <v/>
      </c>
    </row>
    <row r="9755">
      <c r="B9755" s="28">
        <f>IF(C9755&lt; $D$4+1,MOD(((ROW(B9755)-ROW(B$7))),$C$5)+1,"")</f>
        <v/>
      </c>
      <c r="C9755" s="28">
        <f>ROUNDDOWN(((ROW(C9755)-ROW(C$7))/C$5)+1,0)</f>
        <v/>
      </c>
    </row>
    <row r="9756">
      <c r="B9756" s="28">
        <f>IF(C9756&lt; $D$4+1,MOD(((ROW(B9756)-ROW(B$7))),$C$5)+1,"")</f>
        <v/>
      </c>
      <c r="C9756" s="28">
        <f>ROUNDDOWN(((ROW(C9756)-ROW(C$7))/C$5)+1,0)</f>
        <v/>
      </c>
    </row>
    <row r="9757">
      <c r="B9757" s="28">
        <f>IF(C9757&lt; $D$4+1,MOD(((ROW(B9757)-ROW(B$7))),$C$5)+1,"")</f>
        <v/>
      </c>
      <c r="C9757" s="28">
        <f>ROUNDDOWN(((ROW(C9757)-ROW(C$7))/C$5)+1,0)</f>
        <v/>
      </c>
    </row>
    <row r="9758">
      <c r="B9758" s="28">
        <f>IF(C9758&lt; $D$4+1,MOD(((ROW(B9758)-ROW(B$7))),$C$5)+1,"")</f>
        <v/>
      </c>
      <c r="C9758" s="28">
        <f>ROUNDDOWN(((ROW(C9758)-ROW(C$7))/C$5)+1,0)</f>
        <v/>
      </c>
    </row>
    <row r="9759">
      <c r="B9759" s="28">
        <f>IF(C9759&lt; $D$4+1,MOD(((ROW(B9759)-ROW(B$7))),$C$5)+1,"")</f>
        <v/>
      </c>
      <c r="C9759" s="28">
        <f>ROUNDDOWN(((ROW(C9759)-ROW(C$7))/C$5)+1,0)</f>
        <v/>
      </c>
    </row>
    <row r="9760">
      <c r="B9760" s="28">
        <f>IF(C9760&lt; $D$4+1,MOD(((ROW(B9760)-ROW(B$7))),$C$5)+1,"")</f>
        <v/>
      </c>
      <c r="C9760" s="28">
        <f>ROUNDDOWN(((ROW(C9760)-ROW(C$7))/C$5)+1,0)</f>
        <v/>
      </c>
    </row>
    <row r="9761">
      <c r="B9761" s="28">
        <f>IF(C9761&lt; $D$4+1,MOD(((ROW(B9761)-ROW(B$7))),$C$5)+1,"")</f>
        <v/>
      </c>
      <c r="C9761" s="28">
        <f>ROUNDDOWN(((ROW(C9761)-ROW(C$7))/C$5)+1,0)</f>
        <v/>
      </c>
    </row>
    <row r="9762">
      <c r="B9762" s="28">
        <f>IF(C9762&lt; $D$4+1,MOD(((ROW(B9762)-ROW(B$7))),$C$5)+1,"")</f>
        <v/>
      </c>
      <c r="C9762" s="28">
        <f>ROUNDDOWN(((ROW(C9762)-ROW(C$7))/C$5)+1,0)</f>
        <v/>
      </c>
    </row>
    <row r="9763">
      <c r="B9763" s="28">
        <f>IF(C9763&lt; $D$4+1,MOD(((ROW(B9763)-ROW(B$7))),$C$5)+1,"")</f>
        <v/>
      </c>
      <c r="C9763" s="28">
        <f>ROUNDDOWN(((ROW(C9763)-ROW(C$7))/C$5)+1,0)</f>
        <v/>
      </c>
    </row>
    <row r="9764">
      <c r="B9764" s="28">
        <f>IF(C9764&lt; $D$4+1,MOD(((ROW(B9764)-ROW(B$7))),$C$5)+1,"")</f>
        <v/>
      </c>
      <c r="C9764" s="28">
        <f>ROUNDDOWN(((ROW(C9764)-ROW(C$7))/C$5)+1,0)</f>
        <v/>
      </c>
    </row>
    <row r="9765">
      <c r="B9765" s="28">
        <f>IF(C9765&lt; $D$4+1,MOD(((ROW(B9765)-ROW(B$7))),$C$5)+1,"")</f>
        <v/>
      </c>
      <c r="C9765" s="28">
        <f>ROUNDDOWN(((ROW(C9765)-ROW(C$7))/C$5)+1,0)</f>
        <v/>
      </c>
    </row>
    <row r="9766">
      <c r="B9766" s="28">
        <f>IF(C9766&lt; $D$4+1,MOD(((ROW(B9766)-ROW(B$7))),$C$5)+1,"")</f>
        <v/>
      </c>
      <c r="C9766" s="28">
        <f>ROUNDDOWN(((ROW(C9766)-ROW(C$7))/C$5)+1,0)</f>
        <v/>
      </c>
    </row>
    <row r="9767">
      <c r="B9767" s="28">
        <f>IF(C9767&lt; $D$4+1,MOD(((ROW(B9767)-ROW(B$7))),$C$5)+1,"")</f>
        <v/>
      </c>
      <c r="C9767" s="28">
        <f>ROUNDDOWN(((ROW(C9767)-ROW(C$7))/C$5)+1,0)</f>
        <v/>
      </c>
    </row>
    <row r="9768">
      <c r="B9768" s="28">
        <f>IF(C9768&lt; $D$4+1,MOD(((ROW(B9768)-ROW(B$7))),$C$5)+1,"")</f>
        <v/>
      </c>
      <c r="C9768" s="28">
        <f>ROUNDDOWN(((ROW(C9768)-ROW(C$7))/C$5)+1,0)</f>
        <v/>
      </c>
    </row>
    <row r="9769">
      <c r="B9769" s="28">
        <f>IF(C9769&lt; $D$4+1,MOD(((ROW(B9769)-ROW(B$7))),$C$5)+1,"")</f>
        <v/>
      </c>
      <c r="C9769" s="28">
        <f>ROUNDDOWN(((ROW(C9769)-ROW(C$7))/C$5)+1,0)</f>
        <v/>
      </c>
    </row>
    <row r="9770">
      <c r="B9770" s="28">
        <f>IF(C9770&lt; $D$4+1,MOD(((ROW(B9770)-ROW(B$7))),$C$5)+1,"")</f>
        <v/>
      </c>
      <c r="C9770" s="28">
        <f>ROUNDDOWN(((ROW(C9770)-ROW(C$7))/C$5)+1,0)</f>
        <v/>
      </c>
    </row>
    <row r="9771">
      <c r="B9771" s="28">
        <f>IF(C9771&lt; $D$4+1,MOD(((ROW(B9771)-ROW(B$7))),$C$5)+1,"")</f>
        <v/>
      </c>
      <c r="C9771" s="28">
        <f>ROUNDDOWN(((ROW(C9771)-ROW(C$7))/C$5)+1,0)</f>
        <v/>
      </c>
    </row>
    <row r="9772">
      <c r="B9772" s="28">
        <f>IF(C9772&lt; $D$4+1,MOD(((ROW(B9772)-ROW(B$7))),$C$5)+1,"")</f>
        <v/>
      </c>
      <c r="C9772" s="28">
        <f>ROUNDDOWN(((ROW(C9772)-ROW(C$7))/C$5)+1,0)</f>
        <v/>
      </c>
    </row>
    <row r="9773">
      <c r="B9773" s="28">
        <f>IF(C9773&lt; $D$4+1,MOD(((ROW(B9773)-ROW(B$7))),$C$5)+1,"")</f>
        <v/>
      </c>
      <c r="C9773" s="28">
        <f>ROUNDDOWN(((ROW(C9773)-ROW(C$7))/C$5)+1,0)</f>
        <v/>
      </c>
    </row>
    <row r="9774">
      <c r="B9774" s="28">
        <f>IF(C9774&lt; $D$4+1,MOD(((ROW(B9774)-ROW(B$7))),$C$5)+1,"")</f>
        <v/>
      </c>
      <c r="C9774" s="28">
        <f>ROUNDDOWN(((ROW(C9774)-ROW(C$7))/C$5)+1,0)</f>
        <v/>
      </c>
    </row>
    <row r="9775">
      <c r="B9775" s="28">
        <f>IF(C9775&lt; $D$4+1,MOD(((ROW(B9775)-ROW(B$7))),$C$5)+1,"")</f>
        <v/>
      </c>
      <c r="C9775" s="28">
        <f>ROUNDDOWN(((ROW(C9775)-ROW(C$7))/C$5)+1,0)</f>
        <v/>
      </c>
    </row>
    <row r="9776">
      <c r="B9776" s="28">
        <f>IF(C9776&lt; $D$4+1,MOD(((ROW(B9776)-ROW(B$7))),$C$5)+1,"")</f>
        <v/>
      </c>
      <c r="C9776" s="28">
        <f>ROUNDDOWN(((ROW(C9776)-ROW(C$7))/C$5)+1,0)</f>
        <v/>
      </c>
    </row>
    <row r="9777">
      <c r="B9777" s="28">
        <f>IF(C9777&lt; $D$4+1,MOD(((ROW(B9777)-ROW(B$7))),$C$5)+1,"")</f>
        <v/>
      </c>
      <c r="C9777" s="28">
        <f>ROUNDDOWN(((ROW(C9777)-ROW(C$7))/C$5)+1,0)</f>
        <v/>
      </c>
    </row>
    <row r="9778">
      <c r="B9778" s="28">
        <f>IF(C9778&lt; $D$4+1,MOD(((ROW(B9778)-ROW(B$7))),$C$5)+1,"")</f>
        <v/>
      </c>
      <c r="C9778" s="28">
        <f>ROUNDDOWN(((ROW(C9778)-ROW(C$7))/C$5)+1,0)</f>
        <v/>
      </c>
    </row>
    <row r="9779">
      <c r="B9779" s="28">
        <f>IF(C9779&lt; $D$4+1,MOD(((ROW(B9779)-ROW(B$7))),$C$5)+1,"")</f>
        <v/>
      </c>
      <c r="C9779" s="28">
        <f>ROUNDDOWN(((ROW(C9779)-ROW(C$7))/C$5)+1,0)</f>
        <v/>
      </c>
    </row>
    <row r="9780">
      <c r="B9780" s="28">
        <f>IF(C9780&lt; $D$4+1,MOD(((ROW(B9780)-ROW(B$7))),$C$5)+1,"")</f>
        <v/>
      </c>
      <c r="C9780" s="28">
        <f>ROUNDDOWN(((ROW(C9780)-ROW(C$7))/C$5)+1,0)</f>
        <v/>
      </c>
    </row>
    <row r="9781">
      <c r="B9781" s="28">
        <f>IF(C9781&lt; $D$4+1,MOD(((ROW(B9781)-ROW(B$7))),$C$5)+1,"")</f>
        <v/>
      </c>
      <c r="C9781" s="28">
        <f>ROUNDDOWN(((ROW(C9781)-ROW(C$7))/C$5)+1,0)</f>
        <v/>
      </c>
    </row>
    <row r="9782">
      <c r="B9782" s="28">
        <f>IF(C9782&lt; $D$4+1,MOD(((ROW(B9782)-ROW(B$7))),$C$5)+1,"")</f>
        <v/>
      </c>
      <c r="C9782" s="28">
        <f>ROUNDDOWN(((ROW(C9782)-ROW(C$7))/C$5)+1,0)</f>
        <v/>
      </c>
    </row>
    <row r="9783">
      <c r="B9783" s="28">
        <f>IF(C9783&lt; $D$4+1,MOD(((ROW(B9783)-ROW(B$7))),$C$5)+1,"")</f>
        <v/>
      </c>
      <c r="C9783" s="28">
        <f>ROUNDDOWN(((ROW(C9783)-ROW(C$7))/C$5)+1,0)</f>
        <v/>
      </c>
    </row>
    <row r="9784">
      <c r="B9784" s="28">
        <f>IF(C9784&lt; $D$4+1,MOD(((ROW(B9784)-ROW(B$7))),$C$5)+1,"")</f>
        <v/>
      </c>
      <c r="C9784" s="28">
        <f>ROUNDDOWN(((ROW(C9784)-ROW(C$7))/C$5)+1,0)</f>
        <v/>
      </c>
    </row>
    <row r="9785">
      <c r="B9785" s="28">
        <f>IF(C9785&lt; $D$4+1,MOD(((ROW(B9785)-ROW(B$7))),$C$5)+1,"")</f>
        <v/>
      </c>
      <c r="C9785" s="28">
        <f>ROUNDDOWN(((ROW(C9785)-ROW(C$7))/C$5)+1,0)</f>
        <v/>
      </c>
    </row>
    <row r="9786">
      <c r="B9786" s="28">
        <f>IF(C9786&lt; $D$4+1,MOD(((ROW(B9786)-ROW(B$7))),$C$5)+1,"")</f>
        <v/>
      </c>
      <c r="C9786" s="28">
        <f>ROUNDDOWN(((ROW(C9786)-ROW(C$7))/C$5)+1,0)</f>
        <v/>
      </c>
    </row>
    <row r="9787">
      <c r="B9787" s="28">
        <f>IF(C9787&lt; $D$4+1,MOD(((ROW(B9787)-ROW(B$7))),$C$5)+1,"")</f>
        <v/>
      </c>
      <c r="C9787" s="28">
        <f>ROUNDDOWN(((ROW(C9787)-ROW(C$7))/C$5)+1,0)</f>
        <v/>
      </c>
    </row>
    <row r="9788">
      <c r="B9788" s="28">
        <f>IF(C9788&lt; $D$4+1,MOD(((ROW(B9788)-ROW(B$7))),$C$5)+1,"")</f>
        <v/>
      </c>
      <c r="C9788" s="28">
        <f>ROUNDDOWN(((ROW(C9788)-ROW(C$7))/C$5)+1,0)</f>
        <v/>
      </c>
    </row>
    <row r="9789">
      <c r="B9789" s="28">
        <f>IF(C9789&lt; $D$4+1,MOD(((ROW(B9789)-ROW(B$7))),$C$5)+1,"")</f>
        <v/>
      </c>
      <c r="C9789" s="28">
        <f>ROUNDDOWN(((ROW(C9789)-ROW(C$7))/C$5)+1,0)</f>
        <v/>
      </c>
    </row>
    <row r="9790">
      <c r="B9790" s="28">
        <f>IF(C9790&lt; $D$4+1,MOD(((ROW(B9790)-ROW(B$7))),$C$5)+1,"")</f>
        <v/>
      </c>
      <c r="C9790" s="28">
        <f>ROUNDDOWN(((ROW(C9790)-ROW(C$7))/C$5)+1,0)</f>
        <v/>
      </c>
    </row>
    <row r="9791">
      <c r="B9791" s="28">
        <f>IF(C9791&lt; $D$4+1,MOD(((ROW(B9791)-ROW(B$7))),$C$5)+1,"")</f>
        <v/>
      </c>
      <c r="C9791" s="28">
        <f>ROUNDDOWN(((ROW(C9791)-ROW(C$7))/C$5)+1,0)</f>
        <v/>
      </c>
    </row>
    <row r="9792">
      <c r="B9792" s="28">
        <f>IF(C9792&lt; $D$4+1,MOD(((ROW(B9792)-ROW(B$7))),$C$5)+1,"")</f>
        <v/>
      </c>
      <c r="C9792" s="28">
        <f>ROUNDDOWN(((ROW(C9792)-ROW(C$7))/C$5)+1,0)</f>
        <v/>
      </c>
    </row>
    <row r="9793">
      <c r="B9793" s="28">
        <f>IF(C9793&lt; $D$4+1,MOD(((ROW(B9793)-ROW(B$7))),$C$5)+1,"")</f>
        <v/>
      </c>
      <c r="C9793" s="28">
        <f>ROUNDDOWN(((ROW(C9793)-ROW(C$7))/C$5)+1,0)</f>
        <v/>
      </c>
    </row>
    <row r="9794">
      <c r="B9794" s="28">
        <f>IF(C9794&lt; $D$4+1,MOD(((ROW(B9794)-ROW(B$7))),$C$5)+1,"")</f>
        <v/>
      </c>
      <c r="C9794" s="28">
        <f>ROUNDDOWN(((ROW(C9794)-ROW(C$7))/C$5)+1,0)</f>
        <v/>
      </c>
    </row>
    <row r="9795">
      <c r="B9795" s="28">
        <f>IF(C9795&lt; $D$4+1,MOD(((ROW(B9795)-ROW(B$7))),$C$5)+1,"")</f>
        <v/>
      </c>
      <c r="C9795" s="28">
        <f>ROUNDDOWN(((ROW(C9795)-ROW(C$7))/C$5)+1,0)</f>
        <v/>
      </c>
    </row>
    <row r="9796">
      <c r="B9796" s="28">
        <f>IF(C9796&lt; $D$4+1,MOD(((ROW(B9796)-ROW(B$7))),$C$5)+1,"")</f>
        <v/>
      </c>
      <c r="C9796" s="28">
        <f>ROUNDDOWN(((ROW(C9796)-ROW(C$7))/C$5)+1,0)</f>
        <v/>
      </c>
    </row>
    <row r="9797">
      <c r="B9797" s="28">
        <f>IF(C9797&lt; $D$4+1,MOD(((ROW(B9797)-ROW(B$7))),$C$5)+1,"")</f>
        <v/>
      </c>
      <c r="C9797" s="28">
        <f>ROUNDDOWN(((ROW(C9797)-ROW(C$7))/C$5)+1,0)</f>
        <v/>
      </c>
    </row>
    <row r="9798">
      <c r="B9798" s="28">
        <f>IF(C9798&lt; $D$4+1,MOD(((ROW(B9798)-ROW(B$7))),$C$5)+1,"")</f>
        <v/>
      </c>
      <c r="C9798" s="28">
        <f>ROUNDDOWN(((ROW(C9798)-ROW(C$7))/C$5)+1,0)</f>
        <v/>
      </c>
    </row>
    <row r="9799">
      <c r="B9799" s="28">
        <f>IF(C9799&lt; $D$4+1,MOD(((ROW(B9799)-ROW(B$7))),$C$5)+1,"")</f>
        <v/>
      </c>
      <c r="C9799" s="28">
        <f>ROUNDDOWN(((ROW(C9799)-ROW(C$7))/C$5)+1,0)</f>
        <v/>
      </c>
    </row>
    <row r="9800">
      <c r="B9800" s="28">
        <f>IF(C9800&lt; $D$4+1,MOD(((ROW(B9800)-ROW(B$7))),$C$5)+1,"")</f>
        <v/>
      </c>
      <c r="C9800" s="28">
        <f>ROUNDDOWN(((ROW(C9800)-ROW(C$7))/C$5)+1,0)</f>
        <v/>
      </c>
    </row>
    <row r="9801">
      <c r="B9801" s="28">
        <f>IF(C9801&lt; $D$4+1,MOD(((ROW(B9801)-ROW(B$7))),$C$5)+1,"")</f>
        <v/>
      </c>
      <c r="C9801" s="28">
        <f>ROUNDDOWN(((ROW(C9801)-ROW(C$7))/C$5)+1,0)</f>
        <v/>
      </c>
    </row>
    <row r="9802">
      <c r="B9802" s="28">
        <f>IF(C9802&lt; $D$4+1,MOD(((ROW(B9802)-ROW(B$7))),$C$5)+1,"")</f>
        <v/>
      </c>
      <c r="C9802" s="28">
        <f>ROUNDDOWN(((ROW(C9802)-ROW(C$7))/C$5)+1,0)</f>
        <v/>
      </c>
    </row>
    <row r="9803">
      <c r="B9803" s="28">
        <f>IF(C9803&lt; $D$4+1,MOD(((ROW(B9803)-ROW(B$7))),$C$5)+1,"")</f>
        <v/>
      </c>
      <c r="C9803" s="28">
        <f>ROUNDDOWN(((ROW(C9803)-ROW(C$7))/C$5)+1,0)</f>
        <v/>
      </c>
    </row>
    <row r="9804">
      <c r="B9804" s="28">
        <f>IF(C9804&lt; $D$4+1,MOD(((ROW(B9804)-ROW(B$7))),$C$5)+1,"")</f>
        <v/>
      </c>
      <c r="C9804" s="28">
        <f>ROUNDDOWN(((ROW(C9804)-ROW(C$7))/C$5)+1,0)</f>
        <v/>
      </c>
    </row>
    <row r="9805">
      <c r="B9805" s="28">
        <f>IF(C9805&lt; $D$4+1,MOD(((ROW(B9805)-ROW(B$7))),$C$5)+1,"")</f>
        <v/>
      </c>
      <c r="C9805" s="28">
        <f>ROUNDDOWN(((ROW(C9805)-ROW(C$7))/C$5)+1,0)</f>
        <v/>
      </c>
    </row>
    <row r="9806">
      <c r="B9806" s="28">
        <f>IF(C9806&lt; $D$4+1,MOD(((ROW(B9806)-ROW(B$7))),$C$5)+1,"")</f>
        <v/>
      </c>
      <c r="C9806" s="28">
        <f>ROUNDDOWN(((ROW(C9806)-ROW(C$7))/C$5)+1,0)</f>
        <v/>
      </c>
    </row>
    <row r="9807">
      <c r="B9807" s="28">
        <f>IF(C9807&lt; $D$4+1,MOD(((ROW(B9807)-ROW(B$7))),$C$5)+1,"")</f>
        <v/>
      </c>
      <c r="C9807" s="28">
        <f>ROUNDDOWN(((ROW(C9807)-ROW(C$7))/C$5)+1,0)</f>
        <v/>
      </c>
    </row>
    <row r="9808">
      <c r="B9808" s="28">
        <f>IF(C9808&lt; $D$4+1,MOD(((ROW(B9808)-ROW(B$7))),$C$5)+1,"")</f>
        <v/>
      </c>
      <c r="C9808" s="28">
        <f>ROUNDDOWN(((ROW(C9808)-ROW(C$7))/C$5)+1,0)</f>
        <v/>
      </c>
    </row>
    <row r="9809">
      <c r="B9809" s="28">
        <f>IF(C9809&lt; $D$4+1,MOD(((ROW(B9809)-ROW(B$7))),$C$5)+1,"")</f>
        <v/>
      </c>
      <c r="C9809" s="28">
        <f>ROUNDDOWN(((ROW(C9809)-ROW(C$7))/C$5)+1,0)</f>
        <v/>
      </c>
    </row>
    <row r="9810">
      <c r="B9810" s="28">
        <f>IF(C9810&lt; $D$4+1,MOD(((ROW(B9810)-ROW(B$7))),$C$5)+1,"")</f>
        <v/>
      </c>
      <c r="C9810" s="28">
        <f>ROUNDDOWN(((ROW(C9810)-ROW(C$7))/C$5)+1,0)</f>
        <v/>
      </c>
    </row>
    <row r="9811">
      <c r="B9811" s="28">
        <f>IF(C9811&lt; $D$4+1,MOD(((ROW(B9811)-ROW(B$7))),$C$5)+1,"")</f>
        <v/>
      </c>
      <c r="C9811" s="28">
        <f>ROUNDDOWN(((ROW(C9811)-ROW(C$7))/C$5)+1,0)</f>
        <v/>
      </c>
    </row>
    <row r="9812">
      <c r="B9812" s="28">
        <f>IF(C9812&lt; $D$4+1,MOD(((ROW(B9812)-ROW(B$7))),$C$5)+1,"")</f>
        <v/>
      </c>
      <c r="C9812" s="28">
        <f>ROUNDDOWN(((ROW(C9812)-ROW(C$7))/C$5)+1,0)</f>
        <v/>
      </c>
    </row>
    <row r="9813">
      <c r="B9813" s="28">
        <f>IF(C9813&lt; $D$4+1,MOD(((ROW(B9813)-ROW(B$7))),$C$5)+1,"")</f>
        <v/>
      </c>
      <c r="C9813" s="28">
        <f>ROUNDDOWN(((ROW(C9813)-ROW(C$7))/C$5)+1,0)</f>
        <v/>
      </c>
    </row>
    <row r="9814">
      <c r="B9814" s="28">
        <f>IF(C9814&lt; $D$4+1,MOD(((ROW(B9814)-ROW(B$7))),$C$5)+1,"")</f>
        <v/>
      </c>
      <c r="C9814" s="28">
        <f>ROUNDDOWN(((ROW(C9814)-ROW(C$7))/C$5)+1,0)</f>
        <v/>
      </c>
    </row>
    <row r="9815">
      <c r="B9815" s="28">
        <f>IF(C9815&lt; $D$4+1,MOD(((ROW(B9815)-ROW(B$7))),$C$5)+1,"")</f>
        <v/>
      </c>
      <c r="C9815" s="28">
        <f>ROUNDDOWN(((ROW(C9815)-ROW(C$7))/C$5)+1,0)</f>
        <v/>
      </c>
    </row>
    <row r="9816">
      <c r="B9816" s="28">
        <f>IF(C9816&lt; $D$4+1,MOD(((ROW(B9816)-ROW(B$7))),$C$5)+1,"")</f>
        <v/>
      </c>
      <c r="C9816" s="28">
        <f>ROUNDDOWN(((ROW(C9816)-ROW(C$7))/C$5)+1,0)</f>
        <v/>
      </c>
    </row>
    <row r="9817">
      <c r="B9817" s="28">
        <f>IF(C9817&lt; $D$4+1,MOD(((ROW(B9817)-ROW(B$7))),$C$5)+1,"")</f>
        <v/>
      </c>
      <c r="C9817" s="28">
        <f>ROUNDDOWN(((ROW(C9817)-ROW(C$7))/C$5)+1,0)</f>
        <v/>
      </c>
    </row>
    <row r="9818">
      <c r="B9818" s="28">
        <f>IF(C9818&lt; $D$4+1,MOD(((ROW(B9818)-ROW(B$7))),$C$5)+1,"")</f>
        <v/>
      </c>
      <c r="C9818" s="28">
        <f>ROUNDDOWN(((ROW(C9818)-ROW(C$7))/C$5)+1,0)</f>
        <v/>
      </c>
    </row>
    <row r="9819">
      <c r="B9819" s="28">
        <f>IF(C9819&lt; $D$4+1,MOD(((ROW(B9819)-ROW(B$7))),$C$5)+1,"")</f>
        <v/>
      </c>
      <c r="C9819" s="28">
        <f>ROUNDDOWN(((ROW(C9819)-ROW(C$7))/C$5)+1,0)</f>
        <v/>
      </c>
    </row>
    <row r="9820">
      <c r="B9820" s="28">
        <f>IF(C9820&lt; $D$4+1,MOD(((ROW(B9820)-ROW(B$7))),$C$5)+1,"")</f>
        <v/>
      </c>
      <c r="C9820" s="28">
        <f>ROUNDDOWN(((ROW(C9820)-ROW(C$7))/C$5)+1,0)</f>
        <v/>
      </c>
    </row>
    <row r="9821">
      <c r="B9821" s="28">
        <f>IF(C9821&lt; $D$4+1,MOD(((ROW(B9821)-ROW(B$7))),$C$5)+1,"")</f>
        <v/>
      </c>
      <c r="C9821" s="28">
        <f>ROUNDDOWN(((ROW(C9821)-ROW(C$7))/C$5)+1,0)</f>
        <v/>
      </c>
    </row>
    <row r="9822">
      <c r="B9822" s="28">
        <f>IF(C9822&lt; $D$4+1,MOD(((ROW(B9822)-ROW(B$7))),$C$5)+1,"")</f>
        <v/>
      </c>
      <c r="C9822" s="28">
        <f>ROUNDDOWN(((ROW(C9822)-ROW(C$7))/C$5)+1,0)</f>
        <v/>
      </c>
    </row>
    <row r="9823">
      <c r="B9823" s="28">
        <f>IF(C9823&lt; $D$4+1,MOD(((ROW(B9823)-ROW(B$7))),$C$5)+1,"")</f>
        <v/>
      </c>
      <c r="C9823" s="28">
        <f>ROUNDDOWN(((ROW(C9823)-ROW(C$7))/C$5)+1,0)</f>
        <v/>
      </c>
    </row>
    <row r="9824">
      <c r="B9824" s="28">
        <f>IF(C9824&lt; $D$4+1,MOD(((ROW(B9824)-ROW(B$7))),$C$5)+1,"")</f>
        <v/>
      </c>
      <c r="C9824" s="28">
        <f>ROUNDDOWN(((ROW(C9824)-ROW(C$7))/C$5)+1,0)</f>
        <v/>
      </c>
    </row>
    <row r="9825">
      <c r="B9825" s="28">
        <f>IF(C9825&lt; $D$4+1,MOD(((ROW(B9825)-ROW(B$7))),$C$5)+1,"")</f>
        <v/>
      </c>
      <c r="C9825" s="28">
        <f>ROUNDDOWN(((ROW(C9825)-ROW(C$7))/C$5)+1,0)</f>
        <v/>
      </c>
    </row>
    <row r="9826">
      <c r="B9826" s="28">
        <f>IF(C9826&lt; $D$4+1,MOD(((ROW(B9826)-ROW(B$7))),$C$5)+1,"")</f>
        <v/>
      </c>
      <c r="C9826" s="28">
        <f>ROUNDDOWN(((ROW(C9826)-ROW(C$7))/C$5)+1,0)</f>
        <v/>
      </c>
    </row>
    <row r="9827">
      <c r="B9827" s="28">
        <f>IF(C9827&lt; $D$4+1,MOD(((ROW(B9827)-ROW(B$7))),$C$5)+1,"")</f>
        <v/>
      </c>
      <c r="C9827" s="28">
        <f>ROUNDDOWN(((ROW(C9827)-ROW(C$7))/C$5)+1,0)</f>
        <v/>
      </c>
    </row>
    <row r="9828">
      <c r="B9828" s="28">
        <f>IF(C9828&lt; $D$4+1,MOD(((ROW(B9828)-ROW(B$7))),$C$5)+1,"")</f>
        <v/>
      </c>
      <c r="C9828" s="28">
        <f>ROUNDDOWN(((ROW(C9828)-ROW(C$7))/C$5)+1,0)</f>
        <v/>
      </c>
    </row>
    <row r="9829">
      <c r="B9829" s="28">
        <f>IF(C9829&lt; $D$4+1,MOD(((ROW(B9829)-ROW(B$7))),$C$5)+1,"")</f>
        <v/>
      </c>
      <c r="C9829" s="28">
        <f>ROUNDDOWN(((ROW(C9829)-ROW(C$7))/C$5)+1,0)</f>
        <v/>
      </c>
    </row>
    <row r="9830">
      <c r="B9830" s="28">
        <f>IF(C9830&lt; $D$4+1,MOD(((ROW(B9830)-ROW(B$7))),$C$5)+1,"")</f>
        <v/>
      </c>
      <c r="C9830" s="28">
        <f>ROUNDDOWN(((ROW(C9830)-ROW(C$7))/C$5)+1,0)</f>
        <v/>
      </c>
    </row>
    <row r="9831">
      <c r="B9831" s="28">
        <f>IF(C9831&lt; $D$4+1,MOD(((ROW(B9831)-ROW(B$7))),$C$5)+1,"")</f>
        <v/>
      </c>
      <c r="C9831" s="28">
        <f>ROUNDDOWN(((ROW(C9831)-ROW(C$7))/C$5)+1,0)</f>
        <v/>
      </c>
    </row>
    <row r="9832">
      <c r="B9832" s="28">
        <f>IF(C9832&lt; $D$4+1,MOD(((ROW(B9832)-ROW(B$7))),$C$5)+1,"")</f>
        <v/>
      </c>
      <c r="C9832" s="28">
        <f>ROUNDDOWN(((ROW(C9832)-ROW(C$7))/C$5)+1,0)</f>
        <v/>
      </c>
    </row>
    <row r="9833">
      <c r="B9833" s="28">
        <f>IF(C9833&lt; $D$4+1,MOD(((ROW(B9833)-ROW(B$7))),$C$5)+1,"")</f>
        <v/>
      </c>
      <c r="C9833" s="28">
        <f>ROUNDDOWN(((ROW(C9833)-ROW(C$7))/C$5)+1,0)</f>
        <v/>
      </c>
    </row>
    <row r="9834">
      <c r="B9834" s="28">
        <f>IF(C9834&lt; $D$4+1,MOD(((ROW(B9834)-ROW(B$7))),$C$5)+1,"")</f>
        <v/>
      </c>
      <c r="C9834" s="28">
        <f>ROUNDDOWN(((ROW(C9834)-ROW(C$7))/C$5)+1,0)</f>
        <v/>
      </c>
    </row>
    <row r="9835">
      <c r="B9835" s="28">
        <f>IF(C9835&lt; $D$4+1,MOD(((ROW(B9835)-ROW(B$7))),$C$5)+1,"")</f>
        <v/>
      </c>
      <c r="C9835" s="28">
        <f>ROUNDDOWN(((ROW(C9835)-ROW(C$7))/C$5)+1,0)</f>
        <v/>
      </c>
    </row>
    <row r="9836">
      <c r="B9836" s="28">
        <f>IF(C9836&lt; $D$4+1,MOD(((ROW(B9836)-ROW(B$7))),$C$5)+1,"")</f>
        <v/>
      </c>
      <c r="C9836" s="28">
        <f>ROUNDDOWN(((ROW(C9836)-ROW(C$7))/C$5)+1,0)</f>
        <v/>
      </c>
    </row>
    <row r="9837">
      <c r="B9837" s="28">
        <f>IF(C9837&lt; $D$4+1,MOD(((ROW(B9837)-ROW(B$7))),$C$5)+1,"")</f>
        <v/>
      </c>
      <c r="C9837" s="28">
        <f>ROUNDDOWN(((ROW(C9837)-ROW(C$7))/C$5)+1,0)</f>
        <v/>
      </c>
    </row>
    <row r="9838">
      <c r="B9838" s="28">
        <f>IF(C9838&lt; $D$4+1,MOD(((ROW(B9838)-ROW(B$7))),$C$5)+1,"")</f>
        <v/>
      </c>
      <c r="C9838" s="28">
        <f>ROUNDDOWN(((ROW(C9838)-ROW(C$7))/C$5)+1,0)</f>
        <v/>
      </c>
    </row>
    <row r="9839">
      <c r="B9839" s="28">
        <f>IF(C9839&lt; $D$4+1,MOD(((ROW(B9839)-ROW(B$7))),$C$5)+1,"")</f>
        <v/>
      </c>
      <c r="C9839" s="28">
        <f>ROUNDDOWN(((ROW(C9839)-ROW(C$7))/C$5)+1,0)</f>
        <v/>
      </c>
    </row>
    <row r="9840">
      <c r="B9840" s="28">
        <f>IF(C9840&lt; $D$4+1,MOD(((ROW(B9840)-ROW(B$7))),$C$5)+1,"")</f>
        <v/>
      </c>
      <c r="C9840" s="28">
        <f>ROUNDDOWN(((ROW(C9840)-ROW(C$7))/C$5)+1,0)</f>
        <v/>
      </c>
    </row>
    <row r="9841">
      <c r="B9841" s="28">
        <f>IF(C9841&lt; $D$4+1,MOD(((ROW(B9841)-ROW(B$7))),$C$5)+1,"")</f>
        <v/>
      </c>
      <c r="C9841" s="28">
        <f>ROUNDDOWN(((ROW(C9841)-ROW(C$7))/C$5)+1,0)</f>
        <v/>
      </c>
    </row>
    <row r="9842">
      <c r="B9842" s="28">
        <f>IF(C9842&lt; $D$4+1,MOD(((ROW(B9842)-ROW(B$7))),$C$5)+1,"")</f>
        <v/>
      </c>
      <c r="C9842" s="28">
        <f>ROUNDDOWN(((ROW(C9842)-ROW(C$7))/C$5)+1,0)</f>
        <v/>
      </c>
    </row>
    <row r="9843">
      <c r="B9843" s="28">
        <f>IF(C9843&lt; $D$4+1,MOD(((ROW(B9843)-ROW(B$7))),$C$5)+1,"")</f>
        <v/>
      </c>
      <c r="C9843" s="28">
        <f>ROUNDDOWN(((ROW(C9843)-ROW(C$7))/C$5)+1,0)</f>
        <v/>
      </c>
    </row>
    <row r="9844">
      <c r="B9844" s="28">
        <f>IF(C9844&lt; $D$4+1,MOD(((ROW(B9844)-ROW(B$7))),$C$5)+1,"")</f>
        <v/>
      </c>
      <c r="C9844" s="28">
        <f>ROUNDDOWN(((ROW(C9844)-ROW(C$7))/C$5)+1,0)</f>
        <v/>
      </c>
    </row>
    <row r="9845">
      <c r="B9845" s="28">
        <f>IF(C9845&lt; $D$4+1,MOD(((ROW(B9845)-ROW(B$7))),$C$5)+1,"")</f>
        <v/>
      </c>
      <c r="C9845" s="28">
        <f>ROUNDDOWN(((ROW(C9845)-ROW(C$7))/C$5)+1,0)</f>
        <v/>
      </c>
    </row>
    <row r="9846">
      <c r="B9846" s="28">
        <f>IF(C9846&lt; $D$4+1,MOD(((ROW(B9846)-ROW(B$7))),$C$5)+1,"")</f>
        <v/>
      </c>
      <c r="C9846" s="28">
        <f>ROUNDDOWN(((ROW(C9846)-ROW(C$7))/C$5)+1,0)</f>
        <v/>
      </c>
    </row>
    <row r="9847">
      <c r="B9847" s="28">
        <f>IF(C9847&lt; $D$4+1,MOD(((ROW(B9847)-ROW(B$7))),$C$5)+1,"")</f>
        <v/>
      </c>
      <c r="C9847" s="28">
        <f>ROUNDDOWN(((ROW(C9847)-ROW(C$7))/C$5)+1,0)</f>
        <v/>
      </c>
    </row>
    <row r="9848">
      <c r="B9848" s="28">
        <f>IF(C9848&lt; $D$4+1,MOD(((ROW(B9848)-ROW(B$7))),$C$5)+1,"")</f>
        <v/>
      </c>
      <c r="C9848" s="28">
        <f>ROUNDDOWN(((ROW(C9848)-ROW(C$7))/C$5)+1,0)</f>
        <v/>
      </c>
    </row>
    <row r="9849">
      <c r="B9849" s="28">
        <f>IF(C9849&lt; $D$4+1,MOD(((ROW(B9849)-ROW(B$7))),$C$5)+1,"")</f>
        <v/>
      </c>
      <c r="C9849" s="28">
        <f>ROUNDDOWN(((ROW(C9849)-ROW(C$7))/C$5)+1,0)</f>
        <v/>
      </c>
    </row>
    <row r="9850">
      <c r="B9850" s="28">
        <f>IF(C9850&lt; $D$4+1,MOD(((ROW(B9850)-ROW(B$7))),$C$5)+1,"")</f>
        <v/>
      </c>
      <c r="C9850" s="28">
        <f>ROUNDDOWN(((ROW(C9850)-ROW(C$7))/C$5)+1,0)</f>
        <v/>
      </c>
    </row>
    <row r="9851">
      <c r="B9851" s="28">
        <f>IF(C9851&lt; $D$4+1,MOD(((ROW(B9851)-ROW(B$7))),$C$5)+1,"")</f>
        <v/>
      </c>
      <c r="C9851" s="28">
        <f>ROUNDDOWN(((ROW(C9851)-ROW(C$7))/C$5)+1,0)</f>
        <v/>
      </c>
    </row>
    <row r="9852">
      <c r="B9852" s="28">
        <f>IF(C9852&lt; $D$4+1,MOD(((ROW(B9852)-ROW(B$7))),$C$5)+1,"")</f>
        <v/>
      </c>
      <c r="C9852" s="28">
        <f>ROUNDDOWN(((ROW(C9852)-ROW(C$7))/C$5)+1,0)</f>
        <v/>
      </c>
    </row>
    <row r="9853">
      <c r="B9853" s="28">
        <f>IF(C9853&lt; $D$4+1,MOD(((ROW(B9853)-ROW(B$7))),$C$5)+1,"")</f>
        <v/>
      </c>
      <c r="C9853" s="28">
        <f>ROUNDDOWN(((ROW(C9853)-ROW(C$7))/C$5)+1,0)</f>
        <v/>
      </c>
    </row>
    <row r="9854">
      <c r="B9854" s="28">
        <f>IF(C9854&lt; $D$4+1,MOD(((ROW(B9854)-ROW(B$7))),$C$5)+1,"")</f>
        <v/>
      </c>
      <c r="C9854" s="28">
        <f>ROUNDDOWN(((ROW(C9854)-ROW(C$7))/C$5)+1,0)</f>
        <v/>
      </c>
    </row>
    <row r="9855">
      <c r="B9855" s="28">
        <f>IF(C9855&lt; $D$4+1,MOD(((ROW(B9855)-ROW(B$7))),$C$5)+1,"")</f>
        <v/>
      </c>
      <c r="C9855" s="28">
        <f>ROUNDDOWN(((ROW(C9855)-ROW(C$7))/C$5)+1,0)</f>
        <v/>
      </c>
    </row>
    <row r="9856">
      <c r="B9856" s="28">
        <f>IF(C9856&lt; $D$4+1,MOD(((ROW(B9856)-ROW(B$7))),$C$5)+1,"")</f>
        <v/>
      </c>
      <c r="C9856" s="28">
        <f>ROUNDDOWN(((ROW(C9856)-ROW(C$7))/C$5)+1,0)</f>
        <v/>
      </c>
    </row>
    <row r="9857">
      <c r="B9857" s="28">
        <f>IF(C9857&lt; $D$4+1,MOD(((ROW(B9857)-ROW(B$7))),$C$5)+1,"")</f>
        <v/>
      </c>
      <c r="C9857" s="28">
        <f>ROUNDDOWN(((ROW(C9857)-ROW(C$7))/C$5)+1,0)</f>
        <v/>
      </c>
    </row>
    <row r="9858">
      <c r="B9858" s="28">
        <f>IF(C9858&lt; $D$4+1,MOD(((ROW(B9858)-ROW(B$7))),$C$5)+1,"")</f>
        <v/>
      </c>
      <c r="C9858" s="28">
        <f>ROUNDDOWN(((ROW(C9858)-ROW(C$7))/C$5)+1,0)</f>
        <v/>
      </c>
    </row>
    <row r="9859">
      <c r="B9859" s="28">
        <f>IF(C9859&lt; $D$4+1,MOD(((ROW(B9859)-ROW(B$7))),$C$5)+1,"")</f>
        <v/>
      </c>
      <c r="C9859" s="28">
        <f>ROUNDDOWN(((ROW(C9859)-ROW(C$7))/C$5)+1,0)</f>
        <v/>
      </c>
    </row>
    <row r="9860">
      <c r="B9860" s="28">
        <f>IF(C9860&lt; $D$4+1,MOD(((ROW(B9860)-ROW(B$7))),$C$5)+1,"")</f>
        <v/>
      </c>
      <c r="C9860" s="28">
        <f>ROUNDDOWN(((ROW(C9860)-ROW(C$7))/C$5)+1,0)</f>
        <v/>
      </c>
    </row>
    <row r="9861">
      <c r="B9861" s="28">
        <f>IF(C9861&lt; $D$4+1,MOD(((ROW(B9861)-ROW(B$7))),$C$5)+1,"")</f>
        <v/>
      </c>
      <c r="C9861" s="28">
        <f>ROUNDDOWN(((ROW(C9861)-ROW(C$7))/C$5)+1,0)</f>
        <v/>
      </c>
    </row>
    <row r="9862">
      <c r="B9862" s="28">
        <f>IF(C9862&lt; $D$4+1,MOD(((ROW(B9862)-ROW(B$7))),$C$5)+1,"")</f>
        <v/>
      </c>
      <c r="C9862" s="28">
        <f>ROUNDDOWN(((ROW(C9862)-ROW(C$7))/C$5)+1,0)</f>
        <v/>
      </c>
    </row>
    <row r="9863">
      <c r="B9863" s="28">
        <f>IF(C9863&lt; $D$4+1,MOD(((ROW(B9863)-ROW(B$7))),$C$5)+1,"")</f>
        <v/>
      </c>
      <c r="C9863" s="28">
        <f>ROUNDDOWN(((ROW(C9863)-ROW(C$7))/C$5)+1,0)</f>
        <v/>
      </c>
    </row>
    <row r="9864">
      <c r="B9864" s="28">
        <f>IF(C9864&lt; $D$4+1,MOD(((ROW(B9864)-ROW(B$7))),$C$5)+1,"")</f>
        <v/>
      </c>
      <c r="C9864" s="28">
        <f>ROUNDDOWN(((ROW(C9864)-ROW(C$7))/C$5)+1,0)</f>
        <v/>
      </c>
    </row>
    <row r="9865">
      <c r="B9865" s="28">
        <f>IF(C9865&lt; $D$4+1,MOD(((ROW(B9865)-ROW(B$7))),$C$5)+1,"")</f>
        <v/>
      </c>
      <c r="C9865" s="28">
        <f>ROUNDDOWN(((ROW(C9865)-ROW(C$7))/C$5)+1,0)</f>
        <v/>
      </c>
    </row>
    <row r="9866">
      <c r="B9866" s="28">
        <f>IF(C9866&lt; $D$4+1,MOD(((ROW(B9866)-ROW(B$7))),$C$5)+1,"")</f>
        <v/>
      </c>
      <c r="C9866" s="28">
        <f>ROUNDDOWN(((ROW(C9866)-ROW(C$7))/C$5)+1,0)</f>
        <v/>
      </c>
    </row>
    <row r="9867">
      <c r="B9867" s="28">
        <f>IF(C9867&lt; $D$4+1,MOD(((ROW(B9867)-ROW(B$7))),$C$5)+1,"")</f>
        <v/>
      </c>
      <c r="C9867" s="28">
        <f>ROUNDDOWN(((ROW(C9867)-ROW(C$7))/C$5)+1,0)</f>
        <v/>
      </c>
    </row>
    <row r="9868">
      <c r="B9868" s="28">
        <f>IF(C9868&lt; $D$4+1,MOD(((ROW(B9868)-ROW(B$7))),$C$5)+1,"")</f>
        <v/>
      </c>
      <c r="C9868" s="28">
        <f>ROUNDDOWN(((ROW(C9868)-ROW(C$7))/C$5)+1,0)</f>
        <v/>
      </c>
    </row>
    <row r="9869">
      <c r="B9869" s="28">
        <f>IF(C9869&lt; $D$4+1,MOD(((ROW(B9869)-ROW(B$7))),$C$5)+1,"")</f>
        <v/>
      </c>
      <c r="C9869" s="28">
        <f>ROUNDDOWN(((ROW(C9869)-ROW(C$7))/C$5)+1,0)</f>
        <v/>
      </c>
    </row>
    <row r="9870">
      <c r="B9870" s="28">
        <f>IF(C9870&lt; $D$4+1,MOD(((ROW(B9870)-ROW(B$7))),$C$5)+1,"")</f>
        <v/>
      </c>
      <c r="C9870" s="28">
        <f>ROUNDDOWN(((ROW(C9870)-ROW(C$7))/C$5)+1,0)</f>
        <v/>
      </c>
    </row>
    <row r="9871">
      <c r="B9871" s="28">
        <f>IF(C9871&lt; $D$4+1,MOD(((ROW(B9871)-ROW(B$7))),$C$5)+1,"")</f>
        <v/>
      </c>
      <c r="C9871" s="28">
        <f>ROUNDDOWN(((ROW(C9871)-ROW(C$7))/C$5)+1,0)</f>
        <v/>
      </c>
    </row>
    <row r="9872">
      <c r="B9872" s="28">
        <f>IF(C9872&lt; $D$4+1,MOD(((ROW(B9872)-ROW(B$7))),$C$5)+1,"")</f>
        <v/>
      </c>
      <c r="C9872" s="28">
        <f>ROUNDDOWN(((ROW(C9872)-ROW(C$7))/C$5)+1,0)</f>
        <v/>
      </c>
    </row>
    <row r="9873">
      <c r="B9873" s="28">
        <f>IF(C9873&lt; $D$4+1,MOD(((ROW(B9873)-ROW(B$7))),$C$5)+1,"")</f>
        <v/>
      </c>
      <c r="C9873" s="28">
        <f>ROUNDDOWN(((ROW(C9873)-ROW(C$7))/C$5)+1,0)</f>
        <v/>
      </c>
    </row>
    <row r="9874">
      <c r="B9874" s="28">
        <f>IF(C9874&lt; $D$4+1,MOD(((ROW(B9874)-ROW(B$7))),$C$5)+1,"")</f>
        <v/>
      </c>
      <c r="C9874" s="28">
        <f>ROUNDDOWN(((ROW(C9874)-ROW(C$7))/C$5)+1,0)</f>
        <v/>
      </c>
    </row>
    <row r="9875">
      <c r="B9875" s="28">
        <f>IF(C9875&lt; $D$4+1,MOD(((ROW(B9875)-ROW(B$7))),$C$5)+1,"")</f>
        <v/>
      </c>
      <c r="C9875" s="28">
        <f>ROUNDDOWN(((ROW(C9875)-ROW(C$7))/C$5)+1,0)</f>
        <v/>
      </c>
    </row>
    <row r="9876">
      <c r="B9876" s="28">
        <f>IF(C9876&lt; $D$4+1,MOD(((ROW(B9876)-ROW(B$7))),$C$5)+1,"")</f>
        <v/>
      </c>
      <c r="C9876" s="28">
        <f>ROUNDDOWN(((ROW(C9876)-ROW(C$7))/C$5)+1,0)</f>
        <v/>
      </c>
    </row>
    <row r="9877">
      <c r="B9877" s="28">
        <f>IF(C9877&lt; $D$4+1,MOD(((ROW(B9877)-ROW(B$7))),$C$5)+1,"")</f>
        <v/>
      </c>
      <c r="C9877" s="28">
        <f>ROUNDDOWN(((ROW(C9877)-ROW(C$7))/C$5)+1,0)</f>
        <v/>
      </c>
    </row>
    <row r="9878">
      <c r="B9878" s="28">
        <f>IF(C9878&lt; $D$4+1,MOD(((ROW(B9878)-ROW(B$7))),$C$5)+1,"")</f>
        <v/>
      </c>
      <c r="C9878" s="28">
        <f>ROUNDDOWN(((ROW(C9878)-ROW(C$7))/C$5)+1,0)</f>
        <v/>
      </c>
    </row>
    <row r="9879">
      <c r="B9879" s="28">
        <f>IF(C9879&lt; $D$4+1,MOD(((ROW(B9879)-ROW(B$7))),$C$5)+1,"")</f>
        <v/>
      </c>
      <c r="C9879" s="28">
        <f>ROUNDDOWN(((ROW(C9879)-ROW(C$7))/C$5)+1,0)</f>
        <v/>
      </c>
    </row>
    <row r="9880">
      <c r="B9880" s="28">
        <f>IF(C9880&lt; $D$4+1,MOD(((ROW(B9880)-ROW(B$7))),$C$5)+1,"")</f>
        <v/>
      </c>
      <c r="C9880" s="28">
        <f>ROUNDDOWN(((ROW(C9880)-ROW(C$7))/C$5)+1,0)</f>
        <v/>
      </c>
    </row>
    <row r="9881">
      <c r="B9881" s="28">
        <f>IF(C9881&lt; $D$4+1,MOD(((ROW(B9881)-ROW(B$7))),$C$5)+1,"")</f>
        <v/>
      </c>
      <c r="C9881" s="28">
        <f>ROUNDDOWN(((ROW(C9881)-ROW(C$7))/C$5)+1,0)</f>
        <v/>
      </c>
    </row>
    <row r="9882">
      <c r="B9882" s="28">
        <f>IF(C9882&lt; $D$4+1,MOD(((ROW(B9882)-ROW(B$7))),$C$5)+1,"")</f>
        <v/>
      </c>
      <c r="C9882" s="28">
        <f>ROUNDDOWN(((ROW(C9882)-ROW(C$7))/C$5)+1,0)</f>
        <v/>
      </c>
    </row>
    <row r="9883">
      <c r="B9883" s="28">
        <f>IF(C9883&lt; $D$4+1,MOD(((ROW(B9883)-ROW(B$7))),$C$5)+1,"")</f>
        <v/>
      </c>
      <c r="C9883" s="28">
        <f>ROUNDDOWN(((ROW(C9883)-ROW(C$7))/C$5)+1,0)</f>
        <v/>
      </c>
    </row>
    <row r="9884">
      <c r="B9884" s="28">
        <f>IF(C9884&lt; $D$4+1,MOD(((ROW(B9884)-ROW(B$7))),$C$5)+1,"")</f>
        <v/>
      </c>
      <c r="C9884" s="28">
        <f>ROUNDDOWN(((ROW(C9884)-ROW(C$7))/C$5)+1,0)</f>
        <v/>
      </c>
    </row>
    <row r="9885">
      <c r="B9885" s="28">
        <f>IF(C9885&lt; $D$4+1,MOD(((ROW(B9885)-ROW(B$7))),$C$5)+1,"")</f>
        <v/>
      </c>
      <c r="C9885" s="28">
        <f>ROUNDDOWN(((ROW(C9885)-ROW(C$7))/C$5)+1,0)</f>
        <v/>
      </c>
    </row>
    <row r="9886">
      <c r="B9886" s="28">
        <f>IF(C9886&lt; $D$4+1,MOD(((ROW(B9886)-ROW(B$7))),$C$5)+1,"")</f>
        <v/>
      </c>
      <c r="C9886" s="28">
        <f>ROUNDDOWN(((ROW(C9886)-ROW(C$7))/C$5)+1,0)</f>
        <v/>
      </c>
    </row>
    <row r="9887">
      <c r="B9887" s="28">
        <f>IF(C9887&lt; $D$4+1,MOD(((ROW(B9887)-ROW(B$7))),$C$5)+1,"")</f>
        <v/>
      </c>
      <c r="C9887" s="28">
        <f>ROUNDDOWN(((ROW(C9887)-ROW(C$7))/C$5)+1,0)</f>
        <v/>
      </c>
    </row>
    <row r="9888">
      <c r="B9888" s="28">
        <f>IF(C9888&lt; $D$4+1,MOD(((ROW(B9888)-ROW(B$7))),$C$5)+1,"")</f>
        <v/>
      </c>
      <c r="C9888" s="28">
        <f>ROUNDDOWN(((ROW(C9888)-ROW(C$7))/C$5)+1,0)</f>
        <v/>
      </c>
    </row>
    <row r="9889">
      <c r="B9889" s="28">
        <f>IF(C9889&lt; $D$4+1,MOD(((ROW(B9889)-ROW(B$7))),$C$5)+1,"")</f>
        <v/>
      </c>
      <c r="C9889" s="28">
        <f>ROUNDDOWN(((ROW(C9889)-ROW(C$7))/C$5)+1,0)</f>
        <v/>
      </c>
    </row>
    <row r="9890">
      <c r="B9890" s="28">
        <f>IF(C9890&lt; $D$4+1,MOD(((ROW(B9890)-ROW(B$7))),$C$5)+1,"")</f>
        <v/>
      </c>
      <c r="C9890" s="28">
        <f>ROUNDDOWN(((ROW(C9890)-ROW(C$7))/C$5)+1,0)</f>
        <v/>
      </c>
    </row>
    <row r="9891">
      <c r="B9891" s="28">
        <f>IF(C9891&lt; $D$4+1,MOD(((ROW(B9891)-ROW(B$7))),$C$5)+1,"")</f>
        <v/>
      </c>
      <c r="C9891" s="28">
        <f>ROUNDDOWN(((ROW(C9891)-ROW(C$7))/C$5)+1,0)</f>
        <v/>
      </c>
    </row>
    <row r="9892">
      <c r="B9892" s="28">
        <f>IF(C9892&lt; $D$4+1,MOD(((ROW(B9892)-ROW(B$7))),$C$5)+1,"")</f>
        <v/>
      </c>
      <c r="C9892" s="28">
        <f>ROUNDDOWN(((ROW(C9892)-ROW(C$7))/C$5)+1,0)</f>
        <v/>
      </c>
    </row>
    <row r="9893">
      <c r="B9893" s="28">
        <f>IF(C9893&lt; $D$4+1,MOD(((ROW(B9893)-ROW(B$7))),$C$5)+1,"")</f>
        <v/>
      </c>
      <c r="C9893" s="28">
        <f>ROUNDDOWN(((ROW(C9893)-ROW(C$7))/C$5)+1,0)</f>
        <v/>
      </c>
    </row>
    <row r="9894">
      <c r="B9894" s="28">
        <f>IF(C9894&lt; $D$4+1,MOD(((ROW(B9894)-ROW(B$7))),$C$5)+1,"")</f>
        <v/>
      </c>
      <c r="C9894" s="28">
        <f>ROUNDDOWN(((ROW(C9894)-ROW(C$7))/C$5)+1,0)</f>
        <v/>
      </c>
    </row>
    <row r="9895">
      <c r="B9895" s="28">
        <f>IF(C9895&lt; $D$4+1,MOD(((ROW(B9895)-ROW(B$7))),$C$5)+1,"")</f>
        <v/>
      </c>
      <c r="C9895" s="28">
        <f>ROUNDDOWN(((ROW(C9895)-ROW(C$7))/C$5)+1,0)</f>
        <v/>
      </c>
    </row>
    <row r="9896">
      <c r="B9896" s="28">
        <f>IF(C9896&lt; $D$4+1,MOD(((ROW(B9896)-ROW(B$7))),$C$5)+1,"")</f>
        <v/>
      </c>
      <c r="C9896" s="28">
        <f>ROUNDDOWN(((ROW(C9896)-ROW(C$7))/C$5)+1,0)</f>
        <v/>
      </c>
    </row>
    <row r="9897">
      <c r="B9897" s="28">
        <f>IF(C9897&lt; $D$4+1,MOD(((ROW(B9897)-ROW(B$7))),$C$5)+1,"")</f>
        <v/>
      </c>
      <c r="C9897" s="28">
        <f>ROUNDDOWN(((ROW(C9897)-ROW(C$7))/C$5)+1,0)</f>
        <v/>
      </c>
    </row>
    <row r="9898">
      <c r="B9898" s="28">
        <f>IF(C9898&lt; $D$4+1,MOD(((ROW(B9898)-ROW(B$7))),$C$5)+1,"")</f>
        <v/>
      </c>
      <c r="C9898" s="28">
        <f>ROUNDDOWN(((ROW(C9898)-ROW(C$7))/C$5)+1,0)</f>
        <v/>
      </c>
    </row>
    <row r="9899">
      <c r="B9899" s="28">
        <f>IF(C9899&lt; $D$4+1,MOD(((ROW(B9899)-ROW(B$7))),$C$5)+1,"")</f>
        <v/>
      </c>
      <c r="C9899" s="28">
        <f>ROUNDDOWN(((ROW(C9899)-ROW(C$7))/C$5)+1,0)</f>
        <v/>
      </c>
    </row>
    <row r="9900">
      <c r="B9900" s="28">
        <f>IF(C9900&lt; $D$4+1,MOD(((ROW(B9900)-ROW(B$7))),$C$5)+1,"")</f>
        <v/>
      </c>
      <c r="C9900" s="28">
        <f>ROUNDDOWN(((ROW(C9900)-ROW(C$7))/C$5)+1,0)</f>
        <v/>
      </c>
    </row>
    <row r="9901">
      <c r="B9901" s="28">
        <f>IF(C9901&lt; $D$4+1,MOD(((ROW(B9901)-ROW(B$7))),$C$5)+1,"")</f>
        <v/>
      </c>
      <c r="C9901" s="28">
        <f>ROUNDDOWN(((ROW(C9901)-ROW(C$7))/C$5)+1,0)</f>
        <v/>
      </c>
    </row>
    <row r="9902">
      <c r="B9902" s="28">
        <f>IF(C9902&lt; $D$4+1,MOD(((ROW(B9902)-ROW(B$7))),$C$5)+1,"")</f>
        <v/>
      </c>
      <c r="C9902" s="28">
        <f>ROUNDDOWN(((ROW(C9902)-ROW(C$7))/C$5)+1,0)</f>
        <v/>
      </c>
    </row>
    <row r="9903">
      <c r="B9903" s="28">
        <f>IF(C9903&lt; $D$4+1,MOD(((ROW(B9903)-ROW(B$7))),$C$5)+1,"")</f>
        <v/>
      </c>
      <c r="C9903" s="28">
        <f>ROUNDDOWN(((ROW(C9903)-ROW(C$7))/C$5)+1,0)</f>
        <v/>
      </c>
    </row>
    <row r="9904">
      <c r="B9904" s="28">
        <f>IF(C9904&lt; $D$4+1,MOD(((ROW(B9904)-ROW(B$7))),$C$5)+1,"")</f>
        <v/>
      </c>
      <c r="C9904" s="28">
        <f>ROUNDDOWN(((ROW(C9904)-ROW(C$7))/C$5)+1,0)</f>
        <v/>
      </c>
    </row>
    <row r="9905">
      <c r="B9905" s="28">
        <f>IF(C9905&lt; $D$4+1,MOD(((ROW(B9905)-ROW(B$7))),$C$5)+1,"")</f>
        <v/>
      </c>
      <c r="C9905" s="28">
        <f>ROUNDDOWN(((ROW(C9905)-ROW(C$7))/C$5)+1,0)</f>
        <v/>
      </c>
    </row>
    <row r="9906">
      <c r="B9906" s="28">
        <f>IF(C9906&lt; $D$4+1,MOD(((ROW(B9906)-ROW(B$7))),$C$5)+1,"")</f>
        <v/>
      </c>
      <c r="C9906" s="28">
        <f>ROUNDDOWN(((ROW(C9906)-ROW(C$7))/C$5)+1,0)</f>
        <v/>
      </c>
    </row>
    <row r="9907">
      <c r="B9907" s="28">
        <f>IF(C9907&lt; $D$4+1,MOD(((ROW(B9907)-ROW(B$7))),$C$5)+1,"")</f>
        <v/>
      </c>
      <c r="C9907" s="28">
        <f>ROUNDDOWN(((ROW(C9907)-ROW(C$7))/C$5)+1,0)</f>
        <v/>
      </c>
    </row>
    <row r="9908">
      <c r="B9908" s="28">
        <f>IF(C9908&lt; $D$4+1,MOD(((ROW(B9908)-ROW(B$7))),$C$5)+1,"")</f>
        <v/>
      </c>
      <c r="C9908" s="28">
        <f>ROUNDDOWN(((ROW(C9908)-ROW(C$7))/C$5)+1,0)</f>
        <v/>
      </c>
    </row>
    <row r="9909">
      <c r="B9909" s="28">
        <f>IF(C9909&lt; $D$4+1,MOD(((ROW(B9909)-ROW(B$7))),$C$5)+1,"")</f>
        <v/>
      </c>
      <c r="C9909" s="28">
        <f>ROUNDDOWN(((ROW(C9909)-ROW(C$7))/C$5)+1,0)</f>
        <v/>
      </c>
    </row>
    <row r="9910">
      <c r="B9910" s="28">
        <f>IF(C9910&lt; $D$4+1,MOD(((ROW(B9910)-ROW(B$7))),$C$5)+1,"")</f>
        <v/>
      </c>
      <c r="C9910" s="28">
        <f>ROUNDDOWN(((ROW(C9910)-ROW(C$7))/C$5)+1,0)</f>
        <v/>
      </c>
    </row>
    <row r="9911">
      <c r="B9911" s="28">
        <f>IF(C9911&lt; $D$4+1,MOD(((ROW(B9911)-ROW(B$7))),$C$5)+1,"")</f>
        <v/>
      </c>
      <c r="C9911" s="28">
        <f>ROUNDDOWN(((ROW(C9911)-ROW(C$7))/C$5)+1,0)</f>
        <v/>
      </c>
    </row>
    <row r="9912">
      <c r="B9912" s="28">
        <f>IF(C9912&lt; $D$4+1,MOD(((ROW(B9912)-ROW(B$7))),$C$5)+1,"")</f>
        <v/>
      </c>
      <c r="C9912" s="28">
        <f>ROUNDDOWN(((ROW(C9912)-ROW(C$7))/C$5)+1,0)</f>
        <v/>
      </c>
    </row>
    <row r="9913">
      <c r="B9913" s="28">
        <f>IF(C9913&lt; $D$4+1,MOD(((ROW(B9913)-ROW(B$7))),$C$5)+1,"")</f>
        <v/>
      </c>
      <c r="C9913" s="28">
        <f>ROUNDDOWN(((ROW(C9913)-ROW(C$7))/C$5)+1,0)</f>
        <v/>
      </c>
    </row>
    <row r="9914">
      <c r="B9914" s="28">
        <f>IF(C9914&lt; $D$4+1,MOD(((ROW(B9914)-ROW(B$7))),$C$5)+1,"")</f>
        <v/>
      </c>
      <c r="C9914" s="28">
        <f>ROUNDDOWN(((ROW(C9914)-ROW(C$7))/C$5)+1,0)</f>
        <v/>
      </c>
    </row>
    <row r="9915">
      <c r="B9915" s="28">
        <f>IF(C9915&lt; $D$4+1,MOD(((ROW(B9915)-ROW(B$7))),$C$5)+1,"")</f>
        <v/>
      </c>
      <c r="C9915" s="28">
        <f>ROUNDDOWN(((ROW(C9915)-ROW(C$7))/C$5)+1,0)</f>
        <v/>
      </c>
    </row>
    <row r="9916">
      <c r="B9916" s="28">
        <f>IF(C9916&lt; $D$4+1,MOD(((ROW(B9916)-ROW(B$7))),$C$5)+1,"")</f>
        <v/>
      </c>
      <c r="C9916" s="28">
        <f>ROUNDDOWN(((ROW(C9916)-ROW(C$7))/C$5)+1,0)</f>
        <v/>
      </c>
    </row>
    <row r="9917">
      <c r="B9917" s="28">
        <f>IF(C9917&lt; $D$4+1,MOD(((ROW(B9917)-ROW(B$7))),$C$5)+1,"")</f>
        <v/>
      </c>
      <c r="C9917" s="28">
        <f>ROUNDDOWN(((ROW(C9917)-ROW(C$7))/C$5)+1,0)</f>
        <v/>
      </c>
    </row>
    <row r="9918">
      <c r="B9918" s="28">
        <f>IF(C9918&lt; $D$4+1,MOD(((ROW(B9918)-ROW(B$7))),$C$5)+1,"")</f>
        <v/>
      </c>
      <c r="C9918" s="28">
        <f>ROUNDDOWN(((ROW(C9918)-ROW(C$7))/C$5)+1,0)</f>
        <v/>
      </c>
    </row>
    <row r="9919">
      <c r="B9919" s="28">
        <f>IF(C9919&lt; $D$4+1,MOD(((ROW(B9919)-ROW(B$7))),$C$5)+1,"")</f>
        <v/>
      </c>
      <c r="C9919" s="28">
        <f>ROUNDDOWN(((ROW(C9919)-ROW(C$7))/C$5)+1,0)</f>
        <v/>
      </c>
    </row>
    <row r="9920">
      <c r="B9920" s="28">
        <f>IF(C9920&lt; $D$4+1,MOD(((ROW(B9920)-ROW(B$7))),$C$5)+1,"")</f>
        <v/>
      </c>
      <c r="C9920" s="28">
        <f>ROUNDDOWN(((ROW(C9920)-ROW(C$7))/C$5)+1,0)</f>
        <v/>
      </c>
    </row>
    <row r="9921">
      <c r="B9921" s="28">
        <f>IF(C9921&lt; $D$4+1,MOD(((ROW(B9921)-ROW(B$7))),$C$5)+1,"")</f>
        <v/>
      </c>
      <c r="C9921" s="28">
        <f>ROUNDDOWN(((ROW(C9921)-ROW(C$7))/C$5)+1,0)</f>
        <v/>
      </c>
    </row>
    <row r="9922">
      <c r="B9922" s="28">
        <f>IF(C9922&lt; $D$4+1,MOD(((ROW(B9922)-ROW(B$7))),$C$5)+1,"")</f>
        <v/>
      </c>
      <c r="C9922" s="28">
        <f>ROUNDDOWN(((ROW(C9922)-ROW(C$7))/C$5)+1,0)</f>
        <v/>
      </c>
    </row>
    <row r="9923">
      <c r="B9923" s="28">
        <f>IF(C9923&lt; $D$4+1,MOD(((ROW(B9923)-ROW(B$7))),$C$5)+1,"")</f>
        <v/>
      </c>
      <c r="C9923" s="28">
        <f>ROUNDDOWN(((ROW(C9923)-ROW(C$7))/C$5)+1,0)</f>
        <v/>
      </c>
    </row>
    <row r="9924">
      <c r="B9924" s="28">
        <f>IF(C9924&lt; $D$4+1,MOD(((ROW(B9924)-ROW(B$7))),$C$5)+1,"")</f>
        <v/>
      </c>
      <c r="C9924" s="28">
        <f>ROUNDDOWN(((ROW(C9924)-ROW(C$7))/C$5)+1,0)</f>
        <v/>
      </c>
    </row>
    <row r="9925">
      <c r="B9925" s="28">
        <f>IF(C9925&lt; $D$4+1,MOD(((ROW(B9925)-ROW(B$7))),$C$5)+1,"")</f>
        <v/>
      </c>
      <c r="C9925" s="28">
        <f>ROUNDDOWN(((ROW(C9925)-ROW(C$7))/C$5)+1,0)</f>
        <v/>
      </c>
    </row>
    <row r="9926">
      <c r="B9926" s="28">
        <f>IF(C9926&lt; $D$4+1,MOD(((ROW(B9926)-ROW(B$7))),$C$5)+1,"")</f>
        <v/>
      </c>
      <c r="C9926" s="28">
        <f>ROUNDDOWN(((ROW(C9926)-ROW(C$7))/C$5)+1,0)</f>
        <v/>
      </c>
    </row>
    <row r="9927">
      <c r="B9927" s="28">
        <f>IF(C9927&lt; $D$4+1,MOD(((ROW(B9927)-ROW(B$7))),$C$5)+1,"")</f>
        <v/>
      </c>
      <c r="C9927" s="28">
        <f>ROUNDDOWN(((ROW(C9927)-ROW(C$7))/C$5)+1,0)</f>
        <v/>
      </c>
    </row>
    <row r="9928">
      <c r="B9928" s="28">
        <f>IF(C9928&lt; $D$4+1,MOD(((ROW(B9928)-ROW(B$7))),$C$5)+1,"")</f>
        <v/>
      </c>
      <c r="C9928" s="28">
        <f>ROUNDDOWN(((ROW(C9928)-ROW(C$7))/C$5)+1,0)</f>
        <v/>
      </c>
    </row>
    <row r="9929">
      <c r="B9929" s="28">
        <f>IF(C9929&lt; $D$4+1,MOD(((ROW(B9929)-ROW(B$7))),$C$5)+1,"")</f>
        <v/>
      </c>
      <c r="C9929" s="28">
        <f>ROUNDDOWN(((ROW(C9929)-ROW(C$7))/C$5)+1,0)</f>
        <v/>
      </c>
    </row>
    <row r="9930">
      <c r="B9930" s="28">
        <f>IF(C9930&lt; $D$4+1,MOD(((ROW(B9930)-ROW(B$7))),$C$5)+1,"")</f>
        <v/>
      </c>
      <c r="C9930" s="28">
        <f>ROUNDDOWN(((ROW(C9930)-ROW(C$7))/C$5)+1,0)</f>
        <v/>
      </c>
    </row>
    <row r="9931">
      <c r="B9931" s="28">
        <f>IF(C9931&lt; $D$4+1,MOD(((ROW(B9931)-ROW(B$7))),$C$5)+1,"")</f>
        <v/>
      </c>
      <c r="C9931" s="28">
        <f>ROUNDDOWN(((ROW(C9931)-ROW(C$7))/C$5)+1,0)</f>
        <v/>
      </c>
    </row>
    <row r="9932">
      <c r="B9932" s="28">
        <f>IF(C9932&lt; $D$4+1,MOD(((ROW(B9932)-ROW(B$7))),$C$5)+1,"")</f>
        <v/>
      </c>
      <c r="C9932" s="28">
        <f>ROUNDDOWN(((ROW(C9932)-ROW(C$7))/C$5)+1,0)</f>
        <v/>
      </c>
    </row>
    <row r="9933">
      <c r="B9933" s="28">
        <f>IF(C9933&lt; $D$4+1,MOD(((ROW(B9933)-ROW(B$7))),$C$5)+1,"")</f>
        <v/>
      </c>
      <c r="C9933" s="28">
        <f>ROUNDDOWN(((ROW(C9933)-ROW(C$7))/C$5)+1,0)</f>
        <v/>
      </c>
    </row>
    <row r="9934">
      <c r="B9934" s="28">
        <f>IF(C9934&lt; $D$4+1,MOD(((ROW(B9934)-ROW(B$7))),$C$5)+1,"")</f>
        <v/>
      </c>
      <c r="C9934" s="28">
        <f>ROUNDDOWN(((ROW(C9934)-ROW(C$7))/C$5)+1,0)</f>
        <v/>
      </c>
    </row>
    <row r="9935">
      <c r="B9935" s="28">
        <f>IF(C9935&lt; $D$4+1,MOD(((ROW(B9935)-ROW(B$7))),$C$5)+1,"")</f>
        <v/>
      </c>
      <c r="C9935" s="28">
        <f>ROUNDDOWN(((ROW(C9935)-ROW(C$7))/C$5)+1,0)</f>
        <v/>
      </c>
    </row>
    <row r="9936">
      <c r="B9936" s="28">
        <f>IF(C9936&lt; $D$4+1,MOD(((ROW(B9936)-ROW(B$7))),$C$5)+1,"")</f>
        <v/>
      </c>
      <c r="C9936" s="28">
        <f>ROUNDDOWN(((ROW(C9936)-ROW(C$7))/C$5)+1,0)</f>
        <v/>
      </c>
    </row>
    <row r="9937">
      <c r="B9937" s="28">
        <f>IF(C9937&lt; $D$4+1,MOD(((ROW(B9937)-ROW(B$7))),$C$5)+1,"")</f>
        <v/>
      </c>
      <c r="C9937" s="28">
        <f>ROUNDDOWN(((ROW(C9937)-ROW(C$7))/C$5)+1,0)</f>
        <v/>
      </c>
    </row>
    <row r="9938">
      <c r="B9938" s="28">
        <f>IF(C9938&lt; $D$4+1,MOD(((ROW(B9938)-ROW(B$7))),$C$5)+1,"")</f>
        <v/>
      </c>
      <c r="C9938" s="28">
        <f>ROUNDDOWN(((ROW(C9938)-ROW(C$7))/C$5)+1,0)</f>
        <v/>
      </c>
    </row>
    <row r="9939">
      <c r="B9939" s="28">
        <f>IF(C9939&lt; $D$4+1,MOD(((ROW(B9939)-ROW(B$7))),$C$5)+1,"")</f>
        <v/>
      </c>
      <c r="C9939" s="28">
        <f>ROUNDDOWN(((ROW(C9939)-ROW(C$7))/C$5)+1,0)</f>
        <v/>
      </c>
    </row>
    <row r="9940">
      <c r="B9940" s="28">
        <f>IF(C9940&lt; $D$4+1,MOD(((ROW(B9940)-ROW(B$7))),$C$5)+1,"")</f>
        <v/>
      </c>
      <c r="C9940" s="28">
        <f>ROUNDDOWN(((ROW(C9940)-ROW(C$7))/C$5)+1,0)</f>
        <v/>
      </c>
    </row>
    <row r="9941">
      <c r="B9941" s="28">
        <f>IF(C9941&lt; $D$4+1,MOD(((ROW(B9941)-ROW(B$7))),$C$5)+1,"")</f>
        <v/>
      </c>
      <c r="C9941" s="28">
        <f>ROUNDDOWN(((ROW(C9941)-ROW(C$7))/C$5)+1,0)</f>
        <v/>
      </c>
    </row>
    <row r="9942">
      <c r="B9942" s="28">
        <f>IF(C9942&lt; $D$4+1,MOD(((ROW(B9942)-ROW(B$7))),$C$5)+1,"")</f>
        <v/>
      </c>
      <c r="C9942" s="28">
        <f>ROUNDDOWN(((ROW(C9942)-ROW(C$7))/C$5)+1,0)</f>
        <v/>
      </c>
    </row>
    <row r="9943">
      <c r="B9943" s="28">
        <f>IF(C9943&lt; $D$4+1,MOD(((ROW(B9943)-ROW(B$7))),$C$5)+1,"")</f>
        <v/>
      </c>
      <c r="C9943" s="28">
        <f>ROUNDDOWN(((ROW(C9943)-ROW(C$7))/C$5)+1,0)</f>
        <v/>
      </c>
    </row>
    <row r="9944">
      <c r="B9944" s="28">
        <f>IF(C9944&lt; $D$4+1,MOD(((ROW(B9944)-ROW(B$7))),$C$5)+1,"")</f>
        <v/>
      </c>
      <c r="C9944" s="28">
        <f>ROUNDDOWN(((ROW(C9944)-ROW(C$7))/C$5)+1,0)</f>
        <v/>
      </c>
    </row>
    <row r="9945">
      <c r="B9945" s="28">
        <f>IF(C9945&lt; $D$4+1,MOD(((ROW(B9945)-ROW(B$7))),$C$5)+1,"")</f>
        <v/>
      </c>
      <c r="C9945" s="28">
        <f>ROUNDDOWN(((ROW(C9945)-ROW(C$7))/C$5)+1,0)</f>
        <v/>
      </c>
    </row>
    <row r="9946">
      <c r="B9946" s="28">
        <f>IF(C9946&lt; $D$4+1,MOD(((ROW(B9946)-ROW(B$7))),$C$5)+1,"")</f>
        <v/>
      </c>
      <c r="C9946" s="28">
        <f>ROUNDDOWN(((ROW(C9946)-ROW(C$7))/C$5)+1,0)</f>
        <v/>
      </c>
    </row>
    <row r="9947">
      <c r="B9947" s="28">
        <f>IF(C9947&lt; $D$4+1,MOD(((ROW(B9947)-ROW(B$7))),$C$5)+1,"")</f>
        <v/>
      </c>
      <c r="C9947" s="28">
        <f>ROUNDDOWN(((ROW(C9947)-ROW(C$7))/C$5)+1,0)</f>
        <v/>
      </c>
    </row>
    <row r="9948">
      <c r="B9948" s="28">
        <f>IF(C9948&lt; $D$4+1,MOD(((ROW(B9948)-ROW(B$7))),$C$5)+1,"")</f>
        <v/>
      </c>
      <c r="C9948" s="28">
        <f>ROUNDDOWN(((ROW(C9948)-ROW(C$7))/C$5)+1,0)</f>
        <v/>
      </c>
    </row>
    <row r="9949">
      <c r="B9949" s="28">
        <f>IF(C9949&lt; $D$4+1,MOD(((ROW(B9949)-ROW(B$7))),$C$5)+1,"")</f>
        <v/>
      </c>
      <c r="C9949" s="28">
        <f>ROUNDDOWN(((ROW(C9949)-ROW(C$7))/C$5)+1,0)</f>
        <v/>
      </c>
    </row>
    <row r="9950">
      <c r="B9950" s="28">
        <f>IF(C9950&lt; $D$4+1,MOD(((ROW(B9950)-ROW(B$7))),$C$5)+1,"")</f>
        <v/>
      </c>
      <c r="C9950" s="28">
        <f>ROUNDDOWN(((ROW(C9950)-ROW(C$7))/C$5)+1,0)</f>
        <v/>
      </c>
    </row>
    <row r="9951">
      <c r="B9951" s="28">
        <f>IF(C9951&lt; $D$4+1,MOD(((ROW(B9951)-ROW(B$7))),$C$5)+1,"")</f>
        <v/>
      </c>
      <c r="C9951" s="28">
        <f>ROUNDDOWN(((ROW(C9951)-ROW(C$7))/C$5)+1,0)</f>
        <v/>
      </c>
    </row>
    <row r="9952">
      <c r="B9952" s="28">
        <f>IF(C9952&lt; $D$4+1,MOD(((ROW(B9952)-ROW(B$7))),$C$5)+1,"")</f>
        <v/>
      </c>
      <c r="C9952" s="28">
        <f>ROUNDDOWN(((ROW(C9952)-ROW(C$7))/C$5)+1,0)</f>
        <v/>
      </c>
    </row>
    <row r="9953">
      <c r="B9953" s="28">
        <f>IF(C9953&lt; $D$4+1,MOD(((ROW(B9953)-ROW(B$7))),$C$5)+1,"")</f>
        <v/>
      </c>
      <c r="C9953" s="28">
        <f>ROUNDDOWN(((ROW(C9953)-ROW(C$7))/C$5)+1,0)</f>
        <v/>
      </c>
    </row>
    <row r="9954">
      <c r="B9954" s="28">
        <f>IF(C9954&lt; $D$4+1,MOD(((ROW(B9954)-ROW(B$7))),$C$5)+1,"")</f>
        <v/>
      </c>
      <c r="C9954" s="28">
        <f>ROUNDDOWN(((ROW(C9954)-ROW(C$7))/C$5)+1,0)</f>
        <v/>
      </c>
    </row>
    <row r="9955">
      <c r="B9955" s="28">
        <f>IF(C9955&lt; $D$4+1,MOD(((ROW(B9955)-ROW(B$7))),$C$5)+1,"")</f>
        <v/>
      </c>
      <c r="C9955" s="28">
        <f>ROUNDDOWN(((ROW(C9955)-ROW(C$7))/C$5)+1,0)</f>
        <v/>
      </c>
    </row>
    <row r="9956">
      <c r="B9956" s="28">
        <f>IF(C9956&lt; $D$4+1,MOD(((ROW(B9956)-ROW(B$7))),$C$5)+1,"")</f>
        <v/>
      </c>
      <c r="C9956" s="28">
        <f>ROUNDDOWN(((ROW(C9956)-ROW(C$7))/C$5)+1,0)</f>
        <v/>
      </c>
    </row>
    <row r="9957">
      <c r="B9957" s="28">
        <f>IF(C9957&lt; $D$4+1,MOD(((ROW(B9957)-ROW(B$7))),$C$5)+1,"")</f>
        <v/>
      </c>
      <c r="C9957" s="28">
        <f>ROUNDDOWN(((ROW(C9957)-ROW(C$7))/C$5)+1,0)</f>
        <v/>
      </c>
    </row>
    <row r="9958">
      <c r="B9958" s="28">
        <f>IF(C9958&lt; $D$4+1,MOD(((ROW(B9958)-ROW(B$7))),$C$5)+1,"")</f>
        <v/>
      </c>
      <c r="C9958" s="28">
        <f>ROUNDDOWN(((ROW(C9958)-ROW(C$7))/C$5)+1,0)</f>
        <v/>
      </c>
    </row>
    <row r="9959">
      <c r="B9959" s="28">
        <f>IF(C9959&lt; $D$4+1,MOD(((ROW(B9959)-ROW(B$7))),$C$5)+1,"")</f>
        <v/>
      </c>
      <c r="C9959" s="28">
        <f>ROUNDDOWN(((ROW(C9959)-ROW(C$7))/C$5)+1,0)</f>
        <v/>
      </c>
    </row>
    <row r="9960">
      <c r="B9960" s="28">
        <f>IF(C9960&lt; $D$4+1,MOD(((ROW(B9960)-ROW(B$7))),$C$5)+1,"")</f>
        <v/>
      </c>
      <c r="C9960" s="28">
        <f>ROUNDDOWN(((ROW(C9960)-ROW(C$7))/C$5)+1,0)</f>
        <v/>
      </c>
    </row>
    <row r="9961">
      <c r="B9961" s="28">
        <f>IF(C9961&lt; $D$4+1,MOD(((ROW(B9961)-ROW(B$7))),$C$5)+1,"")</f>
        <v/>
      </c>
      <c r="C9961" s="28">
        <f>ROUNDDOWN(((ROW(C9961)-ROW(C$7))/C$5)+1,0)</f>
        <v/>
      </c>
    </row>
    <row r="9962">
      <c r="B9962" s="28">
        <f>IF(C9962&lt; $D$4+1,MOD(((ROW(B9962)-ROW(B$7))),$C$5)+1,"")</f>
        <v/>
      </c>
      <c r="C9962" s="28">
        <f>ROUNDDOWN(((ROW(C9962)-ROW(C$7))/C$5)+1,0)</f>
        <v/>
      </c>
    </row>
    <row r="9963">
      <c r="B9963" s="28">
        <f>IF(C9963&lt; $D$4+1,MOD(((ROW(B9963)-ROW(B$7))),$C$5)+1,"")</f>
        <v/>
      </c>
      <c r="C9963" s="28">
        <f>ROUNDDOWN(((ROW(C9963)-ROW(C$7))/C$5)+1,0)</f>
        <v/>
      </c>
    </row>
    <row r="9964">
      <c r="B9964" s="28">
        <f>IF(C9964&lt; $D$4+1,MOD(((ROW(B9964)-ROW(B$7))),$C$5)+1,"")</f>
        <v/>
      </c>
      <c r="C9964" s="28">
        <f>ROUNDDOWN(((ROW(C9964)-ROW(C$7))/C$5)+1,0)</f>
        <v/>
      </c>
    </row>
    <row r="9965">
      <c r="B9965" s="28">
        <f>IF(C9965&lt; $D$4+1,MOD(((ROW(B9965)-ROW(B$7))),$C$5)+1,"")</f>
        <v/>
      </c>
      <c r="C9965" s="28">
        <f>ROUNDDOWN(((ROW(C9965)-ROW(C$7))/C$5)+1,0)</f>
        <v/>
      </c>
    </row>
    <row r="9966">
      <c r="B9966" s="28">
        <f>IF(C9966&lt; $D$4+1,MOD(((ROW(B9966)-ROW(B$7))),$C$5)+1,"")</f>
        <v/>
      </c>
      <c r="C9966" s="28">
        <f>ROUNDDOWN(((ROW(C9966)-ROW(C$7))/C$5)+1,0)</f>
        <v/>
      </c>
    </row>
    <row r="9967">
      <c r="B9967" s="28">
        <f>IF(C9967&lt; $D$4+1,MOD(((ROW(B9967)-ROW(B$7))),$C$5)+1,"")</f>
        <v/>
      </c>
      <c r="C9967" s="28">
        <f>ROUNDDOWN(((ROW(C9967)-ROW(C$7))/C$5)+1,0)</f>
        <v/>
      </c>
    </row>
    <row r="9968">
      <c r="B9968" s="28">
        <f>IF(C9968&lt; $D$4+1,MOD(((ROW(B9968)-ROW(B$7))),$C$5)+1,"")</f>
        <v/>
      </c>
      <c r="C9968" s="28">
        <f>ROUNDDOWN(((ROW(C9968)-ROW(C$7))/C$5)+1,0)</f>
        <v/>
      </c>
    </row>
    <row r="9969">
      <c r="B9969" s="28">
        <f>IF(C9969&lt; $D$4+1,MOD(((ROW(B9969)-ROW(B$7))),$C$5)+1,"")</f>
        <v/>
      </c>
      <c r="C9969" s="28">
        <f>ROUNDDOWN(((ROW(C9969)-ROW(C$7))/C$5)+1,0)</f>
        <v/>
      </c>
    </row>
    <row r="9970">
      <c r="B9970" s="28">
        <f>IF(C9970&lt; $D$4+1,MOD(((ROW(B9970)-ROW(B$7))),$C$5)+1,"")</f>
        <v/>
      </c>
      <c r="C9970" s="28">
        <f>ROUNDDOWN(((ROW(C9970)-ROW(C$7))/C$5)+1,0)</f>
        <v/>
      </c>
    </row>
    <row r="9971">
      <c r="B9971" s="28">
        <f>IF(C9971&lt; $D$4+1,MOD(((ROW(B9971)-ROW(B$7))),$C$5)+1,"")</f>
        <v/>
      </c>
      <c r="C9971" s="28">
        <f>ROUNDDOWN(((ROW(C9971)-ROW(C$7))/C$5)+1,0)</f>
        <v/>
      </c>
    </row>
    <row r="9972">
      <c r="B9972" s="28">
        <f>IF(C9972&lt; $D$4+1,MOD(((ROW(B9972)-ROW(B$7))),$C$5)+1,"")</f>
        <v/>
      </c>
      <c r="C9972" s="28">
        <f>ROUNDDOWN(((ROW(C9972)-ROW(C$7))/C$5)+1,0)</f>
        <v/>
      </c>
    </row>
    <row r="9973">
      <c r="B9973" s="28">
        <f>IF(C9973&lt; $D$4+1,MOD(((ROW(B9973)-ROW(B$7))),$C$5)+1,"")</f>
        <v/>
      </c>
      <c r="C9973" s="28">
        <f>ROUNDDOWN(((ROW(C9973)-ROW(C$7))/C$5)+1,0)</f>
        <v/>
      </c>
    </row>
    <row r="9974">
      <c r="B9974" s="28">
        <f>IF(C9974&lt; $D$4+1,MOD(((ROW(B9974)-ROW(B$7))),$C$5)+1,"")</f>
        <v/>
      </c>
      <c r="C9974" s="28">
        <f>ROUNDDOWN(((ROW(C9974)-ROW(C$7))/C$5)+1,0)</f>
        <v/>
      </c>
    </row>
    <row r="9975">
      <c r="B9975" s="28">
        <f>IF(C9975&lt; $D$4+1,MOD(((ROW(B9975)-ROW(B$7))),$C$5)+1,"")</f>
        <v/>
      </c>
      <c r="C9975" s="28">
        <f>ROUNDDOWN(((ROW(C9975)-ROW(C$7))/C$5)+1,0)</f>
        <v/>
      </c>
    </row>
    <row r="9976">
      <c r="B9976" s="28">
        <f>IF(C9976&lt; $D$4+1,MOD(((ROW(B9976)-ROW(B$7))),$C$5)+1,"")</f>
        <v/>
      </c>
      <c r="C9976" s="28">
        <f>ROUNDDOWN(((ROW(C9976)-ROW(C$7))/C$5)+1,0)</f>
        <v/>
      </c>
    </row>
    <row r="9977">
      <c r="B9977" s="28">
        <f>IF(C9977&lt; $D$4+1,MOD(((ROW(B9977)-ROW(B$7))),$C$5)+1,"")</f>
        <v/>
      </c>
      <c r="C9977" s="28">
        <f>ROUNDDOWN(((ROW(C9977)-ROW(C$7))/C$5)+1,0)</f>
        <v/>
      </c>
    </row>
    <row r="9978">
      <c r="B9978" s="28">
        <f>IF(C9978&lt; $D$4+1,MOD(((ROW(B9978)-ROW(B$7))),$C$5)+1,"")</f>
        <v/>
      </c>
      <c r="C9978" s="28">
        <f>ROUNDDOWN(((ROW(C9978)-ROW(C$7))/C$5)+1,0)</f>
        <v/>
      </c>
    </row>
    <row r="9979">
      <c r="B9979" s="28">
        <f>IF(C9979&lt; $D$4+1,MOD(((ROW(B9979)-ROW(B$7))),$C$5)+1,"")</f>
        <v/>
      </c>
      <c r="C9979" s="28">
        <f>ROUNDDOWN(((ROW(C9979)-ROW(C$7))/C$5)+1,0)</f>
        <v/>
      </c>
    </row>
    <row r="9980">
      <c r="B9980" s="28">
        <f>IF(C9980&lt; $D$4+1,MOD(((ROW(B9980)-ROW(B$7))),$C$5)+1,"")</f>
        <v/>
      </c>
      <c r="C9980" s="28">
        <f>ROUNDDOWN(((ROW(C9980)-ROW(C$7))/C$5)+1,0)</f>
        <v/>
      </c>
    </row>
    <row r="9981">
      <c r="B9981" s="28">
        <f>IF(C9981&lt; $D$4+1,MOD(((ROW(B9981)-ROW(B$7))),$C$5)+1,"")</f>
        <v/>
      </c>
      <c r="C9981" s="28">
        <f>ROUNDDOWN(((ROW(C9981)-ROW(C$7))/C$5)+1,0)</f>
        <v/>
      </c>
    </row>
    <row r="9982">
      <c r="B9982" s="28">
        <f>IF(C9982&lt; $D$4+1,MOD(((ROW(B9982)-ROW(B$7))),$C$5)+1,"")</f>
        <v/>
      </c>
      <c r="C9982" s="28">
        <f>ROUNDDOWN(((ROW(C9982)-ROW(C$7))/C$5)+1,0)</f>
        <v/>
      </c>
    </row>
    <row r="9983">
      <c r="B9983" s="28">
        <f>IF(C9983&lt; $D$4+1,MOD(((ROW(B9983)-ROW(B$7))),$C$5)+1,"")</f>
        <v/>
      </c>
      <c r="C9983" s="28">
        <f>ROUNDDOWN(((ROW(C9983)-ROW(C$7))/C$5)+1,0)</f>
        <v/>
      </c>
    </row>
    <row r="9984">
      <c r="B9984" s="28">
        <f>IF(C9984&lt; $D$4+1,MOD(((ROW(B9984)-ROW(B$7))),$C$5)+1,"")</f>
        <v/>
      </c>
      <c r="C9984" s="28">
        <f>ROUNDDOWN(((ROW(C9984)-ROW(C$7))/C$5)+1,0)</f>
        <v/>
      </c>
    </row>
    <row r="9985">
      <c r="B9985" s="28">
        <f>IF(C9985&lt; $D$4+1,MOD(((ROW(B9985)-ROW(B$7))),$C$5)+1,"")</f>
        <v/>
      </c>
      <c r="C9985" s="28">
        <f>ROUNDDOWN(((ROW(C9985)-ROW(C$7))/C$5)+1,0)</f>
        <v/>
      </c>
    </row>
    <row r="9986">
      <c r="B9986" s="28">
        <f>IF(C9986&lt; $D$4+1,MOD(((ROW(B9986)-ROW(B$7))),$C$5)+1,"")</f>
        <v/>
      </c>
      <c r="C9986" s="28">
        <f>ROUNDDOWN(((ROW(C9986)-ROW(C$7))/C$5)+1,0)</f>
        <v/>
      </c>
    </row>
    <row r="9987">
      <c r="B9987" s="28">
        <f>IF(C9987&lt; $D$4+1,MOD(((ROW(B9987)-ROW(B$7))),$C$5)+1,"")</f>
        <v/>
      </c>
      <c r="C9987" s="28">
        <f>ROUNDDOWN(((ROW(C9987)-ROW(C$7))/C$5)+1,0)</f>
        <v/>
      </c>
    </row>
    <row r="9988">
      <c r="B9988" s="28">
        <f>IF(C9988&lt; $D$4+1,MOD(((ROW(B9988)-ROW(B$7))),$C$5)+1,"")</f>
        <v/>
      </c>
      <c r="C9988" s="28">
        <f>ROUNDDOWN(((ROW(C9988)-ROW(C$7))/C$5)+1,0)</f>
        <v/>
      </c>
    </row>
    <row r="9989">
      <c r="B9989" s="28">
        <f>IF(C9989&lt; $D$4+1,MOD(((ROW(B9989)-ROW(B$7))),$C$5)+1,"")</f>
        <v/>
      </c>
      <c r="C9989" s="28">
        <f>ROUNDDOWN(((ROW(C9989)-ROW(C$7))/C$5)+1,0)</f>
        <v/>
      </c>
    </row>
    <row r="9990">
      <c r="B9990" s="28">
        <f>IF(C9990&lt; $D$4+1,MOD(((ROW(B9990)-ROW(B$7))),$C$5)+1,"")</f>
        <v/>
      </c>
      <c r="C9990" s="28">
        <f>ROUNDDOWN(((ROW(C9990)-ROW(C$7))/C$5)+1,0)</f>
        <v/>
      </c>
    </row>
    <row r="9991">
      <c r="B9991" s="28">
        <f>IF(C9991&lt; $D$4+1,MOD(((ROW(B9991)-ROW(B$7))),$C$5)+1,"")</f>
        <v/>
      </c>
      <c r="C9991" s="28">
        <f>ROUNDDOWN(((ROW(C9991)-ROW(C$7))/C$5)+1,0)</f>
        <v/>
      </c>
    </row>
    <row r="9992">
      <c r="B9992" s="28">
        <f>IF(C9992&lt; $D$4+1,MOD(((ROW(B9992)-ROW(B$7))),$C$5)+1,"")</f>
        <v/>
      </c>
      <c r="C9992" s="28">
        <f>ROUNDDOWN(((ROW(C9992)-ROW(C$7))/C$5)+1,0)</f>
        <v/>
      </c>
    </row>
    <row r="9993">
      <c r="B9993" s="28">
        <f>IF(C9993&lt; $D$4+1,MOD(((ROW(B9993)-ROW(B$7))),$C$5)+1,"")</f>
        <v/>
      </c>
      <c r="C9993" s="28">
        <f>ROUNDDOWN(((ROW(C9993)-ROW(C$7))/C$5)+1,0)</f>
        <v/>
      </c>
    </row>
    <row r="9994">
      <c r="B9994" s="28">
        <f>IF(C9994&lt; $D$4+1,MOD(((ROW(B9994)-ROW(B$7))),$C$5)+1,"")</f>
        <v/>
      </c>
      <c r="C9994" s="28">
        <f>ROUNDDOWN(((ROW(C9994)-ROW(C$7))/C$5)+1,0)</f>
        <v/>
      </c>
    </row>
    <row r="9995">
      <c r="B9995" s="28">
        <f>IF(C9995&lt; $D$4+1,MOD(((ROW(B9995)-ROW(B$7))),$C$5)+1,"")</f>
        <v/>
      </c>
      <c r="C9995" s="28">
        <f>ROUNDDOWN(((ROW(C9995)-ROW(C$7))/C$5)+1,0)</f>
        <v/>
      </c>
    </row>
    <row r="9996">
      <c r="B9996" s="28">
        <f>IF(C9996&lt; $D$4+1,MOD(((ROW(B9996)-ROW(B$7))),$C$5)+1,"")</f>
        <v/>
      </c>
      <c r="C9996" s="28">
        <f>ROUNDDOWN(((ROW(C9996)-ROW(C$7))/C$5)+1,0)</f>
        <v/>
      </c>
    </row>
    <row r="9997">
      <c r="B9997" s="28">
        <f>IF(C9997&lt; $D$4+1,MOD(((ROW(B9997)-ROW(B$7))),$C$5)+1,"")</f>
        <v/>
      </c>
      <c r="C9997" s="28">
        <f>ROUNDDOWN(((ROW(C9997)-ROW(C$7))/C$5)+1,0)</f>
        <v/>
      </c>
    </row>
    <row r="9998">
      <c r="B9998" s="28">
        <f>IF(C9998&lt; $D$4+1,MOD(((ROW(B9998)-ROW(B$7))),$C$5)+1,"")</f>
        <v/>
      </c>
      <c r="C9998" s="28">
        <f>ROUNDDOWN(((ROW(C9998)-ROW(C$7))/C$5)+1,0)</f>
        <v/>
      </c>
    </row>
    <row r="9999">
      <c r="B9999" s="28">
        <f>IF(C9999&lt; $D$4+1,MOD(((ROW(B9999)-ROW(B$7))),$C$5)+1,"")</f>
        <v/>
      </c>
      <c r="C9999" s="28">
        <f>ROUNDDOWN(((ROW(C9999)-ROW(C$7))/C$5)+1,0)</f>
        <v/>
      </c>
    </row>
    <row r="10000">
      <c r="B10000" s="28">
        <f>IF(C10000&lt; $D$4+1,MOD(((ROW(B10000)-ROW(B$7))),$C$5)+1,"")</f>
        <v/>
      </c>
      <c r="C10000" s="28">
        <f>ROUNDDOWN(((ROW(C10000)-ROW(C$7))/C$5)+1,0)</f>
        <v/>
      </c>
    </row>
    <row r="10001">
      <c r="B10001" s="28">
        <f>IF(C10001&lt; $D$4+1,MOD(((ROW(B10001)-ROW(B$7))),$C$5)+1,"")</f>
        <v/>
      </c>
      <c r="C10001" s="28">
        <f>ROUNDDOWN(((ROW(C10001)-ROW(C$7))/C$5)+1,0)</f>
        <v/>
      </c>
    </row>
    <row r="10002">
      <c r="B10002" s="28">
        <f>IF(C10002&lt; $D$4+1,MOD(((ROW(B10002)-ROW(B$7))),$C$5)+1,"")</f>
        <v/>
      </c>
      <c r="C10002" s="28">
        <f>ROUNDDOWN(((ROW(C10002)-ROW(C$7))/C$5)+1,0)</f>
        <v/>
      </c>
    </row>
    <row r="10003">
      <c r="B10003" s="28">
        <f>IF(C10003&lt; $D$4+1,MOD(((ROW(B10003)-ROW(B$7))),$C$5)+1,"")</f>
        <v/>
      </c>
      <c r="C10003" s="28">
        <f>ROUNDDOWN(((ROW(C10003)-ROW(C$7))/C$5)+1,0)</f>
        <v/>
      </c>
    </row>
    <row r="10004">
      <c r="B10004" s="28">
        <f>IF(C10004&lt; $D$4+1,MOD(((ROW(B10004)-ROW(B$7))),$C$5)+1,"")</f>
        <v/>
      </c>
      <c r="C10004" s="28">
        <f>ROUNDDOWN(((ROW(C10004)-ROW(C$7))/C$5)+1,0)</f>
        <v/>
      </c>
    </row>
    <row r="10005">
      <c r="B10005" s="28">
        <f>IF(C10005&lt; $D$4+1,MOD(((ROW(B10005)-ROW(B$7))),$C$5)+1,"")</f>
        <v/>
      </c>
      <c r="C10005" s="28">
        <f>ROUNDDOWN(((ROW(C10005)-ROW(C$7))/C$5)+1,0)</f>
        <v/>
      </c>
    </row>
    <row r="10006">
      <c r="B10006" s="28">
        <f>IF(C10006&lt; $D$4+1,MOD(((ROW(B10006)-ROW(B$7))),$C$5)+1,"")</f>
        <v/>
      </c>
      <c r="C10006" s="28">
        <f>ROUNDDOWN(((ROW(C10006)-ROW(C$7))/C$5)+1,0)</f>
        <v/>
      </c>
    </row>
    <row r="10007">
      <c r="B10007" s="28">
        <f>IF(C10007&lt; $D$4+1,MOD(((ROW(B10007)-ROW(B$7))),$C$5)+1,"")</f>
        <v/>
      </c>
      <c r="C10007" s="28">
        <f>ROUNDDOWN(((ROW(C10007)-ROW(C$7))/C$5)+1,0)</f>
        <v/>
      </c>
    </row>
    <row r="10008">
      <c r="B10008" s="28">
        <f>IF(C10008&lt; $D$4+1,MOD(((ROW(B10008)-ROW(B$7))),$C$5)+1,"")</f>
        <v/>
      </c>
      <c r="C10008" s="28">
        <f>ROUNDDOWN(((ROW(C10008)-ROW(C$7))/C$5)+1,0)</f>
        <v/>
      </c>
    </row>
    <row r="10009">
      <c r="B10009" s="28">
        <f>IF(C10009&lt; $D$4+1,MOD(((ROW(B10009)-ROW(B$7))),$C$5)+1,"")</f>
        <v/>
      </c>
      <c r="C10009" s="28">
        <f>ROUNDDOWN(((ROW(C10009)-ROW(C$7))/C$5)+1,0)</f>
        <v/>
      </c>
    </row>
    <row r="10010">
      <c r="B10010" s="28">
        <f>IF(C10010&lt; $D$4+1,MOD(((ROW(B10010)-ROW(B$7))),$C$5)+1,"")</f>
        <v/>
      </c>
      <c r="C10010" s="28">
        <f>ROUNDDOWN(((ROW(C10010)-ROW(C$7))/C$5)+1,0)</f>
        <v/>
      </c>
    </row>
    <row r="10011">
      <c r="B10011" s="28">
        <f>IF(C10011&lt; $D$4+1,MOD(((ROW(B10011)-ROW(B$7))),$C$5)+1,"")</f>
        <v/>
      </c>
      <c r="C10011" s="28">
        <f>ROUNDDOWN(((ROW(C10011)-ROW(C$7))/C$5)+1,0)</f>
        <v/>
      </c>
    </row>
    <row r="10012">
      <c r="B10012" s="28">
        <f>IF(C10012&lt; $D$4+1,MOD(((ROW(B10012)-ROW(B$7))),$C$5)+1,"")</f>
        <v/>
      </c>
      <c r="C10012" s="28">
        <f>ROUNDDOWN(((ROW(C10012)-ROW(C$7))/C$5)+1,0)</f>
        <v/>
      </c>
    </row>
    <row r="10013">
      <c r="B10013" s="28">
        <f>IF(C10013&lt; $D$4+1,MOD(((ROW(B10013)-ROW(B$7))),$C$5)+1,"")</f>
        <v/>
      </c>
      <c r="C10013" s="28">
        <f>ROUNDDOWN(((ROW(C10013)-ROW(C$7))/C$5)+1,0)</f>
        <v/>
      </c>
    </row>
    <row r="10014">
      <c r="B10014" s="28">
        <f>IF(C10014&lt; $D$4+1,MOD(((ROW(B10014)-ROW(B$7))),$C$5)+1,"")</f>
        <v/>
      </c>
      <c r="C10014" s="28">
        <f>ROUNDDOWN(((ROW(C10014)-ROW(C$7))/C$5)+1,0)</f>
        <v/>
      </c>
    </row>
    <row r="10015">
      <c r="B10015" s="28">
        <f>IF(C10015&lt; $D$4+1,MOD(((ROW(B10015)-ROW(B$7))),$C$5)+1,"")</f>
        <v/>
      </c>
      <c r="C10015" s="28">
        <f>ROUNDDOWN(((ROW(C10015)-ROW(C$7))/C$5)+1,0)</f>
        <v/>
      </c>
    </row>
    <row r="10016">
      <c r="B10016" s="28">
        <f>IF(C10016&lt; $D$4+1,MOD(((ROW(B10016)-ROW(B$7))),$C$5)+1,"")</f>
        <v/>
      </c>
      <c r="C10016" s="28">
        <f>ROUNDDOWN(((ROW(C10016)-ROW(C$7))/C$5)+1,0)</f>
        <v/>
      </c>
    </row>
    <row r="10017">
      <c r="B10017" s="28">
        <f>IF(C10017&lt; $D$4+1,MOD(((ROW(B10017)-ROW(B$7))),$C$5)+1,"")</f>
        <v/>
      </c>
      <c r="C10017" s="28">
        <f>ROUNDDOWN(((ROW(C10017)-ROW(C$7))/C$5)+1,0)</f>
        <v/>
      </c>
    </row>
    <row r="10018">
      <c r="B10018" s="28">
        <f>IF(C10018&lt; $D$4+1,MOD(((ROW(B10018)-ROW(B$7))),$C$5)+1,"")</f>
        <v/>
      </c>
      <c r="C10018" s="28">
        <f>ROUNDDOWN(((ROW(C10018)-ROW(C$7))/C$5)+1,0)</f>
        <v/>
      </c>
    </row>
    <row r="10019">
      <c r="B10019" s="28">
        <f>IF(C10019&lt; $D$4+1,MOD(((ROW(B10019)-ROW(B$7))),$C$5)+1,"")</f>
        <v/>
      </c>
      <c r="C10019" s="28">
        <f>ROUNDDOWN(((ROW(C10019)-ROW(C$7))/C$5)+1,0)</f>
        <v/>
      </c>
    </row>
    <row r="10020">
      <c r="B10020" s="28">
        <f>IF(C10020&lt; $D$4+1,MOD(((ROW(B10020)-ROW(B$7))),$C$5)+1,"")</f>
        <v/>
      </c>
      <c r="C10020" s="28">
        <f>ROUNDDOWN(((ROW(C10020)-ROW(C$7))/C$5)+1,0)</f>
        <v/>
      </c>
    </row>
    <row r="10021">
      <c r="B10021" s="28">
        <f>IF(C10021&lt; $D$4+1,MOD(((ROW(B10021)-ROW(B$7))),$C$5)+1,"")</f>
        <v/>
      </c>
      <c r="C10021" s="28">
        <f>ROUNDDOWN(((ROW(C10021)-ROW(C$7))/C$5)+1,0)</f>
        <v/>
      </c>
    </row>
    <row r="10022">
      <c r="B10022" s="28">
        <f>IF(C10022&lt; $D$4+1,MOD(((ROW(B10022)-ROW(B$7))),$C$5)+1,"")</f>
        <v/>
      </c>
      <c r="C10022" s="28">
        <f>ROUNDDOWN(((ROW(C10022)-ROW(C$7))/C$5)+1,0)</f>
        <v/>
      </c>
    </row>
    <row r="10023">
      <c r="B10023" s="28">
        <f>IF(C10023&lt; $D$4+1,MOD(((ROW(B10023)-ROW(B$7))),$C$5)+1,"")</f>
        <v/>
      </c>
      <c r="C10023" s="28">
        <f>ROUNDDOWN(((ROW(C10023)-ROW(C$7))/C$5)+1,0)</f>
        <v/>
      </c>
    </row>
    <row r="10024">
      <c r="B10024" s="28">
        <f>IF(C10024&lt; $D$4+1,MOD(((ROW(B10024)-ROW(B$7))),$C$5)+1,"")</f>
        <v/>
      </c>
      <c r="C10024" s="28">
        <f>ROUNDDOWN(((ROW(C10024)-ROW(C$7))/C$5)+1,0)</f>
        <v/>
      </c>
    </row>
    <row r="10025">
      <c r="B10025" s="28">
        <f>IF(C10025&lt; $D$4+1,MOD(((ROW(B10025)-ROW(B$7))),$C$5)+1,"")</f>
        <v/>
      </c>
      <c r="C10025" s="28">
        <f>ROUNDDOWN(((ROW(C10025)-ROW(C$7))/C$5)+1,0)</f>
        <v/>
      </c>
    </row>
    <row r="10026">
      <c r="B10026" s="28">
        <f>IF(C10026&lt; $D$4+1,MOD(((ROW(B10026)-ROW(B$7))),$C$5)+1,"")</f>
        <v/>
      </c>
      <c r="C10026" s="28">
        <f>ROUNDDOWN(((ROW(C10026)-ROW(C$7))/C$5)+1,0)</f>
        <v/>
      </c>
    </row>
    <row r="10027">
      <c r="B10027" s="28">
        <f>IF(C10027&lt; $D$4+1,MOD(((ROW(B10027)-ROW(B$7))),$C$5)+1,"")</f>
        <v/>
      </c>
      <c r="C10027" s="28">
        <f>ROUNDDOWN(((ROW(C10027)-ROW(C$7))/C$5)+1,0)</f>
        <v/>
      </c>
    </row>
    <row r="10028">
      <c r="B10028" s="28">
        <f>IF(C10028&lt; $D$4+1,MOD(((ROW(B10028)-ROW(B$7))),$C$5)+1,"")</f>
        <v/>
      </c>
      <c r="C10028" s="28">
        <f>ROUNDDOWN(((ROW(C10028)-ROW(C$7))/C$5)+1,0)</f>
        <v/>
      </c>
    </row>
    <row r="10029">
      <c r="B10029" s="28">
        <f>IF(C10029&lt; $D$4+1,MOD(((ROW(B10029)-ROW(B$7))),$C$5)+1,"")</f>
        <v/>
      </c>
      <c r="C10029" s="28">
        <f>ROUNDDOWN(((ROW(C10029)-ROW(C$7))/C$5)+1,0)</f>
        <v/>
      </c>
    </row>
    <row r="10030">
      <c r="B10030" s="28">
        <f>IF(C10030&lt; $D$4+1,MOD(((ROW(B10030)-ROW(B$7))),$C$5)+1,"")</f>
        <v/>
      </c>
      <c r="C10030" s="28">
        <f>ROUNDDOWN(((ROW(C10030)-ROW(C$7))/C$5)+1,0)</f>
        <v/>
      </c>
    </row>
    <row r="10031">
      <c r="B10031" s="28">
        <f>IF(C10031&lt; $D$4+1,MOD(((ROW(B10031)-ROW(B$7))),$C$5)+1,"")</f>
        <v/>
      </c>
      <c r="C10031" s="28">
        <f>ROUNDDOWN(((ROW(C10031)-ROW(C$7))/C$5)+1,0)</f>
        <v/>
      </c>
    </row>
    <row r="10032">
      <c r="B10032" s="28">
        <f>IF(C10032&lt; $D$4+1,MOD(((ROW(B10032)-ROW(B$7))),$C$5)+1,"")</f>
        <v/>
      </c>
      <c r="C10032" s="28">
        <f>ROUNDDOWN(((ROW(C10032)-ROW(C$7))/C$5)+1,0)</f>
        <v/>
      </c>
    </row>
    <row r="10033">
      <c r="B10033" s="28">
        <f>IF(C10033&lt; $D$4+1,MOD(((ROW(B10033)-ROW(B$7))),$C$5)+1,"")</f>
        <v/>
      </c>
      <c r="C10033" s="28">
        <f>ROUNDDOWN(((ROW(C10033)-ROW(C$7))/C$5)+1,0)</f>
        <v/>
      </c>
    </row>
    <row r="10034">
      <c r="B10034" s="28">
        <f>IF(C10034&lt; $D$4+1,MOD(((ROW(B10034)-ROW(B$7))),$C$5)+1,"")</f>
        <v/>
      </c>
      <c r="C10034" s="28">
        <f>ROUNDDOWN(((ROW(C10034)-ROW(C$7))/C$5)+1,0)</f>
        <v/>
      </c>
    </row>
    <row r="10035">
      <c r="B10035" s="28">
        <f>IF(C10035&lt; $D$4+1,MOD(((ROW(B10035)-ROW(B$7))),$C$5)+1,"")</f>
        <v/>
      </c>
      <c r="C10035" s="28">
        <f>ROUNDDOWN(((ROW(C10035)-ROW(C$7))/C$5)+1,0)</f>
        <v/>
      </c>
    </row>
    <row r="10036">
      <c r="B10036" s="28">
        <f>IF(C10036&lt; $D$4+1,MOD(((ROW(B10036)-ROW(B$7))),$C$5)+1,"")</f>
        <v/>
      </c>
      <c r="C10036" s="28">
        <f>ROUNDDOWN(((ROW(C10036)-ROW(C$7))/C$5)+1,0)</f>
        <v/>
      </c>
    </row>
    <row r="10037">
      <c r="B10037" s="28">
        <f>IF(C10037&lt; $D$4+1,MOD(((ROW(B10037)-ROW(B$7))),$C$5)+1,"")</f>
        <v/>
      </c>
      <c r="C10037" s="28">
        <f>ROUNDDOWN(((ROW(C10037)-ROW(C$7))/C$5)+1,0)</f>
        <v/>
      </c>
    </row>
    <row r="10038">
      <c r="B10038" s="28">
        <f>IF(C10038&lt; $D$4+1,MOD(((ROW(B10038)-ROW(B$7))),$C$5)+1,"")</f>
        <v/>
      </c>
      <c r="C10038" s="28">
        <f>ROUNDDOWN(((ROW(C10038)-ROW(C$7))/C$5)+1,0)</f>
        <v/>
      </c>
    </row>
    <row r="10039">
      <c r="B10039" s="28">
        <f>IF(C10039&lt; $D$4+1,MOD(((ROW(B10039)-ROW(B$7))),$C$5)+1,"")</f>
        <v/>
      </c>
      <c r="C10039" s="28">
        <f>ROUNDDOWN(((ROW(C10039)-ROW(C$7))/C$5)+1,0)</f>
        <v/>
      </c>
    </row>
    <row r="10040">
      <c r="B10040" s="28">
        <f>IF(C10040&lt; $D$4+1,MOD(((ROW(B10040)-ROW(B$7))),$C$5)+1,"")</f>
        <v/>
      </c>
      <c r="C10040" s="28">
        <f>ROUNDDOWN(((ROW(C10040)-ROW(C$7))/C$5)+1,0)</f>
        <v/>
      </c>
    </row>
    <row r="10041">
      <c r="B10041" s="28">
        <f>IF(C10041&lt; $D$4+1,MOD(((ROW(B10041)-ROW(B$7))),$C$5)+1,"")</f>
        <v/>
      </c>
      <c r="C10041" s="28">
        <f>ROUNDDOWN(((ROW(C10041)-ROW(C$7))/C$5)+1,0)</f>
        <v/>
      </c>
    </row>
    <row r="10042">
      <c r="B10042" s="28">
        <f>IF(C10042&lt; $D$4+1,MOD(((ROW(B10042)-ROW(B$7))),$C$5)+1,"")</f>
        <v/>
      </c>
      <c r="C10042" s="28">
        <f>ROUNDDOWN(((ROW(C10042)-ROW(C$7))/C$5)+1,0)</f>
        <v/>
      </c>
    </row>
    <row r="10043">
      <c r="B10043" s="28">
        <f>IF(C10043&lt; $D$4+1,MOD(((ROW(B10043)-ROW(B$7))),$C$5)+1,"")</f>
        <v/>
      </c>
      <c r="C10043" s="28">
        <f>ROUNDDOWN(((ROW(C10043)-ROW(C$7))/C$5)+1,0)</f>
        <v/>
      </c>
    </row>
    <row r="10044">
      <c r="B10044" s="28">
        <f>IF(C10044&lt; $D$4+1,MOD(((ROW(B10044)-ROW(B$7))),$C$5)+1,"")</f>
        <v/>
      </c>
      <c r="C10044" s="28">
        <f>ROUNDDOWN(((ROW(C10044)-ROW(C$7))/C$5)+1,0)</f>
        <v/>
      </c>
    </row>
    <row r="10045">
      <c r="B10045" s="28">
        <f>IF(C10045&lt; $D$4+1,MOD(((ROW(B10045)-ROW(B$7))),$C$5)+1,"")</f>
        <v/>
      </c>
      <c r="C10045" s="28">
        <f>ROUNDDOWN(((ROW(C10045)-ROW(C$7))/C$5)+1,0)</f>
        <v/>
      </c>
    </row>
    <row r="10046">
      <c r="B10046" s="28">
        <f>IF(C10046&lt; $D$4+1,MOD(((ROW(B10046)-ROW(B$7))),$C$5)+1,"")</f>
        <v/>
      </c>
      <c r="C10046" s="28">
        <f>ROUNDDOWN(((ROW(C10046)-ROW(C$7))/C$5)+1,0)</f>
        <v/>
      </c>
    </row>
    <row r="10047">
      <c r="B10047" s="28">
        <f>IF(C10047&lt; $D$4+1,MOD(((ROW(B10047)-ROW(B$7))),$C$5)+1,"")</f>
        <v/>
      </c>
      <c r="C10047" s="28">
        <f>ROUNDDOWN(((ROW(C10047)-ROW(C$7))/C$5)+1,0)</f>
        <v/>
      </c>
    </row>
    <row r="10048">
      <c r="B10048" s="28">
        <f>IF(C10048&lt; $D$4+1,MOD(((ROW(B10048)-ROW(B$7))),$C$5)+1,"")</f>
        <v/>
      </c>
      <c r="C10048" s="28">
        <f>ROUNDDOWN(((ROW(C10048)-ROW(C$7))/C$5)+1,0)</f>
        <v/>
      </c>
    </row>
    <row r="10049">
      <c r="B10049" s="28">
        <f>IF(C10049&lt; $D$4+1,MOD(((ROW(B10049)-ROW(B$7))),$C$5)+1,"")</f>
        <v/>
      </c>
      <c r="C10049" s="28">
        <f>ROUNDDOWN(((ROW(C10049)-ROW(C$7))/C$5)+1,0)</f>
        <v/>
      </c>
    </row>
    <row r="10050">
      <c r="B10050" s="28">
        <f>IF(C10050&lt; $D$4+1,MOD(((ROW(B10050)-ROW(B$7))),$C$5)+1,"")</f>
        <v/>
      </c>
      <c r="C10050" s="28">
        <f>ROUNDDOWN(((ROW(C10050)-ROW(C$7))/C$5)+1,0)</f>
        <v/>
      </c>
    </row>
    <row r="10051">
      <c r="B10051" s="28">
        <f>IF(C10051&lt; $D$4+1,MOD(((ROW(B10051)-ROW(B$7))),$C$5)+1,"")</f>
        <v/>
      </c>
      <c r="C10051" s="28">
        <f>ROUNDDOWN(((ROW(C10051)-ROW(C$7))/C$5)+1,0)</f>
        <v/>
      </c>
    </row>
    <row r="10052">
      <c r="B10052" s="28">
        <f>IF(C10052&lt; $D$4+1,MOD(((ROW(B10052)-ROW(B$7))),$C$5)+1,"")</f>
        <v/>
      </c>
      <c r="C10052" s="28">
        <f>ROUNDDOWN(((ROW(C10052)-ROW(C$7))/C$5)+1,0)</f>
        <v/>
      </c>
    </row>
    <row r="10053">
      <c r="B10053" s="28">
        <f>IF(C10053&lt; $D$4+1,MOD(((ROW(B10053)-ROW(B$7))),$C$5)+1,"")</f>
        <v/>
      </c>
      <c r="C10053" s="28">
        <f>ROUNDDOWN(((ROW(C10053)-ROW(C$7))/C$5)+1,0)</f>
        <v/>
      </c>
    </row>
    <row r="10054">
      <c r="B10054" s="28">
        <f>IF(C10054&lt; $D$4+1,MOD(((ROW(B10054)-ROW(B$7))),$C$5)+1,"")</f>
        <v/>
      </c>
      <c r="C10054" s="28">
        <f>ROUNDDOWN(((ROW(C10054)-ROW(C$7))/C$5)+1,0)</f>
        <v/>
      </c>
    </row>
    <row r="10055">
      <c r="B10055" s="28">
        <f>IF(C10055&lt; $D$4+1,MOD(((ROW(B10055)-ROW(B$7))),$C$5)+1,"")</f>
        <v/>
      </c>
      <c r="C10055" s="28">
        <f>ROUNDDOWN(((ROW(C10055)-ROW(C$7))/C$5)+1,0)</f>
        <v/>
      </c>
    </row>
    <row r="10056">
      <c r="B10056" s="28">
        <f>IF(C10056&lt; $D$4+1,MOD(((ROW(B10056)-ROW(B$7))),$C$5)+1,"")</f>
        <v/>
      </c>
      <c r="C10056" s="28">
        <f>ROUNDDOWN(((ROW(C10056)-ROW(C$7))/C$5)+1,0)</f>
        <v/>
      </c>
    </row>
    <row r="10057">
      <c r="B10057" s="28">
        <f>IF(C10057&lt; $D$4+1,MOD(((ROW(B10057)-ROW(B$7))),$C$5)+1,"")</f>
        <v/>
      </c>
      <c r="C10057" s="28">
        <f>ROUNDDOWN(((ROW(C10057)-ROW(C$7))/C$5)+1,0)</f>
        <v/>
      </c>
    </row>
    <row r="10058">
      <c r="B10058" s="28">
        <f>IF(C10058&lt; $D$4+1,MOD(((ROW(B10058)-ROW(B$7))),$C$5)+1,"")</f>
        <v/>
      </c>
      <c r="C10058" s="28">
        <f>ROUNDDOWN(((ROW(C10058)-ROW(C$7))/C$5)+1,0)</f>
        <v/>
      </c>
    </row>
    <row r="10059">
      <c r="B10059" s="28">
        <f>IF(C10059&lt; $D$4+1,MOD(((ROW(B10059)-ROW(B$7))),$C$5)+1,"")</f>
        <v/>
      </c>
      <c r="C10059" s="28">
        <f>ROUNDDOWN(((ROW(C10059)-ROW(C$7))/C$5)+1,0)</f>
        <v/>
      </c>
    </row>
    <row r="10060">
      <c r="B10060" s="28">
        <f>IF(C10060&lt; $D$4+1,MOD(((ROW(B10060)-ROW(B$7))),$C$5)+1,"")</f>
        <v/>
      </c>
      <c r="C10060" s="28">
        <f>ROUNDDOWN(((ROW(C10060)-ROW(C$7))/C$5)+1,0)</f>
        <v/>
      </c>
    </row>
    <row r="10061">
      <c r="B10061" s="28">
        <f>IF(C10061&lt; $D$4+1,MOD(((ROW(B10061)-ROW(B$7))),$C$5)+1,"")</f>
        <v/>
      </c>
      <c r="C10061" s="28">
        <f>ROUNDDOWN(((ROW(C10061)-ROW(C$7))/C$5)+1,0)</f>
        <v/>
      </c>
    </row>
    <row r="10062">
      <c r="B10062" s="28">
        <f>IF(C10062&lt; $D$4+1,MOD(((ROW(B10062)-ROW(B$7))),$C$5)+1,"")</f>
        <v/>
      </c>
      <c r="C10062" s="28">
        <f>ROUNDDOWN(((ROW(C10062)-ROW(C$7))/C$5)+1,0)</f>
        <v/>
      </c>
    </row>
    <row r="10063">
      <c r="B10063" s="28">
        <f>IF(C10063&lt; $D$4+1,MOD(((ROW(B10063)-ROW(B$7))),$C$5)+1,"")</f>
        <v/>
      </c>
      <c r="C10063" s="28">
        <f>ROUNDDOWN(((ROW(C10063)-ROW(C$7))/C$5)+1,0)</f>
        <v/>
      </c>
    </row>
    <row r="10064">
      <c r="B10064" s="28">
        <f>IF(C10064&lt; $D$4+1,MOD(((ROW(B10064)-ROW(B$7))),$C$5)+1,"")</f>
        <v/>
      </c>
      <c r="C10064" s="28">
        <f>ROUNDDOWN(((ROW(C10064)-ROW(C$7))/C$5)+1,0)</f>
        <v/>
      </c>
    </row>
    <row r="10065">
      <c r="B10065" s="28">
        <f>IF(C10065&lt; $D$4+1,MOD(((ROW(B10065)-ROW(B$7))),$C$5)+1,"")</f>
        <v/>
      </c>
      <c r="C10065" s="28">
        <f>ROUNDDOWN(((ROW(C10065)-ROW(C$7))/C$5)+1,0)</f>
        <v/>
      </c>
    </row>
    <row r="10066">
      <c r="B10066" s="28">
        <f>IF(C10066&lt; $D$4+1,MOD(((ROW(B10066)-ROW(B$7))),$C$5)+1,"")</f>
        <v/>
      </c>
      <c r="C10066" s="28">
        <f>ROUNDDOWN(((ROW(C10066)-ROW(C$7))/C$5)+1,0)</f>
        <v/>
      </c>
    </row>
    <row r="10067">
      <c r="B10067" s="28">
        <f>IF(C10067&lt; $D$4+1,MOD(((ROW(B10067)-ROW(B$7))),$C$5)+1,"")</f>
        <v/>
      </c>
      <c r="C10067" s="28">
        <f>ROUNDDOWN(((ROW(C10067)-ROW(C$7))/C$5)+1,0)</f>
        <v/>
      </c>
    </row>
    <row r="10068">
      <c r="B10068" s="28">
        <f>IF(C10068&lt; $D$4+1,MOD(((ROW(B10068)-ROW(B$7))),$C$5)+1,"")</f>
        <v/>
      </c>
      <c r="C10068" s="28">
        <f>ROUNDDOWN(((ROW(C10068)-ROW(C$7))/C$5)+1,0)</f>
        <v/>
      </c>
    </row>
    <row r="10069">
      <c r="B10069" s="28">
        <f>IF(C10069&lt; $D$4+1,MOD(((ROW(B10069)-ROW(B$7))),$C$5)+1,"")</f>
        <v/>
      </c>
      <c r="C10069" s="28">
        <f>ROUNDDOWN(((ROW(C10069)-ROW(C$7))/C$5)+1,0)</f>
        <v/>
      </c>
    </row>
    <row r="10070">
      <c r="B10070" s="28">
        <f>IF(C10070&lt; $D$4+1,MOD(((ROW(B10070)-ROW(B$7))),$C$5)+1,"")</f>
        <v/>
      </c>
      <c r="C10070" s="28">
        <f>ROUNDDOWN(((ROW(C10070)-ROW(C$7))/C$5)+1,0)</f>
        <v/>
      </c>
    </row>
    <row r="10071">
      <c r="B10071" s="28">
        <f>IF(C10071&lt; $D$4+1,MOD(((ROW(B10071)-ROW(B$7))),$C$5)+1,"")</f>
        <v/>
      </c>
      <c r="C10071" s="28">
        <f>ROUNDDOWN(((ROW(C10071)-ROW(C$7))/C$5)+1,0)</f>
        <v/>
      </c>
    </row>
    <row r="10072">
      <c r="B10072" s="28">
        <f>IF(C10072&lt; $D$4+1,MOD(((ROW(B10072)-ROW(B$7))),$C$5)+1,"")</f>
        <v/>
      </c>
      <c r="C10072" s="28">
        <f>ROUNDDOWN(((ROW(C10072)-ROW(C$7))/C$5)+1,0)</f>
        <v/>
      </c>
    </row>
    <row r="10073">
      <c r="B10073" s="28">
        <f>IF(C10073&lt; $D$4+1,MOD(((ROW(B10073)-ROW(B$7))),$C$5)+1,"")</f>
        <v/>
      </c>
      <c r="C10073" s="28">
        <f>ROUNDDOWN(((ROW(C10073)-ROW(C$7))/C$5)+1,0)</f>
        <v/>
      </c>
    </row>
    <row r="10074">
      <c r="B10074" s="28">
        <f>IF(C10074&lt; $D$4+1,MOD(((ROW(B10074)-ROW(B$7))),$C$5)+1,"")</f>
        <v/>
      </c>
      <c r="C10074" s="28">
        <f>ROUNDDOWN(((ROW(C10074)-ROW(C$7))/C$5)+1,0)</f>
        <v/>
      </c>
    </row>
    <row r="10075">
      <c r="B10075" s="28">
        <f>IF(C10075&lt; $D$4+1,MOD(((ROW(B10075)-ROW(B$7))),$C$5)+1,"")</f>
        <v/>
      </c>
      <c r="C10075" s="28">
        <f>ROUNDDOWN(((ROW(C10075)-ROW(C$7))/C$5)+1,0)</f>
        <v/>
      </c>
    </row>
    <row r="10076">
      <c r="B10076" s="28">
        <f>IF(C10076&lt; $D$4+1,MOD(((ROW(B10076)-ROW(B$7))),$C$5)+1,"")</f>
        <v/>
      </c>
      <c r="C10076" s="28">
        <f>ROUNDDOWN(((ROW(C10076)-ROW(C$7))/C$5)+1,0)</f>
        <v/>
      </c>
    </row>
    <row r="10077">
      <c r="B10077" s="28">
        <f>IF(C10077&lt; $D$4+1,MOD(((ROW(B10077)-ROW(B$7))),$C$5)+1,"")</f>
        <v/>
      </c>
      <c r="C10077" s="28">
        <f>ROUNDDOWN(((ROW(C10077)-ROW(C$7))/C$5)+1,0)</f>
        <v/>
      </c>
    </row>
    <row r="10078">
      <c r="B10078" s="28">
        <f>IF(C10078&lt; $D$4+1,MOD(((ROW(B10078)-ROW(B$7))),$C$5)+1,"")</f>
        <v/>
      </c>
      <c r="C10078" s="28">
        <f>ROUNDDOWN(((ROW(C10078)-ROW(C$7))/C$5)+1,0)</f>
        <v/>
      </c>
    </row>
    <row r="10079">
      <c r="B10079" s="28">
        <f>IF(C10079&lt; $D$4+1,MOD(((ROW(B10079)-ROW(B$7))),$C$5)+1,"")</f>
        <v/>
      </c>
      <c r="C10079" s="28">
        <f>ROUNDDOWN(((ROW(C10079)-ROW(C$7))/C$5)+1,0)</f>
        <v/>
      </c>
    </row>
    <row r="10080">
      <c r="B10080" s="28">
        <f>IF(C10080&lt; $D$4+1,MOD(((ROW(B10080)-ROW(B$7))),$C$5)+1,"")</f>
        <v/>
      </c>
      <c r="C10080" s="28">
        <f>ROUNDDOWN(((ROW(C10080)-ROW(C$7))/C$5)+1,0)</f>
        <v/>
      </c>
    </row>
    <row r="10081">
      <c r="B10081" s="28">
        <f>IF(C10081&lt; $D$4+1,MOD(((ROW(B10081)-ROW(B$7))),$C$5)+1,"")</f>
        <v/>
      </c>
      <c r="C10081" s="28">
        <f>ROUNDDOWN(((ROW(C10081)-ROW(C$7))/C$5)+1,0)</f>
        <v/>
      </c>
    </row>
    <row r="10082">
      <c r="B10082" s="28">
        <f>IF(C10082&lt; $D$4+1,MOD(((ROW(B10082)-ROW(B$7))),$C$5)+1,"")</f>
        <v/>
      </c>
      <c r="C10082" s="28">
        <f>ROUNDDOWN(((ROW(C10082)-ROW(C$7))/C$5)+1,0)</f>
        <v/>
      </c>
    </row>
    <row r="10083">
      <c r="B10083" s="28">
        <f>IF(C10083&lt; $D$4+1,MOD(((ROW(B10083)-ROW(B$7))),$C$5)+1,"")</f>
        <v/>
      </c>
      <c r="C10083" s="28">
        <f>ROUNDDOWN(((ROW(C10083)-ROW(C$7))/C$5)+1,0)</f>
        <v/>
      </c>
    </row>
    <row r="10084">
      <c r="B10084" s="28">
        <f>IF(C10084&lt; $D$4+1,MOD(((ROW(B10084)-ROW(B$7))),$C$5)+1,"")</f>
        <v/>
      </c>
      <c r="C10084" s="28">
        <f>ROUNDDOWN(((ROW(C10084)-ROW(C$7))/C$5)+1,0)</f>
        <v/>
      </c>
    </row>
    <row r="10085">
      <c r="B10085" s="28">
        <f>IF(C10085&lt; $D$4+1,MOD(((ROW(B10085)-ROW(B$7))),$C$5)+1,"")</f>
        <v/>
      </c>
      <c r="C10085" s="28">
        <f>ROUNDDOWN(((ROW(C10085)-ROW(C$7))/C$5)+1,0)</f>
        <v/>
      </c>
    </row>
    <row r="10086">
      <c r="B10086" s="28">
        <f>IF(C10086&lt; $D$4+1,MOD(((ROW(B10086)-ROW(B$7))),$C$5)+1,"")</f>
        <v/>
      </c>
      <c r="C10086" s="28">
        <f>ROUNDDOWN(((ROW(C10086)-ROW(C$7))/C$5)+1,0)</f>
        <v/>
      </c>
    </row>
    <row r="10087">
      <c r="B10087" s="28">
        <f>IF(C10087&lt; $D$4+1,MOD(((ROW(B10087)-ROW(B$7))),$C$5)+1,"")</f>
        <v/>
      </c>
      <c r="C10087" s="28">
        <f>ROUNDDOWN(((ROW(C10087)-ROW(C$7))/C$5)+1,0)</f>
        <v/>
      </c>
    </row>
    <row r="10088">
      <c r="B10088" s="28">
        <f>IF(C10088&lt; $D$4+1,MOD(((ROW(B10088)-ROW(B$7))),$C$5)+1,"")</f>
        <v/>
      </c>
      <c r="C10088" s="28">
        <f>ROUNDDOWN(((ROW(C10088)-ROW(C$7))/C$5)+1,0)</f>
        <v/>
      </c>
    </row>
    <row r="10089">
      <c r="B10089" s="28">
        <f>IF(C10089&lt; $D$4+1,MOD(((ROW(B10089)-ROW(B$7))),$C$5)+1,"")</f>
        <v/>
      </c>
      <c r="C10089" s="28">
        <f>ROUNDDOWN(((ROW(C10089)-ROW(C$7))/C$5)+1,0)</f>
        <v/>
      </c>
    </row>
    <row r="10090">
      <c r="B10090" s="28">
        <f>IF(C10090&lt; $D$4+1,MOD(((ROW(B10090)-ROW(B$7))),$C$5)+1,"")</f>
        <v/>
      </c>
      <c r="C10090" s="28">
        <f>ROUNDDOWN(((ROW(C10090)-ROW(C$7))/C$5)+1,0)</f>
        <v/>
      </c>
    </row>
    <row r="10091">
      <c r="B10091" s="28">
        <f>IF(C10091&lt; $D$4+1,MOD(((ROW(B10091)-ROW(B$7))),$C$5)+1,"")</f>
        <v/>
      </c>
      <c r="C10091" s="28">
        <f>ROUNDDOWN(((ROW(C10091)-ROW(C$7))/C$5)+1,0)</f>
        <v/>
      </c>
    </row>
    <row r="10092">
      <c r="B10092" s="28">
        <f>IF(C10092&lt; $D$4+1,MOD(((ROW(B10092)-ROW(B$7))),$C$5)+1,"")</f>
        <v/>
      </c>
      <c r="C10092" s="28">
        <f>ROUNDDOWN(((ROW(C10092)-ROW(C$7))/C$5)+1,0)</f>
        <v/>
      </c>
    </row>
    <row r="10093">
      <c r="B10093" s="28">
        <f>IF(C10093&lt; $D$4+1,MOD(((ROW(B10093)-ROW(B$7))),$C$5)+1,"")</f>
        <v/>
      </c>
      <c r="C10093" s="28">
        <f>ROUNDDOWN(((ROW(C10093)-ROW(C$7))/C$5)+1,0)</f>
        <v/>
      </c>
    </row>
    <row r="10094">
      <c r="B10094" s="28">
        <f>IF(C10094&lt; $D$4+1,MOD(((ROW(B10094)-ROW(B$7))),$C$5)+1,"")</f>
        <v/>
      </c>
      <c r="C10094" s="28">
        <f>ROUNDDOWN(((ROW(C10094)-ROW(C$7))/C$5)+1,0)</f>
        <v/>
      </c>
    </row>
    <row r="10095">
      <c r="B10095" s="28">
        <f>IF(C10095&lt; $D$4+1,MOD(((ROW(B10095)-ROW(B$7))),$C$5)+1,"")</f>
        <v/>
      </c>
      <c r="C10095" s="28">
        <f>ROUNDDOWN(((ROW(C10095)-ROW(C$7))/C$5)+1,0)</f>
        <v/>
      </c>
    </row>
    <row r="10096">
      <c r="B10096" s="28">
        <f>IF(C10096&lt; $D$4+1,MOD(((ROW(B10096)-ROW(B$7))),$C$5)+1,"")</f>
        <v/>
      </c>
      <c r="C10096" s="28">
        <f>ROUNDDOWN(((ROW(C10096)-ROW(C$7))/C$5)+1,0)</f>
        <v/>
      </c>
    </row>
    <row r="10097">
      <c r="B10097" s="28">
        <f>IF(C10097&lt; $D$4+1,MOD(((ROW(B10097)-ROW(B$7))),$C$5)+1,"")</f>
        <v/>
      </c>
      <c r="C10097" s="28">
        <f>ROUNDDOWN(((ROW(C10097)-ROW(C$7))/C$5)+1,0)</f>
        <v/>
      </c>
    </row>
    <row r="10098">
      <c r="B10098" s="28">
        <f>IF(C10098&lt; $D$4+1,MOD(((ROW(B10098)-ROW(B$7))),$C$5)+1,"")</f>
        <v/>
      </c>
      <c r="C10098" s="28">
        <f>ROUNDDOWN(((ROW(C10098)-ROW(C$7))/C$5)+1,0)</f>
        <v/>
      </c>
    </row>
    <row r="10099">
      <c r="B10099" s="28">
        <f>IF(C10099&lt; $D$4+1,MOD(((ROW(B10099)-ROW(B$7))),$C$5)+1,"")</f>
        <v/>
      </c>
      <c r="C10099" s="28">
        <f>ROUNDDOWN(((ROW(C10099)-ROW(C$7))/C$5)+1,0)</f>
        <v/>
      </c>
    </row>
    <row r="10100">
      <c r="B10100" s="28">
        <f>IF(C10100&lt; $D$4+1,MOD(((ROW(B10100)-ROW(B$7))),$C$5)+1,"")</f>
        <v/>
      </c>
      <c r="C10100" s="28">
        <f>ROUNDDOWN(((ROW(C10100)-ROW(C$7))/C$5)+1,0)</f>
        <v/>
      </c>
    </row>
    <row r="10101">
      <c r="B10101" s="28">
        <f>IF(C10101&lt; $D$4+1,MOD(((ROW(B10101)-ROW(B$7))),$C$5)+1,"")</f>
        <v/>
      </c>
      <c r="C10101" s="28">
        <f>ROUNDDOWN(((ROW(C10101)-ROW(C$7))/C$5)+1,0)</f>
        <v/>
      </c>
    </row>
    <row r="10102">
      <c r="B10102" s="28">
        <f>IF(C10102&lt; $D$4+1,MOD(((ROW(B10102)-ROW(B$7))),$C$5)+1,"")</f>
        <v/>
      </c>
      <c r="C10102" s="28">
        <f>ROUNDDOWN(((ROW(C10102)-ROW(C$7))/C$5)+1,0)</f>
        <v/>
      </c>
    </row>
    <row r="10103">
      <c r="B10103" s="28">
        <f>IF(C10103&lt; $D$4+1,MOD(((ROW(B10103)-ROW(B$7))),$C$5)+1,"")</f>
        <v/>
      </c>
      <c r="C10103" s="28">
        <f>ROUNDDOWN(((ROW(C10103)-ROW(C$7))/C$5)+1,0)</f>
        <v/>
      </c>
    </row>
    <row r="10104">
      <c r="B10104" s="28">
        <f>IF(C10104&lt; $D$4+1,MOD(((ROW(B10104)-ROW(B$7))),$C$5)+1,"")</f>
        <v/>
      </c>
      <c r="C10104" s="28">
        <f>ROUNDDOWN(((ROW(C10104)-ROW(C$7))/C$5)+1,0)</f>
        <v/>
      </c>
    </row>
    <row r="10105">
      <c r="B10105" s="28">
        <f>IF(C10105&lt; $D$4+1,MOD(((ROW(B10105)-ROW(B$7))),$C$5)+1,"")</f>
        <v/>
      </c>
      <c r="C10105" s="28">
        <f>ROUNDDOWN(((ROW(C10105)-ROW(C$7))/C$5)+1,0)</f>
        <v/>
      </c>
    </row>
    <row r="10106">
      <c r="B10106" s="28">
        <f>IF(C10106&lt; $D$4+1,MOD(((ROW(B10106)-ROW(B$7))),$C$5)+1,"")</f>
        <v/>
      </c>
      <c r="C10106" s="28">
        <f>ROUNDDOWN(((ROW(C10106)-ROW(C$7))/C$5)+1,0)</f>
        <v/>
      </c>
    </row>
    <row r="10107">
      <c r="B10107" s="28">
        <f>IF(C10107&lt; $D$4+1,MOD(((ROW(B10107)-ROW(B$7))),$C$5)+1,"")</f>
        <v/>
      </c>
      <c r="C10107" s="28">
        <f>ROUNDDOWN(((ROW(C10107)-ROW(C$7))/C$5)+1,0)</f>
        <v/>
      </c>
    </row>
    <row r="10108">
      <c r="B10108" s="28">
        <f>IF(C10108&lt; $D$4+1,MOD(((ROW(B10108)-ROW(B$7))),$C$5)+1,"")</f>
        <v/>
      </c>
      <c r="C10108" s="28">
        <f>ROUNDDOWN(((ROW(C10108)-ROW(C$7))/C$5)+1,0)</f>
        <v/>
      </c>
    </row>
    <row r="10109">
      <c r="B10109" s="28">
        <f>IF(C10109&lt; $D$4+1,MOD(((ROW(B10109)-ROW(B$7))),$C$5)+1,"")</f>
        <v/>
      </c>
      <c r="C10109" s="28">
        <f>ROUNDDOWN(((ROW(C10109)-ROW(C$7))/C$5)+1,0)</f>
        <v/>
      </c>
    </row>
    <row r="10110">
      <c r="B10110" s="28">
        <f>IF(C10110&lt; $D$4+1,MOD(((ROW(B10110)-ROW(B$7))),$C$5)+1,"")</f>
        <v/>
      </c>
      <c r="C10110" s="28">
        <f>ROUNDDOWN(((ROW(C10110)-ROW(C$7))/C$5)+1,0)</f>
        <v/>
      </c>
    </row>
    <row r="10111">
      <c r="B10111" s="28">
        <f>IF(C10111&lt; $D$4+1,MOD(((ROW(B10111)-ROW(B$7))),$C$5)+1,"")</f>
        <v/>
      </c>
      <c r="C10111" s="28">
        <f>ROUNDDOWN(((ROW(C10111)-ROW(C$7))/C$5)+1,0)</f>
        <v/>
      </c>
    </row>
    <row r="10112">
      <c r="B10112" s="28">
        <f>IF(C10112&lt; $D$4+1,MOD(((ROW(B10112)-ROW(B$7))),$C$5)+1,"")</f>
        <v/>
      </c>
      <c r="C10112" s="28">
        <f>ROUNDDOWN(((ROW(C10112)-ROW(C$7))/C$5)+1,0)</f>
        <v/>
      </c>
    </row>
    <row r="10113">
      <c r="B10113" s="28">
        <f>IF(C10113&lt; $D$4+1,MOD(((ROW(B10113)-ROW(B$7))),$C$5)+1,"")</f>
        <v/>
      </c>
      <c r="C10113" s="28">
        <f>ROUNDDOWN(((ROW(C10113)-ROW(C$7))/C$5)+1,0)</f>
        <v/>
      </c>
    </row>
    <row r="10114">
      <c r="B10114" s="28">
        <f>IF(C10114&lt; $D$4+1,MOD(((ROW(B10114)-ROW(B$7))),$C$5)+1,"")</f>
        <v/>
      </c>
      <c r="C10114" s="28">
        <f>ROUNDDOWN(((ROW(C10114)-ROW(C$7))/C$5)+1,0)</f>
        <v/>
      </c>
    </row>
    <row r="10115">
      <c r="B10115" s="28">
        <f>IF(C10115&lt; $D$4+1,MOD(((ROW(B10115)-ROW(B$7))),$C$5)+1,"")</f>
        <v/>
      </c>
      <c r="C10115" s="28">
        <f>ROUNDDOWN(((ROW(C10115)-ROW(C$7))/C$5)+1,0)</f>
        <v/>
      </c>
    </row>
    <row r="10116">
      <c r="B10116" s="28">
        <f>IF(C10116&lt; $D$4+1,MOD(((ROW(B10116)-ROW(B$7))),$C$5)+1,"")</f>
        <v/>
      </c>
      <c r="C10116" s="28">
        <f>ROUNDDOWN(((ROW(C10116)-ROW(C$7))/C$5)+1,0)</f>
        <v/>
      </c>
    </row>
    <row r="10117">
      <c r="B10117" s="28">
        <f>IF(C10117&lt; $D$4+1,MOD(((ROW(B10117)-ROW(B$7))),$C$5)+1,"")</f>
        <v/>
      </c>
      <c r="C10117" s="28">
        <f>ROUNDDOWN(((ROW(C10117)-ROW(C$7))/C$5)+1,0)</f>
        <v/>
      </c>
    </row>
    <row r="10118">
      <c r="B10118" s="28">
        <f>IF(C10118&lt; $D$4+1,MOD(((ROW(B10118)-ROW(B$7))),$C$5)+1,"")</f>
        <v/>
      </c>
      <c r="C10118" s="28">
        <f>ROUNDDOWN(((ROW(C10118)-ROW(C$7))/C$5)+1,0)</f>
        <v/>
      </c>
    </row>
    <row r="10119">
      <c r="B10119" s="28">
        <f>IF(C10119&lt; $D$4+1,MOD(((ROW(B10119)-ROW(B$7))),$C$5)+1,"")</f>
        <v/>
      </c>
      <c r="C10119" s="28">
        <f>ROUNDDOWN(((ROW(C10119)-ROW(C$7))/C$5)+1,0)</f>
        <v/>
      </c>
    </row>
    <row r="10120">
      <c r="B10120" s="28">
        <f>IF(C10120&lt; $D$4+1,MOD(((ROW(B10120)-ROW(B$7))),$C$5)+1,"")</f>
        <v/>
      </c>
      <c r="C10120" s="28">
        <f>ROUNDDOWN(((ROW(C10120)-ROW(C$7))/C$5)+1,0)</f>
        <v/>
      </c>
    </row>
    <row r="10121">
      <c r="B10121" s="28">
        <f>IF(C10121&lt; $D$4+1,MOD(((ROW(B10121)-ROW(B$7))),$C$5)+1,"")</f>
        <v/>
      </c>
      <c r="C10121" s="28">
        <f>ROUNDDOWN(((ROW(C10121)-ROW(C$7))/C$5)+1,0)</f>
        <v/>
      </c>
    </row>
    <row r="10122">
      <c r="B10122" s="28">
        <f>IF(C10122&lt; $D$4+1,MOD(((ROW(B10122)-ROW(B$7))),$C$5)+1,"")</f>
        <v/>
      </c>
      <c r="C10122" s="28">
        <f>ROUNDDOWN(((ROW(C10122)-ROW(C$7))/C$5)+1,0)</f>
        <v/>
      </c>
    </row>
    <row r="10123">
      <c r="B10123" s="28">
        <f>IF(C10123&lt; $D$4+1,MOD(((ROW(B10123)-ROW(B$7))),$C$5)+1,"")</f>
        <v/>
      </c>
      <c r="C10123" s="28">
        <f>ROUNDDOWN(((ROW(C10123)-ROW(C$7))/C$5)+1,0)</f>
        <v/>
      </c>
    </row>
    <row r="10124">
      <c r="B10124" s="28">
        <f>IF(C10124&lt; $D$4+1,MOD(((ROW(B10124)-ROW(B$7))),$C$5)+1,"")</f>
        <v/>
      </c>
      <c r="C10124" s="28">
        <f>ROUNDDOWN(((ROW(C10124)-ROW(C$7))/C$5)+1,0)</f>
        <v/>
      </c>
    </row>
    <row r="10125">
      <c r="B10125" s="28">
        <f>IF(C10125&lt; $D$4+1,MOD(((ROW(B10125)-ROW(B$7))),$C$5)+1,"")</f>
        <v/>
      </c>
      <c r="C10125" s="28">
        <f>ROUNDDOWN(((ROW(C10125)-ROW(C$7))/C$5)+1,0)</f>
        <v/>
      </c>
    </row>
    <row r="10126">
      <c r="B10126" s="28">
        <f>IF(C10126&lt; $D$4+1,MOD(((ROW(B10126)-ROW(B$7))),$C$5)+1,"")</f>
        <v/>
      </c>
      <c r="C10126" s="28">
        <f>ROUNDDOWN(((ROW(C10126)-ROW(C$7))/C$5)+1,0)</f>
        <v/>
      </c>
    </row>
    <row r="10127">
      <c r="B10127" s="28">
        <f>IF(C10127&lt; $D$4+1,MOD(((ROW(B10127)-ROW(B$7))),$C$5)+1,"")</f>
        <v/>
      </c>
      <c r="C10127" s="28">
        <f>ROUNDDOWN(((ROW(C10127)-ROW(C$7))/C$5)+1,0)</f>
        <v/>
      </c>
    </row>
    <row r="10128">
      <c r="B10128" s="28">
        <f>IF(C10128&lt; $D$4+1,MOD(((ROW(B10128)-ROW(B$7))),$C$5)+1,"")</f>
        <v/>
      </c>
      <c r="C10128" s="28">
        <f>ROUNDDOWN(((ROW(C10128)-ROW(C$7))/C$5)+1,0)</f>
        <v/>
      </c>
    </row>
    <row r="10129">
      <c r="B10129" s="28">
        <f>IF(C10129&lt; $D$4+1,MOD(((ROW(B10129)-ROW(B$7))),$C$5)+1,"")</f>
        <v/>
      </c>
      <c r="C10129" s="28">
        <f>ROUNDDOWN(((ROW(C10129)-ROW(C$7))/C$5)+1,0)</f>
        <v/>
      </c>
    </row>
    <row r="10130">
      <c r="B10130" s="28">
        <f>IF(C10130&lt; $D$4+1,MOD(((ROW(B10130)-ROW(B$7))),$C$5)+1,"")</f>
        <v/>
      </c>
      <c r="C10130" s="28">
        <f>ROUNDDOWN(((ROW(C10130)-ROW(C$7))/C$5)+1,0)</f>
        <v/>
      </c>
    </row>
    <row r="10131">
      <c r="B10131" s="28">
        <f>IF(C10131&lt; $D$4+1,MOD(((ROW(B10131)-ROW(B$7))),$C$5)+1,"")</f>
        <v/>
      </c>
      <c r="C10131" s="28">
        <f>ROUNDDOWN(((ROW(C10131)-ROW(C$7))/C$5)+1,0)</f>
        <v/>
      </c>
    </row>
    <row r="10132">
      <c r="B10132" s="28">
        <f>IF(C10132&lt; $D$4+1,MOD(((ROW(B10132)-ROW(B$7))),$C$5)+1,"")</f>
        <v/>
      </c>
      <c r="C10132" s="28">
        <f>ROUNDDOWN(((ROW(C10132)-ROW(C$7))/C$5)+1,0)</f>
        <v/>
      </c>
    </row>
    <row r="10133">
      <c r="B10133" s="28">
        <f>IF(C10133&lt; $D$4+1,MOD(((ROW(B10133)-ROW(B$7))),$C$5)+1,"")</f>
        <v/>
      </c>
      <c r="C10133" s="28">
        <f>ROUNDDOWN(((ROW(C10133)-ROW(C$7))/C$5)+1,0)</f>
        <v/>
      </c>
    </row>
    <row r="10134">
      <c r="B10134" s="28">
        <f>IF(C10134&lt; $D$4+1,MOD(((ROW(B10134)-ROW(B$7))),$C$5)+1,"")</f>
        <v/>
      </c>
      <c r="C10134" s="28">
        <f>ROUNDDOWN(((ROW(C10134)-ROW(C$7))/C$5)+1,0)</f>
        <v/>
      </c>
    </row>
    <row r="10135">
      <c r="B10135" s="28">
        <f>IF(C10135&lt; $D$4+1,MOD(((ROW(B10135)-ROW(B$7))),$C$5)+1,"")</f>
        <v/>
      </c>
      <c r="C10135" s="28">
        <f>ROUNDDOWN(((ROW(C10135)-ROW(C$7))/C$5)+1,0)</f>
        <v/>
      </c>
    </row>
    <row r="10136">
      <c r="B10136" s="28">
        <f>IF(C10136&lt; $D$4+1,MOD(((ROW(B10136)-ROW(B$7))),$C$5)+1,"")</f>
        <v/>
      </c>
      <c r="C10136" s="28">
        <f>ROUNDDOWN(((ROW(C10136)-ROW(C$7))/C$5)+1,0)</f>
        <v/>
      </c>
    </row>
    <row r="10137">
      <c r="B10137" s="28">
        <f>IF(C10137&lt; $D$4+1,MOD(((ROW(B10137)-ROW(B$7))),$C$5)+1,"")</f>
        <v/>
      </c>
      <c r="C10137" s="28">
        <f>ROUNDDOWN(((ROW(C10137)-ROW(C$7))/C$5)+1,0)</f>
        <v/>
      </c>
    </row>
    <row r="10138">
      <c r="B10138" s="28">
        <f>IF(C10138&lt; $D$4+1,MOD(((ROW(B10138)-ROW(B$7))),$C$5)+1,"")</f>
        <v/>
      </c>
      <c r="C10138" s="28">
        <f>ROUNDDOWN(((ROW(C10138)-ROW(C$7))/C$5)+1,0)</f>
        <v/>
      </c>
    </row>
    <row r="10139">
      <c r="B10139" s="28">
        <f>IF(C10139&lt; $D$4+1,MOD(((ROW(B10139)-ROW(B$7))),$C$5)+1,"")</f>
        <v/>
      </c>
      <c r="C10139" s="28">
        <f>ROUNDDOWN(((ROW(C10139)-ROW(C$7))/C$5)+1,0)</f>
        <v/>
      </c>
    </row>
    <row r="10140">
      <c r="B10140" s="28">
        <f>IF(C10140&lt; $D$4+1,MOD(((ROW(B10140)-ROW(B$7))),$C$5)+1,"")</f>
        <v/>
      </c>
      <c r="C10140" s="28">
        <f>ROUNDDOWN(((ROW(C10140)-ROW(C$7))/C$5)+1,0)</f>
        <v/>
      </c>
    </row>
    <row r="10141">
      <c r="B10141" s="28">
        <f>IF(C10141&lt; $D$4+1,MOD(((ROW(B10141)-ROW(B$7))),$C$5)+1,"")</f>
        <v/>
      </c>
      <c r="C10141" s="28">
        <f>ROUNDDOWN(((ROW(C10141)-ROW(C$7))/C$5)+1,0)</f>
        <v/>
      </c>
    </row>
    <row r="10142">
      <c r="B10142" s="28">
        <f>IF(C10142&lt; $D$4+1,MOD(((ROW(B10142)-ROW(B$7))),$C$5)+1,"")</f>
        <v/>
      </c>
      <c r="C10142" s="28">
        <f>ROUNDDOWN(((ROW(C10142)-ROW(C$7))/C$5)+1,0)</f>
        <v/>
      </c>
    </row>
    <row r="10143">
      <c r="B10143" s="28">
        <f>IF(C10143&lt; $D$4+1,MOD(((ROW(B10143)-ROW(B$7))),$C$5)+1,"")</f>
        <v/>
      </c>
      <c r="C10143" s="28">
        <f>ROUNDDOWN(((ROW(C10143)-ROW(C$7))/C$5)+1,0)</f>
        <v/>
      </c>
    </row>
    <row r="10144">
      <c r="B10144" s="28">
        <f>IF(C10144&lt; $D$4+1,MOD(((ROW(B10144)-ROW(B$7))),$C$5)+1,"")</f>
        <v/>
      </c>
      <c r="C10144" s="28">
        <f>ROUNDDOWN(((ROW(C10144)-ROW(C$7))/C$5)+1,0)</f>
        <v/>
      </c>
    </row>
    <row r="10145">
      <c r="B10145" s="28">
        <f>IF(C10145&lt; $D$4+1,MOD(((ROW(B10145)-ROW(B$7))),$C$5)+1,"")</f>
        <v/>
      </c>
      <c r="C10145" s="28">
        <f>ROUNDDOWN(((ROW(C10145)-ROW(C$7))/C$5)+1,0)</f>
        <v/>
      </c>
    </row>
    <row r="10146">
      <c r="B10146" s="28">
        <f>IF(C10146&lt; $D$4+1,MOD(((ROW(B10146)-ROW(B$7))),$C$5)+1,"")</f>
        <v/>
      </c>
      <c r="C10146" s="28">
        <f>ROUNDDOWN(((ROW(C10146)-ROW(C$7))/C$5)+1,0)</f>
        <v/>
      </c>
    </row>
    <row r="10147">
      <c r="B10147" s="28">
        <f>IF(C10147&lt; $D$4+1,MOD(((ROW(B10147)-ROW(B$7))),$C$5)+1,"")</f>
        <v/>
      </c>
      <c r="C10147" s="28">
        <f>ROUNDDOWN(((ROW(C10147)-ROW(C$7))/C$5)+1,0)</f>
        <v/>
      </c>
    </row>
    <row r="10148">
      <c r="B10148" s="28">
        <f>IF(C10148&lt; $D$4+1,MOD(((ROW(B10148)-ROW(B$7))),$C$5)+1,"")</f>
        <v/>
      </c>
      <c r="C10148" s="28">
        <f>ROUNDDOWN(((ROW(C10148)-ROW(C$7))/C$5)+1,0)</f>
        <v/>
      </c>
    </row>
    <row r="10149">
      <c r="B10149" s="28">
        <f>IF(C10149&lt; $D$4+1,MOD(((ROW(B10149)-ROW(B$7))),$C$5)+1,"")</f>
        <v/>
      </c>
      <c r="C10149" s="28">
        <f>ROUNDDOWN(((ROW(C10149)-ROW(C$7))/C$5)+1,0)</f>
        <v/>
      </c>
    </row>
    <row r="10150">
      <c r="B10150" s="28">
        <f>IF(C10150&lt; $D$4+1,MOD(((ROW(B10150)-ROW(B$7))),$C$5)+1,"")</f>
        <v/>
      </c>
      <c r="C10150" s="28">
        <f>ROUNDDOWN(((ROW(C10150)-ROW(C$7))/C$5)+1,0)</f>
        <v/>
      </c>
    </row>
    <row r="10151">
      <c r="B10151" s="28">
        <f>IF(C10151&lt; $D$4+1,MOD(((ROW(B10151)-ROW(B$7))),$C$5)+1,"")</f>
        <v/>
      </c>
      <c r="C10151" s="28">
        <f>ROUNDDOWN(((ROW(C10151)-ROW(C$7))/C$5)+1,0)</f>
        <v/>
      </c>
    </row>
    <row r="10152">
      <c r="B10152" s="28">
        <f>IF(C10152&lt; $D$4+1,MOD(((ROW(B10152)-ROW(B$7))),$C$5)+1,"")</f>
        <v/>
      </c>
      <c r="C10152" s="28">
        <f>ROUNDDOWN(((ROW(C10152)-ROW(C$7))/C$5)+1,0)</f>
        <v/>
      </c>
    </row>
    <row r="10153">
      <c r="B10153" s="28">
        <f>IF(C10153&lt; $D$4+1,MOD(((ROW(B10153)-ROW(B$7))),$C$5)+1,"")</f>
        <v/>
      </c>
      <c r="C10153" s="28">
        <f>ROUNDDOWN(((ROW(C10153)-ROW(C$7))/C$5)+1,0)</f>
        <v/>
      </c>
    </row>
    <row r="10154">
      <c r="B10154" s="28">
        <f>IF(C10154&lt; $D$4+1,MOD(((ROW(B10154)-ROW(B$7))),$C$5)+1,"")</f>
        <v/>
      </c>
      <c r="C10154" s="28">
        <f>ROUNDDOWN(((ROW(C10154)-ROW(C$7))/C$5)+1,0)</f>
        <v/>
      </c>
    </row>
    <row r="10155">
      <c r="B10155" s="28">
        <f>IF(C10155&lt; $D$4+1,MOD(((ROW(B10155)-ROW(B$7))),$C$5)+1,"")</f>
        <v/>
      </c>
      <c r="C10155" s="28">
        <f>ROUNDDOWN(((ROW(C10155)-ROW(C$7))/C$5)+1,0)</f>
        <v/>
      </c>
    </row>
    <row r="10156">
      <c r="B10156" s="28">
        <f>IF(C10156&lt; $D$4+1,MOD(((ROW(B10156)-ROW(B$7))),$C$5)+1,"")</f>
        <v/>
      </c>
      <c r="C10156" s="28">
        <f>ROUNDDOWN(((ROW(C10156)-ROW(C$7))/C$5)+1,0)</f>
        <v/>
      </c>
    </row>
    <row r="10157">
      <c r="B10157" s="28">
        <f>IF(C10157&lt; $D$4+1,MOD(((ROW(B10157)-ROW(B$7))),$C$5)+1,"")</f>
        <v/>
      </c>
      <c r="C10157" s="28">
        <f>ROUNDDOWN(((ROW(C10157)-ROW(C$7))/C$5)+1,0)</f>
        <v/>
      </c>
    </row>
    <row r="10158">
      <c r="B10158" s="28">
        <f>IF(C10158&lt; $D$4+1,MOD(((ROW(B10158)-ROW(B$7))),$C$5)+1,"")</f>
        <v/>
      </c>
      <c r="C10158" s="28">
        <f>ROUNDDOWN(((ROW(C10158)-ROW(C$7))/C$5)+1,0)</f>
        <v/>
      </c>
    </row>
    <row r="10159">
      <c r="B10159" s="28">
        <f>IF(C10159&lt; $D$4+1,MOD(((ROW(B10159)-ROW(B$7))),$C$5)+1,"")</f>
        <v/>
      </c>
      <c r="C10159" s="28">
        <f>ROUNDDOWN(((ROW(C10159)-ROW(C$7))/C$5)+1,0)</f>
        <v/>
      </c>
    </row>
    <row r="10160">
      <c r="B10160" s="28">
        <f>IF(C10160&lt; $D$4+1,MOD(((ROW(B10160)-ROW(B$7))),$C$5)+1,"")</f>
        <v/>
      </c>
      <c r="C10160" s="28">
        <f>ROUNDDOWN(((ROW(C10160)-ROW(C$7))/C$5)+1,0)</f>
        <v/>
      </c>
    </row>
    <row r="10161">
      <c r="B10161" s="28">
        <f>IF(C10161&lt; $D$4+1,MOD(((ROW(B10161)-ROW(B$7))),$C$5)+1,"")</f>
        <v/>
      </c>
      <c r="C10161" s="28">
        <f>ROUNDDOWN(((ROW(C10161)-ROW(C$7))/C$5)+1,0)</f>
        <v/>
      </c>
    </row>
    <row r="10162">
      <c r="B10162" s="28">
        <f>IF(C10162&lt; $D$4+1,MOD(((ROW(B10162)-ROW(B$7))),$C$5)+1,"")</f>
        <v/>
      </c>
      <c r="C10162" s="28">
        <f>ROUNDDOWN(((ROW(C10162)-ROW(C$7))/C$5)+1,0)</f>
        <v/>
      </c>
    </row>
    <row r="10163">
      <c r="B10163" s="28">
        <f>IF(C10163&lt; $D$4+1,MOD(((ROW(B10163)-ROW(B$7))),$C$5)+1,"")</f>
        <v/>
      </c>
      <c r="C10163" s="28">
        <f>ROUNDDOWN(((ROW(C10163)-ROW(C$7))/C$5)+1,0)</f>
        <v/>
      </c>
    </row>
    <row r="10164">
      <c r="B10164" s="28">
        <f>IF(C10164&lt; $D$4+1,MOD(((ROW(B10164)-ROW(B$7))),$C$5)+1,"")</f>
        <v/>
      </c>
      <c r="C10164" s="28">
        <f>ROUNDDOWN(((ROW(C10164)-ROW(C$7))/C$5)+1,0)</f>
        <v/>
      </c>
    </row>
    <row r="10165">
      <c r="B10165" s="28">
        <f>IF(C10165&lt; $D$4+1,MOD(((ROW(B10165)-ROW(B$7))),$C$5)+1,"")</f>
        <v/>
      </c>
      <c r="C10165" s="28">
        <f>ROUNDDOWN(((ROW(C10165)-ROW(C$7))/C$5)+1,0)</f>
        <v/>
      </c>
    </row>
    <row r="10166">
      <c r="B10166" s="28">
        <f>IF(C10166&lt; $D$4+1,MOD(((ROW(B10166)-ROW(B$7))),$C$5)+1,"")</f>
        <v/>
      </c>
      <c r="C10166" s="28">
        <f>ROUNDDOWN(((ROW(C10166)-ROW(C$7))/C$5)+1,0)</f>
        <v/>
      </c>
    </row>
    <row r="10167">
      <c r="B10167" s="28">
        <f>IF(C10167&lt; $D$4+1,MOD(((ROW(B10167)-ROW(B$7))),$C$5)+1,"")</f>
        <v/>
      </c>
      <c r="C10167" s="28">
        <f>ROUNDDOWN(((ROW(C10167)-ROW(C$7))/C$5)+1,0)</f>
        <v/>
      </c>
    </row>
    <row r="10168">
      <c r="B10168" s="28">
        <f>IF(C10168&lt; $D$4+1,MOD(((ROW(B10168)-ROW(B$7))),$C$5)+1,"")</f>
        <v/>
      </c>
      <c r="C10168" s="28">
        <f>ROUNDDOWN(((ROW(C10168)-ROW(C$7))/C$5)+1,0)</f>
        <v/>
      </c>
    </row>
    <row r="10169">
      <c r="B10169" s="28">
        <f>IF(C10169&lt; $D$4+1,MOD(((ROW(B10169)-ROW(B$7))),$C$5)+1,"")</f>
        <v/>
      </c>
      <c r="C10169" s="28">
        <f>ROUNDDOWN(((ROW(C10169)-ROW(C$7))/C$5)+1,0)</f>
        <v/>
      </c>
    </row>
    <row r="10170">
      <c r="B10170" s="28">
        <f>IF(C10170&lt; $D$4+1,MOD(((ROW(B10170)-ROW(B$7))),$C$5)+1,"")</f>
        <v/>
      </c>
      <c r="C10170" s="28">
        <f>ROUNDDOWN(((ROW(C10170)-ROW(C$7))/C$5)+1,0)</f>
        <v/>
      </c>
    </row>
    <row r="10171">
      <c r="B10171" s="28">
        <f>IF(C10171&lt; $D$4+1,MOD(((ROW(B10171)-ROW(B$7))),$C$5)+1,"")</f>
        <v/>
      </c>
      <c r="C10171" s="28">
        <f>ROUNDDOWN(((ROW(C10171)-ROW(C$7))/C$5)+1,0)</f>
        <v/>
      </c>
    </row>
    <row r="10172">
      <c r="B10172" s="28">
        <f>IF(C10172&lt; $D$4+1,MOD(((ROW(B10172)-ROW(B$7))),$C$5)+1,"")</f>
        <v/>
      </c>
      <c r="C10172" s="28">
        <f>ROUNDDOWN(((ROW(C10172)-ROW(C$7))/C$5)+1,0)</f>
        <v/>
      </c>
    </row>
    <row r="10173">
      <c r="B10173" s="28">
        <f>IF(C10173&lt; $D$4+1,MOD(((ROW(B10173)-ROW(B$7))),$C$5)+1,"")</f>
        <v/>
      </c>
      <c r="C10173" s="28">
        <f>ROUNDDOWN(((ROW(C10173)-ROW(C$7))/C$5)+1,0)</f>
        <v/>
      </c>
    </row>
    <row r="10174">
      <c r="B10174" s="28">
        <f>IF(C10174&lt; $D$4+1,MOD(((ROW(B10174)-ROW(B$7))),$C$5)+1,"")</f>
        <v/>
      </c>
      <c r="C10174" s="28">
        <f>ROUNDDOWN(((ROW(C10174)-ROW(C$7))/C$5)+1,0)</f>
        <v/>
      </c>
    </row>
    <row r="10175">
      <c r="B10175" s="28">
        <f>IF(C10175&lt; $D$4+1,MOD(((ROW(B10175)-ROW(B$7))),$C$5)+1,"")</f>
        <v/>
      </c>
      <c r="C10175" s="28">
        <f>ROUNDDOWN(((ROW(C10175)-ROW(C$7))/C$5)+1,0)</f>
        <v/>
      </c>
    </row>
    <row r="10176">
      <c r="B10176" s="28">
        <f>IF(C10176&lt; $D$4+1,MOD(((ROW(B10176)-ROW(B$7))),$C$5)+1,"")</f>
        <v/>
      </c>
      <c r="C10176" s="28">
        <f>ROUNDDOWN(((ROW(C10176)-ROW(C$7))/C$5)+1,0)</f>
        <v/>
      </c>
    </row>
    <row r="10177">
      <c r="B10177" s="28">
        <f>IF(C10177&lt; $D$4+1,MOD(((ROW(B10177)-ROW(B$7))),$C$5)+1,"")</f>
        <v/>
      </c>
      <c r="C10177" s="28">
        <f>ROUNDDOWN(((ROW(C10177)-ROW(C$7))/C$5)+1,0)</f>
        <v/>
      </c>
    </row>
    <row r="10178">
      <c r="B10178" s="28">
        <f>IF(C10178&lt; $D$4+1,MOD(((ROW(B10178)-ROW(B$7))),$C$5)+1,"")</f>
        <v/>
      </c>
      <c r="C10178" s="28">
        <f>ROUNDDOWN(((ROW(C10178)-ROW(C$7))/C$5)+1,0)</f>
        <v/>
      </c>
    </row>
    <row r="10179">
      <c r="B10179" s="28">
        <f>IF(C10179&lt; $D$4+1,MOD(((ROW(B10179)-ROW(B$7))),$C$5)+1,"")</f>
        <v/>
      </c>
      <c r="C10179" s="28">
        <f>ROUNDDOWN(((ROW(C10179)-ROW(C$7))/C$5)+1,0)</f>
        <v/>
      </c>
    </row>
    <row r="10180">
      <c r="B10180" s="28">
        <f>IF(C10180&lt; $D$4+1,MOD(((ROW(B10180)-ROW(B$7))),$C$5)+1,"")</f>
        <v/>
      </c>
      <c r="C10180" s="28">
        <f>ROUNDDOWN(((ROW(C10180)-ROW(C$7))/C$5)+1,0)</f>
        <v/>
      </c>
    </row>
    <row r="10181">
      <c r="B10181" s="28">
        <f>IF(C10181&lt; $D$4+1,MOD(((ROW(B10181)-ROW(B$7))),$C$5)+1,"")</f>
        <v/>
      </c>
      <c r="C10181" s="28">
        <f>ROUNDDOWN(((ROW(C10181)-ROW(C$7))/C$5)+1,0)</f>
        <v/>
      </c>
    </row>
    <row r="10182">
      <c r="B10182" s="28">
        <f>IF(C10182&lt; $D$4+1,MOD(((ROW(B10182)-ROW(B$7))),$C$5)+1,"")</f>
        <v/>
      </c>
      <c r="C10182" s="28">
        <f>ROUNDDOWN(((ROW(C10182)-ROW(C$7))/C$5)+1,0)</f>
        <v/>
      </c>
    </row>
    <row r="10183">
      <c r="B10183" s="28">
        <f>IF(C10183&lt; $D$4+1,MOD(((ROW(B10183)-ROW(B$7))),$C$5)+1,"")</f>
        <v/>
      </c>
      <c r="C10183" s="28">
        <f>ROUNDDOWN(((ROW(C10183)-ROW(C$7))/C$5)+1,0)</f>
        <v/>
      </c>
    </row>
    <row r="10184">
      <c r="B10184" s="28">
        <f>IF(C10184&lt; $D$4+1,MOD(((ROW(B10184)-ROW(B$7))),$C$5)+1,"")</f>
        <v/>
      </c>
      <c r="C10184" s="28">
        <f>ROUNDDOWN(((ROW(C10184)-ROW(C$7))/C$5)+1,0)</f>
        <v/>
      </c>
    </row>
    <row r="10185">
      <c r="B10185" s="28">
        <f>IF(C10185&lt; $D$4+1,MOD(((ROW(B10185)-ROW(B$7))),$C$5)+1,"")</f>
        <v/>
      </c>
      <c r="C10185" s="28">
        <f>ROUNDDOWN(((ROW(C10185)-ROW(C$7))/C$5)+1,0)</f>
        <v/>
      </c>
    </row>
    <row r="10186">
      <c r="B10186" s="28">
        <f>IF(C10186&lt; $D$4+1,MOD(((ROW(B10186)-ROW(B$7))),$C$5)+1,"")</f>
        <v/>
      </c>
      <c r="C10186" s="28">
        <f>ROUNDDOWN(((ROW(C10186)-ROW(C$7))/C$5)+1,0)</f>
        <v/>
      </c>
    </row>
    <row r="10187">
      <c r="B10187" s="28">
        <f>IF(C10187&lt; $D$4+1,MOD(((ROW(B10187)-ROW(B$7))),$C$5)+1,"")</f>
        <v/>
      </c>
      <c r="C10187" s="28">
        <f>ROUNDDOWN(((ROW(C10187)-ROW(C$7))/C$5)+1,0)</f>
        <v/>
      </c>
    </row>
    <row r="10188">
      <c r="B10188" s="28">
        <f>IF(C10188&lt; $D$4+1,MOD(((ROW(B10188)-ROW(B$7))),$C$5)+1,"")</f>
        <v/>
      </c>
      <c r="C10188" s="28">
        <f>ROUNDDOWN(((ROW(C10188)-ROW(C$7))/C$5)+1,0)</f>
        <v/>
      </c>
    </row>
    <row r="10189">
      <c r="B10189" s="28">
        <f>IF(C10189&lt; $D$4+1,MOD(((ROW(B10189)-ROW(B$7))),$C$5)+1,"")</f>
        <v/>
      </c>
      <c r="C10189" s="28">
        <f>ROUNDDOWN(((ROW(C10189)-ROW(C$7))/C$5)+1,0)</f>
        <v/>
      </c>
    </row>
    <row r="10190">
      <c r="B10190" s="28">
        <f>IF(C10190&lt; $D$4+1,MOD(((ROW(B10190)-ROW(B$7))),$C$5)+1,"")</f>
        <v/>
      </c>
      <c r="C10190" s="28">
        <f>ROUNDDOWN(((ROW(C10190)-ROW(C$7))/C$5)+1,0)</f>
        <v/>
      </c>
    </row>
    <row r="10191">
      <c r="B10191" s="28">
        <f>IF(C10191&lt; $D$4+1,MOD(((ROW(B10191)-ROW(B$7))),$C$5)+1,"")</f>
        <v/>
      </c>
      <c r="C10191" s="28">
        <f>ROUNDDOWN(((ROW(C10191)-ROW(C$7))/C$5)+1,0)</f>
        <v/>
      </c>
    </row>
    <row r="10192">
      <c r="B10192" s="28">
        <f>IF(C10192&lt; $D$4+1,MOD(((ROW(B10192)-ROW(B$7))),$C$5)+1,"")</f>
        <v/>
      </c>
      <c r="C10192" s="28">
        <f>ROUNDDOWN(((ROW(C10192)-ROW(C$7))/C$5)+1,0)</f>
        <v/>
      </c>
    </row>
    <row r="10193">
      <c r="B10193" s="28">
        <f>IF(C10193&lt; $D$4+1,MOD(((ROW(B10193)-ROW(B$7))),$C$5)+1,"")</f>
        <v/>
      </c>
      <c r="C10193" s="28">
        <f>ROUNDDOWN(((ROW(C10193)-ROW(C$7))/C$5)+1,0)</f>
        <v/>
      </c>
    </row>
    <row r="10194">
      <c r="B10194" s="28">
        <f>IF(C10194&lt; $D$4+1,MOD(((ROW(B10194)-ROW(B$7))),$C$5)+1,"")</f>
        <v/>
      </c>
      <c r="C10194" s="28">
        <f>ROUNDDOWN(((ROW(C10194)-ROW(C$7))/C$5)+1,0)</f>
        <v/>
      </c>
    </row>
    <row r="10195">
      <c r="B10195" s="28">
        <f>IF(C10195&lt; $D$4+1,MOD(((ROW(B10195)-ROW(B$7))),$C$5)+1,"")</f>
        <v/>
      </c>
      <c r="C10195" s="28">
        <f>ROUNDDOWN(((ROW(C10195)-ROW(C$7))/C$5)+1,0)</f>
        <v/>
      </c>
    </row>
    <row r="10196">
      <c r="B10196" s="28">
        <f>IF(C10196&lt; $D$4+1,MOD(((ROW(B10196)-ROW(B$7))),$C$5)+1,"")</f>
        <v/>
      </c>
      <c r="C10196" s="28">
        <f>ROUNDDOWN(((ROW(C10196)-ROW(C$7))/C$5)+1,0)</f>
        <v/>
      </c>
    </row>
    <row r="10197">
      <c r="B10197" s="28">
        <f>IF(C10197&lt; $D$4+1,MOD(((ROW(B10197)-ROW(B$7))),$C$5)+1,"")</f>
        <v/>
      </c>
      <c r="C10197" s="28">
        <f>ROUNDDOWN(((ROW(C10197)-ROW(C$7))/C$5)+1,0)</f>
        <v/>
      </c>
    </row>
    <row r="10198">
      <c r="B10198" s="28">
        <f>IF(C10198&lt; $D$4+1,MOD(((ROW(B10198)-ROW(B$7))),$C$5)+1,"")</f>
        <v/>
      </c>
      <c r="C10198" s="28">
        <f>ROUNDDOWN(((ROW(C10198)-ROW(C$7))/C$5)+1,0)</f>
        <v/>
      </c>
    </row>
    <row r="10199">
      <c r="B10199" s="28">
        <f>IF(C10199&lt; $D$4+1,MOD(((ROW(B10199)-ROW(B$7))),$C$5)+1,"")</f>
        <v/>
      </c>
      <c r="C10199" s="28">
        <f>ROUNDDOWN(((ROW(C10199)-ROW(C$7))/C$5)+1,0)</f>
        <v/>
      </c>
    </row>
    <row r="10200">
      <c r="B10200" s="28">
        <f>IF(C10200&lt; $D$4+1,MOD(((ROW(B10200)-ROW(B$7))),$C$5)+1,"")</f>
        <v/>
      </c>
      <c r="C10200" s="28">
        <f>ROUNDDOWN(((ROW(C10200)-ROW(C$7))/C$5)+1,0)</f>
        <v/>
      </c>
    </row>
    <row r="10201">
      <c r="B10201" s="28">
        <f>IF(C10201&lt; $D$4+1,MOD(((ROW(B10201)-ROW(B$7))),$C$5)+1,"")</f>
        <v/>
      </c>
      <c r="C10201" s="28">
        <f>ROUNDDOWN(((ROW(C10201)-ROW(C$7))/C$5)+1,0)</f>
        <v/>
      </c>
    </row>
    <row r="10202">
      <c r="B10202" s="28">
        <f>IF(C10202&lt; $D$4+1,MOD(((ROW(B10202)-ROW(B$7))),$C$5)+1,"")</f>
        <v/>
      </c>
      <c r="C10202" s="28">
        <f>ROUNDDOWN(((ROW(C10202)-ROW(C$7))/C$5)+1,0)</f>
        <v/>
      </c>
    </row>
    <row r="10203">
      <c r="B10203" s="28">
        <f>IF(C10203&lt; $D$4+1,MOD(((ROW(B10203)-ROW(B$7))),$C$5)+1,"")</f>
        <v/>
      </c>
      <c r="C10203" s="28">
        <f>ROUNDDOWN(((ROW(C10203)-ROW(C$7))/C$5)+1,0)</f>
        <v/>
      </c>
    </row>
    <row r="10204">
      <c r="B10204" s="28">
        <f>IF(C10204&lt; $D$4+1,MOD(((ROW(B10204)-ROW(B$7))),$C$5)+1,"")</f>
        <v/>
      </c>
      <c r="C10204" s="28">
        <f>ROUNDDOWN(((ROW(C10204)-ROW(C$7))/C$5)+1,0)</f>
        <v/>
      </c>
    </row>
    <row r="10205">
      <c r="B10205" s="28">
        <f>IF(C10205&lt; $D$4+1,MOD(((ROW(B10205)-ROW(B$7))),$C$5)+1,"")</f>
        <v/>
      </c>
      <c r="C10205" s="28">
        <f>ROUNDDOWN(((ROW(C10205)-ROW(C$7))/C$5)+1,0)</f>
        <v/>
      </c>
    </row>
    <row r="10206">
      <c r="B10206" s="28">
        <f>IF(C10206&lt; $D$4+1,MOD(((ROW(B10206)-ROW(B$7))),$C$5)+1,"")</f>
        <v/>
      </c>
      <c r="C10206" s="28">
        <f>ROUNDDOWN(((ROW(C10206)-ROW(C$7))/C$5)+1,0)</f>
        <v/>
      </c>
    </row>
    <row r="10207">
      <c r="B10207" s="28">
        <f>IF(C10207&lt; $D$4+1,MOD(((ROW(B10207)-ROW(B$7))),$C$5)+1,"")</f>
        <v/>
      </c>
      <c r="C10207" s="28">
        <f>ROUNDDOWN(((ROW(C10207)-ROW(C$7))/C$5)+1,0)</f>
        <v/>
      </c>
    </row>
    <row r="10208">
      <c r="B10208" s="28">
        <f>IF(C10208&lt; $D$4+1,MOD(((ROW(B10208)-ROW(B$7))),$C$5)+1,"")</f>
        <v/>
      </c>
      <c r="C10208" s="28">
        <f>ROUNDDOWN(((ROW(C10208)-ROW(C$7))/C$5)+1,0)</f>
        <v/>
      </c>
    </row>
    <row r="10209">
      <c r="B10209" s="28">
        <f>IF(C10209&lt; $D$4+1,MOD(((ROW(B10209)-ROW(B$7))),$C$5)+1,"")</f>
        <v/>
      </c>
      <c r="C10209" s="28">
        <f>ROUNDDOWN(((ROW(C10209)-ROW(C$7))/C$5)+1,0)</f>
        <v/>
      </c>
    </row>
    <row r="10210">
      <c r="B10210" s="28">
        <f>IF(C10210&lt; $D$4+1,MOD(((ROW(B10210)-ROW(B$7))),$C$5)+1,"")</f>
        <v/>
      </c>
      <c r="C10210" s="28">
        <f>ROUNDDOWN(((ROW(C10210)-ROW(C$7))/C$5)+1,0)</f>
        <v/>
      </c>
    </row>
    <row r="10211">
      <c r="B10211" s="28">
        <f>IF(C10211&lt; $D$4+1,MOD(((ROW(B10211)-ROW(B$7))),$C$5)+1,"")</f>
        <v/>
      </c>
      <c r="C10211" s="28">
        <f>ROUNDDOWN(((ROW(C10211)-ROW(C$7))/C$5)+1,0)</f>
        <v/>
      </c>
    </row>
    <row r="10212">
      <c r="B10212" s="28">
        <f>IF(C10212&lt; $D$4+1,MOD(((ROW(B10212)-ROW(B$7))),$C$5)+1,"")</f>
        <v/>
      </c>
      <c r="C10212" s="28">
        <f>ROUNDDOWN(((ROW(C10212)-ROW(C$7))/C$5)+1,0)</f>
        <v/>
      </c>
    </row>
    <row r="10213">
      <c r="B10213" s="28">
        <f>IF(C10213&lt; $D$4+1,MOD(((ROW(B10213)-ROW(B$7))),$C$5)+1,"")</f>
        <v/>
      </c>
      <c r="C10213" s="28">
        <f>ROUNDDOWN(((ROW(C10213)-ROW(C$7))/C$5)+1,0)</f>
        <v/>
      </c>
    </row>
    <row r="10214">
      <c r="B10214" s="28">
        <f>IF(C10214&lt; $D$4+1,MOD(((ROW(B10214)-ROW(B$7))),$C$5)+1,"")</f>
        <v/>
      </c>
      <c r="C10214" s="28">
        <f>ROUNDDOWN(((ROW(C10214)-ROW(C$7))/C$5)+1,0)</f>
        <v/>
      </c>
    </row>
    <row r="10215">
      <c r="B10215" s="28">
        <f>IF(C10215&lt; $D$4+1,MOD(((ROW(B10215)-ROW(B$7))),$C$5)+1,"")</f>
        <v/>
      </c>
      <c r="C10215" s="28">
        <f>ROUNDDOWN(((ROW(C10215)-ROW(C$7))/C$5)+1,0)</f>
        <v/>
      </c>
    </row>
    <row r="10216">
      <c r="B10216" s="28">
        <f>IF(C10216&lt; $D$4+1,MOD(((ROW(B10216)-ROW(B$7))),$C$5)+1,"")</f>
        <v/>
      </c>
      <c r="C10216" s="28">
        <f>ROUNDDOWN(((ROW(C10216)-ROW(C$7))/C$5)+1,0)</f>
        <v/>
      </c>
    </row>
    <row r="10217">
      <c r="B10217" s="28">
        <f>IF(C10217&lt; $D$4+1,MOD(((ROW(B10217)-ROW(B$7))),$C$5)+1,"")</f>
        <v/>
      </c>
      <c r="C10217" s="28">
        <f>ROUNDDOWN(((ROW(C10217)-ROW(C$7))/C$5)+1,0)</f>
        <v/>
      </c>
    </row>
    <row r="10218">
      <c r="B10218" s="28">
        <f>IF(C10218&lt; $D$4+1,MOD(((ROW(B10218)-ROW(B$7))),$C$5)+1,"")</f>
        <v/>
      </c>
      <c r="C10218" s="28">
        <f>ROUNDDOWN(((ROW(C10218)-ROW(C$7))/C$5)+1,0)</f>
        <v/>
      </c>
    </row>
    <row r="10219">
      <c r="B10219" s="28">
        <f>IF(C10219&lt; $D$4+1,MOD(((ROW(B10219)-ROW(B$7))),$C$5)+1,"")</f>
        <v/>
      </c>
      <c r="C10219" s="28">
        <f>ROUNDDOWN(((ROW(C10219)-ROW(C$7))/C$5)+1,0)</f>
        <v/>
      </c>
    </row>
    <row r="10220">
      <c r="B10220" s="28">
        <f>IF(C10220&lt; $D$4+1,MOD(((ROW(B10220)-ROW(B$7))),$C$5)+1,"")</f>
        <v/>
      </c>
      <c r="C10220" s="28">
        <f>ROUNDDOWN(((ROW(C10220)-ROW(C$7))/C$5)+1,0)</f>
        <v/>
      </c>
    </row>
    <row r="10221">
      <c r="B10221" s="28">
        <f>IF(C10221&lt; $D$4+1,MOD(((ROW(B10221)-ROW(B$7))),$C$5)+1,"")</f>
        <v/>
      </c>
      <c r="C10221" s="28">
        <f>ROUNDDOWN(((ROW(C10221)-ROW(C$7))/C$5)+1,0)</f>
        <v/>
      </c>
    </row>
    <row r="10222">
      <c r="B10222" s="28">
        <f>IF(C10222&lt; $D$4+1,MOD(((ROW(B10222)-ROW(B$7))),$C$5)+1,"")</f>
        <v/>
      </c>
      <c r="C10222" s="28">
        <f>ROUNDDOWN(((ROW(C10222)-ROW(C$7))/C$5)+1,0)</f>
        <v/>
      </c>
    </row>
    <row r="10223">
      <c r="B10223" s="28">
        <f>IF(C10223&lt; $D$4+1,MOD(((ROW(B10223)-ROW(B$7))),$C$5)+1,"")</f>
        <v/>
      </c>
      <c r="C10223" s="28">
        <f>ROUNDDOWN(((ROW(C10223)-ROW(C$7))/C$5)+1,0)</f>
        <v/>
      </c>
    </row>
    <row r="10224">
      <c r="B10224" s="28">
        <f>IF(C10224&lt; $D$4+1,MOD(((ROW(B10224)-ROW(B$7))),$C$5)+1,"")</f>
        <v/>
      </c>
      <c r="C10224" s="28">
        <f>ROUNDDOWN(((ROW(C10224)-ROW(C$7))/C$5)+1,0)</f>
        <v/>
      </c>
    </row>
    <row r="10225">
      <c r="B10225" s="28">
        <f>IF(C10225&lt; $D$4+1,MOD(((ROW(B10225)-ROW(B$7))),$C$5)+1,"")</f>
        <v/>
      </c>
      <c r="C10225" s="28">
        <f>ROUNDDOWN(((ROW(C10225)-ROW(C$7))/C$5)+1,0)</f>
        <v/>
      </c>
    </row>
    <row r="10226">
      <c r="B10226" s="28">
        <f>IF(C10226&lt; $D$4+1,MOD(((ROW(B10226)-ROW(B$7))),$C$5)+1,"")</f>
        <v/>
      </c>
      <c r="C10226" s="28">
        <f>ROUNDDOWN(((ROW(C10226)-ROW(C$7))/C$5)+1,0)</f>
        <v/>
      </c>
    </row>
    <row r="10227">
      <c r="B10227" s="28">
        <f>IF(C10227&lt; $D$4+1,MOD(((ROW(B10227)-ROW(B$7))),$C$5)+1,"")</f>
        <v/>
      </c>
      <c r="C10227" s="28">
        <f>ROUNDDOWN(((ROW(C10227)-ROW(C$7))/C$5)+1,0)</f>
        <v/>
      </c>
    </row>
    <row r="10228">
      <c r="B10228" s="28">
        <f>IF(C10228&lt; $D$4+1,MOD(((ROW(B10228)-ROW(B$7))),$C$5)+1,"")</f>
        <v/>
      </c>
      <c r="C10228" s="28">
        <f>ROUNDDOWN(((ROW(C10228)-ROW(C$7))/C$5)+1,0)</f>
        <v/>
      </c>
    </row>
    <row r="10229">
      <c r="B10229" s="28">
        <f>IF(C10229&lt; $D$4+1,MOD(((ROW(B10229)-ROW(B$7))),$C$5)+1,"")</f>
        <v/>
      </c>
      <c r="C10229" s="28">
        <f>ROUNDDOWN(((ROW(C10229)-ROW(C$7))/C$5)+1,0)</f>
        <v/>
      </c>
    </row>
    <row r="10230">
      <c r="B10230" s="28">
        <f>IF(C10230&lt; $D$4+1,MOD(((ROW(B10230)-ROW(B$7))),$C$5)+1,"")</f>
        <v/>
      </c>
      <c r="C10230" s="28">
        <f>ROUNDDOWN(((ROW(C10230)-ROW(C$7))/C$5)+1,0)</f>
        <v/>
      </c>
    </row>
    <row r="10231">
      <c r="B10231" s="28">
        <f>IF(C10231&lt; $D$4+1,MOD(((ROW(B10231)-ROW(B$7))),$C$5)+1,"")</f>
        <v/>
      </c>
      <c r="C10231" s="28">
        <f>ROUNDDOWN(((ROW(C10231)-ROW(C$7))/C$5)+1,0)</f>
        <v/>
      </c>
    </row>
    <row r="10232">
      <c r="B10232" s="28">
        <f>IF(C10232&lt; $D$4+1,MOD(((ROW(B10232)-ROW(B$7))),$C$5)+1,"")</f>
        <v/>
      </c>
      <c r="C10232" s="28">
        <f>ROUNDDOWN(((ROW(C10232)-ROW(C$7))/C$5)+1,0)</f>
        <v/>
      </c>
    </row>
    <row r="10233">
      <c r="B10233" s="28">
        <f>IF(C10233&lt; $D$4+1,MOD(((ROW(B10233)-ROW(B$7))),$C$5)+1,"")</f>
        <v/>
      </c>
      <c r="C10233" s="28">
        <f>ROUNDDOWN(((ROW(C10233)-ROW(C$7))/C$5)+1,0)</f>
        <v/>
      </c>
    </row>
    <row r="10234">
      <c r="B10234" s="28">
        <f>IF(C10234&lt; $D$4+1,MOD(((ROW(B10234)-ROW(B$7))),$C$5)+1,"")</f>
        <v/>
      </c>
      <c r="C10234" s="28">
        <f>ROUNDDOWN(((ROW(C10234)-ROW(C$7))/C$5)+1,0)</f>
        <v/>
      </c>
    </row>
    <row r="10235">
      <c r="B10235" s="28">
        <f>IF(C10235&lt; $D$4+1,MOD(((ROW(B10235)-ROW(B$7))),$C$5)+1,"")</f>
        <v/>
      </c>
      <c r="C10235" s="28">
        <f>ROUNDDOWN(((ROW(C10235)-ROW(C$7))/C$5)+1,0)</f>
        <v/>
      </c>
    </row>
    <row r="10236">
      <c r="B10236" s="28">
        <f>IF(C10236&lt; $D$4+1,MOD(((ROW(B10236)-ROW(B$7))),$C$5)+1,"")</f>
        <v/>
      </c>
      <c r="C10236" s="28">
        <f>ROUNDDOWN(((ROW(C10236)-ROW(C$7))/C$5)+1,0)</f>
        <v/>
      </c>
    </row>
    <row r="10237">
      <c r="B10237" s="28">
        <f>IF(C10237&lt; $D$4+1,MOD(((ROW(B10237)-ROW(B$7))),$C$5)+1,"")</f>
        <v/>
      </c>
      <c r="C10237" s="28">
        <f>ROUNDDOWN(((ROW(C10237)-ROW(C$7))/C$5)+1,0)</f>
        <v/>
      </c>
    </row>
    <row r="10238">
      <c r="B10238" s="28">
        <f>IF(C10238&lt; $D$4+1,MOD(((ROW(B10238)-ROW(B$7))),$C$5)+1,"")</f>
        <v/>
      </c>
      <c r="C10238" s="28">
        <f>ROUNDDOWN(((ROW(C10238)-ROW(C$7))/C$5)+1,0)</f>
        <v/>
      </c>
    </row>
    <row r="10239">
      <c r="B10239" s="28">
        <f>IF(C10239&lt; $D$4+1,MOD(((ROW(B10239)-ROW(B$7))),$C$5)+1,"")</f>
        <v/>
      </c>
      <c r="C10239" s="28">
        <f>ROUNDDOWN(((ROW(C10239)-ROW(C$7))/C$5)+1,0)</f>
        <v/>
      </c>
    </row>
    <row r="10240">
      <c r="B10240" s="28">
        <f>IF(C10240&lt; $D$4+1,MOD(((ROW(B10240)-ROW(B$7))),$C$5)+1,"")</f>
        <v/>
      </c>
      <c r="C10240" s="28">
        <f>ROUNDDOWN(((ROW(C10240)-ROW(C$7))/C$5)+1,0)</f>
        <v/>
      </c>
    </row>
    <row r="10241">
      <c r="B10241" s="28">
        <f>IF(C10241&lt; $D$4+1,MOD(((ROW(B10241)-ROW(B$7))),$C$5)+1,"")</f>
        <v/>
      </c>
      <c r="C10241" s="28">
        <f>ROUNDDOWN(((ROW(C10241)-ROW(C$7))/C$5)+1,0)</f>
        <v/>
      </c>
    </row>
    <row r="10242">
      <c r="B10242" s="28">
        <f>IF(C10242&lt; $D$4+1,MOD(((ROW(B10242)-ROW(B$7))),$C$5)+1,"")</f>
        <v/>
      </c>
      <c r="C10242" s="28">
        <f>ROUNDDOWN(((ROW(C10242)-ROW(C$7))/C$5)+1,0)</f>
        <v/>
      </c>
    </row>
    <row r="10243">
      <c r="B10243" s="28">
        <f>IF(C10243&lt; $D$4+1,MOD(((ROW(B10243)-ROW(B$7))),$C$5)+1,"")</f>
        <v/>
      </c>
      <c r="C10243" s="28">
        <f>ROUNDDOWN(((ROW(C10243)-ROW(C$7))/C$5)+1,0)</f>
        <v/>
      </c>
    </row>
    <row r="10244">
      <c r="B10244" s="28">
        <f>IF(C10244&lt; $D$4+1,MOD(((ROW(B10244)-ROW(B$7))),$C$5)+1,"")</f>
        <v/>
      </c>
      <c r="C10244" s="28">
        <f>ROUNDDOWN(((ROW(C10244)-ROW(C$7))/C$5)+1,0)</f>
        <v/>
      </c>
    </row>
    <row r="10245">
      <c r="B10245" s="28">
        <f>IF(C10245&lt; $D$4+1,MOD(((ROW(B10245)-ROW(B$7))),$C$5)+1,"")</f>
        <v/>
      </c>
      <c r="C10245" s="28">
        <f>ROUNDDOWN(((ROW(C10245)-ROW(C$7))/C$5)+1,0)</f>
        <v/>
      </c>
    </row>
    <row r="10246">
      <c r="B10246" s="28">
        <f>IF(C10246&lt; $D$4+1,MOD(((ROW(B10246)-ROW(B$7))),$C$5)+1,"")</f>
        <v/>
      </c>
      <c r="C10246" s="28">
        <f>ROUNDDOWN(((ROW(C10246)-ROW(C$7))/C$5)+1,0)</f>
        <v/>
      </c>
    </row>
    <row r="10247">
      <c r="B10247" s="28">
        <f>IF(C10247&lt; $D$4+1,MOD(((ROW(B10247)-ROW(B$7))),$C$5)+1,"")</f>
        <v/>
      </c>
      <c r="C10247" s="28">
        <f>ROUNDDOWN(((ROW(C10247)-ROW(C$7))/C$5)+1,0)</f>
        <v/>
      </c>
    </row>
    <row r="10248">
      <c r="B10248" s="28">
        <f>IF(C10248&lt; $D$4+1,MOD(((ROW(B10248)-ROW(B$7))),$C$5)+1,"")</f>
        <v/>
      </c>
      <c r="C10248" s="28">
        <f>ROUNDDOWN(((ROW(C10248)-ROW(C$7))/C$5)+1,0)</f>
        <v/>
      </c>
    </row>
    <row r="10249">
      <c r="B10249" s="28">
        <f>IF(C10249&lt; $D$4+1,MOD(((ROW(B10249)-ROW(B$7))),$C$5)+1,"")</f>
        <v/>
      </c>
      <c r="C10249" s="28">
        <f>ROUNDDOWN(((ROW(C10249)-ROW(C$7))/C$5)+1,0)</f>
        <v/>
      </c>
    </row>
    <row r="10250">
      <c r="B10250" s="28">
        <f>IF(C10250&lt; $D$4+1,MOD(((ROW(B10250)-ROW(B$7))),$C$5)+1,"")</f>
        <v/>
      </c>
      <c r="C10250" s="28">
        <f>ROUNDDOWN(((ROW(C10250)-ROW(C$7))/C$5)+1,0)</f>
        <v/>
      </c>
    </row>
    <row r="10251">
      <c r="B10251" s="28">
        <f>IF(C10251&lt; $D$4+1,MOD(((ROW(B10251)-ROW(B$7))),$C$5)+1,"")</f>
        <v/>
      </c>
      <c r="C10251" s="28">
        <f>ROUNDDOWN(((ROW(C10251)-ROW(C$7))/C$5)+1,0)</f>
        <v/>
      </c>
    </row>
    <row r="10252">
      <c r="B10252" s="28">
        <f>IF(C10252&lt; $D$4+1,MOD(((ROW(B10252)-ROW(B$7))),$C$5)+1,"")</f>
        <v/>
      </c>
      <c r="C10252" s="28">
        <f>ROUNDDOWN(((ROW(C10252)-ROW(C$7))/C$5)+1,0)</f>
        <v/>
      </c>
    </row>
    <row r="10253">
      <c r="B10253" s="28">
        <f>IF(C10253&lt; $D$4+1,MOD(((ROW(B10253)-ROW(B$7))),$C$5)+1,"")</f>
        <v/>
      </c>
      <c r="C10253" s="28">
        <f>ROUNDDOWN(((ROW(C10253)-ROW(C$7))/C$5)+1,0)</f>
        <v/>
      </c>
    </row>
    <row r="10254">
      <c r="B10254" s="28">
        <f>IF(C10254&lt; $D$4+1,MOD(((ROW(B10254)-ROW(B$7))),$C$5)+1,"")</f>
        <v/>
      </c>
      <c r="C10254" s="28">
        <f>ROUNDDOWN(((ROW(C10254)-ROW(C$7))/C$5)+1,0)</f>
        <v/>
      </c>
    </row>
    <row r="10255">
      <c r="B10255" s="28">
        <f>IF(C10255&lt; $D$4+1,MOD(((ROW(B10255)-ROW(B$7))),$C$5)+1,"")</f>
        <v/>
      </c>
      <c r="C10255" s="28">
        <f>ROUNDDOWN(((ROW(C10255)-ROW(C$7))/C$5)+1,0)</f>
        <v/>
      </c>
    </row>
    <row r="10256">
      <c r="B10256" s="28">
        <f>IF(C10256&lt; $D$4+1,MOD(((ROW(B10256)-ROW(B$7))),$C$5)+1,"")</f>
        <v/>
      </c>
      <c r="C10256" s="28">
        <f>ROUNDDOWN(((ROW(C10256)-ROW(C$7))/C$5)+1,0)</f>
        <v/>
      </c>
    </row>
    <row r="10257">
      <c r="B10257" s="28">
        <f>IF(C10257&lt; $D$4+1,MOD(((ROW(B10257)-ROW(B$7))),$C$5)+1,"")</f>
        <v/>
      </c>
      <c r="C10257" s="28">
        <f>ROUNDDOWN(((ROW(C10257)-ROW(C$7))/C$5)+1,0)</f>
        <v/>
      </c>
    </row>
    <row r="10258">
      <c r="B10258" s="28">
        <f>IF(C10258&lt; $D$4+1,MOD(((ROW(B10258)-ROW(B$7))),$C$5)+1,"")</f>
        <v/>
      </c>
      <c r="C10258" s="28">
        <f>ROUNDDOWN(((ROW(C10258)-ROW(C$7))/C$5)+1,0)</f>
        <v/>
      </c>
    </row>
    <row r="10259">
      <c r="B10259" s="28">
        <f>IF(C10259&lt; $D$4+1,MOD(((ROW(B10259)-ROW(B$7))),$C$5)+1,"")</f>
        <v/>
      </c>
      <c r="C10259" s="28">
        <f>ROUNDDOWN(((ROW(C10259)-ROW(C$7))/C$5)+1,0)</f>
        <v/>
      </c>
    </row>
    <row r="10260">
      <c r="B10260" s="28">
        <f>IF(C10260&lt; $D$4+1,MOD(((ROW(B10260)-ROW(B$7))),$C$5)+1,"")</f>
        <v/>
      </c>
      <c r="C10260" s="28">
        <f>ROUNDDOWN(((ROW(C10260)-ROW(C$7))/C$5)+1,0)</f>
        <v/>
      </c>
    </row>
    <row r="10261">
      <c r="B10261" s="28">
        <f>IF(C10261&lt; $D$4+1,MOD(((ROW(B10261)-ROW(B$7))),$C$5)+1,"")</f>
        <v/>
      </c>
      <c r="C10261" s="28">
        <f>ROUNDDOWN(((ROW(C10261)-ROW(C$7))/C$5)+1,0)</f>
        <v/>
      </c>
    </row>
    <row r="10262">
      <c r="B10262" s="28">
        <f>IF(C10262&lt; $D$4+1,MOD(((ROW(B10262)-ROW(B$7))),$C$5)+1,"")</f>
        <v/>
      </c>
      <c r="C10262" s="28">
        <f>ROUNDDOWN(((ROW(C10262)-ROW(C$7))/C$5)+1,0)</f>
        <v/>
      </c>
    </row>
    <row r="10263">
      <c r="B10263" s="28">
        <f>IF(C10263&lt; $D$4+1,MOD(((ROW(B10263)-ROW(B$7))),$C$5)+1,"")</f>
        <v/>
      </c>
      <c r="C10263" s="28">
        <f>ROUNDDOWN(((ROW(C10263)-ROW(C$7))/C$5)+1,0)</f>
        <v/>
      </c>
    </row>
    <row r="10264">
      <c r="B10264" s="28">
        <f>IF(C10264&lt; $D$4+1,MOD(((ROW(B10264)-ROW(B$7))),$C$5)+1,"")</f>
        <v/>
      </c>
      <c r="C10264" s="28">
        <f>ROUNDDOWN(((ROW(C10264)-ROW(C$7))/C$5)+1,0)</f>
        <v/>
      </c>
    </row>
    <row r="10265">
      <c r="B10265" s="28">
        <f>IF(C10265&lt; $D$4+1,MOD(((ROW(B10265)-ROW(B$7))),$C$5)+1,"")</f>
        <v/>
      </c>
      <c r="C10265" s="28">
        <f>ROUNDDOWN(((ROW(C10265)-ROW(C$7))/C$5)+1,0)</f>
        <v/>
      </c>
    </row>
    <row r="10266">
      <c r="B10266" s="28">
        <f>IF(C10266&lt; $D$4+1,MOD(((ROW(B10266)-ROW(B$7))),$C$5)+1,"")</f>
        <v/>
      </c>
      <c r="C10266" s="28">
        <f>ROUNDDOWN(((ROW(C10266)-ROW(C$7))/C$5)+1,0)</f>
        <v/>
      </c>
    </row>
    <row r="10267">
      <c r="B10267" s="28">
        <f>IF(C10267&lt; $D$4+1,MOD(((ROW(B10267)-ROW(B$7))),$C$5)+1,"")</f>
        <v/>
      </c>
      <c r="C10267" s="28">
        <f>ROUNDDOWN(((ROW(C10267)-ROW(C$7))/C$5)+1,0)</f>
        <v/>
      </c>
    </row>
    <row r="10268">
      <c r="B10268" s="28">
        <f>IF(C10268&lt; $D$4+1,MOD(((ROW(B10268)-ROW(B$7))),$C$5)+1,"")</f>
        <v/>
      </c>
      <c r="C10268" s="28">
        <f>ROUNDDOWN(((ROW(C10268)-ROW(C$7))/C$5)+1,0)</f>
        <v/>
      </c>
    </row>
    <row r="10269">
      <c r="B10269" s="28">
        <f>IF(C10269&lt; $D$4+1,MOD(((ROW(B10269)-ROW(B$7))),$C$5)+1,"")</f>
        <v/>
      </c>
      <c r="C10269" s="28">
        <f>ROUNDDOWN(((ROW(C10269)-ROW(C$7))/C$5)+1,0)</f>
        <v/>
      </c>
    </row>
    <row r="10270">
      <c r="B10270" s="28">
        <f>IF(C10270&lt; $D$4+1,MOD(((ROW(B10270)-ROW(B$7))),$C$5)+1,"")</f>
        <v/>
      </c>
      <c r="C10270" s="28">
        <f>ROUNDDOWN(((ROW(C10270)-ROW(C$7))/C$5)+1,0)</f>
        <v/>
      </c>
    </row>
    <row r="10271">
      <c r="B10271" s="28">
        <f>IF(C10271&lt; $D$4+1,MOD(((ROW(B10271)-ROW(B$7))),$C$5)+1,"")</f>
        <v/>
      </c>
      <c r="C10271" s="28">
        <f>ROUNDDOWN(((ROW(C10271)-ROW(C$7))/C$5)+1,0)</f>
        <v/>
      </c>
    </row>
    <row r="10272">
      <c r="B10272" s="28">
        <f>IF(C10272&lt; $D$4+1,MOD(((ROW(B10272)-ROW(B$7))),$C$5)+1,"")</f>
        <v/>
      </c>
      <c r="C10272" s="28">
        <f>ROUNDDOWN(((ROW(C10272)-ROW(C$7))/C$5)+1,0)</f>
        <v/>
      </c>
    </row>
    <row r="10273">
      <c r="B10273" s="28">
        <f>IF(C10273&lt; $D$4+1,MOD(((ROW(B10273)-ROW(B$7))),$C$5)+1,"")</f>
        <v/>
      </c>
      <c r="C10273" s="28">
        <f>ROUNDDOWN(((ROW(C10273)-ROW(C$7))/C$5)+1,0)</f>
        <v/>
      </c>
    </row>
    <row r="10274">
      <c r="B10274" s="28">
        <f>IF(C10274&lt; $D$4+1,MOD(((ROW(B10274)-ROW(B$7))),$C$5)+1,"")</f>
        <v/>
      </c>
      <c r="C10274" s="28">
        <f>ROUNDDOWN(((ROW(C10274)-ROW(C$7))/C$5)+1,0)</f>
        <v/>
      </c>
    </row>
    <row r="10275">
      <c r="B10275" s="28">
        <f>IF(C10275&lt; $D$4+1,MOD(((ROW(B10275)-ROW(B$7))),$C$5)+1,"")</f>
        <v/>
      </c>
      <c r="C10275" s="28">
        <f>ROUNDDOWN(((ROW(C10275)-ROW(C$7))/C$5)+1,0)</f>
        <v/>
      </c>
    </row>
    <row r="10276">
      <c r="B10276" s="28">
        <f>IF(C10276&lt; $D$4+1,MOD(((ROW(B10276)-ROW(B$7))),$C$5)+1,"")</f>
        <v/>
      </c>
      <c r="C10276" s="28">
        <f>ROUNDDOWN(((ROW(C10276)-ROW(C$7))/C$5)+1,0)</f>
        <v/>
      </c>
    </row>
    <row r="10277">
      <c r="B10277" s="28">
        <f>IF(C10277&lt; $D$4+1,MOD(((ROW(B10277)-ROW(B$7))),$C$5)+1,"")</f>
        <v/>
      </c>
      <c r="C10277" s="28">
        <f>ROUNDDOWN(((ROW(C10277)-ROW(C$7))/C$5)+1,0)</f>
        <v/>
      </c>
    </row>
    <row r="10278">
      <c r="B10278" s="28">
        <f>IF(C10278&lt; $D$4+1,MOD(((ROW(B10278)-ROW(B$7))),$C$5)+1,"")</f>
        <v/>
      </c>
      <c r="C10278" s="28">
        <f>ROUNDDOWN(((ROW(C10278)-ROW(C$7))/C$5)+1,0)</f>
        <v/>
      </c>
    </row>
    <row r="10279">
      <c r="B10279" s="28">
        <f>IF(C10279&lt; $D$4+1,MOD(((ROW(B10279)-ROW(B$7))),$C$5)+1,"")</f>
        <v/>
      </c>
      <c r="C10279" s="28">
        <f>ROUNDDOWN(((ROW(C10279)-ROW(C$7))/C$5)+1,0)</f>
        <v/>
      </c>
    </row>
    <row r="10280">
      <c r="B10280" s="28">
        <f>IF(C10280&lt; $D$4+1,MOD(((ROW(B10280)-ROW(B$7))),$C$5)+1,"")</f>
        <v/>
      </c>
      <c r="C10280" s="28">
        <f>ROUNDDOWN(((ROW(C10280)-ROW(C$7))/C$5)+1,0)</f>
        <v/>
      </c>
    </row>
    <row r="10281">
      <c r="B10281" s="28">
        <f>IF(C10281&lt; $D$4+1,MOD(((ROW(B10281)-ROW(B$7))),$C$5)+1,"")</f>
        <v/>
      </c>
      <c r="C10281" s="28">
        <f>ROUNDDOWN(((ROW(C10281)-ROW(C$7))/C$5)+1,0)</f>
        <v/>
      </c>
    </row>
    <row r="10282">
      <c r="B10282" s="28">
        <f>IF(C10282&lt; $D$4+1,MOD(((ROW(B10282)-ROW(B$7))),$C$5)+1,"")</f>
        <v/>
      </c>
      <c r="C10282" s="28">
        <f>ROUNDDOWN(((ROW(C10282)-ROW(C$7))/C$5)+1,0)</f>
        <v/>
      </c>
    </row>
    <row r="10283">
      <c r="B10283" s="28">
        <f>IF(C10283&lt; $D$4+1,MOD(((ROW(B10283)-ROW(B$7))),$C$5)+1,"")</f>
        <v/>
      </c>
      <c r="C10283" s="28">
        <f>ROUNDDOWN(((ROW(C10283)-ROW(C$7))/C$5)+1,0)</f>
        <v/>
      </c>
    </row>
    <row r="10284">
      <c r="B10284" s="28">
        <f>IF(C10284&lt; $D$4+1,MOD(((ROW(B10284)-ROW(B$7))),$C$5)+1,"")</f>
        <v/>
      </c>
      <c r="C10284" s="28">
        <f>ROUNDDOWN(((ROW(C10284)-ROW(C$7))/C$5)+1,0)</f>
        <v/>
      </c>
    </row>
    <row r="10285">
      <c r="B10285" s="28">
        <f>IF(C10285&lt; $D$4+1,MOD(((ROW(B10285)-ROW(B$7))),$C$5)+1,"")</f>
        <v/>
      </c>
      <c r="C10285" s="28">
        <f>ROUNDDOWN(((ROW(C10285)-ROW(C$7))/C$5)+1,0)</f>
        <v/>
      </c>
    </row>
    <row r="10286">
      <c r="B10286" s="28">
        <f>IF(C10286&lt; $D$4+1,MOD(((ROW(B10286)-ROW(B$7))),$C$5)+1,"")</f>
        <v/>
      </c>
      <c r="C10286" s="28">
        <f>ROUNDDOWN(((ROW(C10286)-ROW(C$7))/C$5)+1,0)</f>
        <v/>
      </c>
    </row>
    <row r="10287">
      <c r="B10287" s="28">
        <f>IF(C10287&lt; $D$4+1,MOD(((ROW(B10287)-ROW(B$7))),$C$5)+1,"")</f>
        <v/>
      </c>
      <c r="C10287" s="28">
        <f>ROUNDDOWN(((ROW(C10287)-ROW(C$7))/C$5)+1,0)</f>
        <v/>
      </c>
    </row>
    <row r="10288">
      <c r="B10288" s="28">
        <f>IF(C10288&lt; $D$4+1,MOD(((ROW(B10288)-ROW(B$7))),$C$5)+1,"")</f>
        <v/>
      </c>
      <c r="C10288" s="28">
        <f>ROUNDDOWN(((ROW(C10288)-ROW(C$7))/C$5)+1,0)</f>
        <v/>
      </c>
    </row>
    <row r="10289">
      <c r="B10289" s="28">
        <f>IF(C10289&lt; $D$4+1,MOD(((ROW(B10289)-ROW(B$7))),$C$5)+1,"")</f>
        <v/>
      </c>
      <c r="C10289" s="28">
        <f>ROUNDDOWN(((ROW(C10289)-ROW(C$7))/C$5)+1,0)</f>
        <v/>
      </c>
    </row>
    <row r="10290">
      <c r="B10290" s="28">
        <f>IF(C10290&lt; $D$4+1,MOD(((ROW(B10290)-ROW(B$7))),$C$5)+1,"")</f>
        <v/>
      </c>
      <c r="C10290" s="28">
        <f>ROUNDDOWN(((ROW(C10290)-ROW(C$7))/C$5)+1,0)</f>
        <v/>
      </c>
    </row>
    <row r="10291">
      <c r="B10291" s="28">
        <f>IF(C10291&lt; $D$4+1,MOD(((ROW(B10291)-ROW(B$7))),$C$5)+1,"")</f>
        <v/>
      </c>
      <c r="C10291" s="28">
        <f>ROUNDDOWN(((ROW(C10291)-ROW(C$7))/C$5)+1,0)</f>
        <v/>
      </c>
    </row>
    <row r="10292">
      <c r="B10292" s="28">
        <f>IF(C10292&lt; $D$4+1,MOD(((ROW(B10292)-ROW(B$7))),$C$5)+1,"")</f>
        <v/>
      </c>
      <c r="C10292" s="28">
        <f>ROUNDDOWN(((ROW(C10292)-ROW(C$7))/C$5)+1,0)</f>
        <v/>
      </c>
    </row>
    <row r="10293">
      <c r="B10293" s="28">
        <f>IF(C10293&lt; $D$4+1,MOD(((ROW(B10293)-ROW(B$7))),$C$5)+1,"")</f>
        <v/>
      </c>
      <c r="C10293" s="28">
        <f>ROUNDDOWN(((ROW(C10293)-ROW(C$7))/C$5)+1,0)</f>
        <v/>
      </c>
    </row>
    <row r="10294">
      <c r="B10294" s="28">
        <f>IF(C10294&lt; $D$4+1,MOD(((ROW(B10294)-ROW(B$7))),$C$5)+1,"")</f>
        <v/>
      </c>
      <c r="C10294" s="28">
        <f>ROUNDDOWN(((ROW(C10294)-ROW(C$7))/C$5)+1,0)</f>
        <v/>
      </c>
    </row>
    <row r="10295">
      <c r="B10295" s="28">
        <f>IF(C10295&lt; $D$4+1,MOD(((ROW(B10295)-ROW(B$7))),$C$5)+1,"")</f>
        <v/>
      </c>
      <c r="C10295" s="28">
        <f>ROUNDDOWN(((ROW(C10295)-ROW(C$7))/C$5)+1,0)</f>
        <v/>
      </c>
    </row>
    <row r="10296">
      <c r="B10296" s="28">
        <f>IF(C10296&lt; $D$4+1,MOD(((ROW(B10296)-ROW(B$7))),$C$5)+1,"")</f>
        <v/>
      </c>
      <c r="C10296" s="28">
        <f>ROUNDDOWN(((ROW(C10296)-ROW(C$7))/C$5)+1,0)</f>
        <v/>
      </c>
    </row>
    <row r="10297">
      <c r="B10297" s="28">
        <f>IF(C10297&lt; $D$4+1,MOD(((ROW(B10297)-ROW(B$7))),$C$5)+1,"")</f>
        <v/>
      </c>
      <c r="C10297" s="28">
        <f>ROUNDDOWN(((ROW(C10297)-ROW(C$7))/C$5)+1,0)</f>
        <v/>
      </c>
    </row>
    <row r="10298">
      <c r="B10298" s="28">
        <f>IF(C10298&lt; $D$4+1,MOD(((ROW(B10298)-ROW(B$7))),$C$5)+1,"")</f>
        <v/>
      </c>
      <c r="C10298" s="28">
        <f>ROUNDDOWN(((ROW(C10298)-ROW(C$7))/C$5)+1,0)</f>
        <v/>
      </c>
    </row>
    <row r="10299">
      <c r="B10299" s="28">
        <f>IF(C10299&lt; $D$4+1,MOD(((ROW(B10299)-ROW(B$7))),$C$5)+1,"")</f>
        <v/>
      </c>
      <c r="C10299" s="28">
        <f>ROUNDDOWN(((ROW(C10299)-ROW(C$7))/C$5)+1,0)</f>
        <v/>
      </c>
    </row>
    <row r="10300">
      <c r="B10300" s="28">
        <f>IF(C10300&lt; $D$4+1,MOD(((ROW(B10300)-ROW(B$7))),$C$5)+1,"")</f>
        <v/>
      </c>
      <c r="C10300" s="28">
        <f>ROUNDDOWN(((ROW(C10300)-ROW(C$7))/C$5)+1,0)</f>
        <v/>
      </c>
    </row>
    <row r="10301">
      <c r="B10301" s="28">
        <f>IF(C10301&lt; $D$4+1,MOD(((ROW(B10301)-ROW(B$7))),$C$5)+1,"")</f>
        <v/>
      </c>
      <c r="C10301" s="28">
        <f>ROUNDDOWN(((ROW(C10301)-ROW(C$7))/C$5)+1,0)</f>
        <v/>
      </c>
    </row>
    <row r="10302">
      <c r="B10302" s="28">
        <f>IF(C10302&lt; $D$4+1,MOD(((ROW(B10302)-ROW(B$7))),$C$5)+1,"")</f>
        <v/>
      </c>
      <c r="C10302" s="28">
        <f>ROUNDDOWN(((ROW(C10302)-ROW(C$7))/C$5)+1,0)</f>
        <v/>
      </c>
    </row>
    <row r="10303">
      <c r="B10303" s="28">
        <f>IF(C10303&lt; $D$4+1,MOD(((ROW(B10303)-ROW(B$7))),$C$5)+1,"")</f>
        <v/>
      </c>
      <c r="C10303" s="28">
        <f>ROUNDDOWN(((ROW(C10303)-ROW(C$7))/C$5)+1,0)</f>
        <v/>
      </c>
    </row>
    <row r="10304">
      <c r="B10304" s="28">
        <f>IF(C10304&lt; $D$4+1,MOD(((ROW(B10304)-ROW(B$7))),$C$5)+1,"")</f>
        <v/>
      </c>
      <c r="C10304" s="28">
        <f>ROUNDDOWN(((ROW(C10304)-ROW(C$7))/C$5)+1,0)</f>
        <v/>
      </c>
    </row>
    <row r="10305">
      <c r="B10305" s="28">
        <f>IF(C10305&lt; $D$4+1,MOD(((ROW(B10305)-ROW(B$7))),$C$5)+1,"")</f>
        <v/>
      </c>
      <c r="C10305" s="28">
        <f>ROUNDDOWN(((ROW(C10305)-ROW(C$7))/C$5)+1,0)</f>
        <v/>
      </c>
    </row>
    <row r="10306">
      <c r="B10306" s="28">
        <f>IF(C10306&lt; $D$4+1,MOD(((ROW(B10306)-ROW(B$7))),$C$5)+1,"")</f>
        <v/>
      </c>
      <c r="C10306" s="28">
        <f>ROUNDDOWN(((ROW(C10306)-ROW(C$7))/C$5)+1,0)</f>
        <v/>
      </c>
    </row>
    <row r="10307">
      <c r="B10307" s="28">
        <f>IF(C10307&lt; $D$4+1,MOD(((ROW(B10307)-ROW(B$7))),$C$5)+1,"")</f>
        <v/>
      </c>
      <c r="C10307" s="28">
        <f>ROUNDDOWN(((ROW(C10307)-ROW(C$7))/C$5)+1,0)</f>
        <v/>
      </c>
    </row>
    <row r="10308">
      <c r="B10308" s="28">
        <f>IF(C10308&lt; $D$4+1,MOD(((ROW(B10308)-ROW(B$7))),$C$5)+1,"")</f>
        <v/>
      </c>
      <c r="C10308" s="28">
        <f>ROUNDDOWN(((ROW(C10308)-ROW(C$7))/C$5)+1,0)</f>
        <v/>
      </c>
    </row>
    <row r="10309">
      <c r="B10309" s="28">
        <f>IF(C10309&lt; $D$4+1,MOD(((ROW(B10309)-ROW(B$7))),$C$5)+1,"")</f>
        <v/>
      </c>
      <c r="C10309" s="28">
        <f>ROUNDDOWN(((ROW(C10309)-ROW(C$7))/C$5)+1,0)</f>
        <v/>
      </c>
    </row>
    <row r="10310">
      <c r="B10310" s="28">
        <f>IF(C10310&lt; $D$4+1,MOD(((ROW(B10310)-ROW(B$7))),$C$5)+1,"")</f>
        <v/>
      </c>
      <c r="C10310" s="28">
        <f>ROUNDDOWN(((ROW(C10310)-ROW(C$7))/C$5)+1,0)</f>
        <v/>
      </c>
    </row>
    <row r="10311">
      <c r="B10311" s="28">
        <f>IF(C10311&lt; $D$4+1,MOD(((ROW(B10311)-ROW(B$7))),$C$5)+1,"")</f>
        <v/>
      </c>
      <c r="C10311" s="28">
        <f>ROUNDDOWN(((ROW(C10311)-ROW(C$7))/C$5)+1,0)</f>
        <v/>
      </c>
    </row>
    <row r="10312">
      <c r="B10312" s="28">
        <f>IF(C10312&lt; $D$4+1,MOD(((ROW(B10312)-ROW(B$7))),$C$5)+1,"")</f>
        <v/>
      </c>
      <c r="C10312" s="28">
        <f>ROUNDDOWN(((ROW(C10312)-ROW(C$7))/C$5)+1,0)</f>
        <v/>
      </c>
    </row>
    <row r="10313">
      <c r="B10313" s="28">
        <f>IF(C10313&lt; $D$4+1,MOD(((ROW(B10313)-ROW(B$7))),$C$5)+1,"")</f>
        <v/>
      </c>
      <c r="C10313" s="28">
        <f>ROUNDDOWN(((ROW(C10313)-ROW(C$7))/C$5)+1,0)</f>
        <v/>
      </c>
    </row>
    <row r="10314">
      <c r="B10314" s="28">
        <f>IF(C10314&lt; $D$4+1,MOD(((ROW(B10314)-ROW(B$7))),$C$5)+1,"")</f>
        <v/>
      </c>
      <c r="C10314" s="28">
        <f>ROUNDDOWN(((ROW(C10314)-ROW(C$7))/C$5)+1,0)</f>
        <v/>
      </c>
    </row>
    <row r="10315">
      <c r="B10315" s="28">
        <f>IF(C10315&lt; $D$4+1,MOD(((ROW(B10315)-ROW(B$7))),$C$5)+1,"")</f>
        <v/>
      </c>
      <c r="C10315" s="28">
        <f>ROUNDDOWN(((ROW(C10315)-ROW(C$7))/C$5)+1,0)</f>
        <v/>
      </c>
    </row>
    <row r="10316">
      <c r="B10316" s="28">
        <f>IF(C10316&lt; $D$4+1,MOD(((ROW(B10316)-ROW(B$7))),$C$5)+1,"")</f>
        <v/>
      </c>
      <c r="C10316" s="28">
        <f>ROUNDDOWN(((ROW(C10316)-ROW(C$7))/C$5)+1,0)</f>
        <v/>
      </c>
    </row>
    <row r="10317">
      <c r="B10317" s="28">
        <f>IF(C10317&lt; $D$4+1,MOD(((ROW(B10317)-ROW(B$7))),$C$5)+1,"")</f>
        <v/>
      </c>
      <c r="C10317" s="28">
        <f>ROUNDDOWN(((ROW(C10317)-ROW(C$7))/C$5)+1,0)</f>
        <v/>
      </c>
    </row>
    <row r="10318">
      <c r="B10318" s="28">
        <f>IF(C10318&lt; $D$4+1,MOD(((ROW(B10318)-ROW(B$7))),$C$5)+1,"")</f>
        <v/>
      </c>
      <c r="C10318" s="28">
        <f>ROUNDDOWN(((ROW(C10318)-ROW(C$7))/C$5)+1,0)</f>
        <v/>
      </c>
    </row>
    <row r="10319">
      <c r="B10319" s="28">
        <f>IF(C10319&lt; $D$4+1,MOD(((ROW(B10319)-ROW(B$7))),$C$5)+1,"")</f>
        <v/>
      </c>
      <c r="C10319" s="28">
        <f>ROUNDDOWN(((ROW(C10319)-ROW(C$7))/C$5)+1,0)</f>
        <v/>
      </c>
    </row>
    <row r="10320">
      <c r="B10320" s="28">
        <f>IF(C10320&lt; $D$4+1,MOD(((ROW(B10320)-ROW(B$7))),$C$5)+1,"")</f>
        <v/>
      </c>
      <c r="C10320" s="28">
        <f>ROUNDDOWN(((ROW(C10320)-ROW(C$7))/C$5)+1,0)</f>
        <v/>
      </c>
    </row>
    <row r="10321">
      <c r="B10321" s="28">
        <f>IF(C10321&lt; $D$4+1,MOD(((ROW(B10321)-ROW(B$7))),$C$5)+1,"")</f>
        <v/>
      </c>
      <c r="C10321" s="28">
        <f>ROUNDDOWN(((ROW(C10321)-ROW(C$7))/C$5)+1,0)</f>
        <v/>
      </c>
    </row>
    <row r="10322">
      <c r="B10322" s="28">
        <f>IF(C10322&lt; $D$4+1,MOD(((ROW(B10322)-ROW(B$7))),$C$5)+1,"")</f>
        <v/>
      </c>
      <c r="C10322" s="28">
        <f>ROUNDDOWN(((ROW(C10322)-ROW(C$7))/C$5)+1,0)</f>
        <v/>
      </c>
    </row>
    <row r="10323">
      <c r="B10323" s="28">
        <f>IF(C10323&lt; $D$4+1,MOD(((ROW(B10323)-ROW(B$7))),$C$5)+1,"")</f>
        <v/>
      </c>
      <c r="C10323" s="28">
        <f>ROUNDDOWN(((ROW(C10323)-ROW(C$7))/C$5)+1,0)</f>
        <v/>
      </c>
    </row>
    <row r="10324">
      <c r="B10324" s="28">
        <f>IF(C10324&lt; $D$4+1,MOD(((ROW(B10324)-ROW(B$7))),$C$5)+1,"")</f>
        <v/>
      </c>
      <c r="C10324" s="28">
        <f>ROUNDDOWN(((ROW(C10324)-ROW(C$7))/C$5)+1,0)</f>
        <v/>
      </c>
    </row>
    <row r="10325">
      <c r="B10325" s="28">
        <f>IF(C10325&lt; $D$4+1,MOD(((ROW(B10325)-ROW(B$7))),$C$5)+1,"")</f>
        <v/>
      </c>
      <c r="C10325" s="28">
        <f>ROUNDDOWN(((ROW(C10325)-ROW(C$7))/C$5)+1,0)</f>
        <v/>
      </c>
    </row>
    <row r="10326">
      <c r="B10326" s="28">
        <f>IF(C10326&lt; $D$4+1,MOD(((ROW(B10326)-ROW(B$7))),$C$5)+1,"")</f>
        <v/>
      </c>
      <c r="C10326" s="28">
        <f>ROUNDDOWN(((ROW(C10326)-ROW(C$7))/C$5)+1,0)</f>
        <v/>
      </c>
    </row>
    <row r="10327">
      <c r="B10327" s="28">
        <f>IF(C10327&lt; $D$4+1,MOD(((ROW(B10327)-ROW(B$7))),$C$5)+1,"")</f>
        <v/>
      </c>
      <c r="C10327" s="28">
        <f>ROUNDDOWN(((ROW(C10327)-ROW(C$7))/C$5)+1,0)</f>
        <v/>
      </c>
    </row>
    <row r="10328">
      <c r="B10328" s="28">
        <f>IF(C10328&lt; $D$4+1,MOD(((ROW(B10328)-ROW(B$7))),$C$5)+1,"")</f>
        <v/>
      </c>
      <c r="C10328" s="28">
        <f>ROUNDDOWN(((ROW(C10328)-ROW(C$7))/C$5)+1,0)</f>
        <v/>
      </c>
    </row>
    <row r="10329">
      <c r="B10329" s="28">
        <f>IF(C10329&lt; $D$4+1,MOD(((ROW(B10329)-ROW(B$7))),$C$5)+1,"")</f>
        <v/>
      </c>
      <c r="C10329" s="28">
        <f>ROUNDDOWN(((ROW(C10329)-ROW(C$7))/C$5)+1,0)</f>
        <v/>
      </c>
    </row>
    <row r="10330">
      <c r="B10330" s="28">
        <f>IF(C10330&lt; $D$4+1,MOD(((ROW(B10330)-ROW(B$7))),$C$5)+1,"")</f>
        <v/>
      </c>
      <c r="C10330" s="28">
        <f>ROUNDDOWN(((ROW(C10330)-ROW(C$7))/C$5)+1,0)</f>
        <v/>
      </c>
    </row>
    <row r="10331">
      <c r="B10331" s="28">
        <f>IF(C10331&lt; $D$4+1,MOD(((ROW(B10331)-ROW(B$7))),$C$5)+1,"")</f>
        <v/>
      </c>
      <c r="C10331" s="28">
        <f>ROUNDDOWN(((ROW(C10331)-ROW(C$7))/C$5)+1,0)</f>
        <v/>
      </c>
    </row>
    <row r="10332">
      <c r="B10332" s="28">
        <f>IF(C10332&lt; $D$4+1,MOD(((ROW(B10332)-ROW(B$7))),$C$5)+1,"")</f>
        <v/>
      </c>
      <c r="C10332" s="28">
        <f>ROUNDDOWN(((ROW(C10332)-ROW(C$7))/C$5)+1,0)</f>
        <v/>
      </c>
    </row>
    <row r="10333">
      <c r="B10333" s="28">
        <f>IF(C10333&lt; $D$4+1,MOD(((ROW(B10333)-ROW(B$7))),$C$5)+1,"")</f>
        <v/>
      </c>
      <c r="C10333" s="28">
        <f>ROUNDDOWN(((ROW(C10333)-ROW(C$7))/C$5)+1,0)</f>
        <v/>
      </c>
    </row>
    <row r="10334">
      <c r="B10334" s="28">
        <f>IF(C10334&lt; $D$4+1,MOD(((ROW(B10334)-ROW(B$7))),$C$5)+1,"")</f>
        <v/>
      </c>
      <c r="C10334" s="28">
        <f>ROUNDDOWN(((ROW(C10334)-ROW(C$7))/C$5)+1,0)</f>
        <v/>
      </c>
    </row>
    <row r="10335">
      <c r="B10335" s="28">
        <f>IF(C10335&lt; $D$4+1,MOD(((ROW(B10335)-ROW(B$7))),$C$5)+1,"")</f>
        <v/>
      </c>
      <c r="C10335" s="28">
        <f>ROUNDDOWN(((ROW(C10335)-ROW(C$7))/C$5)+1,0)</f>
        <v/>
      </c>
    </row>
    <row r="10336">
      <c r="B10336" s="28">
        <f>IF(C10336&lt; $D$4+1,MOD(((ROW(B10336)-ROW(B$7))),$C$5)+1,"")</f>
        <v/>
      </c>
      <c r="C10336" s="28">
        <f>ROUNDDOWN(((ROW(C10336)-ROW(C$7))/C$5)+1,0)</f>
        <v/>
      </c>
    </row>
    <row r="10337">
      <c r="B10337" s="28">
        <f>IF(C10337&lt; $D$4+1,MOD(((ROW(B10337)-ROW(B$7))),$C$5)+1,"")</f>
        <v/>
      </c>
      <c r="C10337" s="28">
        <f>ROUNDDOWN(((ROW(C10337)-ROW(C$7))/C$5)+1,0)</f>
        <v/>
      </c>
    </row>
    <row r="10338">
      <c r="B10338" s="28">
        <f>IF(C10338&lt; $D$4+1,MOD(((ROW(B10338)-ROW(B$7))),$C$5)+1,"")</f>
        <v/>
      </c>
      <c r="C10338" s="28">
        <f>ROUNDDOWN(((ROW(C10338)-ROW(C$7))/C$5)+1,0)</f>
        <v/>
      </c>
    </row>
    <row r="10339">
      <c r="B10339" s="28">
        <f>IF(C10339&lt; $D$4+1,MOD(((ROW(B10339)-ROW(B$7))),$C$5)+1,"")</f>
        <v/>
      </c>
      <c r="C10339" s="28">
        <f>ROUNDDOWN(((ROW(C10339)-ROW(C$7))/C$5)+1,0)</f>
        <v/>
      </c>
    </row>
    <row r="10340">
      <c r="B10340" s="28">
        <f>IF(C10340&lt; $D$4+1,MOD(((ROW(B10340)-ROW(B$7))),$C$5)+1,"")</f>
        <v/>
      </c>
      <c r="C10340" s="28">
        <f>ROUNDDOWN(((ROW(C10340)-ROW(C$7))/C$5)+1,0)</f>
        <v/>
      </c>
    </row>
    <row r="10341">
      <c r="B10341" s="28">
        <f>IF(C10341&lt; $D$4+1,MOD(((ROW(B10341)-ROW(B$7))),$C$5)+1,"")</f>
        <v/>
      </c>
      <c r="C10341" s="28">
        <f>ROUNDDOWN(((ROW(C10341)-ROW(C$7))/C$5)+1,0)</f>
        <v/>
      </c>
    </row>
    <row r="10342">
      <c r="B10342" s="28">
        <f>IF(C10342&lt; $D$4+1,MOD(((ROW(B10342)-ROW(B$7))),$C$5)+1,"")</f>
        <v/>
      </c>
      <c r="C10342" s="28">
        <f>ROUNDDOWN(((ROW(C10342)-ROW(C$7))/C$5)+1,0)</f>
        <v/>
      </c>
    </row>
    <row r="10343">
      <c r="B10343" s="28">
        <f>IF(C10343&lt; $D$4+1,MOD(((ROW(B10343)-ROW(B$7))),$C$5)+1,"")</f>
        <v/>
      </c>
      <c r="C10343" s="28">
        <f>ROUNDDOWN(((ROW(C10343)-ROW(C$7))/C$5)+1,0)</f>
        <v/>
      </c>
    </row>
    <row r="10344">
      <c r="B10344" s="28">
        <f>IF(C10344&lt; $D$4+1,MOD(((ROW(B10344)-ROW(B$7))),$C$5)+1,"")</f>
        <v/>
      </c>
      <c r="C10344" s="28">
        <f>ROUNDDOWN(((ROW(C10344)-ROW(C$7))/C$5)+1,0)</f>
        <v/>
      </c>
    </row>
    <row r="10345">
      <c r="B10345" s="28">
        <f>IF(C10345&lt; $D$4+1,MOD(((ROW(B10345)-ROW(B$7))),$C$5)+1,"")</f>
        <v/>
      </c>
      <c r="C10345" s="28">
        <f>ROUNDDOWN(((ROW(C10345)-ROW(C$7))/C$5)+1,0)</f>
        <v/>
      </c>
    </row>
    <row r="10346">
      <c r="B10346" s="28">
        <f>IF(C10346&lt; $D$4+1,MOD(((ROW(B10346)-ROW(B$7))),$C$5)+1,"")</f>
        <v/>
      </c>
      <c r="C10346" s="28">
        <f>ROUNDDOWN(((ROW(C10346)-ROW(C$7))/C$5)+1,0)</f>
        <v/>
      </c>
    </row>
    <row r="10347">
      <c r="B10347" s="28">
        <f>IF(C10347&lt; $D$4+1,MOD(((ROW(B10347)-ROW(B$7))),$C$5)+1,"")</f>
        <v/>
      </c>
      <c r="C10347" s="28">
        <f>ROUNDDOWN(((ROW(C10347)-ROW(C$7))/C$5)+1,0)</f>
        <v/>
      </c>
    </row>
    <row r="10348">
      <c r="B10348" s="28">
        <f>IF(C10348&lt; $D$4+1,MOD(((ROW(B10348)-ROW(B$7))),$C$5)+1,"")</f>
        <v/>
      </c>
      <c r="C10348" s="28">
        <f>ROUNDDOWN(((ROW(C10348)-ROW(C$7))/C$5)+1,0)</f>
        <v/>
      </c>
    </row>
    <row r="10349">
      <c r="B10349" s="28">
        <f>IF(C10349&lt; $D$4+1,MOD(((ROW(B10349)-ROW(B$7))),$C$5)+1,"")</f>
        <v/>
      </c>
      <c r="C10349" s="28">
        <f>ROUNDDOWN(((ROW(C10349)-ROW(C$7))/C$5)+1,0)</f>
        <v/>
      </c>
    </row>
    <row r="10350">
      <c r="B10350" s="28">
        <f>IF(C10350&lt; $D$4+1,MOD(((ROW(B10350)-ROW(B$7))),$C$5)+1,"")</f>
        <v/>
      </c>
      <c r="C10350" s="28">
        <f>ROUNDDOWN(((ROW(C10350)-ROW(C$7))/C$5)+1,0)</f>
        <v/>
      </c>
    </row>
    <row r="10351">
      <c r="B10351" s="28">
        <f>IF(C10351&lt; $D$4+1,MOD(((ROW(B10351)-ROW(B$7))),$C$5)+1,"")</f>
        <v/>
      </c>
      <c r="C10351" s="28">
        <f>ROUNDDOWN(((ROW(C10351)-ROW(C$7))/C$5)+1,0)</f>
        <v/>
      </c>
    </row>
    <row r="10352">
      <c r="B10352" s="28">
        <f>IF(C10352&lt; $D$4+1,MOD(((ROW(B10352)-ROW(B$7))),$C$5)+1,"")</f>
        <v/>
      </c>
      <c r="C10352" s="28">
        <f>ROUNDDOWN(((ROW(C10352)-ROW(C$7))/C$5)+1,0)</f>
        <v/>
      </c>
    </row>
    <row r="10353">
      <c r="B10353" s="28">
        <f>IF(C10353&lt; $D$4+1,MOD(((ROW(B10353)-ROW(B$7))),$C$5)+1,"")</f>
        <v/>
      </c>
      <c r="C10353" s="28">
        <f>ROUNDDOWN(((ROW(C10353)-ROW(C$7))/C$5)+1,0)</f>
        <v/>
      </c>
    </row>
    <row r="10354">
      <c r="B10354" s="28">
        <f>IF(C10354&lt; $D$4+1,MOD(((ROW(B10354)-ROW(B$7))),$C$5)+1,"")</f>
        <v/>
      </c>
      <c r="C10354" s="28">
        <f>ROUNDDOWN(((ROW(C10354)-ROW(C$7))/C$5)+1,0)</f>
        <v/>
      </c>
    </row>
    <row r="10355">
      <c r="B10355" s="28">
        <f>IF(C10355&lt; $D$4+1,MOD(((ROW(B10355)-ROW(B$7))),$C$5)+1,"")</f>
        <v/>
      </c>
      <c r="C10355" s="28">
        <f>ROUNDDOWN(((ROW(C10355)-ROW(C$7))/C$5)+1,0)</f>
        <v/>
      </c>
    </row>
    <row r="10356">
      <c r="B10356" s="28">
        <f>IF(C10356&lt; $D$4+1,MOD(((ROW(B10356)-ROW(B$7))),$C$5)+1,"")</f>
        <v/>
      </c>
      <c r="C10356" s="28">
        <f>ROUNDDOWN(((ROW(C10356)-ROW(C$7))/C$5)+1,0)</f>
        <v/>
      </c>
    </row>
    <row r="10357">
      <c r="B10357" s="28">
        <f>IF(C10357&lt; $D$4+1,MOD(((ROW(B10357)-ROW(B$7))),$C$5)+1,"")</f>
        <v/>
      </c>
      <c r="C10357" s="28">
        <f>ROUNDDOWN(((ROW(C10357)-ROW(C$7))/C$5)+1,0)</f>
        <v/>
      </c>
    </row>
    <row r="10358">
      <c r="B10358" s="28">
        <f>IF(C10358&lt; $D$4+1,MOD(((ROW(B10358)-ROW(B$7))),$C$5)+1,"")</f>
        <v/>
      </c>
      <c r="C10358" s="28">
        <f>ROUNDDOWN(((ROW(C10358)-ROW(C$7))/C$5)+1,0)</f>
        <v/>
      </c>
    </row>
    <row r="10359">
      <c r="B10359" s="28">
        <f>IF(C10359&lt; $D$4+1,MOD(((ROW(B10359)-ROW(B$7))),$C$5)+1,"")</f>
        <v/>
      </c>
      <c r="C10359" s="28">
        <f>ROUNDDOWN(((ROW(C10359)-ROW(C$7))/C$5)+1,0)</f>
        <v/>
      </c>
    </row>
    <row r="10360">
      <c r="B10360" s="28">
        <f>IF(C10360&lt; $D$4+1,MOD(((ROW(B10360)-ROW(B$7))),$C$5)+1,"")</f>
        <v/>
      </c>
      <c r="C10360" s="28">
        <f>ROUNDDOWN(((ROW(C10360)-ROW(C$7))/C$5)+1,0)</f>
        <v/>
      </c>
    </row>
    <row r="10361">
      <c r="B10361" s="28">
        <f>IF(C10361&lt; $D$4+1,MOD(((ROW(B10361)-ROW(B$7))),$C$5)+1,"")</f>
        <v/>
      </c>
      <c r="C10361" s="28">
        <f>ROUNDDOWN(((ROW(C10361)-ROW(C$7))/C$5)+1,0)</f>
        <v/>
      </c>
    </row>
    <row r="10362">
      <c r="B10362" s="28">
        <f>IF(C10362&lt; $D$4+1,MOD(((ROW(B10362)-ROW(B$7))),$C$5)+1,"")</f>
        <v/>
      </c>
      <c r="C10362" s="28">
        <f>ROUNDDOWN(((ROW(C10362)-ROW(C$7))/C$5)+1,0)</f>
        <v/>
      </c>
    </row>
    <row r="10363">
      <c r="B10363" s="28">
        <f>IF(C10363&lt; $D$4+1,MOD(((ROW(B10363)-ROW(B$7))),$C$5)+1,"")</f>
        <v/>
      </c>
      <c r="C10363" s="28">
        <f>ROUNDDOWN(((ROW(C10363)-ROW(C$7))/C$5)+1,0)</f>
        <v/>
      </c>
    </row>
    <row r="10364">
      <c r="B10364" s="28">
        <f>IF(C10364&lt; $D$4+1,MOD(((ROW(B10364)-ROW(B$7))),$C$5)+1,"")</f>
        <v/>
      </c>
      <c r="C10364" s="28">
        <f>ROUNDDOWN(((ROW(C10364)-ROW(C$7))/C$5)+1,0)</f>
        <v/>
      </c>
    </row>
    <row r="10365">
      <c r="B10365" s="28">
        <f>IF(C10365&lt; $D$4+1,MOD(((ROW(B10365)-ROW(B$7))),$C$5)+1,"")</f>
        <v/>
      </c>
      <c r="C10365" s="28">
        <f>ROUNDDOWN(((ROW(C10365)-ROW(C$7))/C$5)+1,0)</f>
        <v/>
      </c>
    </row>
    <row r="10366">
      <c r="B10366" s="28">
        <f>IF(C10366&lt; $D$4+1,MOD(((ROW(B10366)-ROW(B$7))),$C$5)+1,"")</f>
        <v/>
      </c>
      <c r="C10366" s="28">
        <f>ROUNDDOWN(((ROW(C10366)-ROW(C$7))/C$5)+1,0)</f>
        <v/>
      </c>
    </row>
    <row r="10367">
      <c r="B10367" s="28">
        <f>IF(C10367&lt; $D$4+1,MOD(((ROW(B10367)-ROW(B$7))),$C$5)+1,"")</f>
        <v/>
      </c>
      <c r="C10367" s="28">
        <f>ROUNDDOWN(((ROW(C10367)-ROW(C$7))/C$5)+1,0)</f>
        <v/>
      </c>
    </row>
    <row r="10368">
      <c r="B10368" s="28">
        <f>IF(C10368&lt; $D$4+1,MOD(((ROW(B10368)-ROW(B$7))),$C$5)+1,"")</f>
        <v/>
      </c>
      <c r="C10368" s="28">
        <f>ROUNDDOWN(((ROW(C10368)-ROW(C$7))/C$5)+1,0)</f>
        <v/>
      </c>
    </row>
    <row r="10369">
      <c r="B10369" s="28">
        <f>IF(C10369&lt; $D$4+1,MOD(((ROW(B10369)-ROW(B$7))),$C$5)+1,"")</f>
        <v/>
      </c>
      <c r="C10369" s="28">
        <f>ROUNDDOWN(((ROW(C10369)-ROW(C$7))/C$5)+1,0)</f>
        <v/>
      </c>
    </row>
    <row r="10370">
      <c r="B10370" s="28">
        <f>IF(C10370&lt; $D$4+1,MOD(((ROW(B10370)-ROW(B$7))),$C$5)+1,"")</f>
        <v/>
      </c>
      <c r="C10370" s="28">
        <f>ROUNDDOWN(((ROW(C10370)-ROW(C$7))/C$5)+1,0)</f>
        <v/>
      </c>
    </row>
    <row r="10371">
      <c r="B10371" s="28">
        <f>IF(C10371&lt; $D$4+1,MOD(((ROW(B10371)-ROW(B$7))),$C$5)+1,"")</f>
        <v/>
      </c>
      <c r="C10371" s="28">
        <f>ROUNDDOWN(((ROW(C10371)-ROW(C$7))/C$5)+1,0)</f>
        <v/>
      </c>
    </row>
    <row r="10372">
      <c r="B10372" s="28">
        <f>IF(C10372&lt; $D$4+1,MOD(((ROW(B10372)-ROW(B$7))),$C$5)+1,"")</f>
        <v/>
      </c>
      <c r="C10372" s="28">
        <f>ROUNDDOWN(((ROW(C10372)-ROW(C$7))/C$5)+1,0)</f>
        <v/>
      </c>
    </row>
    <row r="10373">
      <c r="B10373" s="28">
        <f>IF(C10373&lt; $D$4+1,MOD(((ROW(B10373)-ROW(B$7))),$C$5)+1,"")</f>
        <v/>
      </c>
      <c r="C10373" s="28">
        <f>ROUNDDOWN(((ROW(C10373)-ROW(C$7))/C$5)+1,0)</f>
        <v/>
      </c>
    </row>
    <row r="10374">
      <c r="B10374" s="28">
        <f>IF(C10374&lt; $D$4+1,MOD(((ROW(B10374)-ROW(B$7))),$C$5)+1,"")</f>
        <v/>
      </c>
      <c r="C10374" s="28">
        <f>ROUNDDOWN(((ROW(C10374)-ROW(C$7))/C$5)+1,0)</f>
        <v/>
      </c>
    </row>
    <row r="10375">
      <c r="B10375" s="28">
        <f>IF(C10375&lt; $D$4+1,MOD(((ROW(B10375)-ROW(B$7))),$C$5)+1,"")</f>
        <v/>
      </c>
      <c r="C10375" s="28">
        <f>ROUNDDOWN(((ROW(C10375)-ROW(C$7))/C$5)+1,0)</f>
        <v/>
      </c>
    </row>
    <row r="10376">
      <c r="B10376" s="28">
        <f>IF(C10376&lt; $D$4+1,MOD(((ROW(B10376)-ROW(B$7))),$C$5)+1,"")</f>
        <v/>
      </c>
      <c r="C10376" s="28">
        <f>ROUNDDOWN(((ROW(C10376)-ROW(C$7))/C$5)+1,0)</f>
        <v/>
      </c>
    </row>
    <row r="10377">
      <c r="B10377" s="28">
        <f>IF(C10377&lt; $D$4+1,MOD(((ROW(B10377)-ROW(B$7))),$C$5)+1,"")</f>
        <v/>
      </c>
      <c r="C10377" s="28">
        <f>ROUNDDOWN(((ROW(C10377)-ROW(C$7))/C$5)+1,0)</f>
        <v/>
      </c>
    </row>
    <row r="10378">
      <c r="B10378" s="28">
        <f>IF(C10378&lt; $D$4+1,MOD(((ROW(B10378)-ROW(B$7))),$C$5)+1,"")</f>
        <v/>
      </c>
      <c r="C10378" s="28">
        <f>ROUNDDOWN(((ROW(C10378)-ROW(C$7))/C$5)+1,0)</f>
        <v/>
      </c>
    </row>
    <row r="10379">
      <c r="B10379" s="28">
        <f>IF(C10379&lt; $D$4+1,MOD(((ROW(B10379)-ROW(B$7))),$C$5)+1,"")</f>
        <v/>
      </c>
      <c r="C10379" s="28">
        <f>ROUNDDOWN(((ROW(C10379)-ROW(C$7))/C$5)+1,0)</f>
        <v/>
      </c>
    </row>
    <row r="10380">
      <c r="B10380" s="28">
        <f>IF(C10380&lt; $D$4+1,MOD(((ROW(B10380)-ROW(B$7))),$C$5)+1,"")</f>
        <v/>
      </c>
      <c r="C10380" s="28">
        <f>ROUNDDOWN(((ROW(C10380)-ROW(C$7))/C$5)+1,0)</f>
        <v/>
      </c>
    </row>
    <row r="10381">
      <c r="B10381" s="28">
        <f>IF(C10381&lt; $D$4+1,MOD(((ROW(B10381)-ROW(B$7))),$C$5)+1,"")</f>
        <v/>
      </c>
      <c r="C10381" s="28">
        <f>ROUNDDOWN(((ROW(C10381)-ROW(C$7))/C$5)+1,0)</f>
        <v/>
      </c>
    </row>
    <row r="10382">
      <c r="B10382" s="28">
        <f>IF(C10382&lt; $D$4+1,MOD(((ROW(B10382)-ROW(B$7))),$C$5)+1,"")</f>
        <v/>
      </c>
      <c r="C10382" s="28">
        <f>ROUNDDOWN(((ROW(C10382)-ROW(C$7))/C$5)+1,0)</f>
        <v/>
      </c>
    </row>
    <row r="10383">
      <c r="B10383" s="28">
        <f>IF(C10383&lt; $D$4+1,MOD(((ROW(B10383)-ROW(B$7))),$C$5)+1,"")</f>
        <v/>
      </c>
      <c r="C10383" s="28">
        <f>ROUNDDOWN(((ROW(C10383)-ROW(C$7))/C$5)+1,0)</f>
        <v/>
      </c>
    </row>
    <row r="10384">
      <c r="B10384" s="28">
        <f>IF(C10384&lt; $D$4+1,MOD(((ROW(B10384)-ROW(B$7))),$C$5)+1,"")</f>
        <v/>
      </c>
      <c r="C10384" s="28">
        <f>ROUNDDOWN(((ROW(C10384)-ROW(C$7))/C$5)+1,0)</f>
        <v/>
      </c>
    </row>
    <row r="10385">
      <c r="B10385" s="28">
        <f>IF(C10385&lt; $D$4+1,MOD(((ROW(B10385)-ROW(B$7))),$C$5)+1,"")</f>
        <v/>
      </c>
      <c r="C10385" s="28">
        <f>ROUNDDOWN(((ROW(C10385)-ROW(C$7))/C$5)+1,0)</f>
        <v/>
      </c>
    </row>
    <row r="10386">
      <c r="B10386" s="28">
        <f>IF(C10386&lt; $D$4+1,MOD(((ROW(B10386)-ROW(B$7))),$C$5)+1,"")</f>
        <v/>
      </c>
      <c r="C10386" s="28">
        <f>ROUNDDOWN(((ROW(C10386)-ROW(C$7))/C$5)+1,0)</f>
        <v/>
      </c>
    </row>
    <row r="10387">
      <c r="B10387" s="28">
        <f>IF(C10387&lt; $D$4+1,MOD(((ROW(B10387)-ROW(B$7))),$C$5)+1,"")</f>
        <v/>
      </c>
      <c r="C10387" s="28">
        <f>ROUNDDOWN(((ROW(C10387)-ROW(C$7))/C$5)+1,0)</f>
        <v/>
      </c>
    </row>
    <row r="10388">
      <c r="B10388" s="28">
        <f>IF(C10388&lt; $D$4+1,MOD(((ROW(B10388)-ROW(B$7))),$C$5)+1,"")</f>
        <v/>
      </c>
      <c r="C10388" s="28">
        <f>ROUNDDOWN(((ROW(C10388)-ROW(C$7))/C$5)+1,0)</f>
        <v/>
      </c>
    </row>
    <row r="10389">
      <c r="B10389" s="28">
        <f>IF(C10389&lt; $D$4+1,MOD(((ROW(B10389)-ROW(B$7))),$C$5)+1,"")</f>
        <v/>
      </c>
      <c r="C10389" s="28">
        <f>ROUNDDOWN(((ROW(C10389)-ROW(C$7))/C$5)+1,0)</f>
        <v/>
      </c>
    </row>
    <row r="10390">
      <c r="B10390" s="28">
        <f>IF(C10390&lt; $D$4+1,MOD(((ROW(B10390)-ROW(B$7))),$C$5)+1,"")</f>
        <v/>
      </c>
      <c r="C10390" s="28">
        <f>ROUNDDOWN(((ROW(C10390)-ROW(C$7))/C$5)+1,0)</f>
        <v/>
      </c>
    </row>
    <row r="10391">
      <c r="B10391" s="28">
        <f>IF(C10391&lt; $D$4+1,MOD(((ROW(B10391)-ROW(B$7))),$C$5)+1,"")</f>
        <v/>
      </c>
      <c r="C10391" s="28">
        <f>ROUNDDOWN(((ROW(C10391)-ROW(C$7))/C$5)+1,0)</f>
        <v/>
      </c>
    </row>
    <row r="10392">
      <c r="B10392" s="28">
        <f>IF(C10392&lt; $D$4+1,MOD(((ROW(B10392)-ROW(B$7))),$C$5)+1,"")</f>
        <v/>
      </c>
      <c r="C10392" s="28">
        <f>ROUNDDOWN(((ROW(C10392)-ROW(C$7))/C$5)+1,0)</f>
        <v/>
      </c>
    </row>
    <row r="10393">
      <c r="B10393" s="28">
        <f>IF(C10393&lt; $D$4+1,MOD(((ROW(B10393)-ROW(B$7))),$C$5)+1,"")</f>
        <v/>
      </c>
      <c r="C10393" s="28">
        <f>ROUNDDOWN(((ROW(C10393)-ROW(C$7))/C$5)+1,0)</f>
        <v/>
      </c>
    </row>
    <row r="10394">
      <c r="B10394" s="28">
        <f>IF(C10394&lt; $D$4+1,MOD(((ROW(B10394)-ROW(B$7))),$C$5)+1,"")</f>
        <v/>
      </c>
      <c r="C10394" s="28">
        <f>ROUNDDOWN(((ROW(C10394)-ROW(C$7))/C$5)+1,0)</f>
        <v/>
      </c>
    </row>
    <row r="10395">
      <c r="B10395" s="28">
        <f>IF(C10395&lt; $D$4+1,MOD(((ROW(B10395)-ROW(B$7))),$C$5)+1,"")</f>
        <v/>
      </c>
      <c r="C10395" s="28">
        <f>ROUNDDOWN(((ROW(C10395)-ROW(C$7))/C$5)+1,0)</f>
        <v/>
      </c>
    </row>
    <row r="10396">
      <c r="B10396" s="28">
        <f>IF(C10396&lt; $D$4+1,MOD(((ROW(B10396)-ROW(B$7))),$C$5)+1,"")</f>
        <v/>
      </c>
      <c r="C10396" s="28">
        <f>ROUNDDOWN(((ROW(C10396)-ROW(C$7))/C$5)+1,0)</f>
        <v/>
      </c>
    </row>
    <row r="10397">
      <c r="B10397" s="28">
        <f>IF(C10397&lt; $D$4+1,MOD(((ROW(B10397)-ROW(B$7))),$C$5)+1,"")</f>
        <v/>
      </c>
      <c r="C10397" s="28">
        <f>ROUNDDOWN(((ROW(C10397)-ROW(C$7))/C$5)+1,0)</f>
        <v/>
      </c>
    </row>
    <row r="10398">
      <c r="B10398" s="28">
        <f>IF(C10398&lt; $D$4+1,MOD(((ROW(B10398)-ROW(B$7))),$C$5)+1,"")</f>
        <v/>
      </c>
      <c r="C10398" s="28">
        <f>ROUNDDOWN(((ROW(C10398)-ROW(C$7))/C$5)+1,0)</f>
        <v/>
      </c>
    </row>
    <row r="10399">
      <c r="B10399" s="28">
        <f>IF(C10399&lt; $D$4+1,MOD(((ROW(B10399)-ROW(B$7))),$C$5)+1,"")</f>
        <v/>
      </c>
      <c r="C10399" s="28">
        <f>ROUNDDOWN(((ROW(C10399)-ROW(C$7))/C$5)+1,0)</f>
        <v/>
      </c>
    </row>
    <row r="10400">
      <c r="B10400" s="28">
        <f>IF(C10400&lt; $D$4+1,MOD(((ROW(B10400)-ROW(B$7))),$C$5)+1,"")</f>
        <v/>
      </c>
      <c r="C10400" s="28">
        <f>ROUNDDOWN(((ROW(C10400)-ROW(C$7))/C$5)+1,0)</f>
        <v/>
      </c>
    </row>
    <row r="10401">
      <c r="B10401" s="28">
        <f>IF(C10401&lt; $D$4+1,MOD(((ROW(B10401)-ROW(B$7))),$C$5)+1,"")</f>
        <v/>
      </c>
      <c r="C10401" s="28">
        <f>ROUNDDOWN(((ROW(C10401)-ROW(C$7))/C$5)+1,0)</f>
        <v/>
      </c>
    </row>
    <row r="10402">
      <c r="B10402" s="28">
        <f>IF(C10402&lt; $D$4+1,MOD(((ROW(B10402)-ROW(B$7))),$C$5)+1,"")</f>
        <v/>
      </c>
      <c r="C10402" s="28">
        <f>ROUNDDOWN(((ROW(C10402)-ROW(C$7))/C$5)+1,0)</f>
        <v/>
      </c>
    </row>
    <row r="10403">
      <c r="B10403" s="28">
        <f>IF(C10403&lt; $D$4+1,MOD(((ROW(B10403)-ROW(B$7))),$C$5)+1,"")</f>
        <v/>
      </c>
      <c r="C10403" s="28">
        <f>ROUNDDOWN(((ROW(C10403)-ROW(C$7))/C$5)+1,0)</f>
        <v/>
      </c>
    </row>
    <row r="10404">
      <c r="B10404" s="28">
        <f>IF(C10404&lt; $D$4+1,MOD(((ROW(B10404)-ROW(B$7))),$C$5)+1,"")</f>
        <v/>
      </c>
      <c r="C10404" s="28">
        <f>ROUNDDOWN(((ROW(C10404)-ROW(C$7))/C$5)+1,0)</f>
        <v/>
      </c>
    </row>
    <row r="10405">
      <c r="B10405" s="28">
        <f>IF(C10405&lt; $D$4+1,MOD(((ROW(B10405)-ROW(B$7))),$C$5)+1,"")</f>
        <v/>
      </c>
      <c r="C10405" s="28">
        <f>ROUNDDOWN(((ROW(C10405)-ROW(C$7))/C$5)+1,0)</f>
        <v/>
      </c>
    </row>
    <row r="10406">
      <c r="B10406" s="28">
        <f>IF(C10406&lt; $D$4+1,MOD(((ROW(B10406)-ROW(B$7))),$C$5)+1,"")</f>
        <v/>
      </c>
      <c r="C10406" s="28">
        <f>ROUNDDOWN(((ROW(C10406)-ROW(C$7))/C$5)+1,0)</f>
        <v/>
      </c>
    </row>
    <row r="10407">
      <c r="B10407" s="28">
        <f>IF(C10407&lt; $D$4+1,MOD(((ROW(B10407)-ROW(B$7))),$C$5)+1,"")</f>
        <v/>
      </c>
      <c r="C10407" s="28">
        <f>ROUNDDOWN(((ROW(C10407)-ROW(C$7))/C$5)+1,0)</f>
        <v/>
      </c>
    </row>
    <row r="10408">
      <c r="B10408" s="28">
        <f>IF(C10408&lt; $D$4+1,MOD(((ROW(B10408)-ROW(B$7))),$C$5)+1,"")</f>
        <v/>
      </c>
      <c r="C10408" s="28">
        <f>ROUNDDOWN(((ROW(C10408)-ROW(C$7))/C$5)+1,0)</f>
        <v/>
      </c>
    </row>
    <row r="10409">
      <c r="B10409" s="28">
        <f>IF(C10409&lt; $D$4+1,MOD(((ROW(B10409)-ROW(B$7))),$C$5)+1,"")</f>
        <v/>
      </c>
      <c r="C10409" s="28">
        <f>ROUNDDOWN(((ROW(C10409)-ROW(C$7))/C$5)+1,0)</f>
        <v/>
      </c>
    </row>
    <row r="10410">
      <c r="B10410" s="28">
        <f>IF(C10410&lt; $D$4+1,MOD(((ROW(B10410)-ROW(B$7))),$C$5)+1,"")</f>
        <v/>
      </c>
      <c r="C10410" s="28">
        <f>ROUNDDOWN(((ROW(C10410)-ROW(C$7))/C$5)+1,0)</f>
        <v/>
      </c>
    </row>
    <row r="10411">
      <c r="B10411" s="28">
        <f>IF(C10411&lt; $D$4+1,MOD(((ROW(B10411)-ROW(B$7))),$C$5)+1,"")</f>
        <v/>
      </c>
      <c r="C10411" s="28">
        <f>ROUNDDOWN(((ROW(C10411)-ROW(C$7))/C$5)+1,0)</f>
        <v/>
      </c>
    </row>
    <row r="10412">
      <c r="B10412" s="28">
        <f>IF(C10412&lt; $D$4+1,MOD(((ROW(B10412)-ROW(B$7))),$C$5)+1,"")</f>
        <v/>
      </c>
      <c r="C10412" s="28">
        <f>ROUNDDOWN(((ROW(C10412)-ROW(C$7))/C$5)+1,0)</f>
        <v/>
      </c>
    </row>
    <row r="10413">
      <c r="B10413" s="28">
        <f>IF(C10413&lt; $D$4+1,MOD(((ROW(B10413)-ROW(B$7))),$C$5)+1,"")</f>
        <v/>
      </c>
      <c r="C10413" s="28">
        <f>ROUNDDOWN(((ROW(C10413)-ROW(C$7))/C$5)+1,0)</f>
        <v/>
      </c>
    </row>
    <row r="10414">
      <c r="B10414" s="28">
        <f>IF(C10414&lt; $D$4+1,MOD(((ROW(B10414)-ROW(B$7))),$C$5)+1,"")</f>
        <v/>
      </c>
      <c r="C10414" s="28">
        <f>ROUNDDOWN(((ROW(C10414)-ROW(C$7))/C$5)+1,0)</f>
        <v/>
      </c>
    </row>
    <row r="10415">
      <c r="B10415" s="28">
        <f>IF(C10415&lt; $D$4+1,MOD(((ROW(B10415)-ROW(B$7))),$C$5)+1,"")</f>
        <v/>
      </c>
      <c r="C10415" s="28">
        <f>ROUNDDOWN(((ROW(C10415)-ROW(C$7))/C$5)+1,0)</f>
        <v/>
      </c>
    </row>
    <row r="10416">
      <c r="B10416" s="28">
        <f>IF(C10416&lt; $D$4+1,MOD(((ROW(B10416)-ROW(B$7))),$C$5)+1,"")</f>
        <v/>
      </c>
      <c r="C10416" s="28">
        <f>ROUNDDOWN(((ROW(C10416)-ROW(C$7))/C$5)+1,0)</f>
        <v/>
      </c>
    </row>
    <row r="10417">
      <c r="B10417" s="28">
        <f>IF(C10417&lt; $D$4+1,MOD(((ROW(B10417)-ROW(B$7))),$C$5)+1,"")</f>
        <v/>
      </c>
      <c r="C10417" s="28">
        <f>ROUNDDOWN(((ROW(C10417)-ROW(C$7))/C$5)+1,0)</f>
        <v/>
      </c>
    </row>
    <row r="10418">
      <c r="B10418" s="28">
        <f>IF(C10418&lt; $D$4+1,MOD(((ROW(B10418)-ROW(B$7))),$C$5)+1,"")</f>
        <v/>
      </c>
      <c r="C10418" s="28">
        <f>ROUNDDOWN(((ROW(C10418)-ROW(C$7))/C$5)+1,0)</f>
        <v/>
      </c>
    </row>
    <row r="10419">
      <c r="B10419" s="28">
        <f>IF(C10419&lt; $D$4+1,MOD(((ROW(B10419)-ROW(B$7))),$C$5)+1,"")</f>
        <v/>
      </c>
      <c r="C10419" s="28">
        <f>ROUNDDOWN(((ROW(C10419)-ROW(C$7))/C$5)+1,0)</f>
        <v/>
      </c>
    </row>
    <row r="10420">
      <c r="B10420" s="28">
        <f>IF(C10420&lt; $D$4+1,MOD(((ROW(B10420)-ROW(B$7))),$C$5)+1,"")</f>
        <v/>
      </c>
      <c r="C10420" s="28">
        <f>ROUNDDOWN(((ROW(C10420)-ROW(C$7))/C$5)+1,0)</f>
        <v/>
      </c>
    </row>
    <row r="10421">
      <c r="B10421" s="28">
        <f>IF(C10421&lt; $D$4+1,MOD(((ROW(B10421)-ROW(B$7))),$C$5)+1,"")</f>
        <v/>
      </c>
      <c r="C10421" s="28">
        <f>ROUNDDOWN(((ROW(C10421)-ROW(C$7))/C$5)+1,0)</f>
        <v/>
      </c>
    </row>
    <row r="10422">
      <c r="B10422" s="28">
        <f>IF(C10422&lt; $D$4+1,MOD(((ROW(B10422)-ROW(B$7))),$C$5)+1,"")</f>
        <v/>
      </c>
      <c r="C10422" s="28">
        <f>ROUNDDOWN(((ROW(C10422)-ROW(C$7))/C$5)+1,0)</f>
        <v/>
      </c>
    </row>
    <row r="10423">
      <c r="B10423" s="28">
        <f>IF(C10423&lt; $D$4+1,MOD(((ROW(B10423)-ROW(B$7))),$C$5)+1,"")</f>
        <v/>
      </c>
      <c r="C10423" s="28">
        <f>ROUNDDOWN(((ROW(C10423)-ROW(C$7))/C$5)+1,0)</f>
        <v/>
      </c>
    </row>
    <row r="10424">
      <c r="B10424" s="28">
        <f>IF(C10424&lt; $D$4+1,MOD(((ROW(B10424)-ROW(B$7))),$C$5)+1,"")</f>
        <v/>
      </c>
      <c r="C10424" s="28">
        <f>ROUNDDOWN(((ROW(C10424)-ROW(C$7))/C$5)+1,0)</f>
        <v/>
      </c>
    </row>
    <row r="10425">
      <c r="B10425" s="28">
        <f>IF(C10425&lt; $D$4+1,MOD(((ROW(B10425)-ROW(B$7))),$C$5)+1,"")</f>
        <v/>
      </c>
      <c r="C10425" s="28">
        <f>ROUNDDOWN(((ROW(C10425)-ROW(C$7))/C$5)+1,0)</f>
        <v/>
      </c>
    </row>
    <row r="10426">
      <c r="B10426" s="28">
        <f>IF(C10426&lt; $D$4+1,MOD(((ROW(B10426)-ROW(B$7))),$C$5)+1,"")</f>
        <v/>
      </c>
      <c r="C10426" s="28">
        <f>ROUNDDOWN(((ROW(C10426)-ROW(C$7))/C$5)+1,0)</f>
        <v/>
      </c>
    </row>
    <row r="10427">
      <c r="B10427" s="28">
        <f>IF(C10427&lt; $D$4+1,MOD(((ROW(B10427)-ROW(B$7))),$C$5)+1,"")</f>
        <v/>
      </c>
      <c r="C10427" s="28">
        <f>ROUNDDOWN(((ROW(C10427)-ROW(C$7))/C$5)+1,0)</f>
        <v/>
      </c>
    </row>
    <row r="10428">
      <c r="B10428" s="28">
        <f>IF(C10428&lt; $D$4+1,MOD(((ROW(B10428)-ROW(B$7))),$C$5)+1,"")</f>
        <v/>
      </c>
      <c r="C10428" s="28">
        <f>ROUNDDOWN(((ROW(C10428)-ROW(C$7))/C$5)+1,0)</f>
        <v/>
      </c>
    </row>
    <row r="10429">
      <c r="B10429" s="28">
        <f>IF(C10429&lt; $D$4+1,MOD(((ROW(B10429)-ROW(B$7))),$C$5)+1,"")</f>
        <v/>
      </c>
      <c r="C10429" s="28">
        <f>ROUNDDOWN(((ROW(C10429)-ROW(C$7))/C$5)+1,0)</f>
        <v/>
      </c>
    </row>
    <row r="10430">
      <c r="B10430" s="28">
        <f>IF(C10430&lt; $D$4+1,MOD(((ROW(B10430)-ROW(B$7))),$C$5)+1,"")</f>
        <v/>
      </c>
      <c r="C10430" s="28">
        <f>ROUNDDOWN(((ROW(C10430)-ROW(C$7))/C$5)+1,0)</f>
        <v/>
      </c>
    </row>
    <row r="10431">
      <c r="B10431" s="28">
        <f>IF(C10431&lt; $D$4+1,MOD(((ROW(B10431)-ROW(B$7))),$C$5)+1,"")</f>
        <v/>
      </c>
      <c r="C10431" s="28">
        <f>ROUNDDOWN(((ROW(C10431)-ROW(C$7))/C$5)+1,0)</f>
        <v/>
      </c>
    </row>
    <row r="10432">
      <c r="B10432" s="28">
        <f>IF(C10432&lt; $D$4+1,MOD(((ROW(B10432)-ROW(B$7))),$C$5)+1,"")</f>
        <v/>
      </c>
      <c r="C10432" s="28">
        <f>ROUNDDOWN(((ROW(C10432)-ROW(C$7))/C$5)+1,0)</f>
        <v/>
      </c>
    </row>
    <row r="10433">
      <c r="B10433" s="28">
        <f>IF(C10433&lt; $D$4+1,MOD(((ROW(B10433)-ROW(B$7))),$C$5)+1,"")</f>
        <v/>
      </c>
      <c r="C10433" s="28">
        <f>ROUNDDOWN(((ROW(C10433)-ROW(C$7))/C$5)+1,0)</f>
        <v/>
      </c>
    </row>
    <row r="10434">
      <c r="B10434" s="28">
        <f>IF(C10434&lt; $D$4+1,MOD(((ROW(B10434)-ROW(B$7))),$C$5)+1,"")</f>
        <v/>
      </c>
      <c r="C10434" s="28">
        <f>ROUNDDOWN(((ROW(C10434)-ROW(C$7))/C$5)+1,0)</f>
        <v/>
      </c>
    </row>
    <row r="10435">
      <c r="B10435" s="28">
        <f>IF(C10435&lt; $D$4+1,MOD(((ROW(B10435)-ROW(B$7))),$C$5)+1,"")</f>
        <v/>
      </c>
      <c r="C10435" s="28">
        <f>ROUNDDOWN(((ROW(C10435)-ROW(C$7))/C$5)+1,0)</f>
        <v/>
      </c>
    </row>
    <row r="10436">
      <c r="B10436" s="28">
        <f>IF(C10436&lt; $D$4+1,MOD(((ROW(B10436)-ROW(B$7))),$C$5)+1,"")</f>
        <v/>
      </c>
      <c r="C10436" s="28">
        <f>ROUNDDOWN(((ROW(C10436)-ROW(C$7))/C$5)+1,0)</f>
        <v/>
      </c>
    </row>
    <row r="10437">
      <c r="B10437" s="28">
        <f>IF(C10437&lt; $D$4+1,MOD(((ROW(B10437)-ROW(B$7))),$C$5)+1,"")</f>
        <v/>
      </c>
      <c r="C10437" s="28">
        <f>ROUNDDOWN(((ROW(C10437)-ROW(C$7))/C$5)+1,0)</f>
        <v/>
      </c>
    </row>
    <row r="10438">
      <c r="B10438" s="28">
        <f>IF(C10438&lt; $D$4+1,MOD(((ROW(B10438)-ROW(B$7))),$C$5)+1,"")</f>
        <v/>
      </c>
      <c r="C10438" s="28">
        <f>ROUNDDOWN(((ROW(C10438)-ROW(C$7))/C$5)+1,0)</f>
        <v/>
      </c>
    </row>
    <row r="10439">
      <c r="B10439" s="28">
        <f>IF(C10439&lt; $D$4+1,MOD(((ROW(B10439)-ROW(B$7))),$C$5)+1,"")</f>
        <v/>
      </c>
      <c r="C10439" s="28">
        <f>ROUNDDOWN(((ROW(C10439)-ROW(C$7))/C$5)+1,0)</f>
        <v/>
      </c>
    </row>
    <row r="10440">
      <c r="B10440" s="28">
        <f>IF(C10440&lt; $D$4+1,MOD(((ROW(B10440)-ROW(B$7))),$C$5)+1,"")</f>
        <v/>
      </c>
      <c r="C10440" s="28">
        <f>ROUNDDOWN(((ROW(C10440)-ROW(C$7))/C$5)+1,0)</f>
        <v/>
      </c>
    </row>
    <row r="10441">
      <c r="B10441" s="28">
        <f>IF(C10441&lt; $D$4+1,MOD(((ROW(B10441)-ROW(B$7))),$C$5)+1,"")</f>
        <v/>
      </c>
      <c r="C10441" s="28">
        <f>ROUNDDOWN(((ROW(C10441)-ROW(C$7))/C$5)+1,0)</f>
        <v/>
      </c>
    </row>
    <row r="10442">
      <c r="B10442" s="28">
        <f>IF(C10442&lt; $D$4+1,MOD(((ROW(B10442)-ROW(B$7))),$C$5)+1,"")</f>
        <v/>
      </c>
      <c r="C10442" s="28">
        <f>ROUNDDOWN(((ROW(C10442)-ROW(C$7))/C$5)+1,0)</f>
        <v/>
      </c>
    </row>
    <row r="10443">
      <c r="B10443" s="28">
        <f>IF(C10443&lt; $D$4+1,MOD(((ROW(B10443)-ROW(B$7))),$C$5)+1,"")</f>
        <v/>
      </c>
      <c r="C10443" s="28">
        <f>ROUNDDOWN(((ROW(C10443)-ROW(C$7))/C$5)+1,0)</f>
        <v/>
      </c>
    </row>
    <row r="10444">
      <c r="B10444" s="28">
        <f>IF(C10444&lt; $D$4+1,MOD(((ROW(B10444)-ROW(B$7))),$C$5)+1,"")</f>
        <v/>
      </c>
      <c r="C10444" s="28">
        <f>ROUNDDOWN(((ROW(C10444)-ROW(C$7))/C$5)+1,0)</f>
        <v/>
      </c>
    </row>
    <row r="10445">
      <c r="B10445" s="28">
        <f>IF(C10445&lt; $D$4+1,MOD(((ROW(B10445)-ROW(B$7))),$C$5)+1,"")</f>
        <v/>
      </c>
      <c r="C10445" s="28">
        <f>ROUNDDOWN(((ROW(C10445)-ROW(C$7))/C$5)+1,0)</f>
        <v/>
      </c>
    </row>
    <row r="10446">
      <c r="B10446" s="28">
        <f>IF(C10446&lt; $D$4+1,MOD(((ROW(B10446)-ROW(B$7))),$C$5)+1,"")</f>
        <v/>
      </c>
      <c r="C10446" s="28">
        <f>ROUNDDOWN(((ROW(C10446)-ROW(C$7))/C$5)+1,0)</f>
        <v/>
      </c>
    </row>
    <row r="10447">
      <c r="B10447" s="28">
        <f>IF(C10447&lt; $D$4+1,MOD(((ROW(B10447)-ROW(B$7))),$C$5)+1,"")</f>
        <v/>
      </c>
      <c r="C10447" s="28">
        <f>ROUNDDOWN(((ROW(C10447)-ROW(C$7))/C$5)+1,0)</f>
        <v/>
      </c>
    </row>
    <row r="10448">
      <c r="B10448" s="28">
        <f>IF(C10448&lt; $D$4+1,MOD(((ROW(B10448)-ROW(B$7))),$C$5)+1,"")</f>
        <v/>
      </c>
      <c r="C10448" s="28">
        <f>ROUNDDOWN(((ROW(C10448)-ROW(C$7))/C$5)+1,0)</f>
        <v/>
      </c>
    </row>
    <row r="10449">
      <c r="B10449" s="28">
        <f>IF(C10449&lt; $D$4+1,MOD(((ROW(B10449)-ROW(B$7))),$C$5)+1,"")</f>
        <v/>
      </c>
      <c r="C10449" s="28">
        <f>ROUNDDOWN(((ROW(C10449)-ROW(C$7))/C$5)+1,0)</f>
        <v/>
      </c>
    </row>
    <row r="10450">
      <c r="B10450" s="28">
        <f>IF(C10450&lt; $D$4+1,MOD(((ROW(B10450)-ROW(B$7))),$C$5)+1,"")</f>
        <v/>
      </c>
      <c r="C10450" s="28">
        <f>ROUNDDOWN(((ROW(C10450)-ROW(C$7))/C$5)+1,0)</f>
        <v/>
      </c>
    </row>
    <row r="10451">
      <c r="B10451" s="28">
        <f>IF(C10451&lt; $D$4+1,MOD(((ROW(B10451)-ROW(B$7))),$C$5)+1,"")</f>
        <v/>
      </c>
      <c r="C10451" s="28">
        <f>ROUNDDOWN(((ROW(C10451)-ROW(C$7))/C$5)+1,0)</f>
        <v/>
      </c>
    </row>
    <row r="10452">
      <c r="B10452" s="28">
        <f>IF(C10452&lt; $D$4+1,MOD(((ROW(B10452)-ROW(B$7))),$C$5)+1,"")</f>
        <v/>
      </c>
      <c r="C10452" s="28">
        <f>ROUNDDOWN(((ROW(C10452)-ROW(C$7))/C$5)+1,0)</f>
        <v/>
      </c>
    </row>
    <row r="10453">
      <c r="B10453" s="28">
        <f>IF(C10453&lt; $D$4+1,MOD(((ROW(B10453)-ROW(B$7))),$C$5)+1,"")</f>
        <v/>
      </c>
      <c r="C10453" s="28">
        <f>ROUNDDOWN(((ROW(C10453)-ROW(C$7))/C$5)+1,0)</f>
        <v/>
      </c>
    </row>
    <row r="10454">
      <c r="B10454" s="28">
        <f>IF(C10454&lt; $D$4+1,MOD(((ROW(B10454)-ROW(B$7))),$C$5)+1,"")</f>
        <v/>
      </c>
      <c r="C10454" s="28">
        <f>ROUNDDOWN(((ROW(C10454)-ROW(C$7))/C$5)+1,0)</f>
        <v/>
      </c>
    </row>
    <row r="10455">
      <c r="B10455" s="28">
        <f>IF(C10455&lt; $D$4+1,MOD(((ROW(B10455)-ROW(B$7))),$C$5)+1,"")</f>
        <v/>
      </c>
      <c r="C10455" s="28">
        <f>ROUNDDOWN(((ROW(C10455)-ROW(C$7))/C$5)+1,0)</f>
        <v/>
      </c>
    </row>
    <row r="10456">
      <c r="B10456" s="28">
        <f>IF(C10456&lt; $D$4+1,MOD(((ROW(B10456)-ROW(B$7))),$C$5)+1,"")</f>
        <v/>
      </c>
      <c r="C10456" s="28">
        <f>ROUNDDOWN(((ROW(C10456)-ROW(C$7))/C$5)+1,0)</f>
        <v/>
      </c>
    </row>
    <row r="10457">
      <c r="B10457" s="28">
        <f>IF(C10457&lt; $D$4+1,MOD(((ROW(B10457)-ROW(B$7))),$C$5)+1,"")</f>
        <v/>
      </c>
      <c r="C10457" s="28">
        <f>ROUNDDOWN(((ROW(C10457)-ROW(C$7))/C$5)+1,0)</f>
        <v/>
      </c>
    </row>
    <row r="10458">
      <c r="B10458" s="28">
        <f>IF(C10458&lt; $D$4+1,MOD(((ROW(B10458)-ROW(B$7))),$C$5)+1,"")</f>
        <v/>
      </c>
      <c r="C10458" s="28">
        <f>ROUNDDOWN(((ROW(C10458)-ROW(C$7))/C$5)+1,0)</f>
        <v/>
      </c>
    </row>
    <row r="10459">
      <c r="B10459" s="28">
        <f>IF(C10459&lt; $D$4+1,MOD(((ROW(B10459)-ROW(B$7))),$C$5)+1,"")</f>
        <v/>
      </c>
      <c r="C10459" s="28">
        <f>ROUNDDOWN(((ROW(C10459)-ROW(C$7))/C$5)+1,0)</f>
        <v/>
      </c>
    </row>
    <row r="10460">
      <c r="B10460" s="28">
        <f>IF(C10460&lt; $D$4+1,MOD(((ROW(B10460)-ROW(B$7))),$C$5)+1,"")</f>
        <v/>
      </c>
      <c r="C10460" s="28">
        <f>ROUNDDOWN(((ROW(C10460)-ROW(C$7))/C$5)+1,0)</f>
        <v/>
      </c>
    </row>
    <row r="10461">
      <c r="B10461" s="28">
        <f>IF(C10461&lt; $D$4+1,MOD(((ROW(B10461)-ROW(B$7))),$C$5)+1,"")</f>
        <v/>
      </c>
      <c r="C10461" s="28">
        <f>ROUNDDOWN(((ROW(C10461)-ROW(C$7))/C$5)+1,0)</f>
        <v/>
      </c>
    </row>
    <row r="10462">
      <c r="B10462" s="28">
        <f>IF(C10462&lt; $D$4+1,MOD(((ROW(B10462)-ROW(B$7))),$C$5)+1,"")</f>
        <v/>
      </c>
      <c r="C10462" s="28">
        <f>ROUNDDOWN(((ROW(C10462)-ROW(C$7))/C$5)+1,0)</f>
        <v/>
      </c>
    </row>
    <row r="10463">
      <c r="B10463" s="28">
        <f>IF(C10463&lt; $D$4+1,MOD(((ROW(B10463)-ROW(B$7))),$C$5)+1,"")</f>
        <v/>
      </c>
      <c r="C10463" s="28">
        <f>ROUNDDOWN(((ROW(C10463)-ROW(C$7))/C$5)+1,0)</f>
        <v/>
      </c>
    </row>
    <row r="10464">
      <c r="B10464" s="28">
        <f>IF(C10464&lt; $D$4+1,MOD(((ROW(B10464)-ROW(B$7))),$C$5)+1,"")</f>
        <v/>
      </c>
      <c r="C10464" s="28">
        <f>ROUNDDOWN(((ROW(C10464)-ROW(C$7))/C$5)+1,0)</f>
        <v/>
      </c>
    </row>
    <row r="10465">
      <c r="B10465" s="28">
        <f>IF(C10465&lt; $D$4+1,MOD(((ROW(B10465)-ROW(B$7))),$C$5)+1,"")</f>
        <v/>
      </c>
      <c r="C10465" s="28">
        <f>ROUNDDOWN(((ROW(C10465)-ROW(C$7))/C$5)+1,0)</f>
        <v/>
      </c>
    </row>
    <row r="10466">
      <c r="B10466" s="28">
        <f>IF(C10466&lt; $D$4+1,MOD(((ROW(B10466)-ROW(B$7))),$C$5)+1,"")</f>
        <v/>
      </c>
      <c r="C10466" s="28">
        <f>ROUNDDOWN(((ROW(C10466)-ROW(C$7))/C$5)+1,0)</f>
        <v/>
      </c>
    </row>
    <row r="10467">
      <c r="B10467" s="28">
        <f>IF(C10467&lt; $D$4+1,MOD(((ROW(B10467)-ROW(B$7))),$C$5)+1,"")</f>
        <v/>
      </c>
      <c r="C10467" s="28">
        <f>ROUNDDOWN(((ROW(C10467)-ROW(C$7))/C$5)+1,0)</f>
        <v/>
      </c>
    </row>
    <row r="10468">
      <c r="B10468" s="28">
        <f>IF(C10468&lt; $D$4+1,MOD(((ROW(B10468)-ROW(B$7))),$C$5)+1,"")</f>
        <v/>
      </c>
      <c r="C10468" s="28">
        <f>ROUNDDOWN(((ROW(C10468)-ROW(C$7))/C$5)+1,0)</f>
        <v/>
      </c>
    </row>
    <row r="10469">
      <c r="B10469" s="28">
        <f>IF(C10469&lt; $D$4+1,MOD(((ROW(B10469)-ROW(B$7))),$C$5)+1,"")</f>
        <v/>
      </c>
      <c r="C10469" s="28">
        <f>ROUNDDOWN(((ROW(C10469)-ROW(C$7))/C$5)+1,0)</f>
        <v/>
      </c>
    </row>
    <row r="10470">
      <c r="B10470" s="28">
        <f>IF(C10470&lt; $D$4+1,MOD(((ROW(B10470)-ROW(B$7))),$C$5)+1,"")</f>
        <v/>
      </c>
      <c r="C10470" s="28">
        <f>ROUNDDOWN(((ROW(C10470)-ROW(C$7))/C$5)+1,0)</f>
        <v/>
      </c>
    </row>
    <row r="10471">
      <c r="B10471" s="28">
        <f>IF(C10471&lt; $D$4+1,MOD(((ROW(B10471)-ROW(B$7))),$C$5)+1,"")</f>
        <v/>
      </c>
      <c r="C10471" s="28">
        <f>ROUNDDOWN(((ROW(C10471)-ROW(C$7))/C$5)+1,0)</f>
        <v/>
      </c>
    </row>
    <row r="10472">
      <c r="B10472" s="28">
        <f>IF(C10472&lt; $D$4+1,MOD(((ROW(B10472)-ROW(B$7))),$C$5)+1,"")</f>
        <v/>
      </c>
      <c r="C10472" s="28">
        <f>ROUNDDOWN(((ROW(C10472)-ROW(C$7))/C$5)+1,0)</f>
        <v/>
      </c>
    </row>
    <row r="10473">
      <c r="B10473" s="28">
        <f>IF(C10473&lt; $D$4+1,MOD(((ROW(B10473)-ROW(B$7))),$C$5)+1,"")</f>
        <v/>
      </c>
      <c r="C10473" s="28">
        <f>ROUNDDOWN(((ROW(C10473)-ROW(C$7))/C$5)+1,0)</f>
        <v/>
      </c>
    </row>
    <row r="10474">
      <c r="B10474" s="28">
        <f>IF(C10474&lt; $D$4+1,MOD(((ROW(B10474)-ROW(B$7))),$C$5)+1,"")</f>
        <v/>
      </c>
      <c r="C10474" s="28">
        <f>ROUNDDOWN(((ROW(C10474)-ROW(C$7))/C$5)+1,0)</f>
        <v/>
      </c>
    </row>
    <row r="10475">
      <c r="B10475" s="28">
        <f>IF(C10475&lt; $D$4+1,MOD(((ROW(B10475)-ROW(B$7))),$C$5)+1,"")</f>
        <v/>
      </c>
      <c r="C10475" s="28">
        <f>ROUNDDOWN(((ROW(C10475)-ROW(C$7))/C$5)+1,0)</f>
        <v/>
      </c>
    </row>
    <row r="10476">
      <c r="B10476" s="28">
        <f>IF(C10476&lt; $D$4+1,MOD(((ROW(B10476)-ROW(B$7))),$C$5)+1,"")</f>
        <v/>
      </c>
      <c r="C10476" s="28">
        <f>ROUNDDOWN(((ROW(C10476)-ROW(C$7))/C$5)+1,0)</f>
        <v/>
      </c>
    </row>
    <row r="10477">
      <c r="B10477" s="28">
        <f>IF(C10477&lt; $D$4+1,MOD(((ROW(B10477)-ROW(B$7))),$C$5)+1,"")</f>
        <v/>
      </c>
      <c r="C10477" s="28">
        <f>ROUNDDOWN(((ROW(C10477)-ROW(C$7))/C$5)+1,0)</f>
        <v/>
      </c>
    </row>
    <row r="10478">
      <c r="B10478" s="28">
        <f>IF(C10478&lt; $D$4+1,MOD(((ROW(B10478)-ROW(B$7))),$C$5)+1,"")</f>
        <v/>
      </c>
      <c r="C10478" s="28">
        <f>ROUNDDOWN(((ROW(C10478)-ROW(C$7))/C$5)+1,0)</f>
        <v/>
      </c>
    </row>
    <row r="10479">
      <c r="B10479" s="28">
        <f>IF(C10479&lt; $D$4+1,MOD(((ROW(B10479)-ROW(B$7))),$C$5)+1,"")</f>
        <v/>
      </c>
      <c r="C10479" s="28">
        <f>ROUNDDOWN(((ROW(C10479)-ROW(C$7))/C$5)+1,0)</f>
        <v/>
      </c>
    </row>
    <row r="10480">
      <c r="B10480" s="28">
        <f>IF(C10480&lt; $D$4+1,MOD(((ROW(B10480)-ROW(B$7))),$C$5)+1,"")</f>
        <v/>
      </c>
      <c r="C10480" s="28">
        <f>ROUNDDOWN(((ROW(C10480)-ROW(C$7))/C$5)+1,0)</f>
        <v/>
      </c>
    </row>
    <row r="10481">
      <c r="B10481" s="28">
        <f>IF(C10481&lt; $D$4+1,MOD(((ROW(B10481)-ROW(B$7))),$C$5)+1,"")</f>
        <v/>
      </c>
      <c r="C10481" s="28">
        <f>ROUNDDOWN(((ROW(C10481)-ROW(C$7))/C$5)+1,0)</f>
        <v/>
      </c>
    </row>
    <row r="10482">
      <c r="B10482" s="28">
        <f>IF(C10482&lt; $D$4+1,MOD(((ROW(B10482)-ROW(B$7))),$C$5)+1,"")</f>
        <v/>
      </c>
      <c r="C10482" s="28">
        <f>ROUNDDOWN(((ROW(C10482)-ROW(C$7))/C$5)+1,0)</f>
        <v/>
      </c>
    </row>
    <row r="10483">
      <c r="B10483" s="28">
        <f>IF(C10483&lt; $D$4+1,MOD(((ROW(B10483)-ROW(B$7))),$C$5)+1,"")</f>
        <v/>
      </c>
      <c r="C10483" s="28">
        <f>ROUNDDOWN(((ROW(C10483)-ROW(C$7))/C$5)+1,0)</f>
        <v/>
      </c>
    </row>
    <row r="10484">
      <c r="B10484" s="28">
        <f>IF(C10484&lt; $D$4+1,MOD(((ROW(B10484)-ROW(B$7))),$C$5)+1,"")</f>
        <v/>
      </c>
      <c r="C10484" s="28">
        <f>ROUNDDOWN(((ROW(C10484)-ROW(C$7))/C$5)+1,0)</f>
        <v/>
      </c>
    </row>
    <row r="10485">
      <c r="B10485" s="28">
        <f>IF(C10485&lt; $D$4+1,MOD(((ROW(B10485)-ROW(B$7))),$C$5)+1,"")</f>
        <v/>
      </c>
      <c r="C10485" s="28">
        <f>ROUNDDOWN(((ROW(C10485)-ROW(C$7))/C$5)+1,0)</f>
        <v/>
      </c>
    </row>
    <row r="10486">
      <c r="B10486" s="28">
        <f>IF(C10486&lt; $D$4+1,MOD(((ROW(B10486)-ROW(B$7))),$C$5)+1,"")</f>
        <v/>
      </c>
      <c r="C10486" s="28">
        <f>ROUNDDOWN(((ROW(C10486)-ROW(C$7))/C$5)+1,0)</f>
        <v/>
      </c>
    </row>
    <row r="10487">
      <c r="B10487" s="28">
        <f>IF(C10487&lt; $D$4+1,MOD(((ROW(B10487)-ROW(B$7))),$C$5)+1,"")</f>
        <v/>
      </c>
      <c r="C10487" s="28">
        <f>ROUNDDOWN(((ROW(C10487)-ROW(C$7))/C$5)+1,0)</f>
        <v/>
      </c>
    </row>
    <row r="10488">
      <c r="B10488" s="28">
        <f>IF(C10488&lt; $D$4+1,MOD(((ROW(B10488)-ROW(B$7))),$C$5)+1,"")</f>
        <v/>
      </c>
      <c r="C10488" s="28">
        <f>ROUNDDOWN(((ROW(C10488)-ROW(C$7))/C$5)+1,0)</f>
        <v/>
      </c>
    </row>
    <row r="10489">
      <c r="B10489" s="28">
        <f>IF(C10489&lt; $D$4+1,MOD(((ROW(B10489)-ROW(B$7))),$C$5)+1,"")</f>
        <v/>
      </c>
      <c r="C10489" s="28">
        <f>ROUNDDOWN(((ROW(C10489)-ROW(C$7))/C$5)+1,0)</f>
        <v/>
      </c>
    </row>
    <row r="10490">
      <c r="B10490" s="28">
        <f>IF(C10490&lt; $D$4+1,MOD(((ROW(B10490)-ROW(B$7))),$C$5)+1,"")</f>
        <v/>
      </c>
      <c r="C10490" s="28">
        <f>ROUNDDOWN(((ROW(C10490)-ROW(C$7))/C$5)+1,0)</f>
        <v/>
      </c>
    </row>
    <row r="10491">
      <c r="B10491" s="28">
        <f>IF(C10491&lt; $D$4+1,MOD(((ROW(B10491)-ROW(B$7))),$C$5)+1,"")</f>
        <v/>
      </c>
      <c r="C10491" s="28">
        <f>ROUNDDOWN(((ROW(C10491)-ROW(C$7))/C$5)+1,0)</f>
        <v/>
      </c>
    </row>
    <row r="10492">
      <c r="B10492" s="28">
        <f>IF(C10492&lt; $D$4+1,MOD(((ROW(B10492)-ROW(B$7))),$C$5)+1,"")</f>
        <v/>
      </c>
      <c r="C10492" s="28">
        <f>ROUNDDOWN(((ROW(C10492)-ROW(C$7))/C$5)+1,0)</f>
        <v/>
      </c>
    </row>
    <row r="10493">
      <c r="B10493" s="28">
        <f>IF(C10493&lt; $D$4+1,MOD(((ROW(B10493)-ROW(B$7))),$C$5)+1,"")</f>
        <v/>
      </c>
      <c r="C10493" s="28">
        <f>ROUNDDOWN(((ROW(C10493)-ROW(C$7))/C$5)+1,0)</f>
        <v/>
      </c>
    </row>
    <row r="10494">
      <c r="B10494" s="28">
        <f>IF(C10494&lt; $D$4+1,MOD(((ROW(B10494)-ROW(B$7))),$C$5)+1,"")</f>
        <v/>
      </c>
      <c r="C10494" s="28">
        <f>ROUNDDOWN(((ROW(C10494)-ROW(C$7))/C$5)+1,0)</f>
        <v/>
      </c>
    </row>
    <row r="10495">
      <c r="B10495" s="28">
        <f>IF(C10495&lt; $D$4+1,MOD(((ROW(B10495)-ROW(B$7))),$C$5)+1,"")</f>
        <v/>
      </c>
      <c r="C10495" s="28">
        <f>ROUNDDOWN(((ROW(C10495)-ROW(C$7))/C$5)+1,0)</f>
        <v/>
      </c>
    </row>
    <row r="10496">
      <c r="B10496" s="28">
        <f>IF(C10496&lt; $D$4+1,MOD(((ROW(B10496)-ROW(B$7))),$C$5)+1,"")</f>
        <v/>
      </c>
      <c r="C10496" s="28">
        <f>ROUNDDOWN(((ROW(C10496)-ROW(C$7))/C$5)+1,0)</f>
        <v/>
      </c>
    </row>
    <row r="10497">
      <c r="B10497" s="28">
        <f>IF(C10497&lt; $D$4+1,MOD(((ROW(B10497)-ROW(B$7))),$C$5)+1,"")</f>
        <v/>
      </c>
      <c r="C10497" s="28">
        <f>ROUNDDOWN(((ROW(C10497)-ROW(C$7))/C$5)+1,0)</f>
        <v/>
      </c>
    </row>
    <row r="10498">
      <c r="B10498" s="28">
        <f>IF(C10498&lt; $D$4+1,MOD(((ROW(B10498)-ROW(B$7))),$C$5)+1,"")</f>
        <v/>
      </c>
      <c r="C10498" s="28">
        <f>ROUNDDOWN(((ROW(C10498)-ROW(C$7))/C$5)+1,0)</f>
        <v/>
      </c>
    </row>
    <row r="10499">
      <c r="B10499" s="28">
        <f>IF(C10499&lt; $D$4+1,MOD(((ROW(B10499)-ROW(B$7))),$C$5)+1,"")</f>
        <v/>
      </c>
      <c r="C10499" s="28">
        <f>ROUNDDOWN(((ROW(C10499)-ROW(C$7))/C$5)+1,0)</f>
        <v/>
      </c>
    </row>
    <row r="10500">
      <c r="B10500" s="28">
        <f>IF(C10500&lt; $D$4+1,MOD(((ROW(B10500)-ROW(B$7))),$C$5)+1,"")</f>
        <v/>
      </c>
      <c r="C10500" s="28">
        <f>ROUNDDOWN(((ROW(C10500)-ROW(C$7))/C$5)+1,0)</f>
        <v/>
      </c>
    </row>
    <row r="10501">
      <c r="B10501" s="28">
        <f>IF(C10501&lt; $D$4+1,MOD(((ROW(B10501)-ROW(B$7))),$C$5)+1,"")</f>
        <v/>
      </c>
      <c r="C10501" s="28">
        <f>ROUNDDOWN(((ROW(C10501)-ROW(C$7))/C$5)+1,0)</f>
        <v/>
      </c>
    </row>
    <row r="10502">
      <c r="B10502" s="28">
        <f>IF(C10502&lt; $D$4+1,MOD(((ROW(B10502)-ROW(B$7))),$C$5)+1,"")</f>
        <v/>
      </c>
      <c r="C10502" s="28">
        <f>ROUNDDOWN(((ROW(C10502)-ROW(C$7))/C$5)+1,0)</f>
        <v/>
      </c>
    </row>
    <row r="10503">
      <c r="B10503" s="28">
        <f>IF(C10503&lt; $D$4+1,MOD(((ROW(B10503)-ROW(B$7))),$C$5)+1,"")</f>
        <v/>
      </c>
      <c r="C10503" s="28">
        <f>ROUNDDOWN(((ROW(C10503)-ROW(C$7))/C$5)+1,0)</f>
        <v/>
      </c>
    </row>
    <row r="10504">
      <c r="B10504" s="28">
        <f>IF(C10504&lt; $D$4+1,MOD(((ROW(B10504)-ROW(B$7))),$C$5)+1,"")</f>
        <v/>
      </c>
      <c r="C10504" s="28">
        <f>ROUNDDOWN(((ROW(C10504)-ROW(C$7))/C$5)+1,0)</f>
        <v/>
      </c>
    </row>
    <row r="10505">
      <c r="B10505" s="28">
        <f>IF(C10505&lt; $D$4+1,MOD(((ROW(B10505)-ROW(B$7))),$C$5)+1,"")</f>
        <v/>
      </c>
      <c r="C10505" s="28">
        <f>ROUNDDOWN(((ROW(C10505)-ROW(C$7))/C$5)+1,0)</f>
        <v/>
      </c>
    </row>
    <row r="10506">
      <c r="B10506" s="28">
        <f>IF(C10506&lt; $D$4+1,MOD(((ROW(B10506)-ROW(B$7))),$C$5)+1,"")</f>
        <v/>
      </c>
      <c r="C10506" s="28">
        <f>ROUNDDOWN(((ROW(C10506)-ROW(C$7))/C$5)+1,0)</f>
        <v/>
      </c>
    </row>
    <row r="10507">
      <c r="B10507" s="28">
        <f>IF(C10507&lt; $D$4+1,MOD(((ROW(B10507)-ROW(B$7))),$C$5)+1,"")</f>
        <v/>
      </c>
      <c r="C10507" s="28">
        <f>ROUNDDOWN(((ROW(C10507)-ROW(C$7))/C$5)+1,0)</f>
        <v/>
      </c>
    </row>
    <row r="10508">
      <c r="B10508" s="28">
        <f>IF(C10508&lt; $D$4+1,MOD(((ROW(B10508)-ROW(B$7))),$C$5)+1,"")</f>
        <v/>
      </c>
      <c r="C10508" s="28">
        <f>ROUNDDOWN(((ROW(C10508)-ROW(C$7))/C$5)+1,0)</f>
        <v/>
      </c>
    </row>
    <row r="10509">
      <c r="B10509" s="28">
        <f>IF(C10509&lt; $D$4+1,MOD(((ROW(B10509)-ROW(B$7))),$C$5)+1,"")</f>
        <v/>
      </c>
      <c r="C10509" s="28">
        <f>ROUNDDOWN(((ROW(C10509)-ROW(C$7))/C$5)+1,0)</f>
        <v/>
      </c>
    </row>
    <row r="10510">
      <c r="B10510" s="28">
        <f>IF(C10510&lt; $D$4+1,MOD(((ROW(B10510)-ROW(B$7))),$C$5)+1,"")</f>
        <v/>
      </c>
      <c r="C10510" s="28">
        <f>ROUNDDOWN(((ROW(C10510)-ROW(C$7))/C$5)+1,0)</f>
        <v/>
      </c>
    </row>
    <row r="10511">
      <c r="B10511" s="28">
        <f>IF(C10511&lt; $D$4+1,MOD(((ROW(B10511)-ROW(B$7))),$C$5)+1,"")</f>
        <v/>
      </c>
      <c r="C10511" s="28">
        <f>ROUNDDOWN(((ROW(C10511)-ROW(C$7))/C$5)+1,0)</f>
        <v/>
      </c>
    </row>
    <row r="10512">
      <c r="B10512" s="28">
        <f>IF(C10512&lt; $D$4+1,MOD(((ROW(B10512)-ROW(B$7))),$C$5)+1,"")</f>
        <v/>
      </c>
      <c r="C10512" s="28">
        <f>ROUNDDOWN(((ROW(C10512)-ROW(C$7))/C$5)+1,0)</f>
        <v/>
      </c>
    </row>
    <row r="10513">
      <c r="B10513" s="28">
        <f>IF(C10513&lt; $D$4+1,MOD(((ROW(B10513)-ROW(B$7))),$C$5)+1,"")</f>
        <v/>
      </c>
      <c r="C10513" s="28">
        <f>ROUNDDOWN(((ROW(C10513)-ROW(C$7))/C$5)+1,0)</f>
        <v/>
      </c>
    </row>
    <row r="10514">
      <c r="B10514" s="28">
        <f>IF(C10514&lt; $D$4+1,MOD(((ROW(B10514)-ROW(B$7))),$C$5)+1,"")</f>
        <v/>
      </c>
      <c r="C10514" s="28">
        <f>ROUNDDOWN(((ROW(C10514)-ROW(C$7))/C$5)+1,0)</f>
        <v/>
      </c>
    </row>
    <row r="10515">
      <c r="B10515" s="28">
        <f>IF(C10515&lt; $D$4+1,MOD(((ROW(B10515)-ROW(B$7))),$C$5)+1,"")</f>
        <v/>
      </c>
      <c r="C10515" s="28">
        <f>ROUNDDOWN(((ROW(C10515)-ROW(C$7))/C$5)+1,0)</f>
        <v/>
      </c>
    </row>
    <row r="10516">
      <c r="B10516" s="28">
        <f>IF(C10516&lt; $D$4+1,MOD(((ROW(B10516)-ROW(B$7))),$C$5)+1,"")</f>
        <v/>
      </c>
      <c r="C10516" s="28">
        <f>ROUNDDOWN(((ROW(C10516)-ROW(C$7))/C$5)+1,0)</f>
        <v/>
      </c>
    </row>
    <row r="10517">
      <c r="B10517" s="28">
        <f>IF(C10517&lt; $D$4+1,MOD(((ROW(B10517)-ROW(B$7))),$C$5)+1,"")</f>
        <v/>
      </c>
      <c r="C10517" s="28">
        <f>ROUNDDOWN(((ROW(C10517)-ROW(C$7))/C$5)+1,0)</f>
        <v/>
      </c>
    </row>
    <row r="10518">
      <c r="B10518" s="28">
        <f>IF(C10518&lt; $D$4+1,MOD(((ROW(B10518)-ROW(B$7))),$C$5)+1,"")</f>
        <v/>
      </c>
      <c r="C10518" s="28">
        <f>ROUNDDOWN(((ROW(C10518)-ROW(C$7))/C$5)+1,0)</f>
        <v/>
      </c>
    </row>
    <row r="10519">
      <c r="B10519" s="28">
        <f>IF(C10519&lt; $D$4+1,MOD(((ROW(B10519)-ROW(B$7))),$C$5)+1,"")</f>
        <v/>
      </c>
      <c r="C10519" s="28">
        <f>ROUNDDOWN(((ROW(C10519)-ROW(C$7))/C$5)+1,0)</f>
        <v/>
      </c>
    </row>
    <row r="10520">
      <c r="B10520" s="28">
        <f>IF(C10520&lt; $D$4+1,MOD(((ROW(B10520)-ROW(B$7))),$C$5)+1,"")</f>
        <v/>
      </c>
      <c r="C10520" s="28">
        <f>ROUNDDOWN(((ROW(C10520)-ROW(C$7))/C$5)+1,0)</f>
        <v/>
      </c>
    </row>
    <row r="10521">
      <c r="B10521" s="28">
        <f>IF(C10521&lt; $D$4+1,MOD(((ROW(B10521)-ROW(B$7))),$C$5)+1,"")</f>
        <v/>
      </c>
      <c r="C10521" s="28">
        <f>ROUNDDOWN(((ROW(C10521)-ROW(C$7))/C$5)+1,0)</f>
        <v/>
      </c>
    </row>
    <row r="10522">
      <c r="B10522" s="28">
        <f>IF(C10522&lt; $D$4+1,MOD(((ROW(B10522)-ROW(B$7))),$C$5)+1,"")</f>
        <v/>
      </c>
      <c r="C10522" s="28">
        <f>ROUNDDOWN(((ROW(C10522)-ROW(C$7))/C$5)+1,0)</f>
        <v/>
      </c>
    </row>
    <row r="10523">
      <c r="B10523" s="28">
        <f>IF(C10523&lt; $D$4+1,MOD(((ROW(B10523)-ROW(B$7))),$C$5)+1,"")</f>
        <v/>
      </c>
      <c r="C10523" s="28">
        <f>ROUNDDOWN(((ROW(C10523)-ROW(C$7))/C$5)+1,0)</f>
        <v/>
      </c>
    </row>
    <row r="10524">
      <c r="B10524" s="28">
        <f>IF(C10524&lt; $D$4+1,MOD(((ROW(B10524)-ROW(B$7))),$C$5)+1,"")</f>
        <v/>
      </c>
      <c r="C10524" s="28">
        <f>ROUNDDOWN(((ROW(C10524)-ROW(C$7))/C$5)+1,0)</f>
        <v/>
      </c>
    </row>
    <row r="10525">
      <c r="B10525" s="28">
        <f>IF(C10525&lt; $D$4+1,MOD(((ROW(B10525)-ROW(B$7))),$C$5)+1,"")</f>
        <v/>
      </c>
      <c r="C10525" s="28">
        <f>ROUNDDOWN(((ROW(C10525)-ROW(C$7))/C$5)+1,0)</f>
        <v/>
      </c>
    </row>
    <row r="10526">
      <c r="B10526" s="28">
        <f>IF(C10526&lt; $D$4+1,MOD(((ROW(B10526)-ROW(B$7))),$C$5)+1,"")</f>
        <v/>
      </c>
      <c r="C10526" s="28">
        <f>ROUNDDOWN(((ROW(C10526)-ROW(C$7))/C$5)+1,0)</f>
        <v/>
      </c>
    </row>
    <row r="10527">
      <c r="B10527" s="28">
        <f>IF(C10527&lt; $D$4+1,MOD(((ROW(B10527)-ROW(B$7))),$C$5)+1,"")</f>
        <v/>
      </c>
      <c r="C10527" s="28">
        <f>ROUNDDOWN(((ROW(C10527)-ROW(C$7))/C$5)+1,0)</f>
        <v/>
      </c>
    </row>
    <row r="10528">
      <c r="B10528" s="28">
        <f>IF(C10528&lt; $D$4+1,MOD(((ROW(B10528)-ROW(B$7))),$C$5)+1,"")</f>
        <v/>
      </c>
      <c r="C10528" s="28">
        <f>ROUNDDOWN(((ROW(C10528)-ROW(C$7))/C$5)+1,0)</f>
        <v/>
      </c>
    </row>
    <row r="10529">
      <c r="B10529" s="28">
        <f>IF(C10529&lt; $D$4+1,MOD(((ROW(B10529)-ROW(B$7))),$C$5)+1,"")</f>
        <v/>
      </c>
      <c r="C10529" s="28">
        <f>ROUNDDOWN(((ROW(C10529)-ROW(C$7))/C$5)+1,0)</f>
        <v/>
      </c>
    </row>
    <row r="10530">
      <c r="B10530" s="28">
        <f>IF(C10530&lt; $D$4+1,MOD(((ROW(B10530)-ROW(B$7))),$C$5)+1,"")</f>
        <v/>
      </c>
      <c r="C10530" s="28">
        <f>ROUNDDOWN(((ROW(C10530)-ROW(C$7))/C$5)+1,0)</f>
        <v/>
      </c>
    </row>
    <row r="10531">
      <c r="B10531" s="28">
        <f>IF(C10531&lt; $D$4+1,MOD(((ROW(B10531)-ROW(B$7))),$C$5)+1,"")</f>
        <v/>
      </c>
      <c r="C10531" s="28">
        <f>ROUNDDOWN(((ROW(C10531)-ROW(C$7))/C$5)+1,0)</f>
        <v/>
      </c>
    </row>
    <row r="10532">
      <c r="B10532" s="28">
        <f>IF(C10532&lt; $D$4+1,MOD(((ROW(B10532)-ROW(B$7))),$C$5)+1,"")</f>
        <v/>
      </c>
      <c r="C10532" s="28">
        <f>ROUNDDOWN(((ROW(C10532)-ROW(C$7))/C$5)+1,0)</f>
        <v/>
      </c>
    </row>
    <row r="10533">
      <c r="B10533" s="28">
        <f>IF(C10533&lt; $D$4+1,MOD(((ROW(B10533)-ROW(B$7))),$C$5)+1,"")</f>
        <v/>
      </c>
      <c r="C10533" s="28">
        <f>ROUNDDOWN(((ROW(C10533)-ROW(C$7))/C$5)+1,0)</f>
        <v/>
      </c>
    </row>
    <row r="10534">
      <c r="B10534" s="28">
        <f>IF(C10534&lt; $D$4+1,MOD(((ROW(B10534)-ROW(B$7))),$C$5)+1,"")</f>
        <v/>
      </c>
      <c r="C10534" s="28">
        <f>ROUNDDOWN(((ROW(C10534)-ROW(C$7))/C$5)+1,0)</f>
        <v/>
      </c>
    </row>
    <row r="10535">
      <c r="B10535" s="28">
        <f>IF(C10535&lt; $D$4+1,MOD(((ROW(B10535)-ROW(B$7))),$C$5)+1,"")</f>
        <v/>
      </c>
      <c r="C10535" s="28">
        <f>ROUNDDOWN(((ROW(C10535)-ROW(C$7))/C$5)+1,0)</f>
        <v/>
      </c>
    </row>
    <row r="10536">
      <c r="B10536" s="28">
        <f>IF(C10536&lt; $D$4+1,MOD(((ROW(B10536)-ROW(B$7))),$C$5)+1,"")</f>
        <v/>
      </c>
      <c r="C10536" s="28">
        <f>ROUNDDOWN(((ROW(C10536)-ROW(C$7))/C$5)+1,0)</f>
        <v/>
      </c>
    </row>
    <row r="10537">
      <c r="B10537" s="28">
        <f>IF(C10537&lt; $D$4+1,MOD(((ROW(B10537)-ROW(B$7))),$C$5)+1,"")</f>
        <v/>
      </c>
      <c r="C10537" s="28">
        <f>ROUNDDOWN(((ROW(C10537)-ROW(C$7))/C$5)+1,0)</f>
        <v/>
      </c>
    </row>
    <row r="10538">
      <c r="B10538" s="28">
        <f>IF(C10538&lt; $D$4+1,MOD(((ROW(B10538)-ROW(B$7))),$C$5)+1,"")</f>
        <v/>
      </c>
      <c r="C10538" s="28">
        <f>ROUNDDOWN(((ROW(C10538)-ROW(C$7))/C$5)+1,0)</f>
        <v/>
      </c>
    </row>
    <row r="10539">
      <c r="B10539" s="28">
        <f>IF(C10539&lt; $D$4+1,MOD(((ROW(B10539)-ROW(B$7))),$C$5)+1,"")</f>
        <v/>
      </c>
      <c r="C10539" s="28">
        <f>ROUNDDOWN(((ROW(C10539)-ROW(C$7))/C$5)+1,0)</f>
        <v/>
      </c>
    </row>
    <row r="10540">
      <c r="B10540" s="28">
        <f>IF(C10540&lt; $D$4+1,MOD(((ROW(B10540)-ROW(B$7))),$C$5)+1,"")</f>
        <v/>
      </c>
      <c r="C10540" s="28">
        <f>ROUNDDOWN(((ROW(C10540)-ROW(C$7))/C$5)+1,0)</f>
        <v/>
      </c>
    </row>
    <row r="10541">
      <c r="B10541" s="28">
        <f>IF(C10541&lt; $D$4+1,MOD(((ROW(B10541)-ROW(B$7))),$C$5)+1,"")</f>
        <v/>
      </c>
      <c r="C10541" s="28">
        <f>ROUNDDOWN(((ROW(C10541)-ROW(C$7))/C$5)+1,0)</f>
        <v/>
      </c>
    </row>
    <row r="10542">
      <c r="B10542" s="28">
        <f>IF(C10542&lt; $D$4+1,MOD(((ROW(B10542)-ROW(B$7))),$C$5)+1,"")</f>
        <v/>
      </c>
      <c r="C10542" s="28">
        <f>ROUNDDOWN(((ROW(C10542)-ROW(C$7))/C$5)+1,0)</f>
        <v/>
      </c>
    </row>
    <row r="10543">
      <c r="B10543" s="28">
        <f>IF(C10543&lt; $D$4+1,MOD(((ROW(B10543)-ROW(B$7))),$C$5)+1,"")</f>
        <v/>
      </c>
      <c r="C10543" s="28">
        <f>ROUNDDOWN(((ROW(C10543)-ROW(C$7))/C$5)+1,0)</f>
        <v/>
      </c>
    </row>
    <row r="10544">
      <c r="B10544" s="28">
        <f>IF(C10544&lt; $D$4+1,MOD(((ROW(B10544)-ROW(B$7))),$C$5)+1,"")</f>
        <v/>
      </c>
      <c r="C10544" s="28">
        <f>ROUNDDOWN(((ROW(C10544)-ROW(C$7))/C$5)+1,0)</f>
        <v/>
      </c>
    </row>
    <row r="10545">
      <c r="B10545" s="28">
        <f>IF(C10545&lt; $D$4+1,MOD(((ROW(B10545)-ROW(B$7))),$C$5)+1,"")</f>
        <v/>
      </c>
      <c r="C10545" s="28">
        <f>ROUNDDOWN(((ROW(C10545)-ROW(C$7))/C$5)+1,0)</f>
        <v/>
      </c>
    </row>
    <row r="10546">
      <c r="B10546" s="28">
        <f>IF(C10546&lt; $D$4+1,MOD(((ROW(B10546)-ROW(B$7))),$C$5)+1,"")</f>
        <v/>
      </c>
      <c r="C10546" s="28">
        <f>ROUNDDOWN(((ROW(C10546)-ROW(C$7))/C$5)+1,0)</f>
        <v/>
      </c>
    </row>
    <row r="10547">
      <c r="B10547" s="28">
        <f>IF(C10547&lt; $D$4+1,MOD(((ROW(B10547)-ROW(B$7))),$C$5)+1,"")</f>
        <v/>
      </c>
      <c r="C10547" s="28">
        <f>ROUNDDOWN(((ROW(C10547)-ROW(C$7))/C$5)+1,0)</f>
        <v/>
      </c>
    </row>
    <row r="10548">
      <c r="B10548" s="28">
        <f>IF(C10548&lt; $D$4+1,MOD(((ROW(B10548)-ROW(B$7))),$C$5)+1,"")</f>
        <v/>
      </c>
      <c r="C10548" s="28">
        <f>ROUNDDOWN(((ROW(C10548)-ROW(C$7))/C$5)+1,0)</f>
        <v/>
      </c>
    </row>
    <row r="10549">
      <c r="B10549" s="28">
        <f>IF(C10549&lt; $D$4+1,MOD(((ROW(B10549)-ROW(B$7))),$C$5)+1,"")</f>
        <v/>
      </c>
      <c r="C10549" s="28">
        <f>ROUNDDOWN(((ROW(C10549)-ROW(C$7))/C$5)+1,0)</f>
        <v/>
      </c>
    </row>
    <row r="10550">
      <c r="B10550" s="28">
        <f>IF(C10550&lt; $D$4+1,MOD(((ROW(B10550)-ROW(B$7))),$C$5)+1,"")</f>
        <v/>
      </c>
      <c r="C10550" s="28">
        <f>ROUNDDOWN(((ROW(C10550)-ROW(C$7))/C$5)+1,0)</f>
        <v/>
      </c>
    </row>
    <row r="10551">
      <c r="B10551" s="28">
        <f>IF(C10551&lt; $D$4+1,MOD(((ROW(B10551)-ROW(B$7))),$C$5)+1,"")</f>
        <v/>
      </c>
      <c r="C10551" s="28">
        <f>ROUNDDOWN(((ROW(C10551)-ROW(C$7))/C$5)+1,0)</f>
        <v/>
      </c>
    </row>
    <row r="10552">
      <c r="B10552" s="28">
        <f>IF(C10552&lt; $D$4+1,MOD(((ROW(B10552)-ROW(B$7))),$C$5)+1,"")</f>
        <v/>
      </c>
      <c r="C10552" s="28">
        <f>ROUNDDOWN(((ROW(C10552)-ROW(C$7))/C$5)+1,0)</f>
        <v/>
      </c>
    </row>
    <row r="10553">
      <c r="B10553" s="28">
        <f>IF(C10553&lt; $D$4+1,MOD(((ROW(B10553)-ROW(B$7))),$C$5)+1,"")</f>
        <v/>
      </c>
      <c r="C10553" s="28">
        <f>ROUNDDOWN(((ROW(C10553)-ROW(C$7))/C$5)+1,0)</f>
        <v/>
      </c>
    </row>
    <row r="10554">
      <c r="B10554" s="28">
        <f>IF(C10554&lt; $D$4+1,MOD(((ROW(B10554)-ROW(B$7))),$C$5)+1,"")</f>
        <v/>
      </c>
      <c r="C10554" s="28">
        <f>ROUNDDOWN(((ROW(C10554)-ROW(C$7))/C$5)+1,0)</f>
        <v/>
      </c>
    </row>
    <row r="10555">
      <c r="B10555" s="28">
        <f>IF(C10555&lt; $D$4+1,MOD(((ROW(B10555)-ROW(B$7))),$C$5)+1,"")</f>
        <v/>
      </c>
      <c r="C10555" s="28">
        <f>ROUNDDOWN(((ROW(C10555)-ROW(C$7))/C$5)+1,0)</f>
        <v/>
      </c>
    </row>
    <row r="10556">
      <c r="B10556" s="28">
        <f>IF(C10556&lt; $D$4+1,MOD(((ROW(B10556)-ROW(B$7))),$C$5)+1,"")</f>
        <v/>
      </c>
      <c r="C10556" s="28">
        <f>ROUNDDOWN(((ROW(C10556)-ROW(C$7))/C$5)+1,0)</f>
        <v/>
      </c>
    </row>
    <row r="10557">
      <c r="B10557" s="28">
        <f>IF(C10557&lt; $D$4+1,MOD(((ROW(B10557)-ROW(B$7))),$C$5)+1,"")</f>
        <v/>
      </c>
      <c r="C10557" s="28">
        <f>ROUNDDOWN(((ROW(C10557)-ROW(C$7))/C$5)+1,0)</f>
        <v/>
      </c>
    </row>
    <row r="10558">
      <c r="B10558" s="28">
        <f>IF(C10558&lt; $D$4+1,MOD(((ROW(B10558)-ROW(B$7))),$C$5)+1,"")</f>
        <v/>
      </c>
      <c r="C10558" s="28">
        <f>ROUNDDOWN(((ROW(C10558)-ROW(C$7))/C$5)+1,0)</f>
        <v/>
      </c>
    </row>
    <row r="10559">
      <c r="B10559" s="28">
        <f>IF(C10559&lt; $D$4+1,MOD(((ROW(B10559)-ROW(B$7))),$C$5)+1,"")</f>
        <v/>
      </c>
      <c r="C10559" s="28">
        <f>ROUNDDOWN(((ROW(C10559)-ROW(C$7))/C$5)+1,0)</f>
        <v/>
      </c>
    </row>
    <row r="10560">
      <c r="B10560" s="28">
        <f>IF(C10560&lt; $D$4+1,MOD(((ROW(B10560)-ROW(B$7))),$C$5)+1,"")</f>
        <v/>
      </c>
      <c r="C10560" s="28">
        <f>ROUNDDOWN(((ROW(C10560)-ROW(C$7))/C$5)+1,0)</f>
        <v/>
      </c>
    </row>
    <row r="10561">
      <c r="B10561" s="28">
        <f>IF(C10561&lt; $D$4+1,MOD(((ROW(B10561)-ROW(B$7))),$C$5)+1,"")</f>
        <v/>
      </c>
      <c r="C10561" s="28">
        <f>ROUNDDOWN(((ROW(C10561)-ROW(C$7))/C$5)+1,0)</f>
        <v/>
      </c>
    </row>
    <row r="10562">
      <c r="B10562" s="28">
        <f>IF(C10562&lt; $D$4+1,MOD(((ROW(B10562)-ROW(B$7))),$C$5)+1,"")</f>
        <v/>
      </c>
      <c r="C10562" s="28">
        <f>ROUNDDOWN(((ROW(C10562)-ROW(C$7))/C$5)+1,0)</f>
        <v/>
      </c>
    </row>
    <row r="10563">
      <c r="B10563" s="28">
        <f>IF(C10563&lt; $D$4+1,MOD(((ROW(B10563)-ROW(B$7))),$C$5)+1,"")</f>
        <v/>
      </c>
      <c r="C10563" s="28">
        <f>ROUNDDOWN(((ROW(C10563)-ROW(C$7))/C$5)+1,0)</f>
        <v/>
      </c>
    </row>
    <row r="10564">
      <c r="B10564" s="28">
        <f>IF(C10564&lt; $D$4+1,MOD(((ROW(B10564)-ROW(B$7))),$C$5)+1,"")</f>
        <v/>
      </c>
      <c r="C10564" s="28">
        <f>ROUNDDOWN(((ROW(C10564)-ROW(C$7))/C$5)+1,0)</f>
        <v/>
      </c>
    </row>
    <row r="10565">
      <c r="B10565" s="28">
        <f>IF(C10565&lt; $D$4+1,MOD(((ROW(B10565)-ROW(B$7))),$C$5)+1,"")</f>
        <v/>
      </c>
      <c r="C10565" s="28">
        <f>ROUNDDOWN(((ROW(C10565)-ROW(C$7))/C$5)+1,0)</f>
        <v/>
      </c>
    </row>
    <row r="10566">
      <c r="B10566" s="28">
        <f>IF(C10566&lt; $D$4+1,MOD(((ROW(B10566)-ROW(B$7))),$C$5)+1,"")</f>
        <v/>
      </c>
      <c r="C10566" s="28">
        <f>ROUNDDOWN(((ROW(C10566)-ROW(C$7))/C$5)+1,0)</f>
        <v/>
      </c>
    </row>
    <row r="10567">
      <c r="B10567" s="28">
        <f>IF(C10567&lt; $D$4+1,MOD(((ROW(B10567)-ROW(B$7))),$C$5)+1,"")</f>
        <v/>
      </c>
      <c r="C10567" s="28">
        <f>ROUNDDOWN(((ROW(C10567)-ROW(C$7))/C$5)+1,0)</f>
        <v/>
      </c>
    </row>
    <row r="10568">
      <c r="B10568" s="28">
        <f>IF(C10568&lt; $D$4+1,MOD(((ROW(B10568)-ROW(B$7))),$C$5)+1,"")</f>
        <v/>
      </c>
      <c r="C10568" s="28">
        <f>ROUNDDOWN(((ROW(C10568)-ROW(C$7))/C$5)+1,0)</f>
        <v/>
      </c>
    </row>
    <row r="10569">
      <c r="B10569" s="28">
        <f>IF(C10569&lt; $D$4+1,MOD(((ROW(B10569)-ROW(B$7))),$C$5)+1,"")</f>
        <v/>
      </c>
      <c r="C10569" s="28">
        <f>ROUNDDOWN(((ROW(C10569)-ROW(C$7))/C$5)+1,0)</f>
        <v/>
      </c>
    </row>
    <row r="10570">
      <c r="B10570" s="28">
        <f>IF(C10570&lt; $D$4+1,MOD(((ROW(B10570)-ROW(B$7))),$C$5)+1,"")</f>
        <v/>
      </c>
      <c r="C10570" s="28">
        <f>ROUNDDOWN(((ROW(C10570)-ROW(C$7))/C$5)+1,0)</f>
        <v/>
      </c>
    </row>
    <row r="10571">
      <c r="B10571" s="28">
        <f>IF(C10571&lt; $D$4+1,MOD(((ROW(B10571)-ROW(B$7))),$C$5)+1,"")</f>
        <v/>
      </c>
      <c r="C10571" s="28">
        <f>ROUNDDOWN(((ROW(C10571)-ROW(C$7))/C$5)+1,0)</f>
        <v/>
      </c>
    </row>
    <row r="10572">
      <c r="B10572" s="28">
        <f>IF(C10572&lt; $D$4+1,MOD(((ROW(B10572)-ROW(B$7))),$C$5)+1,"")</f>
        <v/>
      </c>
      <c r="C10572" s="28">
        <f>ROUNDDOWN(((ROW(C10572)-ROW(C$7))/C$5)+1,0)</f>
        <v/>
      </c>
    </row>
    <row r="10573">
      <c r="B10573" s="28">
        <f>IF(C10573&lt; $D$4+1,MOD(((ROW(B10573)-ROW(B$7))),$C$5)+1,"")</f>
        <v/>
      </c>
      <c r="C10573" s="28">
        <f>ROUNDDOWN(((ROW(C10573)-ROW(C$7))/C$5)+1,0)</f>
        <v/>
      </c>
    </row>
    <row r="10574">
      <c r="B10574" s="28">
        <f>IF(C10574&lt; $D$4+1,MOD(((ROW(B10574)-ROW(B$7))),$C$5)+1,"")</f>
        <v/>
      </c>
      <c r="C10574" s="28">
        <f>ROUNDDOWN(((ROW(C10574)-ROW(C$7))/C$5)+1,0)</f>
        <v/>
      </c>
    </row>
    <row r="10575">
      <c r="B10575" s="28">
        <f>IF(C10575&lt; $D$4+1,MOD(((ROW(B10575)-ROW(B$7))),$C$5)+1,"")</f>
        <v/>
      </c>
      <c r="C10575" s="28">
        <f>ROUNDDOWN(((ROW(C10575)-ROW(C$7))/C$5)+1,0)</f>
        <v/>
      </c>
    </row>
    <row r="10576">
      <c r="B10576" s="28">
        <f>IF(C10576&lt; $D$4+1,MOD(((ROW(B10576)-ROW(B$7))),$C$5)+1,"")</f>
        <v/>
      </c>
      <c r="C10576" s="28">
        <f>ROUNDDOWN(((ROW(C10576)-ROW(C$7))/C$5)+1,0)</f>
        <v/>
      </c>
    </row>
    <row r="10577">
      <c r="B10577" s="28">
        <f>IF(C10577&lt; $D$4+1,MOD(((ROW(B10577)-ROW(B$7))),$C$5)+1,"")</f>
        <v/>
      </c>
      <c r="C10577" s="28">
        <f>ROUNDDOWN(((ROW(C10577)-ROW(C$7))/C$5)+1,0)</f>
        <v/>
      </c>
    </row>
    <row r="10578">
      <c r="B10578" s="28">
        <f>IF(C10578&lt; $D$4+1,MOD(((ROW(B10578)-ROW(B$7))),$C$5)+1,"")</f>
        <v/>
      </c>
      <c r="C10578" s="28">
        <f>ROUNDDOWN(((ROW(C10578)-ROW(C$7))/C$5)+1,0)</f>
        <v/>
      </c>
    </row>
    <row r="10579">
      <c r="B10579" s="28">
        <f>IF(C10579&lt; $D$4+1,MOD(((ROW(B10579)-ROW(B$7))),$C$5)+1,"")</f>
        <v/>
      </c>
      <c r="C10579" s="28">
        <f>ROUNDDOWN(((ROW(C10579)-ROW(C$7))/C$5)+1,0)</f>
        <v/>
      </c>
    </row>
    <row r="10580">
      <c r="B10580" s="28">
        <f>IF(C10580&lt; $D$4+1,MOD(((ROW(B10580)-ROW(B$7))),$C$5)+1,"")</f>
        <v/>
      </c>
      <c r="C10580" s="28">
        <f>ROUNDDOWN(((ROW(C10580)-ROW(C$7))/C$5)+1,0)</f>
        <v/>
      </c>
    </row>
    <row r="10581">
      <c r="B10581" s="28">
        <f>IF(C10581&lt; $D$4+1,MOD(((ROW(B10581)-ROW(B$7))),$C$5)+1,"")</f>
        <v/>
      </c>
      <c r="C10581" s="28">
        <f>ROUNDDOWN(((ROW(C10581)-ROW(C$7))/C$5)+1,0)</f>
        <v/>
      </c>
    </row>
    <row r="10582">
      <c r="B10582" s="28">
        <f>IF(C10582&lt; $D$4+1,MOD(((ROW(B10582)-ROW(B$7))),$C$5)+1,"")</f>
        <v/>
      </c>
      <c r="C10582" s="28">
        <f>ROUNDDOWN(((ROW(C10582)-ROW(C$7))/C$5)+1,0)</f>
        <v/>
      </c>
    </row>
    <row r="10583">
      <c r="B10583" s="28">
        <f>IF(C10583&lt; $D$4+1,MOD(((ROW(B10583)-ROW(B$7))),$C$5)+1,"")</f>
        <v/>
      </c>
      <c r="C10583" s="28">
        <f>ROUNDDOWN(((ROW(C10583)-ROW(C$7))/C$5)+1,0)</f>
        <v/>
      </c>
    </row>
    <row r="10584">
      <c r="B10584" s="28">
        <f>IF(C10584&lt; $D$4+1,MOD(((ROW(B10584)-ROW(B$7))),$C$5)+1,"")</f>
        <v/>
      </c>
      <c r="C10584" s="28">
        <f>ROUNDDOWN(((ROW(C10584)-ROW(C$7))/C$5)+1,0)</f>
        <v/>
      </c>
    </row>
    <row r="10585">
      <c r="B10585" s="28">
        <f>IF(C10585&lt; $D$4+1,MOD(((ROW(B10585)-ROW(B$7))),$C$5)+1,"")</f>
        <v/>
      </c>
      <c r="C10585" s="28">
        <f>ROUNDDOWN(((ROW(C10585)-ROW(C$7))/C$5)+1,0)</f>
        <v/>
      </c>
    </row>
    <row r="10586">
      <c r="B10586" s="28">
        <f>IF(C10586&lt; $D$4+1,MOD(((ROW(B10586)-ROW(B$7))),$C$5)+1,"")</f>
        <v/>
      </c>
      <c r="C10586" s="28">
        <f>ROUNDDOWN(((ROW(C10586)-ROW(C$7))/C$5)+1,0)</f>
        <v/>
      </c>
    </row>
    <row r="10587">
      <c r="B10587" s="28">
        <f>IF(C10587&lt; $D$4+1,MOD(((ROW(B10587)-ROW(B$7))),$C$5)+1,"")</f>
        <v/>
      </c>
      <c r="C10587" s="28">
        <f>ROUNDDOWN(((ROW(C10587)-ROW(C$7))/C$5)+1,0)</f>
        <v/>
      </c>
    </row>
    <row r="10588">
      <c r="B10588" s="28">
        <f>IF(C10588&lt; $D$4+1,MOD(((ROW(B10588)-ROW(B$7))),$C$5)+1,"")</f>
        <v/>
      </c>
      <c r="C10588" s="28">
        <f>ROUNDDOWN(((ROW(C10588)-ROW(C$7))/C$5)+1,0)</f>
        <v/>
      </c>
    </row>
    <row r="10589">
      <c r="B10589" s="28">
        <f>IF(C10589&lt; $D$4+1,MOD(((ROW(B10589)-ROW(B$7))),$C$5)+1,"")</f>
        <v/>
      </c>
      <c r="C10589" s="28">
        <f>ROUNDDOWN(((ROW(C10589)-ROW(C$7))/C$5)+1,0)</f>
        <v/>
      </c>
    </row>
    <row r="10590">
      <c r="B10590" s="28">
        <f>IF(C10590&lt; $D$4+1,MOD(((ROW(B10590)-ROW(B$7))),$C$5)+1,"")</f>
        <v/>
      </c>
      <c r="C10590" s="28">
        <f>ROUNDDOWN(((ROW(C10590)-ROW(C$7))/C$5)+1,0)</f>
        <v/>
      </c>
    </row>
    <row r="10591">
      <c r="B10591" s="28">
        <f>IF(C10591&lt; $D$4+1,MOD(((ROW(B10591)-ROW(B$7))),$C$5)+1,"")</f>
        <v/>
      </c>
      <c r="C10591" s="28">
        <f>ROUNDDOWN(((ROW(C10591)-ROW(C$7))/C$5)+1,0)</f>
        <v/>
      </c>
    </row>
    <row r="10592">
      <c r="B10592" s="28">
        <f>IF(C10592&lt; $D$4+1,MOD(((ROW(B10592)-ROW(B$7))),$C$5)+1,"")</f>
        <v/>
      </c>
      <c r="C10592" s="28">
        <f>ROUNDDOWN(((ROW(C10592)-ROW(C$7))/C$5)+1,0)</f>
        <v/>
      </c>
    </row>
    <row r="10593">
      <c r="B10593" s="28">
        <f>IF(C10593&lt; $D$4+1,MOD(((ROW(B10593)-ROW(B$7))),$C$5)+1,"")</f>
        <v/>
      </c>
      <c r="C10593" s="28">
        <f>ROUNDDOWN(((ROW(C10593)-ROW(C$7))/C$5)+1,0)</f>
        <v/>
      </c>
    </row>
    <row r="10594">
      <c r="B10594" s="28">
        <f>IF(C10594&lt; $D$4+1,MOD(((ROW(B10594)-ROW(B$7))),$C$5)+1,"")</f>
        <v/>
      </c>
      <c r="C10594" s="28">
        <f>ROUNDDOWN(((ROW(C10594)-ROW(C$7))/C$5)+1,0)</f>
        <v/>
      </c>
    </row>
    <row r="10595">
      <c r="B10595" s="28">
        <f>IF(C10595&lt; $D$4+1,MOD(((ROW(B10595)-ROW(B$7))),$C$5)+1,"")</f>
        <v/>
      </c>
      <c r="C10595" s="28">
        <f>ROUNDDOWN(((ROW(C10595)-ROW(C$7))/C$5)+1,0)</f>
        <v/>
      </c>
    </row>
    <row r="10596">
      <c r="B10596" s="28">
        <f>IF(C10596&lt; $D$4+1,MOD(((ROW(B10596)-ROW(B$7))),$C$5)+1,"")</f>
        <v/>
      </c>
      <c r="C10596" s="28">
        <f>ROUNDDOWN(((ROW(C10596)-ROW(C$7))/C$5)+1,0)</f>
        <v/>
      </c>
    </row>
    <row r="10597">
      <c r="B10597" s="28">
        <f>IF(C10597&lt; $D$4+1,MOD(((ROW(B10597)-ROW(B$7))),$C$5)+1,"")</f>
        <v/>
      </c>
      <c r="C10597" s="28">
        <f>ROUNDDOWN(((ROW(C10597)-ROW(C$7))/C$5)+1,0)</f>
        <v/>
      </c>
    </row>
    <row r="10598">
      <c r="B10598" s="28">
        <f>IF(C10598&lt; $D$4+1,MOD(((ROW(B10598)-ROW(B$7))),$C$5)+1,"")</f>
        <v/>
      </c>
      <c r="C10598" s="28">
        <f>ROUNDDOWN(((ROW(C10598)-ROW(C$7))/C$5)+1,0)</f>
        <v/>
      </c>
    </row>
    <row r="10599">
      <c r="B10599" s="28">
        <f>IF(C10599&lt; $D$4+1,MOD(((ROW(B10599)-ROW(B$7))),$C$5)+1,"")</f>
        <v/>
      </c>
      <c r="C10599" s="28">
        <f>ROUNDDOWN(((ROW(C10599)-ROW(C$7))/C$5)+1,0)</f>
        <v/>
      </c>
    </row>
    <row r="10600">
      <c r="B10600" s="28">
        <f>IF(C10600&lt; $D$4+1,MOD(((ROW(B10600)-ROW(B$7))),$C$5)+1,"")</f>
        <v/>
      </c>
      <c r="C10600" s="28">
        <f>ROUNDDOWN(((ROW(C10600)-ROW(C$7))/C$5)+1,0)</f>
        <v/>
      </c>
    </row>
    <row r="10601">
      <c r="B10601" s="28">
        <f>IF(C10601&lt; $D$4+1,MOD(((ROW(B10601)-ROW(B$7))),$C$5)+1,"")</f>
        <v/>
      </c>
      <c r="C10601" s="28">
        <f>ROUNDDOWN(((ROW(C10601)-ROW(C$7))/C$5)+1,0)</f>
        <v/>
      </c>
    </row>
    <row r="10602">
      <c r="B10602" s="28">
        <f>IF(C10602&lt; $D$4+1,MOD(((ROW(B10602)-ROW(B$7))),$C$5)+1,"")</f>
        <v/>
      </c>
      <c r="C10602" s="28">
        <f>ROUNDDOWN(((ROW(C10602)-ROW(C$7))/C$5)+1,0)</f>
        <v/>
      </c>
    </row>
    <row r="10603">
      <c r="B10603" s="28">
        <f>IF(C10603&lt; $D$4+1,MOD(((ROW(B10603)-ROW(B$7))),$C$5)+1,"")</f>
        <v/>
      </c>
      <c r="C10603" s="28">
        <f>ROUNDDOWN(((ROW(C10603)-ROW(C$7))/C$5)+1,0)</f>
        <v/>
      </c>
    </row>
    <row r="10604">
      <c r="B10604" s="28">
        <f>IF(C10604&lt; $D$4+1,MOD(((ROW(B10604)-ROW(B$7))),$C$5)+1,"")</f>
        <v/>
      </c>
      <c r="C10604" s="28">
        <f>ROUNDDOWN(((ROW(C10604)-ROW(C$7))/C$5)+1,0)</f>
        <v/>
      </c>
    </row>
    <row r="10605">
      <c r="B10605" s="28">
        <f>IF(C10605&lt; $D$4+1,MOD(((ROW(B10605)-ROW(B$7))),$C$5)+1,"")</f>
        <v/>
      </c>
      <c r="C10605" s="28">
        <f>ROUNDDOWN(((ROW(C10605)-ROW(C$7))/C$5)+1,0)</f>
        <v/>
      </c>
    </row>
    <row r="10606">
      <c r="B10606" s="28">
        <f>IF(C10606&lt; $D$4+1,MOD(((ROW(B10606)-ROW(B$7))),$C$5)+1,"")</f>
        <v/>
      </c>
      <c r="C10606" s="28">
        <f>ROUNDDOWN(((ROW(C10606)-ROW(C$7))/C$5)+1,0)</f>
        <v/>
      </c>
    </row>
    <row r="10607">
      <c r="B10607" s="28">
        <f>IF(C10607&lt; $D$4+1,MOD(((ROW(B10607)-ROW(B$7))),$C$5)+1,"")</f>
        <v/>
      </c>
      <c r="C10607" s="28">
        <f>ROUNDDOWN(((ROW(C10607)-ROW(C$7))/C$5)+1,0)</f>
        <v/>
      </c>
    </row>
    <row r="10608">
      <c r="B10608" s="28">
        <f>IF(C10608&lt; $D$4+1,MOD(((ROW(B10608)-ROW(B$7))),$C$5)+1,"")</f>
        <v/>
      </c>
      <c r="C10608" s="28">
        <f>ROUNDDOWN(((ROW(C10608)-ROW(C$7))/C$5)+1,0)</f>
        <v/>
      </c>
    </row>
    <row r="10609">
      <c r="B10609" s="28">
        <f>IF(C10609&lt; $D$4+1,MOD(((ROW(B10609)-ROW(B$7))),$C$5)+1,"")</f>
        <v/>
      </c>
      <c r="C10609" s="28">
        <f>ROUNDDOWN(((ROW(C10609)-ROW(C$7))/C$5)+1,0)</f>
        <v/>
      </c>
    </row>
    <row r="10610">
      <c r="B10610" s="28">
        <f>IF(C10610&lt; $D$4+1,MOD(((ROW(B10610)-ROW(B$7))),$C$5)+1,"")</f>
        <v/>
      </c>
      <c r="C10610" s="28">
        <f>ROUNDDOWN(((ROW(C10610)-ROW(C$7))/C$5)+1,0)</f>
        <v/>
      </c>
    </row>
    <row r="10611">
      <c r="B10611" s="28">
        <f>IF(C10611&lt; $D$4+1,MOD(((ROW(B10611)-ROW(B$7))),$C$5)+1,"")</f>
        <v/>
      </c>
      <c r="C10611" s="28">
        <f>ROUNDDOWN(((ROW(C10611)-ROW(C$7))/C$5)+1,0)</f>
        <v/>
      </c>
    </row>
    <row r="10612">
      <c r="B10612" s="28">
        <f>IF(C10612&lt; $D$4+1,MOD(((ROW(B10612)-ROW(B$7))),$C$5)+1,"")</f>
        <v/>
      </c>
      <c r="C10612" s="28">
        <f>ROUNDDOWN(((ROW(C10612)-ROW(C$7))/C$5)+1,0)</f>
        <v/>
      </c>
    </row>
    <row r="10613">
      <c r="B10613" s="28">
        <f>IF(C10613&lt; $D$4+1,MOD(((ROW(B10613)-ROW(B$7))),$C$5)+1,"")</f>
        <v/>
      </c>
      <c r="C10613" s="28">
        <f>ROUNDDOWN(((ROW(C10613)-ROW(C$7))/C$5)+1,0)</f>
        <v/>
      </c>
    </row>
    <row r="10614">
      <c r="B10614" s="28">
        <f>IF(C10614&lt; $D$4+1,MOD(((ROW(B10614)-ROW(B$7))),$C$5)+1,"")</f>
        <v/>
      </c>
      <c r="C10614" s="28">
        <f>ROUNDDOWN(((ROW(C10614)-ROW(C$7))/C$5)+1,0)</f>
        <v/>
      </c>
    </row>
    <row r="10615">
      <c r="B10615" s="28">
        <f>IF(C10615&lt; $D$4+1,MOD(((ROW(B10615)-ROW(B$7))),$C$5)+1,"")</f>
        <v/>
      </c>
      <c r="C10615" s="28">
        <f>ROUNDDOWN(((ROW(C10615)-ROW(C$7))/C$5)+1,0)</f>
        <v/>
      </c>
    </row>
    <row r="10616">
      <c r="B10616" s="28">
        <f>IF(C10616&lt; $D$4+1,MOD(((ROW(B10616)-ROW(B$7))),$C$5)+1,"")</f>
        <v/>
      </c>
      <c r="C10616" s="28">
        <f>ROUNDDOWN(((ROW(C10616)-ROW(C$7))/C$5)+1,0)</f>
        <v/>
      </c>
    </row>
    <row r="10617">
      <c r="B10617" s="28">
        <f>IF(C10617&lt; $D$4+1,MOD(((ROW(B10617)-ROW(B$7))),$C$5)+1,"")</f>
        <v/>
      </c>
      <c r="C10617" s="28">
        <f>ROUNDDOWN(((ROW(C10617)-ROW(C$7))/C$5)+1,0)</f>
        <v/>
      </c>
    </row>
    <row r="10618">
      <c r="B10618" s="28">
        <f>IF(C10618&lt; $D$4+1,MOD(((ROW(B10618)-ROW(B$7))),$C$5)+1,"")</f>
        <v/>
      </c>
      <c r="C10618" s="28">
        <f>ROUNDDOWN(((ROW(C10618)-ROW(C$7))/C$5)+1,0)</f>
        <v/>
      </c>
    </row>
    <row r="10619">
      <c r="B10619" s="28">
        <f>IF(C10619&lt; $D$4+1,MOD(((ROW(B10619)-ROW(B$7))),$C$5)+1,"")</f>
        <v/>
      </c>
      <c r="C10619" s="28">
        <f>ROUNDDOWN(((ROW(C10619)-ROW(C$7))/C$5)+1,0)</f>
        <v/>
      </c>
    </row>
    <row r="10620">
      <c r="B10620" s="28">
        <f>IF(C10620&lt; $D$4+1,MOD(((ROW(B10620)-ROW(B$7))),$C$5)+1,"")</f>
        <v/>
      </c>
      <c r="C10620" s="28">
        <f>ROUNDDOWN(((ROW(C10620)-ROW(C$7))/C$5)+1,0)</f>
        <v/>
      </c>
    </row>
    <row r="10621">
      <c r="B10621" s="28">
        <f>IF(C10621&lt; $D$4+1,MOD(((ROW(B10621)-ROW(B$7))),$C$5)+1,"")</f>
        <v/>
      </c>
      <c r="C10621" s="28">
        <f>ROUNDDOWN(((ROW(C10621)-ROW(C$7))/C$5)+1,0)</f>
        <v/>
      </c>
    </row>
    <row r="10622">
      <c r="B10622" s="28">
        <f>IF(C10622&lt; $D$4+1,MOD(((ROW(B10622)-ROW(B$7))),$C$5)+1,"")</f>
        <v/>
      </c>
      <c r="C10622" s="28">
        <f>ROUNDDOWN(((ROW(C10622)-ROW(C$7))/C$5)+1,0)</f>
        <v/>
      </c>
    </row>
    <row r="10623">
      <c r="B10623" s="28">
        <f>IF(C10623&lt; $D$4+1,MOD(((ROW(B10623)-ROW(B$7))),$C$5)+1,"")</f>
        <v/>
      </c>
      <c r="C10623" s="28">
        <f>ROUNDDOWN(((ROW(C10623)-ROW(C$7))/C$5)+1,0)</f>
        <v/>
      </c>
    </row>
    <row r="10624">
      <c r="B10624" s="28">
        <f>IF(C10624&lt; $D$4+1,MOD(((ROW(B10624)-ROW(B$7))),$C$5)+1,"")</f>
        <v/>
      </c>
      <c r="C10624" s="28">
        <f>ROUNDDOWN(((ROW(C10624)-ROW(C$7))/C$5)+1,0)</f>
        <v/>
      </c>
    </row>
    <row r="10625">
      <c r="B10625" s="28">
        <f>IF(C10625&lt; $D$4+1,MOD(((ROW(B10625)-ROW(B$7))),$C$5)+1,"")</f>
        <v/>
      </c>
      <c r="C10625" s="28">
        <f>ROUNDDOWN(((ROW(C10625)-ROW(C$7))/C$5)+1,0)</f>
        <v/>
      </c>
    </row>
    <row r="10626">
      <c r="B10626" s="28">
        <f>IF(C10626&lt; $D$4+1,MOD(((ROW(B10626)-ROW(B$7))),$C$5)+1,"")</f>
        <v/>
      </c>
      <c r="C10626" s="28">
        <f>ROUNDDOWN(((ROW(C10626)-ROW(C$7))/C$5)+1,0)</f>
        <v/>
      </c>
    </row>
    <row r="10627">
      <c r="B10627" s="28">
        <f>IF(C10627&lt; $D$4+1,MOD(((ROW(B10627)-ROW(B$7))),$C$5)+1,"")</f>
        <v/>
      </c>
      <c r="C10627" s="28">
        <f>ROUNDDOWN(((ROW(C10627)-ROW(C$7))/C$5)+1,0)</f>
        <v/>
      </c>
    </row>
    <row r="10628">
      <c r="B10628" s="28">
        <f>IF(C10628&lt; $D$4+1,MOD(((ROW(B10628)-ROW(B$7))),$C$5)+1,"")</f>
        <v/>
      </c>
      <c r="C10628" s="28">
        <f>ROUNDDOWN(((ROW(C10628)-ROW(C$7))/C$5)+1,0)</f>
        <v/>
      </c>
    </row>
    <row r="10629">
      <c r="B10629" s="28">
        <f>IF(C10629&lt; $D$4+1,MOD(((ROW(B10629)-ROW(B$7))),$C$5)+1,"")</f>
        <v/>
      </c>
      <c r="C10629" s="28">
        <f>ROUNDDOWN(((ROW(C10629)-ROW(C$7))/C$5)+1,0)</f>
        <v/>
      </c>
    </row>
    <row r="10630">
      <c r="B10630" s="28">
        <f>IF(C10630&lt; $D$4+1,MOD(((ROW(B10630)-ROW(B$7))),$C$5)+1,"")</f>
        <v/>
      </c>
      <c r="C10630" s="28">
        <f>ROUNDDOWN(((ROW(C10630)-ROW(C$7))/C$5)+1,0)</f>
        <v/>
      </c>
    </row>
    <row r="10631">
      <c r="B10631" s="28">
        <f>IF(C10631&lt; $D$4+1,MOD(((ROW(B10631)-ROW(B$7))),$C$5)+1,"")</f>
        <v/>
      </c>
      <c r="C10631" s="28">
        <f>ROUNDDOWN(((ROW(C10631)-ROW(C$7))/C$5)+1,0)</f>
        <v/>
      </c>
    </row>
    <row r="10632">
      <c r="B10632" s="28">
        <f>IF(C10632&lt; $D$4+1,MOD(((ROW(B10632)-ROW(B$7))),$C$5)+1,"")</f>
        <v/>
      </c>
      <c r="C10632" s="28">
        <f>ROUNDDOWN(((ROW(C10632)-ROW(C$7))/C$5)+1,0)</f>
        <v/>
      </c>
    </row>
    <row r="10633">
      <c r="B10633" s="28">
        <f>IF(C10633&lt; $D$4+1,MOD(((ROW(B10633)-ROW(B$7))),$C$5)+1,"")</f>
        <v/>
      </c>
      <c r="C10633" s="28">
        <f>ROUNDDOWN(((ROW(C10633)-ROW(C$7))/C$5)+1,0)</f>
        <v/>
      </c>
    </row>
    <row r="10634">
      <c r="B10634" s="28">
        <f>IF(C10634&lt; $D$4+1,MOD(((ROW(B10634)-ROW(B$7))),$C$5)+1,"")</f>
        <v/>
      </c>
      <c r="C10634" s="28">
        <f>ROUNDDOWN(((ROW(C10634)-ROW(C$7))/C$5)+1,0)</f>
        <v/>
      </c>
    </row>
    <row r="10635">
      <c r="B10635" s="28">
        <f>IF(C10635&lt; $D$4+1,MOD(((ROW(B10635)-ROW(B$7))),$C$5)+1,"")</f>
        <v/>
      </c>
      <c r="C10635" s="28">
        <f>ROUNDDOWN(((ROW(C10635)-ROW(C$7))/C$5)+1,0)</f>
        <v/>
      </c>
    </row>
    <row r="10636">
      <c r="B10636" s="28">
        <f>IF(C10636&lt; $D$4+1,MOD(((ROW(B10636)-ROW(B$7))),$C$5)+1,"")</f>
        <v/>
      </c>
      <c r="C10636" s="28">
        <f>ROUNDDOWN(((ROW(C10636)-ROW(C$7))/C$5)+1,0)</f>
        <v/>
      </c>
    </row>
    <row r="10637">
      <c r="B10637" s="28">
        <f>IF(C10637&lt; $D$4+1,MOD(((ROW(B10637)-ROW(B$7))),$C$5)+1,"")</f>
        <v/>
      </c>
      <c r="C10637" s="28">
        <f>ROUNDDOWN(((ROW(C10637)-ROW(C$7))/C$5)+1,0)</f>
        <v/>
      </c>
    </row>
    <row r="10638">
      <c r="B10638" s="28">
        <f>IF(C10638&lt; $D$4+1,MOD(((ROW(B10638)-ROW(B$7))),$C$5)+1,"")</f>
        <v/>
      </c>
      <c r="C10638" s="28">
        <f>ROUNDDOWN(((ROW(C10638)-ROW(C$7))/C$5)+1,0)</f>
        <v/>
      </c>
    </row>
    <row r="10639">
      <c r="B10639" s="28">
        <f>IF(C10639&lt; $D$4+1,MOD(((ROW(B10639)-ROW(B$7))),$C$5)+1,"")</f>
        <v/>
      </c>
      <c r="C10639" s="28">
        <f>ROUNDDOWN(((ROW(C10639)-ROW(C$7))/C$5)+1,0)</f>
        <v/>
      </c>
    </row>
    <row r="10640">
      <c r="B10640" s="28">
        <f>IF(C10640&lt; $D$4+1,MOD(((ROW(B10640)-ROW(B$7))),$C$5)+1,"")</f>
        <v/>
      </c>
      <c r="C10640" s="28">
        <f>ROUNDDOWN(((ROW(C10640)-ROW(C$7))/C$5)+1,0)</f>
        <v/>
      </c>
    </row>
    <row r="10641">
      <c r="B10641" s="28">
        <f>IF(C10641&lt; $D$4+1,MOD(((ROW(B10641)-ROW(B$7))),$C$5)+1,"")</f>
        <v/>
      </c>
      <c r="C10641" s="28">
        <f>ROUNDDOWN(((ROW(C10641)-ROW(C$7))/C$5)+1,0)</f>
        <v/>
      </c>
    </row>
    <row r="10642">
      <c r="B10642" s="28">
        <f>IF(C10642&lt; $D$4+1,MOD(((ROW(B10642)-ROW(B$7))),$C$5)+1,"")</f>
        <v/>
      </c>
      <c r="C10642" s="28">
        <f>ROUNDDOWN(((ROW(C10642)-ROW(C$7))/C$5)+1,0)</f>
        <v/>
      </c>
    </row>
    <row r="10643">
      <c r="B10643" s="28">
        <f>IF(C10643&lt; $D$4+1,MOD(((ROW(B10643)-ROW(B$7))),$C$5)+1,"")</f>
        <v/>
      </c>
      <c r="C10643" s="28">
        <f>ROUNDDOWN(((ROW(C10643)-ROW(C$7))/C$5)+1,0)</f>
        <v/>
      </c>
    </row>
    <row r="10644">
      <c r="B10644" s="28">
        <f>IF(C10644&lt; $D$4+1,MOD(((ROW(B10644)-ROW(B$7))),$C$5)+1,"")</f>
        <v/>
      </c>
      <c r="C10644" s="28">
        <f>ROUNDDOWN(((ROW(C10644)-ROW(C$7))/C$5)+1,0)</f>
        <v/>
      </c>
    </row>
    <row r="10645">
      <c r="B10645" s="28">
        <f>IF(C10645&lt; $D$4+1,MOD(((ROW(B10645)-ROW(B$7))),$C$5)+1,"")</f>
        <v/>
      </c>
      <c r="C10645" s="28">
        <f>ROUNDDOWN(((ROW(C10645)-ROW(C$7))/C$5)+1,0)</f>
        <v/>
      </c>
    </row>
    <row r="10646">
      <c r="B10646" s="28">
        <f>IF(C10646&lt; $D$4+1,MOD(((ROW(B10646)-ROW(B$7))),$C$5)+1,"")</f>
        <v/>
      </c>
      <c r="C10646" s="28">
        <f>ROUNDDOWN(((ROW(C10646)-ROW(C$7))/C$5)+1,0)</f>
        <v/>
      </c>
    </row>
    <row r="10647">
      <c r="B10647" s="28">
        <f>IF(C10647&lt; $D$4+1,MOD(((ROW(B10647)-ROW(B$7))),$C$5)+1,"")</f>
        <v/>
      </c>
      <c r="C10647" s="28">
        <f>ROUNDDOWN(((ROW(C10647)-ROW(C$7))/C$5)+1,0)</f>
        <v/>
      </c>
    </row>
    <row r="10648">
      <c r="B10648" s="28">
        <f>IF(C10648&lt; $D$4+1,MOD(((ROW(B10648)-ROW(B$7))),$C$5)+1,"")</f>
        <v/>
      </c>
      <c r="C10648" s="28">
        <f>ROUNDDOWN(((ROW(C10648)-ROW(C$7))/C$5)+1,0)</f>
        <v/>
      </c>
    </row>
    <row r="10649">
      <c r="B10649" s="28">
        <f>IF(C10649&lt; $D$4+1,MOD(((ROW(B10649)-ROW(B$7))),$C$5)+1,"")</f>
        <v/>
      </c>
      <c r="C10649" s="28">
        <f>ROUNDDOWN(((ROW(C10649)-ROW(C$7))/C$5)+1,0)</f>
        <v/>
      </c>
    </row>
    <row r="10650">
      <c r="B10650" s="28">
        <f>IF(C10650&lt; $D$4+1,MOD(((ROW(B10650)-ROW(B$7))),$C$5)+1,"")</f>
        <v/>
      </c>
      <c r="C10650" s="28">
        <f>ROUNDDOWN(((ROW(C10650)-ROW(C$7))/C$5)+1,0)</f>
        <v/>
      </c>
    </row>
    <row r="10651">
      <c r="B10651" s="28">
        <f>IF(C10651&lt; $D$4+1,MOD(((ROW(B10651)-ROW(B$7))),$C$5)+1,"")</f>
        <v/>
      </c>
      <c r="C10651" s="28">
        <f>ROUNDDOWN(((ROW(C10651)-ROW(C$7))/C$5)+1,0)</f>
        <v/>
      </c>
    </row>
    <row r="10652">
      <c r="B10652" s="28">
        <f>IF(C10652&lt; $D$4+1,MOD(((ROW(B10652)-ROW(B$7))),$C$5)+1,"")</f>
        <v/>
      </c>
      <c r="C10652" s="28">
        <f>ROUNDDOWN(((ROW(C10652)-ROW(C$7))/C$5)+1,0)</f>
        <v/>
      </c>
    </row>
    <row r="10653">
      <c r="B10653" s="28">
        <f>IF(C10653&lt; $D$4+1,MOD(((ROW(B10653)-ROW(B$7))),$C$5)+1,"")</f>
        <v/>
      </c>
      <c r="C10653" s="28">
        <f>ROUNDDOWN(((ROW(C10653)-ROW(C$7))/C$5)+1,0)</f>
        <v/>
      </c>
    </row>
    <row r="10654">
      <c r="B10654" s="28">
        <f>IF(C10654&lt; $D$4+1,MOD(((ROW(B10654)-ROW(B$7))),$C$5)+1,"")</f>
        <v/>
      </c>
      <c r="C10654" s="28">
        <f>ROUNDDOWN(((ROW(C10654)-ROW(C$7))/C$5)+1,0)</f>
        <v/>
      </c>
    </row>
    <row r="10655">
      <c r="B10655" s="28">
        <f>IF(C10655&lt; $D$4+1,MOD(((ROW(B10655)-ROW(B$7))),$C$5)+1,"")</f>
        <v/>
      </c>
      <c r="C10655" s="28">
        <f>ROUNDDOWN(((ROW(C10655)-ROW(C$7))/C$5)+1,0)</f>
        <v/>
      </c>
    </row>
    <row r="10656">
      <c r="B10656" s="28">
        <f>IF(C10656&lt; $D$4+1,MOD(((ROW(B10656)-ROW(B$7))),$C$5)+1,"")</f>
        <v/>
      </c>
      <c r="C10656" s="28">
        <f>ROUNDDOWN(((ROW(C10656)-ROW(C$7))/C$5)+1,0)</f>
        <v/>
      </c>
    </row>
    <row r="10657">
      <c r="B10657" s="28">
        <f>IF(C10657&lt; $D$4+1,MOD(((ROW(B10657)-ROW(B$7))),$C$5)+1,"")</f>
        <v/>
      </c>
      <c r="C10657" s="28">
        <f>ROUNDDOWN(((ROW(C10657)-ROW(C$7))/C$5)+1,0)</f>
        <v/>
      </c>
    </row>
    <row r="10658">
      <c r="B10658" s="28">
        <f>IF(C10658&lt; $D$4+1,MOD(((ROW(B10658)-ROW(B$7))),$C$5)+1,"")</f>
        <v/>
      </c>
      <c r="C10658" s="28">
        <f>ROUNDDOWN(((ROW(C10658)-ROW(C$7))/C$5)+1,0)</f>
        <v/>
      </c>
    </row>
    <row r="10659">
      <c r="B10659" s="28">
        <f>IF(C10659&lt; $D$4+1,MOD(((ROW(B10659)-ROW(B$7))),$C$5)+1,"")</f>
        <v/>
      </c>
      <c r="C10659" s="28">
        <f>ROUNDDOWN(((ROW(C10659)-ROW(C$7))/C$5)+1,0)</f>
        <v/>
      </c>
    </row>
    <row r="10660">
      <c r="B10660" s="28">
        <f>IF(C10660&lt; $D$4+1,MOD(((ROW(B10660)-ROW(B$7))),$C$5)+1,"")</f>
        <v/>
      </c>
      <c r="C10660" s="28">
        <f>ROUNDDOWN(((ROW(C10660)-ROW(C$7))/C$5)+1,0)</f>
        <v/>
      </c>
    </row>
    <row r="10661">
      <c r="B10661" s="28">
        <f>IF(C10661&lt; $D$4+1,MOD(((ROW(B10661)-ROW(B$7))),$C$5)+1,"")</f>
        <v/>
      </c>
      <c r="C10661" s="28">
        <f>ROUNDDOWN(((ROW(C10661)-ROW(C$7))/C$5)+1,0)</f>
        <v/>
      </c>
    </row>
    <row r="10662">
      <c r="B10662" s="28">
        <f>IF(C10662&lt; $D$4+1,MOD(((ROW(B10662)-ROW(B$7))),$C$5)+1,"")</f>
        <v/>
      </c>
      <c r="C10662" s="28">
        <f>ROUNDDOWN(((ROW(C10662)-ROW(C$7))/C$5)+1,0)</f>
        <v/>
      </c>
    </row>
    <row r="10663">
      <c r="B10663" s="28">
        <f>IF(C10663&lt; $D$4+1,MOD(((ROW(B10663)-ROW(B$7))),$C$5)+1,"")</f>
        <v/>
      </c>
      <c r="C10663" s="28">
        <f>ROUNDDOWN(((ROW(C10663)-ROW(C$7))/C$5)+1,0)</f>
        <v/>
      </c>
    </row>
    <row r="10664">
      <c r="B10664" s="28">
        <f>IF(C10664&lt; $D$4+1,MOD(((ROW(B10664)-ROW(B$7))),$C$5)+1,"")</f>
        <v/>
      </c>
      <c r="C10664" s="28">
        <f>ROUNDDOWN(((ROW(C10664)-ROW(C$7))/C$5)+1,0)</f>
        <v/>
      </c>
    </row>
    <row r="10665">
      <c r="B10665" s="28">
        <f>IF(C10665&lt; $D$4+1,MOD(((ROW(B10665)-ROW(B$7))),$C$5)+1,"")</f>
        <v/>
      </c>
      <c r="C10665" s="28">
        <f>ROUNDDOWN(((ROW(C10665)-ROW(C$7))/C$5)+1,0)</f>
        <v/>
      </c>
    </row>
    <row r="10666">
      <c r="B10666" s="28">
        <f>IF(C10666&lt; $D$4+1,MOD(((ROW(B10666)-ROW(B$7))),$C$5)+1,"")</f>
        <v/>
      </c>
      <c r="C10666" s="28">
        <f>ROUNDDOWN(((ROW(C10666)-ROW(C$7))/C$5)+1,0)</f>
        <v/>
      </c>
    </row>
    <row r="10667">
      <c r="B10667" s="28">
        <f>IF(C10667&lt; $D$4+1,MOD(((ROW(B10667)-ROW(B$7))),$C$5)+1,"")</f>
        <v/>
      </c>
      <c r="C10667" s="28">
        <f>ROUNDDOWN(((ROW(C10667)-ROW(C$7))/C$5)+1,0)</f>
        <v/>
      </c>
    </row>
    <row r="10668">
      <c r="B10668" s="28">
        <f>IF(C10668&lt; $D$4+1,MOD(((ROW(B10668)-ROW(B$7))),$C$5)+1,"")</f>
        <v/>
      </c>
      <c r="C10668" s="28">
        <f>ROUNDDOWN(((ROW(C10668)-ROW(C$7))/C$5)+1,0)</f>
        <v/>
      </c>
    </row>
    <row r="10669">
      <c r="B10669" s="28">
        <f>IF(C10669&lt; $D$4+1,MOD(((ROW(B10669)-ROW(B$7))),$C$5)+1,"")</f>
        <v/>
      </c>
      <c r="C10669" s="28">
        <f>ROUNDDOWN(((ROW(C10669)-ROW(C$7))/C$5)+1,0)</f>
        <v/>
      </c>
    </row>
    <row r="10670">
      <c r="B10670" s="28">
        <f>IF(C10670&lt; $D$4+1,MOD(((ROW(B10670)-ROW(B$7))),$C$5)+1,"")</f>
        <v/>
      </c>
      <c r="C10670" s="28">
        <f>ROUNDDOWN(((ROW(C10670)-ROW(C$7))/C$5)+1,0)</f>
        <v/>
      </c>
    </row>
    <row r="10671">
      <c r="B10671" s="28">
        <f>IF(C10671&lt; $D$4+1,MOD(((ROW(B10671)-ROW(B$7))),$C$5)+1,"")</f>
        <v/>
      </c>
      <c r="C10671" s="28">
        <f>ROUNDDOWN(((ROW(C10671)-ROW(C$7))/C$5)+1,0)</f>
        <v/>
      </c>
    </row>
    <row r="10672">
      <c r="B10672" s="28">
        <f>IF(C10672&lt; $D$4+1,MOD(((ROW(B10672)-ROW(B$7))),$C$5)+1,"")</f>
        <v/>
      </c>
      <c r="C10672" s="28">
        <f>ROUNDDOWN(((ROW(C10672)-ROW(C$7))/C$5)+1,0)</f>
        <v/>
      </c>
    </row>
    <row r="10673">
      <c r="B10673" s="28">
        <f>IF(C10673&lt; $D$4+1,MOD(((ROW(B10673)-ROW(B$7))),$C$5)+1,"")</f>
        <v/>
      </c>
      <c r="C10673" s="28">
        <f>ROUNDDOWN(((ROW(C10673)-ROW(C$7))/C$5)+1,0)</f>
        <v/>
      </c>
    </row>
    <row r="10674">
      <c r="B10674" s="28">
        <f>IF(C10674&lt; $D$4+1,MOD(((ROW(B10674)-ROW(B$7))),$C$5)+1,"")</f>
        <v/>
      </c>
      <c r="C10674" s="28">
        <f>ROUNDDOWN(((ROW(C10674)-ROW(C$7))/C$5)+1,0)</f>
        <v/>
      </c>
    </row>
    <row r="10675">
      <c r="B10675" s="28">
        <f>IF(C10675&lt; $D$4+1,MOD(((ROW(B10675)-ROW(B$7))),$C$5)+1,"")</f>
        <v/>
      </c>
      <c r="C10675" s="28">
        <f>ROUNDDOWN(((ROW(C10675)-ROW(C$7))/C$5)+1,0)</f>
        <v/>
      </c>
    </row>
    <row r="10676">
      <c r="B10676" s="28">
        <f>IF(C10676&lt; $D$4+1,MOD(((ROW(B10676)-ROW(B$7))),$C$5)+1,"")</f>
        <v/>
      </c>
      <c r="C10676" s="28">
        <f>ROUNDDOWN(((ROW(C10676)-ROW(C$7))/C$5)+1,0)</f>
        <v/>
      </c>
    </row>
    <row r="10677">
      <c r="B10677" s="28">
        <f>IF(C10677&lt; $D$4+1,MOD(((ROW(B10677)-ROW(B$7))),$C$5)+1,"")</f>
        <v/>
      </c>
      <c r="C10677" s="28">
        <f>ROUNDDOWN(((ROW(C10677)-ROW(C$7))/C$5)+1,0)</f>
        <v/>
      </c>
    </row>
    <row r="10678">
      <c r="B10678" s="28">
        <f>IF(C10678&lt; $D$4+1,MOD(((ROW(B10678)-ROW(B$7))),$C$5)+1,"")</f>
        <v/>
      </c>
      <c r="C10678" s="28">
        <f>ROUNDDOWN(((ROW(C10678)-ROW(C$7))/C$5)+1,0)</f>
        <v/>
      </c>
    </row>
    <row r="10679">
      <c r="B10679" s="28">
        <f>IF(C10679&lt; $D$4+1,MOD(((ROW(B10679)-ROW(B$7))),$C$5)+1,"")</f>
        <v/>
      </c>
      <c r="C10679" s="28">
        <f>ROUNDDOWN(((ROW(C10679)-ROW(C$7))/C$5)+1,0)</f>
        <v/>
      </c>
    </row>
    <row r="10680">
      <c r="B10680" s="28">
        <f>IF(C10680&lt; $D$4+1,MOD(((ROW(B10680)-ROW(B$7))),$C$5)+1,"")</f>
        <v/>
      </c>
      <c r="C10680" s="28">
        <f>ROUNDDOWN(((ROW(C10680)-ROW(C$7))/C$5)+1,0)</f>
        <v/>
      </c>
    </row>
    <row r="10681">
      <c r="B10681" s="28">
        <f>IF(C10681&lt; $D$4+1,MOD(((ROW(B10681)-ROW(B$7))),$C$5)+1,"")</f>
        <v/>
      </c>
      <c r="C10681" s="28">
        <f>ROUNDDOWN(((ROW(C10681)-ROW(C$7))/C$5)+1,0)</f>
        <v/>
      </c>
    </row>
    <row r="10682">
      <c r="B10682" s="28">
        <f>IF(C10682&lt; $D$4+1,MOD(((ROW(B10682)-ROW(B$7))),$C$5)+1,"")</f>
        <v/>
      </c>
      <c r="C10682" s="28">
        <f>ROUNDDOWN(((ROW(C10682)-ROW(C$7))/C$5)+1,0)</f>
        <v/>
      </c>
    </row>
    <row r="10683">
      <c r="B10683" s="28">
        <f>IF(C10683&lt; $D$4+1,MOD(((ROW(B10683)-ROW(B$7))),$C$5)+1,"")</f>
        <v/>
      </c>
      <c r="C10683" s="28">
        <f>ROUNDDOWN(((ROW(C10683)-ROW(C$7))/C$5)+1,0)</f>
        <v/>
      </c>
    </row>
    <row r="10684">
      <c r="B10684" s="28">
        <f>IF(C10684&lt; $D$4+1,MOD(((ROW(B10684)-ROW(B$7))),$C$5)+1,"")</f>
        <v/>
      </c>
      <c r="C10684" s="28">
        <f>ROUNDDOWN(((ROW(C10684)-ROW(C$7))/C$5)+1,0)</f>
        <v/>
      </c>
    </row>
    <row r="10685">
      <c r="B10685" s="28">
        <f>IF(C10685&lt; $D$4+1,MOD(((ROW(B10685)-ROW(B$7))),$C$5)+1,"")</f>
        <v/>
      </c>
      <c r="C10685" s="28">
        <f>ROUNDDOWN(((ROW(C10685)-ROW(C$7))/C$5)+1,0)</f>
        <v/>
      </c>
    </row>
    <row r="10686">
      <c r="B10686" s="28">
        <f>IF(C10686&lt; $D$4+1,MOD(((ROW(B10686)-ROW(B$7))),$C$5)+1,"")</f>
        <v/>
      </c>
      <c r="C10686" s="28">
        <f>ROUNDDOWN(((ROW(C10686)-ROW(C$7))/C$5)+1,0)</f>
        <v/>
      </c>
    </row>
    <row r="10687">
      <c r="B10687" s="28">
        <f>IF(C10687&lt; $D$4+1,MOD(((ROW(B10687)-ROW(B$7))),$C$5)+1,"")</f>
        <v/>
      </c>
      <c r="C10687" s="28">
        <f>ROUNDDOWN(((ROW(C10687)-ROW(C$7))/C$5)+1,0)</f>
        <v/>
      </c>
    </row>
    <row r="10688">
      <c r="B10688" s="28">
        <f>IF(C10688&lt; $D$4+1,MOD(((ROW(B10688)-ROW(B$7))),$C$5)+1,"")</f>
        <v/>
      </c>
      <c r="C10688" s="28">
        <f>ROUNDDOWN(((ROW(C10688)-ROW(C$7))/C$5)+1,0)</f>
        <v/>
      </c>
    </row>
    <row r="10689">
      <c r="B10689" s="28">
        <f>IF(C10689&lt; $D$4+1,MOD(((ROW(B10689)-ROW(B$7))),$C$5)+1,"")</f>
        <v/>
      </c>
      <c r="C10689" s="28">
        <f>ROUNDDOWN(((ROW(C10689)-ROW(C$7))/C$5)+1,0)</f>
        <v/>
      </c>
    </row>
    <row r="10690">
      <c r="B10690" s="28">
        <f>IF(C10690&lt; $D$4+1,MOD(((ROW(B10690)-ROW(B$7))),$C$5)+1,"")</f>
        <v/>
      </c>
      <c r="C10690" s="28">
        <f>ROUNDDOWN(((ROW(C10690)-ROW(C$7))/C$5)+1,0)</f>
        <v/>
      </c>
    </row>
    <row r="10691">
      <c r="B10691" s="28">
        <f>IF(C10691&lt; $D$4+1,MOD(((ROW(B10691)-ROW(B$7))),$C$5)+1,"")</f>
        <v/>
      </c>
      <c r="C10691" s="28">
        <f>ROUNDDOWN(((ROW(C10691)-ROW(C$7))/C$5)+1,0)</f>
        <v/>
      </c>
    </row>
    <row r="10692">
      <c r="B10692" s="28">
        <f>IF(C10692&lt; $D$4+1,MOD(((ROW(B10692)-ROW(B$7))),$C$5)+1,"")</f>
        <v/>
      </c>
      <c r="C10692" s="28">
        <f>ROUNDDOWN(((ROW(C10692)-ROW(C$7))/C$5)+1,0)</f>
        <v/>
      </c>
    </row>
    <row r="10693">
      <c r="B10693" s="28">
        <f>IF(C10693&lt; $D$4+1,MOD(((ROW(B10693)-ROW(B$7))),$C$5)+1,"")</f>
        <v/>
      </c>
      <c r="C10693" s="28">
        <f>ROUNDDOWN(((ROW(C10693)-ROW(C$7))/C$5)+1,0)</f>
        <v/>
      </c>
    </row>
    <row r="10694">
      <c r="B10694" s="28">
        <f>IF(C10694&lt; $D$4+1,MOD(((ROW(B10694)-ROW(B$7))),$C$5)+1,"")</f>
        <v/>
      </c>
      <c r="C10694" s="28">
        <f>ROUNDDOWN(((ROW(C10694)-ROW(C$7))/C$5)+1,0)</f>
        <v/>
      </c>
    </row>
    <row r="10695">
      <c r="B10695" s="28">
        <f>IF(C10695&lt; $D$4+1,MOD(((ROW(B10695)-ROW(B$7))),$C$5)+1,"")</f>
        <v/>
      </c>
      <c r="C10695" s="28">
        <f>ROUNDDOWN(((ROW(C10695)-ROW(C$7))/C$5)+1,0)</f>
        <v/>
      </c>
    </row>
    <row r="10696">
      <c r="B10696" s="28">
        <f>IF(C10696&lt; $D$4+1,MOD(((ROW(B10696)-ROW(B$7))),$C$5)+1,"")</f>
        <v/>
      </c>
      <c r="C10696" s="28">
        <f>ROUNDDOWN(((ROW(C10696)-ROW(C$7))/C$5)+1,0)</f>
        <v/>
      </c>
    </row>
    <row r="10697">
      <c r="B10697" s="28">
        <f>IF(C10697&lt; $D$4+1,MOD(((ROW(B10697)-ROW(B$7))),$C$5)+1,"")</f>
        <v/>
      </c>
      <c r="C10697" s="28">
        <f>ROUNDDOWN(((ROW(C10697)-ROW(C$7))/C$5)+1,0)</f>
        <v/>
      </c>
    </row>
    <row r="10698">
      <c r="B10698" s="28">
        <f>IF(C10698&lt; $D$4+1,MOD(((ROW(B10698)-ROW(B$7))),$C$5)+1,"")</f>
        <v/>
      </c>
      <c r="C10698" s="28">
        <f>ROUNDDOWN(((ROW(C10698)-ROW(C$7))/C$5)+1,0)</f>
        <v/>
      </c>
    </row>
    <row r="10699">
      <c r="B10699" s="28">
        <f>IF(C10699&lt; $D$4+1,MOD(((ROW(B10699)-ROW(B$7))),$C$5)+1,"")</f>
        <v/>
      </c>
      <c r="C10699" s="28">
        <f>ROUNDDOWN(((ROW(C10699)-ROW(C$7))/C$5)+1,0)</f>
        <v/>
      </c>
    </row>
    <row r="10700">
      <c r="B10700" s="28">
        <f>IF(C10700&lt; $D$4+1,MOD(((ROW(B10700)-ROW(B$7))),$C$5)+1,"")</f>
        <v/>
      </c>
      <c r="C10700" s="28">
        <f>ROUNDDOWN(((ROW(C10700)-ROW(C$7))/C$5)+1,0)</f>
        <v/>
      </c>
    </row>
    <row r="10701">
      <c r="B10701" s="28">
        <f>IF(C10701&lt; $D$4+1,MOD(((ROW(B10701)-ROW(B$7))),$C$5)+1,"")</f>
        <v/>
      </c>
      <c r="C10701" s="28">
        <f>ROUNDDOWN(((ROW(C10701)-ROW(C$7))/C$5)+1,0)</f>
        <v/>
      </c>
    </row>
    <row r="10702">
      <c r="B10702" s="28">
        <f>IF(C10702&lt; $D$4+1,MOD(((ROW(B10702)-ROW(B$7))),$C$5)+1,"")</f>
        <v/>
      </c>
      <c r="C10702" s="28">
        <f>ROUNDDOWN(((ROW(C10702)-ROW(C$7))/C$5)+1,0)</f>
        <v/>
      </c>
    </row>
    <row r="10703">
      <c r="B10703" s="28">
        <f>IF(C10703&lt; $D$4+1,MOD(((ROW(B10703)-ROW(B$7))),$C$5)+1,"")</f>
        <v/>
      </c>
      <c r="C10703" s="28">
        <f>ROUNDDOWN(((ROW(C10703)-ROW(C$7))/C$5)+1,0)</f>
        <v/>
      </c>
    </row>
    <row r="10704">
      <c r="B10704" s="28">
        <f>IF(C10704&lt; $D$4+1,MOD(((ROW(B10704)-ROW(B$7))),$C$5)+1,"")</f>
        <v/>
      </c>
      <c r="C10704" s="28">
        <f>ROUNDDOWN(((ROW(C10704)-ROW(C$7))/C$5)+1,0)</f>
        <v/>
      </c>
    </row>
    <row r="10705">
      <c r="B10705" s="28">
        <f>IF(C10705&lt; $D$4+1,MOD(((ROW(B10705)-ROW(B$7))),$C$5)+1,"")</f>
        <v/>
      </c>
      <c r="C10705" s="28">
        <f>ROUNDDOWN(((ROW(C10705)-ROW(C$7))/C$5)+1,0)</f>
        <v/>
      </c>
    </row>
    <row r="10706">
      <c r="B10706" s="28">
        <f>IF(C10706&lt; $D$4+1,MOD(((ROW(B10706)-ROW(B$7))),$C$5)+1,"")</f>
        <v/>
      </c>
      <c r="C10706" s="28">
        <f>ROUNDDOWN(((ROW(C10706)-ROW(C$7))/C$5)+1,0)</f>
        <v/>
      </c>
    </row>
    <row r="10707">
      <c r="B10707" s="28">
        <f>IF(C10707&lt; $D$4+1,MOD(((ROW(B10707)-ROW(B$7))),$C$5)+1,"")</f>
        <v/>
      </c>
      <c r="C10707" s="28">
        <f>ROUNDDOWN(((ROW(C10707)-ROW(C$7))/C$5)+1,0)</f>
        <v/>
      </c>
    </row>
    <row r="10708">
      <c r="B10708" s="28">
        <f>IF(C10708&lt; $D$4+1,MOD(((ROW(B10708)-ROW(B$7))),$C$5)+1,"")</f>
        <v/>
      </c>
      <c r="C10708" s="28">
        <f>ROUNDDOWN(((ROW(C10708)-ROW(C$7))/C$5)+1,0)</f>
        <v/>
      </c>
    </row>
    <row r="10709">
      <c r="B10709" s="28">
        <f>IF(C10709&lt; $D$4+1,MOD(((ROW(B10709)-ROW(B$7))),$C$5)+1,"")</f>
        <v/>
      </c>
      <c r="C10709" s="28">
        <f>ROUNDDOWN(((ROW(C10709)-ROW(C$7))/C$5)+1,0)</f>
        <v/>
      </c>
    </row>
    <row r="10710">
      <c r="B10710" s="28">
        <f>IF(C10710&lt; $D$4+1,MOD(((ROW(B10710)-ROW(B$7))),$C$5)+1,"")</f>
        <v/>
      </c>
      <c r="C10710" s="28">
        <f>ROUNDDOWN(((ROW(C10710)-ROW(C$7))/C$5)+1,0)</f>
        <v/>
      </c>
    </row>
    <row r="10711">
      <c r="B10711" s="28">
        <f>IF(C10711&lt; $D$4+1,MOD(((ROW(B10711)-ROW(B$7))),$C$5)+1,"")</f>
        <v/>
      </c>
      <c r="C10711" s="28">
        <f>ROUNDDOWN(((ROW(C10711)-ROW(C$7))/C$5)+1,0)</f>
        <v/>
      </c>
    </row>
    <row r="10712">
      <c r="B10712" s="28">
        <f>IF(C10712&lt; $D$4+1,MOD(((ROW(B10712)-ROW(B$7))),$C$5)+1,"")</f>
        <v/>
      </c>
      <c r="C10712" s="28">
        <f>ROUNDDOWN(((ROW(C10712)-ROW(C$7))/C$5)+1,0)</f>
        <v/>
      </c>
    </row>
    <row r="10713">
      <c r="B10713" s="28">
        <f>IF(C10713&lt; $D$4+1,MOD(((ROW(B10713)-ROW(B$7))),$C$5)+1,"")</f>
        <v/>
      </c>
      <c r="C10713" s="28">
        <f>ROUNDDOWN(((ROW(C10713)-ROW(C$7))/C$5)+1,0)</f>
        <v/>
      </c>
    </row>
    <row r="10714">
      <c r="B10714" s="28">
        <f>IF(C10714&lt; $D$4+1,MOD(((ROW(B10714)-ROW(B$7))),$C$5)+1,"")</f>
        <v/>
      </c>
      <c r="C10714" s="28">
        <f>ROUNDDOWN(((ROW(C10714)-ROW(C$7))/C$5)+1,0)</f>
        <v/>
      </c>
    </row>
    <row r="10715">
      <c r="B10715" s="28">
        <f>IF(C10715&lt; $D$4+1,MOD(((ROW(B10715)-ROW(B$7))),$C$5)+1,"")</f>
        <v/>
      </c>
      <c r="C10715" s="28">
        <f>ROUNDDOWN(((ROW(C10715)-ROW(C$7))/C$5)+1,0)</f>
        <v/>
      </c>
    </row>
    <row r="10716">
      <c r="B10716" s="28">
        <f>IF(C10716&lt; $D$4+1,MOD(((ROW(B10716)-ROW(B$7))),$C$5)+1,"")</f>
        <v/>
      </c>
      <c r="C10716" s="28">
        <f>ROUNDDOWN(((ROW(C10716)-ROW(C$7))/C$5)+1,0)</f>
        <v/>
      </c>
    </row>
    <row r="10717">
      <c r="B10717" s="28">
        <f>IF(C10717&lt; $D$4+1,MOD(((ROW(B10717)-ROW(B$7))),$C$5)+1,"")</f>
        <v/>
      </c>
      <c r="C10717" s="28">
        <f>ROUNDDOWN(((ROW(C10717)-ROW(C$7))/C$5)+1,0)</f>
        <v/>
      </c>
    </row>
    <row r="10718">
      <c r="B10718" s="28">
        <f>IF(C10718&lt; $D$4+1,MOD(((ROW(B10718)-ROW(B$7))),$C$5)+1,"")</f>
        <v/>
      </c>
      <c r="C10718" s="28">
        <f>ROUNDDOWN(((ROW(C10718)-ROW(C$7))/C$5)+1,0)</f>
        <v/>
      </c>
    </row>
    <row r="10719">
      <c r="B10719" s="28">
        <f>IF(C10719&lt; $D$4+1,MOD(((ROW(B10719)-ROW(B$7))),$C$5)+1,"")</f>
        <v/>
      </c>
      <c r="C10719" s="28">
        <f>ROUNDDOWN(((ROW(C10719)-ROW(C$7))/C$5)+1,0)</f>
        <v/>
      </c>
    </row>
    <row r="10720">
      <c r="B10720" s="28">
        <f>IF(C10720&lt; $D$4+1,MOD(((ROW(B10720)-ROW(B$7))),$C$5)+1,"")</f>
        <v/>
      </c>
      <c r="C10720" s="28">
        <f>ROUNDDOWN(((ROW(C10720)-ROW(C$7))/C$5)+1,0)</f>
        <v/>
      </c>
    </row>
    <row r="10721">
      <c r="B10721" s="28">
        <f>IF(C10721&lt; $D$4+1,MOD(((ROW(B10721)-ROW(B$7))),$C$5)+1,"")</f>
        <v/>
      </c>
      <c r="C10721" s="28">
        <f>ROUNDDOWN(((ROW(C10721)-ROW(C$7))/C$5)+1,0)</f>
        <v/>
      </c>
    </row>
    <row r="10722">
      <c r="B10722" s="28">
        <f>IF(C10722&lt; $D$4+1,MOD(((ROW(B10722)-ROW(B$7))),$C$5)+1,"")</f>
        <v/>
      </c>
      <c r="C10722" s="28">
        <f>ROUNDDOWN(((ROW(C10722)-ROW(C$7))/C$5)+1,0)</f>
        <v/>
      </c>
    </row>
    <row r="10723">
      <c r="B10723" s="28">
        <f>IF(C10723&lt; $D$4+1,MOD(((ROW(B10723)-ROW(B$7))),$C$5)+1,"")</f>
        <v/>
      </c>
      <c r="C10723" s="28">
        <f>ROUNDDOWN(((ROW(C10723)-ROW(C$7))/C$5)+1,0)</f>
        <v/>
      </c>
    </row>
    <row r="10724">
      <c r="B10724" s="28">
        <f>IF(C10724&lt; $D$4+1,MOD(((ROW(B10724)-ROW(B$7))),$C$5)+1,"")</f>
        <v/>
      </c>
      <c r="C10724" s="28">
        <f>ROUNDDOWN(((ROW(C10724)-ROW(C$7))/C$5)+1,0)</f>
        <v/>
      </c>
    </row>
    <row r="10725">
      <c r="B10725" s="28">
        <f>IF(C10725&lt; $D$4+1,MOD(((ROW(B10725)-ROW(B$7))),$C$5)+1,"")</f>
        <v/>
      </c>
      <c r="C10725" s="28">
        <f>ROUNDDOWN(((ROW(C10725)-ROW(C$7))/C$5)+1,0)</f>
        <v/>
      </c>
    </row>
    <row r="10726">
      <c r="B10726" s="28">
        <f>IF(C10726&lt; $D$4+1,MOD(((ROW(B10726)-ROW(B$7))),$C$5)+1,"")</f>
        <v/>
      </c>
      <c r="C10726" s="28">
        <f>ROUNDDOWN(((ROW(C10726)-ROW(C$7))/C$5)+1,0)</f>
        <v/>
      </c>
    </row>
    <row r="10727">
      <c r="B10727" s="28">
        <f>IF(C10727&lt; $D$4+1,MOD(((ROW(B10727)-ROW(B$7))),$C$5)+1,"")</f>
        <v/>
      </c>
      <c r="C10727" s="28">
        <f>ROUNDDOWN(((ROW(C10727)-ROW(C$7))/C$5)+1,0)</f>
        <v/>
      </c>
    </row>
    <row r="10728">
      <c r="B10728" s="28">
        <f>IF(C10728&lt; $D$4+1,MOD(((ROW(B10728)-ROW(B$7))),$C$5)+1,"")</f>
        <v/>
      </c>
      <c r="C10728" s="28">
        <f>ROUNDDOWN(((ROW(C10728)-ROW(C$7))/C$5)+1,0)</f>
        <v/>
      </c>
    </row>
    <row r="10729">
      <c r="B10729" s="28">
        <f>IF(C10729&lt; $D$4+1,MOD(((ROW(B10729)-ROW(B$7))),$C$5)+1,"")</f>
        <v/>
      </c>
      <c r="C10729" s="28">
        <f>ROUNDDOWN(((ROW(C10729)-ROW(C$7))/C$5)+1,0)</f>
        <v/>
      </c>
    </row>
    <row r="10730">
      <c r="B10730" s="28">
        <f>IF(C10730&lt; $D$4+1,MOD(((ROW(B10730)-ROW(B$7))),$C$5)+1,"")</f>
        <v/>
      </c>
      <c r="C10730" s="28">
        <f>ROUNDDOWN(((ROW(C10730)-ROW(C$7))/C$5)+1,0)</f>
        <v/>
      </c>
    </row>
    <row r="10731">
      <c r="B10731" s="28">
        <f>IF(C10731&lt; $D$4+1,MOD(((ROW(B10731)-ROW(B$7))),$C$5)+1,"")</f>
        <v/>
      </c>
      <c r="C10731" s="28">
        <f>ROUNDDOWN(((ROW(C10731)-ROW(C$7))/C$5)+1,0)</f>
        <v/>
      </c>
    </row>
    <row r="10732">
      <c r="B10732" s="28">
        <f>IF(C10732&lt; $D$4+1,MOD(((ROW(B10732)-ROW(B$7))),$C$5)+1,"")</f>
        <v/>
      </c>
      <c r="C10732" s="28">
        <f>ROUNDDOWN(((ROW(C10732)-ROW(C$7))/C$5)+1,0)</f>
        <v/>
      </c>
    </row>
    <row r="10733">
      <c r="B10733" s="28">
        <f>IF(C10733&lt; $D$4+1,MOD(((ROW(B10733)-ROW(B$7))),$C$5)+1,"")</f>
        <v/>
      </c>
      <c r="C10733" s="28">
        <f>ROUNDDOWN(((ROW(C10733)-ROW(C$7))/C$5)+1,0)</f>
        <v/>
      </c>
    </row>
    <row r="10734">
      <c r="B10734" s="28">
        <f>IF(C10734&lt; $D$4+1,MOD(((ROW(B10734)-ROW(B$7))),$C$5)+1,"")</f>
        <v/>
      </c>
      <c r="C10734" s="28">
        <f>ROUNDDOWN(((ROW(C10734)-ROW(C$7))/C$5)+1,0)</f>
        <v/>
      </c>
    </row>
    <row r="10735">
      <c r="B10735" s="28">
        <f>IF(C10735&lt; $D$4+1,MOD(((ROW(B10735)-ROW(B$7))),$C$5)+1,"")</f>
        <v/>
      </c>
      <c r="C10735" s="28">
        <f>ROUNDDOWN(((ROW(C10735)-ROW(C$7))/C$5)+1,0)</f>
        <v/>
      </c>
    </row>
    <row r="10736">
      <c r="B10736" s="28">
        <f>IF(C10736&lt; $D$4+1,MOD(((ROW(B10736)-ROW(B$7))),$C$5)+1,"")</f>
        <v/>
      </c>
      <c r="C10736" s="28">
        <f>ROUNDDOWN(((ROW(C10736)-ROW(C$7))/C$5)+1,0)</f>
        <v/>
      </c>
    </row>
    <row r="10737">
      <c r="B10737" s="28">
        <f>IF(C10737&lt; $D$4+1,MOD(((ROW(B10737)-ROW(B$7))),$C$5)+1,"")</f>
        <v/>
      </c>
      <c r="C10737" s="28">
        <f>ROUNDDOWN(((ROW(C10737)-ROW(C$7))/C$5)+1,0)</f>
        <v/>
      </c>
    </row>
    <row r="10738">
      <c r="B10738" s="28">
        <f>IF(C10738&lt; $D$4+1,MOD(((ROW(B10738)-ROW(B$7))),$C$5)+1,"")</f>
        <v/>
      </c>
      <c r="C10738" s="28">
        <f>ROUNDDOWN(((ROW(C10738)-ROW(C$7))/C$5)+1,0)</f>
        <v/>
      </c>
    </row>
    <row r="10739">
      <c r="B10739" s="28">
        <f>IF(C10739&lt; $D$4+1,MOD(((ROW(B10739)-ROW(B$7))),$C$5)+1,"")</f>
        <v/>
      </c>
      <c r="C10739" s="28">
        <f>ROUNDDOWN(((ROW(C10739)-ROW(C$7))/C$5)+1,0)</f>
        <v/>
      </c>
    </row>
    <row r="10740">
      <c r="B10740" s="28">
        <f>IF(C10740&lt; $D$4+1,MOD(((ROW(B10740)-ROW(B$7))),$C$5)+1,"")</f>
        <v/>
      </c>
      <c r="C10740" s="28">
        <f>ROUNDDOWN(((ROW(C10740)-ROW(C$7))/C$5)+1,0)</f>
        <v/>
      </c>
    </row>
    <row r="10741">
      <c r="B10741" s="28">
        <f>IF(C10741&lt; $D$4+1,MOD(((ROW(B10741)-ROW(B$7))),$C$5)+1,"")</f>
        <v/>
      </c>
      <c r="C10741" s="28">
        <f>ROUNDDOWN(((ROW(C10741)-ROW(C$7))/C$5)+1,0)</f>
        <v/>
      </c>
    </row>
    <row r="10742">
      <c r="B10742" s="28">
        <f>IF(C10742&lt; $D$4+1,MOD(((ROW(B10742)-ROW(B$7))),$C$5)+1,"")</f>
        <v/>
      </c>
      <c r="C10742" s="28">
        <f>ROUNDDOWN(((ROW(C10742)-ROW(C$7))/C$5)+1,0)</f>
        <v/>
      </c>
    </row>
    <row r="10743">
      <c r="B10743" s="28">
        <f>IF(C10743&lt; $D$4+1,MOD(((ROW(B10743)-ROW(B$7))),$C$5)+1,"")</f>
        <v/>
      </c>
      <c r="C10743" s="28">
        <f>ROUNDDOWN(((ROW(C10743)-ROW(C$7))/C$5)+1,0)</f>
        <v/>
      </c>
    </row>
    <row r="10744">
      <c r="B10744" s="28">
        <f>IF(C10744&lt; $D$4+1,MOD(((ROW(B10744)-ROW(B$7))),$C$5)+1,"")</f>
        <v/>
      </c>
      <c r="C10744" s="28">
        <f>ROUNDDOWN(((ROW(C10744)-ROW(C$7))/C$5)+1,0)</f>
        <v/>
      </c>
    </row>
    <row r="10745">
      <c r="B10745" s="28">
        <f>IF(C10745&lt; $D$4+1,MOD(((ROW(B10745)-ROW(B$7))),$C$5)+1,"")</f>
        <v/>
      </c>
      <c r="C10745" s="28">
        <f>ROUNDDOWN(((ROW(C10745)-ROW(C$7))/C$5)+1,0)</f>
        <v/>
      </c>
    </row>
    <row r="10746">
      <c r="B10746" s="28">
        <f>IF(C10746&lt; $D$4+1,MOD(((ROW(B10746)-ROW(B$7))),$C$5)+1,"")</f>
        <v/>
      </c>
      <c r="C10746" s="28">
        <f>ROUNDDOWN(((ROW(C10746)-ROW(C$7))/C$5)+1,0)</f>
        <v/>
      </c>
    </row>
    <row r="10747">
      <c r="B10747" s="28">
        <f>IF(C10747&lt; $D$4+1,MOD(((ROW(B10747)-ROW(B$7))),$C$5)+1,"")</f>
        <v/>
      </c>
      <c r="C10747" s="28">
        <f>ROUNDDOWN(((ROW(C10747)-ROW(C$7))/C$5)+1,0)</f>
        <v/>
      </c>
    </row>
    <row r="10748">
      <c r="B10748" s="28">
        <f>IF(C10748&lt; $D$4+1,MOD(((ROW(B10748)-ROW(B$7))),$C$5)+1,"")</f>
        <v/>
      </c>
      <c r="C10748" s="28">
        <f>ROUNDDOWN(((ROW(C10748)-ROW(C$7))/C$5)+1,0)</f>
        <v/>
      </c>
    </row>
    <row r="10749">
      <c r="B10749" s="28">
        <f>IF(C10749&lt; $D$4+1,MOD(((ROW(B10749)-ROW(B$7))),$C$5)+1,"")</f>
        <v/>
      </c>
      <c r="C10749" s="28">
        <f>ROUNDDOWN(((ROW(C10749)-ROW(C$7))/C$5)+1,0)</f>
        <v/>
      </c>
    </row>
    <row r="10750">
      <c r="B10750" s="28">
        <f>IF(C10750&lt; $D$4+1,MOD(((ROW(B10750)-ROW(B$7))),$C$5)+1,"")</f>
        <v/>
      </c>
      <c r="C10750" s="28">
        <f>ROUNDDOWN(((ROW(C10750)-ROW(C$7))/C$5)+1,0)</f>
        <v/>
      </c>
    </row>
    <row r="10751">
      <c r="B10751" s="28">
        <f>IF(C10751&lt; $D$4+1,MOD(((ROW(B10751)-ROW(B$7))),$C$5)+1,"")</f>
        <v/>
      </c>
      <c r="C10751" s="28">
        <f>ROUNDDOWN(((ROW(C10751)-ROW(C$7))/C$5)+1,0)</f>
        <v/>
      </c>
    </row>
    <row r="10752">
      <c r="B10752" s="28">
        <f>IF(C10752&lt; $D$4+1,MOD(((ROW(B10752)-ROW(B$7))),$C$5)+1,"")</f>
        <v/>
      </c>
      <c r="C10752" s="28">
        <f>ROUNDDOWN(((ROW(C10752)-ROW(C$7))/C$5)+1,0)</f>
        <v/>
      </c>
    </row>
    <row r="10753">
      <c r="B10753" s="28">
        <f>IF(C10753&lt; $D$4+1,MOD(((ROW(B10753)-ROW(B$7))),$C$5)+1,"")</f>
        <v/>
      </c>
      <c r="C10753" s="28">
        <f>ROUNDDOWN(((ROW(C10753)-ROW(C$7))/C$5)+1,0)</f>
        <v/>
      </c>
    </row>
    <row r="10754">
      <c r="B10754" s="28">
        <f>IF(C10754&lt; $D$4+1,MOD(((ROW(B10754)-ROW(B$7))),$C$5)+1,"")</f>
        <v/>
      </c>
      <c r="C10754" s="28">
        <f>ROUNDDOWN(((ROW(C10754)-ROW(C$7))/C$5)+1,0)</f>
        <v/>
      </c>
    </row>
    <row r="10755">
      <c r="B10755" s="28">
        <f>IF(C10755&lt; $D$4+1,MOD(((ROW(B10755)-ROW(B$7))),$C$5)+1,"")</f>
        <v/>
      </c>
      <c r="C10755" s="28">
        <f>ROUNDDOWN(((ROW(C10755)-ROW(C$7))/C$5)+1,0)</f>
        <v/>
      </c>
    </row>
    <row r="10756">
      <c r="B10756" s="28">
        <f>IF(C10756&lt; $D$4+1,MOD(((ROW(B10756)-ROW(B$7))),$C$5)+1,"")</f>
        <v/>
      </c>
      <c r="C10756" s="28">
        <f>ROUNDDOWN(((ROW(C10756)-ROW(C$7))/C$5)+1,0)</f>
        <v/>
      </c>
    </row>
    <row r="10757">
      <c r="B10757" s="28">
        <f>IF(C10757&lt; $D$4+1,MOD(((ROW(B10757)-ROW(B$7))),$C$5)+1,"")</f>
        <v/>
      </c>
      <c r="C10757" s="28">
        <f>ROUNDDOWN(((ROW(C10757)-ROW(C$7))/C$5)+1,0)</f>
        <v/>
      </c>
    </row>
    <row r="10758">
      <c r="B10758" s="28">
        <f>IF(C10758&lt; $D$4+1,MOD(((ROW(B10758)-ROW(B$7))),$C$5)+1,"")</f>
        <v/>
      </c>
      <c r="C10758" s="28">
        <f>ROUNDDOWN(((ROW(C10758)-ROW(C$7))/C$5)+1,0)</f>
        <v/>
      </c>
    </row>
    <row r="10759">
      <c r="B10759" s="28">
        <f>IF(C10759&lt; $D$4+1,MOD(((ROW(B10759)-ROW(B$7))),$C$5)+1,"")</f>
        <v/>
      </c>
      <c r="C10759" s="28">
        <f>ROUNDDOWN(((ROW(C10759)-ROW(C$7))/C$5)+1,0)</f>
        <v/>
      </c>
    </row>
    <row r="10760">
      <c r="B10760" s="28">
        <f>IF(C10760&lt; $D$4+1,MOD(((ROW(B10760)-ROW(B$7))),$C$5)+1,"")</f>
        <v/>
      </c>
      <c r="C10760" s="28">
        <f>ROUNDDOWN(((ROW(C10760)-ROW(C$7))/C$5)+1,0)</f>
        <v/>
      </c>
    </row>
    <row r="10761">
      <c r="B10761" s="28">
        <f>IF(C10761&lt; $D$4+1,MOD(((ROW(B10761)-ROW(B$7))),$C$5)+1,"")</f>
        <v/>
      </c>
      <c r="C10761" s="28">
        <f>ROUNDDOWN(((ROW(C10761)-ROW(C$7))/C$5)+1,0)</f>
        <v/>
      </c>
    </row>
    <row r="10762">
      <c r="B10762" s="28">
        <f>IF(C10762&lt; $D$4+1,MOD(((ROW(B10762)-ROW(B$7))),$C$5)+1,"")</f>
        <v/>
      </c>
      <c r="C10762" s="28">
        <f>ROUNDDOWN(((ROW(C10762)-ROW(C$7))/C$5)+1,0)</f>
        <v/>
      </c>
    </row>
    <row r="10763">
      <c r="B10763" s="28">
        <f>IF(C10763&lt; $D$4+1,MOD(((ROW(B10763)-ROW(B$7))),$C$5)+1,"")</f>
        <v/>
      </c>
      <c r="C10763" s="28">
        <f>ROUNDDOWN(((ROW(C10763)-ROW(C$7))/C$5)+1,0)</f>
        <v/>
      </c>
    </row>
    <row r="10764">
      <c r="B10764" s="28">
        <f>IF(C10764&lt; $D$4+1,MOD(((ROW(B10764)-ROW(B$7))),$C$5)+1,"")</f>
        <v/>
      </c>
      <c r="C10764" s="28">
        <f>ROUNDDOWN(((ROW(C10764)-ROW(C$7))/C$5)+1,0)</f>
        <v/>
      </c>
    </row>
    <row r="10765">
      <c r="B10765" s="28">
        <f>IF(C10765&lt; $D$4+1,MOD(((ROW(B10765)-ROW(B$7))),$C$5)+1,"")</f>
        <v/>
      </c>
      <c r="C10765" s="28">
        <f>ROUNDDOWN(((ROW(C10765)-ROW(C$7))/C$5)+1,0)</f>
        <v/>
      </c>
    </row>
    <row r="10766">
      <c r="B10766" s="28">
        <f>IF(C10766&lt; $D$4+1,MOD(((ROW(B10766)-ROW(B$7))),$C$5)+1,"")</f>
        <v/>
      </c>
      <c r="C10766" s="28">
        <f>ROUNDDOWN(((ROW(C10766)-ROW(C$7))/C$5)+1,0)</f>
        <v/>
      </c>
    </row>
    <row r="10767">
      <c r="B10767" s="28">
        <f>IF(C10767&lt; $D$4+1,MOD(((ROW(B10767)-ROW(B$7))),$C$5)+1,"")</f>
        <v/>
      </c>
      <c r="C10767" s="28">
        <f>ROUNDDOWN(((ROW(C10767)-ROW(C$7))/C$5)+1,0)</f>
        <v/>
      </c>
    </row>
    <row r="10768">
      <c r="B10768" s="28">
        <f>IF(C10768&lt; $D$4+1,MOD(((ROW(B10768)-ROW(B$7))),$C$5)+1,"")</f>
        <v/>
      </c>
      <c r="C10768" s="28">
        <f>ROUNDDOWN(((ROW(C10768)-ROW(C$7))/C$5)+1,0)</f>
        <v/>
      </c>
    </row>
    <row r="10769">
      <c r="B10769" s="28">
        <f>IF(C10769&lt; $D$4+1,MOD(((ROW(B10769)-ROW(B$7))),$C$5)+1,"")</f>
        <v/>
      </c>
      <c r="C10769" s="28">
        <f>ROUNDDOWN(((ROW(C10769)-ROW(C$7))/C$5)+1,0)</f>
        <v/>
      </c>
    </row>
    <row r="10770">
      <c r="B10770" s="28">
        <f>IF(C10770&lt; $D$4+1,MOD(((ROW(B10770)-ROW(B$7))),$C$5)+1,"")</f>
        <v/>
      </c>
      <c r="C10770" s="28">
        <f>ROUNDDOWN(((ROW(C10770)-ROW(C$7))/C$5)+1,0)</f>
        <v/>
      </c>
    </row>
    <row r="10771">
      <c r="B10771" s="28">
        <f>IF(C10771&lt; $D$4+1,MOD(((ROW(B10771)-ROW(B$7))),$C$5)+1,"")</f>
        <v/>
      </c>
      <c r="C10771" s="28">
        <f>ROUNDDOWN(((ROW(C10771)-ROW(C$7))/C$5)+1,0)</f>
        <v/>
      </c>
    </row>
    <row r="10772">
      <c r="B10772" s="28">
        <f>IF(C10772&lt; $D$4+1,MOD(((ROW(B10772)-ROW(B$7))),$C$5)+1,"")</f>
        <v/>
      </c>
      <c r="C10772" s="28">
        <f>ROUNDDOWN(((ROW(C10772)-ROW(C$7))/C$5)+1,0)</f>
        <v/>
      </c>
    </row>
    <row r="10773">
      <c r="B10773" s="28">
        <f>IF(C10773&lt; $D$4+1,MOD(((ROW(B10773)-ROW(B$7))),$C$5)+1,"")</f>
        <v/>
      </c>
      <c r="C10773" s="28">
        <f>ROUNDDOWN(((ROW(C10773)-ROW(C$7))/C$5)+1,0)</f>
        <v/>
      </c>
    </row>
    <row r="10774">
      <c r="B10774" s="28">
        <f>IF(C10774&lt; $D$4+1,MOD(((ROW(B10774)-ROW(B$7))),$C$5)+1,"")</f>
        <v/>
      </c>
      <c r="C10774" s="28">
        <f>ROUNDDOWN(((ROW(C10774)-ROW(C$7))/C$5)+1,0)</f>
        <v/>
      </c>
    </row>
    <row r="10775">
      <c r="B10775" s="28">
        <f>IF(C10775&lt; $D$4+1,MOD(((ROW(B10775)-ROW(B$7))),$C$5)+1,"")</f>
        <v/>
      </c>
      <c r="C10775" s="28">
        <f>ROUNDDOWN(((ROW(C10775)-ROW(C$7))/C$5)+1,0)</f>
        <v/>
      </c>
    </row>
    <row r="10776">
      <c r="B10776" s="28">
        <f>IF(C10776&lt; $D$4+1,MOD(((ROW(B10776)-ROW(B$7))),$C$5)+1,"")</f>
        <v/>
      </c>
      <c r="C10776" s="28">
        <f>ROUNDDOWN(((ROW(C10776)-ROW(C$7))/C$5)+1,0)</f>
        <v/>
      </c>
    </row>
    <row r="10777">
      <c r="B10777" s="28">
        <f>IF(C10777&lt; $D$4+1,MOD(((ROW(B10777)-ROW(B$7))),$C$5)+1,"")</f>
        <v/>
      </c>
      <c r="C10777" s="28">
        <f>ROUNDDOWN(((ROW(C10777)-ROW(C$7))/C$5)+1,0)</f>
        <v/>
      </c>
    </row>
    <row r="10778">
      <c r="B10778" s="28">
        <f>IF(C10778&lt; $D$4+1,MOD(((ROW(B10778)-ROW(B$7))),$C$5)+1,"")</f>
        <v/>
      </c>
      <c r="C10778" s="28">
        <f>ROUNDDOWN(((ROW(C10778)-ROW(C$7))/C$5)+1,0)</f>
        <v/>
      </c>
    </row>
    <row r="10779">
      <c r="B10779" s="28">
        <f>IF(C10779&lt; $D$4+1,MOD(((ROW(B10779)-ROW(B$7))),$C$5)+1,"")</f>
        <v/>
      </c>
      <c r="C10779" s="28">
        <f>ROUNDDOWN(((ROW(C10779)-ROW(C$7))/C$5)+1,0)</f>
        <v/>
      </c>
    </row>
    <row r="10780">
      <c r="B10780" s="28">
        <f>IF(C10780&lt; $D$4+1,MOD(((ROW(B10780)-ROW(B$7))),$C$5)+1,"")</f>
        <v/>
      </c>
      <c r="C10780" s="28">
        <f>ROUNDDOWN(((ROW(C10780)-ROW(C$7))/C$5)+1,0)</f>
        <v/>
      </c>
    </row>
    <row r="10781">
      <c r="B10781" s="28">
        <f>IF(C10781&lt; $D$4+1,MOD(((ROW(B10781)-ROW(B$7))),$C$5)+1,"")</f>
        <v/>
      </c>
      <c r="C10781" s="28">
        <f>ROUNDDOWN(((ROW(C10781)-ROW(C$7))/C$5)+1,0)</f>
        <v/>
      </c>
    </row>
    <row r="10782">
      <c r="B10782" s="28">
        <f>IF(C10782&lt; $D$4+1,MOD(((ROW(B10782)-ROW(B$7))),$C$5)+1,"")</f>
        <v/>
      </c>
      <c r="C10782" s="28">
        <f>ROUNDDOWN(((ROW(C10782)-ROW(C$7))/C$5)+1,0)</f>
        <v/>
      </c>
    </row>
    <row r="10783">
      <c r="B10783" s="28">
        <f>IF(C10783&lt; $D$4+1,MOD(((ROW(B10783)-ROW(B$7))),$C$5)+1,"")</f>
        <v/>
      </c>
      <c r="C10783" s="28">
        <f>ROUNDDOWN(((ROW(C10783)-ROW(C$7))/C$5)+1,0)</f>
        <v/>
      </c>
    </row>
    <row r="10784">
      <c r="B10784" s="28">
        <f>IF(C10784&lt; $D$4+1,MOD(((ROW(B10784)-ROW(B$7))),$C$5)+1,"")</f>
        <v/>
      </c>
      <c r="C10784" s="28">
        <f>ROUNDDOWN(((ROW(C10784)-ROW(C$7))/C$5)+1,0)</f>
        <v/>
      </c>
    </row>
    <row r="10785">
      <c r="B10785" s="28">
        <f>IF(C10785&lt; $D$4+1,MOD(((ROW(B10785)-ROW(B$7))),$C$5)+1,"")</f>
        <v/>
      </c>
      <c r="C10785" s="28">
        <f>ROUNDDOWN(((ROW(C10785)-ROW(C$7))/C$5)+1,0)</f>
        <v/>
      </c>
    </row>
    <row r="10786">
      <c r="B10786" s="28">
        <f>IF(C10786&lt; $D$4+1,MOD(((ROW(B10786)-ROW(B$7))),$C$5)+1,"")</f>
        <v/>
      </c>
      <c r="C10786" s="28">
        <f>ROUNDDOWN(((ROW(C10786)-ROW(C$7))/C$5)+1,0)</f>
        <v/>
      </c>
    </row>
    <row r="10787">
      <c r="B10787" s="28">
        <f>IF(C10787&lt; $D$4+1,MOD(((ROW(B10787)-ROW(B$7))),$C$5)+1,"")</f>
        <v/>
      </c>
      <c r="C10787" s="28">
        <f>ROUNDDOWN(((ROW(C10787)-ROW(C$7))/C$5)+1,0)</f>
        <v/>
      </c>
    </row>
    <row r="10788">
      <c r="B10788" s="28">
        <f>IF(C10788&lt; $D$4+1,MOD(((ROW(B10788)-ROW(B$7))),$C$5)+1,"")</f>
        <v/>
      </c>
      <c r="C10788" s="28">
        <f>ROUNDDOWN(((ROW(C10788)-ROW(C$7))/C$5)+1,0)</f>
        <v/>
      </c>
    </row>
    <row r="10789">
      <c r="B10789" s="28">
        <f>IF(C10789&lt; $D$4+1,MOD(((ROW(B10789)-ROW(B$7))),$C$5)+1,"")</f>
        <v/>
      </c>
      <c r="C10789" s="28">
        <f>ROUNDDOWN(((ROW(C10789)-ROW(C$7))/C$5)+1,0)</f>
        <v/>
      </c>
    </row>
    <row r="10790">
      <c r="B10790" s="28">
        <f>IF(C10790&lt; $D$4+1,MOD(((ROW(B10790)-ROW(B$7))),$C$5)+1,"")</f>
        <v/>
      </c>
      <c r="C10790" s="28">
        <f>ROUNDDOWN(((ROW(C10790)-ROW(C$7))/C$5)+1,0)</f>
        <v/>
      </c>
    </row>
    <row r="10791">
      <c r="B10791" s="28">
        <f>IF(C10791&lt; $D$4+1,MOD(((ROW(B10791)-ROW(B$7))),$C$5)+1,"")</f>
        <v/>
      </c>
      <c r="C10791" s="28">
        <f>ROUNDDOWN(((ROW(C10791)-ROW(C$7))/C$5)+1,0)</f>
        <v/>
      </c>
    </row>
    <row r="10792">
      <c r="B10792" s="28">
        <f>IF(C10792&lt; $D$4+1,MOD(((ROW(B10792)-ROW(B$7))),$C$5)+1,"")</f>
        <v/>
      </c>
      <c r="C10792" s="28">
        <f>ROUNDDOWN(((ROW(C10792)-ROW(C$7))/C$5)+1,0)</f>
        <v/>
      </c>
    </row>
    <row r="10793">
      <c r="B10793" s="28">
        <f>IF(C10793&lt; $D$4+1,MOD(((ROW(B10793)-ROW(B$7))),$C$5)+1,"")</f>
        <v/>
      </c>
      <c r="C10793" s="28">
        <f>ROUNDDOWN(((ROW(C10793)-ROW(C$7))/C$5)+1,0)</f>
        <v/>
      </c>
    </row>
    <row r="10794">
      <c r="B10794" s="28">
        <f>IF(C10794&lt; $D$4+1,MOD(((ROW(B10794)-ROW(B$7))),$C$5)+1,"")</f>
        <v/>
      </c>
      <c r="C10794" s="28">
        <f>ROUNDDOWN(((ROW(C10794)-ROW(C$7))/C$5)+1,0)</f>
        <v/>
      </c>
    </row>
    <row r="10795">
      <c r="B10795" s="28">
        <f>IF(C10795&lt; $D$4+1,MOD(((ROW(B10795)-ROW(B$7))),$C$5)+1,"")</f>
        <v/>
      </c>
      <c r="C10795" s="28">
        <f>ROUNDDOWN(((ROW(C10795)-ROW(C$7))/C$5)+1,0)</f>
        <v/>
      </c>
    </row>
    <row r="10796">
      <c r="B10796" s="28">
        <f>IF(C10796&lt; $D$4+1,MOD(((ROW(B10796)-ROW(B$7))),$C$5)+1,"")</f>
        <v/>
      </c>
      <c r="C10796" s="28">
        <f>ROUNDDOWN(((ROW(C10796)-ROW(C$7))/C$5)+1,0)</f>
        <v/>
      </c>
    </row>
    <row r="10797">
      <c r="B10797" s="28">
        <f>IF(C10797&lt; $D$4+1,MOD(((ROW(B10797)-ROW(B$7))),$C$5)+1,"")</f>
        <v/>
      </c>
      <c r="C10797" s="28">
        <f>ROUNDDOWN(((ROW(C10797)-ROW(C$7))/C$5)+1,0)</f>
        <v/>
      </c>
    </row>
    <row r="10798">
      <c r="B10798" s="28">
        <f>IF(C10798&lt; $D$4+1,MOD(((ROW(B10798)-ROW(B$7))),$C$5)+1,"")</f>
        <v/>
      </c>
      <c r="C10798" s="28">
        <f>ROUNDDOWN(((ROW(C10798)-ROW(C$7))/C$5)+1,0)</f>
        <v/>
      </c>
    </row>
    <row r="10799">
      <c r="B10799" s="28">
        <f>IF(C10799&lt; $D$4+1,MOD(((ROW(B10799)-ROW(B$7))),$C$5)+1,"")</f>
        <v/>
      </c>
      <c r="C10799" s="28">
        <f>ROUNDDOWN(((ROW(C10799)-ROW(C$7))/C$5)+1,0)</f>
        <v/>
      </c>
    </row>
    <row r="10800">
      <c r="B10800" s="28">
        <f>IF(C10800&lt; $D$4+1,MOD(((ROW(B10800)-ROW(B$7))),$C$5)+1,"")</f>
        <v/>
      </c>
      <c r="C10800" s="28">
        <f>ROUNDDOWN(((ROW(C10800)-ROW(C$7))/C$5)+1,0)</f>
        <v/>
      </c>
    </row>
    <row r="10801">
      <c r="B10801" s="28">
        <f>IF(C10801&lt; $D$4+1,MOD(((ROW(B10801)-ROW(B$7))),$C$5)+1,"")</f>
        <v/>
      </c>
      <c r="C10801" s="28">
        <f>ROUNDDOWN(((ROW(C10801)-ROW(C$7))/C$5)+1,0)</f>
        <v/>
      </c>
    </row>
    <row r="10802">
      <c r="B10802" s="28">
        <f>IF(C10802&lt; $D$4+1,MOD(((ROW(B10802)-ROW(B$7))),$C$5)+1,"")</f>
        <v/>
      </c>
      <c r="C10802" s="28">
        <f>ROUNDDOWN(((ROW(C10802)-ROW(C$7))/C$5)+1,0)</f>
        <v/>
      </c>
    </row>
    <row r="10803">
      <c r="B10803" s="28">
        <f>IF(C10803&lt; $D$4+1,MOD(((ROW(B10803)-ROW(B$7))),$C$5)+1,"")</f>
        <v/>
      </c>
      <c r="C10803" s="28">
        <f>ROUNDDOWN(((ROW(C10803)-ROW(C$7))/C$5)+1,0)</f>
        <v/>
      </c>
    </row>
    <row r="10804">
      <c r="B10804" s="28">
        <f>IF(C10804&lt; $D$4+1,MOD(((ROW(B10804)-ROW(B$7))),$C$5)+1,"")</f>
        <v/>
      </c>
      <c r="C10804" s="28">
        <f>ROUNDDOWN(((ROW(C10804)-ROW(C$7))/C$5)+1,0)</f>
        <v/>
      </c>
    </row>
    <row r="10805">
      <c r="B10805" s="28">
        <f>IF(C10805&lt; $D$4+1,MOD(((ROW(B10805)-ROW(B$7))),$C$5)+1,"")</f>
        <v/>
      </c>
      <c r="C10805" s="28">
        <f>ROUNDDOWN(((ROW(C10805)-ROW(C$7))/C$5)+1,0)</f>
        <v/>
      </c>
    </row>
    <row r="10806">
      <c r="B10806" s="28">
        <f>IF(C10806&lt; $D$4+1,MOD(((ROW(B10806)-ROW(B$7))),$C$5)+1,"")</f>
        <v/>
      </c>
      <c r="C10806" s="28">
        <f>ROUNDDOWN(((ROW(C10806)-ROW(C$7))/C$5)+1,0)</f>
        <v/>
      </c>
    </row>
    <row r="10807">
      <c r="B10807" s="28">
        <f>IF(C10807&lt; $D$4+1,MOD(((ROW(B10807)-ROW(B$7))),$C$5)+1,"")</f>
        <v/>
      </c>
      <c r="C10807" s="28">
        <f>ROUNDDOWN(((ROW(C10807)-ROW(C$7))/C$5)+1,0)</f>
        <v/>
      </c>
    </row>
    <row r="10808">
      <c r="B10808" s="28">
        <f>IF(C10808&lt; $D$4+1,MOD(((ROW(B10808)-ROW(B$7))),$C$5)+1,"")</f>
        <v/>
      </c>
      <c r="C10808" s="28">
        <f>ROUNDDOWN(((ROW(C10808)-ROW(C$7))/C$5)+1,0)</f>
        <v/>
      </c>
    </row>
    <row r="10809">
      <c r="B10809" s="28">
        <f>IF(C10809&lt; $D$4+1,MOD(((ROW(B10809)-ROW(B$7))),$C$5)+1,"")</f>
        <v/>
      </c>
      <c r="C10809" s="28">
        <f>ROUNDDOWN(((ROW(C10809)-ROW(C$7))/C$5)+1,0)</f>
        <v/>
      </c>
    </row>
    <row r="10810">
      <c r="B10810" s="28">
        <f>IF(C10810&lt; $D$4+1,MOD(((ROW(B10810)-ROW(B$7))),$C$5)+1,"")</f>
        <v/>
      </c>
      <c r="C10810" s="28">
        <f>ROUNDDOWN(((ROW(C10810)-ROW(C$7))/C$5)+1,0)</f>
        <v/>
      </c>
    </row>
    <row r="10811">
      <c r="B10811" s="28">
        <f>IF(C10811&lt; $D$4+1,MOD(((ROW(B10811)-ROW(B$7))),$C$5)+1,"")</f>
        <v/>
      </c>
      <c r="C10811" s="28">
        <f>ROUNDDOWN(((ROW(C10811)-ROW(C$7))/C$5)+1,0)</f>
        <v/>
      </c>
    </row>
    <row r="10812">
      <c r="B10812" s="28">
        <f>IF(C10812&lt; $D$4+1,MOD(((ROW(B10812)-ROW(B$7))),$C$5)+1,"")</f>
        <v/>
      </c>
      <c r="C10812" s="28">
        <f>ROUNDDOWN(((ROW(C10812)-ROW(C$7))/C$5)+1,0)</f>
        <v/>
      </c>
    </row>
    <row r="10813">
      <c r="B10813" s="28">
        <f>IF(C10813&lt; $D$4+1,MOD(((ROW(B10813)-ROW(B$7))),$C$5)+1,"")</f>
        <v/>
      </c>
      <c r="C10813" s="28">
        <f>ROUNDDOWN(((ROW(C10813)-ROW(C$7))/C$5)+1,0)</f>
        <v/>
      </c>
    </row>
    <row r="10814">
      <c r="B10814" s="28">
        <f>IF(C10814&lt; $D$4+1,MOD(((ROW(B10814)-ROW(B$7))),$C$5)+1,"")</f>
        <v/>
      </c>
      <c r="C10814" s="28">
        <f>ROUNDDOWN(((ROW(C10814)-ROW(C$7))/C$5)+1,0)</f>
        <v/>
      </c>
    </row>
    <row r="10815">
      <c r="B10815" s="28">
        <f>IF(C10815&lt; $D$4+1,MOD(((ROW(B10815)-ROW(B$7))),$C$5)+1,"")</f>
        <v/>
      </c>
      <c r="C10815" s="28">
        <f>ROUNDDOWN(((ROW(C10815)-ROW(C$7))/C$5)+1,0)</f>
        <v/>
      </c>
    </row>
    <row r="10816">
      <c r="B10816" s="28">
        <f>IF(C10816&lt; $D$4+1,MOD(((ROW(B10816)-ROW(B$7))),$C$5)+1,"")</f>
        <v/>
      </c>
      <c r="C10816" s="28">
        <f>ROUNDDOWN(((ROW(C10816)-ROW(C$7))/C$5)+1,0)</f>
        <v/>
      </c>
    </row>
    <row r="10817">
      <c r="B10817" s="28">
        <f>IF(C10817&lt; $D$4+1,MOD(((ROW(B10817)-ROW(B$7))),$C$5)+1,"")</f>
        <v/>
      </c>
      <c r="C10817" s="28">
        <f>ROUNDDOWN(((ROW(C10817)-ROW(C$7))/C$5)+1,0)</f>
        <v/>
      </c>
    </row>
    <row r="10818">
      <c r="B10818" s="28">
        <f>IF(C10818&lt; $D$4+1,MOD(((ROW(B10818)-ROW(B$7))),$C$5)+1,"")</f>
        <v/>
      </c>
      <c r="C10818" s="28">
        <f>ROUNDDOWN(((ROW(C10818)-ROW(C$7))/C$5)+1,0)</f>
        <v/>
      </c>
    </row>
    <row r="10819">
      <c r="B10819" s="28">
        <f>IF(C10819&lt; $D$4+1,MOD(((ROW(B10819)-ROW(B$7))),$C$5)+1,"")</f>
        <v/>
      </c>
      <c r="C10819" s="28">
        <f>ROUNDDOWN(((ROW(C10819)-ROW(C$7))/C$5)+1,0)</f>
        <v/>
      </c>
    </row>
    <row r="10820">
      <c r="B10820" s="28">
        <f>IF(C10820&lt; $D$4+1,MOD(((ROW(B10820)-ROW(B$7))),$C$5)+1,"")</f>
        <v/>
      </c>
      <c r="C10820" s="28">
        <f>ROUNDDOWN(((ROW(C10820)-ROW(C$7))/C$5)+1,0)</f>
        <v/>
      </c>
    </row>
    <row r="10821">
      <c r="B10821" s="28">
        <f>IF(C10821&lt; $D$4+1,MOD(((ROW(B10821)-ROW(B$7))),$C$5)+1,"")</f>
        <v/>
      </c>
      <c r="C10821" s="28">
        <f>ROUNDDOWN(((ROW(C10821)-ROW(C$7))/C$5)+1,0)</f>
        <v/>
      </c>
    </row>
    <row r="10822">
      <c r="B10822" s="28">
        <f>IF(C10822&lt; $D$4+1,MOD(((ROW(B10822)-ROW(B$7))),$C$5)+1,"")</f>
        <v/>
      </c>
      <c r="C10822" s="28">
        <f>ROUNDDOWN(((ROW(C10822)-ROW(C$7))/C$5)+1,0)</f>
        <v/>
      </c>
    </row>
    <row r="10823">
      <c r="B10823" s="28">
        <f>IF(C10823&lt; $D$4+1,MOD(((ROW(B10823)-ROW(B$7))),$C$5)+1,"")</f>
        <v/>
      </c>
      <c r="C10823" s="28">
        <f>ROUNDDOWN(((ROW(C10823)-ROW(C$7))/C$5)+1,0)</f>
        <v/>
      </c>
    </row>
    <row r="10824">
      <c r="B10824" s="28">
        <f>IF(C10824&lt; $D$4+1,MOD(((ROW(B10824)-ROW(B$7))),$C$5)+1,"")</f>
        <v/>
      </c>
      <c r="C10824" s="28">
        <f>ROUNDDOWN(((ROW(C10824)-ROW(C$7))/C$5)+1,0)</f>
        <v/>
      </c>
    </row>
    <row r="10825">
      <c r="B10825" s="28">
        <f>IF(C10825&lt; $D$4+1,MOD(((ROW(B10825)-ROW(B$7))),$C$5)+1,"")</f>
        <v/>
      </c>
      <c r="C10825" s="28">
        <f>ROUNDDOWN(((ROW(C10825)-ROW(C$7))/C$5)+1,0)</f>
        <v/>
      </c>
    </row>
    <row r="10826">
      <c r="B10826" s="28">
        <f>IF(C10826&lt; $D$4+1,MOD(((ROW(B10826)-ROW(B$7))),$C$5)+1,"")</f>
        <v/>
      </c>
      <c r="C10826" s="28">
        <f>ROUNDDOWN(((ROW(C10826)-ROW(C$7))/C$5)+1,0)</f>
        <v/>
      </c>
    </row>
    <row r="10827">
      <c r="B10827" s="28">
        <f>IF(C10827&lt; $D$4+1,MOD(((ROW(B10827)-ROW(B$7))),$C$5)+1,"")</f>
        <v/>
      </c>
      <c r="C10827" s="28">
        <f>ROUNDDOWN(((ROW(C10827)-ROW(C$7))/C$5)+1,0)</f>
        <v/>
      </c>
    </row>
    <row r="10828">
      <c r="B10828" s="28">
        <f>IF(C10828&lt; $D$4+1,MOD(((ROW(B10828)-ROW(B$7))),$C$5)+1,"")</f>
        <v/>
      </c>
      <c r="C10828" s="28">
        <f>ROUNDDOWN(((ROW(C10828)-ROW(C$7))/C$5)+1,0)</f>
        <v/>
      </c>
    </row>
    <row r="10829">
      <c r="B10829" s="28">
        <f>IF(C10829&lt; $D$4+1,MOD(((ROW(B10829)-ROW(B$7))),$C$5)+1,"")</f>
        <v/>
      </c>
      <c r="C10829" s="28">
        <f>ROUNDDOWN(((ROW(C10829)-ROW(C$7))/C$5)+1,0)</f>
        <v/>
      </c>
    </row>
    <row r="10830">
      <c r="B10830" s="28">
        <f>IF(C10830&lt; $D$4+1,MOD(((ROW(B10830)-ROW(B$7))),$C$5)+1,"")</f>
        <v/>
      </c>
      <c r="C10830" s="28">
        <f>ROUNDDOWN(((ROW(C10830)-ROW(C$7))/C$5)+1,0)</f>
        <v/>
      </c>
    </row>
    <row r="10831">
      <c r="B10831" s="28">
        <f>IF(C10831&lt; $D$4+1,MOD(((ROW(B10831)-ROW(B$7))),$C$5)+1,"")</f>
        <v/>
      </c>
      <c r="C10831" s="28">
        <f>ROUNDDOWN(((ROW(C10831)-ROW(C$7))/C$5)+1,0)</f>
        <v/>
      </c>
    </row>
    <row r="10832">
      <c r="B10832" s="28">
        <f>IF(C10832&lt; $D$4+1,MOD(((ROW(B10832)-ROW(B$7))),$C$5)+1,"")</f>
        <v/>
      </c>
      <c r="C10832" s="28">
        <f>ROUNDDOWN(((ROW(C10832)-ROW(C$7))/C$5)+1,0)</f>
        <v/>
      </c>
    </row>
    <row r="10833">
      <c r="B10833" s="28">
        <f>IF(C10833&lt; $D$4+1,MOD(((ROW(B10833)-ROW(B$7))),$C$5)+1,"")</f>
        <v/>
      </c>
      <c r="C10833" s="28">
        <f>ROUNDDOWN(((ROW(C10833)-ROW(C$7))/C$5)+1,0)</f>
        <v/>
      </c>
    </row>
    <row r="10834">
      <c r="B10834" s="28">
        <f>IF(C10834&lt; $D$4+1,MOD(((ROW(B10834)-ROW(B$7))),$C$5)+1,"")</f>
        <v/>
      </c>
      <c r="C10834" s="28">
        <f>ROUNDDOWN(((ROW(C10834)-ROW(C$7))/C$5)+1,0)</f>
        <v/>
      </c>
    </row>
    <row r="10835">
      <c r="B10835" s="28">
        <f>IF(C10835&lt; $D$4+1,MOD(((ROW(B10835)-ROW(B$7))),$C$5)+1,"")</f>
        <v/>
      </c>
      <c r="C10835" s="28">
        <f>ROUNDDOWN(((ROW(C10835)-ROW(C$7))/C$5)+1,0)</f>
        <v/>
      </c>
    </row>
    <row r="10836">
      <c r="B10836" s="28">
        <f>IF(C10836&lt; $D$4+1,MOD(((ROW(B10836)-ROW(B$7))),$C$5)+1,"")</f>
        <v/>
      </c>
      <c r="C10836" s="28">
        <f>ROUNDDOWN(((ROW(C10836)-ROW(C$7))/C$5)+1,0)</f>
        <v/>
      </c>
    </row>
    <row r="10837">
      <c r="B10837" s="28">
        <f>IF(C10837&lt; $D$4+1,MOD(((ROW(B10837)-ROW(B$7))),$C$5)+1,"")</f>
        <v/>
      </c>
      <c r="C10837" s="28">
        <f>ROUNDDOWN(((ROW(C10837)-ROW(C$7))/C$5)+1,0)</f>
        <v/>
      </c>
    </row>
    <row r="10838">
      <c r="B10838" s="28">
        <f>IF(C10838&lt; $D$4+1,MOD(((ROW(B10838)-ROW(B$7))),$C$5)+1,"")</f>
        <v/>
      </c>
      <c r="C10838" s="28">
        <f>ROUNDDOWN(((ROW(C10838)-ROW(C$7))/C$5)+1,0)</f>
        <v/>
      </c>
    </row>
    <row r="10839">
      <c r="B10839" s="28">
        <f>IF(C10839&lt; $D$4+1,MOD(((ROW(B10839)-ROW(B$7))),$C$5)+1,"")</f>
        <v/>
      </c>
      <c r="C10839" s="28">
        <f>ROUNDDOWN(((ROW(C10839)-ROW(C$7))/C$5)+1,0)</f>
        <v/>
      </c>
    </row>
    <row r="10840">
      <c r="B10840" s="28">
        <f>IF(C10840&lt; $D$4+1,MOD(((ROW(B10840)-ROW(B$7))),$C$5)+1,"")</f>
        <v/>
      </c>
      <c r="C10840" s="28">
        <f>ROUNDDOWN(((ROW(C10840)-ROW(C$7))/C$5)+1,0)</f>
        <v/>
      </c>
    </row>
    <row r="10841">
      <c r="B10841" s="28">
        <f>IF(C10841&lt; $D$4+1,MOD(((ROW(B10841)-ROW(B$7))),$C$5)+1,"")</f>
        <v/>
      </c>
      <c r="C10841" s="28">
        <f>ROUNDDOWN(((ROW(C10841)-ROW(C$7))/C$5)+1,0)</f>
        <v/>
      </c>
    </row>
    <row r="10842">
      <c r="B10842" s="28">
        <f>IF(C10842&lt; $D$4+1,MOD(((ROW(B10842)-ROW(B$7))),$C$5)+1,"")</f>
        <v/>
      </c>
      <c r="C10842" s="28">
        <f>ROUNDDOWN(((ROW(C10842)-ROW(C$7))/C$5)+1,0)</f>
        <v/>
      </c>
    </row>
    <row r="10843">
      <c r="B10843" s="28">
        <f>IF(C10843&lt; $D$4+1,MOD(((ROW(B10843)-ROW(B$7))),$C$5)+1,"")</f>
        <v/>
      </c>
      <c r="C10843" s="28">
        <f>ROUNDDOWN(((ROW(C10843)-ROW(C$7))/C$5)+1,0)</f>
        <v/>
      </c>
    </row>
    <row r="10844">
      <c r="B10844" s="28">
        <f>IF(C10844&lt; $D$4+1,MOD(((ROW(B10844)-ROW(B$7))),$C$5)+1,"")</f>
        <v/>
      </c>
      <c r="C10844" s="28">
        <f>ROUNDDOWN(((ROW(C10844)-ROW(C$7))/C$5)+1,0)</f>
        <v/>
      </c>
    </row>
    <row r="10845">
      <c r="B10845" s="28">
        <f>IF(C10845&lt; $D$4+1,MOD(((ROW(B10845)-ROW(B$7))),$C$5)+1,"")</f>
        <v/>
      </c>
      <c r="C10845" s="28">
        <f>ROUNDDOWN(((ROW(C10845)-ROW(C$7))/C$5)+1,0)</f>
        <v/>
      </c>
    </row>
    <row r="10846">
      <c r="B10846" s="28">
        <f>IF(C10846&lt; $D$4+1,MOD(((ROW(B10846)-ROW(B$7))),$C$5)+1,"")</f>
        <v/>
      </c>
      <c r="C10846" s="28">
        <f>ROUNDDOWN(((ROW(C10846)-ROW(C$7))/C$5)+1,0)</f>
        <v/>
      </c>
    </row>
    <row r="10847">
      <c r="B10847" s="28">
        <f>IF(C10847&lt; $D$4+1,MOD(((ROW(B10847)-ROW(B$7))),$C$5)+1,"")</f>
        <v/>
      </c>
      <c r="C10847" s="28">
        <f>ROUNDDOWN(((ROW(C10847)-ROW(C$7))/C$5)+1,0)</f>
        <v/>
      </c>
    </row>
    <row r="10848">
      <c r="B10848" s="28">
        <f>IF(C10848&lt; $D$4+1,MOD(((ROW(B10848)-ROW(B$7))),$C$5)+1,"")</f>
        <v/>
      </c>
      <c r="C10848" s="28">
        <f>ROUNDDOWN(((ROW(C10848)-ROW(C$7))/C$5)+1,0)</f>
        <v/>
      </c>
    </row>
    <row r="10849">
      <c r="B10849" s="28">
        <f>IF(C10849&lt; $D$4+1,MOD(((ROW(B10849)-ROW(B$7))),$C$5)+1,"")</f>
        <v/>
      </c>
      <c r="C10849" s="28">
        <f>ROUNDDOWN(((ROW(C10849)-ROW(C$7))/C$5)+1,0)</f>
        <v/>
      </c>
    </row>
    <row r="10850">
      <c r="B10850" s="28">
        <f>IF(C10850&lt; $D$4+1,MOD(((ROW(B10850)-ROW(B$7))),$C$5)+1,"")</f>
        <v/>
      </c>
      <c r="C10850" s="28">
        <f>ROUNDDOWN(((ROW(C10850)-ROW(C$7))/C$5)+1,0)</f>
        <v/>
      </c>
    </row>
    <row r="10851">
      <c r="B10851" s="28">
        <f>IF(C10851&lt; $D$4+1,MOD(((ROW(B10851)-ROW(B$7))),$C$5)+1,"")</f>
        <v/>
      </c>
      <c r="C10851" s="28">
        <f>ROUNDDOWN(((ROW(C10851)-ROW(C$7))/C$5)+1,0)</f>
        <v/>
      </c>
    </row>
    <row r="10852">
      <c r="B10852" s="28">
        <f>IF(C10852&lt; $D$4+1,MOD(((ROW(B10852)-ROW(B$7))),$C$5)+1,"")</f>
        <v/>
      </c>
      <c r="C10852" s="28">
        <f>ROUNDDOWN(((ROW(C10852)-ROW(C$7))/C$5)+1,0)</f>
        <v/>
      </c>
    </row>
    <row r="10853">
      <c r="B10853" s="28">
        <f>IF(C10853&lt; $D$4+1,MOD(((ROW(B10853)-ROW(B$7))),$C$5)+1,"")</f>
        <v/>
      </c>
      <c r="C10853" s="28">
        <f>ROUNDDOWN(((ROW(C10853)-ROW(C$7))/C$5)+1,0)</f>
        <v/>
      </c>
    </row>
    <row r="10854">
      <c r="B10854" s="28">
        <f>IF(C10854&lt; $D$4+1,MOD(((ROW(B10854)-ROW(B$7))),$C$5)+1,"")</f>
        <v/>
      </c>
      <c r="C10854" s="28">
        <f>ROUNDDOWN(((ROW(C10854)-ROW(C$7))/C$5)+1,0)</f>
        <v/>
      </c>
    </row>
    <row r="10855">
      <c r="B10855" s="28">
        <f>IF(C10855&lt; $D$4+1,MOD(((ROW(B10855)-ROW(B$7))),$C$5)+1,"")</f>
        <v/>
      </c>
      <c r="C10855" s="28">
        <f>ROUNDDOWN(((ROW(C10855)-ROW(C$7))/C$5)+1,0)</f>
        <v/>
      </c>
    </row>
    <row r="10856">
      <c r="B10856" s="28">
        <f>IF(C10856&lt; $D$4+1,MOD(((ROW(B10856)-ROW(B$7))),$C$5)+1,"")</f>
        <v/>
      </c>
      <c r="C10856" s="28">
        <f>ROUNDDOWN(((ROW(C10856)-ROW(C$7))/C$5)+1,0)</f>
        <v/>
      </c>
    </row>
    <row r="10857">
      <c r="B10857" s="28">
        <f>IF(C10857&lt; $D$4+1,MOD(((ROW(B10857)-ROW(B$7))),$C$5)+1,"")</f>
        <v/>
      </c>
      <c r="C10857" s="28">
        <f>ROUNDDOWN(((ROW(C10857)-ROW(C$7))/C$5)+1,0)</f>
        <v/>
      </c>
    </row>
    <row r="10858">
      <c r="B10858" s="28">
        <f>IF(C10858&lt; $D$4+1,MOD(((ROW(B10858)-ROW(B$7))),$C$5)+1,"")</f>
        <v/>
      </c>
      <c r="C10858" s="28">
        <f>ROUNDDOWN(((ROW(C10858)-ROW(C$7))/C$5)+1,0)</f>
        <v/>
      </c>
    </row>
    <row r="10859">
      <c r="B10859" s="28">
        <f>IF(C10859&lt; $D$4+1,MOD(((ROW(B10859)-ROW(B$7))),$C$5)+1,"")</f>
        <v/>
      </c>
      <c r="C10859" s="28">
        <f>ROUNDDOWN(((ROW(C10859)-ROW(C$7))/C$5)+1,0)</f>
        <v/>
      </c>
    </row>
    <row r="10860">
      <c r="B10860" s="28">
        <f>IF(C10860&lt; $D$4+1,MOD(((ROW(B10860)-ROW(B$7))),$C$5)+1,"")</f>
        <v/>
      </c>
      <c r="C10860" s="28">
        <f>ROUNDDOWN(((ROW(C10860)-ROW(C$7))/C$5)+1,0)</f>
        <v/>
      </c>
    </row>
    <row r="10861">
      <c r="B10861" s="28">
        <f>IF(C10861&lt; $D$4+1,MOD(((ROW(B10861)-ROW(B$7))),$C$5)+1,"")</f>
        <v/>
      </c>
      <c r="C10861" s="28">
        <f>ROUNDDOWN(((ROW(C10861)-ROW(C$7))/C$5)+1,0)</f>
        <v/>
      </c>
    </row>
    <row r="10862">
      <c r="B10862" s="28">
        <f>IF(C10862&lt; $D$4+1,MOD(((ROW(B10862)-ROW(B$7))),$C$5)+1,"")</f>
        <v/>
      </c>
      <c r="C10862" s="28">
        <f>ROUNDDOWN(((ROW(C10862)-ROW(C$7))/C$5)+1,0)</f>
        <v/>
      </c>
    </row>
    <row r="10863">
      <c r="B10863" s="28">
        <f>IF(C10863&lt; $D$4+1,MOD(((ROW(B10863)-ROW(B$7))),$C$5)+1,"")</f>
        <v/>
      </c>
      <c r="C10863" s="28">
        <f>ROUNDDOWN(((ROW(C10863)-ROW(C$7))/C$5)+1,0)</f>
        <v/>
      </c>
    </row>
    <row r="10864">
      <c r="B10864" s="28">
        <f>IF(C10864&lt; $D$4+1,MOD(((ROW(B10864)-ROW(B$7))),$C$5)+1,"")</f>
        <v/>
      </c>
      <c r="C10864" s="28">
        <f>ROUNDDOWN(((ROW(C10864)-ROW(C$7))/C$5)+1,0)</f>
        <v/>
      </c>
    </row>
    <row r="10865">
      <c r="B10865" s="28">
        <f>IF(C10865&lt; $D$4+1,MOD(((ROW(B10865)-ROW(B$7))),$C$5)+1,"")</f>
        <v/>
      </c>
      <c r="C10865" s="28">
        <f>ROUNDDOWN(((ROW(C10865)-ROW(C$7))/C$5)+1,0)</f>
        <v/>
      </c>
    </row>
    <row r="10866">
      <c r="B10866" s="28">
        <f>IF(C10866&lt; $D$4+1,MOD(((ROW(B10866)-ROW(B$7))),$C$5)+1,"")</f>
        <v/>
      </c>
      <c r="C10866" s="28">
        <f>ROUNDDOWN(((ROW(C10866)-ROW(C$7))/C$5)+1,0)</f>
        <v/>
      </c>
    </row>
    <row r="10867">
      <c r="B10867" s="28">
        <f>IF(C10867&lt; $D$4+1,MOD(((ROW(B10867)-ROW(B$7))),$C$5)+1,"")</f>
        <v/>
      </c>
      <c r="C10867" s="28">
        <f>ROUNDDOWN(((ROW(C10867)-ROW(C$7))/C$5)+1,0)</f>
        <v/>
      </c>
    </row>
    <row r="10868">
      <c r="B10868" s="28">
        <f>IF(C10868&lt; $D$4+1,MOD(((ROW(B10868)-ROW(B$7))),$C$5)+1,"")</f>
        <v/>
      </c>
      <c r="C10868" s="28">
        <f>ROUNDDOWN(((ROW(C10868)-ROW(C$7))/C$5)+1,0)</f>
        <v/>
      </c>
    </row>
    <row r="10869">
      <c r="B10869" s="28">
        <f>IF(C10869&lt; $D$4+1,MOD(((ROW(B10869)-ROW(B$7))),$C$5)+1,"")</f>
        <v/>
      </c>
      <c r="C10869" s="28">
        <f>ROUNDDOWN(((ROW(C10869)-ROW(C$7))/C$5)+1,0)</f>
        <v/>
      </c>
    </row>
    <row r="10870">
      <c r="B10870" s="28">
        <f>IF(C10870&lt; $D$4+1,MOD(((ROW(B10870)-ROW(B$7))),$C$5)+1,"")</f>
        <v/>
      </c>
      <c r="C10870" s="28">
        <f>ROUNDDOWN(((ROW(C10870)-ROW(C$7))/C$5)+1,0)</f>
        <v/>
      </c>
    </row>
    <row r="10871">
      <c r="B10871" s="28">
        <f>IF(C10871&lt; $D$4+1,MOD(((ROW(B10871)-ROW(B$7))),$C$5)+1,"")</f>
        <v/>
      </c>
      <c r="C10871" s="28">
        <f>ROUNDDOWN(((ROW(C10871)-ROW(C$7))/C$5)+1,0)</f>
        <v/>
      </c>
    </row>
    <row r="10872">
      <c r="B10872" s="28">
        <f>IF(C10872&lt; $D$4+1,MOD(((ROW(B10872)-ROW(B$7))),$C$5)+1,"")</f>
        <v/>
      </c>
      <c r="C10872" s="28">
        <f>ROUNDDOWN(((ROW(C10872)-ROW(C$7))/C$5)+1,0)</f>
        <v/>
      </c>
    </row>
    <row r="10873">
      <c r="B10873" s="28">
        <f>IF(C10873&lt; $D$4+1,MOD(((ROW(B10873)-ROW(B$7))),$C$5)+1,"")</f>
        <v/>
      </c>
      <c r="C10873" s="28">
        <f>ROUNDDOWN(((ROW(C10873)-ROW(C$7))/C$5)+1,0)</f>
        <v/>
      </c>
    </row>
    <row r="10874">
      <c r="B10874" s="28">
        <f>IF(C10874&lt; $D$4+1,MOD(((ROW(B10874)-ROW(B$7))),$C$5)+1,"")</f>
        <v/>
      </c>
      <c r="C10874" s="28">
        <f>ROUNDDOWN(((ROW(C10874)-ROW(C$7))/C$5)+1,0)</f>
        <v/>
      </c>
    </row>
    <row r="10875">
      <c r="B10875" s="28">
        <f>IF(C10875&lt; $D$4+1,MOD(((ROW(B10875)-ROW(B$7))),$C$5)+1,"")</f>
        <v/>
      </c>
      <c r="C10875" s="28">
        <f>ROUNDDOWN(((ROW(C10875)-ROW(C$7))/C$5)+1,0)</f>
        <v/>
      </c>
    </row>
    <row r="10876">
      <c r="B10876" s="28">
        <f>IF(C10876&lt; $D$4+1,MOD(((ROW(B10876)-ROW(B$7))),$C$5)+1,"")</f>
        <v/>
      </c>
      <c r="C10876" s="28">
        <f>ROUNDDOWN(((ROW(C10876)-ROW(C$7))/C$5)+1,0)</f>
        <v/>
      </c>
    </row>
    <row r="10877">
      <c r="B10877" s="28">
        <f>IF(C10877&lt; $D$4+1,MOD(((ROW(B10877)-ROW(B$7))),$C$5)+1,"")</f>
        <v/>
      </c>
      <c r="C10877" s="28">
        <f>ROUNDDOWN(((ROW(C10877)-ROW(C$7))/C$5)+1,0)</f>
        <v/>
      </c>
    </row>
    <row r="10878">
      <c r="B10878" s="28">
        <f>IF(C10878&lt; $D$4+1,MOD(((ROW(B10878)-ROW(B$7))),$C$5)+1,"")</f>
        <v/>
      </c>
      <c r="C10878" s="28">
        <f>ROUNDDOWN(((ROW(C10878)-ROW(C$7))/C$5)+1,0)</f>
        <v/>
      </c>
    </row>
    <row r="10879">
      <c r="B10879" s="28">
        <f>IF(C10879&lt; $D$4+1,MOD(((ROW(B10879)-ROW(B$7))),$C$5)+1,"")</f>
        <v/>
      </c>
      <c r="C10879" s="28">
        <f>ROUNDDOWN(((ROW(C10879)-ROW(C$7))/C$5)+1,0)</f>
        <v/>
      </c>
    </row>
    <row r="10880">
      <c r="B10880" s="28">
        <f>IF(C10880&lt; $D$4+1,MOD(((ROW(B10880)-ROW(B$7))),$C$5)+1,"")</f>
        <v/>
      </c>
      <c r="C10880" s="28">
        <f>ROUNDDOWN(((ROW(C10880)-ROW(C$7))/C$5)+1,0)</f>
        <v/>
      </c>
    </row>
    <row r="10881">
      <c r="B10881" s="28">
        <f>IF(C10881&lt; $D$4+1,MOD(((ROW(B10881)-ROW(B$7))),$C$5)+1,"")</f>
        <v/>
      </c>
      <c r="C10881" s="28">
        <f>ROUNDDOWN(((ROW(C10881)-ROW(C$7))/C$5)+1,0)</f>
        <v/>
      </c>
    </row>
    <row r="10882">
      <c r="B10882" s="28">
        <f>IF(C10882&lt; $D$4+1,MOD(((ROW(B10882)-ROW(B$7))),$C$5)+1,"")</f>
        <v/>
      </c>
      <c r="C10882" s="28">
        <f>ROUNDDOWN(((ROW(C10882)-ROW(C$7))/C$5)+1,0)</f>
        <v/>
      </c>
    </row>
    <row r="10883">
      <c r="B10883" s="28">
        <f>IF(C10883&lt; $D$4+1,MOD(((ROW(B10883)-ROW(B$7))),$C$5)+1,"")</f>
        <v/>
      </c>
      <c r="C10883" s="28">
        <f>ROUNDDOWN(((ROW(C10883)-ROW(C$7))/C$5)+1,0)</f>
        <v/>
      </c>
    </row>
    <row r="10884">
      <c r="B10884" s="28">
        <f>IF(C10884&lt; $D$4+1,MOD(((ROW(B10884)-ROW(B$7))),$C$5)+1,"")</f>
        <v/>
      </c>
      <c r="C10884" s="28">
        <f>ROUNDDOWN(((ROW(C10884)-ROW(C$7))/C$5)+1,0)</f>
        <v/>
      </c>
    </row>
    <row r="10885">
      <c r="B10885" s="28">
        <f>IF(C10885&lt; $D$4+1,MOD(((ROW(B10885)-ROW(B$7))),$C$5)+1,"")</f>
        <v/>
      </c>
      <c r="C10885" s="28">
        <f>ROUNDDOWN(((ROW(C10885)-ROW(C$7))/C$5)+1,0)</f>
        <v/>
      </c>
    </row>
    <row r="10886">
      <c r="B10886" s="28">
        <f>IF(C10886&lt; $D$4+1,MOD(((ROW(B10886)-ROW(B$7))),$C$5)+1,"")</f>
        <v/>
      </c>
      <c r="C10886" s="28">
        <f>ROUNDDOWN(((ROW(C10886)-ROW(C$7))/C$5)+1,0)</f>
        <v/>
      </c>
    </row>
    <row r="10887">
      <c r="B10887" s="28">
        <f>IF(C10887&lt; $D$4+1,MOD(((ROW(B10887)-ROW(B$7))),$C$5)+1,"")</f>
        <v/>
      </c>
      <c r="C10887" s="28">
        <f>ROUNDDOWN(((ROW(C10887)-ROW(C$7))/C$5)+1,0)</f>
        <v/>
      </c>
    </row>
    <row r="10888">
      <c r="B10888" s="28">
        <f>IF(C10888&lt; $D$4+1,MOD(((ROW(B10888)-ROW(B$7))),$C$5)+1,"")</f>
        <v/>
      </c>
      <c r="C10888" s="28">
        <f>ROUNDDOWN(((ROW(C10888)-ROW(C$7))/C$5)+1,0)</f>
        <v/>
      </c>
    </row>
    <row r="10889">
      <c r="B10889" s="28">
        <f>IF(C10889&lt; $D$4+1,MOD(((ROW(B10889)-ROW(B$7))),$C$5)+1,"")</f>
        <v/>
      </c>
      <c r="C10889" s="28">
        <f>ROUNDDOWN(((ROW(C10889)-ROW(C$7))/C$5)+1,0)</f>
        <v/>
      </c>
    </row>
    <row r="10890">
      <c r="B10890" s="28">
        <f>IF(C10890&lt; $D$4+1,MOD(((ROW(B10890)-ROW(B$7))),$C$5)+1,"")</f>
        <v/>
      </c>
      <c r="C10890" s="28">
        <f>ROUNDDOWN(((ROW(C10890)-ROW(C$7))/C$5)+1,0)</f>
        <v/>
      </c>
    </row>
    <row r="10891">
      <c r="B10891" s="28">
        <f>IF(C10891&lt; $D$4+1,MOD(((ROW(B10891)-ROW(B$7))),$C$5)+1,"")</f>
        <v/>
      </c>
      <c r="C10891" s="28">
        <f>ROUNDDOWN(((ROW(C10891)-ROW(C$7))/C$5)+1,0)</f>
        <v/>
      </c>
    </row>
    <row r="10892">
      <c r="B10892" s="28">
        <f>IF(C10892&lt; $D$4+1,MOD(((ROW(B10892)-ROW(B$7))),$C$5)+1,"")</f>
        <v/>
      </c>
      <c r="C10892" s="28">
        <f>ROUNDDOWN(((ROW(C10892)-ROW(C$7))/C$5)+1,0)</f>
        <v/>
      </c>
    </row>
    <row r="10893">
      <c r="B10893" s="28">
        <f>IF(C10893&lt; $D$4+1,MOD(((ROW(B10893)-ROW(B$7))),$C$5)+1,"")</f>
        <v/>
      </c>
      <c r="C10893" s="28">
        <f>ROUNDDOWN(((ROW(C10893)-ROW(C$7))/C$5)+1,0)</f>
        <v/>
      </c>
    </row>
    <row r="10894">
      <c r="B10894" s="28">
        <f>IF(C10894&lt; $D$4+1,MOD(((ROW(B10894)-ROW(B$7))),$C$5)+1,"")</f>
        <v/>
      </c>
      <c r="C10894" s="28">
        <f>ROUNDDOWN(((ROW(C10894)-ROW(C$7))/C$5)+1,0)</f>
        <v/>
      </c>
    </row>
    <row r="10895">
      <c r="B10895" s="28">
        <f>IF(C10895&lt; $D$4+1,MOD(((ROW(B10895)-ROW(B$7))),$C$5)+1,"")</f>
        <v/>
      </c>
      <c r="C10895" s="28">
        <f>ROUNDDOWN(((ROW(C10895)-ROW(C$7))/C$5)+1,0)</f>
        <v/>
      </c>
    </row>
    <row r="10896">
      <c r="B10896" s="28">
        <f>IF(C10896&lt; $D$4+1,MOD(((ROW(B10896)-ROW(B$7))),$C$5)+1,"")</f>
        <v/>
      </c>
      <c r="C10896" s="28">
        <f>ROUNDDOWN(((ROW(C10896)-ROW(C$7))/C$5)+1,0)</f>
        <v/>
      </c>
    </row>
    <row r="10897">
      <c r="B10897" s="28">
        <f>IF(C10897&lt; $D$4+1,MOD(((ROW(B10897)-ROW(B$7))),$C$5)+1,"")</f>
        <v/>
      </c>
      <c r="C10897" s="28">
        <f>ROUNDDOWN(((ROW(C10897)-ROW(C$7))/C$5)+1,0)</f>
        <v/>
      </c>
    </row>
    <row r="10898">
      <c r="B10898" s="28">
        <f>IF(C10898&lt; $D$4+1,MOD(((ROW(B10898)-ROW(B$7))),$C$5)+1,"")</f>
        <v/>
      </c>
      <c r="C10898" s="28">
        <f>ROUNDDOWN(((ROW(C10898)-ROW(C$7))/C$5)+1,0)</f>
        <v/>
      </c>
    </row>
    <row r="10899">
      <c r="B10899" s="28">
        <f>IF(C10899&lt; $D$4+1,MOD(((ROW(B10899)-ROW(B$7))),$C$5)+1,"")</f>
        <v/>
      </c>
      <c r="C10899" s="28">
        <f>ROUNDDOWN(((ROW(C10899)-ROW(C$7))/C$5)+1,0)</f>
        <v/>
      </c>
    </row>
    <row r="10900">
      <c r="B10900" s="28">
        <f>IF(C10900&lt; $D$4+1,MOD(((ROW(B10900)-ROW(B$7))),$C$5)+1,"")</f>
        <v/>
      </c>
      <c r="C10900" s="28">
        <f>ROUNDDOWN(((ROW(C10900)-ROW(C$7))/C$5)+1,0)</f>
        <v/>
      </c>
    </row>
    <row r="10901">
      <c r="B10901" s="28">
        <f>IF(C10901&lt; $D$4+1,MOD(((ROW(B10901)-ROW(B$7))),$C$5)+1,"")</f>
        <v/>
      </c>
      <c r="C10901" s="28">
        <f>ROUNDDOWN(((ROW(C10901)-ROW(C$7))/C$5)+1,0)</f>
        <v/>
      </c>
    </row>
    <row r="10902">
      <c r="B10902" s="28">
        <f>IF(C10902&lt; $D$4+1,MOD(((ROW(B10902)-ROW(B$7))),$C$5)+1,"")</f>
        <v/>
      </c>
      <c r="C10902" s="28">
        <f>ROUNDDOWN(((ROW(C10902)-ROW(C$7))/C$5)+1,0)</f>
        <v/>
      </c>
    </row>
    <row r="10903">
      <c r="B10903" s="28">
        <f>IF(C10903&lt; $D$4+1,MOD(((ROW(B10903)-ROW(B$7))),$C$5)+1,"")</f>
        <v/>
      </c>
      <c r="C10903" s="28">
        <f>ROUNDDOWN(((ROW(C10903)-ROW(C$7))/C$5)+1,0)</f>
        <v/>
      </c>
    </row>
    <row r="10904">
      <c r="B10904" s="28">
        <f>IF(C10904&lt; $D$4+1,MOD(((ROW(B10904)-ROW(B$7))),$C$5)+1,"")</f>
        <v/>
      </c>
      <c r="C10904" s="28">
        <f>ROUNDDOWN(((ROW(C10904)-ROW(C$7))/C$5)+1,0)</f>
        <v/>
      </c>
    </row>
    <row r="10905">
      <c r="B10905" s="28">
        <f>IF(C10905&lt; $D$4+1,MOD(((ROW(B10905)-ROW(B$7))),$C$5)+1,"")</f>
        <v/>
      </c>
      <c r="C10905" s="28">
        <f>ROUNDDOWN(((ROW(C10905)-ROW(C$7))/C$5)+1,0)</f>
        <v/>
      </c>
    </row>
    <row r="10906">
      <c r="B10906" s="28">
        <f>IF(C10906&lt; $D$4+1,MOD(((ROW(B10906)-ROW(B$7))),$C$5)+1,"")</f>
        <v/>
      </c>
      <c r="C10906" s="28">
        <f>ROUNDDOWN(((ROW(C10906)-ROW(C$7))/C$5)+1,0)</f>
        <v/>
      </c>
    </row>
    <row r="10907">
      <c r="B10907" s="28">
        <f>IF(C10907&lt; $D$4+1,MOD(((ROW(B10907)-ROW(B$7))),$C$5)+1,"")</f>
        <v/>
      </c>
      <c r="C10907" s="28">
        <f>ROUNDDOWN(((ROW(C10907)-ROW(C$7))/C$5)+1,0)</f>
        <v/>
      </c>
    </row>
    <row r="10908">
      <c r="B10908" s="28">
        <f>IF(C10908&lt; $D$4+1,MOD(((ROW(B10908)-ROW(B$7))),$C$5)+1,"")</f>
        <v/>
      </c>
      <c r="C10908" s="28">
        <f>ROUNDDOWN(((ROW(C10908)-ROW(C$7))/C$5)+1,0)</f>
        <v/>
      </c>
    </row>
    <row r="10909">
      <c r="B10909" s="28">
        <f>IF(C10909&lt; $D$4+1,MOD(((ROW(B10909)-ROW(B$7))),$C$5)+1,"")</f>
        <v/>
      </c>
      <c r="C10909" s="28">
        <f>ROUNDDOWN(((ROW(C10909)-ROW(C$7))/C$5)+1,0)</f>
        <v/>
      </c>
    </row>
    <row r="10910">
      <c r="B10910" s="28">
        <f>IF(C10910&lt; $D$4+1,MOD(((ROW(B10910)-ROW(B$7))),$C$5)+1,"")</f>
        <v/>
      </c>
      <c r="C10910" s="28">
        <f>ROUNDDOWN(((ROW(C10910)-ROW(C$7))/C$5)+1,0)</f>
        <v/>
      </c>
    </row>
    <row r="10911">
      <c r="B10911" s="28">
        <f>IF(C10911&lt; $D$4+1,MOD(((ROW(B10911)-ROW(B$7))),$C$5)+1,"")</f>
        <v/>
      </c>
      <c r="C10911" s="28">
        <f>ROUNDDOWN(((ROW(C10911)-ROW(C$7))/C$5)+1,0)</f>
        <v/>
      </c>
    </row>
    <row r="10912">
      <c r="B10912" s="28">
        <f>IF(C10912&lt; $D$4+1,MOD(((ROW(B10912)-ROW(B$7))),$C$5)+1,"")</f>
        <v/>
      </c>
      <c r="C10912" s="28">
        <f>ROUNDDOWN(((ROW(C10912)-ROW(C$7))/C$5)+1,0)</f>
        <v/>
      </c>
    </row>
    <row r="10913">
      <c r="B10913" s="28">
        <f>IF(C10913&lt; $D$4+1,MOD(((ROW(B10913)-ROW(B$7))),$C$5)+1,"")</f>
        <v/>
      </c>
      <c r="C10913" s="28">
        <f>ROUNDDOWN(((ROW(C10913)-ROW(C$7))/C$5)+1,0)</f>
        <v/>
      </c>
    </row>
    <row r="10914">
      <c r="B10914" s="28">
        <f>IF(C10914&lt; $D$4+1,MOD(((ROW(B10914)-ROW(B$7))),$C$5)+1,"")</f>
        <v/>
      </c>
      <c r="C10914" s="28">
        <f>ROUNDDOWN(((ROW(C10914)-ROW(C$7))/C$5)+1,0)</f>
        <v/>
      </c>
    </row>
    <row r="10915">
      <c r="B10915" s="28">
        <f>IF(C10915&lt; $D$4+1,MOD(((ROW(B10915)-ROW(B$7))),$C$5)+1,"")</f>
        <v/>
      </c>
      <c r="C10915" s="28">
        <f>ROUNDDOWN(((ROW(C10915)-ROW(C$7))/C$5)+1,0)</f>
        <v/>
      </c>
    </row>
    <row r="10916">
      <c r="B10916" s="28">
        <f>IF(C10916&lt; $D$4+1,MOD(((ROW(B10916)-ROW(B$7))),$C$5)+1,"")</f>
        <v/>
      </c>
      <c r="C10916" s="28">
        <f>ROUNDDOWN(((ROW(C10916)-ROW(C$7))/C$5)+1,0)</f>
        <v/>
      </c>
    </row>
    <row r="10917">
      <c r="B10917" s="28">
        <f>IF(C10917&lt; $D$4+1,MOD(((ROW(B10917)-ROW(B$7))),$C$5)+1,"")</f>
        <v/>
      </c>
      <c r="C10917" s="28">
        <f>ROUNDDOWN(((ROW(C10917)-ROW(C$7))/C$5)+1,0)</f>
        <v/>
      </c>
    </row>
    <row r="10918">
      <c r="B10918" s="28">
        <f>IF(C10918&lt; $D$4+1,MOD(((ROW(B10918)-ROW(B$7))),$C$5)+1,"")</f>
        <v/>
      </c>
      <c r="C10918" s="28">
        <f>ROUNDDOWN(((ROW(C10918)-ROW(C$7))/C$5)+1,0)</f>
        <v/>
      </c>
    </row>
    <row r="10919">
      <c r="B10919" s="28">
        <f>IF(C10919&lt; $D$4+1,MOD(((ROW(B10919)-ROW(B$7))),$C$5)+1,"")</f>
        <v/>
      </c>
      <c r="C10919" s="28">
        <f>ROUNDDOWN(((ROW(C10919)-ROW(C$7))/C$5)+1,0)</f>
        <v/>
      </c>
    </row>
    <row r="10920">
      <c r="B10920" s="28">
        <f>IF(C10920&lt; $D$4+1,MOD(((ROW(B10920)-ROW(B$7))),$C$5)+1,"")</f>
        <v/>
      </c>
      <c r="C10920" s="28">
        <f>ROUNDDOWN(((ROW(C10920)-ROW(C$7))/C$5)+1,0)</f>
        <v/>
      </c>
    </row>
    <row r="10921">
      <c r="B10921" s="28">
        <f>IF(C10921&lt; $D$4+1,MOD(((ROW(B10921)-ROW(B$7))),$C$5)+1,"")</f>
        <v/>
      </c>
      <c r="C10921" s="28">
        <f>ROUNDDOWN(((ROW(C10921)-ROW(C$7))/C$5)+1,0)</f>
        <v/>
      </c>
    </row>
    <row r="10922">
      <c r="B10922" s="28">
        <f>IF(C10922&lt; $D$4+1,MOD(((ROW(B10922)-ROW(B$7))),$C$5)+1,"")</f>
        <v/>
      </c>
      <c r="C10922" s="28">
        <f>ROUNDDOWN(((ROW(C10922)-ROW(C$7))/C$5)+1,0)</f>
        <v/>
      </c>
    </row>
    <row r="10923">
      <c r="B10923" s="28">
        <f>IF(C10923&lt; $D$4+1,MOD(((ROW(B10923)-ROW(B$7))),$C$5)+1,"")</f>
        <v/>
      </c>
      <c r="C10923" s="28">
        <f>ROUNDDOWN(((ROW(C10923)-ROW(C$7))/C$5)+1,0)</f>
        <v/>
      </c>
    </row>
    <row r="10924">
      <c r="B10924" s="28">
        <f>IF(C10924&lt; $D$4+1,MOD(((ROW(B10924)-ROW(B$7))),$C$5)+1,"")</f>
        <v/>
      </c>
      <c r="C10924" s="28">
        <f>ROUNDDOWN(((ROW(C10924)-ROW(C$7))/C$5)+1,0)</f>
        <v/>
      </c>
    </row>
    <row r="10925">
      <c r="B10925" s="28">
        <f>IF(C10925&lt; $D$4+1,MOD(((ROW(B10925)-ROW(B$7))),$C$5)+1,"")</f>
        <v/>
      </c>
      <c r="C10925" s="28">
        <f>ROUNDDOWN(((ROW(C10925)-ROW(C$7))/C$5)+1,0)</f>
        <v/>
      </c>
    </row>
    <row r="10926">
      <c r="B10926" s="28">
        <f>IF(C10926&lt; $D$4+1,MOD(((ROW(B10926)-ROW(B$7))),$C$5)+1,"")</f>
        <v/>
      </c>
      <c r="C10926" s="28">
        <f>ROUNDDOWN(((ROW(C10926)-ROW(C$7))/C$5)+1,0)</f>
        <v/>
      </c>
    </row>
    <row r="10927">
      <c r="B10927" s="28">
        <f>IF(C10927&lt; $D$4+1,MOD(((ROW(B10927)-ROW(B$7))),$C$5)+1,"")</f>
        <v/>
      </c>
      <c r="C10927" s="28">
        <f>ROUNDDOWN(((ROW(C10927)-ROW(C$7))/C$5)+1,0)</f>
        <v/>
      </c>
    </row>
    <row r="10928">
      <c r="B10928" s="28">
        <f>IF(C10928&lt; $D$4+1,MOD(((ROW(B10928)-ROW(B$7))),$C$5)+1,"")</f>
        <v/>
      </c>
      <c r="C10928" s="28">
        <f>ROUNDDOWN(((ROW(C10928)-ROW(C$7))/C$5)+1,0)</f>
        <v/>
      </c>
    </row>
    <row r="10929">
      <c r="B10929" s="28">
        <f>IF(C10929&lt; $D$4+1,MOD(((ROW(B10929)-ROW(B$7))),$C$5)+1,"")</f>
        <v/>
      </c>
      <c r="C10929" s="28">
        <f>ROUNDDOWN(((ROW(C10929)-ROW(C$7))/C$5)+1,0)</f>
        <v/>
      </c>
    </row>
    <row r="10930">
      <c r="B10930" s="28">
        <f>IF(C10930&lt; $D$4+1,MOD(((ROW(B10930)-ROW(B$7))),$C$5)+1,"")</f>
        <v/>
      </c>
      <c r="C10930" s="28">
        <f>ROUNDDOWN(((ROW(C10930)-ROW(C$7))/C$5)+1,0)</f>
        <v/>
      </c>
    </row>
    <row r="10931">
      <c r="B10931" s="28">
        <f>IF(C10931&lt; $D$4+1,MOD(((ROW(B10931)-ROW(B$7))),$C$5)+1,"")</f>
        <v/>
      </c>
      <c r="C10931" s="28">
        <f>ROUNDDOWN(((ROW(C10931)-ROW(C$7))/C$5)+1,0)</f>
        <v/>
      </c>
    </row>
    <row r="10932">
      <c r="B10932" s="28">
        <f>IF(C10932&lt; $D$4+1,MOD(((ROW(B10932)-ROW(B$7))),$C$5)+1,"")</f>
        <v/>
      </c>
      <c r="C10932" s="28">
        <f>ROUNDDOWN(((ROW(C10932)-ROW(C$7))/C$5)+1,0)</f>
        <v/>
      </c>
    </row>
    <row r="10933">
      <c r="B10933" s="28">
        <f>IF(C10933&lt; $D$4+1,MOD(((ROW(B10933)-ROW(B$7))),$C$5)+1,"")</f>
        <v/>
      </c>
      <c r="C10933" s="28">
        <f>ROUNDDOWN(((ROW(C10933)-ROW(C$7))/C$5)+1,0)</f>
        <v/>
      </c>
    </row>
    <row r="10934">
      <c r="B10934" s="28">
        <f>IF(C10934&lt; $D$4+1,MOD(((ROW(B10934)-ROW(B$7))),$C$5)+1,"")</f>
        <v/>
      </c>
      <c r="C10934" s="28">
        <f>ROUNDDOWN(((ROW(C10934)-ROW(C$7))/C$5)+1,0)</f>
        <v/>
      </c>
    </row>
    <row r="10935">
      <c r="B10935" s="28">
        <f>IF(C10935&lt; $D$4+1,MOD(((ROW(B10935)-ROW(B$7))),$C$5)+1,"")</f>
        <v/>
      </c>
      <c r="C10935" s="28">
        <f>ROUNDDOWN(((ROW(C10935)-ROW(C$7))/C$5)+1,0)</f>
        <v/>
      </c>
    </row>
    <row r="10936">
      <c r="B10936" s="28">
        <f>IF(C10936&lt; $D$4+1,MOD(((ROW(B10936)-ROW(B$7))),$C$5)+1,"")</f>
        <v/>
      </c>
      <c r="C10936" s="28">
        <f>ROUNDDOWN(((ROW(C10936)-ROW(C$7))/C$5)+1,0)</f>
        <v/>
      </c>
    </row>
    <row r="10937">
      <c r="B10937" s="28">
        <f>IF(C10937&lt; $D$4+1,MOD(((ROW(B10937)-ROW(B$7))),$C$5)+1,"")</f>
        <v/>
      </c>
      <c r="C10937" s="28">
        <f>ROUNDDOWN(((ROW(C10937)-ROW(C$7))/C$5)+1,0)</f>
        <v/>
      </c>
    </row>
    <row r="10938">
      <c r="B10938" s="28">
        <f>IF(C10938&lt; $D$4+1,MOD(((ROW(B10938)-ROW(B$7))),$C$5)+1,"")</f>
        <v/>
      </c>
      <c r="C10938" s="28">
        <f>ROUNDDOWN(((ROW(C10938)-ROW(C$7))/C$5)+1,0)</f>
        <v/>
      </c>
    </row>
    <row r="10939">
      <c r="B10939" s="28">
        <f>IF(C10939&lt; $D$4+1,MOD(((ROW(B10939)-ROW(B$7))),$C$5)+1,"")</f>
        <v/>
      </c>
      <c r="C10939" s="28">
        <f>ROUNDDOWN(((ROW(C10939)-ROW(C$7))/C$5)+1,0)</f>
        <v/>
      </c>
    </row>
    <row r="10940">
      <c r="B10940" s="28">
        <f>IF(C10940&lt; $D$4+1,MOD(((ROW(B10940)-ROW(B$7))),$C$5)+1,"")</f>
        <v/>
      </c>
      <c r="C10940" s="28">
        <f>ROUNDDOWN(((ROW(C10940)-ROW(C$7))/C$5)+1,0)</f>
        <v/>
      </c>
    </row>
    <row r="10941">
      <c r="B10941" s="28">
        <f>IF(C10941&lt; $D$4+1,MOD(((ROW(B10941)-ROW(B$7))),$C$5)+1,"")</f>
        <v/>
      </c>
      <c r="C10941" s="28">
        <f>ROUNDDOWN(((ROW(C10941)-ROW(C$7))/C$5)+1,0)</f>
        <v/>
      </c>
    </row>
    <row r="10942">
      <c r="B10942" s="28">
        <f>IF(C10942&lt; $D$4+1,MOD(((ROW(B10942)-ROW(B$7))),$C$5)+1,"")</f>
        <v/>
      </c>
      <c r="C10942" s="28">
        <f>ROUNDDOWN(((ROW(C10942)-ROW(C$7))/C$5)+1,0)</f>
        <v/>
      </c>
    </row>
    <row r="10943">
      <c r="B10943" s="28">
        <f>IF(C10943&lt; $D$4+1,MOD(((ROW(B10943)-ROW(B$7))),$C$5)+1,"")</f>
        <v/>
      </c>
      <c r="C10943" s="28">
        <f>ROUNDDOWN(((ROW(C10943)-ROW(C$7))/C$5)+1,0)</f>
        <v/>
      </c>
    </row>
    <row r="10944">
      <c r="B10944" s="28">
        <f>IF(C10944&lt; $D$4+1,MOD(((ROW(B10944)-ROW(B$7))),$C$5)+1,"")</f>
        <v/>
      </c>
      <c r="C10944" s="28">
        <f>ROUNDDOWN(((ROW(C10944)-ROW(C$7))/C$5)+1,0)</f>
        <v/>
      </c>
    </row>
    <row r="10945">
      <c r="B10945" s="28">
        <f>IF(C10945&lt; $D$4+1,MOD(((ROW(B10945)-ROW(B$7))),$C$5)+1,"")</f>
        <v/>
      </c>
      <c r="C10945" s="28">
        <f>ROUNDDOWN(((ROW(C10945)-ROW(C$7))/C$5)+1,0)</f>
        <v/>
      </c>
    </row>
    <row r="10946">
      <c r="B10946" s="28">
        <f>IF(C10946&lt; $D$4+1,MOD(((ROW(B10946)-ROW(B$7))),$C$5)+1,"")</f>
        <v/>
      </c>
      <c r="C10946" s="28">
        <f>ROUNDDOWN(((ROW(C10946)-ROW(C$7))/C$5)+1,0)</f>
        <v/>
      </c>
    </row>
    <row r="10947">
      <c r="B10947" s="28">
        <f>IF(C10947&lt; $D$4+1,MOD(((ROW(B10947)-ROW(B$7))),$C$5)+1,"")</f>
        <v/>
      </c>
      <c r="C10947" s="28">
        <f>ROUNDDOWN(((ROW(C10947)-ROW(C$7))/C$5)+1,0)</f>
        <v/>
      </c>
    </row>
    <row r="10948">
      <c r="B10948" s="28">
        <f>IF(C10948&lt; $D$4+1,MOD(((ROW(B10948)-ROW(B$7))),$C$5)+1,"")</f>
        <v/>
      </c>
      <c r="C10948" s="28">
        <f>ROUNDDOWN(((ROW(C10948)-ROW(C$7))/C$5)+1,0)</f>
        <v/>
      </c>
    </row>
    <row r="10949">
      <c r="B10949" s="28">
        <f>IF(C10949&lt; $D$4+1,MOD(((ROW(B10949)-ROW(B$7))),$C$5)+1,"")</f>
        <v/>
      </c>
      <c r="C10949" s="28">
        <f>ROUNDDOWN(((ROW(C10949)-ROW(C$7))/C$5)+1,0)</f>
        <v/>
      </c>
    </row>
    <row r="10950">
      <c r="B10950" s="28">
        <f>IF(C10950&lt; $D$4+1,MOD(((ROW(B10950)-ROW(B$7))),$C$5)+1,"")</f>
        <v/>
      </c>
      <c r="C10950" s="28">
        <f>ROUNDDOWN(((ROW(C10950)-ROW(C$7))/C$5)+1,0)</f>
        <v/>
      </c>
    </row>
    <row r="10951">
      <c r="B10951" s="28">
        <f>IF(C10951&lt; $D$4+1,MOD(((ROW(B10951)-ROW(B$7))),$C$5)+1,"")</f>
        <v/>
      </c>
      <c r="C10951" s="28">
        <f>ROUNDDOWN(((ROW(C10951)-ROW(C$7))/C$5)+1,0)</f>
        <v/>
      </c>
    </row>
    <row r="10952">
      <c r="B10952" s="28">
        <f>IF(C10952&lt; $D$4+1,MOD(((ROW(B10952)-ROW(B$7))),$C$5)+1,"")</f>
        <v/>
      </c>
      <c r="C10952" s="28">
        <f>ROUNDDOWN(((ROW(C10952)-ROW(C$7))/C$5)+1,0)</f>
        <v/>
      </c>
    </row>
    <row r="10953">
      <c r="B10953" s="28">
        <f>IF(C10953&lt; $D$4+1,MOD(((ROW(B10953)-ROW(B$7))),$C$5)+1,"")</f>
        <v/>
      </c>
      <c r="C10953" s="28">
        <f>ROUNDDOWN(((ROW(C10953)-ROW(C$7))/C$5)+1,0)</f>
        <v/>
      </c>
    </row>
    <row r="10954">
      <c r="B10954" s="28">
        <f>IF(C10954&lt; $D$4+1,MOD(((ROW(B10954)-ROW(B$7))),$C$5)+1,"")</f>
        <v/>
      </c>
      <c r="C10954" s="28">
        <f>ROUNDDOWN(((ROW(C10954)-ROW(C$7))/C$5)+1,0)</f>
        <v/>
      </c>
    </row>
    <row r="10955">
      <c r="B10955" s="28">
        <f>IF(C10955&lt; $D$4+1,MOD(((ROW(B10955)-ROW(B$7))),$C$5)+1,"")</f>
        <v/>
      </c>
      <c r="C10955" s="28">
        <f>ROUNDDOWN(((ROW(C10955)-ROW(C$7))/C$5)+1,0)</f>
        <v/>
      </c>
    </row>
    <row r="10956">
      <c r="B10956" s="28">
        <f>IF(C10956&lt; $D$4+1,MOD(((ROW(B10956)-ROW(B$7))),$C$5)+1,"")</f>
        <v/>
      </c>
      <c r="C10956" s="28">
        <f>ROUNDDOWN(((ROW(C10956)-ROW(C$7))/C$5)+1,0)</f>
        <v/>
      </c>
    </row>
    <row r="10957">
      <c r="B10957" s="28">
        <f>IF(C10957&lt; $D$4+1,MOD(((ROW(B10957)-ROW(B$7))),$C$5)+1,"")</f>
        <v/>
      </c>
      <c r="C10957" s="28">
        <f>ROUNDDOWN(((ROW(C10957)-ROW(C$7))/C$5)+1,0)</f>
        <v/>
      </c>
    </row>
    <row r="10958">
      <c r="B10958" s="28">
        <f>IF(C10958&lt; $D$4+1,MOD(((ROW(B10958)-ROW(B$7))),$C$5)+1,"")</f>
        <v/>
      </c>
      <c r="C10958" s="28">
        <f>ROUNDDOWN(((ROW(C10958)-ROW(C$7))/C$5)+1,0)</f>
        <v/>
      </c>
    </row>
    <row r="10959">
      <c r="B10959" s="28">
        <f>IF(C10959&lt; $D$4+1,MOD(((ROW(B10959)-ROW(B$7))),$C$5)+1,"")</f>
        <v/>
      </c>
      <c r="C10959" s="28">
        <f>ROUNDDOWN(((ROW(C10959)-ROW(C$7))/C$5)+1,0)</f>
        <v/>
      </c>
    </row>
    <row r="10960">
      <c r="B10960" s="28">
        <f>IF(C10960&lt; $D$4+1,MOD(((ROW(B10960)-ROW(B$7))),$C$5)+1,"")</f>
        <v/>
      </c>
      <c r="C10960" s="28">
        <f>ROUNDDOWN(((ROW(C10960)-ROW(C$7))/C$5)+1,0)</f>
        <v/>
      </c>
    </row>
    <row r="10961">
      <c r="B10961" s="28">
        <f>IF(C10961&lt; $D$4+1,MOD(((ROW(B10961)-ROW(B$7))),$C$5)+1,"")</f>
        <v/>
      </c>
      <c r="C10961" s="28">
        <f>ROUNDDOWN(((ROW(C10961)-ROW(C$7))/C$5)+1,0)</f>
        <v/>
      </c>
    </row>
    <row r="10962">
      <c r="B10962" s="28">
        <f>IF(C10962&lt; $D$4+1,MOD(((ROW(B10962)-ROW(B$7))),$C$5)+1,"")</f>
        <v/>
      </c>
      <c r="C10962" s="28">
        <f>ROUNDDOWN(((ROW(C10962)-ROW(C$7))/C$5)+1,0)</f>
        <v/>
      </c>
    </row>
    <row r="10963">
      <c r="B10963" s="28">
        <f>IF(C10963&lt; $D$4+1,MOD(((ROW(B10963)-ROW(B$7))),$C$5)+1,"")</f>
        <v/>
      </c>
      <c r="C10963" s="28">
        <f>ROUNDDOWN(((ROW(C10963)-ROW(C$7))/C$5)+1,0)</f>
        <v/>
      </c>
    </row>
    <row r="10964">
      <c r="B10964" s="28">
        <f>IF(C10964&lt; $D$4+1,MOD(((ROW(B10964)-ROW(B$7))),$C$5)+1,"")</f>
        <v/>
      </c>
      <c r="C10964" s="28">
        <f>ROUNDDOWN(((ROW(C10964)-ROW(C$7))/C$5)+1,0)</f>
        <v/>
      </c>
    </row>
    <row r="10965">
      <c r="B10965" s="28">
        <f>IF(C10965&lt; $D$4+1,MOD(((ROW(B10965)-ROW(B$7))),$C$5)+1,"")</f>
        <v/>
      </c>
      <c r="C10965" s="28">
        <f>ROUNDDOWN(((ROW(C10965)-ROW(C$7))/C$5)+1,0)</f>
        <v/>
      </c>
    </row>
    <row r="10966">
      <c r="B10966" s="28">
        <f>IF(C10966&lt; $D$4+1,MOD(((ROW(B10966)-ROW(B$7))),$C$5)+1,"")</f>
        <v/>
      </c>
      <c r="C10966" s="28">
        <f>ROUNDDOWN(((ROW(C10966)-ROW(C$7))/C$5)+1,0)</f>
        <v/>
      </c>
    </row>
    <row r="10967">
      <c r="B10967" s="28">
        <f>IF(C10967&lt; $D$4+1,MOD(((ROW(B10967)-ROW(B$7))),$C$5)+1,"")</f>
        <v/>
      </c>
      <c r="C10967" s="28">
        <f>ROUNDDOWN(((ROW(C10967)-ROW(C$7))/C$5)+1,0)</f>
        <v/>
      </c>
    </row>
    <row r="10968">
      <c r="B10968" s="28">
        <f>IF(C10968&lt; $D$4+1,MOD(((ROW(B10968)-ROW(B$7))),$C$5)+1,"")</f>
        <v/>
      </c>
      <c r="C10968" s="28">
        <f>ROUNDDOWN(((ROW(C10968)-ROW(C$7))/C$5)+1,0)</f>
        <v/>
      </c>
    </row>
    <row r="10969">
      <c r="B10969" s="28">
        <f>IF(C10969&lt; $D$4+1,MOD(((ROW(B10969)-ROW(B$7))),$C$5)+1,"")</f>
        <v/>
      </c>
      <c r="C10969" s="28">
        <f>ROUNDDOWN(((ROW(C10969)-ROW(C$7))/C$5)+1,0)</f>
        <v/>
      </c>
    </row>
    <row r="10970">
      <c r="B10970" s="28">
        <f>IF(C10970&lt; $D$4+1,MOD(((ROW(B10970)-ROW(B$7))),$C$5)+1,"")</f>
        <v/>
      </c>
      <c r="C10970" s="28">
        <f>ROUNDDOWN(((ROW(C10970)-ROW(C$7))/C$5)+1,0)</f>
        <v/>
      </c>
    </row>
    <row r="10971">
      <c r="B10971" s="28">
        <f>IF(C10971&lt; $D$4+1,MOD(((ROW(B10971)-ROW(B$7))),$C$5)+1,"")</f>
        <v/>
      </c>
      <c r="C10971" s="28">
        <f>ROUNDDOWN(((ROW(C10971)-ROW(C$7))/C$5)+1,0)</f>
        <v/>
      </c>
    </row>
    <row r="10972">
      <c r="B10972" s="28">
        <f>IF(C10972&lt; $D$4+1,MOD(((ROW(B10972)-ROW(B$7))),$C$5)+1,"")</f>
        <v/>
      </c>
      <c r="C10972" s="28">
        <f>ROUNDDOWN(((ROW(C10972)-ROW(C$7))/C$5)+1,0)</f>
        <v/>
      </c>
    </row>
    <row r="10973">
      <c r="B10973" s="28">
        <f>IF(C10973&lt; $D$4+1,MOD(((ROW(B10973)-ROW(B$7))),$C$5)+1,"")</f>
        <v/>
      </c>
      <c r="C10973" s="28">
        <f>ROUNDDOWN(((ROW(C10973)-ROW(C$7))/C$5)+1,0)</f>
        <v/>
      </c>
    </row>
    <row r="10974">
      <c r="B10974" s="28">
        <f>IF(C10974&lt; $D$4+1,MOD(((ROW(B10974)-ROW(B$7))),$C$5)+1,"")</f>
        <v/>
      </c>
      <c r="C10974" s="28">
        <f>ROUNDDOWN(((ROW(C10974)-ROW(C$7))/C$5)+1,0)</f>
        <v/>
      </c>
    </row>
    <row r="10975">
      <c r="B10975" s="28">
        <f>IF(C10975&lt; $D$4+1,MOD(((ROW(B10975)-ROW(B$7))),$C$5)+1,"")</f>
        <v/>
      </c>
      <c r="C10975" s="28">
        <f>ROUNDDOWN(((ROW(C10975)-ROW(C$7))/C$5)+1,0)</f>
        <v/>
      </c>
    </row>
    <row r="10976">
      <c r="B10976" s="28">
        <f>IF(C10976&lt; $D$4+1,MOD(((ROW(B10976)-ROW(B$7))),$C$5)+1,"")</f>
        <v/>
      </c>
      <c r="C10976" s="28">
        <f>ROUNDDOWN(((ROW(C10976)-ROW(C$7))/C$5)+1,0)</f>
        <v/>
      </c>
    </row>
    <row r="10977">
      <c r="B10977" s="28">
        <f>IF(C10977&lt; $D$4+1,MOD(((ROW(B10977)-ROW(B$7))),$C$5)+1,"")</f>
        <v/>
      </c>
      <c r="C10977" s="28">
        <f>ROUNDDOWN(((ROW(C10977)-ROW(C$7))/C$5)+1,0)</f>
        <v/>
      </c>
    </row>
    <row r="10978">
      <c r="B10978" s="28">
        <f>IF(C10978&lt; $D$4+1,MOD(((ROW(B10978)-ROW(B$7))),$C$5)+1,"")</f>
        <v/>
      </c>
      <c r="C10978" s="28">
        <f>ROUNDDOWN(((ROW(C10978)-ROW(C$7))/C$5)+1,0)</f>
        <v/>
      </c>
    </row>
    <row r="10979">
      <c r="B10979" s="28">
        <f>IF(C10979&lt; $D$4+1,MOD(((ROW(B10979)-ROW(B$7))),$C$5)+1,"")</f>
        <v/>
      </c>
      <c r="C10979" s="28">
        <f>ROUNDDOWN(((ROW(C10979)-ROW(C$7))/C$5)+1,0)</f>
        <v/>
      </c>
    </row>
    <row r="10980">
      <c r="B10980" s="28">
        <f>IF(C10980&lt; $D$4+1,MOD(((ROW(B10980)-ROW(B$7))),$C$5)+1,"")</f>
        <v/>
      </c>
      <c r="C10980" s="28">
        <f>ROUNDDOWN(((ROW(C10980)-ROW(C$7))/C$5)+1,0)</f>
        <v/>
      </c>
    </row>
    <row r="10981">
      <c r="B10981" s="28">
        <f>IF(C10981&lt; $D$4+1,MOD(((ROW(B10981)-ROW(B$7))),$C$5)+1,"")</f>
        <v/>
      </c>
      <c r="C10981" s="28">
        <f>ROUNDDOWN(((ROW(C10981)-ROW(C$7))/C$5)+1,0)</f>
        <v/>
      </c>
    </row>
    <row r="10982">
      <c r="B10982" s="28">
        <f>IF(C10982&lt; $D$4+1,MOD(((ROW(B10982)-ROW(B$7))),$C$5)+1,"")</f>
        <v/>
      </c>
      <c r="C10982" s="28">
        <f>ROUNDDOWN(((ROW(C10982)-ROW(C$7))/C$5)+1,0)</f>
        <v/>
      </c>
    </row>
    <row r="10983">
      <c r="B10983" s="28">
        <f>IF(C10983&lt; $D$4+1,MOD(((ROW(B10983)-ROW(B$7))),$C$5)+1,"")</f>
        <v/>
      </c>
      <c r="C10983" s="28">
        <f>ROUNDDOWN(((ROW(C10983)-ROW(C$7))/C$5)+1,0)</f>
        <v/>
      </c>
    </row>
    <row r="10984">
      <c r="B10984" s="28">
        <f>IF(C10984&lt; $D$4+1,MOD(((ROW(B10984)-ROW(B$7))),$C$5)+1,"")</f>
        <v/>
      </c>
      <c r="C10984" s="28">
        <f>ROUNDDOWN(((ROW(C10984)-ROW(C$7))/C$5)+1,0)</f>
        <v/>
      </c>
    </row>
    <row r="10985">
      <c r="B10985" s="28">
        <f>IF(C10985&lt; $D$4+1,MOD(((ROW(B10985)-ROW(B$7))),$C$5)+1,"")</f>
        <v/>
      </c>
      <c r="C10985" s="28">
        <f>ROUNDDOWN(((ROW(C10985)-ROW(C$7))/C$5)+1,0)</f>
        <v/>
      </c>
    </row>
    <row r="10986">
      <c r="B10986" s="28">
        <f>IF(C10986&lt; $D$4+1,MOD(((ROW(B10986)-ROW(B$7))),$C$5)+1,"")</f>
        <v/>
      </c>
      <c r="C10986" s="28">
        <f>ROUNDDOWN(((ROW(C10986)-ROW(C$7))/C$5)+1,0)</f>
        <v/>
      </c>
    </row>
    <row r="10987">
      <c r="B10987" s="28">
        <f>IF(C10987&lt; $D$4+1,MOD(((ROW(B10987)-ROW(B$7))),$C$5)+1,"")</f>
        <v/>
      </c>
      <c r="C10987" s="28">
        <f>ROUNDDOWN(((ROW(C10987)-ROW(C$7))/C$5)+1,0)</f>
        <v/>
      </c>
    </row>
    <row r="10988">
      <c r="B10988" s="28">
        <f>IF(C10988&lt; $D$4+1,MOD(((ROW(B10988)-ROW(B$7))),$C$5)+1,"")</f>
        <v/>
      </c>
      <c r="C10988" s="28">
        <f>ROUNDDOWN(((ROW(C10988)-ROW(C$7))/C$5)+1,0)</f>
        <v/>
      </c>
    </row>
    <row r="10989">
      <c r="B10989" s="28">
        <f>IF(C10989&lt; $D$4+1,MOD(((ROW(B10989)-ROW(B$7))),$C$5)+1,"")</f>
        <v/>
      </c>
      <c r="C10989" s="28">
        <f>ROUNDDOWN(((ROW(C10989)-ROW(C$7))/C$5)+1,0)</f>
        <v/>
      </c>
    </row>
    <row r="10990">
      <c r="B10990" s="28">
        <f>IF(C10990&lt; $D$4+1,MOD(((ROW(B10990)-ROW(B$7))),$C$5)+1,"")</f>
        <v/>
      </c>
      <c r="C10990" s="28">
        <f>ROUNDDOWN(((ROW(C10990)-ROW(C$7))/C$5)+1,0)</f>
        <v/>
      </c>
    </row>
    <row r="10991">
      <c r="B10991" s="28">
        <f>IF(C10991&lt; $D$4+1,MOD(((ROW(B10991)-ROW(B$7))),$C$5)+1,"")</f>
        <v/>
      </c>
      <c r="C10991" s="28">
        <f>ROUNDDOWN(((ROW(C10991)-ROW(C$7))/C$5)+1,0)</f>
        <v/>
      </c>
    </row>
    <row r="10992">
      <c r="B10992" s="28">
        <f>IF(C10992&lt; $D$4+1,MOD(((ROW(B10992)-ROW(B$7))),$C$5)+1,"")</f>
        <v/>
      </c>
      <c r="C10992" s="28">
        <f>ROUNDDOWN(((ROW(C10992)-ROW(C$7))/C$5)+1,0)</f>
        <v/>
      </c>
    </row>
    <row r="10993">
      <c r="B10993" s="28">
        <f>IF(C10993&lt; $D$4+1,MOD(((ROW(B10993)-ROW(B$7))),$C$5)+1,"")</f>
        <v/>
      </c>
      <c r="C10993" s="28">
        <f>ROUNDDOWN(((ROW(C10993)-ROW(C$7))/C$5)+1,0)</f>
        <v/>
      </c>
    </row>
    <row r="10994">
      <c r="B10994" s="28">
        <f>IF(C10994&lt; $D$4+1,MOD(((ROW(B10994)-ROW(B$7))),$C$5)+1,"")</f>
        <v/>
      </c>
      <c r="C10994" s="28">
        <f>ROUNDDOWN(((ROW(C10994)-ROW(C$7))/C$5)+1,0)</f>
        <v/>
      </c>
    </row>
    <row r="10995">
      <c r="B10995" s="28">
        <f>IF(C10995&lt; $D$4+1,MOD(((ROW(B10995)-ROW(B$7))),$C$5)+1,"")</f>
        <v/>
      </c>
      <c r="C10995" s="28">
        <f>ROUNDDOWN(((ROW(C10995)-ROW(C$7))/C$5)+1,0)</f>
        <v/>
      </c>
    </row>
    <row r="10996">
      <c r="B10996" s="28">
        <f>IF(C10996&lt; $D$4+1,MOD(((ROW(B10996)-ROW(B$7))),$C$5)+1,"")</f>
        <v/>
      </c>
      <c r="C10996" s="28">
        <f>ROUNDDOWN(((ROW(C10996)-ROW(C$7))/C$5)+1,0)</f>
        <v/>
      </c>
    </row>
    <row r="10997">
      <c r="B10997" s="28">
        <f>IF(C10997&lt; $D$4+1,MOD(((ROW(B10997)-ROW(B$7))),$C$5)+1,"")</f>
        <v/>
      </c>
      <c r="C10997" s="28">
        <f>ROUNDDOWN(((ROW(C10997)-ROW(C$7))/C$5)+1,0)</f>
        <v/>
      </c>
    </row>
    <row r="10998">
      <c r="B10998" s="28">
        <f>IF(C10998&lt; $D$4+1,MOD(((ROW(B10998)-ROW(B$7))),$C$5)+1,"")</f>
        <v/>
      </c>
      <c r="C10998" s="28">
        <f>ROUNDDOWN(((ROW(C10998)-ROW(C$7))/C$5)+1,0)</f>
        <v/>
      </c>
    </row>
    <row r="10999">
      <c r="B10999" s="28">
        <f>IF(C10999&lt; $D$4+1,MOD(((ROW(B10999)-ROW(B$7))),$C$5)+1,"")</f>
        <v/>
      </c>
      <c r="C10999" s="28">
        <f>ROUNDDOWN(((ROW(C10999)-ROW(C$7))/C$5)+1,0)</f>
        <v/>
      </c>
    </row>
    <row r="11000">
      <c r="B11000" s="28">
        <f>IF(C11000&lt; $D$4+1,MOD(((ROW(B11000)-ROW(B$7))),$C$5)+1,"")</f>
        <v/>
      </c>
      <c r="C11000" s="28">
        <f>ROUNDDOWN(((ROW(C11000)-ROW(C$7))/C$5)+1,0)</f>
        <v/>
      </c>
    </row>
    <row r="11001">
      <c r="B11001" s="28">
        <f>IF(C11001&lt; $D$4+1,MOD(((ROW(B11001)-ROW(B$7))),$C$5)+1,"")</f>
        <v/>
      </c>
      <c r="C11001" s="28">
        <f>ROUNDDOWN(((ROW(C11001)-ROW(C$7))/C$5)+1,0)</f>
        <v/>
      </c>
    </row>
    <row r="11002">
      <c r="B11002" s="28">
        <f>IF(C11002&lt; $D$4+1,MOD(((ROW(B11002)-ROW(B$7))),$C$5)+1,"")</f>
        <v/>
      </c>
      <c r="C11002" s="28">
        <f>ROUNDDOWN(((ROW(C11002)-ROW(C$7))/C$5)+1,0)</f>
        <v/>
      </c>
    </row>
    <row r="11003">
      <c r="B11003" s="28">
        <f>IF(C11003&lt; $D$4+1,MOD(((ROW(B11003)-ROW(B$7))),$C$5)+1,"")</f>
        <v/>
      </c>
      <c r="C11003" s="28">
        <f>ROUNDDOWN(((ROW(C11003)-ROW(C$7))/C$5)+1,0)</f>
        <v/>
      </c>
    </row>
    <row r="11004">
      <c r="B11004" s="28">
        <f>IF(C11004&lt; $D$4+1,MOD(((ROW(B11004)-ROW(B$7))),$C$5)+1,"")</f>
        <v/>
      </c>
      <c r="C11004" s="28">
        <f>ROUNDDOWN(((ROW(C11004)-ROW(C$7))/C$5)+1,0)</f>
        <v/>
      </c>
    </row>
    <row r="11005">
      <c r="B11005" s="28">
        <f>IF(C11005&lt; $D$4+1,MOD(((ROW(B11005)-ROW(B$7))),$C$5)+1,"")</f>
        <v/>
      </c>
      <c r="C11005" s="28">
        <f>ROUNDDOWN(((ROW(C11005)-ROW(C$7))/C$5)+1,0)</f>
        <v/>
      </c>
    </row>
    <row r="11006">
      <c r="B11006" s="28">
        <f>IF(C11006&lt; $D$4+1,MOD(((ROW(B11006)-ROW(B$7))),$C$5)+1,"")</f>
        <v/>
      </c>
      <c r="C11006" s="28">
        <f>ROUNDDOWN(((ROW(C11006)-ROW(C$7))/C$5)+1,0)</f>
        <v/>
      </c>
    </row>
    <row r="11007">
      <c r="B11007" s="28">
        <f>IF(C11007&lt; $D$4+1,MOD(((ROW(B11007)-ROW(B$7))),$C$5)+1,"")</f>
        <v/>
      </c>
      <c r="C11007" s="28">
        <f>ROUNDDOWN(((ROW(C11007)-ROW(C$7))/C$5)+1,0)</f>
        <v/>
      </c>
    </row>
    <row r="11008">
      <c r="B11008" s="28">
        <f>IF(C11008&lt; $D$4+1,MOD(((ROW(B11008)-ROW(B$7))),$C$5)+1,"")</f>
        <v/>
      </c>
      <c r="C11008" s="28">
        <f>ROUNDDOWN(((ROW(C11008)-ROW(C$7))/C$5)+1,0)</f>
        <v/>
      </c>
    </row>
    <row r="11009">
      <c r="B11009" s="28">
        <f>IF(C11009&lt; $D$4+1,MOD(((ROW(B11009)-ROW(B$7))),$C$5)+1,"")</f>
        <v/>
      </c>
      <c r="C11009" s="28">
        <f>ROUNDDOWN(((ROW(C11009)-ROW(C$7))/C$5)+1,0)</f>
        <v/>
      </c>
    </row>
    <row r="11010">
      <c r="B11010" s="28">
        <f>IF(C11010&lt; $D$4+1,MOD(((ROW(B11010)-ROW(B$7))),$C$5)+1,"")</f>
        <v/>
      </c>
      <c r="C11010" s="28">
        <f>ROUNDDOWN(((ROW(C11010)-ROW(C$7))/C$5)+1,0)</f>
        <v/>
      </c>
    </row>
    <row r="11011">
      <c r="B11011" s="28">
        <f>IF(C11011&lt; $D$4+1,MOD(((ROW(B11011)-ROW(B$7))),$C$5)+1,"")</f>
        <v/>
      </c>
      <c r="C11011" s="28">
        <f>ROUNDDOWN(((ROW(C11011)-ROW(C$7))/C$5)+1,0)</f>
        <v/>
      </c>
    </row>
    <row r="11012">
      <c r="B11012" s="28">
        <f>IF(C11012&lt; $D$4+1,MOD(((ROW(B11012)-ROW(B$7))),$C$5)+1,"")</f>
        <v/>
      </c>
      <c r="C11012" s="28">
        <f>ROUNDDOWN(((ROW(C11012)-ROW(C$7))/C$5)+1,0)</f>
        <v/>
      </c>
    </row>
    <row r="11013">
      <c r="B11013" s="28">
        <f>IF(C11013&lt; $D$4+1,MOD(((ROW(B11013)-ROW(B$7))),$C$5)+1,"")</f>
        <v/>
      </c>
      <c r="C11013" s="28">
        <f>ROUNDDOWN(((ROW(C11013)-ROW(C$7))/C$5)+1,0)</f>
        <v/>
      </c>
    </row>
    <row r="11014">
      <c r="B11014" s="28">
        <f>IF(C11014&lt; $D$4+1,MOD(((ROW(B11014)-ROW(B$7))),$C$5)+1,"")</f>
        <v/>
      </c>
      <c r="C11014" s="28">
        <f>ROUNDDOWN(((ROW(C11014)-ROW(C$7))/C$5)+1,0)</f>
        <v/>
      </c>
    </row>
    <row r="11015">
      <c r="B11015" s="28">
        <f>IF(C11015&lt; $D$4+1,MOD(((ROW(B11015)-ROW(B$7))),$C$5)+1,"")</f>
        <v/>
      </c>
      <c r="C11015" s="28">
        <f>ROUNDDOWN(((ROW(C11015)-ROW(C$7))/C$5)+1,0)</f>
        <v/>
      </c>
    </row>
    <row r="11016">
      <c r="B11016" s="28">
        <f>IF(C11016&lt; $D$4+1,MOD(((ROW(B11016)-ROW(B$7))),$C$5)+1,"")</f>
        <v/>
      </c>
      <c r="C11016" s="28">
        <f>ROUNDDOWN(((ROW(C11016)-ROW(C$7))/C$5)+1,0)</f>
        <v/>
      </c>
    </row>
    <row r="11017">
      <c r="B11017" s="28">
        <f>IF(C11017&lt; $D$4+1,MOD(((ROW(B11017)-ROW(B$7))),$C$5)+1,"")</f>
        <v/>
      </c>
      <c r="C11017" s="28">
        <f>ROUNDDOWN(((ROW(C11017)-ROW(C$7))/C$5)+1,0)</f>
        <v/>
      </c>
    </row>
    <row r="11018">
      <c r="B11018" s="28">
        <f>IF(C11018&lt; $D$4+1,MOD(((ROW(B11018)-ROW(B$7))),$C$5)+1,"")</f>
        <v/>
      </c>
      <c r="C11018" s="28">
        <f>ROUNDDOWN(((ROW(C11018)-ROW(C$7))/C$5)+1,0)</f>
        <v/>
      </c>
    </row>
    <row r="11019">
      <c r="B11019" s="28">
        <f>IF(C11019&lt; $D$4+1,MOD(((ROW(B11019)-ROW(B$7))),$C$5)+1,"")</f>
        <v/>
      </c>
      <c r="C11019" s="28">
        <f>ROUNDDOWN(((ROW(C11019)-ROW(C$7))/C$5)+1,0)</f>
        <v/>
      </c>
    </row>
    <row r="11020">
      <c r="B11020" s="28">
        <f>IF(C11020&lt; $D$4+1,MOD(((ROW(B11020)-ROW(B$7))),$C$5)+1,"")</f>
        <v/>
      </c>
      <c r="C11020" s="28">
        <f>ROUNDDOWN(((ROW(C11020)-ROW(C$7))/C$5)+1,0)</f>
        <v/>
      </c>
    </row>
    <row r="11021">
      <c r="B11021" s="28">
        <f>IF(C11021&lt; $D$4+1,MOD(((ROW(B11021)-ROW(B$7))),$C$5)+1,"")</f>
        <v/>
      </c>
      <c r="C11021" s="28">
        <f>ROUNDDOWN(((ROW(C11021)-ROW(C$7))/C$5)+1,0)</f>
        <v/>
      </c>
    </row>
    <row r="11022">
      <c r="B11022" s="28">
        <f>IF(C11022&lt; $D$4+1,MOD(((ROW(B11022)-ROW(B$7))),$C$5)+1,"")</f>
        <v/>
      </c>
      <c r="C11022" s="28">
        <f>ROUNDDOWN(((ROW(C11022)-ROW(C$7))/C$5)+1,0)</f>
        <v/>
      </c>
    </row>
    <row r="11023">
      <c r="B11023" s="28">
        <f>IF(C11023&lt; $D$4+1,MOD(((ROW(B11023)-ROW(B$7))),$C$5)+1,"")</f>
        <v/>
      </c>
      <c r="C11023" s="28">
        <f>ROUNDDOWN(((ROW(C11023)-ROW(C$7))/C$5)+1,0)</f>
        <v/>
      </c>
    </row>
    <row r="11024">
      <c r="B11024" s="28">
        <f>IF(C11024&lt; $D$4+1,MOD(((ROW(B11024)-ROW(B$7))),$C$5)+1,"")</f>
        <v/>
      </c>
      <c r="C11024" s="28">
        <f>ROUNDDOWN(((ROW(C11024)-ROW(C$7))/C$5)+1,0)</f>
        <v/>
      </c>
    </row>
    <row r="11025">
      <c r="B11025" s="28">
        <f>IF(C11025&lt; $D$4+1,MOD(((ROW(B11025)-ROW(B$7))),$C$5)+1,"")</f>
        <v/>
      </c>
      <c r="C11025" s="28">
        <f>ROUNDDOWN(((ROW(C11025)-ROW(C$7))/C$5)+1,0)</f>
        <v/>
      </c>
    </row>
    <row r="11026">
      <c r="B11026" s="28">
        <f>IF(C11026&lt; $D$4+1,MOD(((ROW(B11026)-ROW(B$7))),$C$5)+1,"")</f>
        <v/>
      </c>
      <c r="C11026" s="28">
        <f>ROUNDDOWN(((ROW(C11026)-ROW(C$7))/C$5)+1,0)</f>
        <v/>
      </c>
    </row>
    <row r="11027">
      <c r="B11027" s="28">
        <f>IF(C11027&lt; $D$4+1,MOD(((ROW(B11027)-ROW(B$7))),$C$5)+1,"")</f>
        <v/>
      </c>
      <c r="C11027" s="28">
        <f>ROUNDDOWN(((ROW(C11027)-ROW(C$7))/C$5)+1,0)</f>
        <v/>
      </c>
    </row>
    <row r="11028">
      <c r="B11028" s="28">
        <f>IF(C11028&lt; $D$4+1,MOD(((ROW(B11028)-ROW(B$7))),$C$5)+1,"")</f>
        <v/>
      </c>
      <c r="C11028" s="28">
        <f>ROUNDDOWN(((ROW(C11028)-ROW(C$7))/C$5)+1,0)</f>
        <v/>
      </c>
    </row>
    <row r="11029">
      <c r="B11029" s="28">
        <f>IF(C11029&lt; $D$4+1,MOD(((ROW(B11029)-ROW(B$7))),$C$5)+1,"")</f>
        <v/>
      </c>
      <c r="C11029" s="28">
        <f>ROUNDDOWN(((ROW(C11029)-ROW(C$7))/C$5)+1,0)</f>
        <v/>
      </c>
    </row>
    <row r="11030">
      <c r="B11030" s="28">
        <f>IF(C11030&lt; $D$4+1,MOD(((ROW(B11030)-ROW(B$7))),$C$5)+1,"")</f>
        <v/>
      </c>
      <c r="C11030" s="28">
        <f>ROUNDDOWN(((ROW(C11030)-ROW(C$7))/C$5)+1,0)</f>
        <v/>
      </c>
    </row>
    <row r="11031">
      <c r="B11031" s="28">
        <f>IF(C11031&lt; $D$4+1,MOD(((ROW(B11031)-ROW(B$7))),$C$5)+1,"")</f>
        <v/>
      </c>
      <c r="C11031" s="28">
        <f>ROUNDDOWN(((ROW(C11031)-ROW(C$7))/C$5)+1,0)</f>
        <v/>
      </c>
    </row>
    <row r="11032">
      <c r="B11032" s="28">
        <f>IF(C11032&lt; $D$4+1,MOD(((ROW(B11032)-ROW(B$7))),$C$5)+1,"")</f>
        <v/>
      </c>
      <c r="C11032" s="28">
        <f>ROUNDDOWN(((ROW(C11032)-ROW(C$7))/C$5)+1,0)</f>
        <v/>
      </c>
    </row>
    <row r="11033">
      <c r="B11033" s="28">
        <f>IF(C11033&lt; $D$4+1,MOD(((ROW(B11033)-ROW(B$7))),$C$5)+1,"")</f>
        <v/>
      </c>
      <c r="C11033" s="28">
        <f>ROUNDDOWN(((ROW(C11033)-ROW(C$7))/C$5)+1,0)</f>
        <v/>
      </c>
    </row>
    <row r="11034">
      <c r="B11034" s="28">
        <f>IF(C11034&lt; $D$4+1,MOD(((ROW(B11034)-ROW(B$7))),$C$5)+1,"")</f>
        <v/>
      </c>
      <c r="C11034" s="28">
        <f>ROUNDDOWN(((ROW(C11034)-ROW(C$7))/C$5)+1,0)</f>
        <v/>
      </c>
    </row>
    <row r="11035">
      <c r="B11035" s="28">
        <f>IF(C11035&lt; $D$4+1,MOD(((ROW(B11035)-ROW(B$7))),$C$5)+1,"")</f>
        <v/>
      </c>
      <c r="C11035" s="28">
        <f>ROUNDDOWN(((ROW(C11035)-ROW(C$7))/C$5)+1,0)</f>
        <v/>
      </c>
    </row>
    <row r="11036">
      <c r="B11036" s="28">
        <f>IF(C11036&lt; $D$4+1,MOD(((ROW(B11036)-ROW(B$7))),$C$5)+1,"")</f>
        <v/>
      </c>
      <c r="C11036" s="28">
        <f>ROUNDDOWN(((ROW(C11036)-ROW(C$7))/C$5)+1,0)</f>
        <v/>
      </c>
    </row>
    <row r="11037">
      <c r="B11037" s="28">
        <f>IF(C11037&lt; $D$4+1,MOD(((ROW(B11037)-ROW(B$7))),$C$5)+1,"")</f>
        <v/>
      </c>
      <c r="C11037" s="28">
        <f>ROUNDDOWN(((ROW(C11037)-ROW(C$7))/C$5)+1,0)</f>
        <v/>
      </c>
    </row>
    <row r="11038">
      <c r="B11038" s="28">
        <f>IF(C11038&lt; $D$4+1,MOD(((ROW(B11038)-ROW(B$7))),$C$5)+1,"")</f>
        <v/>
      </c>
      <c r="C11038" s="28">
        <f>ROUNDDOWN(((ROW(C11038)-ROW(C$7))/C$5)+1,0)</f>
        <v/>
      </c>
    </row>
    <row r="11039">
      <c r="B11039" s="28">
        <f>IF(C11039&lt; $D$4+1,MOD(((ROW(B11039)-ROW(B$7))),$C$5)+1,"")</f>
        <v/>
      </c>
      <c r="C11039" s="28">
        <f>ROUNDDOWN(((ROW(C11039)-ROW(C$7))/C$5)+1,0)</f>
        <v/>
      </c>
    </row>
    <row r="11040">
      <c r="B11040" s="28">
        <f>IF(C11040&lt; $D$4+1,MOD(((ROW(B11040)-ROW(B$7))),$C$5)+1,"")</f>
        <v/>
      </c>
      <c r="C11040" s="28">
        <f>ROUNDDOWN(((ROW(C11040)-ROW(C$7))/C$5)+1,0)</f>
        <v/>
      </c>
    </row>
    <row r="11041">
      <c r="B11041" s="28">
        <f>IF(C11041&lt; $D$4+1,MOD(((ROW(B11041)-ROW(B$7))),$C$5)+1,"")</f>
        <v/>
      </c>
      <c r="C11041" s="28">
        <f>ROUNDDOWN(((ROW(C11041)-ROW(C$7))/C$5)+1,0)</f>
        <v/>
      </c>
    </row>
    <row r="11042">
      <c r="B11042" s="28">
        <f>IF(C11042&lt; $D$4+1,MOD(((ROW(B11042)-ROW(B$7))),$C$5)+1,"")</f>
        <v/>
      </c>
      <c r="C11042" s="28">
        <f>ROUNDDOWN(((ROW(C11042)-ROW(C$7))/C$5)+1,0)</f>
        <v/>
      </c>
    </row>
    <row r="11043">
      <c r="B11043" s="28">
        <f>IF(C11043&lt; $D$4+1,MOD(((ROW(B11043)-ROW(B$7))),$C$5)+1,"")</f>
        <v/>
      </c>
      <c r="C11043" s="28">
        <f>ROUNDDOWN(((ROW(C11043)-ROW(C$7))/C$5)+1,0)</f>
        <v/>
      </c>
    </row>
    <row r="11044">
      <c r="B11044" s="28">
        <f>IF(C11044&lt; $D$4+1,MOD(((ROW(B11044)-ROW(B$7))),$C$5)+1,"")</f>
        <v/>
      </c>
      <c r="C11044" s="28">
        <f>ROUNDDOWN(((ROW(C11044)-ROW(C$7))/C$5)+1,0)</f>
        <v/>
      </c>
    </row>
    <row r="11045">
      <c r="B11045" s="28">
        <f>IF(C11045&lt; $D$4+1,MOD(((ROW(B11045)-ROW(B$7))),$C$5)+1,"")</f>
        <v/>
      </c>
      <c r="C11045" s="28">
        <f>ROUNDDOWN(((ROW(C11045)-ROW(C$7))/C$5)+1,0)</f>
        <v/>
      </c>
    </row>
    <row r="11046">
      <c r="B11046" s="28">
        <f>IF(C11046&lt; $D$4+1,MOD(((ROW(B11046)-ROW(B$7))),$C$5)+1,"")</f>
        <v/>
      </c>
      <c r="C11046" s="28">
        <f>ROUNDDOWN(((ROW(C11046)-ROW(C$7))/C$5)+1,0)</f>
        <v/>
      </c>
    </row>
    <row r="11047">
      <c r="B11047" s="28">
        <f>IF(C11047&lt; $D$4+1,MOD(((ROW(B11047)-ROW(B$7))),$C$5)+1,"")</f>
        <v/>
      </c>
      <c r="C11047" s="28">
        <f>ROUNDDOWN(((ROW(C11047)-ROW(C$7))/C$5)+1,0)</f>
        <v/>
      </c>
    </row>
    <row r="11048">
      <c r="B11048" s="28">
        <f>IF(C11048&lt; $D$4+1,MOD(((ROW(B11048)-ROW(B$7))),$C$5)+1,"")</f>
        <v/>
      </c>
      <c r="C11048" s="28">
        <f>ROUNDDOWN(((ROW(C11048)-ROW(C$7))/C$5)+1,0)</f>
        <v/>
      </c>
    </row>
    <row r="11049">
      <c r="B11049" s="28">
        <f>IF(C11049&lt; $D$4+1,MOD(((ROW(B11049)-ROW(B$7))),$C$5)+1,"")</f>
        <v/>
      </c>
      <c r="C11049" s="28">
        <f>ROUNDDOWN(((ROW(C11049)-ROW(C$7))/C$5)+1,0)</f>
        <v/>
      </c>
    </row>
    <row r="11050">
      <c r="B11050" s="28">
        <f>IF(C11050&lt; $D$4+1,MOD(((ROW(B11050)-ROW(B$7))),$C$5)+1,"")</f>
        <v/>
      </c>
      <c r="C11050" s="28">
        <f>ROUNDDOWN(((ROW(C11050)-ROW(C$7))/C$5)+1,0)</f>
        <v/>
      </c>
    </row>
    <row r="11051">
      <c r="B11051" s="28">
        <f>IF(C11051&lt; $D$4+1,MOD(((ROW(B11051)-ROW(B$7))),$C$5)+1,"")</f>
        <v/>
      </c>
      <c r="C11051" s="28">
        <f>ROUNDDOWN(((ROW(C11051)-ROW(C$7))/C$5)+1,0)</f>
        <v/>
      </c>
    </row>
    <row r="11052">
      <c r="B11052" s="28">
        <f>IF(C11052&lt; $D$4+1,MOD(((ROW(B11052)-ROW(B$7))),$C$5)+1,"")</f>
        <v/>
      </c>
      <c r="C11052" s="28">
        <f>ROUNDDOWN(((ROW(C11052)-ROW(C$7))/C$5)+1,0)</f>
        <v/>
      </c>
    </row>
    <row r="11053">
      <c r="B11053" s="28">
        <f>IF(C11053&lt; $D$4+1,MOD(((ROW(B11053)-ROW(B$7))),$C$5)+1,"")</f>
        <v/>
      </c>
      <c r="C11053" s="28">
        <f>ROUNDDOWN(((ROW(C11053)-ROW(C$7))/C$5)+1,0)</f>
        <v/>
      </c>
    </row>
    <row r="11054">
      <c r="B11054" s="28">
        <f>IF(C11054&lt; $D$4+1,MOD(((ROW(B11054)-ROW(B$7))),$C$5)+1,"")</f>
        <v/>
      </c>
      <c r="C11054" s="28">
        <f>ROUNDDOWN(((ROW(C11054)-ROW(C$7))/C$5)+1,0)</f>
        <v/>
      </c>
    </row>
    <row r="11055">
      <c r="B11055" s="28">
        <f>IF(C11055&lt; $D$4+1,MOD(((ROW(B11055)-ROW(B$7))),$C$5)+1,"")</f>
        <v/>
      </c>
      <c r="C11055" s="28">
        <f>ROUNDDOWN(((ROW(C11055)-ROW(C$7))/C$5)+1,0)</f>
        <v/>
      </c>
    </row>
    <row r="11056">
      <c r="B11056" s="28">
        <f>IF(C11056&lt; $D$4+1,MOD(((ROW(B11056)-ROW(B$7))),$C$5)+1,"")</f>
        <v/>
      </c>
      <c r="C11056" s="28">
        <f>ROUNDDOWN(((ROW(C11056)-ROW(C$7))/C$5)+1,0)</f>
        <v/>
      </c>
    </row>
    <row r="11057">
      <c r="B11057" s="28">
        <f>IF(C11057&lt; $D$4+1,MOD(((ROW(B11057)-ROW(B$7))),$C$5)+1,"")</f>
        <v/>
      </c>
      <c r="C11057" s="28">
        <f>ROUNDDOWN(((ROW(C11057)-ROW(C$7))/C$5)+1,0)</f>
        <v/>
      </c>
    </row>
    <row r="11058">
      <c r="B11058" s="28">
        <f>IF(C11058&lt; $D$4+1,MOD(((ROW(B11058)-ROW(B$7))),$C$5)+1,"")</f>
        <v/>
      </c>
      <c r="C11058" s="28">
        <f>ROUNDDOWN(((ROW(C11058)-ROW(C$7))/C$5)+1,0)</f>
        <v/>
      </c>
    </row>
    <row r="11059">
      <c r="B11059" s="28">
        <f>IF(C11059&lt; $D$4+1,MOD(((ROW(B11059)-ROW(B$7))),$C$5)+1,"")</f>
        <v/>
      </c>
      <c r="C11059" s="28">
        <f>ROUNDDOWN(((ROW(C11059)-ROW(C$7))/C$5)+1,0)</f>
        <v/>
      </c>
    </row>
    <row r="11060">
      <c r="B11060" s="28">
        <f>IF(C11060&lt; $D$4+1,MOD(((ROW(B11060)-ROW(B$7))),$C$5)+1,"")</f>
        <v/>
      </c>
      <c r="C11060" s="28">
        <f>ROUNDDOWN(((ROW(C11060)-ROW(C$7))/C$5)+1,0)</f>
        <v/>
      </c>
    </row>
    <row r="11061">
      <c r="B11061" s="28">
        <f>IF(C11061&lt; $D$4+1,MOD(((ROW(B11061)-ROW(B$7))),$C$5)+1,"")</f>
        <v/>
      </c>
      <c r="C11061" s="28">
        <f>ROUNDDOWN(((ROW(C11061)-ROW(C$7))/C$5)+1,0)</f>
        <v/>
      </c>
    </row>
    <row r="11062">
      <c r="B11062" s="28">
        <f>IF(C11062&lt; $D$4+1,MOD(((ROW(B11062)-ROW(B$7))),$C$5)+1,"")</f>
        <v/>
      </c>
      <c r="C11062" s="28">
        <f>ROUNDDOWN(((ROW(C11062)-ROW(C$7))/C$5)+1,0)</f>
        <v/>
      </c>
    </row>
    <row r="11063">
      <c r="B11063" s="28">
        <f>IF(C11063&lt; $D$4+1,MOD(((ROW(B11063)-ROW(B$7))),$C$5)+1,"")</f>
        <v/>
      </c>
      <c r="C11063" s="28">
        <f>ROUNDDOWN(((ROW(C11063)-ROW(C$7))/C$5)+1,0)</f>
        <v/>
      </c>
    </row>
    <row r="11064">
      <c r="B11064" s="28">
        <f>IF(C11064&lt; $D$4+1,MOD(((ROW(B11064)-ROW(B$7))),$C$5)+1,"")</f>
        <v/>
      </c>
      <c r="C11064" s="28">
        <f>ROUNDDOWN(((ROW(C11064)-ROW(C$7))/C$5)+1,0)</f>
        <v/>
      </c>
    </row>
    <row r="11065">
      <c r="B11065" s="28">
        <f>IF(C11065&lt; $D$4+1,MOD(((ROW(B11065)-ROW(B$7))),$C$5)+1,"")</f>
        <v/>
      </c>
      <c r="C11065" s="28">
        <f>ROUNDDOWN(((ROW(C11065)-ROW(C$7))/C$5)+1,0)</f>
        <v/>
      </c>
    </row>
    <row r="11066">
      <c r="B11066" s="28">
        <f>IF(C11066&lt; $D$4+1,MOD(((ROW(B11066)-ROW(B$7))),$C$5)+1,"")</f>
        <v/>
      </c>
      <c r="C11066" s="28">
        <f>ROUNDDOWN(((ROW(C11066)-ROW(C$7))/C$5)+1,0)</f>
        <v/>
      </c>
    </row>
    <row r="11067">
      <c r="B11067" s="28">
        <f>IF(C11067&lt; $D$4+1,MOD(((ROW(B11067)-ROW(B$7))),$C$5)+1,"")</f>
        <v/>
      </c>
      <c r="C11067" s="28">
        <f>ROUNDDOWN(((ROW(C11067)-ROW(C$7))/C$5)+1,0)</f>
        <v/>
      </c>
    </row>
    <row r="11068">
      <c r="B11068" s="28">
        <f>IF(C11068&lt; $D$4+1,MOD(((ROW(B11068)-ROW(B$7))),$C$5)+1,"")</f>
        <v/>
      </c>
      <c r="C11068" s="28">
        <f>ROUNDDOWN(((ROW(C11068)-ROW(C$7))/C$5)+1,0)</f>
        <v/>
      </c>
    </row>
    <row r="11069">
      <c r="B11069" s="28">
        <f>IF(C11069&lt; $D$4+1,MOD(((ROW(B11069)-ROW(B$7))),$C$5)+1,"")</f>
        <v/>
      </c>
      <c r="C11069" s="28">
        <f>ROUNDDOWN(((ROW(C11069)-ROW(C$7))/C$5)+1,0)</f>
        <v/>
      </c>
    </row>
    <row r="11070">
      <c r="B11070" s="28">
        <f>IF(C11070&lt; $D$4+1,MOD(((ROW(B11070)-ROW(B$7))),$C$5)+1,"")</f>
        <v/>
      </c>
      <c r="C11070" s="28">
        <f>ROUNDDOWN(((ROW(C11070)-ROW(C$7))/C$5)+1,0)</f>
        <v/>
      </c>
    </row>
    <row r="11071">
      <c r="B11071" s="28">
        <f>IF(C11071&lt; $D$4+1,MOD(((ROW(B11071)-ROW(B$7))),$C$5)+1,"")</f>
        <v/>
      </c>
      <c r="C11071" s="28">
        <f>ROUNDDOWN(((ROW(C11071)-ROW(C$7))/C$5)+1,0)</f>
        <v/>
      </c>
    </row>
    <row r="11072">
      <c r="B11072" s="28">
        <f>IF(C11072&lt; $D$4+1,MOD(((ROW(B11072)-ROW(B$7))),$C$5)+1,"")</f>
        <v/>
      </c>
      <c r="C11072" s="28">
        <f>ROUNDDOWN(((ROW(C11072)-ROW(C$7))/C$5)+1,0)</f>
        <v/>
      </c>
    </row>
    <row r="11073">
      <c r="B11073" s="28">
        <f>IF(C11073&lt; $D$4+1,MOD(((ROW(B11073)-ROW(B$7))),$C$5)+1,"")</f>
        <v/>
      </c>
      <c r="C11073" s="28">
        <f>ROUNDDOWN(((ROW(C11073)-ROW(C$7))/C$5)+1,0)</f>
        <v/>
      </c>
    </row>
    <row r="11074">
      <c r="B11074" s="28">
        <f>IF(C11074&lt; $D$4+1,MOD(((ROW(B11074)-ROW(B$7))),$C$5)+1,"")</f>
        <v/>
      </c>
      <c r="C11074" s="28">
        <f>ROUNDDOWN(((ROW(C11074)-ROW(C$7))/C$5)+1,0)</f>
        <v/>
      </c>
    </row>
    <row r="11075">
      <c r="B11075" s="28">
        <f>IF(C11075&lt; $D$4+1,MOD(((ROW(B11075)-ROW(B$7))),$C$5)+1,"")</f>
        <v/>
      </c>
      <c r="C11075" s="28">
        <f>ROUNDDOWN(((ROW(C11075)-ROW(C$7))/C$5)+1,0)</f>
        <v/>
      </c>
    </row>
    <row r="11076">
      <c r="B11076" s="28">
        <f>IF(C11076&lt; $D$4+1,MOD(((ROW(B11076)-ROW(B$7))),$C$5)+1,"")</f>
        <v/>
      </c>
      <c r="C11076" s="28">
        <f>ROUNDDOWN(((ROW(C11076)-ROW(C$7))/C$5)+1,0)</f>
        <v/>
      </c>
    </row>
    <row r="11077">
      <c r="B11077" s="28">
        <f>IF(C11077&lt; $D$4+1,MOD(((ROW(B11077)-ROW(B$7))),$C$5)+1,"")</f>
        <v/>
      </c>
      <c r="C11077" s="28">
        <f>ROUNDDOWN(((ROW(C11077)-ROW(C$7))/C$5)+1,0)</f>
        <v/>
      </c>
    </row>
    <row r="11078">
      <c r="B11078" s="28">
        <f>IF(C11078&lt; $D$4+1,MOD(((ROW(B11078)-ROW(B$7))),$C$5)+1,"")</f>
        <v/>
      </c>
      <c r="C11078" s="28">
        <f>ROUNDDOWN(((ROW(C11078)-ROW(C$7))/C$5)+1,0)</f>
        <v/>
      </c>
    </row>
    <row r="11079">
      <c r="B11079" s="28">
        <f>IF(C11079&lt; $D$4+1,MOD(((ROW(B11079)-ROW(B$7))),$C$5)+1,"")</f>
        <v/>
      </c>
      <c r="C11079" s="28">
        <f>ROUNDDOWN(((ROW(C11079)-ROW(C$7))/C$5)+1,0)</f>
        <v/>
      </c>
    </row>
    <row r="11080">
      <c r="B11080" s="28">
        <f>IF(C11080&lt; $D$4+1,MOD(((ROW(B11080)-ROW(B$7))),$C$5)+1,"")</f>
        <v/>
      </c>
      <c r="C11080" s="28">
        <f>ROUNDDOWN(((ROW(C11080)-ROW(C$7))/C$5)+1,0)</f>
        <v/>
      </c>
    </row>
    <row r="11081">
      <c r="B11081" s="28">
        <f>IF(C11081&lt; $D$4+1,MOD(((ROW(B11081)-ROW(B$7))),$C$5)+1,"")</f>
        <v/>
      </c>
      <c r="C11081" s="28">
        <f>ROUNDDOWN(((ROW(C11081)-ROW(C$7))/C$5)+1,0)</f>
        <v/>
      </c>
    </row>
    <row r="11082">
      <c r="B11082" s="28">
        <f>IF(C11082&lt; $D$4+1,MOD(((ROW(B11082)-ROW(B$7))),$C$5)+1,"")</f>
        <v/>
      </c>
      <c r="C11082" s="28">
        <f>ROUNDDOWN(((ROW(C11082)-ROW(C$7))/C$5)+1,0)</f>
        <v/>
      </c>
    </row>
    <row r="11083">
      <c r="B11083" s="28">
        <f>IF(C11083&lt; $D$4+1,MOD(((ROW(B11083)-ROW(B$7))),$C$5)+1,"")</f>
        <v/>
      </c>
      <c r="C11083" s="28">
        <f>ROUNDDOWN(((ROW(C11083)-ROW(C$7))/C$5)+1,0)</f>
        <v/>
      </c>
    </row>
    <row r="11084">
      <c r="B11084" s="28">
        <f>IF(C11084&lt; $D$4+1,MOD(((ROW(B11084)-ROW(B$7))),$C$5)+1,"")</f>
        <v/>
      </c>
      <c r="C11084" s="28">
        <f>ROUNDDOWN(((ROW(C11084)-ROW(C$7))/C$5)+1,0)</f>
        <v/>
      </c>
    </row>
    <row r="11085">
      <c r="B11085" s="28">
        <f>IF(C11085&lt; $D$4+1,MOD(((ROW(B11085)-ROW(B$7))),$C$5)+1,"")</f>
        <v/>
      </c>
      <c r="C11085" s="28">
        <f>ROUNDDOWN(((ROW(C11085)-ROW(C$7))/C$5)+1,0)</f>
        <v/>
      </c>
    </row>
    <row r="11086">
      <c r="B11086" s="28">
        <f>IF(C11086&lt; $D$4+1,MOD(((ROW(B11086)-ROW(B$7))),$C$5)+1,"")</f>
        <v/>
      </c>
      <c r="C11086" s="28">
        <f>ROUNDDOWN(((ROW(C11086)-ROW(C$7))/C$5)+1,0)</f>
        <v/>
      </c>
    </row>
    <row r="11087">
      <c r="B11087" s="28">
        <f>IF(C11087&lt; $D$4+1,MOD(((ROW(B11087)-ROW(B$7))),$C$5)+1,"")</f>
        <v/>
      </c>
      <c r="C11087" s="28">
        <f>ROUNDDOWN(((ROW(C11087)-ROW(C$7))/C$5)+1,0)</f>
        <v/>
      </c>
    </row>
    <row r="11088">
      <c r="B11088" s="28">
        <f>IF(C11088&lt; $D$4+1,MOD(((ROW(B11088)-ROW(B$7))),$C$5)+1,"")</f>
        <v/>
      </c>
      <c r="C11088" s="28">
        <f>ROUNDDOWN(((ROW(C11088)-ROW(C$7))/C$5)+1,0)</f>
        <v/>
      </c>
    </row>
    <row r="11089">
      <c r="B11089" s="28">
        <f>IF(C11089&lt; $D$4+1,MOD(((ROW(B11089)-ROW(B$7))),$C$5)+1,"")</f>
        <v/>
      </c>
      <c r="C11089" s="28">
        <f>ROUNDDOWN(((ROW(C11089)-ROW(C$7))/C$5)+1,0)</f>
        <v/>
      </c>
    </row>
    <row r="11090">
      <c r="B11090" s="28">
        <f>IF(C11090&lt; $D$4+1,MOD(((ROW(B11090)-ROW(B$7))),$C$5)+1,"")</f>
        <v/>
      </c>
      <c r="C11090" s="28">
        <f>ROUNDDOWN(((ROW(C11090)-ROW(C$7))/C$5)+1,0)</f>
        <v/>
      </c>
    </row>
    <row r="11091">
      <c r="B11091" s="28">
        <f>IF(C11091&lt; $D$4+1,MOD(((ROW(B11091)-ROW(B$7))),$C$5)+1,"")</f>
        <v/>
      </c>
      <c r="C11091" s="28">
        <f>ROUNDDOWN(((ROW(C11091)-ROW(C$7))/C$5)+1,0)</f>
        <v/>
      </c>
    </row>
    <row r="11092">
      <c r="B11092" s="28">
        <f>IF(C11092&lt; $D$4+1,MOD(((ROW(B11092)-ROW(B$7))),$C$5)+1,"")</f>
        <v/>
      </c>
      <c r="C11092" s="28">
        <f>ROUNDDOWN(((ROW(C11092)-ROW(C$7))/C$5)+1,0)</f>
        <v/>
      </c>
    </row>
    <row r="11093">
      <c r="B11093" s="28">
        <f>IF(C11093&lt; $D$4+1,MOD(((ROW(B11093)-ROW(B$7))),$C$5)+1,"")</f>
        <v/>
      </c>
      <c r="C11093" s="28">
        <f>ROUNDDOWN(((ROW(C11093)-ROW(C$7))/C$5)+1,0)</f>
        <v/>
      </c>
    </row>
    <row r="11094">
      <c r="B11094" s="28">
        <f>IF(C11094&lt; $D$4+1,MOD(((ROW(B11094)-ROW(B$7))),$C$5)+1,"")</f>
        <v/>
      </c>
      <c r="C11094" s="28">
        <f>ROUNDDOWN(((ROW(C11094)-ROW(C$7))/C$5)+1,0)</f>
        <v/>
      </c>
    </row>
    <row r="11095">
      <c r="B11095" s="28">
        <f>IF(C11095&lt; $D$4+1,MOD(((ROW(B11095)-ROW(B$7))),$C$5)+1,"")</f>
        <v/>
      </c>
      <c r="C11095" s="28">
        <f>ROUNDDOWN(((ROW(C11095)-ROW(C$7))/C$5)+1,0)</f>
        <v/>
      </c>
    </row>
    <row r="11096">
      <c r="B11096" s="28">
        <f>IF(C11096&lt; $D$4+1,MOD(((ROW(B11096)-ROW(B$7))),$C$5)+1,"")</f>
        <v/>
      </c>
      <c r="C11096" s="28">
        <f>ROUNDDOWN(((ROW(C11096)-ROW(C$7))/C$5)+1,0)</f>
        <v/>
      </c>
    </row>
    <row r="11097">
      <c r="B11097" s="28">
        <f>IF(C11097&lt; $D$4+1,MOD(((ROW(B11097)-ROW(B$7))),$C$5)+1,"")</f>
        <v/>
      </c>
      <c r="C11097" s="28">
        <f>ROUNDDOWN(((ROW(C11097)-ROW(C$7))/C$5)+1,0)</f>
        <v/>
      </c>
    </row>
    <row r="11098">
      <c r="B11098" s="28">
        <f>IF(C11098&lt; $D$4+1,MOD(((ROW(B11098)-ROW(B$7))),$C$5)+1,"")</f>
        <v/>
      </c>
      <c r="C11098" s="28">
        <f>ROUNDDOWN(((ROW(C11098)-ROW(C$7))/C$5)+1,0)</f>
        <v/>
      </c>
    </row>
    <row r="11099">
      <c r="B11099" s="28">
        <f>IF(C11099&lt; $D$4+1,MOD(((ROW(B11099)-ROW(B$7))),$C$5)+1,"")</f>
        <v/>
      </c>
      <c r="C11099" s="28">
        <f>ROUNDDOWN(((ROW(C11099)-ROW(C$7))/C$5)+1,0)</f>
        <v/>
      </c>
    </row>
    <row r="11100">
      <c r="B11100" s="28">
        <f>IF(C11100&lt; $D$4+1,MOD(((ROW(B11100)-ROW(B$7))),$C$5)+1,"")</f>
        <v/>
      </c>
      <c r="C11100" s="28">
        <f>ROUNDDOWN(((ROW(C11100)-ROW(C$7))/C$5)+1,0)</f>
        <v/>
      </c>
    </row>
    <row r="11101">
      <c r="B11101" s="28">
        <f>IF(C11101&lt; $D$4+1,MOD(((ROW(B11101)-ROW(B$7))),$C$5)+1,"")</f>
        <v/>
      </c>
      <c r="C11101" s="28">
        <f>ROUNDDOWN(((ROW(C11101)-ROW(C$7))/C$5)+1,0)</f>
        <v/>
      </c>
    </row>
    <row r="11102">
      <c r="B11102" s="28">
        <f>IF(C11102&lt; $D$4+1,MOD(((ROW(B11102)-ROW(B$7))),$C$5)+1,"")</f>
        <v/>
      </c>
      <c r="C11102" s="28">
        <f>ROUNDDOWN(((ROW(C11102)-ROW(C$7))/C$5)+1,0)</f>
        <v/>
      </c>
    </row>
    <row r="11103">
      <c r="B11103" s="28">
        <f>IF(C11103&lt; $D$4+1,MOD(((ROW(B11103)-ROW(B$7))),$C$5)+1,"")</f>
        <v/>
      </c>
      <c r="C11103" s="28">
        <f>ROUNDDOWN(((ROW(C11103)-ROW(C$7))/C$5)+1,0)</f>
        <v/>
      </c>
    </row>
    <row r="11104">
      <c r="B11104" s="28">
        <f>IF(C11104&lt; $D$4+1,MOD(((ROW(B11104)-ROW(B$7))),$C$5)+1,"")</f>
        <v/>
      </c>
      <c r="C11104" s="28">
        <f>ROUNDDOWN(((ROW(C11104)-ROW(C$7))/C$5)+1,0)</f>
        <v/>
      </c>
    </row>
    <row r="11105">
      <c r="B11105" s="28">
        <f>IF(C11105&lt; $D$4+1,MOD(((ROW(B11105)-ROW(B$7))),$C$5)+1,"")</f>
        <v/>
      </c>
      <c r="C11105" s="28">
        <f>ROUNDDOWN(((ROW(C11105)-ROW(C$7))/C$5)+1,0)</f>
        <v/>
      </c>
    </row>
    <row r="11106">
      <c r="B11106" s="28">
        <f>IF(C11106&lt; $D$4+1,MOD(((ROW(B11106)-ROW(B$7))),$C$5)+1,"")</f>
        <v/>
      </c>
      <c r="C11106" s="28">
        <f>ROUNDDOWN(((ROW(C11106)-ROW(C$7))/C$5)+1,0)</f>
        <v/>
      </c>
    </row>
    <row r="11107">
      <c r="B11107" s="28">
        <f>IF(C11107&lt; $D$4+1,MOD(((ROW(B11107)-ROW(B$7))),$C$5)+1,"")</f>
        <v/>
      </c>
      <c r="C11107" s="28">
        <f>ROUNDDOWN(((ROW(C11107)-ROW(C$7))/C$5)+1,0)</f>
        <v/>
      </c>
    </row>
    <row r="11108">
      <c r="B11108" s="28">
        <f>IF(C11108&lt; $D$4+1,MOD(((ROW(B11108)-ROW(B$7))),$C$5)+1,"")</f>
        <v/>
      </c>
      <c r="C11108" s="28">
        <f>ROUNDDOWN(((ROW(C11108)-ROW(C$7))/C$5)+1,0)</f>
        <v/>
      </c>
    </row>
    <row r="11109">
      <c r="B11109" s="28">
        <f>IF(C11109&lt; $D$4+1,MOD(((ROW(B11109)-ROW(B$7))),$C$5)+1,"")</f>
        <v/>
      </c>
      <c r="C11109" s="28">
        <f>ROUNDDOWN(((ROW(C11109)-ROW(C$7))/C$5)+1,0)</f>
        <v/>
      </c>
    </row>
    <row r="11110">
      <c r="B11110" s="28">
        <f>IF(C11110&lt; $D$4+1,MOD(((ROW(B11110)-ROW(B$7))),$C$5)+1,"")</f>
        <v/>
      </c>
      <c r="C11110" s="28">
        <f>ROUNDDOWN(((ROW(C11110)-ROW(C$7))/C$5)+1,0)</f>
        <v/>
      </c>
    </row>
    <row r="11111">
      <c r="B11111" s="28">
        <f>IF(C11111&lt; $D$4+1,MOD(((ROW(B11111)-ROW(B$7))),$C$5)+1,"")</f>
        <v/>
      </c>
      <c r="C11111" s="28">
        <f>ROUNDDOWN(((ROW(C11111)-ROW(C$7))/C$5)+1,0)</f>
        <v/>
      </c>
    </row>
    <row r="11112">
      <c r="B11112" s="28">
        <f>IF(C11112&lt; $D$4+1,MOD(((ROW(B11112)-ROW(B$7))),$C$5)+1,"")</f>
        <v/>
      </c>
      <c r="C11112" s="28">
        <f>ROUNDDOWN(((ROW(C11112)-ROW(C$7))/C$5)+1,0)</f>
        <v/>
      </c>
    </row>
    <row r="11113">
      <c r="B11113" s="28">
        <f>IF(C11113&lt; $D$4+1,MOD(((ROW(B11113)-ROW(B$7))),$C$5)+1,"")</f>
        <v/>
      </c>
      <c r="C11113" s="28">
        <f>ROUNDDOWN(((ROW(C11113)-ROW(C$7))/C$5)+1,0)</f>
        <v/>
      </c>
    </row>
    <row r="11114">
      <c r="B11114" s="28">
        <f>IF(C11114&lt; $D$4+1,MOD(((ROW(B11114)-ROW(B$7))),$C$5)+1,"")</f>
        <v/>
      </c>
      <c r="C11114" s="28">
        <f>ROUNDDOWN(((ROW(C11114)-ROW(C$7))/C$5)+1,0)</f>
        <v/>
      </c>
    </row>
    <row r="11115">
      <c r="B11115" s="28">
        <f>IF(C11115&lt; $D$4+1,MOD(((ROW(B11115)-ROW(B$7))),$C$5)+1,"")</f>
        <v/>
      </c>
      <c r="C11115" s="28">
        <f>ROUNDDOWN(((ROW(C11115)-ROW(C$7))/C$5)+1,0)</f>
        <v/>
      </c>
    </row>
    <row r="11116">
      <c r="B11116" s="28">
        <f>IF(C11116&lt; $D$4+1,MOD(((ROW(B11116)-ROW(B$7))),$C$5)+1,"")</f>
        <v/>
      </c>
      <c r="C11116" s="28">
        <f>ROUNDDOWN(((ROW(C11116)-ROW(C$7))/C$5)+1,0)</f>
        <v/>
      </c>
    </row>
    <row r="11117">
      <c r="B11117" s="28">
        <f>IF(C11117&lt; $D$4+1,MOD(((ROW(B11117)-ROW(B$7))),$C$5)+1,"")</f>
        <v/>
      </c>
      <c r="C11117" s="28">
        <f>ROUNDDOWN(((ROW(C11117)-ROW(C$7))/C$5)+1,0)</f>
        <v/>
      </c>
    </row>
    <row r="11118">
      <c r="B11118" s="28">
        <f>IF(C11118&lt; $D$4+1,MOD(((ROW(B11118)-ROW(B$7))),$C$5)+1,"")</f>
        <v/>
      </c>
      <c r="C11118" s="28">
        <f>ROUNDDOWN(((ROW(C11118)-ROW(C$7))/C$5)+1,0)</f>
        <v/>
      </c>
    </row>
    <row r="11119">
      <c r="B11119" s="28">
        <f>IF(C11119&lt; $D$4+1,MOD(((ROW(B11119)-ROW(B$7))),$C$5)+1,"")</f>
        <v/>
      </c>
      <c r="C11119" s="28">
        <f>ROUNDDOWN(((ROW(C11119)-ROW(C$7))/C$5)+1,0)</f>
        <v/>
      </c>
    </row>
    <row r="11120">
      <c r="B11120" s="28">
        <f>IF(C11120&lt; $D$4+1,MOD(((ROW(B11120)-ROW(B$7))),$C$5)+1,"")</f>
        <v/>
      </c>
      <c r="C11120" s="28">
        <f>ROUNDDOWN(((ROW(C11120)-ROW(C$7))/C$5)+1,0)</f>
        <v/>
      </c>
    </row>
    <row r="11121">
      <c r="B11121" s="28">
        <f>IF(C11121&lt; $D$4+1,MOD(((ROW(B11121)-ROW(B$7))),$C$5)+1,"")</f>
        <v/>
      </c>
      <c r="C11121" s="28">
        <f>ROUNDDOWN(((ROW(C11121)-ROW(C$7))/C$5)+1,0)</f>
        <v/>
      </c>
    </row>
    <row r="11122">
      <c r="B11122" s="28">
        <f>IF(C11122&lt; $D$4+1,MOD(((ROW(B11122)-ROW(B$7))),$C$5)+1,"")</f>
        <v/>
      </c>
      <c r="C11122" s="28">
        <f>ROUNDDOWN(((ROW(C11122)-ROW(C$7))/C$5)+1,0)</f>
        <v/>
      </c>
    </row>
    <row r="11123">
      <c r="B11123" s="28">
        <f>IF(C11123&lt; $D$4+1,MOD(((ROW(B11123)-ROW(B$7))),$C$5)+1,"")</f>
        <v/>
      </c>
      <c r="C11123" s="28">
        <f>ROUNDDOWN(((ROW(C11123)-ROW(C$7))/C$5)+1,0)</f>
        <v/>
      </c>
    </row>
    <row r="11124">
      <c r="B11124" s="28">
        <f>IF(C11124&lt; $D$4+1,MOD(((ROW(B11124)-ROW(B$7))),$C$5)+1,"")</f>
        <v/>
      </c>
      <c r="C11124" s="28">
        <f>ROUNDDOWN(((ROW(C11124)-ROW(C$7))/C$5)+1,0)</f>
        <v/>
      </c>
    </row>
    <row r="11125">
      <c r="B11125" s="28">
        <f>IF(C11125&lt; $D$4+1,MOD(((ROW(B11125)-ROW(B$7))),$C$5)+1,"")</f>
        <v/>
      </c>
      <c r="C11125" s="28">
        <f>ROUNDDOWN(((ROW(C11125)-ROW(C$7))/C$5)+1,0)</f>
        <v/>
      </c>
    </row>
    <row r="11126">
      <c r="B11126" s="28">
        <f>IF(C11126&lt; $D$4+1,MOD(((ROW(B11126)-ROW(B$7))),$C$5)+1,"")</f>
        <v/>
      </c>
      <c r="C11126" s="28">
        <f>ROUNDDOWN(((ROW(C11126)-ROW(C$7))/C$5)+1,0)</f>
        <v/>
      </c>
    </row>
    <row r="11127">
      <c r="B11127" s="28">
        <f>IF(C11127&lt; $D$4+1,MOD(((ROW(B11127)-ROW(B$7))),$C$5)+1,"")</f>
        <v/>
      </c>
      <c r="C11127" s="28">
        <f>ROUNDDOWN(((ROW(C11127)-ROW(C$7))/C$5)+1,0)</f>
        <v/>
      </c>
    </row>
    <row r="11128">
      <c r="B11128" s="28">
        <f>IF(C11128&lt; $D$4+1,MOD(((ROW(B11128)-ROW(B$7))),$C$5)+1,"")</f>
        <v/>
      </c>
      <c r="C11128" s="28">
        <f>ROUNDDOWN(((ROW(C11128)-ROW(C$7))/C$5)+1,0)</f>
        <v/>
      </c>
    </row>
    <row r="11129">
      <c r="B11129" s="28">
        <f>IF(C11129&lt; $D$4+1,MOD(((ROW(B11129)-ROW(B$7))),$C$5)+1,"")</f>
        <v/>
      </c>
      <c r="C11129" s="28">
        <f>ROUNDDOWN(((ROW(C11129)-ROW(C$7))/C$5)+1,0)</f>
        <v/>
      </c>
    </row>
    <row r="11130">
      <c r="B11130" s="28">
        <f>IF(C11130&lt; $D$4+1,MOD(((ROW(B11130)-ROW(B$7))),$C$5)+1,"")</f>
        <v/>
      </c>
      <c r="C11130" s="28">
        <f>ROUNDDOWN(((ROW(C11130)-ROW(C$7))/C$5)+1,0)</f>
        <v/>
      </c>
    </row>
    <row r="11131">
      <c r="B11131" s="28">
        <f>IF(C11131&lt; $D$4+1,MOD(((ROW(B11131)-ROW(B$7))),$C$5)+1,"")</f>
        <v/>
      </c>
      <c r="C11131" s="28">
        <f>ROUNDDOWN(((ROW(C11131)-ROW(C$7))/C$5)+1,0)</f>
        <v/>
      </c>
    </row>
    <row r="11132">
      <c r="B11132" s="28">
        <f>IF(C11132&lt; $D$4+1,MOD(((ROW(B11132)-ROW(B$7))),$C$5)+1,"")</f>
        <v/>
      </c>
      <c r="C11132" s="28">
        <f>ROUNDDOWN(((ROW(C11132)-ROW(C$7))/C$5)+1,0)</f>
        <v/>
      </c>
    </row>
    <row r="11133">
      <c r="B11133" s="28">
        <f>IF(C11133&lt; $D$4+1,MOD(((ROW(B11133)-ROW(B$7))),$C$5)+1,"")</f>
        <v/>
      </c>
      <c r="C11133" s="28">
        <f>ROUNDDOWN(((ROW(C11133)-ROW(C$7))/C$5)+1,0)</f>
        <v/>
      </c>
    </row>
    <row r="11134">
      <c r="B11134" s="28">
        <f>IF(C11134&lt; $D$4+1,MOD(((ROW(B11134)-ROW(B$7))),$C$5)+1,"")</f>
        <v/>
      </c>
      <c r="C11134" s="28">
        <f>ROUNDDOWN(((ROW(C11134)-ROW(C$7))/C$5)+1,0)</f>
        <v/>
      </c>
    </row>
    <row r="11135">
      <c r="B11135" s="28">
        <f>IF(C11135&lt; $D$4+1,MOD(((ROW(B11135)-ROW(B$7))),$C$5)+1,"")</f>
        <v/>
      </c>
      <c r="C11135" s="28">
        <f>ROUNDDOWN(((ROW(C11135)-ROW(C$7))/C$5)+1,0)</f>
        <v/>
      </c>
    </row>
    <row r="11136">
      <c r="B11136" s="28">
        <f>IF(C11136&lt; $D$4+1,MOD(((ROW(B11136)-ROW(B$7))),$C$5)+1,"")</f>
        <v/>
      </c>
      <c r="C11136" s="28">
        <f>ROUNDDOWN(((ROW(C11136)-ROW(C$7))/C$5)+1,0)</f>
        <v/>
      </c>
    </row>
    <row r="11137">
      <c r="B11137" s="28">
        <f>IF(C11137&lt; $D$4+1,MOD(((ROW(B11137)-ROW(B$7))),$C$5)+1,"")</f>
        <v/>
      </c>
      <c r="C11137" s="28">
        <f>ROUNDDOWN(((ROW(C11137)-ROW(C$7))/C$5)+1,0)</f>
        <v/>
      </c>
    </row>
    <row r="11138">
      <c r="B11138" s="28">
        <f>IF(C11138&lt; $D$4+1,MOD(((ROW(B11138)-ROW(B$7))),$C$5)+1,"")</f>
        <v/>
      </c>
      <c r="C11138" s="28">
        <f>ROUNDDOWN(((ROW(C11138)-ROW(C$7))/C$5)+1,0)</f>
        <v/>
      </c>
    </row>
    <row r="11139">
      <c r="B11139" s="28">
        <f>IF(C11139&lt; $D$4+1,MOD(((ROW(B11139)-ROW(B$7))),$C$5)+1,"")</f>
        <v/>
      </c>
      <c r="C11139" s="28">
        <f>ROUNDDOWN(((ROW(C11139)-ROW(C$7))/C$5)+1,0)</f>
        <v/>
      </c>
    </row>
    <row r="11140">
      <c r="B11140" s="28">
        <f>IF(C11140&lt; $D$4+1,MOD(((ROW(B11140)-ROW(B$7))),$C$5)+1,"")</f>
        <v/>
      </c>
      <c r="C11140" s="28">
        <f>ROUNDDOWN(((ROW(C11140)-ROW(C$7))/C$5)+1,0)</f>
        <v/>
      </c>
    </row>
    <row r="11141">
      <c r="B11141" s="28">
        <f>IF(C11141&lt; $D$4+1,MOD(((ROW(B11141)-ROW(B$7))),$C$5)+1,"")</f>
        <v/>
      </c>
      <c r="C11141" s="28">
        <f>ROUNDDOWN(((ROW(C11141)-ROW(C$7))/C$5)+1,0)</f>
        <v/>
      </c>
    </row>
    <row r="11142">
      <c r="B11142" s="28">
        <f>IF(C11142&lt; $D$4+1,MOD(((ROW(B11142)-ROW(B$7))),$C$5)+1,"")</f>
        <v/>
      </c>
      <c r="C11142" s="28">
        <f>ROUNDDOWN(((ROW(C11142)-ROW(C$7))/C$5)+1,0)</f>
        <v/>
      </c>
    </row>
    <row r="11143">
      <c r="B11143" s="28">
        <f>IF(C11143&lt; $D$4+1,MOD(((ROW(B11143)-ROW(B$7))),$C$5)+1,"")</f>
        <v/>
      </c>
      <c r="C11143" s="28">
        <f>ROUNDDOWN(((ROW(C11143)-ROW(C$7))/C$5)+1,0)</f>
        <v/>
      </c>
    </row>
    <row r="11144">
      <c r="B11144" s="28">
        <f>IF(C11144&lt; $D$4+1,MOD(((ROW(B11144)-ROW(B$7))),$C$5)+1,"")</f>
        <v/>
      </c>
      <c r="C11144" s="28">
        <f>ROUNDDOWN(((ROW(C11144)-ROW(C$7))/C$5)+1,0)</f>
        <v/>
      </c>
    </row>
    <row r="11145">
      <c r="B11145" s="28">
        <f>IF(C11145&lt; $D$4+1,MOD(((ROW(B11145)-ROW(B$7))),$C$5)+1,"")</f>
        <v/>
      </c>
      <c r="C11145" s="28">
        <f>ROUNDDOWN(((ROW(C11145)-ROW(C$7))/C$5)+1,0)</f>
        <v/>
      </c>
    </row>
    <row r="11146">
      <c r="B11146" s="28">
        <f>IF(C11146&lt; $D$4+1,MOD(((ROW(B11146)-ROW(B$7))),$C$5)+1,"")</f>
        <v/>
      </c>
      <c r="C11146" s="28">
        <f>ROUNDDOWN(((ROW(C11146)-ROW(C$7))/C$5)+1,0)</f>
        <v/>
      </c>
    </row>
    <row r="11147">
      <c r="B11147" s="28">
        <f>IF(C11147&lt; $D$4+1,MOD(((ROW(B11147)-ROW(B$7))),$C$5)+1,"")</f>
        <v/>
      </c>
      <c r="C11147" s="28">
        <f>ROUNDDOWN(((ROW(C11147)-ROW(C$7))/C$5)+1,0)</f>
        <v/>
      </c>
    </row>
    <row r="11148">
      <c r="B11148" s="28">
        <f>IF(C11148&lt; $D$4+1,MOD(((ROW(B11148)-ROW(B$7))),$C$5)+1,"")</f>
        <v/>
      </c>
      <c r="C11148" s="28">
        <f>ROUNDDOWN(((ROW(C11148)-ROW(C$7))/C$5)+1,0)</f>
        <v/>
      </c>
    </row>
    <row r="11149">
      <c r="B11149" s="28">
        <f>IF(C11149&lt; $D$4+1,MOD(((ROW(B11149)-ROW(B$7))),$C$5)+1,"")</f>
        <v/>
      </c>
      <c r="C11149" s="28">
        <f>ROUNDDOWN(((ROW(C11149)-ROW(C$7))/C$5)+1,0)</f>
        <v/>
      </c>
    </row>
    <row r="11150">
      <c r="B11150" s="28">
        <f>IF(C11150&lt; $D$4+1,MOD(((ROW(B11150)-ROW(B$7))),$C$5)+1,"")</f>
        <v/>
      </c>
      <c r="C11150" s="28">
        <f>ROUNDDOWN(((ROW(C11150)-ROW(C$7))/C$5)+1,0)</f>
        <v/>
      </c>
    </row>
    <row r="11151">
      <c r="B11151" s="28">
        <f>IF(C11151&lt; $D$4+1,MOD(((ROW(B11151)-ROW(B$7))),$C$5)+1,"")</f>
        <v/>
      </c>
      <c r="C11151" s="28">
        <f>ROUNDDOWN(((ROW(C11151)-ROW(C$7))/C$5)+1,0)</f>
        <v/>
      </c>
    </row>
    <row r="11152">
      <c r="B11152" s="28">
        <f>IF(C11152&lt; $D$4+1,MOD(((ROW(B11152)-ROW(B$7))),$C$5)+1,"")</f>
        <v/>
      </c>
      <c r="C11152" s="28">
        <f>ROUNDDOWN(((ROW(C11152)-ROW(C$7))/C$5)+1,0)</f>
        <v/>
      </c>
    </row>
    <row r="11153">
      <c r="B11153" s="28">
        <f>IF(C11153&lt; $D$4+1,MOD(((ROW(B11153)-ROW(B$7))),$C$5)+1,"")</f>
        <v/>
      </c>
      <c r="C11153" s="28">
        <f>ROUNDDOWN(((ROW(C11153)-ROW(C$7))/C$5)+1,0)</f>
        <v/>
      </c>
    </row>
    <row r="11154">
      <c r="B11154" s="28">
        <f>IF(C11154&lt; $D$4+1,MOD(((ROW(B11154)-ROW(B$7))),$C$5)+1,"")</f>
        <v/>
      </c>
      <c r="C11154" s="28">
        <f>ROUNDDOWN(((ROW(C11154)-ROW(C$7))/C$5)+1,0)</f>
        <v/>
      </c>
    </row>
    <row r="11155">
      <c r="B11155" s="28">
        <f>IF(C11155&lt; $D$4+1,MOD(((ROW(B11155)-ROW(B$7))),$C$5)+1,"")</f>
        <v/>
      </c>
      <c r="C11155" s="28">
        <f>ROUNDDOWN(((ROW(C11155)-ROW(C$7))/C$5)+1,0)</f>
        <v/>
      </c>
    </row>
    <row r="11156">
      <c r="B11156" s="28">
        <f>IF(C11156&lt; $D$4+1,MOD(((ROW(B11156)-ROW(B$7))),$C$5)+1,"")</f>
        <v/>
      </c>
      <c r="C11156" s="28">
        <f>ROUNDDOWN(((ROW(C11156)-ROW(C$7))/C$5)+1,0)</f>
        <v/>
      </c>
    </row>
    <row r="11157">
      <c r="B11157" s="28">
        <f>IF(C11157&lt; $D$4+1,MOD(((ROW(B11157)-ROW(B$7))),$C$5)+1,"")</f>
        <v/>
      </c>
      <c r="C11157" s="28">
        <f>ROUNDDOWN(((ROW(C11157)-ROW(C$7))/C$5)+1,0)</f>
        <v/>
      </c>
    </row>
    <row r="11158">
      <c r="B11158" s="28">
        <f>IF(C11158&lt; $D$4+1,MOD(((ROW(B11158)-ROW(B$7))),$C$5)+1,"")</f>
        <v/>
      </c>
      <c r="C11158" s="28">
        <f>ROUNDDOWN(((ROW(C11158)-ROW(C$7))/C$5)+1,0)</f>
        <v/>
      </c>
    </row>
    <row r="11159">
      <c r="B11159" s="28">
        <f>IF(C11159&lt; $D$4+1,MOD(((ROW(B11159)-ROW(B$7))),$C$5)+1,"")</f>
        <v/>
      </c>
      <c r="C11159" s="28">
        <f>ROUNDDOWN(((ROW(C11159)-ROW(C$7))/C$5)+1,0)</f>
        <v/>
      </c>
    </row>
    <row r="11160">
      <c r="B11160" s="28">
        <f>IF(C11160&lt; $D$4+1,MOD(((ROW(B11160)-ROW(B$7))),$C$5)+1,"")</f>
        <v/>
      </c>
      <c r="C11160" s="28">
        <f>ROUNDDOWN(((ROW(C11160)-ROW(C$7))/C$5)+1,0)</f>
        <v/>
      </c>
    </row>
    <row r="11161">
      <c r="B11161" s="28">
        <f>IF(C11161&lt; $D$4+1,MOD(((ROW(B11161)-ROW(B$7))),$C$5)+1,"")</f>
        <v/>
      </c>
      <c r="C11161" s="28">
        <f>ROUNDDOWN(((ROW(C11161)-ROW(C$7))/C$5)+1,0)</f>
        <v/>
      </c>
    </row>
    <row r="11162">
      <c r="B11162" s="28">
        <f>IF(C11162&lt; $D$4+1,MOD(((ROW(B11162)-ROW(B$7))),$C$5)+1,"")</f>
        <v/>
      </c>
      <c r="C11162" s="28">
        <f>ROUNDDOWN(((ROW(C11162)-ROW(C$7))/C$5)+1,0)</f>
        <v/>
      </c>
    </row>
    <row r="11163">
      <c r="B11163" s="28">
        <f>IF(C11163&lt; $D$4+1,MOD(((ROW(B11163)-ROW(B$7))),$C$5)+1,"")</f>
        <v/>
      </c>
      <c r="C11163" s="28">
        <f>ROUNDDOWN(((ROW(C11163)-ROW(C$7))/C$5)+1,0)</f>
        <v/>
      </c>
    </row>
    <row r="11164">
      <c r="B11164" s="28">
        <f>IF(C11164&lt; $D$4+1,MOD(((ROW(B11164)-ROW(B$7))),$C$5)+1,"")</f>
        <v/>
      </c>
      <c r="C11164" s="28">
        <f>ROUNDDOWN(((ROW(C11164)-ROW(C$7))/C$5)+1,0)</f>
        <v/>
      </c>
    </row>
    <row r="11165">
      <c r="B11165" s="28">
        <f>IF(C11165&lt; $D$4+1,MOD(((ROW(B11165)-ROW(B$7))),$C$5)+1,"")</f>
        <v/>
      </c>
      <c r="C11165" s="28">
        <f>ROUNDDOWN(((ROW(C11165)-ROW(C$7))/C$5)+1,0)</f>
        <v/>
      </c>
    </row>
    <row r="11166">
      <c r="B11166" s="28">
        <f>IF(C11166&lt; $D$4+1,MOD(((ROW(B11166)-ROW(B$7))),$C$5)+1,"")</f>
        <v/>
      </c>
      <c r="C11166" s="28">
        <f>ROUNDDOWN(((ROW(C11166)-ROW(C$7))/C$5)+1,0)</f>
        <v/>
      </c>
    </row>
    <row r="11167">
      <c r="B11167" s="28">
        <f>IF(C11167&lt; $D$4+1,MOD(((ROW(B11167)-ROW(B$7))),$C$5)+1,"")</f>
        <v/>
      </c>
      <c r="C11167" s="28">
        <f>ROUNDDOWN(((ROW(C11167)-ROW(C$7))/C$5)+1,0)</f>
        <v/>
      </c>
    </row>
    <row r="11168">
      <c r="B11168" s="28">
        <f>IF(C11168&lt; $D$4+1,MOD(((ROW(B11168)-ROW(B$7))),$C$5)+1,"")</f>
        <v/>
      </c>
      <c r="C11168" s="28">
        <f>ROUNDDOWN(((ROW(C11168)-ROW(C$7))/C$5)+1,0)</f>
        <v/>
      </c>
    </row>
    <row r="11169">
      <c r="B11169" s="28">
        <f>IF(C11169&lt; $D$4+1,MOD(((ROW(B11169)-ROW(B$7))),$C$5)+1,"")</f>
        <v/>
      </c>
      <c r="C11169" s="28">
        <f>ROUNDDOWN(((ROW(C11169)-ROW(C$7))/C$5)+1,0)</f>
        <v/>
      </c>
    </row>
    <row r="11170">
      <c r="B11170" s="28">
        <f>IF(C11170&lt; $D$4+1,MOD(((ROW(B11170)-ROW(B$7))),$C$5)+1,"")</f>
        <v/>
      </c>
      <c r="C11170" s="28">
        <f>ROUNDDOWN(((ROW(C11170)-ROW(C$7))/C$5)+1,0)</f>
        <v/>
      </c>
    </row>
    <row r="11171">
      <c r="B11171" s="28">
        <f>IF(C11171&lt; $D$4+1,MOD(((ROW(B11171)-ROW(B$7))),$C$5)+1,"")</f>
        <v/>
      </c>
      <c r="C11171" s="28">
        <f>ROUNDDOWN(((ROW(C11171)-ROW(C$7))/C$5)+1,0)</f>
        <v/>
      </c>
    </row>
    <row r="11172">
      <c r="B11172" s="28">
        <f>IF(C11172&lt; $D$4+1,MOD(((ROW(B11172)-ROW(B$7))),$C$5)+1,"")</f>
        <v/>
      </c>
      <c r="C11172" s="28">
        <f>ROUNDDOWN(((ROW(C11172)-ROW(C$7))/C$5)+1,0)</f>
        <v/>
      </c>
    </row>
    <row r="11173">
      <c r="B11173" s="28">
        <f>IF(C11173&lt; $D$4+1,MOD(((ROW(B11173)-ROW(B$7))),$C$5)+1,"")</f>
        <v/>
      </c>
      <c r="C11173" s="28">
        <f>ROUNDDOWN(((ROW(C11173)-ROW(C$7))/C$5)+1,0)</f>
        <v/>
      </c>
    </row>
    <row r="11174">
      <c r="B11174" s="28">
        <f>IF(C11174&lt; $D$4+1,MOD(((ROW(B11174)-ROW(B$7))),$C$5)+1,"")</f>
        <v/>
      </c>
      <c r="C11174" s="28">
        <f>ROUNDDOWN(((ROW(C11174)-ROW(C$7))/C$5)+1,0)</f>
        <v/>
      </c>
    </row>
    <row r="11175">
      <c r="B11175" s="28">
        <f>IF(C11175&lt; $D$4+1,MOD(((ROW(B11175)-ROW(B$7))),$C$5)+1,"")</f>
        <v/>
      </c>
      <c r="C11175" s="28">
        <f>ROUNDDOWN(((ROW(C11175)-ROW(C$7))/C$5)+1,0)</f>
        <v/>
      </c>
    </row>
    <row r="11176">
      <c r="B11176" s="28">
        <f>IF(C11176&lt; $D$4+1,MOD(((ROW(B11176)-ROW(B$7))),$C$5)+1,"")</f>
        <v/>
      </c>
      <c r="C11176" s="28">
        <f>ROUNDDOWN(((ROW(C11176)-ROW(C$7))/C$5)+1,0)</f>
        <v/>
      </c>
    </row>
    <row r="11177">
      <c r="B11177" s="28">
        <f>IF(C11177&lt; $D$4+1,MOD(((ROW(B11177)-ROW(B$7))),$C$5)+1,"")</f>
        <v/>
      </c>
      <c r="C11177" s="28">
        <f>ROUNDDOWN(((ROW(C11177)-ROW(C$7))/C$5)+1,0)</f>
        <v/>
      </c>
    </row>
    <row r="11178">
      <c r="B11178" s="28">
        <f>IF(C11178&lt; $D$4+1,MOD(((ROW(B11178)-ROW(B$7))),$C$5)+1,"")</f>
        <v/>
      </c>
      <c r="C11178" s="28">
        <f>ROUNDDOWN(((ROW(C11178)-ROW(C$7))/C$5)+1,0)</f>
        <v/>
      </c>
    </row>
    <row r="11179">
      <c r="B11179" s="28">
        <f>IF(C11179&lt; $D$4+1,MOD(((ROW(B11179)-ROW(B$7))),$C$5)+1,"")</f>
        <v/>
      </c>
      <c r="C11179" s="28">
        <f>ROUNDDOWN(((ROW(C11179)-ROW(C$7))/C$5)+1,0)</f>
        <v/>
      </c>
    </row>
    <row r="11180">
      <c r="B11180" s="28">
        <f>IF(C11180&lt; $D$4+1,MOD(((ROW(B11180)-ROW(B$7))),$C$5)+1,"")</f>
        <v/>
      </c>
      <c r="C11180" s="28">
        <f>ROUNDDOWN(((ROW(C11180)-ROW(C$7))/C$5)+1,0)</f>
        <v/>
      </c>
    </row>
    <row r="11181">
      <c r="B11181" s="28">
        <f>IF(C11181&lt; $D$4+1,MOD(((ROW(B11181)-ROW(B$7))),$C$5)+1,"")</f>
        <v/>
      </c>
      <c r="C11181" s="28">
        <f>ROUNDDOWN(((ROW(C11181)-ROW(C$7))/C$5)+1,0)</f>
        <v/>
      </c>
    </row>
    <row r="11182">
      <c r="B11182" s="28">
        <f>IF(C11182&lt; $D$4+1,MOD(((ROW(B11182)-ROW(B$7))),$C$5)+1,"")</f>
        <v/>
      </c>
      <c r="C11182" s="28">
        <f>ROUNDDOWN(((ROW(C11182)-ROW(C$7))/C$5)+1,0)</f>
        <v/>
      </c>
    </row>
    <row r="11183">
      <c r="B11183" s="28">
        <f>IF(C11183&lt; $D$4+1,MOD(((ROW(B11183)-ROW(B$7))),$C$5)+1,"")</f>
        <v/>
      </c>
      <c r="C11183" s="28">
        <f>ROUNDDOWN(((ROW(C11183)-ROW(C$7))/C$5)+1,0)</f>
        <v/>
      </c>
    </row>
    <row r="11184">
      <c r="B11184" s="28">
        <f>IF(C11184&lt; $D$4+1,MOD(((ROW(B11184)-ROW(B$7))),$C$5)+1,"")</f>
        <v/>
      </c>
      <c r="C11184" s="28">
        <f>ROUNDDOWN(((ROW(C11184)-ROW(C$7))/C$5)+1,0)</f>
        <v/>
      </c>
    </row>
    <row r="11185">
      <c r="B11185" s="28">
        <f>IF(C11185&lt; $D$4+1,MOD(((ROW(B11185)-ROW(B$7))),$C$5)+1,"")</f>
        <v/>
      </c>
      <c r="C11185" s="28">
        <f>ROUNDDOWN(((ROW(C11185)-ROW(C$7))/C$5)+1,0)</f>
        <v/>
      </c>
    </row>
    <row r="11186">
      <c r="B11186" s="28">
        <f>IF(C11186&lt; $D$4+1,MOD(((ROW(B11186)-ROW(B$7))),$C$5)+1,"")</f>
        <v/>
      </c>
      <c r="C11186" s="28">
        <f>ROUNDDOWN(((ROW(C11186)-ROW(C$7))/C$5)+1,0)</f>
        <v/>
      </c>
    </row>
    <row r="11187">
      <c r="B11187" s="28">
        <f>IF(C11187&lt; $D$4+1,MOD(((ROW(B11187)-ROW(B$7))),$C$5)+1,"")</f>
        <v/>
      </c>
      <c r="C11187" s="28">
        <f>ROUNDDOWN(((ROW(C11187)-ROW(C$7))/C$5)+1,0)</f>
        <v/>
      </c>
    </row>
    <row r="11188">
      <c r="B11188" s="28">
        <f>IF(C11188&lt; $D$4+1,MOD(((ROW(B11188)-ROW(B$7))),$C$5)+1,"")</f>
        <v/>
      </c>
      <c r="C11188" s="28">
        <f>ROUNDDOWN(((ROW(C11188)-ROW(C$7))/C$5)+1,0)</f>
        <v/>
      </c>
    </row>
    <row r="11189">
      <c r="B11189" s="28">
        <f>IF(C11189&lt; $D$4+1,MOD(((ROW(B11189)-ROW(B$7))),$C$5)+1,"")</f>
        <v/>
      </c>
      <c r="C11189" s="28">
        <f>ROUNDDOWN(((ROW(C11189)-ROW(C$7))/C$5)+1,0)</f>
        <v/>
      </c>
    </row>
    <row r="11190">
      <c r="B11190" s="28">
        <f>IF(C11190&lt; $D$4+1,MOD(((ROW(B11190)-ROW(B$7))),$C$5)+1,"")</f>
        <v/>
      </c>
      <c r="C11190" s="28">
        <f>ROUNDDOWN(((ROW(C11190)-ROW(C$7))/C$5)+1,0)</f>
        <v/>
      </c>
    </row>
    <row r="11191">
      <c r="B11191" s="28">
        <f>IF(C11191&lt; $D$4+1,MOD(((ROW(B11191)-ROW(B$7))),$C$5)+1,"")</f>
        <v/>
      </c>
      <c r="C11191" s="28">
        <f>ROUNDDOWN(((ROW(C11191)-ROW(C$7))/C$5)+1,0)</f>
        <v/>
      </c>
    </row>
    <row r="11192">
      <c r="B11192" s="28">
        <f>IF(C11192&lt; $D$4+1,MOD(((ROW(B11192)-ROW(B$7))),$C$5)+1,"")</f>
        <v/>
      </c>
      <c r="C11192" s="28">
        <f>ROUNDDOWN(((ROW(C11192)-ROW(C$7))/C$5)+1,0)</f>
        <v/>
      </c>
    </row>
    <row r="11193">
      <c r="B11193" s="28">
        <f>IF(C11193&lt; $D$4+1,MOD(((ROW(B11193)-ROW(B$7))),$C$5)+1,"")</f>
        <v/>
      </c>
      <c r="C11193" s="28">
        <f>ROUNDDOWN(((ROW(C11193)-ROW(C$7))/C$5)+1,0)</f>
        <v/>
      </c>
    </row>
    <row r="11194">
      <c r="B11194" s="28">
        <f>IF(C11194&lt; $D$4+1,MOD(((ROW(B11194)-ROW(B$7))),$C$5)+1,"")</f>
        <v/>
      </c>
      <c r="C11194" s="28">
        <f>ROUNDDOWN(((ROW(C11194)-ROW(C$7))/C$5)+1,0)</f>
        <v/>
      </c>
    </row>
    <row r="11195">
      <c r="B11195" s="28">
        <f>IF(C11195&lt; $D$4+1,MOD(((ROW(B11195)-ROW(B$7))),$C$5)+1,"")</f>
        <v/>
      </c>
      <c r="C11195" s="28">
        <f>ROUNDDOWN(((ROW(C11195)-ROW(C$7))/C$5)+1,0)</f>
        <v/>
      </c>
    </row>
    <row r="11196">
      <c r="B11196" s="28">
        <f>IF(C11196&lt; $D$4+1,MOD(((ROW(B11196)-ROW(B$7))),$C$5)+1,"")</f>
        <v/>
      </c>
      <c r="C11196" s="28">
        <f>ROUNDDOWN(((ROW(C11196)-ROW(C$7))/C$5)+1,0)</f>
        <v/>
      </c>
    </row>
    <row r="11197">
      <c r="B11197" s="28">
        <f>IF(C11197&lt; $D$4+1,MOD(((ROW(B11197)-ROW(B$7))),$C$5)+1,"")</f>
        <v/>
      </c>
      <c r="C11197" s="28">
        <f>ROUNDDOWN(((ROW(C11197)-ROW(C$7))/C$5)+1,0)</f>
        <v/>
      </c>
    </row>
    <row r="11198">
      <c r="B11198" s="28">
        <f>IF(C11198&lt; $D$4+1,MOD(((ROW(B11198)-ROW(B$7))),$C$5)+1,"")</f>
        <v/>
      </c>
      <c r="C11198" s="28">
        <f>ROUNDDOWN(((ROW(C11198)-ROW(C$7))/C$5)+1,0)</f>
        <v/>
      </c>
    </row>
    <row r="11199">
      <c r="B11199" s="28">
        <f>IF(C11199&lt; $D$4+1,MOD(((ROW(B11199)-ROW(B$7))),$C$5)+1,"")</f>
        <v/>
      </c>
      <c r="C11199" s="28">
        <f>ROUNDDOWN(((ROW(C11199)-ROW(C$7))/C$5)+1,0)</f>
        <v/>
      </c>
    </row>
    <row r="11200">
      <c r="B11200" s="28">
        <f>IF(C11200&lt; $D$4+1,MOD(((ROW(B11200)-ROW(B$7))),$C$5)+1,"")</f>
        <v/>
      </c>
      <c r="C11200" s="28">
        <f>ROUNDDOWN(((ROW(C11200)-ROW(C$7))/C$5)+1,0)</f>
        <v/>
      </c>
    </row>
    <row r="11201">
      <c r="B11201" s="28">
        <f>IF(C11201&lt; $D$4+1,MOD(((ROW(B11201)-ROW(B$7))),$C$5)+1,"")</f>
        <v/>
      </c>
      <c r="C11201" s="28">
        <f>ROUNDDOWN(((ROW(C11201)-ROW(C$7))/C$5)+1,0)</f>
        <v/>
      </c>
    </row>
    <row r="11202">
      <c r="B11202" s="28">
        <f>IF(C11202&lt; $D$4+1,MOD(((ROW(B11202)-ROW(B$7))),$C$5)+1,"")</f>
        <v/>
      </c>
      <c r="C11202" s="28">
        <f>ROUNDDOWN(((ROW(C11202)-ROW(C$7))/C$5)+1,0)</f>
        <v/>
      </c>
    </row>
    <row r="11203">
      <c r="B11203" s="28">
        <f>IF(C11203&lt; $D$4+1,MOD(((ROW(B11203)-ROW(B$7))),$C$5)+1,"")</f>
        <v/>
      </c>
      <c r="C11203" s="28">
        <f>ROUNDDOWN(((ROW(C11203)-ROW(C$7))/C$5)+1,0)</f>
        <v/>
      </c>
    </row>
    <row r="11204">
      <c r="B11204" s="28">
        <f>IF(C11204&lt; $D$4+1,MOD(((ROW(B11204)-ROW(B$7))),$C$5)+1,"")</f>
        <v/>
      </c>
      <c r="C11204" s="28">
        <f>ROUNDDOWN(((ROW(C11204)-ROW(C$7))/C$5)+1,0)</f>
        <v/>
      </c>
    </row>
    <row r="11205">
      <c r="B11205" s="28">
        <f>IF(C11205&lt; $D$4+1,MOD(((ROW(B11205)-ROW(B$7))),$C$5)+1,"")</f>
        <v/>
      </c>
      <c r="C11205" s="28">
        <f>ROUNDDOWN(((ROW(C11205)-ROW(C$7))/C$5)+1,0)</f>
        <v/>
      </c>
    </row>
    <row r="11206">
      <c r="B11206" s="28">
        <f>IF(C11206&lt; $D$4+1,MOD(((ROW(B11206)-ROW(B$7))),$C$5)+1,"")</f>
        <v/>
      </c>
      <c r="C11206" s="28">
        <f>ROUNDDOWN(((ROW(C11206)-ROW(C$7))/C$5)+1,0)</f>
        <v/>
      </c>
    </row>
    <row r="11207">
      <c r="B11207" s="28">
        <f>IF(C11207&lt; $D$4+1,MOD(((ROW(B11207)-ROW(B$7))),$C$5)+1,"")</f>
        <v/>
      </c>
      <c r="C11207" s="28">
        <f>ROUNDDOWN(((ROW(C11207)-ROW(C$7))/C$5)+1,0)</f>
        <v/>
      </c>
    </row>
    <row r="11208">
      <c r="B11208" s="28">
        <f>IF(C11208&lt; $D$4+1,MOD(((ROW(B11208)-ROW(B$7))),$C$5)+1,"")</f>
        <v/>
      </c>
      <c r="C11208" s="28">
        <f>ROUNDDOWN(((ROW(C11208)-ROW(C$7))/C$5)+1,0)</f>
        <v/>
      </c>
    </row>
    <row r="11209">
      <c r="B11209" s="28">
        <f>IF(C11209&lt; $D$4+1,MOD(((ROW(B11209)-ROW(B$7))),$C$5)+1,"")</f>
        <v/>
      </c>
      <c r="C11209" s="28">
        <f>ROUNDDOWN(((ROW(C11209)-ROW(C$7))/C$5)+1,0)</f>
        <v/>
      </c>
    </row>
    <row r="11210">
      <c r="B11210" s="28">
        <f>IF(C11210&lt; $D$4+1,MOD(((ROW(B11210)-ROW(B$7))),$C$5)+1,"")</f>
        <v/>
      </c>
      <c r="C11210" s="28">
        <f>ROUNDDOWN(((ROW(C11210)-ROW(C$7))/C$5)+1,0)</f>
        <v/>
      </c>
    </row>
    <row r="11211">
      <c r="B11211" s="28">
        <f>IF(C11211&lt; $D$4+1,MOD(((ROW(B11211)-ROW(B$7))),$C$5)+1,"")</f>
        <v/>
      </c>
      <c r="C11211" s="28">
        <f>ROUNDDOWN(((ROW(C11211)-ROW(C$7))/C$5)+1,0)</f>
        <v/>
      </c>
    </row>
    <row r="11212">
      <c r="B11212" s="28">
        <f>IF(C11212&lt; $D$4+1,MOD(((ROW(B11212)-ROW(B$7))),$C$5)+1,"")</f>
        <v/>
      </c>
      <c r="C11212" s="28">
        <f>ROUNDDOWN(((ROW(C11212)-ROW(C$7))/C$5)+1,0)</f>
        <v/>
      </c>
    </row>
    <row r="11213">
      <c r="B11213" s="28">
        <f>IF(C11213&lt; $D$4+1,MOD(((ROW(B11213)-ROW(B$7))),$C$5)+1,"")</f>
        <v/>
      </c>
      <c r="C11213" s="28">
        <f>ROUNDDOWN(((ROW(C11213)-ROW(C$7))/C$5)+1,0)</f>
        <v/>
      </c>
    </row>
    <row r="11214">
      <c r="B11214" s="28">
        <f>IF(C11214&lt; $D$4+1,MOD(((ROW(B11214)-ROW(B$7))),$C$5)+1,"")</f>
        <v/>
      </c>
      <c r="C11214" s="28">
        <f>ROUNDDOWN(((ROW(C11214)-ROW(C$7))/C$5)+1,0)</f>
        <v/>
      </c>
    </row>
    <row r="11215">
      <c r="B11215" s="28">
        <f>IF(C11215&lt; $D$4+1,MOD(((ROW(B11215)-ROW(B$7))),$C$5)+1,"")</f>
        <v/>
      </c>
      <c r="C11215" s="28">
        <f>ROUNDDOWN(((ROW(C11215)-ROW(C$7))/C$5)+1,0)</f>
        <v/>
      </c>
    </row>
    <row r="11216">
      <c r="B11216" s="28">
        <f>IF(C11216&lt; $D$4+1,MOD(((ROW(B11216)-ROW(B$7))),$C$5)+1,"")</f>
        <v/>
      </c>
      <c r="C11216" s="28">
        <f>ROUNDDOWN(((ROW(C11216)-ROW(C$7))/C$5)+1,0)</f>
        <v/>
      </c>
    </row>
    <row r="11217">
      <c r="B11217" s="28">
        <f>IF(C11217&lt; $D$4+1,MOD(((ROW(B11217)-ROW(B$7))),$C$5)+1,"")</f>
        <v/>
      </c>
      <c r="C11217" s="28">
        <f>ROUNDDOWN(((ROW(C11217)-ROW(C$7))/C$5)+1,0)</f>
        <v/>
      </c>
    </row>
    <row r="11218">
      <c r="B11218" s="28">
        <f>IF(C11218&lt; $D$4+1,MOD(((ROW(B11218)-ROW(B$7))),$C$5)+1,"")</f>
        <v/>
      </c>
      <c r="C11218" s="28">
        <f>ROUNDDOWN(((ROW(C11218)-ROW(C$7))/C$5)+1,0)</f>
        <v/>
      </c>
    </row>
    <row r="11219">
      <c r="B11219" s="28">
        <f>IF(C11219&lt; $D$4+1,MOD(((ROW(B11219)-ROW(B$7))),$C$5)+1,"")</f>
        <v/>
      </c>
      <c r="C11219" s="28">
        <f>ROUNDDOWN(((ROW(C11219)-ROW(C$7))/C$5)+1,0)</f>
        <v/>
      </c>
    </row>
    <row r="11220">
      <c r="B11220" s="28">
        <f>IF(C11220&lt; $D$4+1,MOD(((ROW(B11220)-ROW(B$7))),$C$5)+1,"")</f>
        <v/>
      </c>
      <c r="C11220" s="28">
        <f>ROUNDDOWN(((ROW(C11220)-ROW(C$7))/C$5)+1,0)</f>
        <v/>
      </c>
    </row>
    <row r="11221">
      <c r="B11221" s="28">
        <f>IF(C11221&lt; $D$4+1,MOD(((ROW(B11221)-ROW(B$7))),$C$5)+1,"")</f>
        <v/>
      </c>
      <c r="C11221" s="28">
        <f>ROUNDDOWN(((ROW(C11221)-ROW(C$7))/C$5)+1,0)</f>
        <v/>
      </c>
    </row>
    <row r="11222">
      <c r="B11222" s="28">
        <f>IF(C11222&lt; $D$4+1,MOD(((ROW(B11222)-ROW(B$7))),$C$5)+1,"")</f>
        <v/>
      </c>
      <c r="C11222" s="28">
        <f>ROUNDDOWN(((ROW(C11222)-ROW(C$7))/C$5)+1,0)</f>
        <v/>
      </c>
    </row>
    <row r="11223">
      <c r="B11223" s="28">
        <f>IF(C11223&lt; $D$4+1,MOD(((ROW(B11223)-ROW(B$7))),$C$5)+1,"")</f>
        <v/>
      </c>
      <c r="C11223" s="28">
        <f>ROUNDDOWN(((ROW(C11223)-ROW(C$7))/C$5)+1,0)</f>
        <v/>
      </c>
    </row>
    <row r="11224">
      <c r="B11224" s="28">
        <f>IF(C11224&lt; $D$4+1,MOD(((ROW(B11224)-ROW(B$7))),$C$5)+1,"")</f>
        <v/>
      </c>
      <c r="C11224" s="28">
        <f>ROUNDDOWN(((ROW(C11224)-ROW(C$7))/C$5)+1,0)</f>
        <v/>
      </c>
    </row>
    <row r="11225">
      <c r="B11225" s="28">
        <f>IF(C11225&lt; $D$4+1,MOD(((ROW(B11225)-ROW(B$7))),$C$5)+1,"")</f>
        <v/>
      </c>
      <c r="C11225" s="28">
        <f>ROUNDDOWN(((ROW(C11225)-ROW(C$7))/C$5)+1,0)</f>
        <v/>
      </c>
    </row>
    <row r="11226">
      <c r="B11226" s="28">
        <f>IF(C11226&lt; $D$4+1,MOD(((ROW(B11226)-ROW(B$7))),$C$5)+1,"")</f>
        <v/>
      </c>
      <c r="C11226" s="28">
        <f>ROUNDDOWN(((ROW(C11226)-ROW(C$7))/C$5)+1,0)</f>
        <v/>
      </c>
    </row>
    <row r="11227">
      <c r="B11227" s="28">
        <f>IF(C11227&lt; $D$4+1,MOD(((ROW(B11227)-ROW(B$7))),$C$5)+1,"")</f>
        <v/>
      </c>
      <c r="C11227" s="28">
        <f>ROUNDDOWN(((ROW(C11227)-ROW(C$7))/C$5)+1,0)</f>
        <v/>
      </c>
    </row>
    <row r="11228">
      <c r="B11228" s="28">
        <f>IF(C11228&lt; $D$4+1,MOD(((ROW(B11228)-ROW(B$7))),$C$5)+1,"")</f>
        <v/>
      </c>
      <c r="C11228" s="28">
        <f>ROUNDDOWN(((ROW(C11228)-ROW(C$7))/C$5)+1,0)</f>
        <v/>
      </c>
    </row>
    <row r="11229">
      <c r="B11229" s="28">
        <f>IF(C11229&lt; $D$4+1,MOD(((ROW(B11229)-ROW(B$7))),$C$5)+1,"")</f>
        <v/>
      </c>
      <c r="C11229" s="28">
        <f>ROUNDDOWN(((ROW(C11229)-ROW(C$7))/C$5)+1,0)</f>
        <v/>
      </c>
    </row>
    <row r="11230">
      <c r="B11230" s="28">
        <f>IF(C11230&lt; $D$4+1,MOD(((ROW(B11230)-ROW(B$7))),$C$5)+1,"")</f>
        <v/>
      </c>
      <c r="C11230" s="28">
        <f>ROUNDDOWN(((ROW(C11230)-ROW(C$7))/C$5)+1,0)</f>
        <v/>
      </c>
    </row>
    <row r="11231">
      <c r="B11231" s="28">
        <f>IF(C11231&lt; $D$4+1,MOD(((ROW(B11231)-ROW(B$7))),$C$5)+1,"")</f>
        <v/>
      </c>
      <c r="C11231" s="28">
        <f>ROUNDDOWN(((ROW(C11231)-ROW(C$7))/C$5)+1,0)</f>
        <v/>
      </c>
    </row>
    <row r="11232">
      <c r="B11232" s="28">
        <f>IF(C11232&lt; $D$4+1,MOD(((ROW(B11232)-ROW(B$7))),$C$5)+1,"")</f>
        <v/>
      </c>
      <c r="C11232" s="28">
        <f>ROUNDDOWN(((ROW(C11232)-ROW(C$7))/C$5)+1,0)</f>
        <v/>
      </c>
    </row>
    <row r="11233">
      <c r="B11233" s="28">
        <f>IF(C11233&lt; $D$4+1,MOD(((ROW(B11233)-ROW(B$7))),$C$5)+1,"")</f>
        <v/>
      </c>
      <c r="C11233" s="28">
        <f>ROUNDDOWN(((ROW(C11233)-ROW(C$7))/C$5)+1,0)</f>
        <v/>
      </c>
    </row>
    <row r="11234">
      <c r="B11234" s="28">
        <f>IF(C11234&lt; $D$4+1,MOD(((ROW(B11234)-ROW(B$7))),$C$5)+1,"")</f>
        <v/>
      </c>
      <c r="C11234" s="28">
        <f>ROUNDDOWN(((ROW(C11234)-ROW(C$7))/C$5)+1,0)</f>
        <v/>
      </c>
    </row>
    <row r="11235">
      <c r="B11235" s="28">
        <f>IF(C11235&lt; $D$4+1,MOD(((ROW(B11235)-ROW(B$7))),$C$5)+1,"")</f>
        <v/>
      </c>
      <c r="C11235" s="28">
        <f>ROUNDDOWN(((ROW(C11235)-ROW(C$7))/C$5)+1,0)</f>
        <v/>
      </c>
    </row>
    <row r="11236">
      <c r="B11236" s="28">
        <f>IF(C11236&lt; $D$4+1,MOD(((ROW(B11236)-ROW(B$7))),$C$5)+1,"")</f>
        <v/>
      </c>
      <c r="C11236" s="28">
        <f>ROUNDDOWN(((ROW(C11236)-ROW(C$7))/C$5)+1,0)</f>
        <v/>
      </c>
    </row>
    <row r="11237">
      <c r="B11237" s="28">
        <f>IF(C11237&lt; $D$4+1,MOD(((ROW(B11237)-ROW(B$7))),$C$5)+1,"")</f>
        <v/>
      </c>
      <c r="C11237" s="28">
        <f>ROUNDDOWN(((ROW(C11237)-ROW(C$7))/C$5)+1,0)</f>
        <v/>
      </c>
    </row>
    <row r="11238">
      <c r="B11238" s="28">
        <f>IF(C11238&lt; $D$4+1,MOD(((ROW(B11238)-ROW(B$7))),$C$5)+1,"")</f>
        <v/>
      </c>
      <c r="C11238" s="28">
        <f>ROUNDDOWN(((ROW(C11238)-ROW(C$7))/C$5)+1,0)</f>
        <v/>
      </c>
    </row>
    <row r="11239">
      <c r="B11239" s="28">
        <f>IF(C11239&lt; $D$4+1,MOD(((ROW(B11239)-ROW(B$7))),$C$5)+1,"")</f>
        <v/>
      </c>
      <c r="C11239" s="28">
        <f>ROUNDDOWN(((ROW(C11239)-ROW(C$7))/C$5)+1,0)</f>
        <v/>
      </c>
    </row>
    <row r="11240">
      <c r="B11240" s="28">
        <f>IF(C11240&lt; $D$4+1,MOD(((ROW(B11240)-ROW(B$7))),$C$5)+1,"")</f>
        <v/>
      </c>
      <c r="C11240" s="28">
        <f>ROUNDDOWN(((ROW(C11240)-ROW(C$7))/C$5)+1,0)</f>
        <v/>
      </c>
    </row>
    <row r="11241">
      <c r="B11241" s="28">
        <f>IF(C11241&lt; $D$4+1,MOD(((ROW(B11241)-ROW(B$7))),$C$5)+1,"")</f>
        <v/>
      </c>
      <c r="C11241" s="28">
        <f>ROUNDDOWN(((ROW(C11241)-ROW(C$7))/C$5)+1,0)</f>
        <v/>
      </c>
    </row>
    <row r="11242">
      <c r="B11242" s="28">
        <f>IF(C11242&lt; $D$4+1,MOD(((ROW(B11242)-ROW(B$7))),$C$5)+1,"")</f>
        <v/>
      </c>
      <c r="C11242" s="28">
        <f>ROUNDDOWN(((ROW(C11242)-ROW(C$7))/C$5)+1,0)</f>
        <v/>
      </c>
    </row>
    <row r="11243">
      <c r="B11243" s="28">
        <f>IF(C11243&lt; $D$4+1,MOD(((ROW(B11243)-ROW(B$7))),$C$5)+1,"")</f>
        <v/>
      </c>
      <c r="C11243" s="28">
        <f>ROUNDDOWN(((ROW(C11243)-ROW(C$7))/C$5)+1,0)</f>
        <v/>
      </c>
    </row>
    <row r="11244">
      <c r="B11244" s="28">
        <f>IF(C11244&lt; $D$4+1,MOD(((ROW(B11244)-ROW(B$7))),$C$5)+1,"")</f>
        <v/>
      </c>
      <c r="C11244" s="28">
        <f>ROUNDDOWN(((ROW(C11244)-ROW(C$7))/C$5)+1,0)</f>
        <v/>
      </c>
    </row>
    <row r="11245">
      <c r="B11245" s="28">
        <f>IF(C11245&lt; $D$4+1,MOD(((ROW(B11245)-ROW(B$7))),$C$5)+1,"")</f>
        <v/>
      </c>
      <c r="C11245" s="28">
        <f>ROUNDDOWN(((ROW(C11245)-ROW(C$7))/C$5)+1,0)</f>
        <v/>
      </c>
    </row>
    <row r="11246">
      <c r="B11246" s="28">
        <f>IF(C11246&lt; $D$4+1,MOD(((ROW(B11246)-ROW(B$7))),$C$5)+1,"")</f>
        <v/>
      </c>
      <c r="C11246" s="28">
        <f>ROUNDDOWN(((ROW(C11246)-ROW(C$7))/C$5)+1,0)</f>
        <v/>
      </c>
    </row>
    <row r="11247">
      <c r="B11247" s="28">
        <f>IF(C11247&lt; $D$4+1,MOD(((ROW(B11247)-ROW(B$7))),$C$5)+1,"")</f>
        <v/>
      </c>
      <c r="C11247" s="28">
        <f>ROUNDDOWN(((ROW(C11247)-ROW(C$7))/C$5)+1,0)</f>
        <v/>
      </c>
    </row>
    <row r="11248">
      <c r="B11248" s="28">
        <f>IF(C11248&lt; $D$4+1,MOD(((ROW(B11248)-ROW(B$7))),$C$5)+1,"")</f>
        <v/>
      </c>
      <c r="C11248" s="28">
        <f>ROUNDDOWN(((ROW(C11248)-ROW(C$7))/C$5)+1,0)</f>
        <v/>
      </c>
    </row>
    <row r="11249">
      <c r="B11249" s="28">
        <f>IF(C11249&lt; $D$4+1,MOD(((ROW(B11249)-ROW(B$7))),$C$5)+1,"")</f>
        <v/>
      </c>
      <c r="C11249" s="28">
        <f>ROUNDDOWN(((ROW(C11249)-ROW(C$7))/C$5)+1,0)</f>
        <v/>
      </c>
    </row>
    <row r="11250">
      <c r="B11250" s="28">
        <f>IF(C11250&lt; $D$4+1,MOD(((ROW(B11250)-ROW(B$7))),$C$5)+1,"")</f>
        <v/>
      </c>
      <c r="C11250" s="28">
        <f>ROUNDDOWN(((ROW(C11250)-ROW(C$7))/C$5)+1,0)</f>
        <v/>
      </c>
    </row>
    <row r="11251">
      <c r="B11251" s="28">
        <f>IF(C11251&lt; $D$4+1,MOD(((ROW(B11251)-ROW(B$7))),$C$5)+1,"")</f>
        <v/>
      </c>
      <c r="C11251" s="28">
        <f>ROUNDDOWN(((ROW(C11251)-ROW(C$7))/C$5)+1,0)</f>
        <v/>
      </c>
    </row>
    <row r="11252">
      <c r="B11252" s="28">
        <f>IF(C11252&lt; $D$4+1,MOD(((ROW(B11252)-ROW(B$7))),$C$5)+1,"")</f>
        <v/>
      </c>
      <c r="C11252" s="28">
        <f>ROUNDDOWN(((ROW(C11252)-ROW(C$7))/C$5)+1,0)</f>
        <v/>
      </c>
    </row>
    <row r="11253">
      <c r="B11253" s="28">
        <f>IF(C11253&lt; $D$4+1,MOD(((ROW(B11253)-ROW(B$7))),$C$5)+1,"")</f>
        <v/>
      </c>
      <c r="C11253" s="28">
        <f>ROUNDDOWN(((ROW(C11253)-ROW(C$7))/C$5)+1,0)</f>
        <v/>
      </c>
    </row>
    <row r="11254">
      <c r="B11254" s="28">
        <f>IF(C11254&lt; $D$4+1,MOD(((ROW(B11254)-ROW(B$7))),$C$5)+1,"")</f>
        <v/>
      </c>
      <c r="C11254" s="28">
        <f>ROUNDDOWN(((ROW(C11254)-ROW(C$7))/C$5)+1,0)</f>
        <v/>
      </c>
    </row>
    <row r="11255">
      <c r="B11255" s="28">
        <f>IF(C11255&lt; $D$4+1,MOD(((ROW(B11255)-ROW(B$7))),$C$5)+1,"")</f>
        <v/>
      </c>
      <c r="C11255" s="28">
        <f>ROUNDDOWN(((ROW(C11255)-ROW(C$7))/C$5)+1,0)</f>
        <v/>
      </c>
    </row>
    <row r="11256">
      <c r="B11256" s="28">
        <f>IF(C11256&lt; $D$4+1,MOD(((ROW(B11256)-ROW(B$7))),$C$5)+1,"")</f>
        <v/>
      </c>
      <c r="C11256" s="28">
        <f>ROUNDDOWN(((ROW(C11256)-ROW(C$7))/C$5)+1,0)</f>
        <v/>
      </c>
    </row>
    <row r="11257">
      <c r="B11257" s="28">
        <f>IF(C11257&lt; $D$4+1,MOD(((ROW(B11257)-ROW(B$7))),$C$5)+1,"")</f>
        <v/>
      </c>
      <c r="C11257" s="28">
        <f>ROUNDDOWN(((ROW(C11257)-ROW(C$7))/C$5)+1,0)</f>
        <v/>
      </c>
    </row>
    <row r="11258">
      <c r="B11258" s="28">
        <f>IF(C11258&lt; $D$4+1,MOD(((ROW(B11258)-ROW(B$7))),$C$5)+1,"")</f>
        <v/>
      </c>
      <c r="C11258" s="28">
        <f>ROUNDDOWN(((ROW(C11258)-ROW(C$7))/C$5)+1,0)</f>
        <v/>
      </c>
    </row>
    <row r="11259">
      <c r="B11259" s="28">
        <f>IF(C11259&lt; $D$4+1,MOD(((ROW(B11259)-ROW(B$7))),$C$5)+1,"")</f>
        <v/>
      </c>
      <c r="C11259" s="28">
        <f>ROUNDDOWN(((ROW(C11259)-ROW(C$7))/C$5)+1,0)</f>
        <v/>
      </c>
    </row>
    <row r="11260">
      <c r="B11260" s="28">
        <f>IF(C11260&lt; $D$4+1,MOD(((ROW(B11260)-ROW(B$7))),$C$5)+1,"")</f>
        <v/>
      </c>
      <c r="C11260" s="28">
        <f>ROUNDDOWN(((ROW(C11260)-ROW(C$7))/C$5)+1,0)</f>
        <v/>
      </c>
    </row>
    <row r="11261">
      <c r="B11261" s="28">
        <f>IF(C11261&lt; $D$4+1,MOD(((ROW(B11261)-ROW(B$7))),$C$5)+1,"")</f>
        <v/>
      </c>
      <c r="C11261" s="28">
        <f>ROUNDDOWN(((ROW(C11261)-ROW(C$7))/C$5)+1,0)</f>
        <v/>
      </c>
    </row>
    <row r="11262">
      <c r="B11262" s="28">
        <f>IF(C11262&lt; $D$4+1,MOD(((ROW(B11262)-ROW(B$7))),$C$5)+1,"")</f>
        <v/>
      </c>
      <c r="C11262" s="28">
        <f>ROUNDDOWN(((ROW(C11262)-ROW(C$7))/C$5)+1,0)</f>
        <v/>
      </c>
    </row>
    <row r="11263">
      <c r="B11263" s="28">
        <f>IF(C11263&lt; $D$4+1,MOD(((ROW(B11263)-ROW(B$7))),$C$5)+1,"")</f>
        <v/>
      </c>
      <c r="C11263" s="28">
        <f>ROUNDDOWN(((ROW(C11263)-ROW(C$7))/C$5)+1,0)</f>
        <v/>
      </c>
    </row>
    <row r="11264">
      <c r="B11264" s="28">
        <f>IF(C11264&lt; $D$4+1,MOD(((ROW(B11264)-ROW(B$7))),$C$5)+1,"")</f>
        <v/>
      </c>
      <c r="C11264" s="28">
        <f>ROUNDDOWN(((ROW(C11264)-ROW(C$7))/C$5)+1,0)</f>
        <v/>
      </c>
    </row>
    <row r="11265">
      <c r="B11265" s="28">
        <f>IF(C11265&lt; $D$4+1,MOD(((ROW(B11265)-ROW(B$7))),$C$5)+1,"")</f>
        <v/>
      </c>
      <c r="C11265" s="28">
        <f>ROUNDDOWN(((ROW(C11265)-ROW(C$7))/C$5)+1,0)</f>
        <v/>
      </c>
    </row>
    <row r="11266">
      <c r="B11266" s="28">
        <f>IF(C11266&lt; $D$4+1,MOD(((ROW(B11266)-ROW(B$7))),$C$5)+1,"")</f>
        <v/>
      </c>
      <c r="C11266" s="28">
        <f>ROUNDDOWN(((ROW(C11266)-ROW(C$7))/C$5)+1,0)</f>
        <v/>
      </c>
    </row>
    <row r="11267">
      <c r="B11267" s="28">
        <f>IF(C11267&lt; $D$4+1,MOD(((ROW(B11267)-ROW(B$7))),$C$5)+1,"")</f>
        <v/>
      </c>
      <c r="C11267" s="28">
        <f>ROUNDDOWN(((ROW(C11267)-ROW(C$7))/C$5)+1,0)</f>
        <v/>
      </c>
    </row>
    <row r="11268">
      <c r="B11268" s="28">
        <f>IF(C11268&lt; $D$4+1,MOD(((ROW(B11268)-ROW(B$7))),$C$5)+1,"")</f>
        <v/>
      </c>
      <c r="C11268" s="28">
        <f>ROUNDDOWN(((ROW(C11268)-ROW(C$7))/C$5)+1,0)</f>
        <v/>
      </c>
    </row>
    <row r="11269">
      <c r="B11269" s="28">
        <f>IF(C11269&lt; $D$4+1,MOD(((ROW(B11269)-ROW(B$7))),$C$5)+1,"")</f>
        <v/>
      </c>
      <c r="C11269" s="28">
        <f>ROUNDDOWN(((ROW(C11269)-ROW(C$7))/C$5)+1,0)</f>
        <v/>
      </c>
    </row>
    <row r="11270">
      <c r="B11270" s="28">
        <f>IF(C11270&lt; $D$4+1,MOD(((ROW(B11270)-ROW(B$7))),$C$5)+1,"")</f>
        <v/>
      </c>
      <c r="C11270" s="28">
        <f>ROUNDDOWN(((ROW(C11270)-ROW(C$7))/C$5)+1,0)</f>
        <v/>
      </c>
    </row>
    <row r="11271">
      <c r="B11271" s="28">
        <f>IF(C11271&lt; $D$4+1,MOD(((ROW(B11271)-ROW(B$7))),$C$5)+1,"")</f>
        <v/>
      </c>
      <c r="C11271" s="28">
        <f>ROUNDDOWN(((ROW(C11271)-ROW(C$7))/C$5)+1,0)</f>
        <v/>
      </c>
    </row>
    <row r="11272">
      <c r="B11272" s="28">
        <f>IF(C11272&lt; $D$4+1,MOD(((ROW(B11272)-ROW(B$7))),$C$5)+1,"")</f>
        <v/>
      </c>
      <c r="C11272" s="28">
        <f>ROUNDDOWN(((ROW(C11272)-ROW(C$7))/C$5)+1,0)</f>
        <v/>
      </c>
    </row>
    <row r="11273">
      <c r="B11273" s="28">
        <f>IF(C11273&lt; $D$4+1,MOD(((ROW(B11273)-ROW(B$7))),$C$5)+1,"")</f>
        <v/>
      </c>
      <c r="C11273" s="28">
        <f>ROUNDDOWN(((ROW(C11273)-ROW(C$7))/C$5)+1,0)</f>
        <v/>
      </c>
    </row>
    <row r="11274">
      <c r="B11274" s="28">
        <f>IF(C11274&lt; $D$4+1,MOD(((ROW(B11274)-ROW(B$7))),$C$5)+1,"")</f>
        <v/>
      </c>
      <c r="C11274" s="28">
        <f>ROUNDDOWN(((ROW(C11274)-ROW(C$7))/C$5)+1,0)</f>
        <v/>
      </c>
    </row>
    <row r="11275">
      <c r="B11275" s="28">
        <f>IF(C11275&lt; $D$4+1,MOD(((ROW(B11275)-ROW(B$7))),$C$5)+1,"")</f>
        <v/>
      </c>
      <c r="C11275" s="28">
        <f>ROUNDDOWN(((ROW(C11275)-ROW(C$7))/C$5)+1,0)</f>
        <v/>
      </c>
    </row>
    <row r="11276">
      <c r="B11276" s="28">
        <f>IF(C11276&lt; $D$4+1,MOD(((ROW(B11276)-ROW(B$7))),$C$5)+1,"")</f>
        <v/>
      </c>
      <c r="C11276" s="28">
        <f>ROUNDDOWN(((ROW(C11276)-ROW(C$7))/C$5)+1,0)</f>
        <v/>
      </c>
    </row>
    <row r="11277">
      <c r="B11277" s="28">
        <f>IF(C11277&lt; $D$4+1,MOD(((ROW(B11277)-ROW(B$7))),$C$5)+1,"")</f>
        <v/>
      </c>
      <c r="C11277" s="28">
        <f>ROUNDDOWN(((ROW(C11277)-ROW(C$7))/C$5)+1,0)</f>
        <v/>
      </c>
    </row>
    <row r="11278">
      <c r="B11278" s="28">
        <f>IF(C11278&lt; $D$4+1,MOD(((ROW(B11278)-ROW(B$7))),$C$5)+1,"")</f>
        <v/>
      </c>
      <c r="C11278" s="28">
        <f>ROUNDDOWN(((ROW(C11278)-ROW(C$7))/C$5)+1,0)</f>
        <v/>
      </c>
    </row>
    <row r="11279">
      <c r="B11279" s="28">
        <f>IF(C11279&lt; $D$4+1,MOD(((ROW(B11279)-ROW(B$7))),$C$5)+1,"")</f>
        <v/>
      </c>
      <c r="C11279" s="28">
        <f>ROUNDDOWN(((ROW(C11279)-ROW(C$7))/C$5)+1,0)</f>
        <v/>
      </c>
    </row>
    <row r="11280">
      <c r="B11280" s="28">
        <f>IF(C11280&lt; $D$4+1,MOD(((ROW(B11280)-ROW(B$7))),$C$5)+1,"")</f>
        <v/>
      </c>
      <c r="C11280" s="28">
        <f>ROUNDDOWN(((ROW(C11280)-ROW(C$7))/C$5)+1,0)</f>
        <v/>
      </c>
    </row>
    <row r="11281">
      <c r="B11281" s="28">
        <f>IF(C11281&lt; $D$4+1,MOD(((ROW(B11281)-ROW(B$7))),$C$5)+1,"")</f>
        <v/>
      </c>
      <c r="C11281" s="28">
        <f>ROUNDDOWN(((ROW(C11281)-ROW(C$7))/C$5)+1,0)</f>
        <v/>
      </c>
    </row>
    <row r="11282">
      <c r="B11282" s="28">
        <f>IF(C11282&lt; $D$4+1,MOD(((ROW(B11282)-ROW(B$7))),$C$5)+1,"")</f>
        <v/>
      </c>
      <c r="C11282" s="28">
        <f>ROUNDDOWN(((ROW(C11282)-ROW(C$7))/C$5)+1,0)</f>
        <v/>
      </c>
    </row>
    <row r="11283">
      <c r="B11283" s="28">
        <f>IF(C11283&lt; $D$4+1,MOD(((ROW(B11283)-ROW(B$7))),$C$5)+1,"")</f>
        <v/>
      </c>
      <c r="C11283" s="28">
        <f>ROUNDDOWN(((ROW(C11283)-ROW(C$7))/C$5)+1,0)</f>
        <v/>
      </c>
    </row>
    <row r="11284">
      <c r="B11284" s="28">
        <f>IF(C11284&lt; $D$4+1,MOD(((ROW(B11284)-ROW(B$7))),$C$5)+1,"")</f>
        <v/>
      </c>
      <c r="C11284" s="28">
        <f>ROUNDDOWN(((ROW(C11284)-ROW(C$7))/C$5)+1,0)</f>
        <v/>
      </c>
    </row>
    <row r="11285">
      <c r="B11285" s="28">
        <f>IF(C11285&lt; $D$4+1,MOD(((ROW(B11285)-ROW(B$7))),$C$5)+1,"")</f>
        <v/>
      </c>
      <c r="C11285" s="28">
        <f>ROUNDDOWN(((ROW(C11285)-ROW(C$7))/C$5)+1,0)</f>
        <v/>
      </c>
    </row>
    <row r="11286">
      <c r="B11286" s="28">
        <f>IF(C11286&lt; $D$4+1,MOD(((ROW(B11286)-ROW(B$7))),$C$5)+1,"")</f>
        <v/>
      </c>
      <c r="C11286" s="28">
        <f>ROUNDDOWN(((ROW(C11286)-ROW(C$7))/C$5)+1,0)</f>
        <v/>
      </c>
    </row>
    <row r="11287">
      <c r="B11287" s="28">
        <f>IF(C11287&lt; $D$4+1,MOD(((ROW(B11287)-ROW(B$7))),$C$5)+1,"")</f>
        <v/>
      </c>
      <c r="C11287" s="28">
        <f>ROUNDDOWN(((ROW(C11287)-ROW(C$7))/C$5)+1,0)</f>
        <v/>
      </c>
    </row>
    <row r="11288">
      <c r="B11288" s="28">
        <f>IF(C11288&lt; $D$4+1,MOD(((ROW(B11288)-ROW(B$7))),$C$5)+1,"")</f>
        <v/>
      </c>
      <c r="C11288" s="28">
        <f>ROUNDDOWN(((ROW(C11288)-ROW(C$7))/C$5)+1,0)</f>
        <v/>
      </c>
    </row>
    <row r="11289">
      <c r="B11289" s="28">
        <f>IF(C11289&lt; $D$4+1,MOD(((ROW(B11289)-ROW(B$7))),$C$5)+1,"")</f>
        <v/>
      </c>
      <c r="C11289" s="28">
        <f>ROUNDDOWN(((ROW(C11289)-ROW(C$7))/C$5)+1,0)</f>
        <v/>
      </c>
    </row>
    <row r="11290">
      <c r="B11290" s="28">
        <f>IF(C11290&lt; $D$4+1,MOD(((ROW(B11290)-ROW(B$7))),$C$5)+1,"")</f>
        <v/>
      </c>
      <c r="C11290" s="28">
        <f>ROUNDDOWN(((ROW(C11290)-ROW(C$7))/C$5)+1,0)</f>
        <v/>
      </c>
    </row>
    <row r="11291">
      <c r="B11291" s="28">
        <f>IF(C11291&lt; $D$4+1,MOD(((ROW(B11291)-ROW(B$7))),$C$5)+1,"")</f>
        <v/>
      </c>
      <c r="C11291" s="28">
        <f>ROUNDDOWN(((ROW(C11291)-ROW(C$7))/C$5)+1,0)</f>
        <v/>
      </c>
    </row>
    <row r="11292">
      <c r="B11292" s="28">
        <f>IF(C11292&lt; $D$4+1,MOD(((ROW(B11292)-ROW(B$7))),$C$5)+1,"")</f>
        <v/>
      </c>
      <c r="C11292" s="28">
        <f>ROUNDDOWN(((ROW(C11292)-ROW(C$7))/C$5)+1,0)</f>
        <v/>
      </c>
    </row>
    <row r="11293">
      <c r="B11293" s="28">
        <f>IF(C11293&lt; $D$4+1,MOD(((ROW(B11293)-ROW(B$7))),$C$5)+1,"")</f>
        <v/>
      </c>
      <c r="C11293" s="28">
        <f>ROUNDDOWN(((ROW(C11293)-ROW(C$7))/C$5)+1,0)</f>
        <v/>
      </c>
    </row>
    <row r="11294">
      <c r="B11294" s="28">
        <f>IF(C11294&lt; $D$4+1,MOD(((ROW(B11294)-ROW(B$7))),$C$5)+1,"")</f>
        <v/>
      </c>
      <c r="C11294" s="28">
        <f>ROUNDDOWN(((ROW(C11294)-ROW(C$7))/C$5)+1,0)</f>
        <v/>
      </c>
    </row>
    <row r="11295">
      <c r="B11295" s="28">
        <f>IF(C11295&lt; $D$4+1,MOD(((ROW(B11295)-ROW(B$7))),$C$5)+1,"")</f>
        <v/>
      </c>
      <c r="C11295" s="28">
        <f>ROUNDDOWN(((ROW(C11295)-ROW(C$7))/C$5)+1,0)</f>
        <v/>
      </c>
    </row>
    <row r="11296">
      <c r="B11296" s="28">
        <f>IF(C11296&lt; $D$4+1,MOD(((ROW(B11296)-ROW(B$7))),$C$5)+1,"")</f>
        <v/>
      </c>
      <c r="C11296" s="28">
        <f>ROUNDDOWN(((ROW(C11296)-ROW(C$7))/C$5)+1,0)</f>
        <v/>
      </c>
    </row>
    <row r="11297">
      <c r="B11297" s="28">
        <f>IF(C11297&lt; $D$4+1,MOD(((ROW(B11297)-ROW(B$7))),$C$5)+1,"")</f>
        <v/>
      </c>
      <c r="C11297" s="28">
        <f>ROUNDDOWN(((ROW(C11297)-ROW(C$7))/C$5)+1,0)</f>
        <v/>
      </c>
    </row>
    <row r="11298">
      <c r="B11298" s="28">
        <f>IF(C11298&lt; $D$4+1,MOD(((ROW(B11298)-ROW(B$7))),$C$5)+1,"")</f>
        <v/>
      </c>
      <c r="C11298" s="28">
        <f>ROUNDDOWN(((ROW(C11298)-ROW(C$7))/C$5)+1,0)</f>
        <v/>
      </c>
    </row>
    <row r="11299">
      <c r="B11299" s="28">
        <f>IF(C11299&lt; $D$4+1,MOD(((ROW(B11299)-ROW(B$7))),$C$5)+1,"")</f>
        <v/>
      </c>
      <c r="C11299" s="28">
        <f>ROUNDDOWN(((ROW(C11299)-ROW(C$7))/C$5)+1,0)</f>
        <v/>
      </c>
    </row>
    <row r="11300">
      <c r="B11300" s="28">
        <f>IF(C11300&lt; $D$4+1,MOD(((ROW(B11300)-ROW(B$7))),$C$5)+1,"")</f>
        <v/>
      </c>
      <c r="C11300" s="28">
        <f>ROUNDDOWN(((ROW(C11300)-ROW(C$7))/C$5)+1,0)</f>
        <v/>
      </c>
    </row>
    <row r="11301">
      <c r="B11301" s="28">
        <f>IF(C11301&lt; $D$4+1,MOD(((ROW(B11301)-ROW(B$7))),$C$5)+1,"")</f>
        <v/>
      </c>
      <c r="C11301" s="28">
        <f>ROUNDDOWN(((ROW(C11301)-ROW(C$7))/C$5)+1,0)</f>
        <v/>
      </c>
    </row>
    <row r="11302">
      <c r="B11302" s="28">
        <f>IF(C11302&lt; $D$4+1,MOD(((ROW(B11302)-ROW(B$7))),$C$5)+1,"")</f>
        <v/>
      </c>
      <c r="C11302" s="28">
        <f>ROUNDDOWN(((ROW(C11302)-ROW(C$7))/C$5)+1,0)</f>
        <v/>
      </c>
    </row>
    <row r="11303">
      <c r="B11303" s="28">
        <f>IF(C11303&lt; $D$4+1,MOD(((ROW(B11303)-ROW(B$7))),$C$5)+1,"")</f>
        <v/>
      </c>
      <c r="C11303" s="28">
        <f>ROUNDDOWN(((ROW(C11303)-ROW(C$7))/C$5)+1,0)</f>
        <v/>
      </c>
    </row>
    <row r="11304">
      <c r="B11304" s="28">
        <f>IF(C11304&lt; $D$4+1,MOD(((ROW(B11304)-ROW(B$7))),$C$5)+1,"")</f>
        <v/>
      </c>
      <c r="C11304" s="28">
        <f>ROUNDDOWN(((ROW(C11304)-ROW(C$7))/C$5)+1,0)</f>
        <v/>
      </c>
    </row>
    <row r="11305">
      <c r="B11305" s="28">
        <f>IF(C11305&lt; $D$4+1,MOD(((ROW(B11305)-ROW(B$7))),$C$5)+1,"")</f>
        <v/>
      </c>
      <c r="C11305" s="28">
        <f>ROUNDDOWN(((ROW(C11305)-ROW(C$7))/C$5)+1,0)</f>
        <v/>
      </c>
    </row>
    <row r="11306">
      <c r="B11306" s="28">
        <f>IF(C11306&lt; $D$4+1,MOD(((ROW(B11306)-ROW(B$7))),$C$5)+1,"")</f>
        <v/>
      </c>
      <c r="C11306" s="28">
        <f>ROUNDDOWN(((ROW(C11306)-ROW(C$7))/C$5)+1,0)</f>
        <v/>
      </c>
    </row>
    <row r="11307">
      <c r="B11307" s="28">
        <f>IF(C11307&lt; $D$4+1,MOD(((ROW(B11307)-ROW(B$7))),$C$5)+1,"")</f>
        <v/>
      </c>
      <c r="C11307" s="28">
        <f>ROUNDDOWN(((ROW(C11307)-ROW(C$7))/C$5)+1,0)</f>
        <v/>
      </c>
    </row>
    <row r="11308">
      <c r="B11308" s="28">
        <f>IF(C11308&lt; $D$4+1,MOD(((ROW(B11308)-ROW(B$7))),$C$5)+1,"")</f>
        <v/>
      </c>
      <c r="C11308" s="28">
        <f>ROUNDDOWN(((ROW(C11308)-ROW(C$7))/C$5)+1,0)</f>
        <v/>
      </c>
    </row>
    <row r="11309">
      <c r="B11309" s="28">
        <f>IF(C11309&lt; $D$4+1,MOD(((ROW(B11309)-ROW(B$7))),$C$5)+1,"")</f>
        <v/>
      </c>
      <c r="C11309" s="28">
        <f>ROUNDDOWN(((ROW(C11309)-ROW(C$7))/C$5)+1,0)</f>
        <v/>
      </c>
    </row>
    <row r="11310">
      <c r="B11310" s="28">
        <f>IF(C11310&lt; $D$4+1,MOD(((ROW(B11310)-ROW(B$7))),$C$5)+1,"")</f>
        <v/>
      </c>
      <c r="C11310" s="28">
        <f>ROUNDDOWN(((ROW(C11310)-ROW(C$7))/C$5)+1,0)</f>
        <v/>
      </c>
    </row>
    <row r="11311">
      <c r="B11311" s="28">
        <f>IF(C11311&lt; $D$4+1,MOD(((ROW(B11311)-ROW(B$7))),$C$5)+1,"")</f>
        <v/>
      </c>
      <c r="C11311" s="28">
        <f>ROUNDDOWN(((ROW(C11311)-ROW(C$7))/C$5)+1,0)</f>
        <v/>
      </c>
    </row>
    <row r="11312">
      <c r="B11312" s="28">
        <f>IF(C11312&lt; $D$4+1,MOD(((ROW(B11312)-ROW(B$7))),$C$5)+1,"")</f>
        <v/>
      </c>
      <c r="C11312" s="28">
        <f>ROUNDDOWN(((ROW(C11312)-ROW(C$7))/C$5)+1,0)</f>
        <v/>
      </c>
    </row>
    <row r="11313">
      <c r="B11313" s="28">
        <f>IF(C11313&lt; $D$4+1,MOD(((ROW(B11313)-ROW(B$7))),$C$5)+1,"")</f>
        <v/>
      </c>
      <c r="C11313" s="28">
        <f>ROUNDDOWN(((ROW(C11313)-ROW(C$7))/C$5)+1,0)</f>
        <v/>
      </c>
    </row>
    <row r="11314">
      <c r="B11314" s="28">
        <f>IF(C11314&lt; $D$4+1,MOD(((ROW(B11314)-ROW(B$7))),$C$5)+1,"")</f>
        <v/>
      </c>
      <c r="C11314" s="28">
        <f>ROUNDDOWN(((ROW(C11314)-ROW(C$7))/C$5)+1,0)</f>
        <v/>
      </c>
    </row>
    <row r="11315">
      <c r="B11315" s="28">
        <f>IF(C11315&lt; $D$4+1,MOD(((ROW(B11315)-ROW(B$7))),$C$5)+1,"")</f>
        <v/>
      </c>
      <c r="C11315" s="28">
        <f>ROUNDDOWN(((ROW(C11315)-ROW(C$7))/C$5)+1,0)</f>
        <v/>
      </c>
    </row>
    <row r="11316">
      <c r="B11316" s="28">
        <f>IF(C11316&lt; $D$4+1,MOD(((ROW(B11316)-ROW(B$7))),$C$5)+1,"")</f>
        <v/>
      </c>
      <c r="C11316" s="28">
        <f>ROUNDDOWN(((ROW(C11316)-ROW(C$7))/C$5)+1,0)</f>
        <v/>
      </c>
    </row>
    <row r="11317">
      <c r="B11317" s="28">
        <f>IF(C11317&lt; $D$4+1,MOD(((ROW(B11317)-ROW(B$7))),$C$5)+1,"")</f>
        <v/>
      </c>
      <c r="C11317" s="28">
        <f>ROUNDDOWN(((ROW(C11317)-ROW(C$7))/C$5)+1,0)</f>
        <v/>
      </c>
    </row>
    <row r="11318">
      <c r="B11318" s="28">
        <f>IF(C11318&lt; $D$4+1,MOD(((ROW(B11318)-ROW(B$7))),$C$5)+1,"")</f>
        <v/>
      </c>
      <c r="C11318" s="28">
        <f>ROUNDDOWN(((ROW(C11318)-ROW(C$7))/C$5)+1,0)</f>
        <v/>
      </c>
    </row>
    <row r="11319">
      <c r="B11319" s="28">
        <f>IF(C11319&lt; $D$4+1,MOD(((ROW(B11319)-ROW(B$7))),$C$5)+1,"")</f>
        <v/>
      </c>
      <c r="C11319" s="28">
        <f>ROUNDDOWN(((ROW(C11319)-ROW(C$7))/C$5)+1,0)</f>
        <v/>
      </c>
    </row>
    <row r="11320">
      <c r="B11320" s="28">
        <f>IF(C11320&lt; $D$4+1,MOD(((ROW(B11320)-ROW(B$7))),$C$5)+1,"")</f>
        <v/>
      </c>
      <c r="C11320" s="28">
        <f>ROUNDDOWN(((ROW(C11320)-ROW(C$7))/C$5)+1,0)</f>
        <v/>
      </c>
    </row>
    <row r="11321">
      <c r="B11321" s="28">
        <f>IF(C11321&lt; $D$4+1,MOD(((ROW(B11321)-ROW(B$7))),$C$5)+1,"")</f>
        <v/>
      </c>
      <c r="C11321" s="28">
        <f>ROUNDDOWN(((ROW(C11321)-ROW(C$7))/C$5)+1,0)</f>
        <v/>
      </c>
    </row>
    <row r="11322">
      <c r="B11322" s="28">
        <f>IF(C11322&lt; $D$4+1,MOD(((ROW(B11322)-ROW(B$7))),$C$5)+1,"")</f>
        <v/>
      </c>
      <c r="C11322" s="28">
        <f>ROUNDDOWN(((ROW(C11322)-ROW(C$7))/C$5)+1,0)</f>
        <v/>
      </c>
    </row>
    <row r="11323">
      <c r="B11323" s="28">
        <f>IF(C11323&lt; $D$4+1,MOD(((ROW(B11323)-ROW(B$7))),$C$5)+1,"")</f>
        <v/>
      </c>
      <c r="C11323" s="28">
        <f>ROUNDDOWN(((ROW(C11323)-ROW(C$7))/C$5)+1,0)</f>
        <v/>
      </c>
    </row>
    <row r="11324">
      <c r="B11324" s="28">
        <f>IF(C11324&lt; $D$4+1,MOD(((ROW(B11324)-ROW(B$7))),$C$5)+1,"")</f>
        <v/>
      </c>
      <c r="C11324" s="28">
        <f>ROUNDDOWN(((ROW(C11324)-ROW(C$7))/C$5)+1,0)</f>
        <v/>
      </c>
    </row>
    <row r="11325">
      <c r="B11325" s="28">
        <f>IF(C11325&lt; $D$4+1,MOD(((ROW(B11325)-ROW(B$7))),$C$5)+1,"")</f>
        <v/>
      </c>
      <c r="C11325" s="28">
        <f>ROUNDDOWN(((ROW(C11325)-ROW(C$7))/C$5)+1,0)</f>
        <v/>
      </c>
    </row>
    <row r="11326">
      <c r="B11326" s="28">
        <f>IF(C11326&lt; $D$4+1,MOD(((ROW(B11326)-ROW(B$7))),$C$5)+1,"")</f>
        <v/>
      </c>
      <c r="C11326" s="28">
        <f>ROUNDDOWN(((ROW(C11326)-ROW(C$7))/C$5)+1,0)</f>
        <v/>
      </c>
    </row>
    <row r="11327">
      <c r="B11327" s="28">
        <f>IF(C11327&lt; $D$4+1,MOD(((ROW(B11327)-ROW(B$7))),$C$5)+1,"")</f>
        <v/>
      </c>
      <c r="C11327" s="28">
        <f>ROUNDDOWN(((ROW(C11327)-ROW(C$7))/C$5)+1,0)</f>
        <v/>
      </c>
    </row>
    <row r="11328">
      <c r="B11328" s="28">
        <f>IF(C11328&lt; $D$4+1,MOD(((ROW(B11328)-ROW(B$7))),$C$5)+1,"")</f>
        <v/>
      </c>
      <c r="C11328" s="28">
        <f>ROUNDDOWN(((ROW(C11328)-ROW(C$7))/C$5)+1,0)</f>
        <v/>
      </c>
    </row>
    <row r="11329">
      <c r="B11329" s="28">
        <f>IF(C11329&lt; $D$4+1,MOD(((ROW(B11329)-ROW(B$7))),$C$5)+1,"")</f>
        <v/>
      </c>
      <c r="C11329" s="28">
        <f>ROUNDDOWN(((ROW(C11329)-ROW(C$7))/C$5)+1,0)</f>
        <v/>
      </c>
    </row>
    <row r="11330">
      <c r="B11330" s="28">
        <f>IF(C11330&lt; $D$4+1,MOD(((ROW(B11330)-ROW(B$7))),$C$5)+1,"")</f>
        <v/>
      </c>
      <c r="C11330" s="28">
        <f>ROUNDDOWN(((ROW(C11330)-ROW(C$7))/C$5)+1,0)</f>
        <v/>
      </c>
    </row>
    <row r="11331">
      <c r="B11331" s="28">
        <f>IF(C11331&lt; $D$4+1,MOD(((ROW(B11331)-ROW(B$7))),$C$5)+1,"")</f>
        <v/>
      </c>
      <c r="C11331" s="28">
        <f>ROUNDDOWN(((ROW(C11331)-ROW(C$7))/C$5)+1,0)</f>
        <v/>
      </c>
    </row>
    <row r="11332">
      <c r="B11332" s="28">
        <f>IF(C11332&lt; $D$4+1,MOD(((ROW(B11332)-ROW(B$7))),$C$5)+1,"")</f>
        <v/>
      </c>
      <c r="C11332" s="28">
        <f>ROUNDDOWN(((ROW(C11332)-ROW(C$7))/C$5)+1,0)</f>
        <v/>
      </c>
    </row>
    <row r="11333">
      <c r="B11333" s="28">
        <f>IF(C11333&lt; $D$4+1,MOD(((ROW(B11333)-ROW(B$7))),$C$5)+1,"")</f>
        <v/>
      </c>
      <c r="C11333" s="28">
        <f>ROUNDDOWN(((ROW(C11333)-ROW(C$7))/C$5)+1,0)</f>
        <v/>
      </c>
    </row>
    <row r="11334">
      <c r="B11334" s="28">
        <f>IF(C11334&lt; $D$4+1,MOD(((ROW(B11334)-ROW(B$7))),$C$5)+1,"")</f>
        <v/>
      </c>
      <c r="C11334" s="28">
        <f>ROUNDDOWN(((ROW(C11334)-ROW(C$7))/C$5)+1,0)</f>
        <v/>
      </c>
    </row>
    <row r="11335">
      <c r="B11335" s="28">
        <f>IF(C11335&lt; $D$4+1,MOD(((ROW(B11335)-ROW(B$7))),$C$5)+1,"")</f>
        <v/>
      </c>
      <c r="C11335" s="28">
        <f>ROUNDDOWN(((ROW(C11335)-ROW(C$7))/C$5)+1,0)</f>
        <v/>
      </c>
    </row>
    <row r="11336">
      <c r="B11336" s="28">
        <f>IF(C11336&lt; $D$4+1,MOD(((ROW(B11336)-ROW(B$7))),$C$5)+1,"")</f>
        <v/>
      </c>
      <c r="C11336" s="28">
        <f>ROUNDDOWN(((ROW(C11336)-ROW(C$7))/C$5)+1,0)</f>
        <v/>
      </c>
    </row>
    <row r="11337">
      <c r="B11337" s="28">
        <f>IF(C11337&lt; $D$4+1,MOD(((ROW(B11337)-ROW(B$7))),$C$5)+1,"")</f>
        <v/>
      </c>
      <c r="C11337" s="28">
        <f>ROUNDDOWN(((ROW(C11337)-ROW(C$7))/C$5)+1,0)</f>
        <v/>
      </c>
    </row>
    <row r="11338">
      <c r="B11338" s="28">
        <f>IF(C11338&lt; $D$4+1,MOD(((ROW(B11338)-ROW(B$7))),$C$5)+1,"")</f>
        <v/>
      </c>
      <c r="C11338" s="28">
        <f>ROUNDDOWN(((ROW(C11338)-ROW(C$7))/C$5)+1,0)</f>
        <v/>
      </c>
    </row>
    <row r="11339">
      <c r="B11339" s="28">
        <f>IF(C11339&lt; $D$4+1,MOD(((ROW(B11339)-ROW(B$7))),$C$5)+1,"")</f>
        <v/>
      </c>
      <c r="C11339" s="28">
        <f>ROUNDDOWN(((ROW(C11339)-ROW(C$7))/C$5)+1,0)</f>
        <v/>
      </c>
    </row>
    <row r="11340">
      <c r="B11340" s="28">
        <f>IF(C11340&lt; $D$4+1,MOD(((ROW(B11340)-ROW(B$7))),$C$5)+1,"")</f>
        <v/>
      </c>
      <c r="C11340" s="28">
        <f>ROUNDDOWN(((ROW(C11340)-ROW(C$7))/C$5)+1,0)</f>
        <v/>
      </c>
    </row>
    <row r="11341">
      <c r="B11341" s="28">
        <f>IF(C11341&lt; $D$4+1,MOD(((ROW(B11341)-ROW(B$7))),$C$5)+1,"")</f>
        <v/>
      </c>
      <c r="C11341" s="28">
        <f>ROUNDDOWN(((ROW(C11341)-ROW(C$7))/C$5)+1,0)</f>
        <v/>
      </c>
    </row>
    <row r="11342">
      <c r="B11342" s="28">
        <f>IF(C11342&lt; $D$4+1,MOD(((ROW(B11342)-ROW(B$7))),$C$5)+1,"")</f>
        <v/>
      </c>
      <c r="C11342" s="28">
        <f>ROUNDDOWN(((ROW(C11342)-ROW(C$7))/C$5)+1,0)</f>
        <v/>
      </c>
    </row>
    <row r="11343">
      <c r="B11343" s="28">
        <f>IF(C11343&lt; $D$4+1,MOD(((ROW(B11343)-ROW(B$7))),$C$5)+1,"")</f>
        <v/>
      </c>
      <c r="C11343" s="28">
        <f>ROUNDDOWN(((ROW(C11343)-ROW(C$7))/C$5)+1,0)</f>
        <v/>
      </c>
    </row>
    <row r="11344">
      <c r="B11344" s="28">
        <f>IF(C11344&lt; $D$4+1,MOD(((ROW(B11344)-ROW(B$7))),$C$5)+1,"")</f>
        <v/>
      </c>
      <c r="C11344" s="28">
        <f>ROUNDDOWN(((ROW(C11344)-ROW(C$7))/C$5)+1,0)</f>
        <v/>
      </c>
    </row>
    <row r="11345">
      <c r="B11345" s="28">
        <f>IF(C11345&lt; $D$4+1,MOD(((ROW(B11345)-ROW(B$7))),$C$5)+1,"")</f>
        <v/>
      </c>
      <c r="C11345" s="28">
        <f>ROUNDDOWN(((ROW(C11345)-ROW(C$7))/C$5)+1,0)</f>
        <v/>
      </c>
    </row>
    <row r="11346">
      <c r="B11346" s="28">
        <f>IF(C11346&lt; $D$4+1,MOD(((ROW(B11346)-ROW(B$7))),$C$5)+1,"")</f>
        <v/>
      </c>
      <c r="C11346" s="28">
        <f>ROUNDDOWN(((ROW(C11346)-ROW(C$7))/C$5)+1,0)</f>
        <v/>
      </c>
    </row>
    <row r="11347">
      <c r="B11347" s="28">
        <f>IF(C11347&lt; $D$4+1,MOD(((ROW(B11347)-ROW(B$7))),$C$5)+1,"")</f>
        <v/>
      </c>
      <c r="C11347" s="28">
        <f>ROUNDDOWN(((ROW(C11347)-ROW(C$7))/C$5)+1,0)</f>
        <v/>
      </c>
    </row>
    <row r="11348">
      <c r="B11348" s="28">
        <f>IF(C11348&lt; $D$4+1,MOD(((ROW(B11348)-ROW(B$7))),$C$5)+1,"")</f>
        <v/>
      </c>
      <c r="C11348" s="28">
        <f>ROUNDDOWN(((ROW(C11348)-ROW(C$7))/C$5)+1,0)</f>
        <v/>
      </c>
    </row>
    <row r="11349">
      <c r="B11349" s="28">
        <f>IF(C11349&lt; $D$4+1,MOD(((ROW(B11349)-ROW(B$7))),$C$5)+1,"")</f>
        <v/>
      </c>
      <c r="C11349" s="28">
        <f>ROUNDDOWN(((ROW(C11349)-ROW(C$7))/C$5)+1,0)</f>
        <v/>
      </c>
    </row>
    <row r="11350">
      <c r="B11350" s="28">
        <f>IF(C11350&lt; $D$4+1,MOD(((ROW(B11350)-ROW(B$7))),$C$5)+1,"")</f>
        <v/>
      </c>
      <c r="C11350" s="28">
        <f>ROUNDDOWN(((ROW(C11350)-ROW(C$7))/C$5)+1,0)</f>
        <v/>
      </c>
    </row>
    <row r="11351">
      <c r="B11351" s="28">
        <f>IF(C11351&lt; $D$4+1,MOD(((ROW(B11351)-ROW(B$7))),$C$5)+1,"")</f>
        <v/>
      </c>
      <c r="C11351" s="28">
        <f>ROUNDDOWN(((ROW(C11351)-ROW(C$7))/C$5)+1,0)</f>
        <v/>
      </c>
    </row>
    <row r="11352">
      <c r="B11352" s="28">
        <f>IF(C11352&lt; $D$4+1,MOD(((ROW(B11352)-ROW(B$7))),$C$5)+1,"")</f>
        <v/>
      </c>
      <c r="C11352" s="28">
        <f>ROUNDDOWN(((ROW(C11352)-ROW(C$7))/C$5)+1,0)</f>
        <v/>
      </c>
    </row>
    <row r="11353">
      <c r="B11353" s="28">
        <f>IF(C11353&lt; $D$4+1,MOD(((ROW(B11353)-ROW(B$7))),$C$5)+1,"")</f>
        <v/>
      </c>
      <c r="C11353" s="28">
        <f>ROUNDDOWN(((ROW(C11353)-ROW(C$7))/C$5)+1,0)</f>
        <v/>
      </c>
    </row>
    <row r="11354">
      <c r="B11354" s="28">
        <f>IF(C11354&lt; $D$4+1,MOD(((ROW(B11354)-ROW(B$7))),$C$5)+1,"")</f>
        <v/>
      </c>
      <c r="C11354" s="28">
        <f>ROUNDDOWN(((ROW(C11354)-ROW(C$7))/C$5)+1,0)</f>
        <v/>
      </c>
    </row>
    <row r="11355">
      <c r="B11355" s="28">
        <f>IF(C11355&lt; $D$4+1,MOD(((ROW(B11355)-ROW(B$7))),$C$5)+1,"")</f>
        <v/>
      </c>
      <c r="C11355" s="28">
        <f>ROUNDDOWN(((ROW(C11355)-ROW(C$7))/C$5)+1,0)</f>
        <v/>
      </c>
    </row>
    <row r="11356">
      <c r="B11356" s="28">
        <f>IF(C11356&lt; $D$4+1,MOD(((ROW(B11356)-ROW(B$7))),$C$5)+1,"")</f>
        <v/>
      </c>
      <c r="C11356" s="28">
        <f>ROUNDDOWN(((ROW(C11356)-ROW(C$7))/C$5)+1,0)</f>
        <v/>
      </c>
    </row>
    <row r="11357">
      <c r="B11357" s="28">
        <f>IF(C11357&lt; $D$4+1,MOD(((ROW(B11357)-ROW(B$7))),$C$5)+1,"")</f>
        <v/>
      </c>
      <c r="C11357" s="28">
        <f>ROUNDDOWN(((ROW(C11357)-ROW(C$7))/C$5)+1,0)</f>
        <v/>
      </c>
    </row>
    <row r="11358">
      <c r="B11358" s="28">
        <f>IF(C11358&lt; $D$4+1,MOD(((ROW(B11358)-ROW(B$7))),$C$5)+1,"")</f>
        <v/>
      </c>
      <c r="C11358" s="28">
        <f>ROUNDDOWN(((ROW(C11358)-ROW(C$7))/C$5)+1,0)</f>
        <v/>
      </c>
    </row>
    <row r="11359">
      <c r="B11359" s="28">
        <f>IF(C11359&lt; $D$4+1,MOD(((ROW(B11359)-ROW(B$7))),$C$5)+1,"")</f>
        <v/>
      </c>
      <c r="C11359" s="28">
        <f>ROUNDDOWN(((ROW(C11359)-ROW(C$7))/C$5)+1,0)</f>
        <v/>
      </c>
    </row>
    <row r="11360">
      <c r="B11360" s="28">
        <f>IF(C11360&lt; $D$4+1,MOD(((ROW(B11360)-ROW(B$7))),$C$5)+1,"")</f>
        <v/>
      </c>
      <c r="C11360" s="28">
        <f>ROUNDDOWN(((ROW(C11360)-ROW(C$7))/C$5)+1,0)</f>
        <v/>
      </c>
    </row>
    <row r="11361">
      <c r="B11361" s="28">
        <f>IF(C11361&lt; $D$4+1,MOD(((ROW(B11361)-ROW(B$7))),$C$5)+1,"")</f>
        <v/>
      </c>
      <c r="C11361" s="28">
        <f>ROUNDDOWN(((ROW(C11361)-ROW(C$7))/C$5)+1,0)</f>
        <v/>
      </c>
    </row>
    <row r="11362">
      <c r="B11362" s="28">
        <f>IF(C11362&lt; $D$4+1,MOD(((ROW(B11362)-ROW(B$7))),$C$5)+1,"")</f>
        <v/>
      </c>
      <c r="C11362" s="28">
        <f>ROUNDDOWN(((ROW(C11362)-ROW(C$7))/C$5)+1,0)</f>
        <v/>
      </c>
    </row>
    <row r="11363">
      <c r="B11363" s="28">
        <f>IF(C11363&lt; $D$4+1,MOD(((ROW(B11363)-ROW(B$7))),$C$5)+1,"")</f>
        <v/>
      </c>
      <c r="C11363" s="28">
        <f>ROUNDDOWN(((ROW(C11363)-ROW(C$7))/C$5)+1,0)</f>
        <v/>
      </c>
    </row>
    <row r="11364">
      <c r="B11364" s="28">
        <f>IF(C11364&lt; $D$4+1,MOD(((ROW(B11364)-ROW(B$7))),$C$5)+1,"")</f>
        <v/>
      </c>
      <c r="C11364" s="28">
        <f>ROUNDDOWN(((ROW(C11364)-ROW(C$7))/C$5)+1,0)</f>
        <v/>
      </c>
    </row>
    <row r="11365">
      <c r="B11365" s="28">
        <f>IF(C11365&lt; $D$4+1,MOD(((ROW(B11365)-ROW(B$7))),$C$5)+1,"")</f>
        <v/>
      </c>
      <c r="C11365" s="28">
        <f>ROUNDDOWN(((ROW(C11365)-ROW(C$7))/C$5)+1,0)</f>
        <v/>
      </c>
    </row>
    <row r="11366">
      <c r="B11366" s="28">
        <f>IF(C11366&lt; $D$4+1,MOD(((ROW(B11366)-ROW(B$7))),$C$5)+1,"")</f>
        <v/>
      </c>
      <c r="C11366" s="28">
        <f>ROUNDDOWN(((ROW(C11366)-ROW(C$7))/C$5)+1,0)</f>
        <v/>
      </c>
    </row>
    <row r="11367">
      <c r="B11367" s="28">
        <f>IF(C11367&lt; $D$4+1,MOD(((ROW(B11367)-ROW(B$7))),$C$5)+1,"")</f>
        <v/>
      </c>
      <c r="C11367" s="28">
        <f>ROUNDDOWN(((ROW(C11367)-ROW(C$7))/C$5)+1,0)</f>
        <v/>
      </c>
    </row>
    <row r="11368">
      <c r="B11368" s="28">
        <f>IF(C11368&lt; $D$4+1,MOD(((ROW(B11368)-ROW(B$7))),$C$5)+1,"")</f>
        <v/>
      </c>
      <c r="C11368" s="28">
        <f>ROUNDDOWN(((ROW(C11368)-ROW(C$7))/C$5)+1,0)</f>
        <v/>
      </c>
    </row>
    <row r="11369">
      <c r="B11369" s="28">
        <f>IF(C11369&lt; $D$4+1,MOD(((ROW(B11369)-ROW(B$7))),$C$5)+1,"")</f>
        <v/>
      </c>
      <c r="C11369" s="28">
        <f>ROUNDDOWN(((ROW(C11369)-ROW(C$7))/C$5)+1,0)</f>
        <v/>
      </c>
    </row>
    <row r="11370">
      <c r="B11370" s="28">
        <f>IF(C11370&lt; $D$4+1,MOD(((ROW(B11370)-ROW(B$7))),$C$5)+1,"")</f>
        <v/>
      </c>
      <c r="C11370" s="28">
        <f>ROUNDDOWN(((ROW(C11370)-ROW(C$7))/C$5)+1,0)</f>
        <v/>
      </c>
    </row>
    <row r="11371">
      <c r="B11371" s="28">
        <f>IF(C11371&lt; $D$4+1,MOD(((ROW(B11371)-ROW(B$7))),$C$5)+1,"")</f>
        <v/>
      </c>
      <c r="C11371" s="28">
        <f>ROUNDDOWN(((ROW(C11371)-ROW(C$7))/C$5)+1,0)</f>
        <v/>
      </c>
    </row>
    <row r="11372">
      <c r="B11372" s="28">
        <f>IF(C11372&lt; $D$4+1,MOD(((ROW(B11372)-ROW(B$7))),$C$5)+1,"")</f>
        <v/>
      </c>
      <c r="C11372" s="28">
        <f>ROUNDDOWN(((ROW(C11372)-ROW(C$7))/C$5)+1,0)</f>
        <v/>
      </c>
    </row>
    <row r="11373">
      <c r="B11373" s="28">
        <f>IF(C11373&lt; $D$4+1,MOD(((ROW(B11373)-ROW(B$7))),$C$5)+1,"")</f>
        <v/>
      </c>
      <c r="C11373" s="28">
        <f>ROUNDDOWN(((ROW(C11373)-ROW(C$7))/C$5)+1,0)</f>
        <v/>
      </c>
    </row>
    <row r="11374">
      <c r="B11374" s="28">
        <f>IF(C11374&lt; $D$4+1,MOD(((ROW(B11374)-ROW(B$7))),$C$5)+1,"")</f>
        <v/>
      </c>
      <c r="C11374" s="28">
        <f>ROUNDDOWN(((ROW(C11374)-ROW(C$7))/C$5)+1,0)</f>
        <v/>
      </c>
    </row>
    <row r="11375">
      <c r="B11375" s="28">
        <f>IF(C11375&lt; $D$4+1,MOD(((ROW(B11375)-ROW(B$7))),$C$5)+1,"")</f>
        <v/>
      </c>
      <c r="C11375" s="28">
        <f>ROUNDDOWN(((ROW(C11375)-ROW(C$7))/C$5)+1,0)</f>
        <v/>
      </c>
    </row>
    <row r="11376">
      <c r="B11376" s="28">
        <f>IF(C11376&lt; $D$4+1,MOD(((ROW(B11376)-ROW(B$7))),$C$5)+1,"")</f>
        <v/>
      </c>
      <c r="C11376" s="28">
        <f>ROUNDDOWN(((ROW(C11376)-ROW(C$7))/C$5)+1,0)</f>
        <v/>
      </c>
    </row>
    <row r="11377">
      <c r="B11377" s="28">
        <f>IF(C11377&lt; $D$4+1,MOD(((ROW(B11377)-ROW(B$7))),$C$5)+1,"")</f>
        <v/>
      </c>
      <c r="C11377" s="28">
        <f>ROUNDDOWN(((ROW(C11377)-ROW(C$7))/C$5)+1,0)</f>
        <v/>
      </c>
    </row>
    <row r="11378">
      <c r="B11378" s="28">
        <f>IF(C11378&lt; $D$4+1,MOD(((ROW(B11378)-ROW(B$7))),$C$5)+1,"")</f>
        <v/>
      </c>
      <c r="C11378" s="28">
        <f>ROUNDDOWN(((ROW(C11378)-ROW(C$7))/C$5)+1,0)</f>
        <v/>
      </c>
    </row>
    <row r="11379">
      <c r="B11379" s="28">
        <f>IF(C11379&lt; $D$4+1,MOD(((ROW(B11379)-ROW(B$7))),$C$5)+1,"")</f>
        <v/>
      </c>
      <c r="C11379" s="28">
        <f>ROUNDDOWN(((ROW(C11379)-ROW(C$7))/C$5)+1,0)</f>
        <v/>
      </c>
    </row>
    <row r="11380">
      <c r="B11380" s="28">
        <f>IF(C11380&lt; $D$4+1,MOD(((ROW(B11380)-ROW(B$7))),$C$5)+1,"")</f>
        <v/>
      </c>
      <c r="C11380" s="28">
        <f>ROUNDDOWN(((ROW(C11380)-ROW(C$7))/C$5)+1,0)</f>
        <v/>
      </c>
    </row>
    <row r="11381">
      <c r="B11381" s="28">
        <f>IF(C11381&lt; $D$4+1,MOD(((ROW(B11381)-ROW(B$7))),$C$5)+1,"")</f>
        <v/>
      </c>
      <c r="C11381" s="28">
        <f>ROUNDDOWN(((ROW(C11381)-ROW(C$7))/C$5)+1,0)</f>
        <v/>
      </c>
    </row>
    <row r="11382">
      <c r="B11382" s="28">
        <f>IF(C11382&lt; $D$4+1,MOD(((ROW(B11382)-ROW(B$7))),$C$5)+1,"")</f>
        <v/>
      </c>
      <c r="C11382" s="28">
        <f>ROUNDDOWN(((ROW(C11382)-ROW(C$7))/C$5)+1,0)</f>
        <v/>
      </c>
    </row>
    <row r="11383">
      <c r="B11383" s="28">
        <f>IF(C11383&lt; $D$4+1,MOD(((ROW(B11383)-ROW(B$7))),$C$5)+1,"")</f>
        <v/>
      </c>
      <c r="C11383" s="28">
        <f>ROUNDDOWN(((ROW(C11383)-ROW(C$7))/C$5)+1,0)</f>
        <v/>
      </c>
    </row>
    <row r="11384">
      <c r="B11384" s="28">
        <f>IF(C11384&lt; $D$4+1,MOD(((ROW(B11384)-ROW(B$7))),$C$5)+1,"")</f>
        <v/>
      </c>
      <c r="C11384" s="28">
        <f>ROUNDDOWN(((ROW(C11384)-ROW(C$7))/C$5)+1,0)</f>
        <v/>
      </c>
    </row>
    <row r="11385">
      <c r="B11385" s="28">
        <f>IF(C11385&lt; $D$4+1,MOD(((ROW(B11385)-ROW(B$7))),$C$5)+1,"")</f>
        <v/>
      </c>
      <c r="C11385" s="28">
        <f>ROUNDDOWN(((ROW(C11385)-ROW(C$7))/C$5)+1,0)</f>
        <v/>
      </c>
    </row>
    <row r="11386">
      <c r="B11386" s="28">
        <f>IF(C11386&lt; $D$4+1,MOD(((ROW(B11386)-ROW(B$7))),$C$5)+1,"")</f>
        <v/>
      </c>
      <c r="C11386" s="28">
        <f>ROUNDDOWN(((ROW(C11386)-ROW(C$7))/C$5)+1,0)</f>
        <v/>
      </c>
    </row>
    <row r="11387">
      <c r="B11387" s="28">
        <f>IF(C11387&lt; $D$4+1,MOD(((ROW(B11387)-ROW(B$7))),$C$5)+1,"")</f>
        <v/>
      </c>
      <c r="C11387" s="28">
        <f>ROUNDDOWN(((ROW(C11387)-ROW(C$7))/C$5)+1,0)</f>
        <v/>
      </c>
    </row>
    <row r="11388">
      <c r="B11388" s="28">
        <f>IF(C11388&lt; $D$4+1,MOD(((ROW(B11388)-ROW(B$7))),$C$5)+1,"")</f>
        <v/>
      </c>
      <c r="C11388" s="28">
        <f>ROUNDDOWN(((ROW(C11388)-ROW(C$7))/C$5)+1,0)</f>
        <v/>
      </c>
    </row>
    <row r="11389">
      <c r="B11389" s="28">
        <f>IF(C11389&lt; $D$4+1,MOD(((ROW(B11389)-ROW(B$7))),$C$5)+1,"")</f>
        <v/>
      </c>
      <c r="C11389" s="28">
        <f>ROUNDDOWN(((ROW(C11389)-ROW(C$7))/C$5)+1,0)</f>
        <v/>
      </c>
    </row>
    <row r="11390">
      <c r="B11390" s="28">
        <f>IF(C11390&lt; $D$4+1,MOD(((ROW(B11390)-ROW(B$7))),$C$5)+1,"")</f>
        <v/>
      </c>
      <c r="C11390" s="28">
        <f>ROUNDDOWN(((ROW(C11390)-ROW(C$7))/C$5)+1,0)</f>
        <v/>
      </c>
    </row>
    <row r="11391">
      <c r="B11391" s="28">
        <f>IF(C11391&lt; $D$4+1,MOD(((ROW(B11391)-ROW(B$7))),$C$5)+1,"")</f>
        <v/>
      </c>
      <c r="C11391" s="28">
        <f>ROUNDDOWN(((ROW(C11391)-ROW(C$7))/C$5)+1,0)</f>
        <v/>
      </c>
    </row>
    <row r="11392">
      <c r="B11392" s="28">
        <f>IF(C11392&lt; $D$4+1,MOD(((ROW(B11392)-ROW(B$7))),$C$5)+1,"")</f>
        <v/>
      </c>
      <c r="C11392" s="28">
        <f>ROUNDDOWN(((ROW(C11392)-ROW(C$7))/C$5)+1,0)</f>
        <v/>
      </c>
    </row>
    <row r="11393">
      <c r="B11393" s="28">
        <f>IF(C11393&lt; $D$4+1,MOD(((ROW(B11393)-ROW(B$7))),$C$5)+1,"")</f>
        <v/>
      </c>
      <c r="C11393" s="28">
        <f>ROUNDDOWN(((ROW(C11393)-ROW(C$7))/C$5)+1,0)</f>
        <v/>
      </c>
    </row>
    <row r="11394">
      <c r="B11394" s="28">
        <f>IF(C11394&lt; $D$4+1,MOD(((ROW(B11394)-ROW(B$7))),$C$5)+1,"")</f>
        <v/>
      </c>
      <c r="C11394" s="28">
        <f>ROUNDDOWN(((ROW(C11394)-ROW(C$7))/C$5)+1,0)</f>
        <v/>
      </c>
    </row>
    <row r="11395">
      <c r="B11395" s="28">
        <f>IF(C11395&lt; $D$4+1,MOD(((ROW(B11395)-ROW(B$7))),$C$5)+1,"")</f>
        <v/>
      </c>
      <c r="C11395" s="28">
        <f>ROUNDDOWN(((ROW(C11395)-ROW(C$7))/C$5)+1,0)</f>
        <v/>
      </c>
    </row>
    <row r="11396">
      <c r="B11396" s="28">
        <f>IF(C11396&lt; $D$4+1,MOD(((ROW(B11396)-ROW(B$7))),$C$5)+1,"")</f>
        <v/>
      </c>
      <c r="C11396" s="28">
        <f>ROUNDDOWN(((ROW(C11396)-ROW(C$7))/C$5)+1,0)</f>
        <v/>
      </c>
    </row>
    <row r="11397">
      <c r="B11397" s="28">
        <f>IF(C11397&lt; $D$4+1,MOD(((ROW(B11397)-ROW(B$7))),$C$5)+1,"")</f>
        <v/>
      </c>
      <c r="C11397" s="28">
        <f>ROUNDDOWN(((ROW(C11397)-ROW(C$7))/C$5)+1,0)</f>
        <v/>
      </c>
    </row>
    <row r="11398">
      <c r="B11398" s="28">
        <f>IF(C11398&lt; $D$4+1,MOD(((ROW(B11398)-ROW(B$7))),$C$5)+1,"")</f>
        <v/>
      </c>
      <c r="C11398" s="28">
        <f>ROUNDDOWN(((ROW(C11398)-ROW(C$7))/C$5)+1,0)</f>
        <v/>
      </c>
    </row>
    <row r="11399">
      <c r="B11399" s="28">
        <f>IF(C11399&lt; $D$4+1,MOD(((ROW(B11399)-ROW(B$7))),$C$5)+1,"")</f>
        <v/>
      </c>
      <c r="C11399" s="28">
        <f>ROUNDDOWN(((ROW(C11399)-ROW(C$7))/C$5)+1,0)</f>
        <v/>
      </c>
    </row>
    <row r="11400">
      <c r="B11400" s="28">
        <f>IF(C11400&lt; $D$4+1,MOD(((ROW(B11400)-ROW(B$7))),$C$5)+1,"")</f>
        <v/>
      </c>
      <c r="C11400" s="28">
        <f>ROUNDDOWN(((ROW(C11400)-ROW(C$7))/C$5)+1,0)</f>
        <v/>
      </c>
    </row>
    <row r="11401">
      <c r="B11401" s="28">
        <f>IF(C11401&lt; $D$4+1,MOD(((ROW(B11401)-ROW(B$7))),$C$5)+1,"")</f>
        <v/>
      </c>
      <c r="C11401" s="28">
        <f>ROUNDDOWN(((ROW(C11401)-ROW(C$7))/C$5)+1,0)</f>
        <v/>
      </c>
    </row>
    <row r="11402">
      <c r="B11402" s="28">
        <f>IF(C11402&lt; $D$4+1,MOD(((ROW(B11402)-ROW(B$7))),$C$5)+1,"")</f>
        <v/>
      </c>
      <c r="C11402" s="28">
        <f>ROUNDDOWN(((ROW(C11402)-ROW(C$7))/C$5)+1,0)</f>
        <v/>
      </c>
    </row>
    <row r="11403">
      <c r="B11403" s="28">
        <f>IF(C11403&lt; $D$4+1,MOD(((ROW(B11403)-ROW(B$7))),$C$5)+1,"")</f>
        <v/>
      </c>
      <c r="C11403" s="28">
        <f>ROUNDDOWN(((ROW(C11403)-ROW(C$7))/C$5)+1,0)</f>
        <v/>
      </c>
    </row>
    <row r="11404">
      <c r="B11404" s="28">
        <f>IF(C11404&lt; $D$4+1,MOD(((ROW(B11404)-ROW(B$7))),$C$5)+1,"")</f>
        <v/>
      </c>
      <c r="C11404" s="28">
        <f>ROUNDDOWN(((ROW(C11404)-ROW(C$7))/C$5)+1,0)</f>
        <v/>
      </c>
    </row>
    <row r="11405">
      <c r="B11405" s="28">
        <f>IF(C11405&lt; $D$4+1,MOD(((ROW(B11405)-ROW(B$7))),$C$5)+1,"")</f>
        <v/>
      </c>
      <c r="C11405" s="28">
        <f>ROUNDDOWN(((ROW(C11405)-ROW(C$7))/C$5)+1,0)</f>
        <v/>
      </c>
    </row>
    <row r="11406">
      <c r="B11406" s="28">
        <f>IF(C11406&lt; $D$4+1,MOD(((ROW(B11406)-ROW(B$7))),$C$5)+1,"")</f>
        <v/>
      </c>
      <c r="C11406" s="28">
        <f>ROUNDDOWN(((ROW(C11406)-ROW(C$7))/C$5)+1,0)</f>
        <v/>
      </c>
    </row>
    <row r="11407">
      <c r="B11407" s="28">
        <f>IF(C11407&lt; $D$4+1,MOD(((ROW(B11407)-ROW(B$7))),$C$5)+1,"")</f>
        <v/>
      </c>
      <c r="C11407" s="28">
        <f>ROUNDDOWN(((ROW(C11407)-ROW(C$7))/C$5)+1,0)</f>
        <v/>
      </c>
    </row>
    <row r="11408">
      <c r="B11408" s="28">
        <f>IF(C11408&lt; $D$4+1,MOD(((ROW(B11408)-ROW(B$7))),$C$5)+1,"")</f>
        <v/>
      </c>
      <c r="C11408" s="28">
        <f>ROUNDDOWN(((ROW(C11408)-ROW(C$7))/C$5)+1,0)</f>
        <v/>
      </c>
    </row>
    <row r="11409">
      <c r="B11409" s="28">
        <f>IF(C11409&lt; $D$4+1,MOD(((ROW(B11409)-ROW(B$7))),$C$5)+1,"")</f>
        <v/>
      </c>
      <c r="C11409" s="28">
        <f>ROUNDDOWN(((ROW(C11409)-ROW(C$7))/C$5)+1,0)</f>
        <v/>
      </c>
    </row>
    <row r="11410">
      <c r="B11410" s="28">
        <f>IF(C11410&lt; $D$4+1,MOD(((ROW(B11410)-ROW(B$7))),$C$5)+1,"")</f>
        <v/>
      </c>
      <c r="C11410" s="28">
        <f>ROUNDDOWN(((ROW(C11410)-ROW(C$7))/C$5)+1,0)</f>
        <v/>
      </c>
    </row>
    <row r="11411">
      <c r="B11411" s="28">
        <f>IF(C11411&lt; $D$4+1,MOD(((ROW(B11411)-ROW(B$7))),$C$5)+1,"")</f>
        <v/>
      </c>
      <c r="C11411" s="28">
        <f>ROUNDDOWN(((ROW(C11411)-ROW(C$7))/C$5)+1,0)</f>
        <v/>
      </c>
    </row>
    <row r="11412">
      <c r="B11412" s="28">
        <f>IF(C11412&lt; $D$4+1,MOD(((ROW(B11412)-ROW(B$7))),$C$5)+1,"")</f>
        <v/>
      </c>
      <c r="C11412" s="28">
        <f>ROUNDDOWN(((ROW(C11412)-ROW(C$7))/C$5)+1,0)</f>
        <v/>
      </c>
    </row>
    <row r="11413">
      <c r="B11413" s="28">
        <f>IF(C11413&lt; $D$4+1,MOD(((ROW(B11413)-ROW(B$7))),$C$5)+1,"")</f>
        <v/>
      </c>
      <c r="C11413" s="28">
        <f>ROUNDDOWN(((ROW(C11413)-ROW(C$7))/C$5)+1,0)</f>
        <v/>
      </c>
    </row>
    <row r="11414">
      <c r="B11414" s="28">
        <f>IF(C11414&lt; $D$4+1,MOD(((ROW(B11414)-ROW(B$7))),$C$5)+1,"")</f>
        <v/>
      </c>
      <c r="C11414" s="28">
        <f>ROUNDDOWN(((ROW(C11414)-ROW(C$7))/C$5)+1,0)</f>
        <v/>
      </c>
    </row>
    <row r="11415">
      <c r="B11415" s="28">
        <f>IF(C11415&lt; $D$4+1,MOD(((ROW(B11415)-ROW(B$7))),$C$5)+1,"")</f>
        <v/>
      </c>
      <c r="C11415" s="28">
        <f>ROUNDDOWN(((ROW(C11415)-ROW(C$7))/C$5)+1,0)</f>
        <v/>
      </c>
    </row>
    <row r="11416">
      <c r="B11416" s="28">
        <f>IF(C11416&lt; $D$4+1,MOD(((ROW(B11416)-ROW(B$7))),$C$5)+1,"")</f>
        <v/>
      </c>
      <c r="C11416" s="28">
        <f>ROUNDDOWN(((ROW(C11416)-ROW(C$7))/C$5)+1,0)</f>
        <v/>
      </c>
    </row>
    <row r="11417">
      <c r="B11417" s="28">
        <f>IF(C11417&lt; $D$4+1,MOD(((ROW(B11417)-ROW(B$7))),$C$5)+1,"")</f>
        <v/>
      </c>
      <c r="C11417" s="28">
        <f>ROUNDDOWN(((ROW(C11417)-ROW(C$7))/C$5)+1,0)</f>
        <v/>
      </c>
    </row>
    <row r="11418">
      <c r="B11418" s="28">
        <f>IF(C11418&lt; $D$4+1,MOD(((ROW(B11418)-ROW(B$7))),$C$5)+1,"")</f>
        <v/>
      </c>
      <c r="C11418" s="28">
        <f>ROUNDDOWN(((ROW(C11418)-ROW(C$7))/C$5)+1,0)</f>
        <v/>
      </c>
    </row>
    <row r="11419">
      <c r="B11419" s="28">
        <f>IF(C11419&lt; $D$4+1,MOD(((ROW(B11419)-ROW(B$7))),$C$5)+1,"")</f>
        <v/>
      </c>
      <c r="C11419" s="28">
        <f>ROUNDDOWN(((ROW(C11419)-ROW(C$7))/C$5)+1,0)</f>
        <v/>
      </c>
    </row>
    <row r="11420">
      <c r="B11420" s="28">
        <f>IF(C11420&lt; $D$4+1,MOD(((ROW(B11420)-ROW(B$7))),$C$5)+1,"")</f>
        <v/>
      </c>
      <c r="C11420" s="28">
        <f>ROUNDDOWN(((ROW(C11420)-ROW(C$7))/C$5)+1,0)</f>
        <v/>
      </c>
    </row>
    <row r="11421">
      <c r="B11421" s="28">
        <f>IF(C11421&lt; $D$4+1,MOD(((ROW(B11421)-ROW(B$7))),$C$5)+1,"")</f>
        <v/>
      </c>
      <c r="C11421" s="28">
        <f>ROUNDDOWN(((ROW(C11421)-ROW(C$7))/C$5)+1,0)</f>
        <v/>
      </c>
    </row>
    <row r="11422">
      <c r="B11422" s="28">
        <f>IF(C11422&lt; $D$4+1,MOD(((ROW(B11422)-ROW(B$7))),$C$5)+1,"")</f>
        <v/>
      </c>
      <c r="C11422" s="28">
        <f>ROUNDDOWN(((ROW(C11422)-ROW(C$7))/C$5)+1,0)</f>
        <v/>
      </c>
    </row>
    <row r="11423">
      <c r="B11423" s="28">
        <f>IF(C11423&lt; $D$4+1,MOD(((ROW(B11423)-ROW(B$7))),$C$5)+1,"")</f>
        <v/>
      </c>
      <c r="C11423" s="28">
        <f>ROUNDDOWN(((ROW(C11423)-ROW(C$7))/C$5)+1,0)</f>
        <v/>
      </c>
    </row>
    <row r="11424">
      <c r="B11424" s="28">
        <f>IF(C11424&lt; $D$4+1,MOD(((ROW(B11424)-ROW(B$7))),$C$5)+1,"")</f>
        <v/>
      </c>
      <c r="C11424" s="28">
        <f>ROUNDDOWN(((ROW(C11424)-ROW(C$7))/C$5)+1,0)</f>
        <v/>
      </c>
    </row>
    <row r="11425">
      <c r="B11425" s="28">
        <f>IF(C11425&lt; $D$4+1,MOD(((ROW(B11425)-ROW(B$7))),$C$5)+1,"")</f>
        <v/>
      </c>
      <c r="C11425" s="28">
        <f>ROUNDDOWN(((ROW(C11425)-ROW(C$7))/C$5)+1,0)</f>
        <v/>
      </c>
    </row>
    <row r="11426">
      <c r="B11426" s="28">
        <f>IF(C11426&lt; $D$4+1,MOD(((ROW(B11426)-ROW(B$7))),$C$5)+1,"")</f>
        <v/>
      </c>
      <c r="C11426" s="28">
        <f>ROUNDDOWN(((ROW(C11426)-ROW(C$7))/C$5)+1,0)</f>
        <v/>
      </c>
    </row>
    <row r="11427">
      <c r="B11427" s="28">
        <f>IF(C11427&lt; $D$4+1,MOD(((ROW(B11427)-ROW(B$7))),$C$5)+1,"")</f>
        <v/>
      </c>
      <c r="C11427" s="28">
        <f>ROUNDDOWN(((ROW(C11427)-ROW(C$7))/C$5)+1,0)</f>
        <v/>
      </c>
    </row>
    <row r="11428">
      <c r="B11428" s="28">
        <f>IF(C11428&lt; $D$4+1,MOD(((ROW(B11428)-ROW(B$7))),$C$5)+1,"")</f>
        <v/>
      </c>
      <c r="C11428" s="28">
        <f>ROUNDDOWN(((ROW(C11428)-ROW(C$7))/C$5)+1,0)</f>
        <v/>
      </c>
    </row>
    <row r="11429">
      <c r="B11429" s="28">
        <f>IF(C11429&lt; $D$4+1,MOD(((ROW(B11429)-ROW(B$7))),$C$5)+1,"")</f>
        <v/>
      </c>
      <c r="C11429" s="28">
        <f>ROUNDDOWN(((ROW(C11429)-ROW(C$7))/C$5)+1,0)</f>
        <v/>
      </c>
    </row>
    <row r="11430">
      <c r="B11430" s="28">
        <f>IF(C11430&lt; $D$4+1,MOD(((ROW(B11430)-ROW(B$7))),$C$5)+1,"")</f>
        <v/>
      </c>
      <c r="C11430" s="28">
        <f>ROUNDDOWN(((ROW(C11430)-ROW(C$7))/C$5)+1,0)</f>
        <v/>
      </c>
    </row>
    <row r="11431">
      <c r="B11431" s="28">
        <f>IF(C11431&lt; $D$4+1,MOD(((ROW(B11431)-ROW(B$7))),$C$5)+1,"")</f>
        <v/>
      </c>
      <c r="C11431" s="28">
        <f>ROUNDDOWN(((ROW(C11431)-ROW(C$7))/C$5)+1,0)</f>
        <v/>
      </c>
    </row>
    <row r="11432">
      <c r="B11432" s="28">
        <f>IF(C11432&lt; $D$4+1,MOD(((ROW(B11432)-ROW(B$7))),$C$5)+1,"")</f>
        <v/>
      </c>
      <c r="C11432" s="28">
        <f>ROUNDDOWN(((ROW(C11432)-ROW(C$7))/C$5)+1,0)</f>
        <v/>
      </c>
    </row>
    <row r="11433">
      <c r="B11433" s="28">
        <f>IF(C11433&lt; $D$4+1,MOD(((ROW(B11433)-ROW(B$7))),$C$5)+1,"")</f>
        <v/>
      </c>
      <c r="C11433" s="28">
        <f>ROUNDDOWN(((ROW(C11433)-ROW(C$7))/C$5)+1,0)</f>
        <v/>
      </c>
    </row>
    <row r="11434">
      <c r="B11434" s="28">
        <f>IF(C11434&lt; $D$4+1,MOD(((ROW(B11434)-ROW(B$7))),$C$5)+1,"")</f>
        <v/>
      </c>
      <c r="C11434" s="28">
        <f>ROUNDDOWN(((ROW(C11434)-ROW(C$7))/C$5)+1,0)</f>
        <v/>
      </c>
    </row>
    <row r="11435">
      <c r="B11435" s="28">
        <f>IF(C11435&lt; $D$4+1,MOD(((ROW(B11435)-ROW(B$7))),$C$5)+1,"")</f>
        <v/>
      </c>
      <c r="C11435" s="28">
        <f>ROUNDDOWN(((ROW(C11435)-ROW(C$7))/C$5)+1,0)</f>
        <v/>
      </c>
    </row>
    <row r="11436">
      <c r="B11436" s="28">
        <f>IF(C11436&lt; $D$4+1,MOD(((ROW(B11436)-ROW(B$7))),$C$5)+1,"")</f>
        <v/>
      </c>
      <c r="C11436" s="28">
        <f>ROUNDDOWN(((ROW(C11436)-ROW(C$7))/C$5)+1,0)</f>
        <v/>
      </c>
    </row>
    <row r="11437">
      <c r="B11437" s="28">
        <f>IF(C11437&lt; $D$4+1,MOD(((ROW(B11437)-ROW(B$7))),$C$5)+1,"")</f>
        <v/>
      </c>
      <c r="C11437" s="28">
        <f>ROUNDDOWN(((ROW(C11437)-ROW(C$7))/C$5)+1,0)</f>
        <v/>
      </c>
    </row>
    <row r="11438">
      <c r="B11438" s="28">
        <f>IF(C11438&lt; $D$4+1,MOD(((ROW(B11438)-ROW(B$7))),$C$5)+1,"")</f>
        <v/>
      </c>
      <c r="C11438" s="28">
        <f>ROUNDDOWN(((ROW(C11438)-ROW(C$7))/C$5)+1,0)</f>
        <v/>
      </c>
    </row>
    <row r="11439">
      <c r="B11439" s="28">
        <f>IF(C11439&lt; $D$4+1,MOD(((ROW(B11439)-ROW(B$7))),$C$5)+1,"")</f>
        <v/>
      </c>
      <c r="C11439" s="28">
        <f>ROUNDDOWN(((ROW(C11439)-ROW(C$7))/C$5)+1,0)</f>
        <v/>
      </c>
    </row>
    <row r="11440">
      <c r="B11440" s="28">
        <f>IF(C11440&lt; $D$4+1,MOD(((ROW(B11440)-ROW(B$7))),$C$5)+1,"")</f>
        <v/>
      </c>
      <c r="C11440" s="28">
        <f>ROUNDDOWN(((ROW(C11440)-ROW(C$7))/C$5)+1,0)</f>
        <v/>
      </c>
    </row>
    <row r="11441">
      <c r="B11441" s="28">
        <f>IF(C11441&lt; $D$4+1,MOD(((ROW(B11441)-ROW(B$7))),$C$5)+1,"")</f>
        <v/>
      </c>
      <c r="C11441" s="28">
        <f>ROUNDDOWN(((ROW(C11441)-ROW(C$7))/C$5)+1,0)</f>
        <v/>
      </c>
    </row>
    <row r="11442">
      <c r="B11442" s="28">
        <f>IF(C11442&lt; $D$4+1,MOD(((ROW(B11442)-ROW(B$7))),$C$5)+1,"")</f>
        <v/>
      </c>
      <c r="C11442" s="28">
        <f>ROUNDDOWN(((ROW(C11442)-ROW(C$7))/C$5)+1,0)</f>
        <v/>
      </c>
    </row>
    <row r="11443">
      <c r="B11443" s="28">
        <f>IF(C11443&lt; $D$4+1,MOD(((ROW(B11443)-ROW(B$7))),$C$5)+1,"")</f>
        <v/>
      </c>
      <c r="C11443" s="28">
        <f>ROUNDDOWN(((ROW(C11443)-ROW(C$7))/C$5)+1,0)</f>
        <v/>
      </c>
    </row>
    <row r="11444">
      <c r="B11444" s="28">
        <f>IF(C11444&lt; $D$4+1,MOD(((ROW(B11444)-ROW(B$7))),$C$5)+1,"")</f>
        <v/>
      </c>
      <c r="C11444" s="28">
        <f>ROUNDDOWN(((ROW(C11444)-ROW(C$7))/C$5)+1,0)</f>
        <v/>
      </c>
    </row>
    <row r="11445">
      <c r="B11445" s="28">
        <f>IF(C11445&lt; $D$4+1,MOD(((ROW(B11445)-ROW(B$7))),$C$5)+1,"")</f>
        <v/>
      </c>
      <c r="C11445" s="28">
        <f>ROUNDDOWN(((ROW(C11445)-ROW(C$7))/C$5)+1,0)</f>
        <v/>
      </c>
    </row>
    <row r="11446">
      <c r="B11446" s="28">
        <f>IF(C11446&lt; $D$4+1,MOD(((ROW(B11446)-ROW(B$7))),$C$5)+1,"")</f>
        <v/>
      </c>
      <c r="C11446" s="28">
        <f>ROUNDDOWN(((ROW(C11446)-ROW(C$7))/C$5)+1,0)</f>
        <v/>
      </c>
    </row>
    <row r="11447">
      <c r="B11447" s="28">
        <f>IF(C11447&lt; $D$4+1,MOD(((ROW(B11447)-ROW(B$7))),$C$5)+1,"")</f>
        <v/>
      </c>
      <c r="C11447" s="28">
        <f>ROUNDDOWN(((ROW(C11447)-ROW(C$7))/C$5)+1,0)</f>
        <v/>
      </c>
    </row>
    <row r="11448">
      <c r="B11448" s="28">
        <f>IF(C11448&lt; $D$4+1,MOD(((ROW(B11448)-ROW(B$7))),$C$5)+1,"")</f>
        <v/>
      </c>
      <c r="C11448" s="28">
        <f>ROUNDDOWN(((ROW(C11448)-ROW(C$7))/C$5)+1,0)</f>
        <v/>
      </c>
    </row>
    <row r="11449">
      <c r="B11449" s="28">
        <f>IF(C11449&lt; $D$4+1,MOD(((ROW(B11449)-ROW(B$7))),$C$5)+1,"")</f>
        <v/>
      </c>
      <c r="C11449" s="28">
        <f>ROUNDDOWN(((ROW(C11449)-ROW(C$7))/C$5)+1,0)</f>
        <v/>
      </c>
    </row>
    <row r="11450">
      <c r="B11450" s="28">
        <f>IF(C11450&lt; $D$4+1,MOD(((ROW(B11450)-ROW(B$7))),$C$5)+1,"")</f>
        <v/>
      </c>
      <c r="C11450" s="28">
        <f>ROUNDDOWN(((ROW(C11450)-ROW(C$7))/C$5)+1,0)</f>
        <v/>
      </c>
    </row>
    <row r="11451">
      <c r="B11451" s="28">
        <f>IF(C11451&lt; $D$4+1,MOD(((ROW(B11451)-ROW(B$7))),$C$5)+1,"")</f>
        <v/>
      </c>
      <c r="C11451" s="28">
        <f>ROUNDDOWN(((ROW(C11451)-ROW(C$7))/C$5)+1,0)</f>
        <v/>
      </c>
    </row>
    <row r="11452">
      <c r="B11452" s="28">
        <f>IF(C11452&lt; $D$4+1,MOD(((ROW(B11452)-ROW(B$7))),$C$5)+1,"")</f>
        <v/>
      </c>
      <c r="C11452" s="28">
        <f>ROUNDDOWN(((ROW(C11452)-ROW(C$7))/C$5)+1,0)</f>
        <v/>
      </c>
    </row>
    <row r="11453">
      <c r="B11453" s="28">
        <f>IF(C11453&lt; $D$4+1,MOD(((ROW(B11453)-ROW(B$7))),$C$5)+1,"")</f>
        <v/>
      </c>
      <c r="C11453" s="28">
        <f>ROUNDDOWN(((ROW(C11453)-ROW(C$7))/C$5)+1,0)</f>
        <v/>
      </c>
    </row>
    <row r="11454">
      <c r="B11454" s="28">
        <f>IF(C11454&lt; $D$4+1,MOD(((ROW(B11454)-ROW(B$7))),$C$5)+1,"")</f>
        <v/>
      </c>
      <c r="C11454" s="28">
        <f>ROUNDDOWN(((ROW(C11454)-ROW(C$7))/C$5)+1,0)</f>
        <v/>
      </c>
    </row>
    <row r="11455">
      <c r="B11455" s="28">
        <f>IF(C11455&lt; $D$4+1,MOD(((ROW(B11455)-ROW(B$7))),$C$5)+1,"")</f>
        <v/>
      </c>
      <c r="C11455" s="28">
        <f>ROUNDDOWN(((ROW(C11455)-ROW(C$7))/C$5)+1,0)</f>
        <v/>
      </c>
    </row>
    <row r="11456">
      <c r="B11456" s="28">
        <f>IF(C11456&lt; $D$4+1,MOD(((ROW(B11456)-ROW(B$7))),$C$5)+1,"")</f>
        <v/>
      </c>
      <c r="C11456" s="28">
        <f>ROUNDDOWN(((ROW(C11456)-ROW(C$7))/C$5)+1,0)</f>
        <v/>
      </c>
    </row>
    <row r="11457">
      <c r="B11457" s="28">
        <f>IF(C11457&lt; $D$4+1,MOD(((ROW(B11457)-ROW(B$7))),$C$5)+1,"")</f>
        <v/>
      </c>
      <c r="C11457" s="28">
        <f>ROUNDDOWN(((ROW(C11457)-ROW(C$7))/C$5)+1,0)</f>
        <v/>
      </c>
    </row>
    <row r="11458">
      <c r="B11458" s="28">
        <f>IF(C11458&lt; $D$4+1,MOD(((ROW(B11458)-ROW(B$7))),$C$5)+1,"")</f>
        <v/>
      </c>
      <c r="C11458" s="28">
        <f>ROUNDDOWN(((ROW(C11458)-ROW(C$7))/C$5)+1,0)</f>
        <v/>
      </c>
    </row>
    <row r="11459">
      <c r="B11459" s="28">
        <f>IF(C11459&lt; $D$4+1,MOD(((ROW(B11459)-ROW(B$7))),$C$5)+1,"")</f>
        <v/>
      </c>
      <c r="C11459" s="28">
        <f>ROUNDDOWN(((ROW(C11459)-ROW(C$7))/C$5)+1,0)</f>
        <v/>
      </c>
    </row>
    <row r="11460">
      <c r="B11460" s="28">
        <f>IF(C11460&lt; $D$4+1,MOD(((ROW(B11460)-ROW(B$7))),$C$5)+1,"")</f>
        <v/>
      </c>
      <c r="C11460" s="28">
        <f>ROUNDDOWN(((ROW(C11460)-ROW(C$7))/C$5)+1,0)</f>
        <v/>
      </c>
    </row>
    <row r="11461">
      <c r="B11461" s="28">
        <f>IF(C11461&lt; $D$4+1,MOD(((ROW(B11461)-ROW(B$7))),$C$5)+1,"")</f>
        <v/>
      </c>
      <c r="C11461" s="28">
        <f>ROUNDDOWN(((ROW(C11461)-ROW(C$7))/C$5)+1,0)</f>
        <v/>
      </c>
    </row>
    <row r="11462">
      <c r="B11462" s="28">
        <f>IF(C11462&lt; $D$4+1,MOD(((ROW(B11462)-ROW(B$7))),$C$5)+1,"")</f>
        <v/>
      </c>
      <c r="C11462" s="28">
        <f>ROUNDDOWN(((ROW(C11462)-ROW(C$7))/C$5)+1,0)</f>
        <v/>
      </c>
    </row>
    <row r="11463">
      <c r="B11463" s="28">
        <f>IF(C11463&lt; $D$4+1,MOD(((ROW(B11463)-ROW(B$7))),$C$5)+1,"")</f>
        <v/>
      </c>
      <c r="C11463" s="28">
        <f>ROUNDDOWN(((ROW(C11463)-ROW(C$7))/C$5)+1,0)</f>
        <v/>
      </c>
    </row>
    <row r="11464">
      <c r="B11464" s="28">
        <f>IF(C11464&lt; $D$4+1,MOD(((ROW(B11464)-ROW(B$7))),$C$5)+1,"")</f>
        <v/>
      </c>
      <c r="C11464" s="28">
        <f>ROUNDDOWN(((ROW(C11464)-ROW(C$7))/C$5)+1,0)</f>
        <v/>
      </c>
    </row>
    <row r="11465">
      <c r="B11465" s="28">
        <f>IF(C11465&lt; $D$4+1,MOD(((ROW(B11465)-ROW(B$7))),$C$5)+1,"")</f>
        <v/>
      </c>
      <c r="C11465" s="28">
        <f>ROUNDDOWN(((ROW(C11465)-ROW(C$7))/C$5)+1,0)</f>
        <v/>
      </c>
    </row>
    <row r="11466">
      <c r="B11466" s="28">
        <f>IF(C11466&lt; $D$4+1,MOD(((ROW(B11466)-ROW(B$7))),$C$5)+1,"")</f>
        <v/>
      </c>
      <c r="C11466" s="28">
        <f>ROUNDDOWN(((ROW(C11466)-ROW(C$7))/C$5)+1,0)</f>
        <v/>
      </c>
    </row>
    <row r="11467">
      <c r="B11467" s="28">
        <f>IF(C11467&lt; $D$4+1,MOD(((ROW(B11467)-ROW(B$7))),$C$5)+1,"")</f>
        <v/>
      </c>
      <c r="C11467" s="28">
        <f>ROUNDDOWN(((ROW(C11467)-ROW(C$7))/C$5)+1,0)</f>
        <v/>
      </c>
    </row>
    <row r="11468">
      <c r="B11468" s="28">
        <f>IF(C11468&lt; $D$4+1,MOD(((ROW(B11468)-ROW(B$7))),$C$5)+1,"")</f>
        <v/>
      </c>
      <c r="C11468" s="28">
        <f>ROUNDDOWN(((ROW(C11468)-ROW(C$7))/C$5)+1,0)</f>
        <v/>
      </c>
    </row>
    <row r="11469">
      <c r="B11469" s="28">
        <f>IF(C11469&lt; $D$4+1,MOD(((ROW(B11469)-ROW(B$7))),$C$5)+1,"")</f>
        <v/>
      </c>
      <c r="C11469" s="28">
        <f>ROUNDDOWN(((ROW(C11469)-ROW(C$7))/C$5)+1,0)</f>
        <v/>
      </c>
    </row>
    <row r="11470">
      <c r="B11470" s="28">
        <f>IF(C11470&lt; $D$4+1,MOD(((ROW(B11470)-ROW(B$7))),$C$5)+1,"")</f>
        <v/>
      </c>
      <c r="C11470" s="28">
        <f>ROUNDDOWN(((ROW(C11470)-ROW(C$7))/C$5)+1,0)</f>
        <v/>
      </c>
    </row>
    <row r="11471">
      <c r="B11471" s="28">
        <f>IF(C11471&lt; $D$4+1,MOD(((ROW(B11471)-ROW(B$7))),$C$5)+1,"")</f>
        <v/>
      </c>
      <c r="C11471" s="28">
        <f>ROUNDDOWN(((ROW(C11471)-ROW(C$7))/C$5)+1,0)</f>
        <v/>
      </c>
    </row>
    <row r="11472">
      <c r="B11472" s="28">
        <f>IF(C11472&lt; $D$4+1,MOD(((ROW(B11472)-ROW(B$7))),$C$5)+1,"")</f>
        <v/>
      </c>
      <c r="C11472" s="28">
        <f>ROUNDDOWN(((ROW(C11472)-ROW(C$7))/C$5)+1,0)</f>
        <v/>
      </c>
    </row>
    <row r="11473">
      <c r="B11473" s="28">
        <f>IF(C11473&lt; $D$4+1,MOD(((ROW(B11473)-ROW(B$7))),$C$5)+1,"")</f>
        <v/>
      </c>
      <c r="C11473" s="28">
        <f>ROUNDDOWN(((ROW(C11473)-ROW(C$7))/C$5)+1,0)</f>
        <v/>
      </c>
    </row>
    <row r="11474">
      <c r="B11474" s="28">
        <f>IF(C11474&lt; $D$4+1,MOD(((ROW(B11474)-ROW(B$7))),$C$5)+1,"")</f>
        <v/>
      </c>
      <c r="C11474" s="28">
        <f>ROUNDDOWN(((ROW(C11474)-ROW(C$7))/C$5)+1,0)</f>
        <v/>
      </c>
    </row>
    <row r="11475">
      <c r="B11475" s="28">
        <f>IF(C11475&lt; $D$4+1,MOD(((ROW(B11475)-ROW(B$7))),$C$5)+1,"")</f>
        <v/>
      </c>
      <c r="C11475" s="28">
        <f>ROUNDDOWN(((ROW(C11475)-ROW(C$7))/C$5)+1,0)</f>
        <v/>
      </c>
    </row>
    <row r="11476">
      <c r="B11476" s="28">
        <f>IF(C11476&lt; $D$4+1,MOD(((ROW(B11476)-ROW(B$7))),$C$5)+1,"")</f>
        <v/>
      </c>
      <c r="C11476" s="28">
        <f>ROUNDDOWN(((ROW(C11476)-ROW(C$7))/C$5)+1,0)</f>
        <v/>
      </c>
    </row>
    <row r="11477">
      <c r="B11477" s="28">
        <f>IF(C11477&lt; $D$4+1,MOD(((ROW(B11477)-ROW(B$7))),$C$5)+1,"")</f>
        <v/>
      </c>
      <c r="C11477" s="28">
        <f>ROUNDDOWN(((ROW(C11477)-ROW(C$7))/C$5)+1,0)</f>
        <v/>
      </c>
    </row>
    <row r="11478">
      <c r="B11478" s="28">
        <f>IF(C11478&lt; $D$4+1,MOD(((ROW(B11478)-ROW(B$7))),$C$5)+1,"")</f>
        <v/>
      </c>
      <c r="C11478" s="28">
        <f>ROUNDDOWN(((ROW(C11478)-ROW(C$7))/C$5)+1,0)</f>
        <v/>
      </c>
    </row>
    <row r="11479">
      <c r="B11479" s="28">
        <f>IF(C11479&lt; $D$4+1,MOD(((ROW(B11479)-ROW(B$7))),$C$5)+1,"")</f>
        <v/>
      </c>
      <c r="C11479" s="28">
        <f>ROUNDDOWN(((ROW(C11479)-ROW(C$7))/C$5)+1,0)</f>
        <v/>
      </c>
    </row>
    <row r="11480">
      <c r="B11480" s="28">
        <f>IF(C11480&lt; $D$4+1,MOD(((ROW(B11480)-ROW(B$7))),$C$5)+1,"")</f>
        <v/>
      </c>
      <c r="C11480" s="28">
        <f>ROUNDDOWN(((ROW(C11480)-ROW(C$7))/C$5)+1,0)</f>
        <v/>
      </c>
    </row>
    <row r="11481">
      <c r="B11481" s="28">
        <f>IF(C11481&lt; $D$4+1,MOD(((ROW(B11481)-ROW(B$7))),$C$5)+1,"")</f>
        <v/>
      </c>
      <c r="C11481" s="28">
        <f>ROUNDDOWN(((ROW(C11481)-ROW(C$7))/C$5)+1,0)</f>
        <v/>
      </c>
    </row>
    <row r="11482">
      <c r="B11482" s="28">
        <f>IF(C11482&lt; $D$4+1,MOD(((ROW(B11482)-ROW(B$7))),$C$5)+1,"")</f>
        <v/>
      </c>
      <c r="C11482" s="28">
        <f>ROUNDDOWN(((ROW(C11482)-ROW(C$7))/C$5)+1,0)</f>
        <v/>
      </c>
    </row>
    <row r="11483">
      <c r="B11483" s="28">
        <f>IF(C11483&lt; $D$4+1,MOD(((ROW(B11483)-ROW(B$7))),$C$5)+1,"")</f>
        <v/>
      </c>
      <c r="C11483" s="28">
        <f>ROUNDDOWN(((ROW(C11483)-ROW(C$7))/C$5)+1,0)</f>
        <v/>
      </c>
    </row>
    <row r="11484">
      <c r="B11484" s="28">
        <f>IF(C11484&lt; $D$4+1,MOD(((ROW(B11484)-ROW(B$7))),$C$5)+1,"")</f>
        <v/>
      </c>
      <c r="C11484" s="28">
        <f>ROUNDDOWN(((ROW(C11484)-ROW(C$7))/C$5)+1,0)</f>
        <v/>
      </c>
    </row>
    <row r="11485">
      <c r="B11485" s="28">
        <f>IF(C11485&lt; $D$4+1,MOD(((ROW(B11485)-ROW(B$7))),$C$5)+1,"")</f>
        <v/>
      </c>
      <c r="C11485" s="28">
        <f>ROUNDDOWN(((ROW(C11485)-ROW(C$7))/C$5)+1,0)</f>
        <v/>
      </c>
    </row>
    <row r="11486">
      <c r="B11486" s="28">
        <f>IF(C11486&lt; $D$4+1,MOD(((ROW(B11486)-ROW(B$7))),$C$5)+1,"")</f>
        <v/>
      </c>
      <c r="C11486" s="28">
        <f>ROUNDDOWN(((ROW(C11486)-ROW(C$7))/C$5)+1,0)</f>
        <v/>
      </c>
    </row>
    <row r="11487">
      <c r="B11487" s="28">
        <f>IF(C11487&lt; $D$4+1,MOD(((ROW(B11487)-ROW(B$7))),$C$5)+1,"")</f>
        <v/>
      </c>
      <c r="C11487" s="28">
        <f>ROUNDDOWN(((ROW(C11487)-ROW(C$7))/C$5)+1,0)</f>
        <v/>
      </c>
    </row>
    <row r="11488">
      <c r="B11488" s="28">
        <f>IF(C11488&lt; $D$4+1,MOD(((ROW(B11488)-ROW(B$7))),$C$5)+1,"")</f>
        <v/>
      </c>
      <c r="C11488" s="28">
        <f>ROUNDDOWN(((ROW(C11488)-ROW(C$7))/C$5)+1,0)</f>
        <v/>
      </c>
    </row>
    <row r="11489">
      <c r="B11489" s="28">
        <f>IF(C11489&lt; $D$4+1,MOD(((ROW(B11489)-ROW(B$7))),$C$5)+1,"")</f>
        <v/>
      </c>
      <c r="C11489" s="28">
        <f>ROUNDDOWN(((ROW(C11489)-ROW(C$7))/C$5)+1,0)</f>
        <v/>
      </c>
    </row>
    <row r="11490">
      <c r="B11490" s="28">
        <f>IF(C11490&lt; $D$4+1,MOD(((ROW(B11490)-ROW(B$7))),$C$5)+1,"")</f>
        <v/>
      </c>
      <c r="C11490" s="28">
        <f>ROUNDDOWN(((ROW(C11490)-ROW(C$7))/C$5)+1,0)</f>
        <v/>
      </c>
    </row>
    <row r="11491">
      <c r="B11491" s="28">
        <f>IF(C11491&lt; $D$4+1,MOD(((ROW(B11491)-ROW(B$7))),$C$5)+1,"")</f>
        <v/>
      </c>
      <c r="C11491" s="28">
        <f>ROUNDDOWN(((ROW(C11491)-ROW(C$7))/C$5)+1,0)</f>
        <v/>
      </c>
    </row>
    <row r="11492">
      <c r="B11492" s="28">
        <f>IF(C11492&lt; $D$4+1,MOD(((ROW(B11492)-ROW(B$7))),$C$5)+1,"")</f>
        <v/>
      </c>
      <c r="C11492" s="28">
        <f>ROUNDDOWN(((ROW(C11492)-ROW(C$7))/C$5)+1,0)</f>
        <v/>
      </c>
    </row>
    <row r="11493">
      <c r="B11493" s="28">
        <f>IF(C11493&lt; $D$4+1,MOD(((ROW(B11493)-ROW(B$7))),$C$5)+1,"")</f>
        <v/>
      </c>
      <c r="C11493" s="28">
        <f>ROUNDDOWN(((ROW(C11493)-ROW(C$7))/C$5)+1,0)</f>
        <v/>
      </c>
    </row>
    <row r="11494">
      <c r="B11494" s="28">
        <f>IF(C11494&lt; $D$4+1,MOD(((ROW(B11494)-ROW(B$7))),$C$5)+1,"")</f>
        <v/>
      </c>
      <c r="C11494" s="28">
        <f>ROUNDDOWN(((ROW(C11494)-ROW(C$7))/C$5)+1,0)</f>
        <v/>
      </c>
    </row>
    <row r="11495">
      <c r="B11495" s="28">
        <f>IF(C11495&lt; $D$4+1,MOD(((ROW(B11495)-ROW(B$7))),$C$5)+1,"")</f>
        <v/>
      </c>
      <c r="C11495" s="28">
        <f>ROUNDDOWN(((ROW(C11495)-ROW(C$7))/C$5)+1,0)</f>
        <v/>
      </c>
    </row>
    <row r="11496">
      <c r="B11496" s="28">
        <f>IF(C11496&lt; $D$4+1,MOD(((ROW(B11496)-ROW(B$7))),$C$5)+1,"")</f>
        <v/>
      </c>
      <c r="C11496" s="28">
        <f>ROUNDDOWN(((ROW(C11496)-ROW(C$7))/C$5)+1,0)</f>
        <v/>
      </c>
    </row>
    <row r="11497">
      <c r="B11497" s="28">
        <f>IF(C11497&lt; $D$4+1,MOD(((ROW(B11497)-ROW(B$7))),$C$5)+1,"")</f>
        <v/>
      </c>
      <c r="C11497" s="28">
        <f>ROUNDDOWN(((ROW(C11497)-ROW(C$7))/C$5)+1,0)</f>
        <v/>
      </c>
    </row>
    <row r="11498">
      <c r="B11498" s="28">
        <f>IF(C11498&lt; $D$4+1,MOD(((ROW(B11498)-ROW(B$7))),$C$5)+1,"")</f>
        <v/>
      </c>
      <c r="C11498" s="28">
        <f>ROUNDDOWN(((ROW(C11498)-ROW(C$7))/C$5)+1,0)</f>
        <v/>
      </c>
    </row>
    <row r="11499">
      <c r="B11499" s="28">
        <f>IF(C11499&lt; $D$4+1,MOD(((ROW(B11499)-ROW(B$7))),$C$5)+1,"")</f>
        <v/>
      </c>
      <c r="C11499" s="28">
        <f>ROUNDDOWN(((ROW(C11499)-ROW(C$7))/C$5)+1,0)</f>
        <v/>
      </c>
    </row>
    <row r="11500">
      <c r="B11500" s="28">
        <f>IF(C11500&lt; $D$4+1,MOD(((ROW(B11500)-ROW(B$7))),$C$5)+1,"")</f>
        <v/>
      </c>
      <c r="C11500" s="28">
        <f>ROUNDDOWN(((ROW(C11500)-ROW(C$7))/C$5)+1,0)</f>
        <v/>
      </c>
    </row>
    <row r="11501">
      <c r="B11501" s="28">
        <f>IF(C11501&lt; $D$4+1,MOD(((ROW(B11501)-ROW(B$7))),$C$5)+1,"")</f>
        <v/>
      </c>
      <c r="C11501" s="28">
        <f>ROUNDDOWN(((ROW(C11501)-ROW(C$7))/C$5)+1,0)</f>
        <v/>
      </c>
    </row>
    <row r="11502">
      <c r="B11502" s="28">
        <f>IF(C11502&lt; $D$4+1,MOD(((ROW(B11502)-ROW(B$7))),$C$5)+1,"")</f>
        <v/>
      </c>
      <c r="C11502" s="28">
        <f>ROUNDDOWN(((ROW(C11502)-ROW(C$7))/C$5)+1,0)</f>
        <v/>
      </c>
    </row>
    <row r="11503">
      <c r="B11503" s="28">
        <f>IF(C11503&lt; $D$4+1,MOD(((ROW(B11503)-ROW(B$7))),$C$5)+1,"")</f>
        <v/>
      </c>
      <c r="C11503" s="28">
        <f>ROUNDDOWN(((ROW(C11503)-ROW(C$7))/C$5)+1,0)</f>
        <v/>
      </c>
    </row>
    <row r="11504">
      <c r="B11504" s="28">
        <f>IF(C11504&lt; $D$4+1,MOD(((ROW(B11504)-ROW(B$7))),$C$5)+1,"")</f>
        <v/>
      </c>
      <c r="C11504" s="28">
        <f>ROUNDDOWN(((ROW(C11504)-ROW(C$7))/C$5)+1,0)</f>
        <v/>
      </c>
    </row>
    <row r="11505">
      <c r="B11505" s="28">
        <f>IF(C11505&lt; $D$4+1,MOD(((ROW(B11505)-ROW(B$7))),$C$5)+1,"")</f>
        <v/>
      </c>
      <c r="C11505" s="28">
        <f>ROUNDDOWN(((ROW(C11505)-ROW(C$7))/C$5)+1,0)</f>
        <v/>
      </c>
    </row>
    <row r="11506">
      <c r="B11506" s="28">
        <f>IF(C11506&lt; $D$4+1,MOD(((ROW(B11506)-ROW(B$7))),$C$5)+1,"")</f>
        <v/>
      </c>
      <c r="C11506" s="28">
        <f>ROUNDDOWN(((ROW(C11506)-ROW(C$7))/C$5)+1,0)</f>
        <v/>
      </c>
    </row>
    <row r="11507">
      <c r="B11507" s="28">
        <f>IF(C11507&lt; $D$4+1,MOD(((ROW(B11507)-ROW(B$7))),$C$5)+1,"")</f>
        <v/>
      </c>
      <c r="C11507" s="28">
        <f>ROUNDDOWN(((ROW(C11507)-ROW(C$7))/C$5)+1,0)</f>
        <v/>
      </c>
    </row>
    <row r="11508">
      <c r="B11508" s="28">
        <f>IF(C11508&lt; $D$4+1,MOD(((ROW(B11508)-ROW(B$7))),$C$5)+1,"")</f>
        <v/>
      </c>
      <c r="C11508" s="28">
        <f>ROUNDDOWN(((ROW(C11508)-ROW(C$7))/C$5)+1,0)</f>
        <v/>
      </c>
    </row>
    <row r="11509">
      <c r="B11509" s="28">
        <f>IF(C11509&lt; $D$4+1,MOD(((ROW(B11509)-ROW(B$7))),$C$5)+1,"")</f>
        <v/>
      </c>
      <c r="C11509" s="28">
        <f>ROUNDDOWN(((ROW(C11509)-ROW(C$7))/C$5)+1,0)</f>
        <v/>
      </c>
    </row>
    <row r="11510">
      <c r="B11510" s="28">
        <f>IF(C11510&lt; $D$4+1,MOD(((ROW(B11510)-ROW(B$7))),$C$5)+1,"")</f>
        <v/>
      </c>
      <c r="C11510" s="28">
        <f>ROUNDDOWN(((ROW(C11510)-ROW(C$7))/C$5)+1,0)</f>
        <v/>
      </c>
    </row>
    <row r="11511">
      <c r="B11511" s="28">
        <f>IF(C11511&lt; $D$4+1,MOD(((ROW(B11511)-ROW(B$7))),$C$5)+1,"")</f>
        <v/>
      </c>
      <c r="C11511" s="28">
        <f>ROUNDDOWN(((ROW(C11511)-ROW(C$7))/C$5)+1,0)</f>
        <v/>
      </c>
    </row>
    <row r="11512">
      <c r="B11512" s="28">
        <f>IF(C11512&lt; $D$4+1,MOD(((ROW(B11512)-ROW(B$7))),$C$5)+1,"")</f>
        <v/>
      </c>
      <c r="C11512" s="28">
        <f>ROUNDDOWN(((ROW(C11512)-ROW(C$7))/C$5)+1,0)</f>
        <v/>
      </c>
    </row>
    <row r="11513">
      <c r="B11513" s="28">
        <f>IF(C11513&lt; $D$4+1,MOD(((ROW(B11513)-ROW(B$7))),$C$5)+1,"")</f>
        <v/>
      </c>
      <c r="C11513" s="28">
        <f>ROUNDDOWN(((ROW(C11513)-ROW(C$7))/C$5)+1,0)</f>
        <v/>
      </c>
    </row>
    <row r="11514">
      <c r="B11514" s="28">
        <f>IF(C11514&lt; $D$4+1,MOD(((ROW(B11514)-ROW(B$7))),$C$5)+1,"")</f>
        <v/>
      </c>
      <c r="C11514" s="28">
        <f>ROUNDDOWN(((ROW(C11514)-ROW(C$7))/C$5)+1,0)</f>
        <v/>
      </c>
    </row>
    <row r="11515">
      <c r="B11515" s="28">
        <f>IF(C11515&lt; $D$4+1,MOD(((ROW(B11515)-ROW(B$7))),$C$5)+1,"")</f>
        <v/>
      </c>
      <c r="C11515" s="28">
        <f>ROUNDDOWN(((ROW(C11515)-ROW(C$7))/C$5)+1,0)</f>
        <v/>
      </c>
    </row>
    <row r="11516">
      <c r="B11516" s="28">
        <f>IF(C11516&lt; $D$4+1,MOD(((ROW(B11516)-ROW(B$7))),$C$5)+1,"")</f>
        <v/>
      </c>
      <c r="C11516" s="28">
        <f>ROUNDDOWN(((ROW(C11516)-ROW(C$7))/C$5)+1,0)</f>
        <v/>
      </c>
    </row>
    <row r="11517">
      <c r="B11517" s="28">
        <f>IF(C11517&lt; $D$4+1,MOD(((ROW(B11517)-ROW(B$7))),$C$5)+1,"")</f>
        <v/>
      </c>
      <c r="C11517" s="28">
        <f>ROUNDDOWN(((ROW(C11517)-ROW(C$7))/C$5)+1,0)</f>
        <v/>
      </c>
    </row>
    <row r="11518">
      <c r="B11518" s="28">
        <f>IF(C11518&lt; $D$4+1,MOD(((ROW(B11518)-ROW(B$7))),$C$5)+1,"")</f>
        <v/>
      </c>
      <c r="C11518" s="28">
        <f>ROUNDDOWN(((ROW(C11518)-ROW(C$7))/C$5)+1,0)</f>
        <v/>
      </c>
    </row>
    <row r="11519">
      <c r="B11519" s="28">
        <f>IF(C11519&lt; $D$4+1,MOD(((ROW(B11519)-ROW(B$7))),$C$5)+1,"")</f>
        <v/>
      </c>
      <c r="C11519" s="28">
        <f>ROUNDDOWN(((ROW(C11519)-ROW(C$7))/C$5)+1,0)</f>
        <v/>
      </c>
    </row>
    <row r="11520">
      <c r="B11520" s="28">
        <f>IF(C11520&lt; $D$4+1,MOD(((ROW(B11520)-ROW(B$7))),$C$5)+1,"")</f>
        <v/>
      </c>
      <c r="C11520" s="28">
        <f>ROUNDDOWN(((ROW(C11520)-ROW(C$7))/C$5)+1,0)</f>
        <v/>
      </c>
    </row>
    <row r="11521">
      <c r="B11521" s="28">
        <f>IF(C11521&lt; $D$4+1,MOD(((ROW(B11521)-ROW(B$7))),$C$5)+1,"")</f>
        <v/>
      </c>
      <c r="C11521" s="28">
        <f>ROUNDDOWN(((ROW(C11521)-ROW(C$7))/C$5)+1,0)</f>
        <v/>
      </c>
    </row>
    <row r="11522">
      <c r="B11522" s="28">
        <f>IF(C11522&lt; $D$4+1,MOD(((ROW(B11522)-ROW(B$7))),$C$5)+1,"")</f>
        <v/>
      </c>
      <c r="C11522" s="28">
        <f>ROUNDDOWN(((ROW(C11522)-ROW(C$7))/C$5)+1,0)</f>
        <v/>
      </c>
    </row>
    <row r="11523">
      <c r="B11523" s="28">
        <f>IF(C11523&lt; $D$4+1,MOD(((ROW(B11523)-ROW(B$7))),$C$5)+1,"")</f>
        <v/>
      </c>
      <c r="C11523" s="28">
        <f>ROUNDDOWN(((ROW(C11523)-ROW(C$7))/C$5)+1,0)</f>
        <v/>
      </c>
    </row>
    <row r="11524">
      <c r="B11524" s="28">
        <f>IF(C11524&lt; $D$4+1,MOD(((ROW(B11524)-ROW(B$7))),$C$5)+1,"")</f>
        <v/>
      </c>
      <c r="C11524" s="28">
        <f>ROUNDDOWN(((ROW(C11524)-ROW(C$7))/C$5)+1,0)</f>
        <v/>
      </c>
    </row>
    <row r="11525">
      <c r="B11525" s="28">
        <f>IF(C11525&lt; $D$4+1,MOD(((ROW(B11525)-ROW(B$7))),$C$5)+1,"")</f>
        <v/>
      </c>
      <c r="C11525" s="28">
        <f>ROUNDDOWN(((ROW(C11525)-ROW(C$7))/C$5)+1,0)</f>
        <v/>
      </c>
    </row>
    <row r="11526">
      <c r="B11526" s="28">
        <f>IF(C11526&lt; $D$4+1,MOD(((ROW(B11526)-ROW(B$7))),$C$5)+1,"")</f>
        <v/>
      </c>
      <c r="C11526" s="28">
        <f>ROUNDDOWN(((ROW(C11526)-ROW(C$7))/C$5)+1,0)</f>
        <v/>
      </c>
    </row>
    <row r="11527">
      <c r="B11527" s="28">
        <f>IF(C11527&lt; $D$4+1,MOD(((ROW(B11527)-ROW(B$7))),$C$5)+1,"")</f>
        <v/>
      </c>
      <c r="C11527" s="28">
        <f>ROUNDDOWN(((ROW(C11527)-ROW(C$7))/C$5)+1,0)</f>
        <v/>
      </c>
    </row>
    <row r="11528">
      <c r="B11528" s="28">
        <f>IF(C11528&lt; $D$4+1,MOD(((ROW(B11528)-ROW(B$7))),$C$5)+1,"")</f>
        <v/>
      </c>
      <c r="C11528" s="28">
        <f>ROUNDDOWN(((ROW(C11528)-ROW(C$7))/C$5)+1,0)</f>
        <v/>
      </c>
    </row>
    <row r="11529">
      <c r="B11529" s="28">
        <f>IF(C11529&lt; $D$4+1,MOD(((ROW(B11529)-ROW(B$7))),$C$5)+1,"")</f>
        <v/>
      </c>
      <c r="C11529" s="28">
        <f>ROUNDDOWN(((ROW(C11529)-ROW(C$7))/C$5)+1,0)</f>
        <v/>
      </c>
    </row>
    <row r="11530">
      <c r="B11530" s="28">
        <f>IF(C11530&lt; $D$4+1,MOD(((ROW(B11530)-ROW(B$7))),$C$5)+1,"")</f>
        <v/>
      </c>
      <c r="C11530" s="28">
        <f>ROUNDDOWN(((ROW(C11530)-ROW(C$7))/C$5)+1,0)</f>
        <v/>
      </c>
    </row>
    <row r="11531">
      <c r="B11531" s="28">
        <f>IF(C11531&lt; $D$4+1,MOD(((ROW(B11531)-ROW(B$7))),$C$5)+1,"")</f>
        <v/>
      </c>
      <c r="C11531" s="28">
        <f>ROUNDDOWN(((ROW(C11531)-ROW(C$7))/C$5)+1,0)</f>
        <v/>
      </c>
    </row>
    <row r="11532">
      <c r="B11532" s="28">
        <f>IF(C11532&lt; $D$4+1,MOD(((ROW(B11532)-ROW(B$7))),$C$5)+1,"")</f>
        <v/>
      </c>
      <c r="C11532" s="28">
        <f>ROUNDDOWN(((ROW(C11532)-ROW(C$7))/C$5)+1,0)</f>
        <v/>
      </c>
    </row>
    <row r="11533">
      <c r="B11533" s="28">
        <f>IF(C11533&lt; $D$4+1,MOD(((ROW(B11533)-ROW(B$7))),$C$5)+1,"")</f>
        <v/>
      </c>
      <c r="C11533" s="28">
        <f>ROUNDDOWN(((ROW(C11533)-ROW(C$7))/C$5)+1,0)</f>
        <v/>
      </c>
    </row>
    <row r="11534">
      <c r="B11534" s="28">
        <f>IF(C11534&lt; $D$4+1,MOD(((ROW(B11534)-ROW(B$7))),$C$5)+1,"")</f>
        <v/>
      </c>
      <c r="C11534" s="28">
        <f>ROUNDDOWN(((ROW(C11534)-ROW(C$7))/C$5)+1,0)</f>
        <v/>
      </c>
    </row>
    <row r="11535">
      <c r="B11535" s="28">
        <f>IF(C11535&lt; $D$4+1,MOD(((ROW(B11535)-ROW(B$7))),$C$5)+1,"")</f>
        <v/>
      </c>
      <c r="C11535" s="28">
        <f>ROUNDDOWN(((ROW(C11535)-ROW(C$7))/C$5)+1,0)</f>
        <v/>
      </c>
    </row>
    <row r="11536">
      <c r="B11536" s="28">
        <f>IF(C11536&lt; $D$4+1,MOD(((ROW(B11536)-ROW(B$7))),$C$5)+1,"")</f>
        <v/>
      </c>
      <c r="C11536" s="28">
        <f>ROUNDDOWN(((ROW(C11536)-ROW(C$7))/C$5)+1,0)</f>
        <v/>
      </c>
    </row>
    <row r="11537">
      <c r="B11537" s="28">
        <f>IF(C11537&lt; $D$4+1,MOD(((ROW(B11537)-ROW(B$7))),$C$5)+1,"")</f>
        <v/>
      </c>
      <c r="C11537" s="28">
        <f>ROUNDDOWN(((ROW(C11537)-ROW(C$7))/C$5)+1,0)</f>
        <v/>
      </c>
    </row>
    <row r="11538">
      <c r="B11538" s="28">
        <f>IF(C11538&lt; $D$4+1,MOD(((ROW(B11538)-ROW(B$7))),$C$5)+1,"")</f>
        <v/>
      </c>
      <c r="C11538" s="28">
        <f>ROUNDDOWN(((ROW(C11538)-ROW(C$7))/C$5)+1,0)</f>
        <v/>
      </c>
    </row>
    <row r="11539">
      <c r="B11539" s="28">
        <f>IF(C11539&lt; $D$4+1,MOD(((ROW(B11539)-ROW(B$7))),$C$5)+1,"")</f>
        <v/>
      </c>
      <c r="C11539" s="28">
        <f>ROUNDDOWN(((ROW(C11539)-ROW(C$7))/C$5)+1,0)</f>
        <v/>
      </c>
    </row>
    <row r="11540">
      <c r="B11540" s="28">
        <f>IF(C11540&lt; $D$4+1,MOD(((ROW(B11540)-ROW(B$7))),$C$5)+1,"")</f>
        <v/>
      </c>
      <c r="C11540" s="28">
        <f>ROUNDDOWN(((ROW(C11540)-ROW(C$7))/C$5)+1,0)</f>
        <v/>
      </c>
    </row>
    <row r="11541">
      <c r="B11541" s="28">
        <f>IF(C11541&lt; $D$4+1,MOD(((ROW(B11541)-ROW(B$7))),$C$5)+1,"")</f>
        <v/>
      </c>
      <c r="C11541" s="28">
        <f>ROUNDDOWN(((ROW(C11541)-ROW(C$7))/C$5)+1,0)</f>
        <v/>
      </c>
    </row>
    <row r="11542">
      <c r="B11542" s="28">
        <f>IF(C11542&lt; $D$4+1,MOD(((ROW(B11542)-ROW(B$7))),$C$5)+1,"")</f>
        <v/>
      </c>
      <c r="C11542" s="28">
        <f>ROUNDDOWN(((ROW(C11542)-ROW(C$7))/C$5)+1,0)</f>
        <v/>
      </c>
    </row>
    <row r="11543">
      <c r="B11543" s="28">
        <f>IF(C11543&lt; $D$4+1,MOD(((ROW(B11543)-ROW(B$7))),$C$5)+1,"")</f>
        <v/>
      </c>
      <c r="C11543" s="28">
        <f>ROUNDDOWN(((ROW(C11543)-ROW(C$7))/C$5)+1,0)</f>
        <v/>
      </c>
    </row>
    <row r="11544">
      <c r="B11544" s="28">
        <f>IF(C11544&lt; $D$4+1,MOD(((ROW(B11544)-ROW(B$7))),$C$5)+1,"")</f>
        <v/>
      </c>
      <c r="C11544" s="28">
        <f>ROUNDDOWN(((ROW(C11544)-ROW(C$7))/C$5)+1,0)</f>
        <v/>
      </c>
    </row>
    <row r="11545">
      <c r="B11545" s="28">
        <f>IF(C11545&lt; $D$4+1,MOD(((ROW(B11545)-ROW(B$7))),$C$5)+1,"")</f>
        <v/>
      </c>
      <c r="C11545" s="28">
        <f>ROUNDDOWN(((ROW(C11545)-ROW(C$7))/C$5)+1,0)</f>
        <v/>
      </c>
    </row>
    <row r="11546">
      <c r="B11546" s="28">
        <f>IF(C11546&lt; $D$4+1,MOD(((ROW(B11546)-ROW(B$7))),$C$5)+1,"")</f>
        <v/>
      </c>
      <c r="C11546" s="28">
        <f>ROUNDDOWN(((ROW(C11546)-ROW(C$7))/C$5)+1,0)</f>
        <v/>
      </c>
    </row>
    <row r="11547">
      <c r="B11547" s="28">
        <f>IF(C11547&lt; $D$4+1,MOD(((ROW(B11547)-ROW(B$7))),$C$5)+1,"")</f>
        <v/>
      </c>
      <c r="C11547" s="28">
        <f>ROUNDDOWN(((ROW(C11547)-ROW(C$7))/C$5)+1,0)</f>
        <v/>
      </c>
    </row>
    <row r="11548">
      <c r="B11548" s="28">
        <f>IF(C11548&lt; $D$4+1,MOD(((ROW(B11548)-ROW(B$7))),$C$5)+1,"")</f>
        <v/>
      </c>
      <c r="C11548" s="28">
        <f>ROUNDDOWN(((ROW(C11548)-ROW(C$7))/C$5)+1,0)</f>
        <v/>
      </c>
    </row>
    <row r="11549">
      <c r="B11549" s="28">
        <f>IF(C11549&lt; $D$4+1,MOD(((ROW(B11549)-ROW(B$7))),$C$5)+1,"")</f>
        <v/>
      </c>
      <c r="C11549" s="28">
        <f>ROUNDDOWN(((ROW(C11549)-ROW(C$7))/C$5)+1,0)</f>
        <v/>
      </c>
    </row>
    <row r="11550">
      <c r="B11550" s="28">
        <f>IF(C11550&lt; $D$4+1,MOD(((ROW(B11550)-ROW(B$7))),$C$5)+1,"")</f>
        <v/>
      </c>
      <c r="C11550" s="28">
        <f>ROUNDDOWN(((ROW(C11550)-ROW(C$7))/C$5)+1,0)</f>
        <v/>
      </c>
    </row>
    <row r="11551">
      <c r="B11551" s="28">
        <f>IF(C11551&lt; $D$4+1,MOD(((ROW(B11551)-ROW(B$7))),$C$5)+1,"")</f>
        <v/>
      </c>
      <c r="C11551" s="28">
        <f>ROUNDDOWN(((ROW(C11551)-ROW(C$7))/C$5)+1,0)</f>
        <v/>
      </c>
    </row>
    <row r="11552">
      <c r="B11552" s="28">
        <f>IF(C11552&lt; $D$4+1,MOD(((ROW(B11552)-ROW(B$7))),$C$5)+1,"")</f>
        <v/>
      </c>
      <c r="C11552" s="28">
        <f>ROUNDDOWN(((ROW(C11552)-ROW(C$7))/C$5)+1,0)</f>
        <v/>
      </c>
    </row>
    <row r="11553">
      <c r="B11553" s="28">
        <f>IF(C11553&lt; $D$4+1,MOD(((ROW(B11553)-ROW(B$7))),$C$5)+1,"")</f>
        <v/>
      </c>
      <c r="C11553" s="28">
        <f>ROUNDDOWN(((ROW(C11553)-ROW(C$7))/C$5)+1,0)</f>
        <v/>
      </c>
    </row>
    <row r="11554">
      <c r="B11554" s="28">
        <f>IF(C11554&lt; $D$4+1,MOD(((ROW(B11554)-ROW(B$7))),$C$5)+1,"")</f>
        <v/>
      </c>
      <c r="C11554" s="28">
        <f>ROUNDDOWN(((ROW(C11554)-ROW(C$7))/C$5)+1,0)</f>
        <v/>
      </c>
    </row>
    <row r="11555">
      <c r="B11555" s="28">
        <f>IF(C11555&lt; $D$4+1,MOD(((ROW(B11555)-ROW(B$7))),$C$5)+1,"")</f>
        <v/>
      </c>
      <c r="C11555" s="28">
        <f>ROUNDDOWN(((ROW(C11555)-ROW(C$7))/C$5)+1,0)</f>
        <v/>
      </c>
    </row>
    <row r="11556">
      <c r="B11556" s="28">
        <f>IF(C11556&lt; $D$4+1,MOD(((ROW(B11556)-ROW(B$7))),$C$5)+1,"")</f>
        <v/>
      </c>
      <c r="C11556" s="28">
        <f>ROUNDDOWN(((ROW(C11556)-ROW(C$7))/C$5)+1,0)</f>
        <v/>
      </c>
    </row>
    <row r="11557">
      <c r="B11557" s="28">
        <f>IF(C11557&lt; $D$4+1,MOD(((ROW(B11557)-ROW(B$7))),$C$5)+1,"")</f>
        <v/>
      </c>
      <c r="C11557" s="28">
        <f>ROUNDDOWN(((ROW(C11557)-ROW(C$7))/C$5)+1,0)</f>
        <v/>
      </c>
    </row>
    <row r="11558">
      <c r="B11558" s="28">
        <f>IF(C11558&lt; $D$4+1,MOD(((ROW(B11558)-ROW(B$7))),$C$5)+1,"")</f>
        <v/>
      </c>
      <c r="C11558" s="28">
        <f>ROUNDDOWN(((ROW(C11558)-ROW(C$7))/C$5)+1,0)</f>
        <v/>
      </c>
    </row>
    <row r="11559">
      <c r="B11559" s="28">
        <f>IF(C11559&lt; $D$4+1,MOD(((ROW(B11559)-ROW(B$7))),$C$5)+1,"")</f>
        <v/>
      </c>
      <c r="C11559" s="28">
        <f>ROUNDDOWN(((ROW(C11559)-ROW(C$7))/C$5)+1,0)</f>
        <v/>
      </c>
    </row>
    <row r="11560">
      <c r="B11560" s="28">
        <f>IF(C11560&lt; $D$4+1,MOD(((ROW(B11560)-ROW(B$7))),$C$5)+1,"")</f>
        <v/>
      </c>
      <c r="C11560" s="28">
        <f>ROUNDDOWN(((ROW(C11560)-ROW(C$7))/C$5)+1,0)</f>
        <v/>
      </c>
    </row>
    <row r="11561">
      <c r="B11561" s="28">
        <f>IF(C11561&lt; $D$4+1,MOD(((ROW(B11561)-ROW(B$7))),$C$5)+1,"")</f>
        <v/>
      </c>
      <c r="C11561" s="28">
        <f>ROUNDDOWN(((ROW(C11561)-ROW(C$7))/C$5)+1,0)</f>
        <v/>
      </c>
    </row>
    <row r="11562">
      <c r="B11562" s="28">
        <f>IF(C11562&lt; $D$4+1,MOD(((ROW(B11562)-ROW(B$7))),$C$5)+1,"")</f>
        <v/>
      </c>
      <c r="C11562" s="28">
        <f>ROUNDDOWN(((ROW(C11562)-ROW(C$7))/C$5)+1,0)</f>
        <v/>
      </c>
    </row>
    <row r="11563">
      <c r="B11563" s="28">
        <f>IF(C11563&lt; $D$4+1,MOD(((ROW(B11563)-ROW(B$7))),$C$5)+1,"")</f>
        <v/>
      </c>
      <c r="C11563" s="28">
        <f>ROUNDDOWN(((ROW(C11563)-ROW(C$7))/C$5)+1,0)</f>
        <v/>
      </c>
    </row>
    <row r="11564">
      <c r="B11564" s="28">
        <f>IF(C11564&lt; $D$4+1,MOD(((ROW(B11564)-ROW(B$7))),$C$5)+1,"")</f>
        <v/>
      </c>
      <c r="C11564" s="28">
        <f>ROUNDDOWN(((ROW(C11564)-ROW(C$7))/C$5)+1,0)</f>
        <v/>
      </c>
    </row>
    <row r="11565">
      <c r="B11565" s="28">
        <f>IF(C11565&lt; $D$4+1,MOD(((ROW(B11565)-ROW(B$7))),$C$5)+1,"")</f>
        <v/>
      </c>
      <c r="C11565" s="28">
        <f>ROUNDDOWN(((ROW(C11565)-ROW(C$7))/C$5)+1,0)</f>
        <v/>
      </c>
    </row>
    <row r="11566">
      <c r="B11566" s="28">
        <f>IF(C11566&lt; $D$4+1,MOD(((ROW(B11566)-ROW(B$7))),$C$5)+1,"")</f>
        <v/>
      </c>
      <c r="C11566" s="28">
        <f>ROUNDDOWN(((ROW(C11566)-ROW(C$7))/C$5)+1,0)</f>
        <v/>
      </c>
    </row>
    <row r="11567">
      <c r="B11567" s="28">
        <f>IF(C11567&lt; $D$4+1,MOD(((ROW(B11567)-ROW(B$7))),$C$5)+1,"")</f>
        <v/>
      </c>
      <c r="C11567" s="28">
        <f>ROUNDDOWN(((ROW(C11567)-ROW(C$7))/C$5)+1,0)</f>
        <v/>
      </c>
    </row>
    <row r="11568">
      <c r="B11568" s="28">
        <f>IF(C11568&lt; $D$4+1,MOD(((ROW(B11568)-ROW(B$7))),$C$5)+1,"")</f>
        <v/>
      </c>
      <c r="C11568" s="28">
        <f>ROUNDDOWN(((ROW(C11568)-ROW(C$7))/C$5)+1,0)</f>
        <v/>
      </c>
    </row>
    <row r="11569">
      <c r="B11569" s="28">
        <f>IF(C11569&lt; $D$4+1,MOD(((ROW(B11569)-ROW(B$7))),$C$5)+1,"")</f>
        <v/>
      </c>
      <c r="C11569" s="28">
        <f>ROUNDDOWN(((ROW(C11569)-ROW(C$7))/C$5)+1,0)</f>
        <v/>
      </c>
    </row>
    <row r="11570">
      <c r="B11570" s="28">
        <f>IF(C11570&lt; $D$4+1,MOD(((ROW(B11570)-ROW(B$7))),$C$5)+1,"")</f>
        <v/>
      </c>
      <c r="C11570" s="28">
        <f>ROUNDDOWN(((ROW(C11570)-ROW(C$7))/C$5)+1,0)</f>
        <v/>
      </c>
    </row>
    <row r="11571">
      <c r="B11571" s="28">
        <f>IF(C11571&lt; $D$4+1,MOD(((ROW(B11571)-ROW(B$7))),$C$5)+1,"")</f>
        <v/>
      </c>
      <c r="C11571" s="28">
        <f>ROUNDDOWN(((ROW(C11571)-ROW(C$7))/C$5)+1,0)</f>
        <v/>
      </c>
    </row>
    <row r="11572">
      <c r="B11572" s="28">
        <f>IF(C11572&lt; $D$4+1,MOD(((ROW(B11572)-ROW(B$7))),$C$5)+1,"")</f>
        <v/>
      </c>
      <c r="C11572" s="28">
        <f>ROUNDDOWN(((ROW(C11572)-ROW(C$7))/C$5)+1,0)</f>
        <v/>
      </c>
    </row>
    <row r="11573">
      <c r="B11573" s="28">
        <f>IF(C11573&lt; $D$4+1,MOD(((ROW(B11573)-ROW(B$7))),$C$5)+1,"")</f>
        <v/>
      </c>
      <c r="C11573" s="28">
        <f>ROUNDDOWN(((ROW(C11573)-ROW(C$7))/C$5)+1,0)</f>
        <v/>
      </c>
    </row>
    <row r="11574">
      <c r="B11574" s="28">
        <f>IF(C11574&lt; $D$4+1,MOD(((ROW(B11574)-ROW(B$7))),$C$5)+1,"")</f>
        <v/>
      </c>
      <c r="C11574" s="28">
        <f>ROUNDDOWN(((ROW(C11574)-ROW(C$7))/C$5)+1,0)</f>
        <v/>
      </c>
    </row>
    <row r="11575">
      <c r="B11575" s="28">
        <f>IF(C11575&lt; $D$4+1,MOD(((ROW(B11575)-ROW(B$7))),$C$5)+1,"")</f>
        <v/>
      </c>
      <c r="C11575" s="28">
        <f>ROUNDDOWN(((ROW(C11575)-ROW(C$7))/C$5)+1,0)</f>
        <v/>
      </c>
    </row>
    <row r="11576">
      <c r="B11576" s="28">
        <f>IF(C11576&lt; $D$4+1,MOD(((ROW(B11576)-ROW(B$7))),$C$5)+1,"")</f>
        <v/>
      </c>
      <c r="C11576" s="28">
        <f>ROUNDDOWN(((ROW(C11576)-ROW(C$7))/C$5)+1,0)</f>
        <v/>
      </c>
    </row>
    <row r="11577">
      <c r="B11577" s="28">
        <f>IF(C11577&lt; $D$4+1,MOD(((ROW(B11577)-ROW(B$7))),$C$5)+1,"")</f>
        <v/>
      </c>
      <c r="C11577" s="28">
        <f>ROUNDDOWN(((ROW(C11577)-ROW(C$7))/C$5)+1,0)</f>
        <v/>
      </c>
    </row>
    <row r="11578">
      <c r="B11578" s="28">
        <f>IF(C11578&lt; $D$4+1,MOD(((ROW(B11578)-ROW(B$7))),$C$5)+1,"")</f>
        <v/>
      </c>
      <c r="C11578" s="28">
        <f>ROUNDDOWN(((ROW(C11578)-ROW(C$7))/C$5)+1,0)</f>
        <v/>
      </c>
    </row>
    <row r="11579">
      <c r="B11579" s="28">
        <f>IF(C11579&lt; $D$4+1,MOD(((ROW(B11579)-ROW(B$7))),$C$5)+1,"")</f>
        <v/>
      </c>
      <c r="C11579" s="28">
        <f>ROUNDDOWN(((ROW(C11579)-ROW(C$7))/C$5)+1,0)</f>
        <v/>
      </c>
    </row>
    <row r="11580">
      <c r="B11580" s="28">
        <f>IF(C11580&lt; $D$4+1,MOD(((ROW(B11580)-ROW(B$7))),$C$5)+1,"")</f>
        <v/>
      </c>
      <c r="C11580" s="28">
        <f>ROUNDDOWN(((ROW(C11580)-ROW(C$7))/C$5)+1,0)</f>
        <v/>
      </c>
    </row>
    <row r="11581">
      <c r="B11581" s="28">
        <f>IF(C11581&lt; $D$4+1,MOD(((ROW(B11581)-ROW(B$7))),$C$5)+1,"")</f>
        <v/>
      </c>
      <c r="C11581" s="28">
        <f>ROUNDDOWN(((ROW(C11581)-ROW(C$7))/C$5)+1,0)</f>
        <v/>
      </c>
    </row>
    <row r="11582">
      <c r="B11582" s="28">
        <f>IF(C11582&lt; $D$4+1,MOD(((ROW(B11582)-ROW(B$7))),$C$5)+1,"")</f>
        <v/>
      </c>
      <c r="C11582" s="28">
        <f>ROUNDDOWN(((ROW(C11582)-ROW(C$7))/C$5)+1,0)</f>
        <v/>
      </c>
    </row>
    <row r="11583">
      <c r="B11583" s="28">
        <f>IF(C11583&lt; $D$4+1,MOD(((ROW(B11583)-ROW(B$7))),$C$5)+1,"")</f>
        <v/>
      </c>
      <c r="C11583" s="28">
        <f>ROUNDDOWN(((ROW(C11583)-ROW(C$7))/C$5)+1,0)</f>
        <v/>
      </c>
    </row>
    <row r="11584">
      <c r="B11584" s="28">
        <f>IF(C11584&lt; $D$4+1,MOD(((ROW(B11584)-ROW(B$7))),$C$5)+1,"")</f>
        <v/>
      </c>
      <c r="C11584" s="28">
        <f>ROUNDDOWN(((ROW(C11584)-ROW(C$7))/C$5)+1,0)</f>
        <v/>
      </c>
    </row>
    <row r="11585">
      <c r="B11585" s="28">
        <f>IF(C11585&lt; $D$4+1,MOD(((ROW(B11585)-ROW(B$7))),$C$5)+1,"")</f>
        <v/>
      </c>
      <c r="C11585" s="28">
        <f>ROUNDDOWN(((ROW(C11585)-ROW(C$7))/C$5)+1,0)</f>
        <v/>
      </c>
    </row>
    <row r="11586">
      <c r="B11586" s="28">
        <f>IF(C11586&lt; $D$4+1,MOD(((ROW(B11586)-ROW(B$7))),$C$5)+1,"")</f>
        <v/>
      </c>
      <c r="C11586" s="28">
        <f>ROUNDDOWN(((ROW(C11586)-ROW(C$7))/C$5)+1,0)</f>
        <v/>
      </c>
    </row>
    <row r="11587">
      <c r="B11587" s="28">
        <f>IF(C11587&lt; $D$4+1,MOD(((ROW(B11587)-ROW(B$7))),$C$5)+1,"")</f>
        <v/>
      </c>
      <c r="C11587" s="28">
        <f>ROUNDDOWN(((ROW(C11587)-ROW(C$7))/C$5)+1,0)</f>
        <v/>
      </c>
    </row>
    <row r="11588">
      <c r="B11588" s="28">
        <f>IF(C11588&lt; $D$4+1,MOD(((ROW(B11588)-ROW(B$7))),$C$5)+1,"")</f>
        <v/>
      </c>
      <c r="C11588" s="28">
        <f>ROUNDDOWN(((ROW(C11588)-ROW(C$7))/C$5)+1,0)</f>
        <v/>
      </c>
    </row>
    <row r="11589">
      <c r="B11589" s="28">
        <f>IF(C11589&lt; $D$4+1,MOD(((ROW(B11589)-ROW(B$7))),$C$5)+1,"")</f>
        <v/>
      </c>
      <c r="C11589" s="28">
        <f>ROUNDDOWN(((ROW(C11589)-ROW(C$7))/C$5)+1,0)</f>
        <v/>
      </c>
    </row>
    <row r="11590">
      <c r="B11590" s="28">
        <f>IF(C11590&lt; $D$4+1,MOD(((ROW(B11590)-ROW(B$7))),$C$5)+1,"")</f>
        <v/>
      </c>
      <c r="C11590" s="28">
        <f>ROUNDDOWN(((ROW(C11590)-ROW(C$7))/C$5)+1,0)</f>
        <v/>
      </c>
    </row>
    <row r="11591">
      <c r="B11591" s="28">
        <f>IF(C11591&lt; $D$4+1,MOD(((ROW(B11591)-ROW(B$7))),$C$5)+1,"")</f>
        <v/>
      </c>
      <c r="C11591" s="28">
        <f>ROUNDDOWN(((ROW(C11591)-ROW(C$7))/C$5)+1,0)</f>
        <v/>
      </c>
    </row>
    <row r="11592">
      <c r="B11592" s="28">
        <f>IF(C11592&lt; $D$4+1,MOD(((ROW(B11592)-ROW(B$7))),$C$5)+1,"")</f>
        <v/>
      </c>
      <c r="C11592" s="28">
        <f>ROUNDDOWN(((ROW(C11592)-ROW(C$7))/C$5)+1,0)</f>
        <v/>
      </c>
    </row>
    <row r="11593">
      <c r="B11593" s="28">
        <f>IF(C11593&lt; $D$4+1,MOD(((ROW(B11593)-ROW(B$7))),$C$5)+1,"")</f>
        <v/>
      </c>
      <c r="C11593" s="28">
        <f>ROUNDDOWN(((ROW(C11593)-ROW(C$7))/C$5)+1,0)</f>
        <v/>
      </c>
    </row>
    <row r="11594">
      <c r="B11594" s="28">
        <f>IF(C11594&lt; $D$4+1,MOD(((ROW(B11594)-ROW(B$7))),$C$5)+1,"")</f>
        <v/>
      </c>
      <c r="C11594" s="28">
        <f>ROUNDDOWN(((ROW(C11594)-ROW(C$7))/C$5)+1,0)</f>
        <v/>
      </c>
    </row>
    <row r="11595">
      <c r="B11595" s="28">
        <f>IF(C11595&lt; $D$4+1,MOD(((ROW(B11595)-ROW(B$7))),$C$5)+1,"")</f>
        <v/>
      </c>
      <c r="C11595" s="28">
        <f>ROUNDDOWN(((ROW(C11595)-ROW(C$7))/C$5)+1,0)</f>
        <v/>
      </c>
    </row>
    <row r="11596">
      <c r="B11596" s="28">
        <f>IF(C11596&lt; $D$4+1,MOD(((ROW(B11596)-ROW(B$7))),$C$5)+1,"")</f>
        <v/>
      </c>
      <c r="C11596" s="28">
        <f>ROUNDDOWN(((ROW(C11596)-ROW(C$7))/C$5)+1,0)</f>
        <v/>
      </c>
    </row>
    <row r="11597">
      <c r="B11597" s="28">
        <f>IF(C11597&lt; $D$4+1,MOD(((ROW(B11597)-ROW(B$7))),$C$5)+1,"")</f>
        <v/>
      </c>
      <c r="C11597" s="28">
        <f>ROUNDDOWN(((ROW(C11597)-ROW(C$7))/C$5)+1,0)</f>
        <v/>
      </c>
    </row>
    <row r="11598">
      <c r="B11598" s="28">
        <f>IF(C11598&lt; $D$4+1,MOD(((ROW(B11598)-ROW(B$7))),$C$5)+1,"")</f>
        <v/>
      </c>
      <c r="C11598" s="28">
        <f>ROUNDDOWN(((ROW(C11598)-ROW(C$7))/C$5)+1,0)</f>
        <v/>
      </c>
    </row>
    <row r="11599">
      <c r="B11599" s="28">
        <f>IF(C11599&lt; $D$4+1,MOD(((ROW(B11599)-ROW(B$7))),$C$5)+1,"")</f>
        <v/>
      </c>
      <c r="C11599" s="28">
        <f>ROUNDDOWN(((ROW(C11599)-ROW(C$7))/C$5)+1,0)</f>
        <v/>
      </c>
    </row>
    <row r="11600">
      <c r="B11600" s="28">
        <f>IF(C11600&lt; $D$4+1,MOD(((ROW(B11600)-ROW(B$7))),$C$5)+1,"")</f>
        <v/>
      </c>
      <c r="C11600" s="28">
        <f>ROUNDDOWN(((ROW(C11600)-ROW(C$7))/C$5)+1,0)</f>
        <v/>
      </c>
    </row>
    <row r="11601">
      <c r="B11601" s="28">
        <f>IF(C11601&lt; $D$4+1,MOD(((ROW(B11601)-ROW(B$7))),$C$5)+1,"")</f>
        <v/>
      </c>
      <c r="C11601" s="28">
        <f>ROUNDDOWN(((ROW(C11601)-ROW(C$7))/C$5)+1,0)</f>
        <v/>
      </c>
    </row>
    <row r="11602">
      <c r="B11602" s="28">
        <f>IF(C11602&lt; $D$4+1,MOD(((ROW(B11602)-ROW(B$7))),$C$5)+1,"")</f>
        <v/>
      </c>
      <c r="C11602" s="28">
        <f>ROUNDDOWN(((ROW(C11602)-ROW(C$7))/C$5)+1,0)</f>
        <v/>
      </c>
    </row>
    <row r="11603">
      <c r="B11603" s="28">
        <f>IF(C11603&lt; $D$4+1,MOD(((ROW(B11603)-ROW(B$7))),$C$5)+1,"")</f>
        <v/>
      </c>
      <c r="C11603" s="28">
        <f>ROUNDDOWN(((ROW(C11603)-ROW(C$7))/C$5)+1,0)</f>
        <v/>
      </c>
    </row>
    <row r="11604">
      <c r="B11604" s="28">
        <f>IF(C11604&lt; $D$4+1,MOD(((ROW(B11604)-ROW(B$7))),$C$5)+1,"")</f>
        <v/>
      </c>
      <c r="C11604" s="28">
        <f>ROUNDDOWN(((ROW(C11604)-ROW(C$7))/C$5)+1,0)</f>
        <v/>
      </c>
    </row>
    <row r="11605">
      <c r="B11605" s="28">
        <f>IF(C11605&lt; $D$4+1,MOD(((ROW(B11605)-ROW(B$7))),$C$5)+1,"")</f>
        <v/>
      </c>
      <c r="C11605" s="28">
        <f>ROUNDDOWN(((ROW(C11605)-ROW(C$7))/C$5)+1,0)</f>
        <v/>
      </c>
    </row>
    <row r="11606">
      <c r="B11606" s="28">
        <f>IF(C11606&lt; $D$4+1,MOD(((ROW(B11606)-ROW(B$7))),$C$5)+1,"")</f>
        <v/>
      </c>
      <c r="C11606" s="28">
        <f>ROUNDDOWN(((ROW(C11606)-ROW(C$7))/C$5)+1,0)</f>
        <v/>
      </c>
    </row>
    <row r="11607">
      <c r="B11607" s="28">
        <f>IF(C11607&lt; $D$4+1,MOD(((ROW(B11607)-ROW(B$7))),$C$5)+1,"")</f>
        <v/>
      </c>
      <c r="C11607" s="28">
        <f>ROUNDDOWN(((ROW(C11607)-ROW(C$7))/C$5)+1,0)</f>
        <v/>
      </c>
    </row>
    <row r="11608">
      <c r="B11608" s="28">
        <f>IF(C11608&lt; $D$4+1,MOD(((ROW(B11608)-ROW(B$7))),$C$5)+1,"")</f>
        <v/>
      </c>
      <c r="C11608" s="28">
        <f>ROUNDDOWN(((ROW(C11608)-ROW(C$7))/C$5)+1,0)</f>
        <v/>
      </c>
    </row>
    <row r="11609">
      <c r="B11609" s="28">
        <f>IF(C11609&lt; $D$4+1,MOD(((ROW(B11609)-ROW(B$7))),$C$5)+1,"")</f>
        <v/>
      </c>
      <c r="C11609" s="28">
        <f>ROUNDDOWN(((ROW(C11609)-ROW(C$7))/C$5)+1,0)</f>
        <v/>
      </c>
    </row>
    <row r="11610">
      <c r="B11610" s="28">
        <f>IF(C11610&lt; $D$4+1,MOD(((ROW(B11610)-ROW(B$7))),$C$5)+1,"")</f>
        <v/>
      </c>
      <c r="C11610" s="28">
        <f>ROUNDDOWN(((ROW(C11610)-ROW(C$7))/C$5)+1,0)</f>
        <v/>
      </c>
    </row>
    <row r="11611">
      <c r="B11611" s="28">
        <f>IF(C11611&lt; $D$4+1,MOD(((ROW(B11611)-ROW(B$7))),$C$5)+1,"")</f>
        <v/>
      </c>
      <c r="C11611" s="28">
        <f>ROUNDDOWN(((ROW(C11611)-ROW(C$7))/C$5)+1,0)</f>
        <v/>
      </c>
    </row>
    <row r="11612">
      <c r="B11612" s="28">
        <f>IF(C11612&lt; $D$4+1,MOD(((ROW(B11612)-ROW(B$7))),$C$5)+1,"")</f>
        <v/>
      </c>
      <c r="C11612" s="28">
        <f>ROUNDDOWN(((ROW(C11612)-ROW(C$7))/C$5)+1,0)</f>
        <v/>
      </c>
    </row>
    <row r="11613">
      <c r="B11613" s="28">
        <f>IF(C11613&lt; $D$4+1,MOD(((ROW(B11613)-ROW(B$7))),$C$5)+1,"")</f>
        <v/>
      </c>
      <c r="C11613" s="28">
        <f>ROUNDDOWN(((ROW(C11613)-ROW(C$7))/C$5)+1,0)</f>
        <v/>
      </c>
    </row>
    <row r="11614">
      <c r="B11614" s="28">
        <f>IF(C11614&lt; $D$4+1,MOD(((ROW(B11614)-ROW(B$7))),$C$5)+1,"")</f>
        <v/>
      </c>
      <c r="C11614" s="28">
        <f>ROUNDDOWN(((ROW(C11614)-ROW(C$7))/C$5)+1,0)</f>
        <v/>
      </c>
    </row>
    <row r="11615">
      <c r="B11615" s="28">
        <f>IF(C11615&lt; $D$4+1,MOD(((ROW(B11615)-ROW(B$7))),$C$5)+1,"")</f>
        <v/>
      </c>
      <c r="C11615" s="28">
        <f>ROUNDDOWN(((ROW(C11615)-ROW(C$7))/C$5)+1,0)</f>
        <v/>
      </c>
    </row>
    <row r="11616">
      <c r="B11616" s="28">
        <f>IF(C11616&lt; $D$4+1,MOD(((ROW(B11616)-ROW(B$7))),$C$5)+1,"")</f>
        <v/>
      </c>
      <c r="C11616" s="28">
        <f>ROUNDDOWN(((ROW(C11616)-ROW(C$7))/C$5)+1,0)</f>
        <v/>
      </c>
    </row>
    <row r="11617">
      <c r="B11617" s="28">
        <f>IF(C11617&lt; $D$4+1,MOD(((ROW(B11617)-ROW(B$7))),$C$5)+1,"")</f>
        <v/>
      </c>
      <c r="C11617" s="28">
        <f>ROUNDDOWN(((ROW(C11617)-ROW(C$7))/C$5)+1,0)</f>
        <v/>
      </c>
    </row>
    <row r="11618">
      <c r="B11618" s="28">
        <f>IF(C11618&lt; $D$4+1,MOD(((ROW(B11618)-ROW(B$7))),$C$5)+1,"")</f>
        <v/>
      </c>
      <c r="C11618" s="28">
        <f>ROUNDDOWN(((ROW(C11618)-ROW(C$7))/C$5)+1,0)</f>
        <v/>
      </c>
    </row>
    <row r="11619">
      <c r="B11619" s="28">
        <f>IF(C11619&lt; $D$4+1,MOD(((ROW(B11619)-ROW(B$7))),$C$5)+1,"")</f>
        <v/>
      </c>
      <c r="C11619" s="28">
        <f>ROUNDDOWN(((ROW(C11619)-ROW(C$7))/C$5)+1,0)</f>
        <v/>
      </c>
    </row>
    <row r="11620">
      <c r="B11620" s="28">
        <f>IF(C11620&lt; $D$4+1,MOD(((ROW(B11620)-ROW(B$7))),$C$5)+1,"")</f>
        <v/>
      </c>
      <c r="C11620" s="28">
        <f>ROUNDDOWN(((ROW(C11620)-ROW(C$7))/C$5)+1,0)</f>
        <v/>
      </c>
    </row>
    <row r="11621">
      <c r="B11621" s="28">
        <f>IF(C11621&lt; $D$4+1,MOD(((ROW(B11621)-ROW(B$7))),$C$5)+1,"")</f>
        <v/>
      </c>
      <c r="C11621" s="28">
        <f>ROUNDDOWN(((ROW(C11621)-ROW(C$7))/C$5)+1,0)</f>
        <v/>
      </c>
    </row>
    <row r="11622">
      <c r="B11622" s="28">
        <f>IF(C11622&lt; $D$4+1,MOD(((ROW(B11622)-ROW(B$7))),$C$5)+1,"")</f>
        <v/>
      </c>
      <c r="C11622" s="28">
        <f>ROUNDDOWN(((ROW(C11622)-ROW(C$7))/C$5)+1,0)</f>
        <v/>
      </c>
    </row>
    <row r="11623">
      <c r="B11623" s="28">
        <f>IF(C11623&lt; $D$4+1,MOD(((ROW(B11623)-ROW(B$7))),$C$5)+1,"")</f>
        <v/>
      </c>
      <c r="C11623" s="28">
        <f>ROUNDDOWN(((ROW(C11623)-ROW(C$7))/C$5)+1,0)</f>
        <v/>
      </c>
    </row>
    <row r="11624">
      <c r="B11624" s="28">
        <f>IF(C11624&lt; $D$4+1,MOD(((ROW(B11624)-ROW(B$7))),$C$5)+1,"")</f>
        <v/>
      </c>
      <c r="C11624" s="28">
        <f>ROUNDDOWN(((ROW(C11624)-ROW(C$7))/C$5)+1,0)</f>
        <v/>
      </c>
    </row>
    <row r="11625">
      <c r="B11625" s="28">
        <f>IF(C11625&lt; $D$4+1,MOD(((ROW(B11625)-ROW(B$7))),$C$5)+1,"")</f>
        <v/>
      </c>
      <c r="C11625" s="28">
        <f>ROUNDDOWN(((ROW(C11625)-ROW(C$7))/C$5)+1,0)</f>
        <v/>
      </c>
    </row>
    <row r="11626">
      <c r="B11626" s="28">
        <f>IF(C11626&lt; $D$4+1,MOD(((ROW(B11626)-ROW(B$7))),$C$5)+1,"")</f>
        <v/>
      </c>
      <c r="C11626" s="28">
        <f>ROUNDDOWN(((ROW(C11626)-ROW(C$7))/C$5)+1,0)</f>
        <v/>
      </c>
    </row>
    <row r="11627">
      <c r="B11627" s="28">
        <f>IF(C11627&lt; $D$4+1,MOD(((ROW(B11627)-ROW(B$7))),$C$5)+1,"")</f>
        <v/>
      </c>
      <c r="C11627" s="28">
        <f>ROUNDDOWN(((ROW(C11627)-ROW(C$7))/C$5)+1,0)</f>
        <v/>
      </c>
    </row>
    <row r="11628">
      <c r="B11628" s="28">
        <f>IF(C11628&lt; $D$4+1,MOD(((ROW(B11628)-ROW(B$7))),$C$5)+1,"")</f>
        <v/>
      </c>
      <c r="C11628" s="28">
        <f>ROUNDDOWN(((ROW(C11628)-ROW(C$7))/C$5)+1,0)</f>
        <v/>
      </c>
    </row>
    <row r="11629">
      <c r="B11629" s="28">
        <f>IF(C11629&lt; $D$4+1,MOD(((ROW(B11629)-ROW(B$7))),$C$5)+1,"")</f>
        <v/>
      </c>
      <c r="C11629" s="28">
        <f>ROUNDDOWN(((ROW(C11629)-ROW(C$7))/C$5)+1,0)</f>
        <v/>
      </c>
    </row>
    <row r="11630">
      <c r="B11630" s="28">
        <f>IF(C11630&lt; $D$4+1,MOD(((ROW(B11630)-ROW(B$7))),$C$5)+1,"")</f>
        <v/>
      </c>
      <c r="C11630" s="28">
        <f>ROUNDDOWN(((ROW(C11630)-ROW(C$7))/C$5)+1,0)</f>
        <v/>
      </c>
    </row>
    <row r="11631">
      <c r="B11631" s="28">
        <f>IF(C11631&lt; $D$4+1,MOD(((ROW(B11631)-ROW(B$7))),$C$5)+1,"")</f>
        <v/>
      </c>
      <c r="C11631" s="28">
        <f>ROUNDDOWN(((ROW(C11631)-ROW(C$7))/C$5)+1,0)</f>
        <v/>
      </c>
    </row>
    <row r="11632">
      <c r="B11632" s="28">
        <f>IF(C11632&lt; $D$4+1,MOD(((ROW(B11632)-ROW(B$7))),$C$5)+1,"")</f>
        <v/>
      </c>
      <c r="C11632" s="28">
        <f>ROUNDDOWN(((ROW(C11632)-ROW(C$7))/C$5)+1,0)</f>
        <v/>
      </c>
    </row>
    <row r="11633">
      <c r="B11633" s="28">
        <f>IF(C11633&lt; $D$4+1,MOD(((ROW(B11633)-ROW(B$7))),$C$5)+1,"")</f>
        <v/>
      </c>
      <c r="C11633" s="28">
        <f>ROUNDDOWN(((ROW(C11633)-ROW(C$7))/C$5)+1,0)</f>
        <v/>
      </c>
    </row>
    <row r="11634">
      <c r="B11634" s="28">
        <f>IF(C11634&lt; $D$4+1,MOD(((ROW(B11634)-ROW(B$7))),$C$5)+1,"")</f>
        <v/>
      </c>
      <c r="C11634" s="28">
        <f>ROUNDDOWN(((ROW(C11634)-ROW(C$7))/C$5)+1,0)</f>
        <v/>
      </c>
    </row>
    <row r="11635">
      <c r="B11635" s="28">
        <f>IF(C11635&lt; $D$4+1,MOD(((ROW(B11635)-ROW(B$7))),$C$5)+1,"")</f>
        <v/>
      </c>
      <c r="C11635" s="28">
        <f>ROUNDDOWN(((ROW(C11635)-ROW(C$7))/C$5)+1,0)</f>
        <v/>
      </c>
    </row>
    <row r="11636">
      <c r="B11636" s="28">
        <f>IF(C11636&lt; $D$4+1,MOD(((ROW(B11636)-ROW(B$7))),$C$5)+1,"")</f>
        <v/>
      </c>
      <c r="C11636" s="28">
        <f>ROUNDDOWN(((ROW(C11636)-ROW(C$7))/C$5)+1,0)</f>
        <v/>
      </c>
    </row>
    <row r="11637">
      <c r="B11637" s="28">
        <f>IF(C11637&lt; $D$4+1,MOD(((ROW(B11637)-ROW(B$7))),$C$5)+1,"")</f>
        <v/>
      </c>
      <c r="C11637" s="28">
        <f>ROUNDDOWN(((ROW(C11637)-ROW(C$7))/C$5)+1,0)</f>
        <v/>
      </c>
    </row>
    <row r="11638">
      <c r="B11638" s="28">
        <f>IF(C11638&lt; $D$4+1,MOD(((ROW(B11638)-ROW(B$7))),$C$5)+1,"")</f>
        <v/>
      </c>
      <c r="C11638" s="28">
        <f>ROUNDDOWN(((ROW(C11638)-ROW(C$7))/C$5)+1,0)</f>
        <v/>
      </c>
    </row>
    <row r="11639">
      <c r="B11639" s="28">
        <f>IF(C11639&lt; $D$4+1,MOD(((ROW(B11639)-ROW(B$7))),$C$5)+1,"")</f>
        <v/>
      </c>
      <c r="C11639" s="28">
        <f>ROUNDDOWN(((ROW(C11639)-ROW(C$7))/C$5)+1,0)</f>
        <v/>
      </c>
    </row>
    <row r="11640">
      <c r="B11640" s="28">
        <f>IF(C11640&lt; $D$4+1,MOD(((ROW(B11640)-ROW(B$7))),$C$5)+1,"")</f>
        <v/>
      </c>
      <c r="C11640" s="28">
        <f>ROUNDDOWN(((ROW(C11640)-ROW(C$7))/C$5)+1,0)</f>
        <v/>
      </c>
    </row>
    <row r="11641">
      <c r="B11641" s="28">
        <f>IF(C11641&lt; $D$4+1,MOD(((ROW(B11641)-ROW(B$7))),$C$5)+1,"")</f>
        <v/>
      </c>
      <c r="C11641" s="28">
        <f>ROUNDDOWN(((ROW(C11641)-ROW(C$7))/C$5)+1,0)</f>
        <v/>
      </c>
    </row>
    <row r="11642">
      <c r="B11642" s="28">
        <f>IF(C11642&lt; $D$4+1,MOD(((ROW(B11642)-ROW(B$7))),$C$5)+1,"")</f>
        <v/>
      </c>
      <c r="C11642" s="28">
        <f>ROUNDDOWN(((ROW(C11642)-ROW(C$7))/C$5)+1,0)</f>
        <v/>
      </c>
    </row>
    <row r="11643">
      <c r="B11643" s="28">
        <f>IF(C11643&lt; $D$4+1,MOD(((ROW(B11643)-ROW(B$7))),$C$5)+1,"")</f>
        <v/>
      </c>
      <c r="C11643" s="28">
        <f>ROUNDDOWN(((ROW(C11643)-ROW(C$7))/C$5)+1,0)</f>
        <v/>
      </c>
    </row>
    <row r="11644">
      <c r="B11644" s="28">
        <f>IF(C11644&lt; $D$4+1,MOD(((ROW(B11644)-ROW(B$7))),$C$5)+1,"")</f>
        <v/>
      </c>
      <c r="C11644" s="28">
        <f>ROUNDDOWN(((ROW(C11644)-ROW(C$7))/C$5)+1,0)</f>
        <v/>
      </c>
    </row>
    <row r="11645">
      <c r="B11645" s="28">
        <f>IF(C11645&lt; $D$4+1,MOD(((ROW(B11645)-ROW(B$7))),$C$5)+1,"")</f>
        <v/>
      </c>
      <c r="C11645" s="28">
        <f>ROUNDDOWN(((ROW(C11645)-ROW(C$7))/C$5)+1,0)</f>
        <v/>
      </c>
    </row>
    <row r="11646">
      <c r="B11646" s="28">
        <f>IF(C11646&lt; $D$4+1,MOD(((ROW(B11646)-ROW(B$7))),$C$5)+1,"")</f>
        <v/>
      </c>
      <c r="C11646" s="28">
        <f>ROUNDDOWN(((ROW(C11646)-ROW(C$7))/C$5)+1,0)</f>
        <v/>
      </c>
    </row>
    <row r="11647">
      <c r="B11647" s="28">
        <f>IF(C11647&lt; $D$4+1,MOD(((ROW(B11647)-ROW(B$7))),$C$5)+1,"")</f>
        <v/>
      </c>
      <c r="C11647" s="28">
        <f>ROUNDDOWN(((ROW(C11647)-ROW(C$7))/C$5)+1,0)</f>
        <v/>
      </c>
    </row>
    <row r="11648">
      <c r="B11648" s="28">
        <f>IF(C11648&lt; $D$4+1,MOD(((ROW(B11648)-ROW(B$7))),$C$5)+1,"")</f>
        <v/>
      </c>
      <c r="C11648" s="28">
        <f>ROUNDDOWN(((ROW(C11648)-ROW(C$7))/C$5)+1,0)</f>
        <v/>
      </c>
    </row>
    <row r="11649">
      <c r="B11649" s="28">
        <f>IF(C11649&lt; $D$4+1,MOD(((ROW(B11649)-ROW(B$7))),$C$5)+1,"")</f>
        <v/>
      </c>
      <c r="C11649" s="28">
        <f>ROUNDDOWN(((ROW(C11649)-ROW(C$7))/C$5)+1,0)</f>
        <v/>
      </c>
    </row>
    <row r="11650">
      <c r="B11650" s="28">
        <f>IF(C11650&lt; $D$4+1,MOD(((ROW(B11650)-ROW(B$7))),$C$5)+1,"")</f>
        <v/>
      </c>
      <c r="C11650" s="28">
        <f>ROUNDDOWN(((ROW(C11650)-ROW(C$7))/C$5)+1,0)</f>
        <v/>
      </c>
    </row>
    <row r="11651">
      <c r="B11651" s="28">
        <f>IF(C11651&lt; $D$4+1,MOD(((ROW(B11651)-ROW(B$7))),$C$5)+1,"")</f>
        <v/>
      </c>
      <c r="C11651" s="28">
        <f>ROUNDDOWN(((ROW(C11651)-ROW(C$7))/C$5)+1,0)</f>
        <v/>
      </c>
    </row>
    <row r="11652">
      <c r="B11652" s="28">
        <f>IF(C11652&lt; $D$4+1,MOD(((ROW(B11652)-ROW(B$7))),$C$5)+1,"")</f>
        <v/>
      </c>
      <c r="C11652" s="28">
        <f>ROUNDDOWN(((ROW(C11652)-ROW(C$7))/C$5)+1,0)</f>
        <v/>
      </c>
    </row>
    <row r="11653">
      <c r="B11653" s="28">
        <f>IF(C11653&lt; $D$4+1,MOD(((ROW(B11653)-ROW(B$7))),$C$5)+1,"")</f>
        <v/>
      </c>
      <c r="C11653" s="28">
        <f>ROUNDDOWN(((ROW(C11653)-ROW(C$7))/C$5)+1,0)</f>
        <v/>
      </c>
    </row>
    <row r="11654">
      <c r="B11654" s="28">
        <f>IF(C11654&lt; $D$4+1,MOD(((ROW(B11654)-ROW(B$7))),$C$5)+1,"")</f>
        <v/>
      </c>
      <c r="C11654" s="28">
        <f>ROUNDDOWN(((ROW(C11654)-ROW(C$7))/C$5)+1,0)</f>
        <v/>
      </c>
    </row>
    <row r="11655">
      <c r="B11655" s="28">
        <f>IF(C11655&lt; $D$4+1,MOD(((ROW(B11655)-ROW(B$7))),$C$5)+1,"")</f>
        <v/>
      </c>
      <c r="C11655" s="28">
        <f>ROUNDDOWN(((ROW(C11655)-ROW(C$7))/C$5)+1,0)</f>
        <v/>
      </c>
    </row>
    <row r="11656">
      <c r="B11656" s="28">
        <f>IF(C11656&lt; $D$4+1,MOD(((ROW(B11656)-ROW(B$7))),$C$5)+1,"")</f>
        <v/>
      </c>
      <c r="C11656" s="28">
        <f>ROUNDDOWN(((ROW(C11656)-ROW(C$7))/C$5)+1,0)</f>
        <v/>
      </c>
    </row>
    <row r="11657">
      <c r="B11657" s="28">
        <f>IF(C11657&lt; $D$4+1,MOD(((ROW(B11657)-ROW(B$7))),$C$5)+1,"")</f>
        <v/>
      </c>
      <c r="C11657" s="28">
        <f>ROUNDDOWN(((ROW(C11657)-ROW(C$7))/C$5)+1,0)</f>
        <v/>
      </c>
    </row>
    <row r="11658">
      <c r="B11658" s="28">
        <f>IF(C11658&lt; $D$4+1,MOD(((ROW(B11658)-ROW(B$7))),$C$5)+1,"")</f>
        <v/>
      </c>
      <c r="C11658" s="28">
        <f>ROUNDDOWN(((ROW(C11658)-ROW(C$7))/C$5)+1,0)</f>
        <v/>
      </c>
    </row>
    <row r="11659">
      <c r="B11659" s="28">
        <f>IF(C11659&lt; $D$4+1,MOD(((ROW(B11659)-ROW(B$7))),$C$5)+1,"")</f>
        <v/>
      </c>
      <c r="C11659" s="28">
        <f>ROUNDDOWN(((ROW(C11659)-ROW(C$7))/C$5)+1,0)</f>
        <v/>
      </c>
    </row>
    <row r="11660">
      <c r="B11660" s="28">
        <f>IF(C11660&lt; $D$4+1,MOD(((ROW(B11660)-ROW(B$7))),$C$5)+1,"")</f>
        <v/>
      </c>
      <c r="C11660" s="28">
        <f>ROUNDDOWN(((ROW(C11660)-ROW(C$7))/C$5)+1,0)</f>
        <v/>
      </c>
    </row>
    <row r="11661">
      <c r="B11661" s="28">
        <f>IF(C11661&lt; $D$4+1,MOD(((ROW(B11661)-ROW(B$7))),$C$5)+1,"")</f>
        <v/>
      </c>
      <c r="C11661" s="28">
        <f>ROUNDDOWN(((ROW(C11661)-ROW(C$7))/C$5)+1,0)</f>
        <v/>
      </c>
    </row>
    <row r="11662">
      <c r="B11662" s="28">
        <f>IF(C11662&lt; $D$4+1,MOD(((ROW(B11662)-ROW(B$7))),$C$5)+1,"")</f>
        <v/>
      </c>
      <c r="C11662" s="28">
        <f>ROUNDDOWN(((ROW(C11662)-ROW(C$7))/C$5)+1,0)</f>
        <v/>
      </c>
    </row>
    <row r="11663">
      <c r="B11663" s="28">
        <f>IF(C11663&lt; $D$4+1,MOD(((ROW(B11663)-ROW(B$7))),$C$5)+1,"")</f>
        <v/>
      </c>
      <c r="C11663" s="28">
        <f>ROUNDDOWN(((ROW(C11663)-ROW(C$7))/C$5)+1,0)</f>
        <v/>
      </c>
    </row>
    <row r="11664">
      <c r="B11664" s="28">
        <f>IF(C11664&lt; $D$4+1,MOD(((ROW(B11664)-ROW(B$7))),$C$5)+1,"")</f>
        <v/>
      </c>
      <c r="C11664" s="28">
        <f>ROUNDDOWN(((ROW(C11664)-ROW(C$7))/C$5)+1,0)</f>
        <v/>
      </c>
    </row>
    <row r="11665">
      <c r="B11665" s="28">
        <f>IF(C11665&lt; $D$4+1,MOD(((ROW(B11665)-ROW(B$7))),$C$5)+1,"")</f>
        <v/>
      </c>
      <c r="C11665" s="28">
        <f>ROUNDDOWN(((ROW(C11665)-ROW(C$7))/C$5)+1,0)</f>
        <v/>
      </c>
    </row>
    <row r="11666">
      <c r="B11666" s="28">
        <f>IF(C11666&lt; $D$4+1,MOD(((ROW(B11666)-ROW(B$7))),$C$5)+1,"")</f>
        <v/>
      </c>
      <c r="C11666" s="28">
        <f>ROUNDDOWN(((ROW(C11666)-ROW(C$7))/C$5)+1,0)</f>
        <v/>
      </c>
    </row>
    <row r="11667">
      <c r="B11667" s="28">
        <f>IF(C11667&lt; $D$4+1,MOD(((ROW(B11667)-ROW(B$7))),$C$5)+1,"")</f>
        <v/>
      </c>
      <c r="C11667" s="28">
        <f>ROUNDDOWN(((ROW(C11667)-ROW(C$7))/C$5)+1,0)</f>
        <v/>
      </c>
    </row>
    <row r="11668">
      <c r="B11668" s="28">
        <f>IF(C11668&lt; $D$4+1,MOD(((ROW(B11668)-ROW(B$7))),$C$5)+1,"")</f>
        <v/>
      </c>
      <c r="C11668" s="28">
        <f>ROUNDDOWN(((ROW(C11668)-ROW(C$7))/C$5)+1,0)</f>
        <v/>
      </c>
    </row>
    <row r="11669">
      <c r="B11669" s="28">
        <f>IF(C11669&lt; $D$4+1,MOD(((ROW(B11669)-ROW(B$7))),$C$5)+1,"")</f>
        <v/>
      </c>
      <c r="C11669" s="28">
        <f>ROUNDDOWN(((ROW(C11669)-ROW(C$7))/C$5)+1,0)</f>
        <v/>
      </c>
    </row>
    <row r="11670">
      <c r="B11670" s="28">
        <f>IF(C11670&lt; $D$4+1,MOD(((ROW(B11670)-ROW(B$7))),$C$5)+1,"")</f>
        <v/>
      </c>
      <c r="C11670" s="28">
        <f>ROUNDDOWN(((ROW(C11670)-ROW(C$7))/C$5)+1,0)</f>
        <v/>
      </c>
    </row>
    <row r="11671">
      <c r="B11671" s="28">
        <f>IF(C11671&lt; $D$4+1,MOD(((ROW(B11671)-ROW(B$7))),$C$5)+1,"")</f>
        <v/>
      </c>
      <c r="C11671" s="28">
        <f>ROUNDDOWN(((ROW(C11671)-ROW(C$7))/C$5)+1,0)</f>
        <v/>
      </c>
    </row>
    <row r="11672">
      <c r="B11672" s="28">
        <f>IF(C11672&lt; $D$4+1,MOD(((ROW(B11672)-ROW(B$7))),$C$5)+1,"")</f>
        <v/>
      </c>
      <c r="C11672" s="28">
        <f>ROUNDDOWN(((ROW(C11672)-ROW(C$7))/C$5)+1,0)</f>
        <v/>
      </c>
    </row>
    <row r="11673">
      <c r="B11673" s="28">
        <f>IF(C11673&lt; $D$4+1,MOD(((ROW(B11673)-ROW(B$7))),$C$5)+1,"")</f>
        <v/>
      </c>
      <c r="C11673" s="28">
        <f>ROUNDDOWN(((ROW(C11673)-ROW(C$7))/C$5)+1,0)</f>
        <v/>
      </c>
    </row>
    <row r="11674">
      <c r="B11674" s="28">
        <f>IF(C11674&lt; $D$4+1,MOD(((ROW(B11674)-ROW(B$7))),$C$5)+1,"")</f>
        <v/>
      </c>
      <c r="C11674" s="28">
        <f>ROUNDDOWN(((ROW(C11674)-ROW(C$7))/C$5)+1,0)</f>
        <v/>
      </c>
    </row>
    <row r="11675">
      <c r="B11675" s="28">
        <f>IF(C11675&lt; $D$4+1,MOD(((ROW(B11675)-ROW(B$7))),$C$5)+1,"")</f>
        <v/>
      </c>
      <c r="C11675" s="28">
        <f>ROUNDDOWN(((ROW(C11675)-ROW(C$7))/C$5)+1,0)</f>
        <v/>
      </c>
    </row>
    <row r="11676">
      <c r="B11676" s="28">
        <f>IF(C11676&lt; $D$4+1,MOD(((ROW(B11676)-ROW(B$7))),$C$5)+1,"")</f>
        <v/>
      </c>
      <c r="C11676" s="28">
        <f>ROUNDDOWN(((ROW(C11676)-ROW(C$7))/C$5)+1,0)</f>
        <v/>
      </c>
    </row>
    <row r="11677">
      <c r="B11677" s="28">
        <f>IF(C11677&lt; $D$4+1,MOD(((ROW(B11677)-ROW(B$7))),$C$5)+1,"")</f>
        <v/>
      </c>
      <c r="C11677" s="28">
        <f>ROUNDDOWN(((ROW(C11677)-ROW(C$7))/C$5)+1,0)</f>
        <v/>
      </c>
    </row>
    <row r="11678">
      <c r="B11678" s="28">
        <f>IF(C11678&lt; $D$4+1,MOD(((ROW(B11678)-ROW(B$7))),$C$5)+1,"")</f>
        <v/>
      </c>
      <c r="C11678" s="28">
        <f>ROUNDDOWN(((ROW(C11678)-ROW(C$7))/C$5)+1,0)</f>
        <v/>
      </c>
    </row>
    <row r="11679">
      <c r="B11679" s="28">
        <f>IF(C11679&lt; $D$4+1,MOD(((ROW(B11679)-ROW(B$7))),$C$5)+1,"")</f>
        <v/>
      </c>
      <c r="C11679" s="28">
        <f>ROUNDDOWN(((ROW(C11679)-ROW(C$7))/C$5)+1,0)</f>
        <v/>
      </c>
    </row>
    <row r="11680">
      <c r="B11680" s="28">
        <f>IF(C11680&lt; $D$4+1,MOD(((ROW(B11680)-ROW(B$7))),$C$5)+1,"")</f>
        <v/>
      </c>
      <c r="C11680" s="28">
        <f>ROUNDDOWN(((ROW(C11680)-ROW(C$7))/C$5)+1,0)</f>
        <v/>
      </c>
    </row>
    <row r="11681">
      <c r="B11681" s="28">
        <f>IF(C11681&lt; $D$4+1,MOD(((ROW(B11681)-ROW(B$7))),$C$5)+1,"")</f>
        <v/>
      </c>
      <c r="C11681" s="28">
        <f>ROUNDDOWN(((ROW(C11681)-ROW(C$7))/C$5)+1,0)</f>
        <v/>
      </c>
    </row>
    <row r="11682">
      <c r="B11682" s="28">
        <f>IF(C11682&lt; $D$4+1,MOD(((ROW(B11682)-ROW(B$7))),$C$5)+1,"")</f>
        <v/>
      </c>
      <c r="C11682" s="28">
        <f>ROUNDDOWN(((ROW(C11682)-ROW(C$7))/C$5)+1,0)</f>
        <v/>
      </c>
    </row>
    <row r="11683">
      <c r="B11683" s="28">
        <f>IF(C11683&lt; $D$4+1,MOD(((ROW(B11683)-ROW(B$7))),$C$5)+1,"")</f>
        <v/>
      </c>
      <c r="C11683" s="28">
        <f>ROUNDDOWN(((ROW(C11683)-ROW(C$7))/C$5)+1,0)</f>
        <v/>
      </c>
    </row>
    <row r="11684">
      <c r="B11684" s="28">
        <f>IF(C11684&lt; $D$4+1,MOD(((ROW(B11684)-ROW(B$7))),$C$5)+1,"")</f>
        <v/>
      </c>
      <c r="C11684" s="28">
        <f>ROUNDDOWN(((ROW(C11684)-ROW(C$7))/C$5)+1,0)</f>
        <v/>
      </c>
    </row>
    <row r="11685">
      <c r="B11685" s="28">
        <f>IF(C11685&lt; $D$4+1,MOD(((ROW(B11685)-ROW(B$7))),$C$5)+1,"")</f>
        <v/>
      </c>
      <c r="C11685" s="28">
        <f>ROUNDDOWN(((ROW(C11685)-ROW(C$7))/C$5)+1,0)</f>
        <v/>
      </c>
    </row>
    <row r="11686">
      <c r="B11686" s="28">
        <f>IF(C11686&lt; $D$4+1,MOD(((ROW(B11686)-ROW(B$7))),$C$5)+1,"")</f>
        <v/>
      </c>
      <c r="C11686" s="28">
        <f>ROUNDDOWN(((ROW(C11686)-ROW(C$7))/C$5)+1,0)</f>
        <v/>
      </c>
    </row>
    <row r="11687">
      <c r="B11687" s="28">
        <f>IF(C11687&lt; $D$4+1,MOD(((ROW(B11687)-ROW(B$7))),$C$5)+1,"")</f>
        <v/>
      </c>
      <c r="C11687" s="28">
        <f>ROUNDDOWN(((ROW(C11687)-ROW(C$7))/C$5)+1,0)</f>
        <v/>
      </c>
    </row>
    <row r="11688">
      <c r="B11688" s="28">
        <f>IF(C11688&lt; $D$4+1,MOD(((ROW(B11688)-ROW(B$7))),$C$5)+1,"")</f>
        <v/>
      </c>
      <c r="C11688" s="28">
        <f>ROUNDDOWN(((ROW(C11688)-ROW(C$7))/C$5)+1,0)</f>
        <v/>
      </c>
    </row>
    <row r="11689">
      <c r="B11689" s="28">
        <f>IF(C11689&lt; $D$4+1,MOD(((ROW(B11689)-ROW(B$7))),$C$5)+1,"")</f>
        <v/>
      </c>
      <c r="C11689" s="28">
        <f>ROUNDDOWN(((ROW(C11689)-ROW(C$7))/C$5)+1,0)</f>
        <v/>
      </c>
    </row>
    <row r="11690">
      <c r="B11690" s="28">
        <f>IF(C11690&lt; $D$4+1,MOD(((ROW(B11690)-ROW(B$7))),$C$5)+1,"")</f>
        <v/>
      </c>
      <c r="C11690" s="28">
        <f>ROUNDDOWN(((ROW(C11690)-ROW(C$7))/C$5)+1,0)</f>
        <v/>
      </c>
    </row>
    <row r="11691">
      <c r="B11691" s="28">
        <f>IF(C11691&lt; $D$4+1,MOD(((ROW(B11691)-ROW(B$7))),$C$5)+1,"")</f>
        <v/>
      </c>
      <c r="C11691" s="28">
        <f>ROUNDDOWN(((ROW(C11691)-ROW(C$7))/C$5)+1,0)</f>
        <v/>
      </c>
    </row>
    <row r="11692">
      <c r="B11692" s="28">
        <f>IF(C11692&lt; $D$4+1,MOD(((ROW(B11692)-ROW(B$7))),$C$5)+1,"")</f>
        <v/>
      </c>
      <c r="C11692" s="28">
        <f>ROUNDDOWN(((ROW(C11692)-ROW(C$7))/C$5)+1,0)</f>
        <v/>
      </c>
    </row>
    <row r="11693">
      <c r="B11693" s="28">
        <f>IF(C11693&lt; $D$4+1,MOD(((ROW(B11693)-ROW(B$7))),$C$5)+1,"")</f>
        <v/>
      </c>
      <c r="C11693" s="28">
        <f>ROUNDDOWN(((ROW(C11693)-ROW(C$7))/C$5)+1,0)</f>
        <v/>
      </c>
    </row>
    <row r="11694">
      <c r="B11694" s="28">
        <f>IF(C11694&lt; $D$4+1,MOD(((ROW(B11694)-ROW(B$7))),$C$5)+1,"")</f>
        <v/>
      </c>
      <c r="C11694" s="28">
        <f>ROUNDDOWN(((ROW(C11694)-ROW(C$7))/C$5)+1,0)</f>
        <v/>
      </c>
    </row>
    <row r="11695">
      <c r="B11695" s="28">
        <f>IF(C11695&lt; $D$4+1,MOD(((ROW(B11695)-ROW(B$7))),$C$5)+1,"")</f>
        <v/>
      </c>
      <c r="C11695" s="28">
        <f>ROUNDDOWN(((ROW(C11695)-ROW(C$7))/C$5)+1,0)</f>
        <v/>
      </c>
    </row>
    <row r="11696">
      <c r="B11696" s="28">
        <f>IF(C11696&lt; $D$4+1,MOD(((ROW(B11696)-ROW(B$7))),$C$5)+1,"")</f>
        <v/>
      </c>
      <c r="C11696" s="28">
        <f>ROUNDDOWN(((ROW(C11696)-ROW(C$7))/C$5)+1,0)</f>
        <v/>
      </c>
    </row>
    <row r="11697">
      <c r="B11697" s="28">
        <f>IF(C11697&lt; $D$4+1,MOD(((ROW(B11697)-ROW(B$7))),$C$5)+1,"")</f>
        <v/>
      </c>
      <c r="C11697" s="28">
        <f>ROUNDDOWN(((ROW(C11697)-ROW(C$7))/C$5)+1,0)</f>
        <v/>
      </c>
    </row>
    <row r="11698">
      <c r="B11698" s="28">
        <f>IF(C11698&lt; $D$4+1,MOD(((ROW(B11698)-ROW(B$7))),$C$5)+1,"")</f>
        <v/>
      </c>
      <c r="C11698" s="28">
        <f>ROUNDDOWN(((ROW(C11698)-ROW(C$7))/C$5)+1,0)</f>
        <v/>
      </c>
    </row>
    <row r="11699">
      <c r="B11699" s="28">
        <f>IF(C11699&lt; $D$4+1,MOD(((ROW(B11699)-ROW(B$7))),$C$5)+1,"")</f>
        <v/>
      </c>
      <c r="C11699" s="28">
        <f>ROUNDDOWN(((ROW(C11699)-ROW(C$7))/C$5)+1,0)</f>
        <v/>
      </c>
    </row>
    <row r="11700">
      <c r="B11700" s="28">
        <f>IF(C11700&lt; $D$4+1,MOD(((ROW(B11700)-ROW(B$7))),$C$5)+1,"")</f>
        <v/>
      </c>
      <c r="C11700" s="28">
        <f>ROUNDDOWN(((ROW(C11700)-ROW(C$7))/C$5)+1,0)</f>
        <v/>
      </c>
    </row>
    <row r="11701">
      <c r="B11701" s="28">
        <f>IF(C11701&lt; $D$4+1,MOD(((ROW(B11701)-ROW(B$7))),$C$5)+1,"")</f>
        <v/>
      </c>
      <c r="C11701" s="28">
        <f>ROUNDDOWN(((ROW(C11701)-ROW(C$7))/C$5)+1,0)</f>
        <v/>
      </c>
    </row>
    <row r="11702">
      <c r="B11702" s="28">
        <f>IF(C11702&lt; $D$4+1,MOD(((ROW(B11702)-ROW(B$7))),$C$5)+1,"")</f>
        <v/>
      </c>
      <c r="C11702" s="28">
        <f>ROUNDDOWN(((ROW(C11702)-ROW(C$7))/C$5)+1,0)</f>
        <v/>
      </c>
    </row>
    <row r="11703">
      <c r="B11703" s="28">
        <f>IF(C11703&lt; $D$4+1,MOD(((ROW(B11703)-ROW(B$7))),$C$5)+1,"")</f>
        <v/>
      </c>
      <c r="C11703" s="28">
        <f>ROUNDDOWN(((ROW(C11703)-ROW(C$7))/C$5)+1,0)</f>
        <v/>
      </c>
    </row>
    <row r="11704">
      <c r="B11704" s="28">
        <f>IF(C11704&lt; $D$4+1,MOD(((ROW(B11704)-ROW(B$7))),$C$5)+1,"")</f>
        <v/>
      </c>
      <c r="C11704" s="28">
        <f>ROUNDDOWN(((ROW(C11704)-ROW(C$7))/C$5)+1,0)</f>
        <v/>
      </c>
    </row>
    <row r="11705">
      <c r="B11705" s="28">
        <f>IF(C11705&lt; $D$4+1,MOD(((ROW(B11705)-ROW(B$7))),$C$5)+1,"")</f>
        <v/>
      </c>
      <c r="C11705" s="28">
        <f>ROUNDDOWN(((ROW(C11705)-ROW(C$7))/C$5)+1,0)</f>
        <v/>
      </c>
    </row>
    <row r="11706">
      <c r="B11706" s="28">
        <f>IF(C11706&lt; $D$4+1,MOD(((ROW(B11706)-ROW(B$7))),$C$5)+1,"")</f>
        <v/>
      </c>
      <c r="C11706" s="28">
        <f>ROUNDDOWN(((ROW(C11706)-ROW(C$7))/C$5)+1,0)</f>
        <v/>
      </c>
    </row>
    <row r="11707">
      <c r="B11707" s="28">
        <f>IF(C11707&lt; $D$4+1,MOD(((ROW(B11707)-ROW(B$7))),$C$5)+1,"")</f>
        <v/>
      </c>
      <c r="C11707" s="28">
        <f>ROUNDDOWN(((ROW(C11707)-ROW(C$7))/C$5)+1,0)</f>
        <v/>
      </c>
    </row>
    <row r="11708">
      <c r="B11708" s="28">
        <f>IF(C11708&lt; $D$4+1,MOD(((ROW(B11708)-ROW(B$7))),$C$5)+1,"")</f>
        <v/>
      </c>
      <c r="C11708" s="28">
        <f>ROUNDDOWN(((ROW(C11708)-ROW(C$7))/C$5)+1,0)</f>
        <v/>
      </c>
    </row>
    <row r="11709">
      <c r="B11709" s="28">
        <f>IF(C11709&lt; $D$4+1,MOD(((ROW(B11709)-ROW(B$7))),$C$5)+1,"")</f>
        <v/>
      </c>
      <c r="C11709" s="28">
        <f>ROUNDDOWN(((ROW(C11709)-ROW(C$7))/C$5)+1,0)</f>
        <v/>
      </c>
    </row>
    <row r="11710">
      <c r="B11710" s="28">
        <f>IF(C11710&lt; $D$4+1,MOD(((ROW(B11710)-ROW(B$7))),$C$5)+1,"")</f>
        <v/>
      </c>
      <c r="C11710" s="28">
        <f>ROUNDDOWN(((ROW(C11710)-ROW(C$7))/C$5)+1,0)</f>
        <v/>
      </c>
    </row>
    <row r="11711">
      <c r="B11711" s="28">
        <f>IF(C11711&lt; $D$4+1,MOD(((ROW(B11711)-ROW(B$7))),$C$5)+1,"")</f>
        <v/>
      </c>
      <c r="C11711" s="28">
        <f>ROUNDDOWN(((ROW(C11711)-ROW(C$7))/C$5)+1,0)</f>
        <v/>
      </c>
    </row>
    <row r="11712">
      <c r="B11712" s="28">
        <f>IF(C11712&lt; $D$4+1,MOD(((ROW(B11712)-ROW(B$7))),$C$5)+1,"")</f>
        <v/>
      </c>
      <c r="C11712" s="28">
        <f>ROUNDDOWN(((ROW(C11712)-ROW(C$7))/C$5)+1,0)</f>
        <v/>
      </c>
    </row>
    <row r="11713">
      <c r="B11713" s="28">
        <f>IF(C11713&lt; $D$4+1,MOD(((ROW(B11713)-ROW(B$7))),$C$5)+1,"")</f>
        <v/>
      </c>
      <c r="C11713" s="28">
        <f>ROUNDDOWN(((ROW(C11713)-ROW(C$7))/C$5)+1,0)</f>
        <v/>
      </c>
    </row>
    <row r="11714">
      <c r="B11714" s="28">
        <f>IF(C11714&lt; $D$4+1,MOD(((ROW(B11714)-ROW(B$7))),$C$5)+1,"")</f>
        <v/>
      </c>
      <c r="C11714" s="28">
        <f>ROUNDDOWN(((ROW(C11714)-ROW(C$7))/C$5)+1,0)</f>
        <v/>
      </c>
    </row>
    <row r="11715">
      <c r="B11715" s="28">
        <f>IF(C11715&lt; $D$4+1,MOD(((ROW(B11715)-ROW(B$7))),$C$5)+1,"")</f>
        <v/>
      </c>
      <c r="C11715" s="28">
        <f>ROUNDDOWN(((ROW(C11715)-ROW(C$7))/C$5)+1,0)</f>
        <v/>
      </c>
    </row>
    <row r="11716">
      <c r="B11716" s="28">
        <f>IF(C11716&lt; $D$4+1,MOD(((ROW(B11716)-ROW(B$7))),$C$5)+1,"")</f>
        <v/>
      </c>
      <c r="C11716" s="28">
        <f>ROUNDDOWN(((ROW(C11716)-ROW(C$7))/C$5)+1,0)</f>
        <v/>
      </c>
    </row>
    <row r="11717">
      <c r="B11717" s="28">
        <f>IF(C11717&lt; $D$4+1,MOD(((ROW(B11717)-ROW(B$7))),$C$5)+1,"")</f>
        <v/>
      </c>
      <c r="C11717" s="28">
        <f>ROUNDDOWN(((ROW(C11717)-ROW(C$7))/C$5)+1,0)</f>
        <v/>
      </c>
    </row>
    <row r="11718">
      <c r="B11718" s="28">
        <f>IF(C11718&lt; $D$4+1,MOD(((ROW(B11718)-ROW(B$7))),$C$5)+1,"")</f>
        <v/>
      </c>
      <c r="C11718" s="28">
        <f>ROUNDDOWN(((ROW(C11718)-ROW(C$7))/C$5)+1,0)</f>
        <v/>
      </c>
    </row>
    <row r="11719">
      <c r="B11719" s="28">
        <f>IF(C11719&lt; $D$4+1,MOD(((ROW(B11719)-ROW(B$7))),$C$5)+1,"")</f>
        <v/>
      </c>
      <c r="C11719" s="28">
        <f>ROUNDDOWN(((ROW(C11719)-ROW(C$7))/C$5)+1,0)</f>
        <v/>
      </c>
    </row>
    <row r="11720">
      <c r="B11720" s="28">
        <f>IF(C11720&lt; $D$4+1,MOD(((ROW(B11720)-ROW(B$7))),$C$5)+1,"")</f>
        <v/>
      </c>
      <c r="C11720" s="28">
        <f>ROUNDDOWN(((ROW(C11720)-ROW(C$7))/C$5)+1,0)</f>
        <v/>
      </c>
    </row>
    <row r="11721">
      <c r="B11721" s="28">
        <f>IF(C11721&lt; $D$4+1,MOD(((ROW(B11721)-ROW(B$7))),$C$5)+1,"")</f>
        <v/>
      </c>
      <c r="C11721" s="28">
        <f>ROUNDDOWN(((ROW(C11721)-ROW(C$7))/C$5)+1,0)</f>
        <v/>
      </c>
    </row>
    <row r="11722">
      <c r="B11722" s="28">
        <f>IF(C11722&lt; $D$4+1,MOD(((ROW(B11722)-ROW(B$7))),$C$5)+1,"")</f>
        <v/>
      </c>
      <c r="C11722" s="28">
        <f>ROUNDDOWN(((ROW(C11722)-ROW(C$7))/C$5)+1,0)</f>
        <v/>
      </c>
    </row>
    <row r="11723">
      <c r="B11723" s="28">
        <f>IF(C11723&lt; $D$4+1,MOD(((ROW(B11723)-ROW(B$7))),$C$5)+1,"")</f>
        <v/>
      </c>
      <c r="C11723" s="28">
        <f>ROUNDDOWN(((ROW(C11723)-ROW(C$7))/C$5)+1,0)</f>
        <v/>
      </c>
    </row>
    <row r="11724">
      <c r="B11724" s="28">
        <f>IF(C11724&lt; $D$4+1,MOD(((ROW(B11724)-ROW(B$7))),$C$5)+1,"")</f>
        <v/>
      </c>
      <c r="C11724" s="28">
        <f>ROUNDDOWN(((ROW(C11724)-ROW(C$7))/C$5)+1,0)</f>
        <v/>
      </c>
    </row>
    <row r="11725">
      <c r="B11725" s="28">
        <f>IF(C11725&lt; $D$4+1,MOD(((ROW(B11725)-ROW(B$7))),$C$5)+1,"")</f>
        <v/>
      </c>
      <c r="C11725" s="28">
        <f>ROUNDDOWN(((ROW(C11725)-ROW(C$7))/C$5)+1,0)</f>
        <v/>
      </c>
    </row>
    <row r="11726">
      <c r="B11726" s="28">
        <f>IF(C11726&lt; $D$4+1,MOD(((ROW(B11726)-ROW(B$7))),$C$5)+1,"")</f>
        <v/>
      </c>
      <c r="C11726" s="28">
        <f>ROUNDDOWN(((ROW(C11726)-ROW(C$7))/C$5)+1,0)</f>
        <v/>
      </c>
    </row>
    <row r="11727">
      <c r="B11727" s="28">
        <f>IF(C11727&lt; $D$4+1,MOD(((ROW(B11727)-ROW(B$7))),$C$5)+1,"")</f>
        <v/>
      </c>
      <c r="C11727" s="28">
        <f>ROUNDDOWN(((ROW(C11727)-ROW(C$7))/C$5)+1,0)</f>
        <v/>
      </c>
    </row>
    <row r="11728">
      <c r="B11728" s="28">
        <f>IF(C11728&lt; $D$4+1,MOD(((ROW(B11728)-ROW(B$7))),$C$5)+1,"")</f>
        <v/>
      </c>
      <c r="C11728" s="28">
        <f>ROUNDDOWN(((ROW(C11728)-ROW(C$7))/C$5)+1,0)</f>
        <v/>
      </c>
    </row>
    <row r="11729">
      <c r="B11729" s="28">
        <f>IF(C11729&lt; $D$4+1,MOD(((ROW(B11729)-ROW(B$7))),$C$5)+1,"")</f>
        <v/>
      </c>
      <c r="C11729" s="28">
        <f>ROUNDDOWN(((ROW(C11729)-ROW(C$7))/C$5)+1,0)</f>
        <v/>
      </c>
    </row>
    <row r="11730">
      <c r="B11730" s="28">
        <f>IF(C11730&lt; $D$4+1,MOD(((ROW(B11730)-ROW(B$7))),$C$5)+1,"")</f>
        <v/>
      </c>
      <c r="C11730" s="28">
        <f>ROUNDDOWN(((ROW(C11730)-ROW(C$7))/C$5)+1,0)</f>
        <v/>
      </c>
    </row>
    <row r="11731">
      <c r="B11731" s="28">
        <f>IF(C11731&lt; $D$4+1,MOD(((ROW(B11731)-ROW(B$7))),$C$5)+1,"")</f>
        <v/>
      </c>
      <c r="C11731" s="28">
        <f>ROUNDDOWN(((ROW(C11731)-ROW(C$7))/C$5)+1,0)</f>
        <v/>
      </c>
    </row>
    <row r="11732">
      <c r="B11732" s="28">
        <f>IF(C11732&lt; $D$4+1,MOD(((ROW(B11732)-ROW(B$7))),$C$5)+1,"")</f>
        <v/>
      </c>
      <c r="C11732" s="28">
        <f>ROUNDDOWN(((ROW(C11732)-ROW(C$7))/C$5)+1,0)</f>
        <v/>
      </c>
    </row>
    <row r="11733">
      <c r="B11733" s="28">
        <f>IF(C11733&lt; $D$4+1,MOD(((ROW(B11733)-ROW(B$7))),$C$5)+1,"")</f>
        <v/>
      </c>
      <c r="C11733" s="28">
        <f>ROUNDDOWN(((ROW(C11733)-ROW(C$7))/C$5)+1,0)</f>
        <v/>
      </c>
    </row>
    <row r="11734">
      <c r="B11734" s="28">
        <f>IF(C11734&lt; $D$4+1,MOD(((ROW(B11734)-ROW(B$7))),$C$5)+1,"")</f>
        <v/>
      </c>
      <c r="C11734" s="28">
        <f>ROUNDDOWN(((ROW(C11734)-ROW(C$7))/C$5)+1,0)</f>
        <v/>
      </c>
    </row>
    <row r="11735">
      <c r="B11735" s="28">
        <f>IF(C11735&lt; $D$4+1,MOD(((ROW(B11735)-ROW(B$7))),$C$5)+1,"")</f>
        <v/>
      </c>
      <c r="C11735" s="28">
        <f>ROUNDDOWN(((ROW(C11735)-ROW(C$7))/C$5)+1,0)</f>
        <v/>
      </c>
    </row>
    <row r="11736">
      <c r="B11736" s="28">
        <f>IF(C11736&lt; $D$4+1,MOD(((ROW(B11736)-ROW(B$7))),$C$5)+1,"")</f>
        <v/>
      </c>
      <c r="C11736" s="28">
        <f>ROUNDDOWN(((ROW(C11736)-ROW(C$7))/C$5)+1,0)</f>
        <v/>
      </c>
    </row>
    <row r="11737">
      <c r="B11737" s="28">
        <f>IF(C11737&lt; $D$4+1,MOD(((ROW(B11737)-ROW(B$7))),$C$5)+1,"")</f>
        <v/>
      </c>
      <c r="C11737" s="28">
        <f>ROUNDDOWN(((ROW(C11737)-ROW(C$7))/C$5)+1,0)</f>
        <v/>
      </c>
    </row>
    <row r="11738">
      <c r="B11738" s="28">
        <f>IF(C11738&lt; $D$4+1,MOD(((ROW(B11738)-ROW(B$7))),$C$5)+1,"")</f>
        <v/>
      </c>
      <c r="C11738" s="28">
        <f>ROUNDDOWN(((ROW(C11738)-ROW(C$7))/C$5)+1,0)</f>
        <v/>
      </c>
    </row>
    <row r="11739">
      <c r="B11739" s="28">
        <f>IF(C11739&lt; $D$4+1,MOD(((ROW(B11739)-ROW(B$7))),$C$5)+1,"")</f>
        <v/>
      </c>
      <c r="C11739" s="28">
        <f>ROUNDDOWN(((ROW(C11739)-ROW(C$7))/C$5)+1,0)</f>
        <v/>
      </c>
    </row>
    <row r="11740">
      <c r="B11740" s="28">
        <f>IF(C11740&lt; $D$4+1,MOD(((ROW(B11740)-ROW(B$7))),$C$5)+1,"")</f>
        <v/>
      </c>
      <c r="C11740" s="28">
        <f>ROUNDDOWN(((ROW(C11740)-ROW(C$7))/C$5)+1,0)</f>
        <v/>
      </c>
    </row>
    <row r="11741">
      <c r="B11741" s="28">
        <f>IF(C11741&lt; $D$4+1,MOD(((ROW(B11741)-ROW(B$7))),$C$5)+1,"")</f>
        <v/>
      </c>
      <c r="C11741" s="28">
        <f>ROUNDDOWN(((ROW(C11741)-ROW(C$7))/C$5)+1,0)</f>
        <v/>
      </c>
    </row>
    <row r="11742">
      <c r="B11742" s="28">
        <f>IF(C11742&lt; $D$4+1,MOD(((ROW(B11742)-ROW(B$7))),$C$5)+1,"")</f>
        <v/>
      </c>
      <c r="C11742" s="28">
        <f>ROUNDDOWN(((ROW(C11742)-ROW(C$7))/C$5)+1,0)</f>
        <v/>
      </c>
    </row>
    <row r="11743">
      <c r="B11743" s="28">
        <f>IF(C11743&lt; $D$4+1,MOD(((ROW(B11743)-ROW(B$7))),$C$5)+1,"")</f>
        <v/>
      </c>
      <c r="C11743" s="28">
        <f>ROUNDDOWN(((ROW(C11743)-ROW(C$7))/C$5)+1,0)</f>
        <v/>
      </c>
    </row>
    <row r="11744">
      <c r="B11744" s="28">
        <f>IF(C11744&lt; $D$4+1,MOD(((ROW(B11744)-ROW(B$7))),$C$5)+1,"")</f>
        <v/>
      </c>
      <c r="C11744" s="28">
        <f>ROUNDDOWN(((ROW(C11744)-ROW(C$7))/C$5)+1,0)</f>
        <v/>
      </c>
    </row>
    <row r="11745">
      <c r="B11745" s="28">
        <f>IF(C11745&lt; $D$4+1,MOD(((ROW(B11745)-ROW(B$7))),$C$5)+1,"")</f>
        <v/>
      </c>
      <c r="C11745" s="28">
        <f>ROUNDDOWN(((ROW(C11745)-ROW(C$7))/C$5)+1,0)</f>
        <v/>
      </c>
    </row>
    <row r="11746">
      <c r="B11746" s="28">
        <f>IF(C11746&lt; $D$4+1,MOD(((ROW(B11746)-ROW(B$7))),$C$5)+1,"")</f>
        <v/>
      </c>
      <c r="C11746" s="28">
        <f>ROUNDDOWN(((ROW(C11746)-ROW(C$7))/C$5)+1,0)</f>
        <v/>
      </c>
    </row>
    <row r="11747">
      <c r="B11747" s="28">
        <f>IF(C11747&lt; $D$4+1,MOD(((ROW(B11747)-ROW(B$7))),$C$5)+1,"")</f>
        <v/>
      </c>
      <c r="C11747" s="28">
        <f>ROUNDDOWN(((ROW(C11747)-ROW(C$7))/C$5)+1,0)</f>
        <v/>
      </c>
    </row>
    <row r="11748">
      <c r="B11748" s="28">
        <f>IF(C11748&lt; $D$4+1,MOD(((ROW(B11748)-ROW(B$7))),$C$5)+1,"")</f>
        <v/>
      </c>
      <c r="C11748" s="28">
        <f>ROUNDDOWN(((ROW(C11748)-ROW(C$7))/C$5)+1,0)</f>
        <v/>
      </c>
    </row>
    <row r="11749">
      <c r="B11749" s="28">
        <f>IF(C11749&lt; $D$4+1,MOD(((ROW(B11749)-ROW(B$7))),$C$5)+1,"")</f>
        <v/>
      </c>
      <c r="C11749" s="28">
        <f>ROUNDDOWN(((ROW(C11749)-ROW(C$7))/C$5)+1,0)</f>
        <v/>
      </c>
    </row>
    <row r="11750">
      <c r="B11750" s="28">
        <f>IF(C11750&lt; $D$4+1,MOD(((ROW(B11750)-ROW(B$7))),$C$5)+1,"")</f>
        <v/>
      </c>
      <c r="C11750" s="28">
        <f>ROUNDDOWN(((ROW(C11750)-ROW(C$7))/C$5)+1,0)</f>
        <v/>
      </c>
    </row>
    <row r="11751">
      <c r="B11751" s="28">
        <f>IF(C11751&lt; $D$4+1,MOD(((ROW(B11751)-ROW(B$7))),$C$5)+1,"")</f>
        <v/>
      </c>
      <c r="C11751" s="28">
        <f>ROUNDDOWN(((ROW(C11751)-ROW(C$7))/C$5)+1,0)</f>
        <v/>
      </c>
    </row>
    <row r="11752">
      <c r="B11752" s="28">
        <f>IF(C11752&lt; $D$4+1,MOD(((ROW(B11752)-ROW(B$7))),$C$5)+1,"")</f>
        <v/>
      </c>
      <c r="C11752" s="28">
        <f>ROUNDDOWN(((ROW(C11752)-ROW(C$7))/C$5)+1,0)</f>
        <v/>
      </c>
    </row>
    <row r="11753">
      <c r="B11753" s="28">
        <f>IF(C11753&lt; $D$4+1,MOD(((ROW(B11753)-ROW(B$7))),$C$5)+1,"")</f>
        <v/>
      </c>
      <c r="C11753" s="28">
        <f>ROUNDDOWN(((ROW(C11753)-ROW(C$7))/C$5)+1,0)</f>
        <v/>
      </c>
    </row>
    <row r="11754">
      <c r="B11754" s="28">
        <f>IF(C11754&lt; $D$4+1,MOD(((ROW(B11754)-ROW(B$7))),$C$5)+1,"")</f>
        <v/>
      </c>
      <c r="C11754" s="28">
        <f>ROUNDDOWN(((ROW(C11754)-ROW(C$7))/C$5)+1,0)</f>
        <v/>
      </c>
    </row>
    <row r="11755">
      <c r="B11755" s="28">
        <f>IF(C11755&lt; $D$4+1,MOD(((ROW(B11755)-ROW(B$7))),$C$5)+1,"")</f>
        <v/>
      </c>
      <c r="C11755" s="28">
        <f>ROUNDDOWN(((ROW(C11755)-ROW(C$7))/C$5)+1,0)</f>
        <v/>
      </c>
    </row>
    <row r="11756">
      <c r="B11756" s="28">
        <f>IF(C11756&lt; $D$4+1,MOD(((ROW(B11756)-ROW(B$7))),$C$5)+1,"")</f>
        <v/>
      </c>
      <c r="C11756" s="28">
        <f>ROUNDDOWN(((ROW(C11756)-ROW(C$7))/C$5)+1,0)</f>
        <v/>
      </c>
    </row>
    <row r="11757">
      <c r="B11757" s="28">
        <f>IF(C11757&lt; $D$4+1,MOD(((ROW(B11757)-ROW(B$7))),$C$5)+1,"")</f>
        <v/>
      </c>
      <c r="C11757" s="28">
        <f>ROUNDDOWN(((ROW(C11757)-ROW(C$7))/C$5)+1,0)</f>
        <v/>
      </c>
    </row>
    <row r="11758">
      <c r="B11758" s="28">
        <f>IF(C11758&lt; $D$4+1,MOD(((ROW(B11758)-ROW(B$7))),$C$5)+1,"")</f>
        <v/>
      </c>
      <c r="C11758" s="28">
        <f>ROUNDDOWN(((ROW(C11758)-ROW(C$7))/C$5)+1,0)</f>
        <v/>
      </c>
    </row>
    <row r="11759">
      <c r="B11759" s="28">
        <f>IF(C11759&lt; $D$4+1,MOD(((ROW(B11759)-ROW(B$7))),$C$5)+1,"")</f>
        <v/>
      </c>
      <c r="C11759" s="28">
        <f>ROUNDDOWN(((ROW(C11759)-ROW(C$7))/C$5)+1,0)</f>
        <v/>
      </c>
    </row>
    <row r="11760">
      <c r="B11760" s="28">
        <f>IF(C11760&lt; $D$4+1,MOD(((ROW(B11760)-ROW(B$7))),$C$5)+1,"")</f>
        <v/>
      </c>
      <c r="C11760" s="28">
        <f>ROUNDDOWN(((ROW(C11760)-ROW(C$7))/C$5)+1,0)</f>
        <v/>
      </c>
    </row>
    <row r="11761">
      <c r="B11761" s="28">
        <f>IF(C11761&lt; $D$4+1,MOD(((ROW(B11761)-ROW(B$7))),$C$5)+1,"")</f>
        <v/>
      </c>
      <c r="C11761" s="28">
        <f>ROUNDDOWN(((ROW(C11761)-ROW(C$7))/C$5)+1,0)</f>
        <v/>
      </c>
    </row>
    <row r="11762">
      <c r="B11762" s="28">
        <f>IF(C11762&lt; $D$4+1,MOD(((ROW(B11762)-ROW(B$7))),$C$5)+1,"")</f>
        <v/>
      </c>
      <c r="C11762" s="28">
        <f>ROUNDDOWN(((ROW(C11762)-ROW(C$7))/C$5)+1,0)</f>
        <v/>
      </c>
    </row>
    <row r="11763">
      <c r="B11763" s="28">
        <f>IF(C11763&lt; $D$4+1,MOD(((ROW(B11763)-ROW(B$7))),$C$5)+1,"")</f>
        <v/>
      </c>
      <c r="C11763" s="28">
        <f>ROUNDDOWN(((ROW(C11763)-ROW(C$7))/C$5)+1,0)</f>
        <v/>
      </c>
    </row>
    <row r="11764">
      <c r="B11764" s="28">
        <f>IF(C11764&lt; $D$4+1,MOD(((ROW(B11764)-ROW(B$7))),$C$5)+1,"")</f>
        <v/>
      </c>
      <c r="C11764" s="28">
        <f>ROUNDDOWN(((ROW(C11764)-ROW(C$7))/C$5)+1,0)</f>
        <v/>
      </c>
    </row>
    <row r="11765">
      <c r="B11765" s="28">
        <f>IF(C11765&lt; $D$4+1,MOD(((ROW(B11765)-ROW(B$7))),$C$5)+1,"")</f>
        <v/>
      </c>
      <c r="C11765" s="28">
        <f>ROUNDDOWN(((ROW(C11765)-ROW(C$7))/C$5)+1,0)</f>
        <v/>
      </c>
    </row>
    <row r="11766">
      <c r="B11766" s="28">
        <f>IF(C11766&lt; $D$4+1,MOD(((ROW(B11766)-ROW(B$7))),$C$5)+1,"")</f>
        <v/>
      </c>
      <c r="C11766" s="28">
        <f>ROUNDDOWN(((ROW(C11766)-ROW(C$7))/C$5)+1,0)</f>
        <v/>
      </c>
    </row>
    <row r="11767">
      <c r="B11767" s="28">
        <f>IF(C11767&lt; $D$4+1,MOD(((ROW(B11767)-ROW(B$7))),$C$5)+1,"")</f>
        <v/>
      </c>
      <c r="C11767" s="28">
        <f>ROUNDDOWN(((ROW(C11767)-ROW(C$7))/C$5)+1,0)</f>
        <v/>
      </c>
    </row>
    <row r="11768">
      <c r="B11768" s="28">
        <f>IF(C11768&lt; $D$4+1,MOD(((ROW(B11768)-ROW(B$7))),$C$5)+1,"")</f>
        <v/>
      </c>
      <c r="C11768" s="28">
        <f>ROUNDDOWN(((ROW(C11768)-ROW(C$7))/C$5)+1,0)</f>
        <v/>
      </c>
    </row>
    <row r="11769">
      <c r="B11769" s="28">
        <f>IF(C11769&lt; $D$4+1,MOD(((ROW(B11769)-ROW(B$7))),$C$5)+1,"")</f>
        <v/>
      </c>
      <c r="C11769" s="28">
        <f>ROUNDDOWN(((ROW(C11769)-ROW(C$7))/C$5)+1,0)</f>
        <v/>
      </c>
    </row>
    <row r="11770">
      <c r="B11770" s="28">
        <f>IF(C11770&lt; $D$4+1,MOD(((ROW(B11770)-ROW(B$7))),$C$5)+1,"")</f>
        <v/>
      </c>
      <c r="C11770" s="28">
        <f>ROUNDDOWN(((ROW(C11770)-ROW(C$7))/C$5)+1,0)</f>
        <v/>
      </c>
    </row>
    <row r="11771">
      <c r="B11771" s="28">
        <f>IF(C11771&lt; $D$4+1,MOD(((ROW(B11771)-ROW(B$7))),$C$5)+1,"")</f>
        <v/>
      </c>
      <c r="C11771" s="28">
        <f>ROUNDDOWN(((ROW(C11771)-ROW(C$7))/C$5)+1,0)</f>
        <v/>
      </c>
    </row>
    <row r="11772">
      <c r="B11772" s="28">
        <f>IF(C11772&lt; $D$4+1,MOD(((ROW(B11772)-ROW(B$7))),$C$5)+1,"")</f>
        <v/>
      </c>
      <c r="C11772" s="28">
        <f>ROUNDDOWN(((ROW(C11772)-ROW(C$7))/C$5)+1,0)</f>
        <v/>
      </c>
    </row>
    <row r="11773">
      <c r="B11773" s="28">
        <f>IF(C11773&lt; $D$4+1,MOD(((ROW(B11773)-ROW(B$7))),$C$5)+1,"")</f>
        <v/>
      </c>
      <c r="C11773" s="28">
        <f>ROUNDDOWN(((ROW(C11773)-ROW(C$7))/C$5)+1,0)</f>
        <v/>
      </c>
    </row>
    <row r="11774">
      <c r="B11774" s="28">
        <f>IF(C11774&lt; $D$4+1,MOD(((ROW(B11774)-ROW(B$7))),$C$5)+1,"")</f>
        <v/>
      </c>
      <c r="C11774" s="28">
        <f>ROUNDDOWN(((ROW(C11774)-ROW(C$7))/C$5)+1,0)</f>
        <v/>
      </c>
    </row>
    <row r="11775">
      <c r="B11775" s="28">
        <f>IF(C11775&lt; $D$4+1,MOD(((ROW(B11775)-ROW(B$7))),$C$5)+1,"")</f>
        <v/>
      </c>
      <c r="C11775" s="28">
        <f>ROUNDDOWN(((ROW(C11775)-ROW(C$7))/C$5)+1,0)</f>
        <v/>
      </c>
    </row>
    <row r="11776">
      <c r="B11776" s="28">
        <f>IF(C11776&lt; $D$4+1,MOD(((ROW(B11776)-ROW(B$7))),$C$5)+1,"")</f>
        <v/>
      </c>
      <c r="C11776" s="28">
        <f>ROUNDDOWN(((ROW(C11776)-ROW(C$7))/C$5)+1,0)</f>
        <v/>
      </c>
    </row>
    <row r="11777">
      <c r="B11777" s="28">
        <f>IF(C11777&lt; $D$4+1,MOD(((ROW(B11777)-ROW(B$7))),$C$5)+1,"")</f>
        <v/>
      </c>
      <c r="C11777" s="28">
        <f>ROUNDDOWN(((ROW(C11777)-ROW(C$7))/C$5)+1,0)</f>
        <v/>
      </c>
    </row>
    <row r="11778">
      <c r="B11778" s="28">
        <f>IF(C11778&lt; $D$4+1,MOD(((ROW(B11778)-ROW(B$7))),$C$5)+1,"")</f>
        <v/>
      </c>
      <c r="C11778" s="28">
        <f>ROUNDDOWN(((ROW(C11778)-ROW(C$7))/C$5)+1,0)</f>
        <v/>
      </c>
    </row>
    <row r="11779">
      <c r="B11779" s="28">
        <f>IF(C11779&lt; $D$4+1,MOD(((ROW(B11779)-ROW(B$7))),$C$5)+1,"")</f>
        <v/>
      </c>
      <c r="C11779" s="28">
        <f>ROUNDDOWN(((ROW(C11779)-ROW(C$7))/C$5)+1,0)</f>
        <v/>
      </c>
    </row>
    <row r="11780">
      <c r="B11780" s="28">
        <f>IF(C11780&lt; $D$4+1,MOD(((ROW(B11780)-ROW(B$7))),$C$5)+1,"")</f>
        <v/>
      </c>
      <c r="C11780" s="28">
        <f>ROUNDDOWN(((ROW(C11780)-ROW(C$7))/C$5)+1,0)</f>
        <v/>
      </c>
    </row>
    <row r="11781">
      <c r="B11781" s="28">
        <f>IF(C11781&lt; $D$4+1,MOD(((ROW(B11781)-ROW(B$7))),$C$5)+1,"")</f>
        <v/>
      </c>
      <c r="C11781" s="28">
        <f>ROUNDDOWN(((ROW(C11781)-ROW(C$7))/C$5)+1,0)</f>
        <v/>
      </c>
    </row>
    <row r="11782">
      <c r="B11782" s="28">
        <f>IF(C11782&lt; $D$4+1,MOD(((ROW(B11782)-ROW(B$7))),$C$5)+1,"")</f>
        <v/>
      </c>
      <c r="C11782" s="28">
        <f>ROUNDDOWN(((ROW(C11782)-ROW(C$7))/C$5)+1,0)</f>
        <v/>
      </c>
    </row>
    <row r="11783">
      <c r="B11783" s="28">
        <f>IF(C11783&lt; $D$4+1,MOD(((ROW(B11783)-ROW(B$7))),$C$5)+1,"")</f>
        <v/>
      </c>
      <c r="C11783" s="28">
        <f>ROUNDDOWN(((ROW(C11783)-ROW(C$7))/C$5)+1,0)</f>
        <v/>
      </c>
    </row>
    <row r="11784">
      <c r="B11784" s="28">
        <f>IF(C11784&lt; $D$4+1,MOD(((ROW(B11784)-ROW(B$7))),$C$5)+1,"")</f>
        <v/>
      </c>
      <c r="C11784" s="28">
        <f>ROUNDDOWN(((ROW(C11784)-ROW(C$7))/C$5)+1,0)</f>
        <v/>
      </c>
    </row>
    <row r="11785">
      <c r="B11785" s="28">
        <f>IF(C11785&lt; $D$4+1,MOD(((ROW(B11785)-ROW(B$7))),$C$5)+1,"")</f>
        <v/>
      </c>
      <c r="C11785" s="28">
        <f>ROUNDDOWN(((ROW(C11785)-ROW(C$7))/C$5)+1,0)</f>
        <v/>
      </c>
    </row>
    <row r="11786">
      <c r="B11786" s="28">
        <f>IF(C11786&lt; $D$4+1,MOD(((ROW(B11786)-ROW(B$7))),$C$5)+1,"")</f>
        <v/>
      </c>
      <c r="C11786" s="28">
        <f>ROUNDDOWN(((ROW(C11786)-ROW(C$7))/C$5)+1,0)</f>
        <v/>
      </c>
    </row>
    <row r="11787">
      <c r="B11787" s="28">
        <f>IF(C11787&lt; $D$4+1,MOD(((ROW(B11787)-ROW(B$7))),$C$5)+1,"")</f>
        <v/>
      </c>
      <c r="C11787" s="28">
        <f>ROUNDDOWN(((ROW(C11787)-ROW(C$7))/C$5)+1,0)</f>
        <v/>
      </c>
    </row>
    <row r="11788">
      <c r="B11788" s="28">
        <f>IF(C11788&lt; $D$4+1,MOD(((ROW(B11788)-ROW(B$7))),$C$5)+1,"")</f>
        <v/>
      </c>
      <c r="C11788" s="28">
        <f>ROUNDDOWN(((ROW(C11788)-ROW(C$7))/C$5)+1,0)</f>
        <v/>
      </c>
    </row>
    <row r="11789">
      <c r="B11789" s="28">
        <f>IF(C11789&lt; $D$4+1,MOD(((ROW(B11789)-ROW(B$7))),$C$5)+1,"")</f>
        <v/>
      </c>
      <c r="C11789" s="28">
        <f>ROUNDDOWN(((ROW(C11789)-ROW(C$7))/C$5)+1,0)</f>
        <v/>
      </c>
    </row>
    <row r="11790">
      <c r="B11790" s="28">
        <f>IF(C11790&lt; $D$4+1,MOD(((ROW(B11790)-ROW(B$7))),$C$5)+1,"")</f>
        <v/>
      </c>
      <c r="C11790" s="28">
        <f>ROUNDDOWN(((ROW(C11790)-ROW(C$7))/C$5)+1,0)</f>
        <v/>
      </c>
    </row>
    <row r="11791">
      <c r="B11791" s="28">
        <f>IF(C11791&lt; $D$4+1,MOD(((ROW(B11791)-ROW(B$7))),$C$5)+1,"")</f>
        <v/>
      </c>
      <c r="C11791" s="28">
        <f>ROUNDDOWN(((ROW(C11791)-ROW(C$7))/C$5)+1,0)</f>
        <v/>
      </c>
    </row>
    <row r="11792">
      <c r="B11792" s="28">
        <f>IF(C11792&lt; $D$4+1,MOD(((ROW(B11792)-ROW(B$7))),$C$5)+1,"")</f>
        <v/>
      </c>
      <c r="C11792" s="28">
        <f>ROUNDDOWN(((ROW(C11792)-ROW(C$7))/C$5)+1,0)</f>
        <v/>
      </c>
    </row>
    <row r="11793">
      <c r="B11793" s="28">
        <f>IF(C11793&lt; $D$4+1,MOD(((ROW(B11793)-ROW(B$7))),$C$5)+1,"")</f>
        <v/>
      </c>
      <c r="C11793" s="28">
        <f>ROUNDDOWN(((ROW(C11793)-ROW(C$7))/C$5)+1,0)</f>
        <v/>
      </c>
    </row>
    <row r="11794">
      <c r="B11794" s="28">
        <f>IF(C11794&lt; $D$4+1,MOD(((ROW(B11794)-ROW(B$7))),$C$5)+1,"")</f>
        <v/>
      </c>
      <c r="C11794" s="28">
        <f>ROUNDDOWN(((ROW(C11794)-ROW(C$7))/C$5)+1,0)</f>
        <v/>
      </c>
    </row>
    <row r="11795">
      <c r="B11795" s="28">
        <f>IF(C11795&lt; $D$4+1,MOD(((ROW(B11795)-ROW(B$7))),$C$5)+1,"")</f>
        <v/>
      </c>
      <c r="C11795" s="28">
        <f>ROUNDDOWN(((ROW(C11795)-ROW(C$7))/C$5)+1,0)</f>
        <v/>
      </c>
    </row>
    <row r="11796">
      <c r="B11796" s="28">
        <f>IF(C11796&lt; $D$4+1,MOD(((ROW(B11796)-ROW(B$7))),$C$5)+1,"")</f>
        <v/>
      </c>
      <c r="C11796" s="28">
        <f>ROUNDDOWN(((ROW(C11796)-ROW(C$7))/C$5)+1,0)</f>
        <v/>
      </c>
    </row>
    <row r="11797">
      <c r="B11797" s="28">
        <f>IF(C11797&lt; $D$4+1,MOD(((ROW(B11797)-ROW(B$7))),$C$5)+1,"")</f>
        <v/>
      </c>
      <c r="C11797" s="28">
        <f>ROUNDDOWN(((ROW(C11797)-ROW(C$7))/C$5)+1,0)</f>
        <v/>
      </c>
    </row>
    <row r="11798">
      <c r="B11798" s="28">
        <f>IF(C11798&lt; $D$4+1,MOD(((ROW(B11798)-ROW(B$7))),$C$5)+1,"")</f>
        <v/>
      </c>
      <c r="C11798" s="28">
        <f>ROUNDDOWN(((ROW(C11798)-ROW(C$7))/C$5)+1,0)</f>
        <v/>
      </c>
    </row>
    <row r="11799">
      <c r="B11799" s="28">
        <f>IF(C11799&lt; $D$4+1,MOD(((ROW(B11799)-ROW(B$7))),$C$5)+1,"")</f>
        <v/>
      </c>
      <c r="C11799" s="28">
        <f>ROUNDDOWN(((ROW(C11799)-ROW(C$7))/C$5)+1,0)</f>
        <v/>
      </c>
    </row>
    <row r="11800">
      <c r="B11800" s="28">
        <f>IF(C11800&lt; $D$4+1,MOD(((ROW(B11800)-ROW(B$7))),$C$5)+1,"")</f>
        <v/>
      </c>
      <c r="C11800" s="28">
        <f>ROUNDDOWN(((ROW(C11800)-ROW(C$7))/C$5)+1,0)</f>
        <v/>
      </c>
    </row>
    <row r="11801">
      <c r="B11801" s="28">
        <f>IF(C11801&lt; $D$4+1,MOD(((ROW(B11801)-ROW(B$7))),$C$5)+1,"")</f>
        <v/>
      </c>
      <c r="C11801" s="28">
        <f>ROUNDDOWN(((ROW(C11801)-ROW(C$7))/C$5)+1,0)</f>
        <v/>
      </c>
    </row>
    <row r="11802">
      <c r="B11802" s="28">
        <f>IF(C11802&lt; $D$4+1,MOD(((ROW(B11802)-ROW(B$7))),$C$5)+1,"")</f>
        <v/>
      </c>
      <c r="C11802" s="28">
        <f>ROUNDDOWN(((ROW(C11802)-ROW(C$7))/C$5)+1,0)</f>
        <v/>
      </c>
    </row>
    <row r="11803">
      <c r="B11803" s="28">
        <f>IF(C11803&lt; $D$4+1,MOD(((ROW(B11803)-ROW(B$7))),$C$5)+1,"")</f>
        <v/>
      </c>
      <c r="C11803" s="28">
        <f>ROUNDDOWN(((ROW(C11803)-ROW(C$7))/C$5)+1,0)</f>
        <v/>
      </c>
    </row>
    <row r="11804">
      <c r="B11804" s="28">
        <f>IF(C11804&lt; $D$4+1,MOD(((ROW(B11804)-ROW(B$7))),$C$5)+1,"")</f>
        <v/>
      </c>
      <c r="C11804" s="28">
        <f>ROUNDDOWN(((ROW(C11804)-ROW(C$7))/C$5)+1,0)</f>
        <v/>
      </c>
    </row>
    <row r="11805">
      <c r="B11805" s="28">
        <f>IF(C11805&lt; $D$4+1,MOD(((ROW(B11805)-ROW(B$7))),$C$5)+1,"")</f>
        <v/>
      </c>
      <c r="C11805" s="28">
        <f>ROUNDDOWN(((ROW(C11805)-ROW(C$7))/C$5)+1,0)</f>
        <v/>
      </c>
    </row>
    <row r="11806">
      <c r="B11806" s="28">
        <f>IF(C11806&lt; $D$4+1,MOD(((ROW(B11806)-ROW(B$7))),$C$5)+1,"")</f>
        <v/>
      </c>
      <c r="C11806" s="28">
        <f>ROUNDDOWN(((ROW(C11806)-ROW(C$7))/C$5)+1,0)</f>
        <v/>
      </c>
    </row>
    <row r="11807">
      <c r="B11807" s="28">
        <f>IF(C11807&lt; $D$4+1,MOD(((ROW(B11807)-ROW(B$7))),$C$5)+1,"")</f>
        <v/>
      </c>
      <c r="C11807" s="28">
        <f>ROUNDDOWN(((ROW(C11807)-ROW(C$7))/C$5)+1,0)</f>
        <v/>
      </c>
    </row>
    <row r="11808">
      <c r="B11808" s="28">
        <f>IF(C11808&lt; $D$4+1,MOD(((ROW(B11808)-ROW(B$7))),$C$5)+1,"")</f>
        <v/>
      </c>
      <c r="C11808" s="28">
        <f>ROUNDDOWN(((ROW(C11808)-ROW(C$7))/C$5)+1,0)</f>
        <v/>
      </c>
    </row>
    <row r="11809">
      <c r="B11809" s="28">
        <f>IF(C11809&lt; $D$4+1,MOD(((ROW(B11809)-ROW(B$7))),$C$5)+1,"")</f>
        <v/>
      </c>
      <c r="C11809" s="28">
        <f>ROUNDDOWN(((ROW(C11809)-ROW(C$7))/C$5)+1,0)</f>
        <v/>
      </c>
    </row>
    <row r="11810">
      <c r="B11810" s="28">
        <f>IF(C11810&lt; $D$4+1,MOD(((ROW(B11810)-ROW(B$7))),$C$5)+1,"")</f>
        <v/>
      </c>
      <c r="C11810" s="28">
        <f>ROUNDDOWN(((ROW(C11810)-ROW(C$7))/C$5)+1,0)</f>
        <v/>
      </c>
    </row>
    <row r="11811">
      <c r="B11811" s="28">
        <f>IF(C11811&lt; $D$4+1,MOD(((ROW(B11811)-ROW(B$7))),$C$5)+1,"")</f>
        <v/>
      </c>
      <c r="C11811" s="28">
        <f>ROUNDDOWN(((ROW(C11811)-ROW(C$7))/C$5)+1,0)</f>
        <v/>
      </c>
    </row>
    <row r="11812">
      <c r="B11812" s="28">
        <f>IF(C11812&lt; $D$4+1,MOD(((ROW(B11812)-ROW(B$7))),$C$5)+1,"")</f>
        <v/>
      </c>
      <c r="C11812" s="28">
        <f>ROUNDDOWN(((ROW(C11812)-ROW(C$7))/C$5)+1,0)</f>
        <v/>
      </c>
    </row>
    <row r="11813">
      <c r="B11813" s="28">
        <f>IF(C11813&lt; $D$4+1,MOD(((ROW(B11813)-ROW(B$7))),$C$5)+1,"")</f>
        <v/>
      </c>
      <c r="C11813" s="28">
        <f>ROUNDDOWN(((ROW(C11813)-ROW(C$7))/C$5)+1,0)</f>
        <v/>
      </c>
    </row>
    <row r="11814">
      <c r="B11814" s="28">
        <f>IF(C11814&lt; $D$4+1,MOD(((ROW(B11814)-ROW(B$7))),$C$5)+1,"")</f>
        <v/>
      </c>
      <c r="C11814" s="28">
        <f>ROUNDDOWN(((ROW(C11814)-ROW(C$7))/C$5)+1,0)</f>
        <v/>
      </c>
    </row>
    <row r="11815">
      <c r="B11815" s="28">
        <f>IF(C11815&lt; $D$4+1,MOD(((ROW(B11815)-ROW(B$7))),$C$5)+1,"")</f>
        <v/>
      </c>
      <c r="C11815" s="28">
        <f>ROUNDDOWN(((ROW(C11815)-ROW(C$7))/C$5)+1,0)</f>
        <v/>
      </c>
    </row>
    <row r="11816">
      <c r="B11816" s="28">
        <f>IF(C11816&lt; $D$4+1,MOD(((ROW(B11816)-ROW(B$7))),$C$5)+1,"")</f>
        <v/>
      </c>
      <c r="C11816" s="28">
        <f>ROUNDDOWN(((ROW(C11816)-ROW(C$7))/C$5)+1,0)</f>
        <v/>
      </c>
    </row>
    <row r="11817">
      <c r="B11817" s="28">
        <f>IF(C11817&lt; $D$4+1,MOD(((ROW(B11817)-ROW(B$7))),$C$5)+1,"")</f>
        <v/>
      </c>
      <c r="C11817" s="28">
        <f>ROUNDDOWN(((ROW(C11817)-ROW(C$7))/C$5)+1,0)</f>
        <v/>
      </c>
    </row>
    <row r="11818">
      <c r="B11818" s="28">
        <f>IF(C11818&lt; $D$4+1,MOD(((ROW(B11818)-ROW(B$7))),$C$5)+1,"")</f>
        <v/>
      </c>
      <c r="C11818" s="28">
        <f>ROUNDDOWN(((ROW(C11818)-ROW(C$7))/C$5)+1,0)</f>
        <v/>
      </c>
    </row>
    <row r="11819">
      <c r="B11819" s="28">
        <f>IF(C11819&lt; $D$4+1,MOD(((ROW(B11819)-ROW(B$7))),$C$5)+1,"")</f>
        <v/>
      </c>
      <c r="C11819" s="28">
        <f>ROUNDDOWN(((ROW(C11819)-ROW(C$7))/C$5)+1,0)</f>
        <v/>
      </c>
    </row>
    <row r="11820">
      <c r="B11820" s="28">
        <f>IF(C11820&lt; $D$4+1,MOD(((ROW(B11820)-ROW(B$7))),$C$5)+1,"")</f>
        <v/>
      </c>
      <c r="C11820" s="28">
        <f>ROUNDDOWN(((ROW(C11820)-ROW(C$7))/C$5)+1,0)</f>
        <v/>
      </c>
    </row>
    <row r="11821">
      <c r="B11821" s="28">
        <f>IF(C11821&lt; $D$4+1,MOD(((ROW(B11821)-ROW(B$7))),$C$5)+1,"")</f>
        <v/>
      </c>
      <c r="C11821" s="28">
        <f>ROUNDDOWN(((ROW(C11821)-ROW(C$7))/C$5)+1,0)</f>
        <v/>
      </c>
    </row>
    <row r="11822">
      <c r="B11822" s="28">
        <f>IF(C11822&lt; $D$4+1,MOD(((ROW(B11822)-ROW(B$7))),$C$5)+1,"")</f>
        <v/>
      </c>
      <c r="C11822" s="28">
        <f>ROUNDDOWN(((ROW(C11822)-ROW(C$7))/C$5)+1,0)</f>
        <v/>
      </c>
    </row>
    <row r="11823">
      <c r="B11823" s="28">
        <f>IF(C11823&lt; $D$4+1,MOD(((ROW(B11823)-ROW(B$7))),$C$5)+1,"")</f>
        <v/>
      </c>
      <c r="C11823" s="28">
        <f>ROUNDDOWN(((ROW(C11823)-ROW(C$7))/C$5)+1,0)</f>
        <v/>
      </c>
    </row>
    <row r="11824">
      <c r="B11824" s="28">
        <f>IF(C11824&lt; $D$4+1,MOD(((ROW(B11824)-ROW(B$7))),$C$5)+1,"")</f>
        <v/>
      </c>
      <c r="C11824" s="28">
        <f>ROUNDDOWN(((ROW(C11824)-ROW(C$7))/C$5)+1,0)</f>
        <v/>
      </c>
    </row>
    <row r="11825">
      <c r="B11825" s="28">
        <f>IF(C11825&lt; $D$4+1,MOD(((ROW(B11825)-ROW(B$7))),$C$5)+1,"")</f>
        <v/>
      </c>
      <c r="C11825" s="28">
        <f>ROUNDDOWN(((ROW(C11825)-ROW(C$7))/C$5)+1,0)</f>
        <v/>
      </c>
    </row>
    <row r="11826">
      <c r="B11826" s="28">
        <f>IF(C11826&lt; $D$4+1,MOD(((ROW(B11826)-ROW(B$7))),$C$5)+1,"")</f>
        <v/>
      </c>
      <c r="C11826" s="28">
        <f>ROUNDDOWN(((ROW(C11826)-ROW(C$7))/C$5)+1,0)</f>
        <v/>
      </c>
    </row>
    <row r="11827">
      <c r="B11827" s="28">
        <f>IF(C11827&lt; $D$4+1,MOD(((ROW(B11827)-ROW(B$7))),$C$5)+1,"")</f>
        <v/>
      </c>
      <c r="C11827" s="28">
        <f>ROUNDDOWN(((ROW(C11827)-ROW(C$7))/C$5)+1,0)</f>
        <v/>
      </c>
    </row>
    <row r="11828">
      <c r="B11828" s="28">
        <f>IF(C11828&lt; $D$4+1,MOD(((ROW(B11828)-ROW(B$7))),$C$5)+1,"")</f>
        <v/>
      </c>
      <c r="C11828" s="28">
        <f>ROUNDDOWN(((ROW(C11828)-ROW(C$7))/C$5)+1,0)</f>
        <v/>
      </c>
    </row>
    <row r="11829">
      <c r="B11829" s="28">
        <f>IF(C11829&lt; $D$4+1,MOD(((ROW(B11829)-ROW(B$7))),$C$5)+1,"")</f>
        <v/>
      </c>
      <c r="C11829" s="28">
        <f>ROUNDDOWN(((ROW(C11829)-ROW(C$7))/C$5)+1,0)</f>
        <v/>
      </c>
    </row>
    <row r="11830">
      <c r="B11830" s="28">
        <f>IF(C11830&lt; $D$4+1,MOD(((ROW(B11830)-ROW(B$7))),$C$5)+1,"")</f>
        <v/>
      </c>
      <c r="C11830" s="28">
        <f>ROUNDDOWN(((ROW(C11830)-ROW(C$7))/C$5)+1,0)</f>
        <v/>
      </c>
    </row>
    <row r="11831">
      <c r="B11831" s="28">
        <f>IF(C11831&lt; $D$4+1,MOD(((ROW(B11831)-ROW(B$7))),$C$5)+1,"")</f>
        <v/>
      </c>
      <c r="C11831" s="28">
        <f>ROUNDDOWN(((ROW(C11831)-ROW(C$7))/C$5)+1,0)</f>
        <v/>
      </c>
    </row>
    <row r="11832">
      <c r="B11832" s="28">
        <f>IF(C11832&lt; $D$4+1,MOD(((ROW(B11832)-ROW(B$7))),$C$5)+1,"")</f>
        <v/>
      </c>
      <c r="C11832" s="28">
        <f>ROUNDDOWN(((ROW(C11832)-ROW(C$7))/C$5)+1,0)</f>
        <v/>
      </c>
    </row>
    <row r="11833">
      <c r="B11833" s="28">
        <f>IF(C11833&lt; $D$4+1,MOD(((ROW(B11833)-ROW(B$7))),$C$5)+1,"")</f>
        <v/>
      </c>
      <c r="C11833" s="28">
        <f>ROUNDDOWN(((ROW(C11833)-ROW(C$7))/C$5)+1,0)</f>
        <v/>
      </c>
    </row>
    <row r="11834">
      <c r="B11834" s="28">
        <f>IF(C11834&lt; $D$4+1,MOD(((ROW(B11834)-ROW(B$7))),$C$5)+1,"")</f>
        <v/>
      </c>
      <c r="C11834" s="28">
        <f>ROUNDDOWN(((ROW(C11834)-ROW(C$7))/C$5)+1,0)</f>
        <v/>
      </c>
    </row>
    <row r="11835">
      <c r="B11835" s="28">
        <f>IF(C11835&lt; $D$4+1,MOD(((ROW(B11835)-ROW(B$7))),$C$5)+1,"")</f>
        <v/>
      </c>
      <c r="C11835" s="28">
        <f>ROUNDDOWN(((ROW(C11835)-ROW(C$7))/C$5)+1,0)</f>
        <v/>
      </c>
    </row>
    <row r="11836">
      <c r="B11836" s="28">
        <f>IF(C11836&lt; $D$4+1,MOD(((ROW(B11836)-ROW(B$7))),$C$5)+1,"")</f>
        <v/>
      </c>
      <c r="C11836" s="28">
        <f>ROUNDDOWN(((ROW(C11836)-ROW(C$7))/C$5)+1,0)</f>
        <v/>
      </c>
    </row>
    <row r="11837">
      <c r="B11837" s="28">
        <f>IF(C11837&lt; $D$4+1,MOD(((ROW(B11837)-ROW(B$7))),$C$5)+1,"")</f>
        <v/>
      </c>
      <c r="C11837" s="28">
        <f>ROUNDDOWN(((ROW(C11837)-ROW(C$7))/C$5)+1,0)</f>
        <v/>
      </c>
    </row>
    <row r="11838">
      <c r="B11838" s="28">
        <f>IF(C11838&lt; $D$4+1,MOD(((ROW(B11838)-ROW(B$7))),$C$5)+1,"")</f>
        <v/>
      </c>
      <c r="C11838" s="28">
        <f>ROUNDDOWN(((ROW(C11838)-ROW(C$7))/C$5)+1,0)</f>
        <v/>
      </c>
    </row>
    <row r="11839">
      <c r="B11839" s="28">
        <f>IF(C11839&lt; $D$4+1,MOD(((ROW(B11839)-ROW(B$7))),$C$5)+1,"")</f>
        <v/>
      </c>
      <c r="C11839" s="28">
        <f>ROUNDDOWN(((ROW(C11839)-ROW(C$7))/C$5)+1,0)</f>
        <v/>
      </c>
    </row>
    <row r="11840">
      <c r="B11840" s="28">
        <f>IF(C11840&lt; $D$4+1,MOD(((ROW(B11840)-ROW(B$7))),$C$5)+1,"")</f>
        <v/>
      </c>
      <c r="C11840" s="28">
        <f>ROUNDDOWN(((ROW(C11840)-ROW(C$7))/C$5)+1,0)</f>
        <v/>
      </c>
    </row>
    <row r="11841">
      <c r="B11841" s="28">
        <f>IF(C11841&lt; $D$4+1,MOD(((ROW(B11841)-ROW(B$7))),$C$5)+1,"")</f>
        <v/>
      </c>
      <c r="C11841" s="28">
        <f>ROUNDDOWN(((ROW(C11841)-ROW(C$7))/C$5)+1,0)</f>
        <v/>
      </c>
    </row>
    <row r="11842">
      <c r="B11842" s="28">
        <f>IF(C11842&lt; $D$4+1,MOD(((ROW(B11842)-ROW(B$7))),$C$5)+1,"")</f>
        <v/>
      </c>
      <c r="C11842" s="28">
        <f>ROUNDDOWN(((ROW(C11842)-ROW(C$7))/C$5)+1,0)</f>
        <v/>
      </c>
    </row>
    <row r="11843">
      <c r="B11843" s="28">
        <f>IF(C11843&lt; $D$4+1,MOD(((ROW(B11843)-ROW(B$7))),$C$5)+1,"")</f>
        <v/>
      </c>
      <c r="C11843" s="28">
        <f>ROUNDDOWN(((ROW(C11843)-ROW(C$7))/C$5)+1,0)</f>
        <v/>
      </c>
    </row>
    <row r="11844">
      <c r="B11844" s="28">
        <f>IF(C11844&lt; $D$4+1,MOD(((ROW(B11844)-ROW(B$7))),$C$5)+1,"")</f>
        <v/>
      </c>
      <c r="C11844" s="28">
        <f>ROUNDDOWN(((ROW(C11844)-ROW(C$7))/C$5)+1,0)</f>
        <v/>
      </c>
    </row>
    <row r="11845">
      <c r="B11845" s="28">
        <f>IF(C11845&lt; $D$4+1,MOD(((ROW(B11845)-ROW(B$7))),$C$5)+1,"")</f>
        <v/>
      </c>
      <c r="C11845" s="28">
        <f>ROUNDDOWN(((ROW(C11845)-ROW(C$7))/C$5)+1,0)</f>
        <v/>
      </c>
    </row>
    <row r="11846">
      <c r="B11846" s="28">
        <f>IF(C11846&lt; $D$4+1,MOD(((ROW(B11846)-ROW(B$7))),$C$5)+1,"")</f>
        <v/>
      </c>
      <c r="C11846" s="28">
        <f>ROUNDDOWN(((ROW(C11846)-ROW(C$7))/C$5)+1,0)</f>
        <v/>
      </c>
    </row>
    <row r="11847">
      <c r="B11847" s="28">
        <f>IF(C11847&lt; $D$4+1,MOD(((ROW(B11847)-ROW(B$7))),$C$5)+1,"")</f>
        <v/>
      </c>
      <c r="C11847" s="28">
        <f>ROUNDDOWN(((ROW(C11847)-ROW(C$7))/C$5)+1,0)</f>
        <v/>
      </c>
    </row>
    <row r="11848">
      <c r="B11848" s="28">
        <f>IF(C11848&lt; $D$4+1,MOD(((ROW(B11848)-ROW(B$7))),$C$5)+1,"")</f>
        <v/>
      </c>
      <c r="C11848" s="28">
        <f>ROUNDDOWN(((ROW(C11848)-ROW(C$7))/C$5)+1,0)</f>
        <v/>
      </c>
    </row>
    <row r="11849">
      <c r="B11849" s="28">
        <f>IF(C11849&lt; $D$4+1,MOD(((ROW(B11849)-ROW(B$7))),$C$5)+1,"")</f>
        <v/>
      </c>
      <c r="C11849" s="28">
        <f>ROUNDDOWN(((ROW(C11849)-ROW(C$7))/C$5)+1,0)</f>
        <v/>
      </c>
    </row>
    <row r="11850">
      <c r="B11850" s="28">
        <f>IF(C11850&lt; $D$4+1,MOD(((ROW(B11850)-ROW(B$7))),$C$5)+1,"")</f>
        <v/>
      </c>
      <c r="C11850" s="28">
        <f>ROUNDDOWN(((ROW(C11850)-ROW(C$7))/C$5)+1,0)</f>
        <v/>
      </c>
    </row>
    <row r="11851">
      <c r="B11851" s="28">
        <f>IF(C11851&lt; $D$4+1,MOD(((ROW(B11851)-ROW(B$7))),$C$5)+1,"")</f>
        <v/>
      </c>
      <c r="C11851" s="28">
        <f>ROUNDDOWN(((ROW(C11851)-ROW(C$7))/C$5)+1,0)</f>
        <v/>
      </c>
    </row>
    <row r="11852">
      <c r="B11852" s="28">
        <f>IF(C11852&lt; $D$4+1,MOD(((ROW(B11852)-ROW(B$7))),$C$5)+1,"")</f>
        <v/>
      </c>
      <c r="C11852" s="28">
        <f>ROUNDDOWN(((ROW(C11852)-ROW(C$7))/C$5)+1,0)</f>
        <v/>
      </c>
    </row>
    <row r="11853">
      <c r="B11853" s="28">
        <f>IF(C11853&lt; $D$4+1,MOD(((ROW(B11853)-ROW(B$7))),$C$5)+1,"")</f>
        <v/>
      </c>
      <c r="C11853" s="28">
        <f>ROUNDDOWN(((ROW(C11853)-ROW(C$7))/C$5)+1,0)</f>
        <v/>
      </c>
    </row>
    <row r="11854">
      <c r="B11854" s="28">
        <f>IF(C11854&lt; $D$4+1,MOD(((ROW(B11854)-ROW(B$7))),$C$5)+1,"")</f>
        <v/>
      </c>
      <c r="C11854" s="28">
        <f>ROUNDDOWN(((ROW(C11854)-ROW(C$7))/C$5)+1,0)</f>
        <v/>
      </c>
    </row>
    <row r="11855">
      <c r="B11855" s="28">
        <f>IF(C11855&lt; $D$4+1,MOD(((ROW(B11855)-ROW(B$7))),$C$5)+1,"")</f>
        <v/>
      </c>
      <c r="C11855" s="28">
        <f>ROUNDDOWN(((ROW(C11855)-ROW(C$7))/C$5)+1,0)</f>
        <v/>
      </c>
    </row>
    <row r="11856">
      <c r="B11856" s="28">
        <f>IF(C11856&lt; $D$4+1,MOD(((ROW(B11856)-ROW(B$7))),$C$5)+1,"")</f>
        <v/>
      </c>
      <c r="C11856" s="28">
        <f>ROUNDDOWN(((ROW(C11856)-ROW(C$7))/C$5)+1,0)</f>
        <v/>
      </c>
    </row>
    <row r="11857">
      <c r="B11857" s="28">
        <f>IF(C11857&lt; $D$4+1,MOD(((ROW(B11857)-ROW(B$7))),$C$5)+1,"")</f>
        <v/>
      </c>
      <c r="C11857" s="28">
        <f>ROUNDDOWN(((ROW(C11857)-ROW(C$7))/C$5)+1,0)</f>
        <v/>
      </c>
    </row>
    <row r="11858">
      <c r="B11858" s="28">
        <f>IF(C11858&lt; $D$4+1,MOD(((ROW(B11858)-ROW(B$7))),$C$5)+1,"")</f>
        <v/>
      </c>
      <c r="C11858" s="28">
        <f>ROUNDDOWN(((ROW(C11858)-ROW(C$7))/C$5)+1,0)</f>
        <v/>
      </c>
    </row>
    <row r="11859">
      <c r="B11859" s="28">
        <f>IF(C11859&lt; $D$4+1,MOD(((ROW(B11859)-ROW(B$7))),$C$5)+1,"")</f>
        <v/>
      </c>
      <c r="C11859" s="28">
        <f>ROUNDDOWN(((ROW(C11859)-ROW(C$7))/C$5)+1,0)</f>
        <v/>
      </c>
    </row>
    <row r="11860">
      <c r="B11860" s="28">
        <f>IF(C11860&lt; $D$4+1,MOD(((ROW(B11860)-ROW(B$7))),$C$5)+1,"")</f>
        <v/>
      </c>
      <c r="C11860" s="28">
        <f>ROUNDDOWN(((ROW(C11860)-ROW(C$7))/C$5)+1,0)</f>
        <v/>
      </c>
    </row>
    <row r="11861">
      <c r="B11861" s="28">
        <f>IF(C11861&lt; $D$4+1,MOD(((ROW(B11861)-ROW(B$7))),$C$5)+1,"")</f>
        <v/>
      </c>
      <c r="C11861" s="28">
        <f>ROUNDDOWN(((ROW(C11861)-ROW(C$7))/C$5)+1,0)</f>
        <v/>
      </c>
    </row>
    <row r="11862">
      <c r="B11862" s="28">
        <f>IF(C11862&lt; $D$4+1,MOD(((ROW(B11862)-ROW(B$7))),$C$5)+1,"")</f>
        <v/>
      </c>
      <c r="C11862" s="28">
        <f>ROUNDDOWN(((ROW(C11862)-ROW(C$7))/C$5)+1,0)</f>
        <v/>
      </c>
    </row>
    <row r="11863">
      <c r="B11863" s="28">
        <f>IF(C11863&lt; $D$4+1,MOD(((ROW(B11863)-ROW(B$7))),$C$5)+1,"")</f>
        <v/>
      </c>
      <c r="C11863" s="28">
        <f>ROUNDDOWN(((ROW(C11863)-ROW(C$7))/C$5)+1,0)</f>
        <v/>
      </c>
    </row>
    <row r="11864">
      <c r="B11864" s="28">
        <f>IF(C11864&lt; $D$4+1,MOD(((ROW(B11864)-ROW(B$7))),$C$5)+1,"")</f>
        <v/>
      </c>
      <c r="C11864" s="28">
        <f>ROUNDDOWN(((ROW(C11864)-ROW(C$7))/C$5)+1,0)</f>
        <v/>
      </c>
    </row>
    <row r="11865">
      <c r="B11865" s="28">
        <f>IF(C11865&lt; $D$4+1,MOD(((ROW(B11865)-ROW(B$7))),$C$5)+1,"")</f>
        <v/>
      </c>
      <c r="C11865" s="28">
        <f>ROUNDDOWN(((ROW(C11865)-ROW(C$7))/C$5)+1,0)</f>
        <v/>
      </c>
    </row>
    <row r="11866">
      <c r="B11866" s="28">
        <f>IF(C11866&lt; $D$4+1,MOD(((ROW(B11866)-ROW(B$7))),$C$5)+1,"")</f>
        <v/>
      </c>
      <c r="C11866" s="28">
        <f>ROUNDDOWN(((ROW(C11866)-ROW(C$7))/C$5)+1,0)</f>
        <v/>
      </c>
    </row>
    <row r="11867">
      <c r="B11867" s="28">
        <f>IF(C11867&lt; $D$4+1,MOD(((ROW(B11867)-ROW(B$7))),$C$5)+1,"")</f>
        <v/>
      </c>
      <c r="C11867" s="28">
        <f>ROUNDDOWN(((ROW(C11867)-ROW(C$7))/C$5)+1,0)</f>
        <v/>
      </c>
    </row>
    <row r="11868">
      <c r="B11868" s="28">
        <f>IF(C11868&lt; $D$4+1,MOD(((ROW(B11868)-ROW(B$7))),$C$5)+1,"")</f>
        <v/>
      </c>
      <c r="C11868" s="28">
        <f>ROUNDDOWN(((ROW(C11868)-ROW(C$7))/C$5)+1,0)</f>
        <v/>
      </c>
    </row>
    <row r="11869">
      <c r="B11869" s="28">
        <f>IF(C11869&lt; $D$4+1,MOD(((ROW(B11869)-ROW(B$7))),$C$5)+1,"")</f>
        <v/>
      </c>
      <c r="C11869" s="28">
        <f>ROUNDDOWN(((ROW(C11869)-ROW(C$7))/C$5)+1,0)</f>
        <v/>
      </c>
    </row>
    <row r="11870">
      <c r="B11870" s="28">
        <f>IF(C11870&lt; $D$4+1,MOD(((ROW(B11870)-ROW(B$7))),$C$5)+1,"")</f>
        <v/>
      </c>
      <c r="C11870" s="28">
        <f>ROUNDDOWN(((ROW(C11870)-ROW(C$7))/C$5)+1,0)</f>
        <v/>
      </c>
    </row>
    <row r="11871">
      <c r="B11871" s="28">
        <f>IF(C11871&lt; $D$4+1,MOD(((ROW(B11871)-ROW(B$7))),$C$5)+1,"")</f>
        <v/>
      </c>
      <c r="C11871" s="28">
        <f>ROUNDDOWN(((ROW(C11871)-ROW(C$7))/C$5)+1,0)</f>
        <v/>
      </c>
    </row>
    <row r="11872">
      <c r="B11872" s="28">
        <f>IF(C11872&lt; $D$4+1,MOD(((ROW(B11872)-ROW(B$7))),$C$5)+1,"")</f>
        <v/>
      </c>
      <c r="C11872" s="28">
        <f>ROUNDDOWN(((ROW(C11872)-ROW(C$7))/C$5)+1,0)</f>
        <v/>
      </c>
    </row>
    <row r="11873">
      <c r="B11873" s="28">
        <f>IF(C11873&lt; $D$4+1,MOD(((ROW(B11873)-ROW(B$7))),$C$5)+1,"")</f>
        <v/>
      </c>
      <c r="C11873" s="28">
        <f>ROUNDDOWN(((ROW(C11873)-ROW(C$7))/C$5)+1,0)</f>
        <v/>
      </c>
    </row>
    <row r="11874">
      <c r="B11874" s="28">
        <f>IF(C11874&lt; $D$4+1,MOD(((ROW(B11874)-ROW(B$7))),$C$5)+1,"")</f>
        <v/>
      </c>
      <c r="C11874" s="28">
        <f>ROUNDDOWN(((ROW(C11874)-ROW(C$7))/C$5)+1,0)</f>
        <v/>
      </c>
    </row>
    <row r="11875">
      <c r="B11875" s="28">
        <f>IF(C11875&lt; $D$4+1,MOD(((ROW(B11875)-ROW(B$7))),$C$5)+1,"")</f>
        <v/>
      </c>
      <c r="C11875" s="28">
        <f>ROUNDDOWN(((ROW(C11875)-ROW(C$7))/C$5)+1,0)</f>
        <v/>
      </c>
    </row>
    <row r="11876">
      <c r="B11876" s="28">
        <f>IF(C11876&lt; $D$4+1,MOD(((ROW(B11876)-ROW(B$7))),$C$5)+1,"")</f>
        <v/>
      </c>
      <c r="C11876" s="28">
        <f>ROUNDDOWN(((ROW(C11876)-ROW(C$7))/C$5)+1,0)</f>
        <v/>
      </c>
    </row>
    <row r="11877">
      <c r="B11877" s="28">
        <f>IF(C11877&lt; $D$4+1,MOD(((ROW(B11877)-ROW(B$7))),$C$5)+1,"")</f>
        <v/>
      </c>
      <c r="C11877" s="28">
        <f>ROUNDDOWN(((ROW(C11877)-ROW(C$7))/C$5)+1,0)</f>
        <v/>
      </c>
    </row>
    <row r="11878">
      <c r="B11878" s="28">
        <f>IF(C11878&lt; $D$4+1,MOD(((ROW(B11878)-ROW(B$7))),$C$5)+1,"")</f>
        <v/>
      </c>
      <c r="C11878" s="28">
        <f>ROUNDDOWN(((ROW(C11878)-ROW(C$7))/C$5)+1,0)</f>
        <v/>
      </c>
    </row>
    <row r="11879">
      <c r="B11879" s="28">
        <f>IF(C11879&lt; $D$4+1,MOD(((ROW(B11879)-ROW(B$7))),$C$5)+1,"")</f>
        <v/>
      </c>
      <c r="C11879" s="28">
        <f>ROUNDDOWN(((ROW(C11879)-ROW(C$7))/C$5)+1,0)</f>
        <v/>
      </c>
    </row>
    <row r="11880">
      <c r="B11880" s="28">
        <f>IF(C11880&lt; $D$4+1,MOD(((ROW(B11880)-ROW(B$7))),$C$5)+1,"")</f>
        <v/>
      </c>
      <c r="C11880" s="28">
        <f>ROUNDDOWN(((ROW(C11880)-ROW(C$7))/C$5)+1,0)</f>
        <v/>
      </c>
    </row>
    <row r="11881">
      <c r="B11881" s="28">
        <f>IF(C11881&lt; $D$4+1,MOD(((ROW(B11881)-ROW(B$7))),$C$5)+1,"")</f>
        <v/>
      </c>
      <c r="C11881" s="28">
        <f>ROUNDDOWN(((ROW(C11881)-ROW(C$7))/C$5)+1,0)</f>
        <v/>
      </c>
    </row>
    <row r="11882">
      <c r="B11882" s="28">
        <f>IF(C11882&lt; $D$4+1,MOD(((ROW(B11882)-ROW(B$7))),$C$5)+1,"")</f>
        <v/>
      </c>
      <c r="C11882" s="28">
        <f>ROUNDDOWN(((ROW(C11882)-ROW(C$7))/C$5)+1,0)</f>
        <v/>
      </c>
    </row>
    <row r="11883">
      <c r="B11883" s="28">
        <f>IF(C11883&lt; $D$4+1,MOD(((ROW(B11883)-ROW(B$7))),$C$5)+1,"")</f>
        <v/>
      </c>
      <c r="C11883" s="28">
        <f>ROUNDDOWN(((ROW(C11883)-ROW(C$7))/C$5)+1,0)</f>
        <v/>
      </c>
    </row>
    <row r="11884">
      <c r="B11884" s="28">
        <f>IF(C11884&lt; $D$4+1,MOD(((ROW(B11884)-ROW(B$7))),$C$5)+1,"")</f>
        <v/>
      </c>
      <c r="C11884" s="28">
        <f>ROUNDDOWN(((ROW(C11884)-ROW(C$7))/C$5)+1,0)</f>
        <v/>
      </c>
    </row>
    <row r="11885">
      <c r="B11885" s="28">
        <f>IF(C11885&lt; $D$4+1,MOD(((ROW(B11885)-ROW(B$7))),$C$5)+1,"")</f>
        <v/>
      </c>
      <c r="C11885" s="28">
        <f>ROUNDDOWN(((ROW(C11885)-ROW(C$7))/C$5)+1,0)</f>
        <v/>
      </c>
    </row>
    <row r="11886">
      <c r="B11886" s="28">
        <f>IF(C11886&lt; $D$4+1,MOD(((ROW(B11886)-ROW(B$7))),$C$5)+1,"")</f>
        <v/>
      </c>
      <c r="C11886" s="28">
        <f>ROUNDDOWN(((ROW(C11886)-ROW(C$7))/C$5)+1,0)</f>
        <v/>
      </c>
    </row>
    <row r="11887">
      <c r="B11887" s="28">
        <f>IF(C11887&lt; $D$4+1,MOD(((ROW(B11887)-ROW(B$7))),$C$5)+1,"")</f>
        <v/>
      </c>
      <c r="C11887" s="28">
        <f>ROUNDDOWN(((ROW(C11887)-ROW(C$7))/C$5)+1,0)</f>
        <v/>
      </c>
    </row>
    <row r="11888">
      <c r="B11888" s="28">
        <f>IF(C11888&lt; $D$4+1,MOD(((ROW(B11888)-ROW(B$7))),$C$5)+1,"")</f>
        <v/>
      </c>
      <c r="C11888" s="28">
        <f>ROUNDDOWN(((ROW(C11888)-ROW(C$7))/C$5)+1,0)</f>
        <v/>
      </c>
    </row>
    <row r="11889">
      <c r="B11889" s="28">
        <f>IF(C11889&lt; $D$4+1,MOD(((ROW(B11889)-ROW(B$7))),$C$5)+1,"")</f>
        <v/>
      </c>
      <c r="C11889" s="28">
        <f>ROUNDDOWN(((ROW(C11889)-ROW(C$7))/C$5)+1,0)</f>
        <v/>
      </c>
    </row>
    <row r="11890">
      <c r="B11890" s="28">
        <f>IF(C11890&lt; $D$4+1,MOD(((ROW(B11890)-ROW(B$7))),$C$5)+1,"")</f>
        <v/>
      </c>
      <c r="C11890" s="28">
        <f>ROUNDDOWN(((ROW(C11890)-ROW(C$7))/C$5)+1,0)</f>
        <v/>
      </c>
    </row>
    <row r="11891">
      <c r="B11891" s="28">
        <f>IF(C11891&lt; $D$4+1,MOD(((ROW(B11891)-ROW(B$7))),$C$5)+1,"")</f>
        <v/>
      </c>
      <c r="C11891" s="28">
        <f>ROUNDDOWN(((ROW(C11891)-ROW(C$7))/C$5)+1,0)</f>
        <v/>
      </c>
    </row>
    <row r="11892">
      <c r="B11892" s="28">
        <f>IF(C11892&lt; $D$4+1,MOD(((ROW(B11892)-ROW(B$7))),$C$5)+1,"")</f>
        <v/>
      </c>
      <c r="C11892" s="28">
        <f>ROUNDDOWN(((ROW(C11892)-ROW(C$7))/C$5)+1,0)</f>
        <v/>
      </c>
    </row>
    <row r="11893">
      <c r="B11893" s="28">
        <f>IF(C11893&lt; $D$4+1,MOD(((ROW(B11893)-ROW(B$7))),$C$5)+1,"")</f>
        <v/>
      </c>
      <c r="C11893" s="28">
        <f>ROUNDDOWN(((ROW(C11893)-ROW(C$7))/C$5)+1,0)</f>
        <v/>
      </c>
    </row>
    <row r="11894">
      <c r="B11894" s="28">
        <f>IF(C11894&lt; $D$4+1,MOD(((ROW(B11894)-ROW(B$7))),$C$5)+1,"")</f>
        <v/>
      </c>
      <c r="C11894" s="28">
        <f>ROUNDDOWN(((ROW(C11894)-ROW(C$7))/C$5)+1,0)</f>
        <v/>
      </c>
    </row>
    <row r="11895">
      <c r="B11895" s="28">
        <f>IF(C11895&lt; $D$4+1,MOD(((ROW(B11895)-ROW(B$7))),$C$5)+1,"")</f>
        <v/>
      </c>
      <c r="C11895" s="28">
        <f>ROUNDDOWN(((ROW(C11895)-ROW(C$7))/C$5)+1,0)</f>
        <v/>
      </c>
    </row>
    <row r="11896">
      <c r="B11896" s="28">
        <f>IF(C11896&lt; $D$4+1,MOD(((ROW(B11896)-ROW(B$7))),$C$5)+1,"")</f>
        <v/>
      </c>
      <c r="C11896" s="28">
        <f>ROUNDDOWN(((ROW(C11896)-ROW(C$7))/C$5)+1,0)</f>
        <v/>
      </c>
    </row>
    <row r="11897">
      <c r="B11897" s="28">
        <f>IF(C11897&lt; $D$4+1,MOD(((ROW(B11897)-ROW(B$7))),$C$5)+1,"")</f>
        <v/>
      </c>
      <c r="C11897" s="28">
        <f>ROUNDDOWN(((ROW(C11897)-ROW(C$7))/C$5)+1,0)</f>
        <v/>
      </c>
    </row>
    <row r="11898">
      <c r="B11898" s="28">
        <f>IF(C11898&lt; $D$4+1,MOD(((ROW(B11898)-ROW(B$7))),$C$5)+1,"")</f>
        <v/>
      </c>
      <c r="C11898" s="28">
        <f>ROUNDDOWN(((ROW(C11898)-ROW(C$7))/C$5)+1,0)</f>
        <v/>
      </c>
    </row>
    <row r="11899">
      <c r="B11899" s="28">
        <f>IF(C11899&lt; $D$4+1,MOD(((ROW(B11899)-ROW(B$7))),$C$5)+1,"")</f>
        <v/>
      </c>
      <c r="C11899" s="28">
        <f>ROUNDDOWN(((ROW(C11899)-ROW(C$7))/C$5)+1,0)</f>
        <v/>
      </c>
    </row>
    <row r="11900">
      <c r="B11900" s="28">
        <f>IF(C11900&lt; $D$4+1,MOD(((ROW(B11900)-ROW(B$7))),$C$5)+1,"")</f>
        <v/>
      </c>
      <c r="C11900" s="28">
        <f>ROUNDDOWN(((ROW(C11900)-ROW(C$7))/C$5)+1,0)</f>
        <v/>
      </c>
    </row>
    <row r="11901">
      <c r="B11901" s="28">
        <f>IF(C11901&lt; $D$4+1,MOD(((ROW(B11901)-ROW(B$7))),$C$5)+1,"")</f>
        <v/>
      </c>
      <c r="C11901" s="28">
        <f>ROUNDDOWN(((ROW(C11901)-ROW(C$7))/C$5)+1,0)</f>
        <v/>
      </c>
    </row>
    <row r="11902">
      <c r="B11902" s="28">
        <f>IF(C11902&lt; $D$4+1,MOD(((ROW(B11902)-ROW(B$7))),$C$5)+1,"")</f>
        <v/>
      </c>
      <c r="C11902" s="28">
        <f>ROUNDDOWN(((ROW(C11902)-ROW(C$7))/C$5)+1,0)</f>
        <v/>
      </c>
    </row>
    <row r="11903">
      <c r="B11903" s="28">
        <f>IF(C11903&lt; $D$4+1,MOD(((ROW(B11903)-ROW(B$7))),$C$5)+1,"")</f>
        <v/>
      </c>
      <c r="C11903" s="28">
        <f>ROUNDDOWN(((ROW(C11903)-ROW(C$7))/C$5)+1,0)</f>
        <v/>
      </c>
    </row>
    <row r="11904">
      <c r="B11904" s="28">
        <f>IF(C11904&lt; $D$4+1,MOD(((ROW(B11904)-ROW(B$7))),$C$5)+1,"")</f>
        <v/>
      </c>
      <c r="C11904" s="28">
        <f>ROUNDDOWN(((ROW(C11904)-ROW(C$7))/C$5)+1,0)</f>
        <v/>
      </c>
    </row>
    <row r="11905">
      <c r="B11905" s="28">
        <f>IF(C11905&lt; $D$4+1,MOD(((ROW(B11905)-ROW(B$7))),$C$5)+1,"")</f>
        <v/>
      </c>
      <c r="C11905" s="28">
        <f>ROUNDDOWN(((ROW(C11905)-ROW(C$7))/C$5)+1,0)</f>
        <v/>
      </c>
    </row>
    <row r="11906">
      <c r="B11906" s="28">
        <f>IF(C11906&lt; $D$4+1,MOD(((ROW(B11906)-ROW(B$7))),$C$5)+1,"")</f>
        <v/>
      </c>
      <c r="C11906" s="28">
        <f>ROUNDDOWN(((ROW(C11906)-ROW(C$7))/C$5)+1,0)</f>
        <v/>
      </c>
    </row>
    <row r="11907">
      <c r="B11907" s="28">
        <f>IF(C11907&lt; $D$4+1,MOD(((ROW(B11907)-ROW(B$7))),$C$5)+1,"")</f>
        <v/>
      </c>
      <c r="C11907" s="28">
        <f>ROUNDDOWN(((ROW(C11907)-ROW(C$7))/C$5)+1,0)</f>
        <v/>
      </c>
    </row>
    <row r="11908">
      <c r="B11908" s="28">
        <f>IF(C11908&lt; $D$4+1,MOD(((ROW(B11908)-ROW(B$7))),$C$5)+1,"")</f>
        <v/>
      </c>
      <c r="C11908" s="28">
        <f>ROUNDDOWN(((ROW(C11908)-ROW(C$7))/C$5)+1,0)</f>
        <v/>
      </c>
    </row>
    <row r="11909">
      <c r="B11909" s="28">
        <f>IF(C11909&lt; $D$4+1,MOD(((ROW(B11909)-ROW(B$7))),$C$5)+1,"")</f>
        <v/>
      </c>
      <c r="C11909" s="28">
        <f>ROUNDDOWN(((ROW(C11909)-ROW(C$7))/C$5)+1,0)</f>
        <v/>
      </c>
    </row>
    <row r="11910">
      <c r="B11910" s="28">
        <f>IF(C11910&lt; $D$4+1,MOD(((ROW(B11910)-ROW(B$7))),$C$5)+1,"")</f>
        <v/>
      </c>
      <c r="C11910" s="28">
        <f>ROUNDDOWN(((ROW(C11910)-ROW(C$7))/C$5)+1,0)</f>
        <v/>
      </c>
    </row>
    <row r="11911">
      <c r="B11911" s="28">
        <f>IF(C11911&lt; $D$4+1,MOD(((ROW(B11911)-ROW(B$7))),$C$5)+1,"")</f>
        <v/>
      </c>
      <c r="C11911" s="28">
        <f>ROUNDDOWN(((ROW(C11911)-ROW(C$7))/C$5)+1,0)</f>
        <v/>
      </c>
    </row>
    <row r="11912">
      <c r="B11912" s="28">
        <f>IF(C11912&lt; $D$4+1,MOD(((ROW(B11912)-ROW(B$7))),$C$5)+1,"")</f>
        <v/>
      </c>
      <c r="C11912" s="28">
        <f>ROUNDDOWN(((ROW(C11912)-ROW(C$7))/C$5)+1,0)</f>
        <v/>
      </c>
    </row>
    <row r="11913">
      <c r="B11913" s="28">
        <f>IF(C11913&lt; $D$4+1,MOD(((ROW(B11913)-ROW(B$7))),$C$5)+1,"")</f>
        <v/>
      </c>
      <c r="C11913" s="28">
        <f>ROUNDDOWN(((ROW(C11913)-ROW(C$7))/C$5)+1,0)</f>
        <v/>
      </c>
    </row>
    <row r="11914">
      <c r="B11914" s="28">
        <f>IF(C11914&lt; $D$4+1,MOD(((ROW(B11914)-ROW(B$7))),$C$5)+1,"")</f>
        <v/>
      </c>
      <c r="C11914" s="28">
        <f>ROUNDDOWN(((ROW(C11914)-ROW(C$7))/C$5)+1,0)</f>
        <v/>
      </c>
    </row>
    <row r="11915">
      <c r="B11915" s="28">
        <f>IF(C11915&lt; $D$4+1,MOD(((ROW(B11915)-ROW(B$7))),$C$5)+1,"")</f>
        <v/>
      </c>
      <c r="C11915" s="28">
        <f>ROUNDDOWN(((ROW(C11915)-ROW(C$7))/C$5)+1,0)</f>
        <v/>
      </c>
    </row>
    <row r="11916">
      <c r="B11916" s="28">
        <f>IF(C11916&lt; $D$4+1,MOD(((ROW(B11916)-ROW(B$7))),$C$5)+1,"")</f>
        <v/>
      </c>
      <c r="C11916" s="28">
        <f>ROUNDDOWN(((ROW(C11916)-ROW(C$7))/C$5)+1,0)</f>
        <v/>
      </c>
    </row>
    <row r="11917">
      <c r="B11917" s="28">
        <f>IF(C11917&lt; $D$4+1,MOD(((ROW(B11917)-ROW(B$7))),$C$5)+1,"")</f>
        <v/>
      </c>
      <c r="C11917" s="28">
        <f>ROUNDDOWN(((ROW(C11917)-ROW(C$7))/C$5)+1,0)</f>
        <v/>
      </c>
    </row>
    <row r="11918">
      <c r="B11918" s="28">
        <f>IF(C11918&lt; $D$4+1,MOD(((ROW(B11918)-ROW(B$7))),$C$5)+1,"")</f>
        <v/>
      </c>
      <c r="C11918" s="28">
        <f>ROUNDDOWN(((ROW(C11918)-ROW(C$7))/C$5)+1,0)</f>
        <v/>
      </c>
    </row>
    <row r="11919">
      <c r="B11919" s="28">
        <f>IF(C11919&lt; $D$4+1,MOD(((ROW(B11919)-ROW(B$7))),$C$5)+1,"")</f>
        <v/>
      </c>
      <c r="C11919" s="28">
        <f>ROUNDDOWN(((ROW(C11919)-ROW(C$7))/C$5)+1,0)</f>
        <v/>
      </c>
    </row>
    <row r="11920">
      <c r="B11920" s="28">
        <f>IF(C11920&lt; $D$4+1,MOD(((ROW(B11920)-ROW(B$7))),$C$5)+1,"")</f>
        <v/>
      </c>
      <c r="C11920" s="28">
        <f>ROUNDDOWN(((ROW(C11920)-ROW(C$7))/C$5)+1,0)</f>
        <v/>
      </c>
    </row>
    <row r="11921">
      <c r="B11921" s="28">
        <f>IF(C11921&lt; $D$4+1,MOD(((ROW(B11921)-ROW(B$7))),$C$5)+1,"")</f>
        <v/>
      </c>
      <c r="C11921" s="28">
        <f>ROUNDDOWN(((ROW(C11921)-ROW(C$7))/C$5)+1,0)</f>
        <v/>
      </c>
    </row>
    <row r="11922">
      <c r="B11922" s="28">
        <f>IF(C11922&lt; $D$4+1,MOD(((ROW(B11922)-ROW(B$7))),$C$5)+1,"")</f>
        <v/>
      </c>
      <c r="C11922" s="28">
        <f>ROUNDDOWN(((ROW(C11922)-ROW(C$7))/C$5)+1,0)</f>
        <v/>
      </c>
    </row>
    <row r="11923">
      <c r="B11923" s="28">
        <f>IF(C11923&lt; $D$4+1,MOD(((ROW(B11923)-ROW(B$7))),$C$5)+1,"")</f>
        <v/>
      </c>
      <c r="C11923" s="28">
        <f>ROUNDDOWN(((ROW(C11923)-ROW(C$7))/C$5)+1,0)</f>
        <v/>
      </c>
    </row>
    <row r="11924">
      <c r="B11924" s="28">
        <f>IF(C11924&lt; $D$4+1,MOD(((ROW(B11924)-ROW(B$7))),$C$5)+1,"")</f>
        <v/>
      </c>
      <c r="C11924" s="28">
        <f>ROUNDDOWN(((ROW(C11924)-ROW(C$7))/C$5)+1,0)</f>
        <v/>
      </c>
    </row>
    <row r="11925">
      <c r="B11925" s="28">
        <f>IF(C11925&lt; $D$4+1,MOD(((ROW(B11925)-ROW(B$7))),$C$5)+1,"")</f>
        <v/>
      </c>
      <c r="C11925" s="28">
        <f>ROUNDDOWN(((ROW(C11925)-ROW(C$7))/C$5)+1,0)</f>
        <v/>
      </c>
    </row>
    <row r="11926">
      <c r="B11926" s="28">
        <f>IF(C11926&lt; $D$4+1,MOD(((ROW(B11926)-ROW(B$7))),$C$5)+1,"")</f>
        <v/>
      </c>
      <c r="C11926" s="28">
        <f>ROUNDDOWN(((ROW(C11926)-ROW(C$7))/C$5)+1,0)</f>
        <v/>
      </c>
    </row>
    <row r="11927">
      <c r="B11927" s="28">
        <f>IF(C11927&lt; $D$4+1,MOD(((ROW(B11927)-ROW(B$7))),$C$5)+1,"")</f>
        <v/>
      </c>
      <c r="C11927" s="28">
        <f>ROUNDDOWN(((ROW(C11927)-ROW(C$7))/C$5)+1,0)</f>
        <v/>
      </c>
    </row>
    <row r="11928">
      <c r="B11928" s="28">
        <f>IF(C11928&lt; $D$4+1,MOD(((ROW(B11928)-ROW(B$7))),$C$5)+1,"")</f>
        <v/>
      </c>
      <c r="C11928" s="28">
        <f>ROUNDDOWN(((ROW(C11928)-ROW(C$7))/C$5)+1,0)</f>
        <v/>
      </c>
    </row>
    <row r="11929">
      <c r="B11929" s="28">
        <f>IF(C11929&lt; $D$4+1,MOD(((ROW(B11929)-ROW(B$7))),$C$5)+1,"")</f>
        <v/>
      </c>
      <c r="C11929" s="28">
        <f>ROUNDDOWN(((ROW(C11929)-ROW(C$7))/C$5)+1,0)</f>
        <v/>
      </c>
    </row>
    <row r="11930">
      <c r="B11930" s="28">
        <f>IF(C11930&lt; $D$4+1,MOD(((ROW(B11930)-ROW(B$7))),$C$5)+1,"")</f>
        <v/>
      </c>
      <c r="C11930" s="28">
        <f>ROUNDDOWN(((ROW(C11930)-ROW(C$7))/C$5)+1,0)</f>
        <v/>
      </c>
    </row>
    <row r="11931">
      <c r="B11931" s="28">
        <f>IF(C11931&lt; $D$4+1,MOD(((ROW(B11931)-ROW(B$7))),$C$5)+1,"")</f>
        <v/>
      </c>
      <c r="C11931" s="28">
        <f>ROUNDDOWN(((ROW(C11931)-ROW(C$7))/C$5)+1,0)</f>
        <v/>
      </c>
    </row>
    <row r="11932">
      <c r="B11932" s="28">
        <f>IF(C11932&lt; $D$4+1,MOD(((ROW(B11932)-ROW(B$7))),$C$5)+1,"")</f>
        <v/>
      </c>
      <c r="C11932" s="28">
        <f>ROUNDDOWN(((ROW(C11932)-ROW(C$7))/C$5)+1,0)</f>
        <v/>
      </c>
    </row>
    <row r="11933">
      <c r="B11933" s="28">
        <f>IF(C11933&lt; $D$4+1,MOD(((ROW(B11933)-ROW(B$7))),$C$5)+1,"")</f>
        <v/>
      </c>
      <c r="C11933" s="28">
        <f>ROUNDDOWN(((ROW(C11933)-ROW(C$7))/C$5)+1,0)</f>
        <v/>
      </c>
    </row>
    <row r="11934">
      <c r="B11934" s="28">
        <f>IF(C11934&lt; $D$4+1,MOD(((ROW(B11934)-ROW(B$7))),$C$5)+1,"")</f>
        <v/>
      </c>
      <c r="C11934" s="28">
        <f>ROUNDDOWN(((ROW(C11934)-ROW(C$7))/C$5)+1,0)</f>
        <v/>
      </c>
    </row>
    <row r="11935">
      <c r="B11935" s="28">
        <f>IF(C11935&lt; $D$4+1,MOD(((ROW(B11935)-ROW(B$7))),$C$5)+1,"")</f>
        <v/>
      </c>
      <c r="C11935" s="28">
        <f>ROUNDDOWN(((ROW(C11935)-ROW(C$7))/C$5)+1,0)</f>
        <v/>
      </c>
    </row>
    <row r="11936">
      <c r="B11936" s="28">
        <f>IF(C11936&lt; $D$4+1,MOD(((ROW(B11936)-ROW(B$7))),$C$5)+1,"")</f>
        <v/>
      </c>
      <c r="C11936" s="28">
        <f>ROUNDDOWN(((ROW(C11936)-ROW(C$7))/C$5)+1,0)</f>
        <v/>
      </c>
    </row>
    <row r="11937">
      <c r="B11937" s="28">
        <f>IF(C11937&lt; $D$4+1,MOD(((ROW(B11937)-ROW(B$7))),$C$5)+1,"")</f>
        <v/>
      </c>
      <c r="C11937" s="28">
        <f>ROUNDDOWN(((ROW(C11937)-ROW(C$7))/C$5)+1,0)</f>
        <v/>
      </c>
    </row>
    <row r="11938">
      <c r="B11938" s="28">
        <f>IF(C11938&lt; $D$4+1,MOD(((ROW(B11938)-ROW(B$7))),$C$5)+1,"")</f>
        <v/>
      </c>
      <c r="C11938" s="28">
        <f>ROUNDDOWN(((ROW(C11938)-ROW(C$7))/C$5)+1,0)</f>
        <v/>
      </c>
    </row>
    <row r="11939">
      <c r="B11939" s="28">
        <f>IF(C11939&lt; $D$4+1,MOD(((ROW(B11939)-ROW(B$7))),$C$5)+1,"")</f>
        <v/>
      </c>
      <c r="C11939" s="28">
        <f>ROUNDDOWN(((ROW(C11939)-ROW(C$7))/C$5)+1,0)</f>
        <v/>
      </c>
    </row>
    <row r="11940">
      <c r="B11940" s="28">
        <f>IF(C11940&lt; $D$4+1,MOD(((ROW(B11940)-ROW(B$7))),$C$5)+1,"")</f>
        <v/>
      </c>
      <c r="C11940" s="28">
        <f>ROUNDDOWN(((ROW(C11940)-ROW(C$7))/C$5)+1,0)</f>
        <v/>
      </c>
    </row>
    <row r="11941">
      <c r="B11941" s="28">
        <f>IF(C11941&lt; $D$4+1,MOD(((ROW(B11941)-ROW(B$7))),$C$5)+1,"")</f>
        <v/>
      </c>
      <c r="C11941" s="28">
        <f>ROUNDDOWN(((ROW(C11941)-ROW(C$7))/C$5)+1,0)</f>
        <v/>
      </c>
    </row>
    <row r="11942">
      <c r="B11942" s="28">
        <f>IF(C11942&lt; $D$4+1,MOD(((ROW(B11942)-ROW(B$7))),$C$5)+1,"")</f>
        <v/>
      </c>
      <c r="C11942" s="28">
        <f>ROUNDDOWN(((ROW(C11942)-ROW(C$7))/C$5)+1,0)</f>
        <v/>
      </c>
    </row>
    <row r="11943">
      <c r="B11943" s="28">
        <f>IF(C11943&lt; $D$4+1,MOD(((ROW(B11943)-ROW(B$7))),$C$5)+1,"")</f>
        <v/>
      </c>
      <c r="C11943" s="28">
        <f>ROUNDDOWN(((ROW(C11943)-ROW(C$7))/C$5)+1,0)</f>
        <v/>
      </c>
    </row>
    <row r="11944">
      <c r="B11944" s="28">
        <f>IF(C11944&lt; $D$4+1,MOD(((ROW(B11944)-ROW(B$7))),$C$5)+1,"")</f>
        <v/>
      </c>
      <c r="C11944" s="28">
        <f>ROUNDDOWN(((ROW(C11944)-ROW(C$7))/C$5)+1,0)</f>
        <v/>
      </c>
    </row>
    <row r="11945">
      <c r="B11945" s="28">
        <f>IF(C11945&lt; $D$4+1,MOD(((ROW(B11945)-ROW(B$7))),$C$5)+1,"")</f>
        <v/>
      </c>
      <c r="C11945" s="28">
        <f>ROUNDDOWN(((ROW(C11945)-ROW(C$7))/C$5)+1,0)</f>
        <v/>
      </c>
    </row>
    <row r="11946">
      <c r="B11946" s="28">
        <f>IF(C11946&lt; $D$4+1,MOD(((ROW(B11946)-ROW(B$7))),$C$5)+1,"")</f>
        <v/>
      </c>
      <c r="C11946" s="28">
        <f>ROUNDDOWN(((ROW(C11946)-ROW(C$7))/C$5)+1,0)</f>
        <v/>
      </c>
    </row>
    <row r="11947">
      <c r="B11947" s="28">
        <f>IF(C11947&lt; $D$4+1,MOD(((ROW(B11947)-ROW(B$7))),$C$5)+1,"")</f>
        <v/>
      </c>
      <c r="C11947" s="28">
        <f>ROUNDDOWN(((ROW(C11947)-ROW(C$7))/C$5)+1,0)</f>
        <v/>
      </c>
    </row>
    <row r="11948">
      <c r="B11948" s="28">
        <f>IF(C11948&lt; $D$4+1,MOD(((ROW(B11948)-ROW(B$7))),$C$5)+1,"")</f>
        <v/>
      </c>
      <c r="C11948" s="28">
        <f>ROUNDDOWN(((ROW(C11948)-ROW(C$7))/C$5)+1,0)</f>
        <v/>
      </c>
    </row>
    <row r="11949">
      <c r="B11949" s="28">
        <f>IF(C11949&lt; $D$4+1,MOD(((ROW(B11949)-ROW(B$7))),$C$5)+1,"")</f>
        <v/>
      </c>
      <c r="C11949" s="28">
        <f>ROUNDDOWN(((ROW(C11949)-ROW(C$7))/C$5)+1,0)</f>
        <v/>
      </c>
    </row>
    <row r="11950">
      <c r="B11950" s="28">
        <f>IF(C11950&lt; $D$4+1,MOD(((ROW(B11950)-ROW(B$7))),$C$5)+1,"")</f>
        <v/>
      </c>
      <c r="C11950" s="28">
        <f>ROUNDDOWN(((ROW(C11950)-ROW(C$7))/C$5)+1,0)</f>
        <v/>
      </c>
    </row>
    <row r="11951">
      <c r="B11951" s="28">
        <f>IF(C11951&lt; $D$4+1,MOD(((ROW(B11951)-ROW(B$7))),$C$5)+1,"")</f>
        <v/>
      </c>
      <c r="C11951" s="28">
        <f>ROUNDDOWN(((ROW(C11951)-ROW(C$7))/C$5)+1,0)</f>
        <v/>
      </c>
    </row>
    <row r="11952">
      <c r="B11952" s="28">
        <f>IF(C11952&lt; $D$4+1,MOD(((ROW(B11952)-ROW(B$7))),$C$5)+1,"")</f>
        <v/>
      </c>
      <c r="C11952" s="28">
        <f>ROUNDDOWN(((ROW(C11952)-ROW(C$7))/C$5)+1,0)</f>
        <v/>
      </c>
    </row>
    <row r="11953">
      <c r="B11953" s="28">
        <f>IF(C11953&lt; $D$4+1,MOD(((ROW(B11953)-ROW(B$7))),$C$5)+1,"")</f>
        <v/>
      </c>
      <c r="C11953" s="28">
        <f>ROUNDDOWN(((ROW(C11953)-ROW(C$7))/C$5)+1,0)</f>
        <v/>
      </c>
    </row>
    <row r="11954">
      <c r="B11954" s="28">
        <f>IF(C11954&lt; $D$4+1,MOD(((ROW(B11954)-ROW(B$7))),$C$5)+1,"")</f>
        <v/>
      </c>
      <c r="C11954" s="28">
        <f>ROUNDDOWN(((ROW(C11954)-ROW(C$7))/C$5)+1,0)</f>
        <v/>
      </c>
    </row>
    <row r="11955">
      <c r="B11955" s="28">
        <f>IF(C11955&lt; $D$4+1,MOD(((ROW(B11955)-ROW(B$7))),$C$5)+1,"")</f>
        <v/>
      </c>
      <c r="C11955" s="28">
        <f>ROUNDDOWN(((ROW(C11955)-ROW(C$7))/C$5)+1,0)</f>
        <v/>
      </c>
    </row>
    <row r="11956">
      <c r="B11956" s="28">
        <f>IF(C11956&lt; $D$4+1,MOD(((ROW(B11956)-ROW(B$7))),$C$5)+1,"")</f>
        <v/>
      </c>
      <c r="C11956" s="28">
        <f>ROUNDDOWN(((ROW(C11956)-ROW(C$7))/C$5)+1,0)</f>
        <v/>
      </c>
    </row>
    <row r="11957">
      <c r="B11957" s="28">
        <f>IF(C11957&lt; $D$4+1,MOD(((ROW(B11957)-ROW(B$7))),$C$5)+1,"")</f>
        <v/>
      </c>
      <c r="C11957" s="28">
        <f>ROUNDDOWN(((ROW(C11957)-ROW(C$7))/C$5)+1,0)</f>
        <v/>
      </c>
    </row>
    <row r="11958">
      <c r="B11958" s="28">
        <f>IF(C11958&lt; $D$4+1,MOD(((ROW(B11958)-ROW(B$7))),$C$5)+1,"")</f>
        <v/>
      </c>
      <c r="C11958" s="28">
        <f>ROUNDDOWN(((ROW(C11958)-ROW(C$7))/C$5)+1,0)</f>
        <v/>
      </c>
    </row>
    <row r="11959">
      <c r="B11959" s="28">
        <f>IF(C11959&lt; $D$4+1,MOD(((ROW(B11959)-ROW(B$7))),$C$5)+1,"")</f>
        <v/>
      </c>
      <c r="C11959" s="28">
        <f>ROUNDDOWN(((ROW(C11959)-ROW(C$7))/C$5)+1,0)</f>
        <v/>
      </c>
    </row>
    <row r="11960">
      <c r="B11960" s="28">
        <f>IF(C11960&lt; $D$4+1,MOD(((ROW(B11960)-ROW(B$7))),$C$5)+1,"")</f>
        <v/>
      </c>
      <c r="C11960" s="28">
        <f>ROUNDDOWN(((ROW(C11960)-ROW(C$7))/C$5)+1,0)</f>
        <v/>
      </c>
    </row>
    <row r="11961">
      <c r="B11961" s="28">
        <f>IF(C11961&lt; $D$4+1,MOD(((ROW(B11961)-ROW(B$7))),$C$5)+1,"")</f>
        <v/>
      </c>
      <c r="C11961" s="28">
        <f>ROUNDDOWN(((ROW(C11961)-ROW(C$7))/C$5)+1,0)</f>
        <v/>
      </c>
    </row>
    <row r="11962">
      <c r="B11962" s="28">
        <f>IF(C11962&lt; $D$4+1,MOD(((ROW(B11962)-ROW(B$7))),$C$5)+1,"")</f>
        <v/>
      </c>
      <c r="C11962" s="28">
        <f>ROUNDDOWN(((ROW(C11962)-ROW(C$7))/C$5)+1,0)</f>
        <v/>
      </c>
    </row>
    <row r="11963">
      <c r="B11963" s="28">
        <f>IF(C11963&lt; $D$4+1,MOD(((ROW(B11963)-ROW(B$7))),$C$5)+1,"")</f>
        <v/>
      </c>
      <c r="C11963" s="28">
        <f>ROUNDDOWN(((ROW(C11963)-ROW(C$7))/C$5)+1,0)</f>
        <v/>
      </c>
    </row>
    <row r="11964">
      <c r="B11964" s="28">
        <f>IF(C11964&lt; $D$4+1,MOD(((ROW(B11964)-ROW(B$7))),$C$5)+1,"")</f>
        <v/>
      </c>
      <c r="C11964" s="28">
        <f>ROUNDDOWN(((ROW(C11964)-ROW(C$7))/C$5)+1,0)</f>
        <v/>
      </c>
    </row>
    <row r="11965">
      <c r="B11965" s="28">
        <f>IF(C11965&lt; $D$4+1,MOD(((ROW(B11965)-ROW(B$7))),$C$5)+1,"")</f>
        <v/>
      </c>
      <c r="C11965" s="28">
        <f>ROUNDDOWN(((ROW(C11965)-ROW(C$7))/C$5)+1,0)</f>
        <v/>
      </c>
    </row>
    <row r="11966">
      <c r="B11966" s="28">
        <f>IF(C11966&lt; $D$4+1,MOD(((ROW(B11966)-ROW(B$7))),$C$5)+1,"")</f>
        <v/>
      </c>
      <c r="C11966" s="28">
        <f>ROUNDDOWN(((ROW(C11966)-ROW(C$7))/C$5)+1,0)</f>
        <v/>
      </c>
    </row>
    <row r="11967">
      <c r="B11967" s="28">
        <f>IF(C11967&lt; $D$4+1,MOD(((ROW(B11967)-ROW(B$7))),$C$5)+1,"")</f>
        <v/>
      </c>
      <c r="C11967" s="28">
        <f>ROUNDDOWN(((ROW(C11967)-ROW(C$7))/C$5)+1,0)</f>
        <v/>
      </c>
    </row>
    <row r="11968">
      <c r="B11968" s="28">
        <f>IF(C11968&lt; $D$4+1,MOD(((ROW(B11968)-ROW(B$7))),$C$5)+1,"")</f>
        <v/>
      </c>
      <c r="C11968" s="28">
        <f>ROUNDDOWN(((ROW(C11968)-ROW(C$7))/C$5)+1,0)</f>
        <v/>
      </c>
    </row>
    <row r="11969">
      <c r="B11969" s="28">
        <f>IF(C11969&lt; $D$4+1,MOD(((ROW(B11969)-ROW(B$7))),$C$5)+1,"")</f>
        <v/>
      </c>
      <c r="C11969" s="28">
        <f>ROUNDDOWN(((ROW(C11969)-ROW(C$7))/C$5)+1,0)</f>
        <v/>
      </c>
    </row>
    <row r="11970">
      <c r="B11970" s="28">
        <f>IF(C11970&lt; $D$4+1,MOD(((ROW(B11970)-ROW(B$7))),$C$5)+1,"")</f>
        <v/>
      </c>
      <c r="C11970" s="28">
        <f>ROUNDDOWN(((ROW(C11970)-ROW(C$7))/C$5)+1,0)</f>
        <v/>
      </c>
    </row>
    <row r="11971">
      <c r="B11971" s="28">
        <f>IF(C11971&lt; $D$4+1,MOD(((ROW(B11971)-ROW(B$7))),$C$5)+1,"")</f>
        <v/>
      </c>
      <c r="C11971" s="28">
        <f>ROUNDDOWN(((ROW(C11971)-ROW(C$7))/C$5)+1,0)</f>
        <v/>
      </c>
    </row>
    <row r="11972">
      <c r="B11972" s="28">
        <f>IF(C11972&lt; $D$4+1,MOD(((ROW(B11972)-ROW(B$7))),$C$5)+1,"")</f>
        <v/>
      </c>
      <c r="C11972" s="28">
        <f>ROUNDDOWN(((ROW(C11972)-ROW(C$7))/C$5)+1,0)</f>
        <v/>
      </c>
    </row>
    <row r="11973">
      <c r="B11973" s="28">
        <f>IF(C11973&lt; $D$4+1,MOD(((ROW(B11973)-ROW(B$7))),$C$5)+1,"")</f>
        <v/>
      </c>
      <c r="C11973" s="28">
        <f>ROUNDDOWN(((ROW(C11973)-ROW(C$7))/C$5)+1,0)</f>
        <v/>
      </c>
    </row>
    <row r="11974">
      <c r="B11974" s="28">
        <f>IF(C11974&lt; $D$4+1,MOD(((ROW(B11974)-ROW(B$7))),$C$5)+1,"")</f>
        <v/>
      </c>
      <c r="C11974" s="28">
        <f>ROUNDDOWN(((ROW(C11974)-ROW(C$7))/C$5)+1,0)</f>
        <v/>
      </c>
    </row>
    <row r="11975">
      <c r="B11975" s="28">
        <f>IF(C11975&lt; $D$4+1,MOD(((ROW(B11975)-ROW(B$7))),$C$5)+1,"")</f>
        <v/>
      </c>
      <c r="C11975" s="28">
        <f>ROUNDDOWN(((ROW(C11975)-ROW(C$7))/C$5)+1,0)</f>
        <v/>
      </c>
    </row>
    <row r="11976">
      <c r="B11976" s="28">
        <f>IF(C11976&lt; $D$4+1,MOD(((ROW(B11976)-ROW(B$7))),$C$5)+1,"")</f>
        <v/>
      </c>
      <c r="C11976" s="28">
        <f>ROUNDDOWN(((ROW(C11976)-ROW(C$7))/C$5)+1,0)</f>
        <v/>
      </c>
    </row>
    <row r="11977">
      <c r="B11977" s="28">
        <f>IF(C11977&lt; $D$4+1,MOD(((ROW(B11977)-ROW(B$7))),$C$5)+1,"")</f>
        <v/>
      </c>
      <c r="C11977" s="28">
        <f>ROUNDDOWN(((ROW(C11977)-ROW(C$7))/C$5)+1,0)</f>
        <v/>
      </c>
    </row>
    <row r="11978">
      <c r="B11978" s="28">
        <f>IF(C11978&lt; $D$4+1,MOD(((ROW(B11978)-ROW(B$7))),$C$5)+1,"")</f>
        <v/>
      </c>
      <c r="C11978" s="28">
        <f>ROUNDDOWN(((ROW(C11978)-ROW(C$7))/C$5)+1,0)</f>
        <v/>
      </c>
    </row>
    <row r="11979">
      <c r="B11979" s="28">
        <f>IF(C11979&lt; $D$4+1,MOD(((ROW(B11979)-ROW(B$7))),$C$5)+1,"")</f>
        <v/>
      </c>
      <c r="C11979" s="28">
        <f>ROUNDDOWN(((ROW(C11979)-ROW(C$7))/C$5)+1,0)</f>
        <v/>
      </c>
    </row>
    <row r="11980">
      <c r="B11980" s="28">
        <f>IF(C11980&lt; $D$4+1,MOD(((ROW(B11980)-ROW(B$7))),$C$5)+1,"")</f>
        <v/>
      </c>
      <c r="C11980" s="28">
        <f>ROUNDDOWN(((ROW(C11980)-ROW(C$7))/C$5)+1,0)</f>
        <v/>
      </c>
    </row>
    <row r="11981">
      <c r="B11981" s="28">
        <f>IF(C11981&lt; $D$4+1,MOD(((ROW(B11981)-ROW(B$7))),$C$5)+1,"")</f>
        <v/>
      </c>
      <c r="C11981" s="28">
        <f>ROUNDDOWN(((ROW(C11981)-ROW(C$7))/C$5)+1,0)</f>
        <v/>
      </c>
    </row>
    <row r="11982">
      <c r="B11982" s="28">
        <f>IF(C11982&lt; $D$4+1,MOD(((ROW(B11982)-ROW(B$7))),$C$5)+1,"")</f>
        <v/>
      </c>
      <c r="C11982" s="28">
        <f>ROUNDDOWN(((ROW(C11982)-ROW(C$7))/C$5)+1,0)</f>
        <v/>
      </c>
    </row>
    <row r="11983">
      <c r="B11983" s="28">
        <f>IF(C11983&lt; $D$4+1,MOD(((ROW(B11983)-ROW(B$7))),$C$5)+1,"")</f>
        <v/>
      </c>
      <c r="C11983" s="28">
        <f>ROUNDDOWN(((ROW(C11983)-ROW(C$7))/C$5)+1,0)</f>
        <v/>
      </c>
    </row>
    <row r="11984">
      <c r="B11984" s="28">
        <f>IF(C11984&lt; $D$4+1,MOD(((ROW(B11984)-ROW(B$7))),$C$5)+1,"")</f>
        <v/>
      </c>
      <c r="C11984" s="28">
        <f>ROUNDDOWN(((ROW(C11984)-ROW(C$7))/C$5)+1,0)</f>
        <v/>
      </c>
    </row>
    <row r="11985">
      <c r="B11985" s="28">
        <f>IF(C11985&lt; $D$4+1,MOD(((ROW(B11985)-ROW(B$7))),$C$5)+1,"")</f>
        <v/>
      </c>
      <c r="C11985" s="28">
        <f>ROUNDDOWN(((ROW(C11985)-ROW(C$7))/C$5)+1,0)</f>
        <v/>
      </c>
    </row>
    <row r="11986">
      <c r="B11986" s="28">
        <f>IF(C11986&lt; $D$4+1,MOD(((ROW(B11986)-ROW(B$7))),$C$5)+1,"")</f>
        <v/>
      </c>
      <c r="C11986" s="28">
        <f>ROUNDDOWN(((ROW(C11986)-ROW(C$7))/C$5)+1,0)</f>
        <v/>
      </c>
    </row>
    <row r="11987">
      <c r="B11987" s="28">
        <f>IF(C11987&lt; $D$4+1,MOD(((ROW(B11987)-ROW(B$7))),$C$5)+1,"")</f>
        <v/>
      </c>
      <c r="C11987" s="28">
        <f>ROUNDDOWN(((ROW(C11987)-ROW(C$7))/C$5)+1,0)</f>
        <v/>
      </c>
    </row>
    <row r="11988">
      <c r="B11988" s="28">
        <f>IF(C11988&lt; $D$4+1,MOD(((ROW(B11988)-ROW(B$7))),$C$5)+1,"")</f>
        <v/>
      </c>
      <c r="C11988" s="28">
        <f>ROUNDDOWN(((ROW(C11988)-ROW(C$7))/C$5)+1,0)</f>
        <v/>
      </c>
    </row>
    <row r="11989">
      <c r="B11989" s="28">
        <f>IF(C11989&lt; $D$4+1,MOD(((ROW(B11989)-ROW(B$7))),$C$5)+1,"")</f>
        <v/>
      </c>
      <c r="C11989" s="28">
        <f>ROUNDDOWN(((ROW(C11989)-ROW(C$7))/C$5)+1,0)</f>
        <v/>
      </c>
    </row>
    <row r="11990">
      <c r="B11990" s="28">
        <f>IF(C11990&lt; $D$4+1,MOD(((ROW(B11990)-ROW(B$7))),$C$5)+1,"")</f>
        <v/>
      </c>
      <c r="C11990" s="28">
        <f>ROUNDDOWN(((ROW(C11990)-ROW(C$7))/C$5)+1,0)</f>
        <v/>
      </c>
    </row>
    <row r="11991">
      <c r="B11991" s="28">
        <f>IF(C11991&lt; $D$4+1,MOD(((ROW(B11991)-ROW(B$7))),$C$5)+1,"")</f>
        <v/>
      </c>
      <c r="C11991" s="28">
        <f>ROUNDDOWN(((ROW(C11991)-ROW(C$7))/C$5)+1,0)</f>
        <v/>
      </c>
    </row>
    <row r="11992">
      <c r="B11992" s="28">
        <f>IF(C11992&lt; $D$4+1,MOD(((ROW(B11992)-ROW(B$7))),$C$5)+1,"")</f>
        <v/>
      </c>
      <c r="C11992" s="28">
        <f>ROUNDDOWN(((ROW(C11992)-ROW(C$7))/C$5)+1,0)</f>
        <v/>
      </c>
    </row>
    <row r="11993">
      <c r="B11993" s="28">
        <f>IF(C11993&lt; $D$4+1,MOD(((ROW(B11993)-ROW(B$7))),$C$5)+1,"")</f>
        <v/>
      </c>
      <c r="C11993" s="28">
        <f>ROUNDDOWN(((ROW(C11993)-ROW(C$7))/C$5)+1,0)</f>
        <v/>
      </c>
    </row>
    <row r="11994">
      <c r="B11994" s="28">
        <f>IF(C11994&lt; $D$4+1,MOD(((ROW(B11994)-ROW(B$7))),$C$5)+1,"")</f>
        <v/>
      </c>
      <c r="C11994" s="28">
        <f>ROUNDDOWN(((ROW(C11994)-ROW(C$7))/C$5)+1,0)</f>
        <v/>
      </c>
    </row>
    <row r="11995">
      <c r="B11995" s="28">
        <f>IF(C11995&lt; $D$4+1,MOD(((ROW(B11995)-ROW(B$7))),$C$5)+1,"")</f>
        <v/>
      </c>
      <c r="C11995" s="28">
        <f>ROUNDDOWN(((ROW(C11995)-ROW(C$7))/C$5)+1,0)</f>
        <v/>
      </c>
    </row>
    <row r="11996">
      <c r="B11996" s="28">
        <f>IF(C11996&lt; $D$4+1,MOD(((ROW(B11996)-ROW(B$7))),$C$5)+1,"")</f>
        <v/>
      </c>
      <c r="C11996" s="28">
        <f>ROUNDDOWN(((ROW(C11996)-ROW(C$7))/C$5)+1,0)</f>
        <v/>
      </c>
    </row>
    <row r="11997">
      <c r="B11997" s="28">
        <f>IF(C11997&lt; $D$4+1,MOD(((ROW(B11997)-ROW(B$7))),$C$5)+1,"")</f>
        <v/>
      </c>
      <c r="C11997" s="28">
        <f>ROUNDDOWN(((ROW(C11997)-ROW(C$7))/C$5)+1,0)</f>
        <v/>
      </c>
    </row>
    <row r="11998">
      <c r="B11998" s="28">
        <f>IF(C11998&lt; $D$4+1,MOD(((ROW(B11998)-ROW(B$7))),$C$5)+1,"")</f>
        <v/>
      </c>
      <c r="C11998" s="28">
        <f>ROUNDDOWN(((ROW(C11998)-ROW(C$7))/C$5)+1,0)</f>
        <v/>
      </c>
    </row>
    <row r="11999">
      <c r="B11999" s="28">
        <f>IF(C11999&lt; $D$4+1,MOD(((ROW(B11999)-ROW(B$7))),$C$5)+1,"")</f>
        <v/>
      </c>
      <c r="C11999" s="28">
        <f>ROUNDDOWN(((ROW(C11999)-ROW(C$7))/C$5)+1,0)</f>
        <v/>
      </c>
    </row>
    <row r="12000">
      <c r="B12000" s="28">
        <f>IF(C12000&lt; $D$4+1,MOD(((ROW(B12000)-ROW(B$7))),$C$5)+1,"")</f>
        <v/>
      </c>
      <c r="C12000" s="28">
        <f>ROUNDDOWN(((ROW(C12000)-ROW(C$7))/C$5)+1,0)</f>
        <v/>
      </c>
    </row>
    <row r="12001">
      <c r="B12001" s="28">
        <f>IF(C12001&lt; $D$4+1,MOD(((ROW(B12001)-ROW(B$7))),$C$5)+1,"")</f>
        <v/>
      </c>
      <c r="C12001" s="28">
        <f>ROUNDDOWN(((ROW(C12001)-ROW(C$7))/C$5)+1,0)</f>
        <v/>
      </c>
    </row>
    <row r="12002">
      <c r="B12002" s="28">
        <f>IF(C12002&lt; $D$4+1,MOD(((ROW(B12002)-ROW(B$7))),$C$5)+1,"")</f>
        <v/>
      </c>
      <c r="C12002" s="28">
        <f>ROUNDDOWN(((ROW(C12002)-ROW(C$7))/C$5)+1,0)</f>
        <v/>
      </c>
    </row>
    <row r="12003">
      <c r="B12003" s="28">
        <f>IF(C12003&lt; $D$4+1,MOD(((ROW(B12003)-ROW(B$7))),$C$5)+1,"")</f>
        <v/>
      </c>
      <c r="C12003" s="28">
        <f>ROUNDDOWN(((ROW(C12003)-ROW(C$7))/C$5)+1,0)</f>
        <v/>
      </c>
    </row>
    <row r="12004">
      <c r="B12004" s="28">
        <f>IF(C12004&lt; $D$4+1,MOD(((ROW(B12004)-ROW(B$7))),$C$5)+1,"")</f>
        <v/>
      </c>
      <c r="C12004" s="28">
        <f>ROUNDDOWN(((ROW(C12004)-ROW(C$7))/C$5)+1,0)</f>
        <v/>
      </c>
    </row>
    <row r="12005">
      <c r="B12005" s="28">
        <f>IF(C12005&lt; $D$4+1,MOD(((ROW(B12005)-ROW(B$7))),$C$5)+1,"")</f>
        <v/>
      </c>
      <c r="C12005" s="28">
        <f>ROUNDDOWN(((ROW(C12005)-ROW(C$7))/C$5)+1,0)</f>
        <v/>
      </c>
    </row>
    <row r="12006">
      <c r="B12006" s="28">
        <f>IF(C12006&lt; $D$4+1,MOD(((ROW(B12006)-ROW(B$7))),$C$5)+1,"")</f>
        <v/>
      </c>
      <c r="C12006" s="28">
        <f>ROUNDDOWN(((ROW(C12006)-ROW(C$7))/C$5)+1,0)</f>
        <v/>
      </c>
    </row>
    <row r="12007">
      <c r="B12007" s="28">
        <f>IF(C12007&lt; $D$4+1,MOD(((ROW(B12007)-ROW(B$7))),$C$5)+1,"")</f>
        <v/>
      </c>
      <c r="C12007" s="28">
        <f>ROUNDDOWN(((ROW(C12007)-ROW(C$7))/C$5)+1,0)</f>
        <v/>
      </c>
    </row>
    <row r="12008">
      <c r="B12008" s="28">
        <f>IF(C12008&lt; $D$4+1,MOD(((ROW(B12008)-ROW(B$7))),$C$5)+1,"")</f>
        <v/>
      </c>
      <c r="C12008" s="28">
        <f>ROUNDDOWN(((ROW(C12008)-ROW(C$7))/C$5)+1,0)</f>
        <v/>
      </c>
    </row>
    <row r="12009">
      <c r="B12009" s="28">
        <f>IF(C12009&lt; $D$4+1,MOD(((ROW(B12009)-ROW(B$7))),$C$5)+1,"")</f>
        <v/>
      </c>
      <c r="C12009" s="28">
        <f>ROUNDDOWN(((ROW(C12009)-ROW(C$7))/C$5)+1,0)</f>
        <v/>
      </c>
    </row>
    <row r="12010">
      <c r="B12010" s="28">
        <f>IF(C12010&lt; $D$4+1,MOD(((ROW(B12010)-ROW(B$7))),$C$5)+1,"")</f>
        <v/>
      </c>
      <c r="C12010" s="28">
        <f>ROUNDDOWN(((ROW(C12010)-ROW(C$7))/C$5)+1,0)</f>
        <v/>
      </c>
    </row>
    <row r="12011">
      <c r="B12011" s="28">
        <f>IF(C12011&lt; $D$4+1,MOD(((ROW(B12011)-ROW(B$7))),$C$5)+1,"")</f>
        <v/>
      </c>
      <c r="C12011" s="28">
        <f>ROUNDDOWN(((ROW(C12011)-ROW(C$7))/C$5)+1,0)</f>
        <v/>
      </c>
    </row>
    <row r="12012">
      <c r="B12012" s="28">
        <f>IF(C12012&lt; $D$4+1,MOD(((ROW(B12012)-ROW(B$7))),$C$5)+1,"")</f>
        <v/>
      </c>
      <c r="C12012" s="28">
        <f>ROUNDDOWN(((ROW(C12012)-ROW(C$7))/C$5)+1,0)</f>
        <v/>
      </c>
    </row>
    <row r="12013">
      <c r="B12013" s="28">
        <f>IF(C12013&lt; $D$4+1,MOD(((ROW(B12013)-ROW(B$7))),$C$5)+1,"")</f>
        <v/>
      </c>
      <c r="C12013" s="28">
        <f>ROUNDDOWN(((ROW(C12013)-ROW(C$7))/C$5)+1,0)</f>
        <v/>
      </c>
    </row>
    <row r="12014">
      <c r="B12014" s="28">
        <f>IF(C12014&lt; $D$4+1,MOD(((ROW(B12014)-ROW(B$7))),$C$5)+1,"")</f>
        <v/>
      </c>
      <c r="C12014" s="28">
        <f>ROUNDDOWN(((ROW(C12014)-ROW(C$7))/C$5)+1,0)</f>
        <v/>
      </c>
    </row>
    <row r="12015">
      <c r="B12015" s="28">
        <f>IF(C12015&lt; $D$4+1,MOD(((ROW(B12015)-ROW(B$7))),$C$5)+1,"")</f>
        <v/>
      </c>
      <c r="C12015" s="28">
        <f>ROUNDDOWN(((ROW(C12015)-ROW(C$7))/C$5)+1,0)</f>
        <v/>
      </c>
    </row>
    <row r="12016">
      <c r="B12016" s="28">
        <f>IF(C12016&lt; $D$4+1,MOD(((ROW(B12016)-ROW(B$7))),$C$5)+1,"")</f>
        <v/>
      </c>
      <c r="C12016" s="28">
        <f>ROUNDDOWN(((ROW(C12016)-ROW(C$7))/C$5)+1,0)</f>
        <v/>
      </c>
    </row>
    <row r="12017">
      <c r="B12017" s="28">
        <f>IF(C12017&lt; $D$4+1,MOD(((ROW(B12017)-ROW(B$7))),$C$5)+1,"")</f>
        <v/>
      </c>
      <c r="C12017" s="28">
        <f>ROUNDDOWN(((ROW(C12017)-ROW(C$7))/C$5)+1,0)</f>
        <v/>
      </c>
    </row>
    <row r="12018">
      <c r="B12018" s="28">
        <f>IF(C12018&lt; $D$4+1,MOD(((ROW(B12018)-ROW(B$7))),$C$5)+1,"")</f>
        <v/>
      </c>
      <c r="C12018" s="28">
        <f>ROUNDDOWN(((ROW(C12018)-ROW(C$7))/C$5)+1,0)</f>
        <v/>
      </c>
    </row>
    <row r="12019">
      <c r="B12019" s="28">
        <f>IF(C12019&lt; $D$4+1,MOD(((ROW(B12019)-ROW(B$7))),$C$5)+1,"")</f>
        <v/>
      </c>
      <c r="C12019" s="28">
        <f>ROUNDDOWN(((ROW(C12019)-ROW(C$7))/C$5)+1,0)</f>
        <v/>
      </c>
    </row>
    <row r="12020">
      <c r="B12020" s="28">
        <f>IF(C12020&lt; $D$4+1,MOD(((ROW(B12020)-ROW(B$7))),$C$5)+1,"")</f>
        <v/>
      </c>
      <c r="C12020" s="28">
        <f>ROUNDDOWN(((ROW(C12020)-ROW(C$7))/C$5)+1,0)</f>
        <v/>
      </c>
    </row>
    <row r="12021">
      <c r="B12021" s="28">
        <f>IF(C12021&lt; $D$4+1,MOD(((ROW(B12021)-ROW(B$7))),$C$5)+1,"")</f>
        <v/>
      </c>
      <c r="C12021" s="28">
        <f>ROUNDDOWN(((ROW(C12021)-ROW(C$7))/C$5)+1,0)</f>
        <v/>
      </c>
    </row>
    <row r="12022">
      <c r="B12022" s="28">
        <f>IF(C12022&lt; $D$4+1,MOD(((ROW(B12022)-ROW(B$7))),$C$5)+1,"")</f>
        <v/>
      </c>
      <c r="C12022" s="28">
        <f>ROUNDDOWN(((ROW(C12022)-ROW(C$7))/C$5)+1,0)</f>
        <v/>
      </c>
    </row>
    <row r="12023">
      <c r="B12023" s="28">
        <f>IF(C12023&lt; $D$4+1,MOD(((ROW(B12023)-ROW(B$7))),$C$5)+1,"")</f>
        <v/>
      </c>
      <c r="C12023" s="28">
        <f>ROUNDDOWN(((ROW(C12023)-ROW(C$7))/C$5)+1,0)</f>
        <v/>
      </c>
    </row>
    <row r="12024">
      <c r="B12024" s="28">
        <f>IF(C12024&lt; $D$4+1,MOD(((ROW(B12024)-ROW(B$7))),$C$5)+1,"")</f>
        <v/>
      </c>
      <c r="C12024" s="28">
        <f>ROUNDDOWN(((ROW(C12024)-ROW(C$7))/C$5)+1,0)</f>
        <v/>
      </c>
    </row>
    <row r="12025">
      <c r="B12025" s="28">
        <f>IF(C12025&lt; $D$4+1,MOD(((ROW(B12025)-ROW(B$7))),$C$5)+1,"")</f>
        <v/>
      </c>
      <c r="C12025" s="28">
        <f>ROUNDDOWN(((ROW(C12025)-ROW(C$7))/C$5)+1,0)</f>
        <v/>
      </c>
    </row>
    <row r="12026">
      <c r="B12026" s="28">
        <f>IF(C12026&lt; $D$4+1,MOD(((ROW(B12026)-ROW(B$7))),$C$5)+1,"")</f>
        <v/>
      </c>
      <c r="C12026" s="28">
        <f>ROUNDDOWN(((ROW(C12026)-ROW(C$7))/C$5)+1,0)</f>
        <v/>
      </c>
    </row>
    <row r="12027">
      <c r="B12027" s="28">
        <f>IF(C12027&lt; $D$4+1,MOD(((ROW(B12027)-ROW(B$7))),$C$5)+1,"")</f>
        <v/>
      </c>
      <c r="C12027" s="28">
        <f>ROUNDDOWN(((ROW(C12027)-ROW(C$7))/C$5)+1,0)</f>
        <v/>
      </c>
    </row>
    <row r="12028">
      <c r="B12028" s="28">
        <f>IF(C12028&lt; $D$4+1,MOD(((ROW(B12028)-ROW(B$7))),$C$5)+1,"")</f>
        <v/>
      </c>
      <c r="C12028" s="28">
        <f>ROUNDDOWN(((ROW(C12028)-ROW(C$7))/C$5)+1,0)</f>
        <v/>
      </c>
    </row>
    <row r="12029">
      <c r="B12029" s="28">
        <f>IF(C12029&lt; $D$4+1,MOD(((ROW(B12029)-ROW(B$7))),$C$5)+1,"")</f>
        <v/>
      </c>
      <c r="C12029" s="28">
        <f>ROUNDDOWN(((ROW(C12029)-ROW(C$7))/C$5)+1,0)</f>
        <v/>
      </c>
    </row>
    <row r="12030">
      <c r="B12030" s="28">
        <f>IF(C12030&lt; $D$4+1,MOD(((ROW(B12030)-ROW(B$7))),$C$5)+1,"")</f>
        <v/>
      </c>
      <c r="C12030" s="28">
        <f>ROUNDDOWN(((ROW(C12030)-ROW(C$7))/C$5)+1,0)</f>
        <v/>
      </c>
    </row>
    <row r="12031">
      <c r="B12031" s="28">
        <f>IF(C12031&lt; $D$4+1,MOD(((ROW(B12031)-ROW(B$7))),$C$5)+1,"")</f>
        <v/>
      </c>
      <c r="C12031" s="28">
        <f>ROUNDDOWN(((ROW(C12031)-ROW(C$7))/C$5)+1,0)</f>
        <v/>
      </c>
    </row>
    <row r="12032">
      <c r="B12032" s="28">
        <f>IF(C12032&lt; $D$4+1,MOD(((ROW(B12032)-ROW(B$7))),$C$5)+1,"")</f>
        <v/>
      </c>
      <c r="C12032" s="28">
        <f>ROUNDDOWN(((ROW(C12032)-ROW(C$7))/C$5)+1,0)</f>
        <v/>
      </c>
    </row>
    <row r="12033">
      <c r="B12033" s="28">
        <f>IF(C12033&lt; $D$4+1,MOD(((ROW(B12033)-ROW(B$7))),$C$5)+1,"")</f>
        <v/>
      </c>
      <c r="C12033" s="28">
        <f>ROUNDDOWN(((ROW(C12033)-ROW(C$7))/C$5)+1,0)</f>
        <v/>
      </c>
    </row>
    <row r="12034">
      <c r="B12034" s="28">
        <f>IF(C12034&lt; $D$4+1,MOD(((ROW(B12034)-ROW(B$7))),$C$5)+1,"")</f>
        <v/>
      </c>
      <c r="C12034" s="28">
        <f>ROUNDDOWN(((ROW(C12034)-ROW(C$7))/C$5)+1,0)</f>
        <v/>
      </c>
    </row>
    <row r="12035">
      <c r="B12035" s="28">
        <f>IF(C12035&lt; $D$4+1,MOD(((ROW(B12035)-ROW(B$7))),$C$5)+1,"")</f>
        <v/>
      </c>
      <c r="C12035" s="28">
        <f>ROUNDDOWN(((ROW(C12035)-ROW(C$7))/C$5)+1,0)</f>
        <v/>
      </c>
    </row>
    <row r="12036">
      <c r="B12036" s="28">
        <f>IF(C12036&lt; $D$4+1,MOD(((ROW(B12036)-ROW(B$7))),$C$5)+1,"")</f>
        <v/>
      </c>
      <c r="C12036" s="28">
        <f>ROUNDDOWN(((ROW(C12036)-ROW(C$7))/C$5)+1,0)</f>
        <v/>
      </c>
    </row>
    <row r="12037">
      <c r="B12037" s="28">
        <f>IF(C12037&lt; $D$4+1,MOD(((ROW(B12037)-ROW(B$7))),$C$5)+1,"")</f>
        <v/>
      </c>
      <c r="C12037" s="28">
        <f>ROUNDDOWN(((ROW(C12037)-ROW(C$7))/C$5)+1,0)</f>
        <v/>
      </c>
    </row>
    <row r="12038">
      <c r="B12038" s="28">
        <f>IF(C12038&lt; $D$4+1,MOD(((ROW(B12038)-ROW(B$7))),$C$5)+1,"")</f>
        <v/>
      </c>
      <c r="C12038" s="28">
        <f>ROUNDDOWN(((ROW(C12038)-ROW(C$7))/C$5)+1,0)</f>
        <v/>
      </c>
    </row>
    <row r="12039">
      <c r="B12039" s="28">
        <f>IF(C12039&lt; $D$4+1,MOD(((ROW(B12039)-ROW(B$7))),$C$5)+1,"")</f>
        <v/>
      </c>
      <c r="C12039" s="28">
        <f>ROUNDDOWN(((ROW(C12039)-ROW(C$7))/C$5)+1,0)</f>
        <v/>
      </c>
    </row>
    <row r="12040">
      <c r="B12040" s="28">
        <f>IF(C12040&lt; $D$4+1,MOD(((ROW(B12040)-ROW(B$7))),$C$5)+1,"")</f>
        <v/>
      </c>
      <c r="C12040" s="28">
        <f>ROUNDDOWN(((ROW(C12040)-ROW(C$7))/C$5)+1,0)</f>
        <v/>
      </c>
    </row>
    <row r="12041">
      <c r="B12041" s="28">
        <f>IF(C12041&lt; $D$4+1,MOD(((ROW(B12041)-ROW(B$7))),$C$5)+1,"")</f>
        <v/>
      </c>
      <c r="C12041" s="28">
        <f>ROUNDDOWN(((ROW(C12041)-ROW(C$7))/C$5)+1,0)</f>
        <v/>
      </c>
    </row>
    <row r="12042">
      <c r="B12042" s="28">
        <f>IF(C12042&lt; $D$4+1,MOD(((ROW(B12042)-ROW(B$7))),$C$5)+1,"")</f>
        <v/>
      </c>
      <c r="C12042" s="28">
        <f>ROUNDDOWN(((ROW(C12042)-ROW(C$7))/C$5)+1,0)</f>
        <v/>
      </c>
    </row>
    <row r="12043">
      <c r="B12043" s="28">
        <f>IF(C12043&lt; $D$4+1,MOD(((ROW(B12043)-ROW(B$7))),$C$5)+1,"")</f>
        <v/>
      </c>
      <c r="C12043" s="28">
        <f>ROUNDDOWN(((ROW(C12043)-ROW(C$7))/C$5)+1,0)</f>
        <v/>
      </c>
    </row>
    <row r="12044">
      <c r="B12044" s="28">
        <f>IF(C12044&lt; $D$4+1,MOD(((ROW(B12044)-ROW(B$7))),$C$5)+1,"")</f>
        <v/>
      </c>
      <c r="C12044" s="28">
        <f>ROUNDDOWN(((ROW(C12044)-ROW(C$7))/C$5)+1,0)</f>
        <v/>
      </c>
    </row>
    <row r="12045">
      <c r="B12045" s="28">
        <f>IF(C12045&lt; $D$4+1,MOD(((ROW(B12045)-ROW(B$7))),$C$5)+1,"")</f>
        <v/>
      </c>
      <c r="C12045" s="28">
        <f>ROUNDDOWN(((ROW(C12045)-ROW(C$7))/C$5)+1,0)</f>
        <v/>
      </c>
    </row>
    <row r="12046">
      <c r="B12046" s="28">
        <f>IF(C12046&lt; $D$4+1,MOD(((ROW(B12046)-ROW(B$7))),$C$5)+1,"")</f>
        <v/>
      </c>
      <c r="C12046" s="28">
        <f>ROUNDDOWN(((ROW(C12046)-ROW(C$7))/C$5)+1,0)</f>
        <v/>
      </c>
    </row>
    <row r="12047">
      <c r="B12047" s="28">
        <f>IF(C12047&lt; $D$4+1,MOD(((ROW(B12047)-ROW(B$7))),$C$5)+1,"")</f>
        <v/>
      </c>
      <c r="C12047" s="28">
        <f>ROUNDDOWN(((ROW(C12047)-ROW(C$7))/C$5)+1,0)</f>
        <v/>
      </c>
    </row>
    <row r="12048">
      <c r="B12048" s="28">
        <f>IF(C12048&lt; $D$4+1,MOD(((ROW(B12048)-ROW(B$7))),$C$5)+1,"")</f>
        <v/>
      </c>
      <c r="C12048" s="28">
        <f>ROUNDDOWN(((ROW(C12048)-ROW(C$7))/C$5)+1,0)</f>
        <v/>
      </c>
    </row>
    <row r="12049">
      <c r="B12049" s="28">
        <f>IF(C12049&lt; $D$4+1,MOD(((ROW(B12049)-ROW(B$7))),$C$5)+1,"")</f>
        <v/>
      </c>
      <c r="C12049" s="28">
        <f>ROUNDDOWN(((ROW(C12049)-ROW(C$7))/C$5)+1,0)</f>
        <v/>
      </c>
    </row>
    <row r="12050">
      <c r="B12050" s="28">
        <f>IF(C12050&lt; $D$4+1,MOD(((ROW(B12050)-ROW(B$7))),$C$5)+1,"")</f>
        <v/>
      </c>
      <c r="C12050" s="28">
        <f>ROUNDDOWN(((ROW(C12050)-ROW(C$7))/C$5)+1,0)</f>
        <v/>
      </c>
    </row>
    <row r="12051">
      <c r="B12051" s="28">
        <f>IF(C12051&lt; $D$4+1,MOD(((ROW(B12051)-ROW(B$7))),$C$5)+1,"")</f>
        <v/>
      </c>
      <c r="C12051" s="28">
        <f>ROUNDDOWN(((ROW(C12051)-ROW(C$7))/C$5)+1,0)</f>
        <v/>
      </c>
    </row>
    <row r="12052">
      <c r="B12052" s="28">
        <f>IF(C12052&lt; $D$4+1,MOD(((ROW(B12052)-ROW(B$7))),$C$5)+1,"")</f>
        <v/>
      </c>
      <c r="C12052" s="28">
        <f>ROUNDDOWN(((ROW(C12052)-ROW(C$7))/C$5)+1,0)</f>
        <v/>
      </c>
    </row>
    <row r="12053">
      <c r="B12053" s="28">
        <f>IF(C12053&lt; $D$4+1,MOD(((ROW(B12053)-ROW(B$7))),$C$5)+1,"")</f>
        <v/>
      </c>
      <c r="C12053" s="28">
        <f>ROUNDDOWN(((ROW(C12053)-ROW(C$7))/C$5)+1,0)</f>
        <v/>
      </c>
    </row>
    <row r="12054">
      <c r="B12054" s="28">
        <f>IF(C12054&lt; $D$4+1,MOD(((ROW(B12054)-ROW(B$7))),$C$5)+1,"")</f>
        <v/>
      </c>
      <c r="C12054" s="28">
        <f>ROUNDDOWN(((ROW(C12054)-ROW(C$7))/C$5)+1,0)</f>
        <v/>
      </c>
    </row>
    <row r="12055">
      <c r="B12055" s="28">
        <f>IF(C12055&lt; $D$4+1,MOD(((ROW(B12055)-ROW(B$7))),$C$5)+1,"")</f>
        <v/>
      </c>
      <c r="C12055" s="28">
        <f>ROUNDDOWN(((ROW(C12055)-ROW(C$7))/C$5)+1,0)</f>
        <v/>
      </c>
    </row>
    <row r="12056">
      <c r="B12056" s="28">
        <f>IF(C12056&lt; $D$4+1,MOD(((ROW(B12056)-ROW(B$7))),$C$5)+1,"")</f>
        <v/>
      </c>
      <c r="C12056" s="28">
        <f>ROUNDDOWN(((ROW(C12056)-ROW(C$7))/C$5)+1,0)</f>
        <v/>
      </c>
    </row>
    <row r="12057">
      <c r="B12057" s="28">
        <f>IF(C12057&lt; $D$4+1,MOD(((ROW(B12057)-ROW(B$7))),$C$5)+1,"")</f>
        <v/>
      </c>
      <c r="C12057" s="28">
        <f>ROUNDDOWN(((ROW(C12057)-ROW(C$7))/C$5)+1,0)</f>
        <v/>
      </c>
    </row>
    <row r="12058">
      <c r="B12058" s="28">
        <f>IF(C12058&lt; $D$4+1,MOD(((ROW(B12058)-ROW(B$7))),$C$5)+1,"")</f>
        <v/>
      </c>
      <c r="C12058" s="28">
        <f>ROUNDDOWN(((ROW(C12058)-ROW(C$7))/C$5)+1,0)</f>
        <v/>
      </c>
    </row>
    <row r="12059">
      <c r="B12059" s="28">
        <f>IF(C12059&lt; $D$4+1,MOD(((ROW(B12059)-ROW(B$7))),$C$5)+1,"")</f>
        <v/>
      </c>
      <c r="C12059" s="28">
        <f>ROUNDDOWN(((ROW(C12059)-ROW(C$7))/C$5)+1,0)</f>
        <v/>
      </c>
    </row>
    <row r="12060">
      <c r="B12060" s="28">
        <f>IF(C12060&lt; $D$4+1,MOD(((ROW(B12060)-ROW(B$7))),$C$5)+1,"")</f>
        <v/>
      </c>
      <c r="C12060" s="28">
        <f>ROUNDDOWN(((ROW(C12060)-ROW(C$7))/C$5)+1,0)</f>
        <v/>
      </c>
    </row>
    <row r="12061">
      <c r="B12061" s="28">
        <f>IF(C12061&lt; $D$4+1,MOD(((ROW(B12061)-ROW(B$7))),$C$5)+1,"")</f>
        <v/>
      </c>
      <c r="C12061" s="28">
        <f>ROUNDDOWN(((ROW(C12061)-ROW(C$7))/C$5)+1,0)</f>
        <v/>
      </c>
    </row>
    <row r="12062">
      <c r="B12062" s="28">
        <f>IF(C12062&lt; $D$4+1,MOD(((ROW(B12062)-ROW(B$7))),$C$5)+1,"")</f>
        <v/>
      </c>
      <c r="C12062" s="28">
        <f>ROUNDDOWN(((ROW(C12062)-ROW(C$7))/C$5)+1,0)</f>
        <v/>
      </c>
    </row>
    <row r="12063">
      <c r="B12063" s="28">
        <f>IF(C12063&lt; $D$4+1,MOD(((ROW(B12063)-ROW(B$7))),$C$5)+1,"")</f>
        <v/>
      </c>
      <c r="C12063" s="28">
        <f>ROUNDDOWN(((ROW(C12063)-ROW(C$7))/C$5)+1,0)</f>
        <v/>
      </c>
    </row>
    <row r="12064">
      <c r="B12064" s="28">
        <f>IF(C12064&lt; $D$4+1,MOD(((ROW(B12064)-ROW(B$7))),$C$5)+1,"")</f>
        <v/>
      </c>
      <c r="C12064" s="28">
        <f>ROUNDDOWN(((ROW(C12064)-ROW(C$7))/C$5)+1,0)</f>
        <v/>
      </c>
    </row>
    <row r="12065">
      <c r="B12065" s="28">
        <f>IF(C12065&lt; $D$4+1,MOD(((ROW(B12065)-ROW(B$7))),$C$5)+1,"")</f>
        <v/>
      </c>
      <c r="C12065" s="28">
        <f>ROUNDDOWN(((ROW(C12065)-ROW(C$7))/C$5)+1,0)</f>
        <v/>
      </c>
    </row>
    <row r="12066">
      <c r="B12066" s="28">
        <f>IF(C12066&lt; $D$4+1,MOD(((ROW(B12066)-ROW(B$7))),$C$5)+1,"")</f>
        <v/>
      </c>
      <c r="C12066" s="28">
        <f>ROUNDDOWN(((ROW(C12066)-ROW(C$7))/C$5)+1,0)</f>
        <v/>
      </c>
    </row>
    <row r="12067">
      <c r="B12067" s="28">
        <f>IF(C12067&lt; $D$4+1,MOD(((ROW(B12067)-ROW(B$7))),$C$5)+1,"")</f>
        <v/>
      </c>
      <c r="C12067" s="28">
        <f>ROUNDDOWN(((ROW(C12067)-ROW(C$7))/C$5)+1,0)</f>
        <v/>
      </c>
    </row>
    <row r="12068">
      <c r="B12068" s="28">
        <f>IF(C12068&lt; $D$4+1,MOD(((ROW(B12068)-ROW(B$7))),$C$5)+1,"")</f>
        <v/>
      </c>
      <c r="C12068" s="28">
        <f>ROUNDDOWN(((ROW(C12068)-ROW(C$7))/C$5)+1,0)</f>
        <v/>
      </c>
    </row>
    <row r="12069">
      <c r="B12069" s="28">
        <f>IF(C12069&lt; $D$4+1,MOD(((ROW(B12069)-ROW(B$7))),$C$5)+1,"")</f>
        <v/>
      </c>
      <c r="C12069" s="28">
        <f>ROUNDDOWN(((ROW(C12069)-ROW(C$7))/C$5)+1,0)</f>
        <v/>
      </c>
    </row>
    <row r="12070">
      <c r="B12070" s="28">
        <f>IF(C12070&lt; $D$4+1,MOD(((ROW(B12070)-ROW(B$7))),$C$5)+1,"")</f>
        <v/>
      </c>
      <c r="C12070" s="28">
        <f>ROUNDDOWN(((ROW(C12070)-ROW(C$7))/C$5)+1,0)</f>
        <v/>
      </c>
    </row>
    <row r="12071">
      <c r="B12071" s="28">
        <f>IF(C12071&lt; $D$4+1,MOD(((ROW(B12071)-ROW(B$7))),$C$5)+1,"")</f>
        <v/>
      </c>
      <c r="C12071" s="28">
        <f>ROUNDDOWN(((ROW(C12071)-ROW(C$7))/C$5)+1,0)</f>
        <v/>
      </c>
    </row>
    <row r="12072">
      <c r="B12072" s="28">
        <f>IF(C12072&lt; $D$4+1,MOD(((ROW(B12072)-ROW(B$7))),$C$5)+1,"")</f>
        <v/>
      </c>
      <c r="C12072" s="28">
        <f>ROUNDDOWN(((ROW(C12072)-ROW(C$7))/C$5)+1,0)</f>
        <v/>
      </c>
    </row>
    <row r="12073">
      <c r="B12073" s="28">
        <f>IF(C12073&lt; $D$4+1,MOD(((ROW(B12073)-ROW(B$7))),$C$5)+1,"")</f>
        <v/>
      </c>
      <c r="C12073" s="28">
        <f>ROUNDDOWN(((ROW(C12073)-ROW(C$7))/C$5)+1,0)</f>
        <v/>
      </c>
    </row>
    <row r="12074">
      <c r="B12074" s="28">
        <f>IF(C12074&lt; $D$4+1,MOD(((ROW(B12074)-ROW(B$7))),$C$5)+1,"")</f>
        <v/>
      </c>
      <c r="C12074" s="28">
        <f>ROUNDDOWN(((ROW(C12074)-ROW(C$7))/C$5)+1,0)</f>
        <v/>
      </c>
    </row>
    <row r="12075">
      <c r="B12075" s="28">
        <f>IF(C12075&lt; $D$4+1,MOD(((ROW(B12075)-ROW(B$7))),$C$5)+1,"")</f>
        <v/>
      </c>
      <c r="C12075" s="28">
        <f>ROUNDDOWN(((ROW(C12075)-ROW(C$7))/C$5)+1,0)</f>
        <v/>
      </c>
    </row>
    <row r="12076">
      <c r="B12076" s="28">
        <f>IF(C12076&lt; $D$4+1,MOD(((ROW(B12076)-ROW(B$7))),$C$5)+1,"")</f>
        <v/>
      </c>
      <c r="C12076" s="28">
        <f>ROUNDDOWN(((ROW(C12076)-ROW(C$7))/C$5)+1,0)</f>
        <v/>
      </c>
    </row>
    <row r="12077">
      <c r="B12077" s="28">
        <f>IF(C12077&lt; $D$4+1,MOD(((ROW(B12077)-ROW(B$7))),$C$5)+1,"")</f>
        <v/>
      </c>
      <c r="C12077" s="28">
        <f>ROUNDDOWN(((ROW(C12077)-ROW(C$7))/C$5)+1,0)</f>
        <v/>
      </c>
    </row>
    <row r="12078">
      <c r="B12078" s="28">
        <f>IF(C12078&lt; $D$4+1,MOD(((ROW(B12078)-ROW(B$7))),$C$5)+1,"")</f>
        <v/>
      </c>
      <c r="C12078" s="28">
        <f>ROUNDDOWN(((ROW(C12078)-ROW(C$7))/C$5)+1,0)</f>
        <v/>
      </c>
    </row>
    <row r="12079">
      <c r="B12079" s="28">
        <f>IF(C12079&lt; $D$4+1,MOD(((ROW(B12079)-ROW(B$7))),$C$5)+1,"")</f>
        <v/>
      </c>
      <c r="C12079" s="28">
        <f>ROUNDDOWN(((ROW(C12079)-ROW(C$7))/C$5)+1,0)</f>
        <v/>
      </c>
    </row>
    <row r="12080">
      <c r="B12080" s="28">
        <f>IF(C12080&lt; $D$4+1,MOD(((ROW(B12080)-ROW(B$7))),$C$5)+1,"")</f>
        <v/>
      </c>
      <c r="C12080" s="28">
        <f>ROUNDDOWN(((ROW(C12080)-ROW(C$7))/C$5)+1,0)</f>
        <v/>
      </c>
    </row>
    <row r="12081">
      <c r="B12081" s="28">
        <f>IF(C12081&lt; $D$4+1,MOD(((ROW(B12081)-ROW(B$7))),$C$5)+1,"")</f>
        <v/>
      </c>
      <c r="C12081" s="28">
        <f>ROUNDDOWN(((ROW(C12081)-ROW(C$7))/C$5)+1,0)</f>
        <v/>
      </c>
    </row>
    <row r="12082">
      <c r="B12082" s="28">
        <f>IF(C12082&lt; $D$4+1,MOD(((ROW(B12082)-ROW(B$7))),$C$5)+1,"")</f>
        <v/>
      </c>
      <c r="C12082" s="28">
        <f>ROUNDDOWN(((ROW(C12082)-ROW(C$7))/C$5)+1,0)</f>
        <v/>
      </c>
    </row>
    <row r="12083">
      <c r="B12083" s="28">
        <f>IF(C12083&lt; $D$4+1,MOD(((ROW(B12083)-ROW(B$7))),$C$5)+1,"")</f>
        <v/>
      </c>
      <c r="C12083" s="28">
        <f>ROUNDDOWN(((ROW(C12083)-ROW(C$7))/C$5)+1,0)</f>
        <v/>
      </c>
    </row>
    <row r="12084">
      <c r="B12084" s="28">
        <f>IF(C12084&lt; $D$4+1,MOD(((ROW(B12084)-ROW(B$7))),$C$5)+1,"")</f>
        <v/>
      </c>
      <c r="C12084" s="28">
        <f>ROUNDDOWN(((ROW(C12084)-ROW(C$7))/C$5)+1,0)</f>
        <v/>
      </c>
    </row>
    <row r="12085">
      <c r="B12085" s="28">
        <f>IF(C12085&lt; $D$4+1,MOD(((ROW(B12085)-ROW(B$7))),$C$5)+1,"")</f>
        <v/>
      </c>
      <c r="C12085" s="28">
        <f>ROUNDDOWN(((ROW(C12085)-ROW(C$7))/C$5)+1,0)</f>
        <v/>
      </c>
    </row>
    <row r="12086">
      <c r="B12086" s="28">
        <f>IF(C12086&lt; $D$4+1,MOD(((ROW(B12086)-ROW(B$7))),$C$5)+1,"")</f>
        <v/>
      </c>
      <c r="C12086" s="28">
        <f>ROUNDDOWN(((ROW(C12086)-ROW(C$7))/C$5)+1,0)</f>
        <v/>
      </c>
    </row>
    <row r="12087">
      <c r="B12087" s="28">
        <f>IF(C12087&lt; $D$4+1,MOD(((ROW(B12087)-ROW(B$7))),$C$5)+1,"")</f>
        <v/>
      </c>
      <c r="C12087" s="28">
        <f>ROUNDDOWN(((ROW(C12087)-ROW(C$7))/C$5)+1,0)</f>
        <v/>
      </c>
    </row>
    <row r="12088">
      <c r="B12088" s="28">
        <f>IF(C12088&lt; $D$4+1,MOD(((ROW(B12088)-ROW(B$7))),$C$5)+1,"")</f>
        <v/>
      </c>
      <c r="C12088" s="28">
        <f>ROUNDDOWN(((ROW(C12088)-ROW(C$7))/C$5)+1,0)</f>
        <v/>
      </c>
    </row>
    <row r="12089">
      <c r="B12089" s="28">
        <f>IF(C12089&lt; $D$4+1,MOD(((ROW(B12089)-ROW(B$7))),$C$5)+1,"")</f>
        <v/>
      </c>
      <c r="C12089" s="28">
        <f>ROUNDDOWN(((ROW(C12089)-ROW(C$7))/C$5)+1,0)</f>
        <v/>
      </c>
    </row>
    <row r="12090">
      <c r="B12090" s="28">
        <f>IF(C12090&lt; $D$4+1,MOD(((ROW(B12090)-ROW(B$7))),$C$5)+1,"")</f>
        <v/>
      </c>
      <c r="C12090" s="28">
        <f>ROUNDDOWN(((ROW(C12090)-ROW(C$7))/C$5)+1,0)</f>
        <v/>
      </c>
    </row>
    <row r="12091">
      <c r="B12091" s="28">
        <f>IF(C12091&lt; $D$4+1,MOD(((ROW(B12091)-ROW(B$7))),$C$5)+1,"")</f>
        <v/>
      </c>
      <c r="C12091" s="28">
        <f>ROUNDDOWN(((ROW(C12091)-ROW(C$7))/C$5)+1,0)</f>
        <v/>
      </c>
    </row>
    <row r="12092">
      <c r="B12092" s="28">
        <f>IF(C12092&lt; $D$4+1,MOD(((ROW(B12092)-ROW(B$7))),$C$5)+1,"")</f>
        <v/>
      </c>
      <c r="C12092" s="28">
        <f>ROUNDDOWN(((ROW(C12092)-ROW(C$7))/C$5)+1,0)</f>
        <v/>
      </c>
    </row>
    <row r="12093">
      <c r="B12093" s="28">
        <f>IF(C12093&lt; $D$4+1,MOD(((ROW(B12093)-ROW(B$7))),$C$5)+1,"")</f>
        <v/>
      </c>
      <c r="C12093" s="28">
        <f>ROUNDDOWN(((ROW(C12093)-ROW(C$7))/C$5)+1,0)</f>
        <v/>
      </c>
    </row>
    <row r="12094">
      <c r="B12094" s="28">
        <f>IF(C12094&lt; $D$4+1,MOD(((ROW(B12094)-ROW(B$7))),$C$5)+1,"")</f>
        <v/>
      </c>
      <c r="C12094" s="28">
        <f>ROUNDDOWN(((ROW(C12094)-ROW(C$7))/C$5)+1,0)</f>
        <v/>
      </c>
    </row>
    <row r="12095">
      <c r="B12095" s="28">
        <f>IF(C12095&lt; $D$4+1,MOD(((ROW(B12095)-ROW(B$7))),$C$5)+1,"")</f>
        <v/>
      </c>
      <c r="C12095" s="28">
        <f>ROUNDDOWN(((ROW(C12095)-ROW(C$7))/C$5)+1,0)</f>
        <v/>
      </c>
    </row>
    <row r="12096">
      <c r="B12096" s="28">
        <f>IF(C12096&lt; $D$4+1,MOD(((ROW(B12096)-ROW(B$7))),$C$5)+1,"")</f>
        <v/>
      </c>
      <c r="C12096" s="28">
        <f>ROUNDDOWN(((ROW(C12096)-ROW(C$7))/C$5)+1,0)</f>
        <v/>
      </c>
    </row>
    <row r="12097">
      <c r="B12097" s="28">
        <f>IF(C12097&lt; $D$4+1,MOD(((ROW(B12097)-ROW(B$7))),$C$5)+1,"")</f>
        <v/>
      </c>
      <c r="C12097" s="28">
        <f>ROUNDDOWN(((ROW(C12097)-ROW(C$7))/C$5)+1,0)</f>
        <v/>
      </c>
    </row>
    <row r="12098">
      <c r="B12098" s="28">
        <f>IF(C12098&lt; $D$4+1,MOD(((ROW(B12098)-ROW(B$7))),$C$5)+1,"")</f>
        <v/>
      </c>
      <c r="C12098" s="28">
        <f>ROUNDDOWN(((ROW(C12098)-ROW(C$7))/C$5)+1,0)</f>
        <v/>
      </c>
    </row>
    <row r="12099">
      <c r="B12099" s="28">
        <f>IF(C12099&lt; $D$4+1,MOD(((ROW(B12099)-ROW(B$7))),$C$5)+1,"")</f>
        <v/>
      </c>
      <c r="C12099" s="28">
        <f>ROUNDDOWN(((ROW(C12099)-ROW(C$7))/C$5)+1,0)</f>
        <v/>
      </c>
    </row>
    <row r="12100">
      <c r="B12100" s="28">
        <f>IF(C12100&lt; $D$4+1,MOD(((ROW(B12100)-ROW(B$7))),$C$5)+1,"")</f>
        <v/>
      </c>
      <c r="C12100" s="28">
        <f>ROUNDDOWN(((ROW(C12100)-ROW(C$7))/C$5)+1,0)</f>
        <v/>
      </c>
    </row>
    <row r="12101">
      <c r="B12101" s="28">
        <f>IF(C12101&lt; $D$4+1,MOD(((ROW(B12101)-ROW(B$7))),$C$5)+1,"")</f>
        <v/>
      </c>
      <c r="C12101" s="28">
        <f>ROUNDDOWN(((ROW(C12101)-ROW(C$7))/C$5)+1,0)</f>
        <v/>
      </c>
    </row>
    <row r="12102">
      <c r="B12102" s="28">
        <f>IF(C12102&lt; $D$4+1,MOD(((ROW(B12102)-ROW(B$7))),$C$5)+1,"")</f>
        <v/>
      </c>
      <c r="C12102" s="28">
        <f>ROUNDDOWN(((ROW(C12102)-ROW(C$7))/C$5)+1,0)</f>
        <v/>
      </c>
    </row>
    <row r="12103">
      <c r="B12103" s="28">
        <f>IF(C12103&lt; $D$4+1,MOD(((ROW(B12103)-ROW(B$7))),$C$5)+1,"")</f>
        <v/>
      </c>
      <c r="C12103" s="28">
        <f>ROUNDDOWN(((ROW(C12103)-ROW(C$7))/C$5)+1,0)</f>
        <v/>
      </c>
    </row>
    <row r="12104">
      <c r="B12104" s="28">
        <f>IF(C12104&lt; $D$4+1,MOD(((ROW(B12104)-ROW(B$7))),$C$5)+1,"")</f>
        <v/>
      </c>
      <c r="C12104" s="28">
        <f>ROUNDDOWN(((ROW(C12104)-ROW(C$7))/C$5)+1,0)</f>
        <v/>
      </c>
    </row>
    <row r="12105">
      <c r="B12105" s="28">
        <f>IF(C12105&lt; $D$4+1,MOD(((ROW(B12105)-ROW(B$7))),$C$5)+1,"")</f>
        <v/>
      </c>
      <c r="C12105" s="28">
        <f>ROUNDDOWN(((ROW(C12105)-ROW(C$7))/C$5)+1,0)</f>
        <v/>
      </c>
    </row>
    <row r="12106">
      <c r="B12106" s="28">
        <f>IF(C12106&lt; $D$4+1,MOD(((ROW(B12106)-ROW(B$7))),$C$5)+1,"")</f>
        <v/>
      </c>
      <c r="C12106" s="28">
        <f>ROUNDDOWN(((ROW(C12106)-ROW(C$7))/C$5)+1,0)</f>
        <v/>
      </c>
    </row>
    <row r="12107">
      <c r="B12107" s="28">
        <f>IF(C12107&lt; $D$4+1,MOD(((ROW(B12107)-ROW(B$7))),$C$5)+1,"")</f>
        <v/>
      </c>
      <c r="C12107" s="28">
        <f>ROUNDDOWN(((ROW(C12107)-ROW(C$7))/C$5)+1,0)</f>
        <v/>
      </c>
    </row>
    <row r="12108">
      <c r="B12108" s="28">
        <f>IF(C12108&lt; $D$4+1,MOD(((ROW(B12108)-ROW(B$7))),$C$5)+1,"")</f>
        <v/>
      </c>
      <c r="C12108" s="28">
        <f>ROUNDDOWN(((ROW(C12108)-ROW(C$7))/C$5)+1,0)</f>
        <v/>
      </c>
    </row>
    <row r="12109">
      <c r="B12109" s="28">
        <f>IF(C12109&lt; $D$4+1,MOD(((ROW(B12109)-ROW(B$7))),$C$5)+1,"")</f>
        <v/>
      </c>
      <c r="C12109" s="28">
        <f>ROUNDDOWN(((ROW(C12109)-ROW(C$7))/C$5)+1,0)</f>
        <v/>
      </c>
    </row>
    <row r="12110">
      <c r="B12110" s="28">
        <f>IF(C12110&lt; $D$4+1,MOD(((ROW(B12110)-ROW(B$7))),$C$5)+1,"")</f>
        <v/>
      </c>
      <c r="C12110" s="28">
        <f>ROUNDDOWN(((ROW(C12110)-ROW(C$7))/C$5)+1,0)</f>
        <v/>
      </c>
    </row>
    <row r="12111">
      <c r="B12111" s="28">
        <f>IF(C12111&lt; $D$4+1,MOD(((ROW(B12111)-ROW(B$7))),$C$5)+1,"")</f>
        <v/>
      </c>
      <c r="C12111" s="28">
        <f>ROUNDDOWN(((ROW(C12111)-ROW(C$7))/C$5)+1,0)</f>
        <v/>
      </c>
    </row>
    <row r="12112">
      <c r="B12112" s="28">
        <f>IF(C12112&lt; $D$4+1,MOD(((ROW(B12112)-ROW(B$7))),$C$5)+1,"")</f>
        <v/>
      </c>
      <c r="C12112" s="28">
        <f>ROUNDDOWN(((ROW(C12112)-ROW(C$7))/C$5)+1,0)</f>
        <v/>
      </c>
    </row>
    <row r="12113">
      <c r="B12113" s="28">
        <f>IF(C12113&lt; $D$4+1,MOD(((ROW(B12113)-ROW(B$7))),$C$5)+1,"")</f>
        <v/>
      </c>
      <c r="C12113" s="28">
        <f>ROUNDDOWN(((ROW(C12113)-ROW(C$7))/C$5)+1,0)</f>
        <v/>
      </c>
    </row>
    <row r="12114">
      <c r="B12114" s="28">
        <f>IF(C12114&lt; $D$4+1,MOD(((ROW(B12114)-ROW(B$7))),$C$5)+1,"")</f>
        <v/>
      </c>
      <c r="C12114" s="28">
        <f>ROUNDDOWN(((ROW(C12114)-ROW(C$7))/C$5)+1,0)</f>
        <v/>
      </c>
    </row>
    <row r="12115">
      <c r="B12115" s="28">
        <f>IF(C12115&lt; $D$4+1,MOD(((ROW(B12115)-ROW(B$7))),$C$5)+1,"")</f>
        <v/>
      </c>
      <c r="C12115" s="28">
        <f>ROUNDDOWN(((ROW(C12115)-ROW(C$7))/C$5)+1,0)</f>
        <v/>
      </c>
    </row>
    <row r="12116">
      <c r="B12116" s="28">
        <f>IF(C12116&lt; $D$4+1,MOD(((ROW(B12116)-ROW(B$7))),$C$5)+1,"")</f>
        <v/>
      </c>
      <c r="C12116" s="28">
        <f>ROUNDDOWN(((ROW(C12116)-ROW(C$7))/C$5)+1,0)</f>
        <v/>
      </c>
    </row>
    <row r="12117">
      <c r="B12117" s="28">
        <f>IF(C12117&lt; $D$4+1,MOD(((ROW(B12117)-ROW(B$7))),$C$5)+1,"")</f>
        <v/>
      </c>
      <c r="C12117" s="28">
        <f>ROUNDDOWN(((ROW(C12117)-ROW(C$7))/C$5)+1,0)</f>
        <v/>
      </c>
    </row>
    <row r="12118">
      <c r="B12118" s="28">
        <f>IF(C12118&lt; $D$4+1,MOD(((ROW(B12118)-ROW(B$7))),$C$5)+1,"")</f>
        <v/>
      </c>
      <c r="C12118" s="28">
        <f>ROUNDDOWN(((ROW(C12118)-ROW(C$7))/C$5)+1,0)</f>
        <v/>
      </c>
    </row>
    <row r="12119">
      <c r="B12119" s="28">
        <f>IF(C12119&lt; $D$4+1,MOD(((ROW(B12119)-ROW(B$7))),$C$5)+1,"")</f>
        <v/>
      </c>
      <c r="C12119" s="28">
        <f>ROUNDDOWN(((ROW(C12119)-ROW(C$7))/C$5)+1,0)</f>
        <v/>
      </c>
    </row>
    <row r="12120">
      <c r="B12120" s="28">
        <f>IF(C12120&lt; $D$4+1,MOD(((ROW(B12120)-ROW(B$7))),$C$5)+1,"")</f>
        <v/>
      </c>
      <c r="C12120" s="28">
        <f>ROUNDDOWN(((ROW(C12120)-ROW(C$7))/C$5)+1,0)</f>
        <v/>
      </c>
    </row>
    <row r="12121">
      <c r="B12121" s="28">
        <f>IF(C12121&lt; $D$4+1,MOD(((ROW(B12121)-ROW(B$7))),$C$5)+1,"")</f>
        <v/>
      </c>
      <c r="C12121" s="28">
        <f>ROUNDDOWN(((ROW(C12121)-ROW(C$7))/C$5)+1,0)</f>
        <v/>
      </c>
    </row>
    <row r="12122">
      <c r="B12122" s="28">
        <f>IF(C12122&lt; $D$4+1,MOD(((ROW(B12122)-ROW(B$7))),$C$5)+1,"")</f>
        <v/>
      </c>
      <c r="C12122" s="28">
        <f>ROUNDDOWN(((ROW(C12122)-ROW(C$7))/C$5)+1,0)</f>
        <v/>
      </c>
    </row>
    <row r="12123">
      <c r="B12123" s="28">
        <f>IF(C12123&lt; $D$4+1,MOD(((ROW(B12123)-ROW(B$7))),$C$5)+1,"")</f>
        <v/>
      </c>
      <c r="C12123" s="28">
        <f>ROUNDDOWN(((ROW(C12123)-ROW(C$7))/C$5)+1,0)</f>
        <v/>
      </c>
    </row>
    <row r="12124">
      <c r="B12124" s="28">
        <f>IF(C12124&lt; $D$4+1,MOD(((ROW(B12124)-ROW(B$7))),$C$5)+1,"")</f>
        <v/>
      </c>
      <c r="C12124" s="28">
        <f>ROUNDDOWN(((ROW(C12124)-ROW(C$7))/C$5)+1,0)</f>
        <v/>
      </c>
    </row>
    <row r="12125">
      <c r="B12125" s="28">
        <f>IF(C12125&lt; $D$4+1,MOD(((ROW(B12125)-ROW(B$7))),$C$5)+1,"")</f>
        <v/>
      </c>
      <c r="C12125" s="28">
        <f>ROUNDDOWN(((ROW(C12125)-ROW(C$7))/C$5)+1,0)</f>
        <v/>
      </c>
    </row>
    <row r="12126">
      <c r="B12126" s="28">
        <f>IF(C12126&lt; $D$4+1,MOD(((ROW(B12126)-ROW(B$7))),$C$5)+1,"")</f>
        <v/>
      </c>
      <c r="C12126" s="28">
        <f>ROUNDDOWN(((ROW(C12126)-ROW(C$7))/C$5)+1,0)</f>
        <v/>
      </c>
    </row>
    <row r="12127">
      <c r="B12127" s="28">
        <f>IF(C12127&lt; $D$4+1,MOD(((ROW(B12127)-ROW(B$7))),$C$5)+1,"")</f>
        <v/>
      </c>
      <c r="C12127" s="28">
        <f>ROUNDDOWN(((ROW(C12127)-ROW(C$7))/C$5)+1,0)</f>
        <v/>
      </c>
    </row>
    <row r="12128">
      <c r="B12128" s="28">
        <f>IF(C12128&lt; $D$4+1,MOD(((ROW(B12128)-ROW(B$7))),$C$5)+1,"")</f>
        <v/>
      </c>
      <c r="C12128" s="28">
        <f>ROUNDDOWN(((ROW(C12128)-ROW(C$7))/C$5)+1,0)</f>
        <v/>
      </c>
    </row>
    <row r="12129">
      <c r="B12129" s="28">
        <f>IF(C12129&lt; $D$4+1,MOD(((ROW(B12129)-ROW(B$7))),$C$5)+1,"")</f>
        <v/>
      </c>
      <c r="C12129" s="28">
        <f>ROUNDDOWN(((ROW(C12129)-ROW(C$7))/C$5)+1,0)</f>
        <v/>
      </c>
    </row>
    <row r="12130">
      <c r="B12130" s="28">
        <f>IF(C12130&lt; $D$4+1,MOD(((ROW(B12130)-ROW(B$7))),$C$5)+1,"")</f>
        <v/>
      </c>
      <c r="C12130" s="28">
        <f>ROUNDDOWN(((ROW(C12130)-ROW(C$7))/C$5)+1,0)</f>
        <v/>
      </c>
    </row>
    <row r="12131">
      <c r="B12131" s="28">
        <f>IF(C12131&lt; $D$4+1,MOD(((ROW(B12131)-ROW(B$7))),$C$5)+1,"")</f>
        <v/>
      </c>
      <c r="C12131" s="28">
        <f>ROUNDDOWN(((ROW(C12131)-ROW(C$7))/C$5)+1,0)</f>
        <v/>
      </c>
    </row>
    <row r="12132">
      <c r="B12132" s="28">
        <f>IF(C12132&lt; $D$4+1,MOD(((ROW(B12132)-ROW(B$7))),$C$5)+1,"")</f>
        <v/>
      </c>
      <c r="C12132" s="28">
        <f>ROUNDDOWN(((ROW(C12132)-ROW(C$7))/C$5)+1,0)</f>
        <v/>
      </c>
    </row>
    <row r="12133">
      <c r="B12133" s="28">
        <f>IF(C12133&lt; $D$4+1,MOD(((ROW(B12133)-ROW(B$7))),$C$5)+1,"")</f>
        <v/>
      </c>
      <c r="C12133" s="28">
        <f>ROUNDDOWN(((ROW(C12133)-ROW(C$7))/C$5)+1,0)</f>
        <v/>
      </c>
    </row>
    <row r="12134">
      <c r="B12134" s="28">
        <f>IF(C12134&lt; $D$4+1,MOD(((ROW(B12134)-ROW(B$7))),$C$5)+1,"")</f>
        <v/>
      </c>
      <c r="C12134" s="28">
        <f>ROUNDDOWN(((ROW(C12134)-ROW(C$7))/C$5)+1,0)</f>
        <v/>
      </c>
    </row>
    <row r="12135">
      <c r="B12135" s="28">
        <f>IF(C12135&lt; $D$4+1,MOD(((ROW(B12135)-ROW(B$7))),$C$5)+1,"")</f>
        <v/>
      </c>
      <c r="C12135" s="28">
        <f>ROUNDDOWN(((ROW(C12135)-ROW(C$7))/C$5)+1,0)</f>
        <v/>
      </c>
    </row>
    <row r="12136">
      <c r="B12136" s="28">
        <f>IF(C12136&lt; $D$4+1,MOD(((ROW(B12136)-ROW(B$7))),$C$5)+1,"")</f>
        <v/>
      </c>
      <c r="C12136" s="28">
        <f>ROUNDDOWN(((ROW(C12136)-ROW(C$7))/C$5)+1,0)</f>
        <v/>
      </c>
    </row>
    <row r="12137">
      <c r="B12137" s="28">
        <f>IF(C12137&lt; $D$4+1,MOD(((ROW(B12137)-ROW(B$7))),$C$5)+1,"")</f>
        <v/>
      </c>
      <c r="C12137" s="28">
        <f>ROUNDDOWN(((ROW(C12137)-ROW(C$7))/C$5)+1,0)</f>
        <v/>
      </c>
    </row>
    <row r="12138">
      <c r="B12138" s="28">
        <f>IF(C12138&lt; $D$4+1,MOD(((ROW(B12138)-ROW(B$7))),$C$5)+1,"")</f>
        <v/>
      </c>
      <c r="C12138" s="28">
        <f>ROUNDDOWN(((ROW(C12138)-ROW(C$7))/C$5)+1,0)</f>
        <v/>
      </c>
    </row>
    <row r="12139">
      <c r="B12139" s="28">
        <f>IF(C12139&lt; $D$4+1,MOD(((ROW(B12139)-ROW(B$7))),$C$5)+1,"")</f>
        <v/>
      </c>
      <c r="C12139" s="28">
        <f>ROUNDDOWN(((ROW(C12139)-ROW(C$7))/C$5)+1,0)</f>
        <v/>
      </c>
    </row>
    <row r="12140">
      <c r="B12140" s="28">
        <f>IF(C12140&lt; $D$4+1,MOD(((ROW(B12140)-ROW(B$7))),$C$5)+1,"")</f>
        <v/>
      </c>
      <c r="C12140" s="28">
        <f>ROUNDDOWN(((ROW(C12140)-ROW(C$7))/C$5)+1,0)</f>
        <v/>
      </c>
    </row>
    <row r="12141">
      <c r="B12141" s="28">
        <f>IF(C12141&lt; $D$4+1,MOD(((ROW(B12141)-ROW(B$7))),$C$5)+1,"")</f>
        <v/>
      </c>
      <c r="C12141" s="28">
        <f>ROUNDDOWN(((ROW(C12141)-ROW(C$7))/C$5)+1,0)</f>
        <v/>
      </c>
    </row>
    <row r="12142">
      <c r="B12142" s="28">
        <f>IF(C12142&lt; $D$4+1,MOD(((ROW(B12142)-ROW(B$7))),$C$5)+1,"")</f>
        <v/>
      </c>
      <c r="C12142" s="28">
        <f>ROUNDDOWN(((ROW(C12142)-ROW(C$7))/C$5)+1,0)</f>
        <v/>
      </c>
    </row>
    <row r="12143">
      <c r="B12143" s="28">
        <f>IF(C12143&lt; $D$4+1,MOD(((ROW(B12143)-ROW(B$7))),$C$5)+1,"")</f>
        <v/>
      </c>
      <c r="C12143" s="28">
        <f>ROUNDDOWN(((ROW(C12143)-ROW(C$7))/C$5)+1,0)</f>
        <v/>
      </c>
    </row>
    <row r="12144">
      <c r="B12144" s="28">
        <f>IF(C12144&lt; $D$4+1,MOD(((ROW(B12144)-ROW(B$7))),$C$5)+1,"")</f>
        <v/>
      </c>
      <c r="C12144" s="28">
        <f>ROUNDDOWN(((ROW(C12144)-ROW(C$7))/C$5)+1,0)</f>
        <v/>
      </c>
    </row>
    <row r="12145">
      <c r="B12145" s="28">
        <f>IF(C12145&lt; $D$4+1,MOD(((ROW(B12145)-ROW(B$7))),$C$5)+1,"")</f>
        <v/>
      </c>
      <c r="C12145" s="28">
        <f>ROUNDDOWN(((ROW(C12145)-ROW(C$7))/C$5)+1,0)</f>
        <v/>
      </c>
    </row>
    <row r="12146">
      <c r="B12146" s="28">
        <f>IF(C12146&lt; $D$4+1,MOD(((ROW(B12146)-ROW(B$7))),$C$5)+1,"")</f>
        <v/>
      </c>
      <c r="C12146" s="28">
        <f>ROUNDDOWN(((ROW(C12146)-ROW(C$7))/C$5)+1,0)</f>
        <v/>
      </c>
    </row>
    <row r="12147">
      <c r="B12147" s="28">
        <f>IF(C12147&lt; $D$4+1,MOD(((ROW(B12147)-ROW(B$7))),$C$5)+1,"")</f>
        <v/>
      </c>
      <c r="C12147" s="28">
        <f>ROUNDDOWN(((ROW(C12147)-ROW(C$7))/C$5)+1,0)</f>
        <v/>
      </c>
    </row>
    <row r="12148">
      <c r="B12148" s="28">
        <f>IF(C12148&lt; $D$4+1,MOD(((ROW(B12148)-ROW(B$7))),$C$5)+1,"")</f>
        <v/>
      </c>
      <c r="C12148" s="28">
        <f>ROUNDDOWN(((ROW(C12148)-ROW(C$7))/C$5)+1,0)</f>
        <v/>
      </c>
    </row>
    <row r="12149">
      <c r="B12149" s="28">
        <f>IF(C12149&lt; $D$4+1,MOD(((ROW(B12149)-ROW(B$7))),$C$5)+1,"")</f>
        <v/>
      </c>
      <c r="C12149" s="28">
        <f>ROUNDDOWN(((ROW(C12149)-ROW(C$7))/C$5)+1,0)</f>
        <v/>
      </c>
    </row>
    <row r="12150">
      <c r="B12150" s="28">
        <f>IF(C12150&lt; $D$4+1,MOD(((ROW(B12150)-ROW(B$7))),$C$5)+1,"")</f>
        <v/>
      </c>
      <c r="C12150" s="28">
        <f>ROUNDDOWN(((ROW(C12150)-ROW(C$7))/C$5)+1,0)</f>
        <v/>
      </c>
    </row>
    <row r="12151">
      <c r="B12151" s="28">
        <f>IF(C12151&lt; $D$4+1,MOD(((ROW(B12151)-ROW(B$7))),$C$5)+1,"")</f>
        <v/>
      </c>
      <c r="C12151" s="28">
        <f>ROUNDDOWN(((ROW(C12151)-ROW(C$7))/C$5)+1,0)</f>
        <v/>
      </c>
    </row>
    <row r="12152">
      <c r="B12152" s="28">
        <f>IF(C12152&lt; $D$4+1,MOD(((ROW(B12152)-ROW(B$7))),$C$5)+1,"")</f>
        <v/>
      </c>
      <c r="C12152" s="28">
        <f>ROUNDDOWN(((ROW(C12152)-ROW(C$7))/C$5)+1,0)</f>
        <v/>
      </c>
    </row>
    <row r="12153">
      <c r="B12153" s="28">
        <f>IF(C12153&lt; $D$4+1,MOD(((ROW(B12153)-ROW(B$7))),$C$5)+1,"")</f>
        <v/>
      </c>
      <c r="C12153" s="28">
        <f>ROUNDDOWN(((ROW(C12153)-ROW(C$7))/C$5)+1,0)</f>
        <v/>
      </c>
    </row>
    <row r="12154">
      <c r="B12154" s="28">
        <f>IF(C12154&lt; $D$4+1,MOD(((ROW(B12154)-ROW(B$7))),$C$5)+1,"")</f>
        <v/>
      </c>
      <c r="C12154" s="28">
        <f>ROUNDDOWN(((ROW(C12154)-ROW(C$7))/C$5)+1,0)</f>
        <v/>
      </c>
    </row>
    <row r="12155">
      <c r="B12155" s="28">
        <f>IF(C12155&lt; $D$4+1,MOD(((ROW(B12155)-ROW(B$7))),$C$5)+1,"")</f>
        <v/>
      </c>
      <c r="C12155" s="28">
        <f>ROUNDDOWN(((ROW(C12155)-ROW(C$7))/C$5)+1,0)</f>
        <v/>
      </c>
    </row>
    <row r="12156">
      <c r="B12156" s="28">
        <f>IF(C12156&lt; $D$4+1,MOD(((ROW(B12156)-ROW(B$7))),$C$5)+1,"")</f>
        <v/>
      </c>
      <c r="C12156" s="28">
        <f>ROUNDDOWN(((ROW(C12156)-ROW(C$7))/C$5)+1,0)</f>
        <v/>
      </c>
    </row>
    <row r="12157">
      <c r="B12157" s="28">
        <f>IF(C12157&lt; $D$4+1,MOD(((ROW(B12157)-ROW(B$7))),$C$5)+1,"")</f>
        <v/>
      </c>
      <c r="C12157" s="28">
        <f>ROUNDDOWN(((ROW(C12157)-ROW(C$7))/C$5)+1,0)</f>
        <v/>
      </c>
    </row>
    <row r="12158">
      <c r="B12158" s="28">
        <f>IF(C12158&lt; $D$4+1,MOD(((ROW(B12158)-ROW(B$7))),$C$5)+1,"")</f>
        <v/>
      </c>
      <c r="C12158" s="28">
        <f>ROUNDDOWN(((ROW(C12158)-ROW(C$7))/C$5)+1,0)</f>
        <v/>
      </c>
    </row>
    <row r="12159">
      <c r="B12159" s="28">
        <f>IF(C12159&lt; $D$4+1,MOD(((ROW(B12159)-ROW(B$7))),$C$5)+1,"")</f>
        <v/>
      </c>
      <c r="C12159" s="28">
        <f>ROUNDDOWN(((ROW(C12159)-ROW(C$7))/C$5)+1,0)</f>
        <v/>
      </c>
    </row>
    <row r="12160">
      <c r="B12160" s="28">
        <f>IF(C12160&lt; $D$4+1,MOD(((ROW(B12160)-ROW(B$7))),$C$5)+1,"")</f>
        <v/>
      </c>
      <c r="C12160" s="28">
        <f>ROUNDDOWN(((ROW(C12160)-ROW(C$7))/C$5)+1,0)</f>
        <v/>
      </c>
    </row>
    <row r="12161">
      <c r="B12161" s="28">
        <f>IF(C12161&lt; $D$4+1,MOD(((ROW(B12161)-ROW(B$7))),$C$5)+1,"")</f>
        <v/>
      </c>
      <c r="C12161" s="28">
        <f>ROUNDDOWN(((ROW(C12161)-ROW(C$7))/C$5)+1,0)</f>
        <v/>
      </c>
    </row>
    <row r="12162">
      <c r="B12162" s="28">
        <f>IF(C12162&lt; $D$4+1,MOD(((ROW(B12162)-ROW(B$7))),$C$5)+1,"")</f>
        <v/>
      </c>
      <c r="C12162" s="28">
        <f>ROUNDDOWN(((ROW(C12162)-ROW(C$7))/C$5)+1,0)</f>
        <v/>
      </c>
    </row>
    <row r="12163">
      <c r="B12163" s="28">
        <f>IF(C12163&lt; $D$4+1,MOD(((ROW(B12163)-ROW(B$7))),$C$5)+1,"")</f>
        <v/>
      </c>
      <c r="C12163" s="28">
        <f>ROUNDDOWN(((ROW(C12163)-ROW(C$7))/C$5)+1,0)</f>
        <v/>
      </c>
    </row>
    <row r="12164">
      <c r="B12164" s="28">
        <f>IF(C12164&lt; $D$4+1,MOD(((ROW(B12164)-ROW(B$7))),$C$5)+1,"")</f>
        <v/>
      </c>
      <c r="C12164" s="28">
        <f>ROUNDDOWN(((ROW(C12164)-ROW(C$7))/C$5)+1,0)</f>
        <v/>
      </c>
    </row>
    <row r="12165">
      <c r="B12165" s="28">
        <f>IF(C12165&lt; $D$4+1,MOD(((ROW(B12165)-ROW(B$7))),$C$5)+1,"")</f>
        <v/>
      </c>
      <c r="C12165" s="28">
        <f>ROUNDDOWN(((ROW(C12165)-ROW(C$7))/C$5)+1,0)</f>
        <v/>
      </c>
    </row>
    <row r="12166">
      <c r="B12166" s="28">
        <f>IF(C12166&lt; $D$4+1,MOD(((ROW(B12166)-ROW(B$7))),$C$5)+1,"")</f>
        <v/>
      </c>
      <c r="C12166" s="28">
        <f>ROUNDDOWN(((ROW(C12166)-ROW(C$7))/C$5)+1,0)</f>
        <v/>
      </c>
    </row>
    <row r="12167">
      <c r="B12167" s="28">
        <f>IF(C12167&lt; $D$4+1,MOD(((ROW(B12167)-ROW(B$7))),$C$5)+1,"")</f>
        <v/>
      </c>
      <c r="C12167" s="28">
        <f>ROUNDDOWN(((ROW(C12167)-ROW(C$7))/C$5)+1,0)</f>
        <v/>
      </c>
    </row>
    <row r="12168">
      <c r="B12168" s="28">
        <f>IF(C12168&lt; $D$4+1,MOD(((ROW(B12168)-ROW(B$7))),$C$5)+1,"")</f>
        <v/>
      </c>
      <c r="C12168" s="28">
        <f>ROUNDDOWN(((ROW(C12168)-ROW(C$7))/C$5)+1,0)</f>
        <v/>
      </c>
    </row>
    <row r="12169">
      <c r="B12169" s="28">
        <f>IF(C12169&lt; $D$4+1,MOD(((ROW(B12169)-ROW(B$7))),$C$5)+1,"")</f>
        <v/>
      </c>
      <c r="C12169" s="28">
        <f>ROUNDDOWN(((ROW(C12169)-ROW(C$7))/C$5)+1,0)</f>
        <v/>
      </c>
    </row>
    <row r="12170">
      <c r="B12170" s="28">
        <f>IF(C12170&lt; $D$4+1,MOD(((ROW(B12170)-ROW(B$7))),$C$5)+1,"")</f>
        <v/>
      </c>
      <c r="C12170" s="28">
        <f>ROUNDDOWN(((ROW(C12170)-ROW(C$7))/C$5)+1,0)</f>
        <v/>
      </c>
    </row>
    <row r="12171">
      <c r="B12171" s="28">
        <f>IF(C12171&lt; $D$4+1,MOD(((ROW(B12171)-ROW(B$7))),$C$5)+1,"")</f>
        <v/>
      </c>
      <c r="C12171" s="28">
        <f>ROUNDDOWN(((ROW(C12171)-ROW(C$7))/C$5)+1,0)</f>
        <v/>
      </c>
    </row>
    <row r="12172">
      <c r="B12172" s="28">
        <f>IF(C12172&lt; $D$4+1,MOD(((ROW(B12172)-ROW(B$7))),$C$5)+1,"")</f>
        <v/>
      </c>
      <c r="C12172" s="28">
        <f>ROUNDDOWN(((ROW(C12172)-ROW(C$7))/C$5)+1,0)</f>
        <v/>
      </c>
    </row>
    <row r="12173">
      <c r="B12173" s="28">
        <f>IF(C12173&lt; $D$4+1,MOD(((ROW(B12173)-ROW(B$7))),$C$5)+1,"")</f>
        <v/>
      </c>
      <c r="C12173" s="28">
        <f>ROUNDDOWN(((ROW(C12173)-ROW(C$7))/C$5)+1,0)</f>
        <v/>
      </c>
    </row>
    <row r="12174">
      <c r="B12174" s="28">
        <f>IF(C12174&lt; $D$4+1,MOD(((ROW(B12174)-ROW(B$7))),$C$5)+1,"")</f>
        <v/>
      </c>
      <c r="C12174" s="28">
        <f>ROUNDDOWN(((ROW(C12174)-ROW(C$7))/C$5)+1,0)</f>
        <v/>
      </c>
    </row>
    <row r="12175">
      <c r="B12175" s="28">
        <f>IF(C12175&lt; $D$4+1,MOD(((ROW(B12175)-ROW(B$7))),$C$5)+1,"")</f>
        <v/>
      </c>
      <c r="C12175" s="28">
        <f>ROUNDDOWN(((ROW(C12175)-ROW(C$7))/C$5)+1,0)</f>
        <v/>
      </c>
    </row>
    <row r="12176">
      <c r="B12176" s="28">
        <f>IF(C12176&lt; $D$4+1,MOD(((ROW(B12176)-ROW(B$7))),$C$5)+1,"")</f>
        <v/>
      </c>
      <c r="C12176" s="28">
        <f>ROUNDDOWN(((ROW(C12176)-ROW(C$7))/C$5)+1,0)</f>
        <v/>
      </c>
    </row>
    <row r="12177">
      <c r="B12177" s="28">
        <f>IF(C12177&lt; $D$4+1,MOD(((ROW(B12177)-ROW(B$7))),$C$5)+1,"")</f>
        <v/>
      </c>
      <c r="C12177" s="28">
        <f>ROUNDDOWN(((ROW(C12177)-ROW(C$7))/C$5)+1,0)</f>
        <v/>
      </c>
    </row>
    <row r="12178">
      <c r="B12178" s="28">
        <f>IF(C12178&lt; $D$4+1,MOD(((ROW(B12178)-ROW(B$7))),$C$5)+1,"")</f>
        <v/>
      </c>
      <c r="C12178" s="28">
        <f>ROUNDDOWN(((ROW(C12178)-ROW(C$7))/C$5)+1,0)</f>
        <v/>
      </c>
    </row>
    <row r="12179">
      <c r="B12179" s="28">
        <f>IF(C12179&lt; $D$4+1,MOD(((ROW(B12179)-ROW(B$7))),$C$5)+1,"")</f>
        <v/>
      </c>
      <c r="C12179" s="28">
        <f>ROUNDDOWN(((ROW(C12179)-ROW(C$7))/C$5)+1,0)</f>
        <v/>
      </c>
    </row>
    <row r="12180">
      <c r="B12180" s="28">
        <f>IF(C12180&lt; $D$4+1,MOD(((ROW(B12180)-ROW(B$7))),$C$5)+1,"")</f>
        <v/>
      </c>
      <c r="C12180" s="28">
        <f>ROUNDDOWN(((ROW(C12180)-ROW(C$7))/C$5)+1,0)</f>
        <v/>
      </c>
    </row>
    <row r="12181">
      <c r="B12181" s="28">
        <f>IF(C12181&lt; $D$4+1,MOD(((ROW(B12181)-ROW(B$7))),$C$5)+1,"")</f>
        <v/>
      </c>
      <c r="C12181" s="28">
        <f>ROUNDDOWN(((ROW(C12181)-ROW(C$7))/C$5)+1,0)</f>
        <v/>
      </c>
    </row>
    <row r="12182">
      <c r="B12182" s="28">
        <f>IF(C12182&lt; $D$4+1,MOD(((ROW(B12182)-ROW(B$7))),$C$5)+1,"")</f>
        <v/>
      </c>
      <c r="C12182" s="28">
        <f>ROUNDDOWN(((ROW(C12182)-ROW(C$7))/C$5)+1,0)</f>
        <v/>
      </c>
    </row>
    <row r="12183">
      <c r="B12183" s="28">
        <f>IF(C12183&lt; $D$4+1,MOD(((ROW(B12183)-ROW(B$7))),$C$5)+1,"")</f>
        <v/>
      </c>
      <c r="C12183" s="28">
        <f>ROUNDDOWN(((ROW(C12183)-ROW(C$7))/C$5)+1,0)</f>
        <v/>
      </c>
    </row>
    <row r="12184">
      <c r="B12184" s="28">
        <f>IF(C12184&lt; $D$4+1,MOD(((ROW(B12184)-ROW(B$7))),$C$5)+1,"")</f>
        <v/>
      </c>
      <c r="C12184" s="28">
        <f>ROUNDDOWN(((ROW(C12184)-ROW(C$7))/C$5)+1,0)</f>
        <v/>
      </c>
    </row>
    <row r="12185">
      <c r="B12185" s="28">
        <f>IF(C12185&lt; $D$4+1,MOD(((ROW(B12185)-ROW(B$7))),$C$5)+1,"")</f>
        <v/>
      </c>
      <c r="C12185" s="28">
        <f>ROUNDDOWN(((ROW(C12185)-ROW(C$7))/C$5)+1,0)</f>
        <v/>
      </c>
    </row>
    <row r="12186">
      <c r="B12186" s="28">
        <f>IF(C12186&lt; $D$4+1,MOD(((ROW(B12186)-ROW(B$7))),$C$5)+1,"")</f>
        <v/>
      </c>
      <c r="C12186" s="28">
        <f>ROUNDDOWN(((ROW(C12186)-ROW(C$7))/C$5)+1,0)</f>
        <v/>
      </c>
    </row>
    <row r="12187">
      <c r="B12187" s="28">
        <f>IF(C12187&lt; $D$4+1,MOD(((ROW(B12187)-ROW(B$7))),$C$5)+1,"")</f>
        <v/>
      </c>
      <c r="C12187" s="28">
        <f>ROUNDDOWN(((ROW(C12187)-ROW(C$7))/C$5)+1,0)</f>
        <v/>
      </c>
    </row>
    <row r="12188">
      <c r="B12188" s="28">
        <f>IF(C12188&lt; $D$4+1,MOD(((ROW(B12188)-ROW(B$7))),$C$5)+1,"")</f>
        <v/>
      </c>
      <c r="C12188" s="28">
        <f>ROUNDDOWN(((ROW(C12188)-ROW(C$7))/C$5)+1,0)</f>
        <v/>
      </c>
    </row>
    <row r="12189">
      <c r="B12189" s="28">
        <f>IF(C12189&lt; $D$4+1,MOD(((ROW(B12189)-ROW(B$7))),$C$5)+1,"")</f>
        <v/>
      </c>
      <c r="C12189" s="28">
        <f>ROUNDDOWN(((ROW(C12189)-ROW(C$7))/C$5)+1,0)</f>
        <v/>
      </c>
    </row>
    <row r="12190">
      <c r="B12190" s="28">
        <f>IF(C12190&lt; $D$4+1,MOD(((ROW(B12190)-ROW(B$7))),$C$5)+1,"")</f>
        <v/>
      </c>
      <c r="C12190" s="28">
        <f>ROUNDDOWN(((ROW(C12190)-ROW(C$7))/C$5)+1,0)</f>
        <v/>
      </c>
    </row>
    <row r="12191">
      <c r="B12191" s="28">
        <f>IF(C12191&lt; $D$4+1,MOD(((ROW(B12191)-ROW(B$7))),$C$5)+1,"")</f>
        <v/>
      </c>
      <c r="C12191" s="28">
        <f>ROUNDDOWN(((ROW(C12191)-ROW(C$7))/C$5)+1,0)</f>
        <v/>
      </c>
    </row>
    <row r="12192">
      <c r="B12192" s="28">
        <f>IF(C12192&lt; $D$4+1,MOD(((ROW(B12192)-ROW(B$7))),$C$5)+1,"")</f>
        <v/>
      </c>
      <c r="C12192" s="28">
        <f>ROUNDDOWN(((ROW(C12192)-ROW(C$7))/C$5)+1,0)</f>
        <v/>
      </c>
    </row>
    <row r="12193">
      <c r="B12193" s="28">
        <f>IF(C12193&lt; $D$4+1,MOD(((ROW(B12193)-ROW(B$7))),$C$5)+1,"")</f>
        <v/>
      </c>
      <c r="C12193" s="28">
        <f>ROUNDDOWN(((ROW(C12193)-ROW(C$7))/C$5)+1,0)</f>
        <v/>
      </c>
    </row>
    <row r="12194">
      <c r="B12194" s="28">
        <f>IF(C12194&lt; $D$4+1,MOD(((ROW(B12194)-ROW(B$7))),$C$5)+1,"")</f>
        <v/>
      </c>
      <c r="C12194" s="28">
        <f>ROUNDDOWN(((ROW(C12194)-ROW(C$7))/C$5)+1,0)</f>
        <v/>
      </c>
    </row>
    <row r="12195">
      <c r="B12195" s="28">
        <f>IF(C12195&lt; $D$4+1,MOD(((ROW(B12195)-ROW(B$7))),$C$5)+1,"")</f>
        <v/>
      </c>
      <c r="C12195" s="28">
        <f>ROUNDDOWN(((ROW(C12195)-ROW(C$7))/C$5)+1,0)</f>
        <v/>
      </c>
    </row>
    <row r="12196">
      <c r="B12196" s="28">
        <f>IF(C12196&lt; $D$4+1,MOD(((ROW(B12196)-ROW(B$7))),$C$5)+1,"")</f>
        <v/>
      </c>
      <c r="C12196" s="28">
        <f>ROUNDDOWN(((ROW(C12196)-ROW(C$7))/C$5)+1,0)</f>
        <v/>
      </c>
    </row>
    <row r="12197">
      <c r="B12197" s="28">
        <f>IF(C12197&lt; $D$4+1,MOD(((ROW(B12197)-ROW(B$7))),$C$5)+1,"")</f>
        <v/>
      </c>
      <c r="C12197" s="28">
        <f>ROUNDDOWN(((ROW(C12197)-ROW(C$7))/C$5)+1,0)</f>
        <v/>
      </c>
    </row>
    <row r="12198">
      <c r="B12198" s="28">
        <f>IF(C12198&lt; $D$4+1,MOD(((ROW(B12198)-ROW(B$7))),$C$5)+1,"")</f>
        <v/>
      </c>
      <c r="C12198" s="28">
        <f>ROUNDDOWN(((ROW(C12198)-ROW(C$7))/C$5)+1,0)</f>
        <v/>
      </c>
    </row>
    <row r="12199">
      <c r="B12199" s="28">
        <f>IF(C12199&lt; $D$4+1,MOD(((ROW(B12199)-ROW(B$7))),$C$5)+1,"")</f>
        <v/>
      </c>
      <c r="C12199" s="28">
        <f>ROUNDDOWN(((ROW(C12199)-ROW(C$7))/C$5)+1,0)</f>
        <v/>
      </c>
    </row>
    <row r="12200">
      <c r="B12200" s="28">
        <f>IF(C12200&lt; $D$4+1,MOD(((ROW(B12200)-ROW(B$7))),$C$5)+1,"")</f>
        <v/>
      </c>
      <c r="C12200" s="28">
        <f>ROUNDDOWN(((ROW(C12200)-ROW(C$7))/C$5)+1,0)</f>
        <v/>
      </c>
    </row>
    <row r="12201">
      <c r="B12201" s="28">
        <f>IF(C12201&lt; $D$4+1,MOD(((ROW(B12201)-ROW(B$7))),$C$5)+1,"")</f>
        <v/>
      </c>
      <c r="C12201" s="28">
        <f>ROUNDDOWN(((ROW(C12201)-ROW(C$7))/C$5)+1,0)</f>
        <v/>
      </c>
    </row>
    <row r="12202">
      <c r="B12202" s="28">
        <f>IF(C12202&lt; $D$4+1,MOD(((ROW(B12202)-ROW(B$7))),$C$5)+1,"")</f>
        <v/>
      </c>
      <c r="C12202" s="28">
        <f>ROUNDDOWN(((ROW(C12202)-ROW(C$7))/C$5)+1,0)</f>
        <v/>
      </c>
    </row>
    <row r="12203">
      <c r="B12203" s="28">
        <f>IF(C12203&lt; $D$4+1,MOD(((ROW(B12203)-ROW(B$7))),$C$5)+1,"")</f>
        <v/>
      </c>
      <c r="C12203" s="28">
        <f>ROUNDDOWN(((ROW(C12203)-ROW(C$7))/C$5)+1,0)</f>
        <v/>
      </c>
    </row>
    <row r="12204">
      <c r="B12204" s="28">
        <f>IF(C12204&lt; $D$4+1,MOD(((ROW(B12204)-ROW(B$7))),$C$5)+1,"")</f>
        <v/>
      </c>
      <c r="C12204" s="28">
        <f>ROUNDDOWN(((ROW(C12204)-ROW(C$7))/C$5)+1,0)</f>
        <v/>
      </c>
    </row>
    <row r="12205">
      <c r="B12205" s="28">
        <f>IF(C12205&lt; $D$4+1,MOD(((ROW(B12205)-ROW(B$7))),$C$5)+1,"")</f>
        <v/>
      </c>
      <c r="C12205" s="28">
        <f>ROUNDDOWN(((ROW(C12205)-ROW(C$7))/C$5)+1,0)</f>
        <v/>
      </c>
    </row>
    <row r="12206">
      <c r="B12206" s="28">
        <f>IF(C12206&lt; $D$4+1,MOD(((ROW(B12206)-ROW(B$7))),$C$5)+1,"")</f>
        <v/>
      </c>
      <c r="C12206" s="28">
        <f>ROUNDDOWN(((ROW(C12206)-ROW(C$7))/C$5)+1,0)</f>
        <v/>
      </c>
    </row>
    <row r="12207">
      <c r="B12207" s="28">
        <f>IF(C12207&lt; $D$4+1,MOD(((ROW(B12207)-ROW(B$7))),$C$5)+1,"")</f>
        <v/>
      </c>
      <c r="C12207" s="28">
        <f>ROUNDDOWN(((ROW(C12207)-ROW(C$7))/C$5)+1,0)</f>
        <v/>
      </c>
    </row>
    <row r="12208">
      <c r="B12208" s="28">
        <f>IF(C12208&lt; $D$4+1,MOD(((ROW(B12208)-ROW(B$7))),$C$5)+1,"")</f>
        <v/>
      </c>
      <c r="C12208" s="28">
        <f>ROUNDDOWN(((ROW(C12208)-ROW(C$7))/C$5)+1,0)</f>
        <v/>
      </c>
    </row>
    <row r="12209">
      <c r="B12209" s="28">
        <f>IF(C12209&lt; $D$4+1,MOD(((ROW(B12209)-ROW(B$7))),$C$5)+1,"")</f>
        <v/>
      </c>
      <c r="C12209" s="28">
        <f>ROUNDDOWN(((ROW(C12209)-ROW(C$7))/C$5)+1,0)</f>
        <v/>
      </c>
    </row>
    <row r="12210">
      <c r="B12210" s="28">
        <f>IF(C12210&lt; $D$4+1,MOD(((ROW(B12210)-ROW(B$7))),$C$5)+1,"")</f>
        <v/>
      </c>
      <c r="C12210" s="28">
        <f>ROUNDDOWN(((ROW(C12210)-ROW(C$7))/C$5)+1,0)</f>
        <v/>
      </c>
    </row>
    <row r="12211">
      <c r="B12211" s="28">
        <f>IF(C12211&lt; $D$4+1,MOD(((ROW(B12211)-ROW(B$7))),$C$5)+1,"")</f>
        <v/>
      </c>
      <c r="C12211" s="28">
        <f>ROUNDDOWN(((ROW(C12211)-ROW(C$7))/C$5)+1,0)</f>
        <v/>
      </c>
    </row>
    <row r="12212">
      <c r="B12212" s="28">
        <f>IF(C12212&lt; $D$4+1,MOD(((ROW(B12212)-ROW(B$7))),$C$5)+1,"")</f>
        <v/>
      </c>
      <c r="C12212" s="28">
        <f>ROUNDDOWN(((ROW(C12212)-ROW(C$7))/C$5)+1,0)</f>
        <v/>
      </c>
    </row>
    <row r="12213">
      <c r="B12213" s="28">
        <f>IF(C12213&lt; $D$4+1,MOD(((ROW(B12213)-ROW(B$7))),$C$5)+1,"")</f>
        <v/>
      </c>
      <c r="C12213" s="28">
        <f>ROUNDDOWN(((ROW(C12213)-ROW(C$7))/C$5)+1,0)</f>
        <v/>
      </c>
    </row>
    <row r="12214">
      <c r="B12214" s="28">
        <f>IF(C12214&lt; $D$4+1,MOD(((ROW(B12214)-ROW(B$7))),$C$5)+1,"")</f>
        <v/>
      </c>
      <c r="C12214" s="28">
        <f>ROUNDDOWN(((ROW(C12214)-ROW(C$7))/C$5)+1,0)</f>
        <v/>
      </c>
    </row>
    <row r="12215">
      <c r="B12215" s="28">
        <f>IF(C12215&lt; $D$4+1,MOD(((ROW(B12215)-ROW(B$7))),$C$5)+1,"")</f>
        <v/>
      </c>
      <c r="C12215" s="28">
        <f>ROUNDDOWN(((ROW(C12215)-ROW(C$7))/C$5)+1,0)</f>
        <v/>
      </c>
    </row>
    <row r="12216">
      <c r="B12216" s="28">
        <f>IF(C12216&lt; $D$4+1,MOD(((ROW(B12216)-ROW(B$7))),$C$5)+1,"")</f>
        <v/>
      </c>
      <c r="C12216" s="28">
        <f>ROUNDDOWN(((ROW(C12216)-ROW(C$7))/C$5)+1,0)</f>
        <v/>
      </c>
    </row>
    <row r="12217">
      <c r="B12217" s="28">
        <f>IF(C12217&lt; $D$4+1,MOD(((ROW(B12217)-ROW(B$7))),$C$5)+1,"")</f>
        <v/>
      </c>
      <c r="C12217" s="28">
        <f>ROUNDDOWN(((ROW(C12217)-ROW(C$7))/C$5)+1,0)</f>
        <v/>
      </c>
    </row>
    <row r="12218">
      <c r="B12218" s="28">
        <f>IF(C12218&lt; $D$4+1,MOD(((ROW(B12218)-ROW(B$7))),$C$5)+1,"")</f>
        <v/>
      </c>
      <c r="C12218" s="28">
        <f>ROUNDDOWN(((ROW(C12218)-ROW(C$7))/C$5)+1,0)</f>
        <v/>
      </c>
    </row>
    <row r="12219">
      <c r="B12219" s="28">
        <f>IF(C12219&lt; $D$4+1,MOD(((ROW(B12219)-ROW(B$7))),$C$5)+1,"")</f>
        <v/>
      </c>
      <c r="C12219" s="28">
        <f>ROUNDDOWN(((ROW(C12219)-ROW(C$7))/C$5)+1,0)</f>
        <v/>
      </c>
    </row>
    <row r="12220">
      <c r="B12220" s="28">
        <f>IF(C12220&lt; $D$4+1,MOD(((ROW(B12220)-ROW(B$7))),$C$5)+1,"")</f>
        <v/>
      </c>
      <c r="C12220" s="28">
        <f>ROUNDDOWN(((ROW(C12220)-ROW(C$7))/C$5)+1,0)</f>
        <v/>
      </c>
    </row>
    <row r="12221">
      <c r="B12221" s="28">
        <f>IF(C12221&lt; $D$4+1,MOD(((ROW(B12221)-ROW(B$7))),$C$5)+1,"")</f>
        <v/>
      </c>
      <c r="C12221" s="28">
        <f>ROUNDDOWN(((ROW(C12221)-ROW(C$7))/C$5)+1,0)</f>
        <v/>
      </c>
    </row>
    <row r="12222">
      <c r="B12222" s="28">
        <f>IF(C12222&lt; $D$4+1,MOD(((ROW(B12222)-ROW(B$7))),$C$5)+1,"")</f>
        <v/>
      </c>
      <c r="C12222" s="28">
        <f>ROUNDDOWN(((ROW(C12222)-ROW(C$7))/C$5)+1,0)</f>
        <v/>
      </c>
    </row>
    <row r="12223">
      <c r="B12223" s="28">
        <f>IF(C12223&lt; $D$4+1,MOD(((ROW(B12223)-ROW(B$7))),$C$5)+1,"")</f>
        <v/>
      </c>
      <c r="C12223" s="28">
        <f>ROUNDDOWN(((ROW(C12223)-ROW(C$7))/C$5)+1,0)</f>
        <v/>
      </c>
    </row>
    <row r="12224">
      <c r="B12224" s="28">
        <f>IF(C12224&lt; $D$4+1,MOD(((ROW(B12224)-ROW(B$7))),$C$5)+1,"")</f>
        <v/>
      </c>
      <c r="C12224" s="28">
        <f>ROUNDDOWN(((ROW(C12224)-ROW(C$7))/C$5)+1,0)</f>
        <v/>
      </c>
    </row>
    <row r="12225">
      <c r="B12225" s="28">
        <f>IF(C12225&lt; $D$4+1,MOD(((ROW(B12225)-ROW(B$7))),$C$5)+1,"")</f>
        <v/>
      </c>
      <c r="C12225" s="28">
        <f>ROUNDDOWN(((ROW(C12225)-ROW(C$7))/C$5)+1,0)</f>
        <v/>
      </c>
    </row>
    <row r="12226">
      <c r="B12226" s="28">
        <f>IF(C12226&lt; $D$4+1,MOD(((ROW(B12226)-ROW(B$7))),$C$5)+1,"")</f>
        <v/>
      </c>
      <c r="C12226" s="28">
        <f>ROUNDDOWN(((ROW(C12226)-ROW(C$7))/C$5)+1,0)</f>
        <v/>
      </c>
    </row>
    <row r="12227">
      <c r="B12227" s="28">
        <f>IF(C12227&lt; $D$4+1,MOD(((ROW(B12227)-ROW(B$7))),$C$5)+1,"")</f>
        <v/>
      </c>
      <c r="C12227" s="28">
        <f>ROUNDDOWN(((ROW(C12227)-ROW(C$7))/C$5)+1,0)</f>
        <v/>
      </c>
    </row>
    <row r="12228">
      <c r="B12228" s="28">
        <f>IF(C12228&lt; $D$4+1,MOD(((ROW(B12228)-ROW(B$7))),$C$5)+1,"")</f>
        <v/>
      </c>
      <c r="C12228" s="28">
        <f>ROUNDDOWN(((ROW(C12228)-ROW(C$7))/C$5)+1,0)</f>
        <v/>
      </c>
    </row>
    <row r="12229">
      <c r="B12229" s="28">
        <f>IF(C12229&lt; $D$4+1,MOD(((ROW(B12229)-ROW(B$7))),$C$5)+1,"")</f>
        <v/>
      </c>
      <c r="C12229" s="28">
        <f>ROUNDDOWN(((ROW(C12229)-ROW(C$7))/C$5)+1,0)</f>
        <v/>
      </c>
    </row>
    <row r="12230">
      <c r="B12230" s="28">
        <f>IF(C12230&lt; $D$4+1,MOD(((ROW(B12230)-ROW(B$7))),$C$5)+1,"")</f>
        <v/>
      </c>
      <c r="C12230" s="28">
        <f>ROUNDDOWN(((ROW(C12230)-ROW(C$7))/C$5)+1,0)</f>
        <v/>
      </c>
    </row>
    <row r="12231">
      <c r="B12231" s="28">
        <f>IF(C12231&lt; $D$4+1,MOD(((ROW(B12231)-ROW(B$7))),$C$5)+1,"")</f>
        <v/>
      </c>
      <c r="C12231" s="28">
        <f>ROUNDDOWN(((ROW(C12231)-ROW(C$7))/C$5)+1,0)</f>
        <v/>
      </c>
    </row>
    <row r="12232">
      <c r="B12232" s="28">
        <f>IF(C12232&lt; $D$4+1,MOD(((ROW(B12232)-ROW(B$7))),$C$5)+1,"")</f>
        <v/>
      </c>
      <c r="C12232" s="28">
        <f>ROUNDDOWN(((ROW(C12232)-ROW(C$7))/C$5)+1,0)</f>
        <v/>
      </c>
    </row>
    <row r="12233">
      <c r="B12233" s="28">
        <f>IF(C12233&lt; $D$4+1,MOD(((ROW(B12233)-ROW(B$7))),$C$5)+1,"")</f>
        <v/>
      </c>
      <c r="C12233" s="28">
        <f>ROUNDDOWN(((ROW(C12233)-ROW(C$7))/C$5)+1,0)</f>
        <v/>
      </c>
    </row>
    <row r="12234">
      <c r="B12234" s="28">
        <f>IF(C12234&lt; $D$4+1,MOD(((ROW(B12234)-ROW(B$7))),$C$5)+1,"")</f>
        <v/>
      </c>
      <c r="C12234" s="28">
        <f>ROUNDDOWN(((ROW(C12234)-ROW(C$7))/C$5)+1,0)</f>
        <v/>
      </c>
    </row>
    <row r="12235">
      <c r="B12235" s="28">
        <f>IF(C12235&lt; $D$4+1,MOD(((ROW(B12235)-ROW(B$7))),$C$5)+1,"")</f>
        <v/>
      </c>
      <c r="C12235" s="28">
        <f>ROUNDDOWN(((ROW(C12235)-ROW(C$7))/C$5)+1,0)</f>
        <v/>
      </c>
    </row>
    <row r="12236">
      <c r="B12236" s="28">
        <f>IF(C12236&lt; $D$4+1,MOD(((ROW(B12236)-ROW(B$7))),$C$5)+1,"")</f>
        <v/>
      </c>
      <c r="C12236" s="28">
        <f>ROUNDDOWN(((ROW(C12236)-ROW(C$7))/C$5)+1,0)</f>
        <v/>
      </c>
    </row>
    <row r="12237">
      <c r="B12237" s="28">
        <f>IF(C12237&lt; $D$4+1,MOD(((ROW(B12237)-ROW(B$7))),$C$5)+1,"")</f>
        <v/>
      </c>
      <c r="C12237" s="28">
        <f>ROUNDDOWN(((ROW(C12237)-ROW(C$7))/C$5)+1,0)</f>
        <v/>
      </c>
    </row>
    <row r="12238">
      <c r="B12238" s="28">
        <f>IF(C12238&lt; $D$4+1,MOD(((ROW(B12238)-ROW(B$7))),$C$5)+1,"")</f>
        <v/>
      </c>
      <c r="C12238" s="28">
        <f>ROUNDDOWN(((ROW(C12238)-ROW(C$7))/C$5)+1,0)</f>
        <v/>
      </c>
    </row>
    <row r="12239">
      <c r="B12239" s="28">
        <f>IF(C12239&lt; $D$4+1,MOD(((ROW(B12239)-ROW(B$7))),$C$5)+1,"")</f>
        <v/>
      </c>
      <c r="C12239" s="28">
        <f>ROUNDDOWN(((ROW(C12239)-ROW(C$7))/C$5)+1,0)</f>
        <v/>
      </c>
    </row>
    <row r="12240">
      <c r="B12240" s="28">
        <f>IF(C12240&lt; $D$4+1,MOD(((ROW(B12240)-ROW(B$7))),$C$5)+1,"")</f>
        <v/>
      </c>
      <c r="C12240" s="28">
        <f>ROUNDDOWN(((ROW(C12240)-ROW(C$7))/C$5)+1,0)</f>
        <v/>
      </c>
    </row>
    <row r="12241">
      <c r="B12241" s="28">
        <f>IF(C12241&lt; $D$4+1,MOD(((ROW(B12241)-ROW(B$7))),$C$5)+1,"")</f>
        <v/>
      </c>
      <c r="C12241" s="28">
        <f>ROUNDDOWN(((ROW(C12241)-ROW(C$7))/C$5)+1,0)</f>
        <v/>
      </c>
    </row>
    <row r="12242">
      <c r="B12242" s="28">
        <f>IF(C12242&lt; $D$4+1,MOD(((ROW(B12242)-ROW(B$7))),$C$5)+1,"")</f>
        <v/>
      </c>
      <c r="C12242" s="28">
        <f>ROUNDDOWN(((ROW(C12242)-ROW(C$7))/C$5)+1,0)</f>
        <v/>
      </c>
    </row>
    <row r="12243">
      <c r="B12243" s="28">
        <f>IF(C12243&lt; $D$4+1,MOD(((ROW(B12243)-ROW(B$7))),$C$5)+1,"")</f>
        <v/>
      </c>
      <c r="C12243" s="28">
        <f>ROUNDDOWN(((ROW(C12243)-ROW(C$7))/C$5)+1,0)</f>
        <v/>
      </c>
    </row>
    <row r="12244">
      <c r="B12244" s="28">
        <f>IF(C12244&lt; $D$4+1,MOD(((ROW(B12244)-ROW(B$7))),$C$5)+1,"")</f>
        <v/>
      </c>
      <c r="C12244" s="28">
        <f>ROUNDDOWN(((ROW(C12244)-ROW(C$7))/C$5)+1,0)</f>
        <v/>
      </c>
    </row>
    <row r="12245">
      <c r="B12245" s="28">
        <f>IF(C12245&lt; $D$4+1,MOD(((ROW(B12245)-ROW(B$7))),$C$5)+1,"")</f>
        <v/>
      </c>
      <c r="C12245" s="28">
        <f>ROUNDDOWN(((ROW(C12245)-ROW(C$7))/C$5)+1,0)</f>
        <v/>
      </c>
    </row>
    <row r="12246">
      <c r="B12246" s="28">
        <f>IF(C12246&lt; $D$4+1,MOD(((ROW(B12246)-ROW(B$7))),$C$5)+1,"")</f>
        <v/>
      </c>
      <c r="C12246" s="28">
        <f>ROUNDDOWN(((ROW(C12246)-ROW(C$7))/C$5)+1,0)</f>
        <v/>
      </c>
    </row>
    <row r="12247">
      <c r="B12247" s="28">
        <f>IF(C12247&lt; $D$4+1,MOD(((ROW(B12247)-ROW(B$7))),$C$5)+1,"")</f>
        <v/>
      </c>
      <c r="C12247" s="28">
        <f>ROUNDDOWN(((ROW(C12247)-ROW(C$7))/C$5)+1,0)</f>
        <v/>
      </c>
    </row>
    <row r="12248">
      <c r="B12248" s="28">
        <f>IF(C12248&lt; $D$4+1,MOD(((ROW(B12248)-ROW(B$7))),$C$5)+1,"")</f>
        <v/>
      </c>
      <c r="C12248" s="28">
        <f>ROUNDDOWN(((ROW(C12248)-ROW(C$7))/C$5)+1,0)</f>
        <v/>
      </c>
    </row>
    <row r="12249">
      <c r="B12249" s="28">
        <f>IF(C12249&lt; $D$4+1,MOD(((ROW(B12249)-ROW(B$7))),$C$5)+1,"")</f>
        <v/>
      </c>
      <c r="C12249" s="28">
        <f>ROUNDDOWN(((ROW(C12249)-ROW(C$7))/C$5)+1,0)</f>
        <v/>
      </c>
    </row>
    <row r="12250">
      <c r="B12250" s="28">
        <f>IF(C12250&lt; $D$4+1,MOD(((ROW(B12250)-ROW(B$7))),$C$5)+1,"")</f>
        <v/>
      </c>
      <c r="C12250" s="28">
        <f>ROUNDDOWN(((ROW(C12250)-ROW(C$7))/C$5)+1,0)</f>
        <v/>
      </c>
    </row>
    <row r="12251">
      <c r="B12251" s="28">
        <f>IF(C12251&lt; $D$4+1,MOD(((ROW(B12251)-ROW(B$7))),$C$5)+1,"")</f>
        <v/>
      </c>
      <c r="C12251" s="28">
        <f>ROUNDDOWN(((ROW(C12251)-ROW(C$7))/C$5)+1,0)</f>
        <v/>
      </c>
    </row>
    <row r="12252">
      <c r="B12252" s="28">
        <f>IF(C12252&lt; $D$4+1,MOD(((ROW(B12252)-ROW(B$7))),$C$5)+1,"")</f>
        <v/>
      </c>
      <c r="C12252" s="28">
        <f>ROUNDDOWN(((ROW(C12252)-ROW(C$7))/C$5)+1,0)</f>
        <v/>
      </c>
    </row>
    <row r="12253">
      <c r="B12253" s="28">
        <f>IF(C12253&lt; $D$4+1,MOD(((ROW(B12253)-ROW(B$7))),$C$5)+1,"")</f>
        <v/>
      </c>
      <c r="C12253" s="28">
        <f>ROUNDDOWN(((ROW(C12253)-ROW(C$7))/C$5)+1,0)</f>
        <v/>
      </c>
    </row>
    <row r="12254">
      <c r="B12254" s="28">
        <f>IF(C12254&lt; $D$4+1,MOD(((ROW(B12254)-ROW(B$7))),$C$5)+1,"")</f>
        <v/>
      </c>
      <c r="C12254" s="28">
        <f>ROUNDDOWN(((ROW(C12254)-ROW(C$7))/C$5)+1,0)</f>
        <v/>
      </c>
    </row>
    <row r="12255">
      <c r="B12255" s="28">
        <f>IF(C12255&lt; $D$4+1,MOD(((ROW(B12255)-ROW(B$7))),$C$5)+1,"")</f>
        <v/>
      </c>
      <c r="C12255" s="28">
        <f>ROUNDDOWN(((ROW(C12255)-ROW(C$7))/C$5)+1,0)</f>
        <v/>
      </c>
    </row>
    <row r="12256">
      <c r="B12256" s="28">
        <f>IF(C12256&lt; $D$4+1,MOD(((ROW(B12256)-ROW(B$7))),$C$5)+1,"")</f>
        <v/>
      </c>
      <c r="C12256" s="28">
        <f>ROUNDDOWN(((ROW(C12256)-ROW(C$7))/C$5)+1,0)</f>
        <v/>
      </c>
    </row>
    <row r="12257">
      <c r="B12257" s="28">
        <f>IF(C12257&lt; $D$4+1,MOD(((ROW(B12257)-ROW(B$7))),$C$5)+1,"")</f>
        <v/>
      </c>
      <c r="C12257" s="28">
        <f>ROUNDDOWN(((ROW(C12257)-ROW(C$7))/C$5)+1,0)</f>
        <v/>
      </c>
    </row>
    <row r="12258">
      <c r="B12258" s="28">
        <f>IF(C12258&lt; $D$4+1,MOD(((ROW(B12258)-ROW(B$7))),$C$5)+1,"")</f>
        <v/>
      </c>
      <c r="C12258" s="28">
        <f>ROUNDDOWN(((ROW(C12258)-ROW(C$7))/C$5)+1,0)</f>
        <v/>
      </c>
    </row>
    <row r="12259">
      <c r="B12259" s="28">
        <f>IF(C12259&lt; $D$4+1,MOD(((ROW(B12259)-ROW(B$7))),$C$5)+1,"")</f>
        <v/>
      </c>
      <c r="C12259" s="28">
        <f>ROUNDDOWN(((ROW(C12259)-ROW(C$7))/C$5)+1,0)</f>
        <v/>
      </c>
    </row>
    <row r="12260">
      <c r="B12260" s="28">
        <f>IF(C12260&lt; $D$4+1,MOD(((ROW(B12260)-ROW(B$7))),$C$5)+1,"")</f>
        <v/>
      </c>
      <c r="C12260" s="28">
        <f>ROUNDDOWN(((ROW(C12260)-ROW(C$7))/C$5)+1,0)</f>
        <v/>
      </c>
    </row>
    <row r="12261">
      <c r="B12261" s="28">
        <f>IF(C12261&lt; $D$4+1,MOD(((ROW(B12261)-ROW(B$7))),$C$5)+1,"")</f>
        <v/>
      </c>
      <c r="C12261" s="28">
        <f>ROUNDDOWN(((ROW(C12261)-ROW(C$7))/C$5)+1,0)</f>
        <v/>
      </c>
    </row>
    <row r="12262">
      <c r="B12262" s="28">
        <f>IF(C12262&lt; $D$4+1,MOD(((ROW(B12262)-ROW(B$7))),$C$5)+1,"")</f>
        <v/>
      </c>
      <c r="C12262" s="28">
        <f>ROUNDDOWN(((ROW(C12262)-ROW(C$7))/C$5)+1,0)</f>
        <v/>
      </c>
    </row>
    <row r="12263">
      <c r="B12263" s="28">
        <f>IF(C12263&lt; $D$4+1,MOD(((ROW(B12263)-ROW(B$7))),$C$5)+1,"")</f>
        <v/>
      </c>
      <c r="C12263" s="28">
        <f>ROUNDDOWN(((ROW(C12263)-ROW(C$7))/C$5)+1,0)</f>
        <v/>
      </c>
    </row>
    <row r="12264">
      <c r="B12264" s="28">
        <f>IF(C12264&lt; $D$4+1,MOD(((ROW(B12264)-ROW(B$7))),$C$5)+1,"")</f>
        <v/>
      </c>
      <c r="C12264" s="28">
        <f>ROUNDDOWN(((ROW(C12264)-ROW(C$7))/C$5)+1,0)</f>
        <v/>
      </c>
    </row>
    <row r="12265">
      <c r="B12265" s="28">
        <f>IF(C12265&lt; $D$4+1,MOD(((ROW(B12265)-ROW(B$7))),$C$5)+1,"")</f>
        <v/>
      </c>
      <c r="C12265" s="28">
        <f>ROUNDDOWN(((ROW(C12265)-ROW(C$7))/C$5)+1,0)</f>
        <v/>
      </c>
    </row>
    <row r="12266">
      <c r="B12266" s="28">
        <f>IF(C12266&lt; $D$4+1,MOD(((ROW(B12266)-ROW(B$7))),$C$5)+1,"")</f>
        <v/>
      </c>
      <c r="C12266" s="28">
        <f>ROUNDDOWN(((ROW(C12266)-ROW(C$7))/C$5)+1,0)</f>
        <v/>
      </c>
    </row>
    <row r="12267">
      <c r="B12267" s="28">
        <f>IF(C12267&lt; $D$4+1,MOD(((ROW(B12267)-ROW(B$7))),$C$5)+1,"")</f>
        <v/>
      </c>
      <c r="C12267" s="28">
        <f>ROUNDDOWN(((ROW(C12267)-ROW(C$7))/C$5)+1,0)</f>
        <v/>
      </c>
    </row>
    <row r="12268">
      <c r="B12268" s="28">
        <f>IF(C12268&lt; $D$4+1,MOD(((ROW(B12268)-ROW(B$7))),$C$5)+1,"")</f>
        <v/>
      </c>
      <c r="C12268" s="28">
        <f>ROUNDDOWN(((ROW(C12268)-ROW(C$7))/C$5)+1,0)</f>
        <v/>
      </c>
    </row>
    <row r="12269">
      <c r="B12269" s="28">
        <f>IF(C12269&lt; $D$4+1,MOD(((ROW(B12269)-ROW(B$7))),$C$5)+1,"")</f>
        <v/>
      </c>
      <c r="C12269" s="28">
        <f>ROUNDDOWN(((ROW(C12269)-ROW(C$7))/C$5)+1,0)</f>
        <v/>
      </c>
    </row>
    <row r="12270">
      <c r="B12270" s="28">
        <f>IF(C12270&lt; $D$4+1,MOD(((ROW(B12270)-ROW(B$7))),$C$5)+1,"")</f>
        <v/>
      </c>
      <c r="C12270" s="28">
        <f>ROUNDDOWN(((ROW(C12270)-ROW(C$7))/C$5)+1,0)</f>
        <v/>
      </c>
    </row>
    <row r="12271">
      <c r="B12271" s="28">
        <f>IF(C12271&lt; $D$4+1,MOD(((ROW(B12271)-ROW(B$7))),$C$5)+1,"")</f>
        <v/>
      </c>
      <c r="C12271" s="28">
        <f>ROUNDDOWN(((ROW(C12271)-ROW(C$7))/C$5)+1,0)</f>
        <v/>
      </c>
    </row>
    <row r="12272">
      <c r="B12272" s="28">
        <f>IF(C12272&lt; $D$4+1,MOD(((ROW(B12272)-ROW(B$7))),$C$5)+1,"")</f>
        <v/>
      </c>
      <c r="C12272" s="28">
        <f>ROUNDDOWN(((ROW(C12272)-ROW(C$7))/C$5)+1,0)</f>
        <v/>
      </c>
    </row>
    <row r="12273">
      <c r="B12273" s="28">
        <f>IF(C12273&lt; $D$4+1,MOD(((ROW(B12273)-ROW(B$7))),$C$5)+1,"")</f>
        <v/>
      </c>
      <c r="C12273" s="28">
        <f>ROUNDDOWN(((ROW(C12273)-ROW(C$7))/C$5)+1,0)</f>
        <v/>
      </c>
    </row>
    <row r="12274">
      <c r="B12274" s="28">
        <f>IF(C12274&lt; $D$4+1,MOD(((ROW(B12274)-ROW(B$7))),$C$5)+1,"")</f>
        <v/>
      </c>
      <c r="C12274" s="28">
        <f>ROUNDDOWN(((ROW(C12274)-ROW(C$7))/C$5)+1,0)</f>
        <v/>
      </c>
    </row>
    <row r="12275">
      <c r="B12275" s="28">
        <f>IF(C12275&lt; $D$4+1,MOD(((ROW(B12275)-ROW(B$7))),$C$5)+1,"")</f>
        <v/>
      </c>
      <c r="C12275" s="28">
        <f>ROUNDDOWN(((ROW(C12275)-ROW(C$7))/C$5)+1,0)</f>
        <v/>
      </c>
    </row>
    <row r="12276">
      <c r="B12276" s="28">
        <f>IF(C12276&lt; $D$4+1,MOD(((ROW(B12276)-ROW(B$7))),$C$5)+1,"")</f>
        <v/>
      </c>
      <c r="C12276" s="28">
        <f>ROUNDDOWN(((ROW(C12276)-ROW(C$7))/C$5)+1,0)</f>
        <v/>
      </c>
    </row>
    <row r="12277">
      <c r="B12277" s="28">
        <f>IF(C12277&lt; $D$4+1,MOD(((ROW(B12277)-ROW(B$7))),$C$5)+1,"")</f>
        <v/>
      </c>
      <c r="C12277" s="28">
        <f>ROUNDDOWN(((ROW(C12277)-ROW(C$7))/C$5)+1,0)</f>
        <v/>
      </c>
    </row>
    <row r="12278">
      <c r="B12278" s="28">
        <f>IF(C12278&lt; $D$4+1,MOD(((ROW(B12278)-ROW(B$7))),$C$5)+1,"")</f>
        <v/>
      </c>
      <c r="C12278" s="28">
        <f>ROUNDDOWN(((ROW(C12278)-ROW(C$7))/C$5)+1,0)</f>
        <v/>
      </c>
    </row>
    <row r="12279">
      <c r="B12279" s="28">
        <f>IF(C12279&lt; $D$4+1,MOD(((ROW(B12279)-ROW(B$7))),$C$5)+1,"")</f>
        <v/>
      </c>
      <c r="C12279" s="28">
        <f>ROUNDDOWN(((ROW(C12279)-ROW(C$7))/C$5)+1,0)</f>
        <v/>
      </c>
    </row>
    <row r="12280">
      <c r="B12280" s="28">
        <f>IF(C12280&lt; $D$4+1,MOD(((ROW(B12280)-ROW(B$7))),$C$5)+1,"")</f>
        <v/>
      </c>
      <c r="C12280" s="28">
        <f>ROUNDDOWN(((ROW(C12280)-ROW(C$7))/C$5)+1,0)</f>
        <v/>
      </c>
    </row>
    <row r="12281">
      <c r="B12281" s="28">
        <f>IF(C12281&lt; $D$4+1,MOD(((ROW(B12281)-ROW(B$7))),$C$5)+1,"")</f>
        <v/>
      </c>
      <c r="C12281" s="28">
        <f>ROUNDDOWN(((ROW(C12281)-ROW(C$7))/C$5)+1,0)</f>
        <v/>
      </c>
    </row>
    <row r="12282">
      <c r="B12282" s="28">
        <f>IF(C12282&lt; $D$4+1,MOD(((ROW(B12282)-ROW(B$7))),$C$5)+1,"")</f>
        <v/>
      </c>
      <c r="C12282" s="28">
        <f>ROUNDDOWN(((ROW(C12282)-ROW(C$7))/C$5)+1,0)</f>
        <v/>
      </c>
    </row>
    <row r="12283">
      <c r="B12283" s="28">
        <f>IF(C12283&lt; $D$4+1,MOD(((ROW(B12283)-ROW(B$7))),$C$5)+1,"")</f>
        <v/>
      </c>
      <c r="C12283" s="28">
        <f>ROUNDDOWN(((ROW(C12283)-ROW(C$7))/C$5)+1,0)</f>
        <v/>
      </c>
    </row>
    <row r="12284">
      <c r="B12284" s="28">
        <f>IF(C12284&lt; $D$4+1,MOD(((ROW(B12284)-ROW(B$7))),$C$5)+1,"")</f>
        <v/>
      </c>
      <c r="C12284" s="28">
        <f>ROUNDDOWN(((ROW(C12284)-ROW(C$7))/C$5)+1,0)</f>
        <v/>
      </c>
    </row>
    <row r="12285">
      <c r="B12285" s="28">
        <f>IF(C12285&lt; $D$4+1,MOD(((ROW(B12285)-ROW(B$7))),$C$5)+1,"")</f>
        <v/>
      </c>
      <c r="C12285" s="28">
        <f>ROUNDDOWN(((ROW(C12285)-ROW(C$7))/C$5)+1,0)</f>
        <v/>
      </c>
    </row>
    <row r="12286">
      <c r="B12286" s="28">
        <f>IF(C12286&lt; $D$4+1,MOD(((ROW(B12286)-ROW(B$7))),$C$5)+1,"")</f>
        <v/>
      </c>
      <c r="C12286" s="28">
        <f>ROUNDDOWN(((ROW(C12286)-ROW(C$7))/C$5)+1,0)</f>
        <v/>
      </c>
    </row>
    <row r="12287">
      <c r="B12287" s="28">
        <f>IF(C12287&lt; $D$4+1,MOD(((ROW(B12287)-ROW(B$7))),$C$5)+1,"")</f>
        <v/>
      </c>
      <c r="C12287" s="28">
        <f>ROUNDDOWN(((ROW(C12287)-ROW(C$7))/C$5)+1,0)</f>
        <v/>
      </c>
    </row>
    <row r="12288">
      <c r="B12288" s="28">
        <f>IF(C12288&lt; $D$4+1,MOD(((ROW(B12288)-ROW(B$7))),$C$5)+1,"")</f>
        <v/>
      </c>
      <c r="C12288" s="28">
        <f>ROUNDDOWN(((ROW(C12288)-ROW(C$7))/C$5)+1,0)</f>
        <v/>
      </c>
    </row>
    <row r="12289">
      <c r="B12289" s="28">
        <f>IF(C12289&lt; $D$4+1,MOD(((ROW(B12289)-ROW(B$7))),$C$5)+1,"")</f>
        <v/>
      </c>
      <c r="C12289" s="28">
        <f>ROUNDDOWN(((ROW(C12289)-ROW(C$7))/C$5)+1,0)</f>
        <v/>
      </c>
    </row>
    <row r="12290">
      <c r="B12290" s="28">
        <f>IF(C12290&lt; $D$4+1,MOD(((ROW(B12290)-ROW(B$7))),$C$5)+1,"")</f>
        <v/>
      </c>
      <c r="C12290" s="28">
        <f>ROUNDDOWN(((ROW(C12290)-ROW(C$7))/C$5)+1,0)</f>
        <v/>
      </c>
    </row>
    <row r="12291">
      <c r="B12291" s="28">
        <f>IF(C12291&lt; $D$4+1,MOD(((ROW(B12291)-ROW(B$7))),$C$5)+1,"")</f>
        <v/>
      </c>
      <c r="C12291" s="28">
        <f>ROUNDDOWN(((ROW(C12291)-ROW(C$7))/C$5)+1,0)</f>
        <v/>
      </c>
    </row>
    <row r="12292">
      <c r="B12292" s="28">
        <f>IF(C12292&lt; $D$4+1,MOD(((ROW(B12292)-ROW(B$7))),$C$5)+1,"")</f>
        <v/>
      </c>
      <c r="C12292" s="28">
        <f>ROUNDDOWN(((ROW(C12292)-ROW(C$7))/C$5)+1,0)</f>
        <v/>
      </c>
    </row>
    <row r="12293">
      <c r="B12293" s="28">
        <f>IF(C12293&lt; $D$4+1,MOD(((ROW(B12293)-ROW(B$7))),$C$5)+1,"")</f>
        <v/>
      </c>
      <c r="C12293" s="28">
        <f>ROUNDDOWN(((ROW(C12293)-ROW(C$7))/C$5)+1,0)</f>
        <v/>
      </c>
    </row>
    <row r="12294">
      <c r="B12294" s="28">
        <f>IF(C12294&lt; $D$4+1,MOD(((ROW(B12294)-ROW(B$7))),$C$5)+1,"")</f>
        <v/>
      </c>
      <c r="C12294" s="28">
        <f>ROUNDDOWN(((ROW(C12294)-ROW(C$7))/C$5)+1,0)</f>
        <v/>
      </c>
    </row>
    <row r="12295">
      <c r="B12295" s="28">
        <f>IF(C12295&lt; $D$4+1,MOD(((ROW(B12295)-ROW(B$7))),$C$5)+1,"")</f>
        <v/>
      </c>
      <c r="C12295" s="28">
        <f>ROUNDDOWN(((ROW(C12295)-ROW(C$7))/C$5)+1,0)</f>
        <v/>
      </c>
    </row>
    <row r="12296">
      <c r="B12296" s="28">
        <f>IF(C12296&lt; $D$4+1,MOD(((ROW(B12296)-ROW(B$7))),$C$5)+1,"")</f>
        <v/>
      </c>
      <c r="C12296" s="28">
        <f>ROUNDDOWN(((ROW(C12296)-ROW(C$7))/C$5)+1,0)</f>
        <v/>
      </c>
    </row>
    <row r="12297">
      <c r="B12297" s="28">
        <f>IF(C12297&lt; $D$4+1,MOD(((ROW(B12297)-ROW(B$7))),$C$5)+1,"")</f>
        <v/>
      </c>
      <c r="C12297" s="28">
        <f>ROUNDDOWN(((ROW(C12297)-ROW(C$7))/C$5)+1,0)</f>
        <v/>
      </c>
    </row>
    <row r="12298">
      <c r="B12298" s="28">
        <f>IF(C12298&lt; $D$4+1,MOD(((ROW(B12298)-ROW(B$7))),$C$5)+1,"")</f>
        <v/>
      </c>
      <c r="C12298" s="28">
        <f>ROUNDDOWN(((ROW(C12298)-ROW(C$7))/C$5)+1,0)</f>
        <v/>
      </c>
    </row>
    <row r="12299">
      <c r="B12299" s="28">
        <f>IF(C12299&lt; $D$4+1,MOD(((ROW(B12299)-ROW(B$7))),$C$5)+1,"")</f>
        <v/>
      </c>
      <c r="C12299" s="28">
        <f>ROUNDDOWN(((ROW(C12299)-ROW(C$7))/C$5)+1,0)</f>
        <v/>
      </c>
    </row>
    <row r="12300">
      <c r="B12300" s="28">
        <f>IF(C12300&lt; $D$4+1,MOD(((ROW(B12300)-ROW(B$7))),$C$5)+1,"")</f>
        <v/>
      </c>
      <c r="C12300" s="28">
        <f>ROUNDDOWN(((ROW(C12300)-ROW(C$7))/C$5)+1,0)</f>
        <v/>
      </c>
    </row>
    <row r="12301">
      <c r="B12301" s="28">
        <f>IF(C12301&lt; $D$4+1,MOD(((ROW(B12301)-ROW(B$7))),$C$5)+1,"")</f>
        <v/>
      </c>
      <c r="C12301" s="28">
        <f>ROUNDDOWN(((ROW(C12301)-ROW(C$7))/C$5)+1,0)</f>
        <v/>
      </c>
    </row>
    <row r="12302">
      <c r="B12302" s="28">
        <f>IF(C12302&lt; $D$4+1,MOD(((ROW(B12302)-ROW(B$7))),$C$5)+1,"")</f>
        <v/>
      </c>
      <c r="C12302" s="28">
        <f>ROUNDDOWN(((ROW(C12302)-ROW(C$7))/C$5)+1,0)</f>
        <v/>
      </c>
    </row>
    <row r="12303">
      <c r="B12303" s="28">
        <f>IF(C12303&lt; $D$4+1,MOD(((ROW(B12303)-ROW(B$7))),$C$5)+1,"")</f>
        <v/>
      </c>
      <c r="C12303" s="28">
        <f>ROUNDDOWN(((ROW(C12303)-ROW(C$7))/C$5)+1,0)</f>
        <v/>
      </c>
    </row>
    <row r="12304">
      <c r="B12304" s="28">
        <f>IF(C12304&lt; $D$4+1,MOD(((ROW(B12304)-ROW(B$7))),$C$5)+1,"")</f>
        <v/>
      </c>
      <c r="C12304" s="28">
        <f>ROUNDDOWN(((ROW(C12304)-ROW(C$7))/C$5)+1,0)</f>
        <v/>
      </c>
    </row>
    <row r="12305">
      <c r="B12305" s="28">
        <f>IF(C12305&lt; $D$4+1,MOD(((ROW(B12305)-ROW(B$7))),$C$5)+1,"")</f>
        <v/>
      </c>
      <c r="C12305" s="28">
        <f>ROUNDDOWN(((ROW(C12305)-ROW(C$7))/C$5)+1,0)</f>
        <v/>
      </c>
    </row>
    <row r="12306">
      <c r="B12306" s="28">
        <f>IF(C12306&lt; $D$4+1,MOD(((ROW(B12306)-ROW(B$7))),$C$5)+1,"")</f>
        <v/>
      </c>
      <c r="C12306" s="28">
        <f>ROUNDDOWN(((ROW(C12306)-ROW(C$7))/C$5)+1,0)</f>
        <v/>
      </c>
    </row>
    <row r="12307">
      <c r="B12307" s="28">
        <f>IF(C12307&lt; $D$4+1,MOD(((ROW(B12307)-ROW(B$7))),$C$5)+1,"")</f>
        <v/>
      </c>
      <c r="C12307" s="28">
        <f>ROUNDDOWN(((ROW(C12307)-ROW(C$7))/C$5)+1,0)</f>
        <v/>
      </c>
    </row>
    <row r="12308">
      <c r="B12308" s="28">
        <f>IF(C12308&lt; $D$4+1,MOD(((ROW(B12308)-ROW(B$7))),$C$5)+1,"")</f>
        <v/>
      </c>
      <c r="C12308" s="28">
        <f>ROUNDDOWN(((ROW(C12308)-ROW(C$7))/C$5)+1,0)</f>
        <v/>
      </c>
    </row>
    <row r="12309">
      <c r="B12309" s="28">
        <f>IF(C12309&lt; $D$4+1,MOD(((ROW(B12309)-ROW(B$7))),$C$5)+1,"")</f>
        <v/>
      </c>
      <c r="C12309" s="28">
        <f>ROUNDDOWN(((ROW(C12309)-ROW(C$7))/C$5)+1,0)</f>
        <v/>
      </c>
    </row>
    <row r="12310">
      <c r="B12310" s="28">
        <f>IF(C12310&lt; $D$4+1,MOD(((ROW(B12310)-ROW(B$7))),$C$5)+1,"")</f>
        <v/>
      </c>
      <c r="C12310" s="28">
        <f>ROUNDDOWN(((ROW(C12310)-ROW(C$7))/C$5)+1,0)</f>
        <v/>
      </c>
    </row>
    <row r="12311">
      <c r="B12311" s="28">
        <f>IF(C12311&lt; $D$4+1,MOD(((ROW(B12311)-ROW(B$7))),$C$5)+1,"")</f>
        <v/>
      </c>
      <c r="C12311" s="28">
        <f>ROUNDDOWN(((ROW(C12311)-ROW(C$7))/C$5)+1,0)</f>
        <v/>
      </c>
    </row>
    <row r="12312">
      <c r="B12312" s="28">
        <f>IF(C12312&lt; $D$4+1,MOD(((ROW(B12312)-ROW(B$7))),$C$5)+1,"")</f>
        <v/>
      </c>
      <c r="C12312" s="28">
        <f>ROUNDDOWN(((ROW(C12312)-ROW(C$7))/C$5)+1,0)</f>
        <v/>
      </c>
    </row>
    <row r="12313">
      <c r="B12313" s="28">
        <f>IF(C12313&lt; $D$4+1,MOD(((ROW(B12313)-ROW(B$7))),$C$5)+1,"")</f>
        <v/>
      </c>
      <c r="C12313" s="28">
        <f>ROUNDDOWN(((ROW(C12313)-ROW(C$7))/C$5)+1,0)</f>
        <v/>
      </c>
    </row>
    <row r="12314">
      <c r="B12314" s="28">
        <f>IF(C12314&lt; $D$4+1,MOD(((ROW(B12314)-ROW(B$7))),$C$5)+1,"")</f>
        <v/>
      </c>
      <c r="C12314" s="28">
        <f>ROUNDDOWN(((ROW(C12314)-ROW(C$7))/C$5)+1,0)</f>
        <v/>
      </c>
    </row>
    <row r="12315">
      <c r="B12315" s="28">
        <f>IF(C12315&lt; $D$4+1,MOD(((ROW(B12315)-ROW(B$7))),$C$5)+1,"")</f>
        <v/>
      </c>
      <c r="C12315" s="28">
        <f>ROUNDDOWN(((ROW(C12315)-ROW(C$7))/C$5)+1,0)</f>
        <v/>
      </c>
    </row>
    <row r="12316">
      <c r="B12316" s="28">
        <f>IF(C12316&lt; $D$4+1,MOD(((ROW(B12316)-ROW(B$7))),$C$5)+1,"")</f>
        <v/>
      </c>
      <c r="C12316" s="28">
        <f>ROUNDDOWN(((ROW(C12316)-ROW(C$7))/C$5)+1,0)</f>
        <v/>
      </c>
    </row>
    <row r="12317">
      <c r="B12317" s="28">
        <f>IF(C12317&lt; $D$4+1,MOD(((ROW(B12317)-ROW(B$7))),$C$5)+1,"")</f>
        <v/>
      </c>
      <c r="C12317" s="28">
        <f>ROUNDDOWN(((ROW(C12317)-ROW(C$7))/C$5)+1,0)</f>
        <v/>
      </c>
    </row>
    <row r="12318">
      <c r="B12318" s="28">
        <f>IF(C12318&lt; $D$4+1,MOD(((ROW(B12318)-ROW(B$7))),$C$5)+1,"")</f>
        <v/>
      </c>
      <c r="C12318" s="28">
        <f>ROUNDDOWN(((ROW(C12318)-ROW(C$7))/C$5)+1,0)</f>
        <v/>
      </c>
    </row>
    <row r="12319">
      <c r="B12319" s="28">
        <f>IF(C12319&lt; $D$4+1,MOD(((ROW(B12319)-ROW(B$7))),$C$5)+1,"")</f>
        <v/>
      </c>
      <c r="C12319" s="28">
        <f>ROUNDDOWN(((ROW(C12319)-ROW(C$7))/C$5)+1,0)</f>
        <v/>
      </c>
    </row>
    <row r="12320">
      <c r="B12320" s="28">
        <f>IF(C12320&lt; $D$4+1,MOD(((ROW(B12320)-ROW(B$7))),$C$5)+1,"")</f>
        <v/>
      </c>
      <c r="C12320" s="28">
        <f>ROUNDDOWN(((ROW(C12320)-ROW(C$7))/C$5)+1,0)</f>
        <v/>
      </c>
    </row>
    <row r="12321">
      <c r="B12321" s="28">
        <f>IF(C12321&lt; $D$4+1,MOD(((ROW(B12321)-ROW(B$7))),$C$5)+1,"")</f>
        <v/>
      </c>
      <c r="C12321" s="28">
        <f>ROUNDDOWN(((ROW(C12321)-ROW(C$7))/C$5)+1,0)</f>
        <v/>
      </c>
    </row>
    <row r="12322">
      <c r="B12322" s="28">
        <f>IF(C12322&lt; $D$4+1,MOD(((ROW(B12322)-ROW(B$7))),$C$5)+1,"")</f>
        <v/>
      </c>
      <c r="C12322" s="28">
        <f>ROUNDDOWN(((ROW(C12322)-ROW(C$7))/C$5)+1,0)</f>
        <v/>
      </c>
    </row>
    <row r="12323">
      <c r="B12323" s="28">
        <f>IF(C12323&lt; $D$4+1,MOD(((ROW(B12323)-ROW(B$7))),$C$5)+1,"")</f>
        <v/>
      </c>
      <c r="C12323" s="28">
        <f>ROUNDDOWN(((ROW(C12323)-ROW(C$7))/C$5)+1,0)</f>
        <v/>
      </c>
    </row>
    <row r="12324">
      <c r="B12324" s="28">
        <f>IF(C12324&lt; $D$4+1,MOD(((ROW(B12324)-ROW(B$7))),$C$5)+1,"")</f>
        <v/>
      </c>
      <c r="C12324" s="28">
        <f>ROUNDDOWN(((ROW(C12324)-ROW(C$7))/C$5)+1,0)</f>
        <v/>
      </c>
    </row>
    <row r="12325">
      <c r="B12325" s="28">
        <f>IF(C12325&lt; $D$4+1,MOD(((ROW(B12325)-ROW(B$7))),$C$5)+1,"")</f>
        <v/>
      </c>
      <c r="C12325" s="28">
        <f>ROUNDDOWN(((ROW(C12325)-ROW(C$7))/C$5)+1,0)</f>
        <v/>
      </c>
    </row>
    <row r="12326">
      <c r="B12326" s="28">
        <f>IF(C12326&lt; $D$4+1,MOD(((ROW(B12326)-ROW(B$7))),$C$5)+1,"")</f>
        <v/>
      </c>
      <c r="C12326" s="28">
        <f>ROUNDDOWN(((ROW(C12326)-ROW(C$7))/C$5)+1,0)</f>
        <v/>
      </c>
    </row>
    <row r="12327">
      <c r="B12327" s="28">
        <f>IF(C12327&lt; $D$4+1,MOD(((ROW(B12327)-ROW(B$7))),$C$5)+1,"")</f>
        <v/>
      </c>
      <c r="C12327" s="28">
        <f>ROUNDDOWN(((ROW(C12327)-ROW(C$7))/C$5)+1,0)</f>
        <v/>
      </c>
    </row>
    <row r="12328">
      <c r="B12328" s="28">
        <f>IF(C12328&lt; $D$4+1,MOD(((ROW(B12328)-ROW(B$7))),$C$5)+1,"")</f>
        <v/>
      </c>
      <c r="C12328" s="28">
        <f>ROUNDDOWN(((ROW(C12328)-ROW(C$7))/C$5)+1,0)</f>
        <v/>
      </c>
    </row>
    <row r="12329">
      <c r="B12329" s="28">
        <f>IF(C12329&lt; $D$4+1,MOD(((ROW(B12329)-ROW(B$7))),$C$5)+1,"")</f>
        <v/>
      </c>
      <c r="C12329" s="28">
        <f>ROUNDDOWN(((ROW(C12329)-ROW(C$7))/C$5)+1,0)</f>
        <v/>
      </c>
    </row>
    <row r="12330">
      <c r="B12330" s="28">
        <f>IF(C12330&lt; $D$4+1,MOD(((ROW(B12330)-ROW(B$7))),$C$5)+1,"")</f>
        <v/>
      </c>
      <c r="C12330" s="28">
        <f>ROUNDDOWN(((ROW(C12330)-ROW(C$7))/C$5)+1,0)</f>
        <v/>
      </c>
    </row>
    <row r="12331">
      <c r="B12331" s="28">
        <f>IF(C12331&lt; $D$4+1,MOD(((ROW(B12331)-ROW(B$7))),$C$5)+1,"")</f>
        <v/>
      </c>
      <c r="C12331" s="28">
        <f>ROUNDDOWN(((ROW(C12331)-ROW(C$7))/C$5)+1,0)</f>
        <v/>
      </c>
    </row>
    <row r="12332">
      <c r="B12332" s="28">
        <f>IF(C12332&lt; $D$4+1,MOD(((ROW(B12332)-ROW(B$7))),$C$5)+1,"")</f>
        <v/>
      </c>
      <c r="C12332" s="28">
        <f>ROUNDDOWN(((ROW(C12332)-ROW(C$7))/C$5)+1,0)</f>
        <v/>
      </c>
    </row>
    <row r="12333">
      <c r="B12333" s="28">
        <f>IF(C12333&lt; $D$4+1,MOD(((ROW(B12333)-ROW(B$7))),$C$5)+1,"")</f>
        <v/>
      </c>
      <c r="C12333" s="28">
        <f>ROUNDDOWN(((ROW(C12333)-ROW(C$7))/C$5)+1,0)</f>
        <v/>
      </c>
    </row>
    <row r="12334">
      <c r="B12334" s="28">
        <f>IF(C12334&lt; $D$4+1,MOD(((ROW(B12334)-ROW(B$7))),$C$5)+1,"")</f>
        <v/>
      </c>
      <c r="C12334" s="28">
        <f>ROUNDDOWN(((ROW(C12334)-ROW(C$7))/C$5)+1,0)</f>
        <v/>
      </c>
    </row>
    <row r="12335">
      <c r="B12335" s="28">
        <f>IF(C12335&lt; $D$4+1,MOD(((ROW(B12335)-ROW(B$7))),$C$5)+1,"")</f>
        <v/>
      </c>
      <c r="C12335" s="28">
        <f>ROUNDDOWN(((ROW(C12335)-ROW(C$7))/C$5)+1,0)</f>
        <v/>
      </c>
    </row>
    <row r="12336">
      <c r="B12336" s="28">
        <f>IF(C12336&lt; $D$4+1,MOD(((ROW(B12336)-ROW(B$7))),$C$5)+1,"")</f>
        <v/>
      </c>
      <c r="C12336" s="28">
        <f>ROUNDDOWN(((ROW(C12336)-ROW(C$7))/C$5)+1,0)</f>
        <v/>
      </c>
    </row>
    <row r="12337">
      <c r="B12337" s="28">
        <f>IF(C12337&lt; $D$4+1,MOD(((ROW(B12337)-ROW(B$7))),$C$5)+1,"")</f>
        <v/>
      </c>
      <c r="C12337" s="28">
        <f>ROUNDDOWN(((ROW(C12337)-ROW(C$7))/C$5)+1,0)</f>
        <v/>
      </c>
    </row>
    <row r="12338">
      <c r="B12338" s="28">
        <f>IF(C12338&lt; $D$4+1,MOD(((ROW(B12338)-ROW(B$7))),$C$5)+1,"")</f>
        <v/>
      </c>
      <c r="C12338" s="28">
        <f>ROUNDDOWN(((ROW(C12338)-ROW(C$7))/C$5)+1,0)</f>
        <v/>
      </c>
    </row>
    <row r="12339">
      <c r="B12339" s="28">
        <f>IF(C12339&lt; $D$4+1,MOD(((ROW(B12339)-ROW(B$7))),$C$5)+1,"")</f>
        <v/>
      </c>
      <c r="C12339" s="28">
        <f>ROUNDDOWN(((ROW(C12339)-ROW(C$7))/C$5)+1,0)</f>
        <v/>
      </c>
    </row>
    <row r="12340">
      <c r="B12340" s="28">
        <f>IF(C12340&lt; $D$4+1,MOD(((ROW(B12340)-ROW(B$7))),$C$5)+1,"")</f>
        <v/>
      </c>
      <c r="C12340" s="28">
        <f>ROUNDDOWN(((ROW(C12340)-ROW(C$7))/C$5)+1,0)</f>
        <v/>
      </c>
    </row>
    <row r="12341">
      <c r="B12341" s="28">
        <f>IF(C12341&lt; $D$4+1,MOD(((ROW(B12341)-ROW(B$7))),$C$5)+1,"")</f>
        <v/>
      </c>
      <c r="C12341" s="28">
        <f>ROUNDDOWN(((ROW(C12341)-ROW(C$7))/C$5)+1,0)</f>
        <v/>
      </c>
    </row>
    <row r="12342">
      <c r="B12342" s="28">
        <f>IF(C12342&lt; $D$4+1,MOD(((ROW(B12342)-ROW(B$7))),$C$5)+1,"")</f>
        <v/>
      </c>
      <c r="C12342" s="28">
        <f>ROUNDDOWN(((ROW(C12342)-ROW(C$7))/C$5)+1,0)</f>
        <v/>
      </c>
    </row>
    <row r="12343">
      <c r="B12343" s="28">
        <f>IF(C12343&lt; $D$4+1,MOD(((ROW(B12343)-ROW(B$7))),$C$5)+1,"")</f>
        <v/>
      </c>
      <c r="C12343" s="28">
        <f>ROUNDDOWN(((ROW(C12343)-ROW(C$7))/C$5)+1,0)</f>
        <v/>
      </c>
    </row>
    <row r="12344">
      <c r="B12344" s="28">
        <f>IF(C12344&lt; $D$4+1,MOD(((ROW(B12344)-ROW(B$7))),$C$5)+1,"")</f>
        <v/>
      </c>
      <c r="C12344" s="28">
        <f>ROUNDDOWN(((ROW(C12344)-ROW(C$7))/C$5)+1,0)</f>
        <v/>
      </c>
    </row>
    <row r="12345">
      <c r="B12345" s="28">
        <f>IF(C12345&lt; $D$4+1,MOD(((ROW(B12345)-ROW(B$7))),$C$5)+1,"")</f>
        <v/>
      </c>
      <c r="C12345" s="28">
        <f>ROUNDDOWN(((ROW(C12345)-ROW(C$7))/C$5)+1,0)</f>
        <v/>
      </c>
    </row>
    <row r="12346">
      <c r="B12346" s="28">
        <f>IF(C12346&lt; $D$4+1,MOD(((ROW(B12346)-ROW(B$7))),$C$5)+1,"")</f>
        <v/>
      </c>
      <c r="C12346" s="28">
        <f>ROUNDDOWN(((ROW(C12346)-ROW(C$7))/C$5)+1,0)</f>
        <v/>
      </c>
    </row>
    <row r="12347">
      <c r="B12347" s="28">
        <f>IF(C12347&lt; $D$4+1,MOD(((ROW(B12347)-ROW(B$7))),$C$5)+1,"")</f>
        <v/>
      </c>
      <c r="C12347" s="28">
        <f>ROUNDDOWN(((ROW(C12347)-ROW(C$7))/C$5)+1,0)</f>
        <v/>
      </c>
    </row>
    <row r="12348">
      <c r="B12348" s="28">
        <f>IF(C12348&lt; $D$4+1,MOD(((ROW(B12348)-ROW(B$7))),$C$5)+1,"")</f>
        <v/>
      </c>
      <c r="C12348" s="28">
        <f>ROUNDDOWN(((ROW(C12348)-ROW(C$7))/C$5)+1,0)</f>
        <v/>
      </c>
    </row>
    <row r="12349">
      <c r="B12349" s="28">
        <f>IF(C12349&lt; $D$4+1,MOD(((ROW(B12349)-ROW(B$7))),$C$5)+1,"")</f>
        <v/>
      </c>
      <c r="C12349" s="28">
        <f>ROUNDDOWN(((ROW(C12349)-ROW(C$7))/C$5)+1,0)</f>
        <v/>
      </c>
    </row>
    <row r="12350">
      <c r="B12350" s="28">
        <f>IF(C12350&lt; $D$4+1,MOD(((ROW(B12350)-ROW(B$7))),$C$5)+1,"")</f>
        <v/>
      </c>
      <c r="C12350" s="28">
        <f>ROUNDDOWN(((ROW(C12350)-ROW(C$7))/C$5)+1,0)</f>
        <v/>
      </c>
    </row>
    <row r="12351">
      <c r="B12351" s="28">
        <f>IF(C12351&lt; $D$4+1,MOD(((ROW(B12351)-ROW(B$7))),$C$5)+1,"")</f>
        <v/>
      </c>
      <c r="C12351" s="28">
        <f>ROUNDDOWN(((ROW(C12351)-ROW(C$7))/C$5)+1,0)</f>
        <v/>
      </c>
    </row>
    <row r="12352">
      <c r="B12352" s="28">
        <f>IF(C12352&lt; $D$4+1,MOD(((ROW(B12352)-ROW(B$7))),$C$5)+1,"")</f>
        <v/>
      </c>
      <c r="C12352" s="28">
        <f>ROUNDDOWN(((ROW(C12352)-ROW(C$7))/C$5)+1,0)</f>
        <v/>
      </c>
    </row>
    <row r="12353">
      <c r="B12353" s="28">
        <f>IF(C12353&lt; $D$4+1,MOD(((ROW(B12353)-ROW(B$7))),$C$5)+1,"")</f>
        <v/>
      </c>
      <c r="C12353" s="28">
        <f>ROUNDDOWN(((ROW(C12353)-ROW(C$7))/C$5)+1,0)</f>
        <v/>
      </c>
    </row>
    <row r="12354">
      <c r="B12354" s="28">
        <f>IF(C12354&lt; $D$4+1,MOD(((ROW(B12354)-ROW(B$7))),$C$5)+1,"")</f>
        <v/>
      </c>
      <c r="C12354" s="28">
        <f>ROUNDDOWN(((ROW(C12354)-ROW(C$7))/C$5)+1,0)</f>
        <v/>
      </c>
    </row>
    <row r="12355">
      <c r="B12355" s="28">
        <f>IF(C12355&lt; $D$4+1,MOD(((ROW(B12355)-ROW(B$7))),$C$5)+1,"")</f>
        <v/>
      </c>
      <c r="C12355" s="28">
        <f>ROUNDDOWN(((ROW(C12355)-ROW(C$7))/C$5)+1,0)</f>
        <v/>
      </c>
    </row>
    <row r="12356">
      <c r="B12356" s="28">
        <f>IF(C12356&lt; $D$4+1,MOD(((ROW(B12356)-ROW(B$7))),$C$5)+1,"")</f>
        <v/>
      </c>
      <c r="C12356" s="28">
        <f>ROUNDDOWN(((ROW(C12356)-ROW(C$7))/C$5)+1,0)</f>
        <v/>
      </c>
    </row>
    <row r="12357">
      <c r="B12357" s="28">
        <f>IF(C12357&lt; $D$4+1,MOD(((ROW(B12357)-ROW(B$7))),$C$5)+1,"")</f>
        <v/>
      </c>
      <c r="C12357" s="28">
        <f>ROUNDDOWN(((ROW(C12357)-ROW(C$7))/C$5)+1,0)</f>
        <v/>
      </c>
    </row>
    <row r="12358">
      <c r="B12358" s="28">
        <f>IF(C12358&lt; $D$4+1,MOD(((ROW(B12358)-ROW(B$7))),$C$5)+1,"")</f>
        <v/>
      </c>
      <c r="C12358" s="28">
        <f>ROUNDDOWN(((ROW(C12358)-ROW(C$7))/C$5)+1,0)</f>
        <v/>
      </c>
    </row>
    <row r="12359">
      <c r="B12359" s="28">
        <f>IF(C12359&lt; $D$4+1,MOD(((ROW(B12359)-ROW(B$7))),$C$5)+1,"")</f>
        <v/>
      </c>
      <c r="C12359" s="28">
        <f>ROUNDDOWN(((ROW(C12359)-ROW(C$7))/C$5)+1,0)</f>
        <v/>
      </c>
    </row>
    <row r="12360">
      <c r="B12360" s="28">
        <f>IF(C12360&lt; $D$4+1,MOD(((ROW(B12360)-ROW(B$7))),$C$5)+1,"")</f>
        <v/>
      </c>
      <c r="C12360" s="28">
        <f>ROUNDDOWN(((ROW(C12360)-ROW(C$7))/C$5)+1,0)</f>
        <v/>
      </c>
    </row>
    <row r="12361">
      <c r="B12361" s="28">
        <f>IF(C12361&lt; $D$4+1,MOD(((ROW(B12361)-ROW(B$7))),$C$5)+1,"")</f>
        <v/>
      </c>
      <c r="C12361" s="28">
        <f>ROUNDDOWN(((ROW(C12361)-ROW(C$7))/C$5)+1,0)</f>
        <v/>
      </c>
    </row>
    <row r="12362">
      <c r="B12362" s="28">
        <f>IF(C12362&lt; $D$4+1,MOD(((ROW(B12362)-ROW(B$7))),$C$5)+1,"")</f>
        <v/>
      </c>
      <c r="C12362" s="28">
        <f>ROUNDDOWN(((ROW(C12362)-ROW(C$7))/C$5)+1,0)</f>
        <v/>
      </c>
    </row>
    <row r="12363">
      <c r="B12363" s="28">
        <f>IF(C12363&lt; $D$4+1,MOD(((ROW(B12363)-ROW(B$7))),$C$5)+1,"")</f>
        <v/>
      </c>
      <c r="C12363" s="28">
        <f>ROUNDDOWN(((ROW(C12363)-ROW(C$7))/C$5)+1,0)</f>
        <v/>
      </c>
    </row>
    <row r="12364">
      <c r="B12364" s="28">
        <f>IF(C12364&lt; $D$4+1,MOD(((ROW(B12364)-ROW(B$7))),$C$5)+1,"")</f>
        <v/>
      </c>
      <c r="C12364" s="28">
        <f>ROUNDDOWN(((ROW(C12364)-ROW(C$7))/C$5)+1,0)</f>
        <v/>
      </c>
    </row>
    <row r="12365">
      <c r="B12365" s="28">
        <f>IF(C12365&lt; $D$4+1,MOD(((ROW(B12365)-ROW(B$7))),$C$5)+1,"")</f>
        <v/>
      </c>
      <c r="C12365" s="28">
        <f>ROUNDDOWN(((ROW(C12365)-ROW(C$7))/C$5)+1,0)</f>
        <v/>
      </c>
    </row>
    <row r="12366">
      <c r="B12366" s="28">
        <f>IF(C12366&lt; $D$4+1,MOD(((ROW(B12366)-ROW(B$7))),$C$5)+1,"")</f>
        <v/>
      </c>
      <c r="C12366" s="28">
        <f>ROUNDDOWN(((ROW(C12366)-ROW(C$7))/C$5)+1,0)</f>
        <v/>
      </c>
    </row>
    <row r="12367">
      <c r="B12367" s="28">
        <f>IF(C12367&lt; $D$4+1,MOD(((ROW(B12367)-ROW(B$7))),$C$5)+1,"")</f>
        <v/>
      </c>
      <c r="C12367" s="28">
        <f>ROUNDDOWN(((ROW(C12367)-ROW(C$7))/C$5)+1,0)</f>
        <v/>
      </c>
    </row>
    <row r="12368">
      <c r="B12368" s="28">
        <f>IF(C12368&lt; $D$4+1,MOD(((ROW(B12368)-ROW(B$7))),$C$5)+1,"")</f>
        <v/>
      </c>
      <c r="C12368" s="28">
        <f>ROUNDDOWN(((ROW(C12368)-ROW(C$7))/C$5)+1,0)</f>
        <v/>
      </c>
    </row>
    <row r="12369">
      <c r="B12369" s="28">
        <f>IF(C12369&lt; $D$4+1,MOD(((ROW(B12369)-ROW(B$7))),$C$5)+1,"")</f>
        <v/>
      </c>
      <c r="C12369" s="28">
        <f>ROUNDDOWN(((ROW(C12369)-ROW(C$7))/C$5)+1,0)</f>
        <v/>
      </c>
    </row>
    <row r="12370">
      <c r="B12370" s="28">
        <f>IF(C12370&lt; $D$4+1,MOD(((ROW(B12370)-ROW(B$7))),$C$5)+1,"")</f>
        <v/>
      </c>
      <c r="C12370" s="28">
        <f>ROUNDDOWN(((ROW(C12370)-ROW(C$7))/C$5)+1,0)</f>
        <v/>
      </c>
    </row>
    <row r="12371">
      <c r="B12371" s="28">
        <f>IF(C12371&lt; $D$4+1,MOD(((ROW(B12371)-ROW(B$7))),$C$5)+1,"")</f>
        <v/>
      </c>
      <c r="C12371" s="28">
        <f>ROUNDDOWN(((ROW(C12371)-ROW(C$7))/C$5)+1,0)</f>
        <v/>
      </c>
    </row>
    <row r="12372">
      <c r="B12372" s="28">
        <f>IF(C12372&lt; $D$4+1,MOD(((ROW(B12372)-ROW(B$7))),$C$5)+1,"")</f>
        <v/>
      </c>
      <c r="C12372" s="28">
        <f>ROUNDDOWN(((ROW(C12372)-ROW(C$7))/C$5)+1,0)</f>
        <v/>
      </c>
    </row>
    <row r="12373">
      <c r="B12373" s="28">
        <f>IF(C12373&lt; $D$4+1,MOD(((ROW(B12373)-ROW(B$7))),$C$5)+1,"")</f>
        <v/>
      </c>
      <c r="C12373" s="28">
        <f>ROUNDDOWN(((ROW(C12373)-ROW(C$7))/C$5)+1,0)</f>
        <v/>
      </c>
    </row>
    <row r="12374">
      <c r="B12374" s="28">
        <f>IF(C12374&lt; $D$4+1,MOD(((ROW(B12374)-ROW(B$7))),$C$5)+1,"")</f>
        <v/>
      </c>
      <c r="C12374" s="28">
        <f>ROUNDDOWN(((ROW(C12374)-ROW(C$7))/C$5)+1,0)</f>
        <v/>
      </c>
    </row>
    <row r="12375">
      <c r="B12375" s="28">
        <f>IF(C12375&lt; $D$4+1,MOD(((ROW(B12375)-ROW(B$7))),$C$5)+1,"")</f>
        <v/>
      </c>
      <c r="C12375" s="28">
        <f>ROUNDDOWN(((ROW(C12375)-ROW(C$7))/C$5)+1,0)</f>
        <v/>
      </c>
    </row>
    <row r="12376">
      <c r="B12376" s="28">
        <f>IF(C12376&lt; $D$4+1,MOD(((ROW(B12376)-ROW(B$7))),$C$5)+1,"")</f>
        <v/>
      </c>
      <c r="C12376" s="28">
        <f>ROUNDDOWN(((ROW(C12376)-ROW(C$7))/C$5)+1,0)</f>
        <v/>
      </c>
    </row>
    <row r="12377">
      <c r="B12377" s="28">
        <f>IF(C12377&lt; $D$4+1,MOD(((ROW(B12377)-ROW(B$7))),$C$5)+1,"")</f>
        <v/>
      </c>
      <c r="C12377" s="28">
        <f>ROUNDDOWN(((ROW(C12377)-ROW(C$7))/C$5)+1,0)</f>
        <v/>
      </c>
    </row>
    <row r="12378">
      <c r="B12378" s="28">
        <f>IF(C12378&lt; $D$4+1,MOD(((ROW(B12378)-ROW(B$7))),$C$5)+1,"")</f>
        <v/>
      </c>
      <c r="C12378" s="28">
        <f>ROUNDDOWN(((ROW(C12378)-ROW(C$7))/C$5)+1,0)</f>
        <v/>
      </c>
    </row>
    <row r="12379">
      <c r="B12379" s="28">
        <f>IF(C12379&lt; $D$4+1,MOD(((ROW(B12379)-ROW(B$7))),$C$5)+1,"")</f>
        <v/>
      </c>
      <c r="C12379" s="28">
        <f>ROUNDDOWN(((ROW(C12379)-ROW(C$7))/C$5)+1,0)</f>
        <v/>
      </c>
    </row>
    <row r="12380">
      <c r="B12380" s="28">
        <f>IF(C12380&lt; $D$4+1,MOD(((ROW(B12380)-ROW(B$7))),$C$5)+1,"")</f>
        <v/>
      </c>
      <c r="C12380" s="28">
        <f>ROUNDDOWN(((ROW(C12380)-ROW(C$7))/C$5)+1,0)</f>
        <v/>
      </c>
    </row>
    <row r="12381">
      <c r="B12381" s="28">
        <f>IF(C12381&lt; $D$4+1,MOD(((ROW(B12381)-ROW(B$7))),$C$5)+1,"")</f>
        <v/>
      </c>
      <c r="C12381" s="28">
        <f>ROUNDDOWN(((ROW(C12381)-ROW(C$7))/C$5)+1,0)</f>
        <v/>
      </c>
    </row>
    <row r="12382">
      <c r="B12382" s="28">
        <f>IF(C12382&lt; $D$4+1,MOD(((ROW(B12382)-ROW(B$7))),$C$5)+1,"")</f>
        <v/>
      </c>
      <c r="C12382" s="28">
        <f>ROUNDDOWN(((ROW(C12382)-ROW(C$7))/C$5)+1,0)</f>
        <v/>
      </c>
    </row>
    <row r="12383">
      <c r="B12383" s="28">
        <f>IF(C12383&lt; $D$4+1,MOD(((ROW(B12383)-ROW(B$7))),$C$5)+1,"")</f>
        <v/>
      </c>
      <c r="C12383" s="28">
        <f>ROUNDDOWN(((ROW(C12383)-ROW(C$7))/C$5)+1,0)</f>
        <v/>
      </c>
    </row>
    <row r="12384">
      <c r="B12384" s="28">
        <f>IF(C12384&lt; $D$4+1,MOD(((ROW(B12384)-ROW(B$7))),$C$5)+1,"")</f>
        <v/>
      </c>
      <c r="C12384" s="28">
        <f>ROUNDDOWN(((ROW(C12384)-ROW(C$7))/C$5)+1,0)</f>
        <v/>
      </c>
    </row>
    <row r="12385">
      <c r="B12385" s="28">
        <f>IF(C12385&lt; $D$4+1,MOD(((ROW(B12385)-ROW(B$7))),$C$5)+1,"")</f>
        <v/>
      </c>
      <c r="C12385" s="28">
        <f>ROUNDDOWN(((ROW(C12385)-ROW(C$7))/C$5)+1,0)</f>
        <v/>
      </c>
    </row>
    <row r="12386">
      <c r="B12386" s="28">
        <f>IF(C12386&lt; $D$4+1,MOD(((ROW(B12386)-ROW(B$7))),$C$5)+1,"")</f>
        <v/>
      </c>
      <c r="C12386" s="28">
        <f>ROUNDDOWN(((ROW(C12386)-ROW(C$7))/C$5)+1,0)</f>
        <v/>
      </c>
    </row>
    <row r="12387">
      <c r="B12387" s="28">
        <f>IF(C12387&lt; $D$4+1,MOD(((ROW(B12387)-ROW(B$7))),$C$5)+1,"")</f>
        <v/>
      </c>
      <c r="C12387" s="28">
        <f>ROUNDDOWN(((ROW(C12387)-ROW(C$7))/C$5)+1,0)</f>
        <v/>
      </c>
    </row>
    <row r="12388">
      <c r="B12388" s="28">
        <f>IF(C12388&lt; $D$4+1,MOD(((ROW(B12388)-ROW(B$7))),$C$5)+1,"")</f>
        <v/>
      </c>
      <c r="C12388" s="28">
        <f>ROUNDDOWN(((ROW(C12388)-ROW(C$7))/C$5)+1,0)</f>
        <v/>
      </c>
    </row>
    <row r="12389">
      <c r="B12389" s="28">
        <f>IF(C12389&lt; $D$4+1,MOD(((ROW(B12389)-ROW(B$7))),$C$5)+1,"")</f>
        <v/>
      </c>
      <c r="C12389" s="28">
        <f>ROUNDDOWN(((ROW(C12389)-ROW(C$7))/C$5)+1,0)</f>
        <v/>
      </c>
    </row>
    <row r="12390">
      <c r="B12390" s="28">
        <f>IF(C12390&lt; $D$4+1,MOD(((ROW(B12390)-ROW(B$7))),$C$5)+1,"")</f>
        <v/>
      </c>
      <c r="C12390" s="28">
        <f>ROUNDDOWN(((ROW(C12390)-ROW(C$7))/C$5)+1,0)</f>
        <v/>
      </c>
    </row>
    <row r="12391">
      <c r="B12391" s="28">
        <f>IF(C12391&lt; $D$4+1,MOD(((ROW(B12391)-ROW(B$7))),$C$5)+1,"")</f>
        <v/>
      </c>
      <c r="C12391" s="28">
        <f>ROUNDDOWN(((ROW(C12391)-ROW(C$7))/C$5)+1,0)</f>
        <v/>
      </c>
    </row>
    <row r="12392">
      <c r="B12392" s="28">
        <f>IF(C12392&lt; $D$4+1,MOD(((ROW(B12392)-ROW(B$7))),$C$5)+1,"")</f>
        <v/>
      </c>
      <c r="C12392" s="28">
        <f>ROUNDDOWN(((ROW(C12392)-ROW(C$7))/C$5)+1,0)</f>
        <v/>
      </c>
    </row>
    <row r="12393">
      <c r="B12393" s="28">
        <f>IF(C12393&lt; $D$4+1,MOD(((ROW(B12393)-ROW(B$7))),$C$5)+1,"")</f>
        <v/>
      </c>
      <c r="C12393" s="28">
        <f>ROUNDDOWN(((ROW(C12393)-ROW(C$7))/C$5)+1,0)</f>
        <v/>
      </c>
    </row>
    <row r="12394">
      <c r="B12394" s="28">
        <f>IF(C12394&lt; $D$4+1,MOD(((ROW(B12394)-ROW(B$7))),$C$5)+1,"")</f>
        <v/>
      </c>
      <c r="C12394" s="28">
        <f>ROUNDDOWN(((ROW(C12394)-ROW(C$7))/C$5)+1,0)</f>
        <v/>
      </c>
    </row>
    <row r="12395">
      <c r="B12395" s="28">
        <f>IF(C12395&lt; $D$4+1,MOD(((ROW(B12395)-ROW(B$7))),$C$5)+1,"")</f>
        <v/>
      </c>
      <c r="C12395" s="28">
        <f>ROUNDDOWN(((ROW(C12395)-ROW(C$7))/C$5)+1,0)</f>
        <v/>
      </c>
    </row>
    <row r="12396">
      <c r="B12396" s="28">
        <f>IF(C12396&lt; $D$4+1,MOD(((ROW(B12396)-ROW(B$7))),$C$5)+1,"")</f>
        <v/>
      </c>
      <c r="C12396" s="28">
        <f>ROUNDDOWN(((ROW(C12396)-ROW(C$7))/C$5)+1,0)</f>
        <v/>
      </c>
    </row>
    <row r="12397">
      <c r="B12397" s="28">
        <f>IF(C12397&lt; $D$4+1,MOD(((ROW(B12397)-ROW(B$7))),$C$5)+1,"")</f>
        <v/>
      </c>
      <c r="C12397" s="28">
        <f>ROUNDDOWN(((ROW(C12397)-ROW(C$7))/C$5)+1,0)</f>
        <v/>
      </c>
    </row>
    <row r="12398">
      <c r="B12398" s="28">
        <f>IF(C12398&lt; $D$4+1,MOD(((ROW(B12398)-ROW(B$7))),$C$5)+1,"")</f>
        <v/>
      </c>
      <c r="C12398" s="28">
        <f>ROUNDDOWN(((ROW(C12398)-ROW(C$7))/C$5)+1,0)</f>
        <v/>
      </c>
    </row>
    <row r="12399">
      <c r="B12399" s="28">
        <f>IF(C12399&lt; $D$4+1,MOD(((ROW(B12399)-ROW(B$7))),$C$5)+1,"")</f>
        <v/>
      </c>
      <c r="C12399" s="28">
        <f>ROUNDDOWN(((ROW(C12399)-ROW(C$7))/C$5)+1,0)</f>
        <v/>
      </c>
    </row>
    <row r="12400">
      <c r="B12400" s="28">
        <f>IF(C12400&lt; $D$4+1,MOD(((ROW(B12400)-ROW(B$7))),$C$5)+1,"")</f>
        <v/>
      </c>
      <c r="C12400" s="28">
        <f>ROUNDDOWN(((ROW(C12400)-ROW(C$7))/C$5)+1,0)</f>
        <v/>
      </c>
    </row>
    <row r="12401">
      <c r="B12401" s="28">
        <f>IF(C12401&lt; $D$4+1,MOD(((ROW(B12401)-ROW(B$7))),$C$5)+1,"")</f>
        <v/>
      </c>
      <c r="C12401" s="28">
        <f>ROUNDDOWN(((ROW(C12401)-ROW(C$7))/C$5)+1,0)</f>
        <v/>
      </c>
    </row>
    <row r="12402">
      <c r="B12402" s="28">
        <f>IF(C12402&lt; $D$4+1,MOD(((ROW(B12402)-ROW(B$7))),$C$5)+1,"")</f>
        <v/>
      </c>
      <c r="C12402" s="28">
        <f>ROUNDDOWN(((ROW(C12402)-ROW(C$7))/C$5)+1,0)</f>
        <v/>
      </c>
    </row>
    <row r="12403">
      <c r="B12403" s="28">
        <f>IF(C12403&lt; $D$4+1,MOD(((ROW(B12403)-ROW(B$7))),$C$5)+1,"")</f>
        <v/>
      </c>
      <c r="C12403" s="28">
        <f>ROUNDDOWN(((ROW(C12403)-ROW(C$7))/C$5)+1,0)</f>
        <v/>
      </c>
    </row>
    <row r="12404">
      <c r="B12404" s="28">
        <f>IF(C12404&lt; $D$4+1,MOD(((ROW(B12404)-ROW(B$7))),$C$5)+1,"")</f>
        <v/>
      </c>
      <c r="C12404" s="28">
        <f>ROUNDDOWN(((ROW(C12404)-ROW(C$7))/C$5)+1,0)</f>
        <v/>
      </c>
    </row>
    <row r="12405">
      <c r="B12405" s="28">
        <f>IF(C12405&lt; $D$4+1,MOD(((ROW(B12405)-ROW(B$7))),$C$5)+1,"")</f>
        <v/>
      </c>
      <c r="C12405" s="28">
        <f>ROUNDDOWN(((ROW(C12405)-ROW(C$7))/C$5)+1,0)</f>
        <v/>
      </c>
    </row>
    <row r="12406">
      <c r="B12406" s="28">
        <f>IF(C12406&lt; $D$4+1,MOD(((ROW(B12406)-ROW(B$7))),$C$5)+1,"")</f>
        <v/>
      </c>
      <c r="C12406" s="28">
        <f>ROUNDDOWN(((ROW(C12406)-ROW(C$7))/C$5)+1,0)</f>
        <v/>
      </c>
    </row>
    <row r="12407">
      <c r="B12407" s="28">
        <f>IF(C12407&lt; $D$4+1,MOD(((ROW(B12407)-ROW(B$7))),$C$5)+1,"")</f>
        <v/>
      </c>
      <c r="C12407" s="28">
        <f>ROUNDDOWN(((ROW(C12407)-ROW(C$7))/C$5)+1,0)</f>
        <v/>
      </c>
    </row>
    <row r="12408">
      <c r="B12408" s="28">
        <f>IF(C12408&lt; $D$4+1,MOD(((ROW(B12408)-ROW(B$7))),$C$5)+1,"")</f>
        <v/>
      </c>
      <c r="C12408" s="28">
        <f>ROUNDDOWN(((ROW(C12408)-ROW(C$7))/C$5)+1,0)</f>
        <v/>
      </c>
    </row>
    <row r="12409">
      <c r="B12409" s="28">
        <f>IF(C12409&lt; $D$4+1,MOD(((ROW(B12409)-ROW(B$7))),$C$5)+1,"")</f>
        <v/>
      </c>
      <c r="C12409" s="28">
        <f>ROUNDDOWN(((ROW(C12409)-ROW(C$7))/C$5)+1,0)</f>
        <v/>
      </c>
    </row>
    <row r="12410">
      <c r="B12410" s="28">
        <f>IF(C12410&lt; $D$4+1,MOD(((ROW(B12410)-ROW(B$7))),$C$5)+1,"")</f>
        <v/>
      </c>
      <c r="C12410" s="28">
        <f>ROUNDDOWN(((ROW(C12410)-ROW(C$7))/C$5)+1,0)</f>
        <v/>
      </c>
    </row>
    <row r="12411">
      <c r="B12411" s="28">
        <f>IF(C12411&lt; $D$4+1,MOD(((ROW(B12411)-ROW(B$7))),$C$5)+1,"")</f>
        <v/>
      </c>
      <c r="C12411" s="28">
        <f>ROUNDDOWN(((ROW(C12411)-ROW(C$7))/C$5)+1,0)</f>
        <v/>
      </c>
    </row>
    <row r="12412">
      <c r="B12412" s="28">
        <f>IF(C12412&lt; $D$4+1,MOD(((ROW(B12412)-ROW(B$7))),$C$5)+1,"")</f>
        <v/>
      </c>
      <c r="C12412" s="28">
        <f>ROUNDDOWN(((ROW(C12412)-ROW(C$7))/C$5)+1,0)</f>
        <v/>
      </c>
    </row>
    <row r="12413">
      <c r="B12413" s="28">
        <f>IF(C12413&lt; $D$4+1,MOD(((ROW(B12413)-ROW(B$7))),$C$5)+1,"")</f>
        <v/>
      </c>
      <c r="C12413" s="28">
        <f>ROUNDDOWN(((ROW(C12413)-ROW(C$7))/C$5)+1,0)</f>
        <v/>
      </c>
    </row>
    <row r="12414">
      <c r="B12414" s="28">
        <f>IF(C12414&lt; $D$4+1,MOD(((ROW(B12414)-ROW(B$7))),$C$5)+1,"")</f>
        <v/>
      </c>
      <c r="C12414" s="28">
        <f>ROUNDDOWN(((ROW(C12414)-ROW(C$7))/C$5)+1,0)</f>
        <v/>
      </c>
    </row>
    <row r="12415">
      <c r="B12415" s="28">
        <f>IF(C12415&lt; $D$4+1,MOD(((ROW(B12415)-ROW(B$7))),$C$5)+1,"")</f>
        <v/>
      </c>
      <c r="C12415" s="28">
        <f>ROUNDDOWN(((ROW(C12415)-ROW(C$7))/C$5)+1,0)</f>
        <v/>
      </c>
    </row>
    <row r="12416">
      <c r="B12416" s="28">
        <f>IF(C12416&lt; $D$4+1,MOD(((ROW(B12416)-ROW(B$7))),$C$5)+1,"")</f>
        <v/>
      </c>
      <c r="C12416" s="28">
        <f>ROUNDDOWN(((ROW(C12416)-ROW(C$7))/C$5)+1,0)</f>
        <v/>
      </c>
    </row>
    <row r="12417">
      <c r="B12417" s="28">
        <f>IF(C12417&lt; $D$4+1,MOD(((ROW(B12417)-ROW(B$7))),$C$5)+1,"")</f>
        <v/>
      </c>
      <c r="C12417" s="28">
        <f>ROUNDDOWN(((ROW(C12417)-ROW(C$7))/C$5)+1,0)</f>
        <v/>
      </c>
    </row>
    <row r="12418">
      <c r="B12418" s="28">
        <f>IF(C12418&lt; $D$4+1,MOD(((ROW(B12418)-ROW(B$7))),$C$5)+1,"")</f>
        <v/>
      </c>
      <c r="C12418" s="28">
        <f>ROUNDDOWN(((ROW(C12418)-ROW(C$7))/C$5)+1,0)</f>
        <v/>
      </c>
    </row>
    <row r="12419">
      <c r="B12419" s="28">
        <f>IF(C12419&lt; $D$4+1,MOD(((ROW(B12419)-ROW(B$7))),$C$5)+1,"")</f>
        <v/>
      </c>
      <c r="C12419" s="28">
        <f>ROUNDDOWN(((ROW(C12419)-ROW(C$7))/C$5)+1,0)</f>
        <v/>
      </c>
    </row>
    <row r="12420">
      <c r="B12420" s="28">
        <f>IF(C12420&lt; $D$4+1,MOD(((ROW(B12420)-ROW(B$7))),$C$5)+1,"")</f>
        <v/>
      </c>
      <c r="C12420" s="28">
        <f>ROUNDDOWN(((ROW(C12420)-ROW(C$7))/C$5)+1,0)</f>
        <v/>
      </c>
    </row>
    <row r="12421">
      <c r="B12421" s="28">
        <f>IF(C12421&lt; $D$4+1,MOD(((ROW(B12421)-ROW(B$7))),$C$5)+1,"")</f>
        <v/>
      </c>
      <c r="C12421" s="28">
        <f>ROUNDDOWN(((ROW(C12421)-ROW(C$7))/C$5)+1,0)</f>
        <v/>
      </c>
    </row>
    <row r="12422">
      <c r="B12422" s="28">
        <f>IF(C12422&lt; $D$4+1,MOD(((ROW(B12422)-ROW(B$7))),$C$5)+1,"")</f>
        <v/>
      </c>
      <c r="C12422" s="28">
        <f>ROUNDDOWN(((ROW(C12422)-ROW(C$7))/C$5)+1,0)</f>
        <v/>
      </c>
    </row>
    <row r="12423">
      <c r="B12423" s="28">
        <f>IF(C12423&lt; $D$4+1,MOD(((ROW(B12423)-ROW(B$7))),$C$5)+1,"")</f>
        <v/>
      </c>
      <c r="C12423" s="28">
        <f>ROUNDDOWN(((ROW(C12423)-ROW(C$7))/C$5)+1,0)</f>
        <v/>
      </c>
    </row>
    <row r="12424">
      <c r="B12424" s="28">
        <f>IF(C12424&lt; $D$4+1,MOD(((ROW(B12424)-ROW(B$7))),$C$5)+1,"")</f>
        <v/>
      </c>
      <c r="C12424" s="28">
        <f>ROUNDDOWN(((ROW(C12424)-ROW(C$7))/C$5)+1,0)</f>
        <v/>
      </c>
    </row>
    <row r="12425">
      <c r="B12425" s="28">
        <f>IF(C12425&lt; $D$4+1,MOD(((ROW(B12425)-ROW(B$7))),$C$5)+1,"")</f>
        <v/>
      </c>
      <c r="C12425" s="28">
        <f>ROUNDDOWN(((ROW(C12425)-ROW(C$7))/C$5)+1,0)</f>
        <v/>
      </c>
    </row>
    <row r="12426">
      <c r="B12426" s="28">
        <f>IF(C12426&lt; $D$4+1,MOD(((ROW(B12426)-ROW(B$7))),$C$5)+1,"")</f>
        <v/>
      </c>
      <c r="C12426" s="28">
        <f>ROUNDDOWN(((ROW(C12426)-ROW(C$7))/C$5)+1,0)</f>
        <v/>
      </c>
    </row>
    <row r="12427">
      <c r="B12427" s="28">
        <f>IF(C12427&lt; $D$4+1,MOD(((ROW(B12427)-ROW(B$7))),$C$5)+1,"")</f>
        <v/>
      </c>
      <c r="C12427" s="28">
        <f>ROUNDDOWN(((ROW(C12427)-ROW(C$7))/C$5)+1,0)</f>
        <v/>
      </c>
    </row>
    <row r="12428">
      <c r="B12428" s="28">
        <f>IF(C12428&lt; $D$4+1,MOD(((ROW(B12428)-ROW(B$7))),$C$5)+1,"")</f>
        <v/>
      </c>
      <c r="C12428" s="28">
        <f>ROUNDDOWN(((ROW(C12428)-ROW(C$7))/C$5)+1,0)</f>
        <v/>
      </c>
    </row>
    <row r="12429">
      <c r="B12429" s="28">
        <f>IF(C12429&lt; $D$4+1,MOD(((ROW(B12429)-ROW(B$7))),$C$5)+1,"")</f>
        <v/>
      </c>
      <c r="C12429" s="28">
        <f>ROUNDDOWN(((ROW(C12429)-ROW(C$7))/C$5)+1,0)</f>
        <v/>
      </c>
    </row>
    <row r="12430">
      <c r="B12430" s="28">
        <f>IF(C12430&lt; $D$4+1,MOD(((ROW(B12430)-ROW(B$7))),$C$5)+1,"")</f>
        <v/>
      </c>
      <c r="C12430" s="28">
        <f>ROUNDDOWN(((ROW(C12430)-ROW(C$7))/C$5)+1,0)</f>
        <v/>
      </c>
    </row>
    <row r="12431">
      <c r="B12431" s="28">
        <f>IF(C12431&lt; $D$4+1,MOD(((ROW(B12431)-ROW(B$7))),$C$5)+1,"")</f>
        <v/>
      </c>
      <c r="C12431" s="28">
        <f>ROUNDDOWN(((ROW(C12431)-ROW(C$7))/C$5)+1,0)</f>
        <v/>
      </c>
    </row>
    <row r="12432">
      <c r="B12432" s="28">
        <f>IF(C12432&lt; $D$4+1,MOD(((ROW(B12432)-ROW(B$7))),$C$5)+1,"")</f>
        <v/>
      </c>
      <c r="C12432" s="28">
        <f>ROUNDDOWN(((ROW(C12432)-ROW(C$7))/C$5)+1,0)</f>
        <v/>
      </c>
    </row>
    <row r="12433">
      <c r="B12433" s="28">
        <f>IF(C12433&lt; $D$4+1,MOD(((ROW(B12433)-ROW(B$7))),$C$5)+1,"")</f>
        <v/>
      </c>
      <c r="C12433" s="28">
        <f>ROUNDDOWN(((ROW(C12433)-ROW(C$7))/C$5)+1,0)</f>
        <v/>
      </c>
    </row>
    <row r="12434">
      <c r="B12434" s="28">
        <f>IF(C12434&lt; $D$4+1,MOD(((ROW(B12434)-ROW(B$7))),$C$5)+1,"")</f>
        <v/>
      </c>
      <c r="C12434" s="28">
        <f>ROUNDDOWN(((ROW(C12434)-ROW(C$7))/C$5)+1,0)</f>
        <v/>
      </c>
    </row>
    <row r="12435">
      <c r="B12435" s="28">
        <f>IF(C12435&lt; $D$4+1,MOD(((ROW(B12435)-ROW(B$7))),$C$5)+1,"")</f>
        <v/>
      </c>
      <c r="C12435" s="28">
        <f>ROUNDDOWN(((ROW(C12435)-ROW(C$7))/C$5)+1,0)</f>
        <v/>
      </c>
    </row>
    <row r="12436">
      <c r="B12436" s="28">
        <f>IF(C12436&lt; $D$4+1,MOD(((ROW(B12436)-ROW(B$7))),$C$5)+1,"")</f>
        <v/>
      </c>
      <c r="C12436" s="28">
        <f>ROUNDDOWN(((ROW(C12436)-ROW(C$7))/C$5)+1,0)</f>
        <v/>
      </c>
    </row>
    <row r="12437">
      <c r="B12437" s="28">
        <f>IF(C12437&lt; $D$4+1,MOD(((ROW(B12437)-ROW(B$7))),$C$5)+1,"")</f>
        <v/>
      </c>
      <c r="C12437" s="28">
        <f>ROUNDDOWN(((ROW(C12437)-ROW(C$7))/C$5)+1,0)</f>
        <v/>
      </c>
    </row>
    <row r="12438">
      <c r="B12438" s="28">
        <f>IF(C12438&lt; $D$4+1,MOD(((ROW(B12438)-ROW(B$7))),$C$5)+1,"")</f>
        <v/>
      </c>
      <c r="C12438" s="28">
        <f>ROUNDDOWN(((ROW(C12438)-ROW(C$7))/C$5)+1,0)</f>
        <v/>
      </c>
    </row>
    <row r="12439">
      <c r="B12439" s="28">
        <f>IF(C12439&lt; $D$4+1,MOD(((ROW(B12439)-ROW(B$7))),$C$5)+1,"")</f>
        <v/>
      </c>
      <c r="C12439" s="28">
        <f>ROUNDDOWN(((ROW(C12439)-ROW(C$7))/C$5)+1,0)</f>
        <v/>
      </c>
    </row>
    <row r="12440">
      <c r="B12440" s="28">
        <f>IF(C12440&lt; $D$4+1,MOD(((ROW(B12440)-ROW(B$7))),$C$5)+1,"")</f>
        <v/>
      </c>
      <c r="C12440" s="28">
        <f>ROUNDDOWN(((ROW(C12440)-ROW(C$7))/C$5)+1,0)</f>
        <v/>
      </c>
    </row>
    <row r="12441">
      <c r="B12441" s="28">
        <f>IF(C12441&lt; $D$4+1,MOD(((ROW(B12441)-ROW(B$7))),$C$5)+1,"")</f>
        <v/>
      </c>
      <c r="C12441" s="28">
        <f>ROUNDDOWN(((ROW(C12441)-ROW(C$7))/C$5)+1,0)</f>
        <v/>
      </c>
    </row>
    <row r="12442">
      <c r="B12442" s="28">
        <f>IF(C12442&lt; $D$4+1,MOD(((ROW(B12442)-ROW(B$7))),$C$5)+1,"")</f>
        <v/>
      </c>
      <c r="C12442" s="28">
        <f>ROUNDDOWN(((ROW(C12442)-ROW(C$7))/C$5)+1,0)</f>
        <v/>
      </c>
    </row>
    <row r="12443">
      <c r="B12443" s="28">
        <f>IF(C12443&lt; $D$4+1,MOD(((ROW(B12443)-ROW(B$7))),$C$5)+1,"")</f>
        <v/>
      </c>
      <c r="C12443" s="28">
        <f>ROUNDDOWN(((ROW(C12443)-ROW(C$7))/C$5)+1,0)</f>
        <v/>
      </c>
    </row>
    <row r="12444">
      <c r="B12444" s="28">
        <f>IF(C12444&lt; $D$4+1,MOD(((ROW(B12444)-ROW(B$7))),$C$5)+1,"")</f>
        <v/>
      </c>
      <c r="C12444" s="28">
        <f>ROUNDDOWN(((ROW(C12444)-ROW(C$7))/C$5)+1,0)</f>
        <v/>
      </c>
    </row>
    <row r="12445">
      <c r="B12445" s="28">
        <f>IF(C12445&lt; $D$4+1,MOD(((ROW(B12445)-ROW(B$7))),$C$5)+1,"")</f>
        <v/>
      </c>
      <c r="C12445" s="28">
        <f>ROUNDDOWN(((ROW(C12445)-ROW(C$7))/C$5)+1,0)</f>
        <v/>
      </c>
    </row>
    <row r="12446">
      <c r="B12446" s="28">
        <f>IF(C12446&lt; $D$4+1,MOD(((ROW(B12446)-ROW(B$7))),$C$5)+1,"")</f>
        <v/>
      </c>
      <c r="C12446" s="28">
        <f>ROUNDDOWN(((ROW(C12446)-ROW(C$7))/C$5)+1,0)</f>
        <v/>
      </c>
    </row>
    <row r="12447">
      <c r="B12447" s="28">
        <f>IF(C12447&lt; $D$4+1,MOD(((ROW(B12447)-ROW(B$7))),$C$5)+1,"")</f>
        <v/>
      </c>
      <c r="C12447" s="28">
        <f>ROUNDDOWN(((ROW(C12447)-ROW(C$7))/C$5)+1,0)</f>
        <v/>
      </c>
    </row>
    <row r="12448">
      <c r="B12448" s="28">
        <f>IF(C12448&lt; $D$4+1,MOD(((ROW(B12448)-ROW(B$7))),$C$5)+1,"")</f>
        <v/>
      </c>
      <c r="C12448" s="28">
        <f>ROUNDDOWN(((ROW(C12448)-ROW(C$7))/C$5)+1,0)</f>
        <v/>
      </c>
    </row>
    <row r="12449">
      <c r="B12449" s="28">
        <f>IF(C12449&lt; $D$4+1,MOD(((ROW(B12449)-ROW(B$7))),$C$5)+1,"")</f>
        <v/>
      </c>
      <c r="C12449" s="28">
        <f>ROUNDDOWN(((ROW(C12449)-ROW(C$7))/C$5)+1,0)</f>
        <v/>
      </c>
    </row>
    <row r="12450">
      <c r="B12450" s="28">
        <f>IF(C12450&lt; $D$4+1,MOD(((ROW(B12450)-ROW(B$7))),$C$5)+1,"")</f>
        <v/>
      </c>
      <c r="C12450" s="28">
        <f>ROUNDDOWN(((ROW(C12450)-ROW(C$7))/C$5)+1,0)</f>
        <v/>
      </c>
    </row>
    <row r="12451">
      <c r="B12451" s="28">
        <f>IF(C12451&lt; $D$4+1,MOD(((ROW(B12451)-ROW(B$7))),$C$5)+1,"")</f>
        <v/>
      </c>
      <c r="C12451" s="28">
        <f>ROUNDDOWN(((ROW(C12451)-ROW(C$7))/C$5)+1,0)</f>
        <v/>
      </c>
    </row>
    <row r="12452">
      <c r="B12452" s="28">
        <f>IF(C12452&lt; $D$4+1,MOD(((ROW(B12452)-ROW(B$7))),$C$5)+1,"")</f>
        <v/>
      </c>
      <c r="C12452" s="28">
        <f>ROUNDDOWN(((ROW(C12452)-ROW(C$7))/C$5)+1,0)</f>
        <v/>
      </c>
    </row>
    <row r="12453">
      <c r="B12453" s="28">
        <f>IF(C12453&lt; $D$4+1,MOD(((ROW(B12453)-ROW(B$7))),$C$5)+1,"")</f>
        <v/>
      </c>
      <c r="C12453" s="28">
        <f>ROUNDDOWN(((ROW(C12453)-ROW(C$7))/C$5)+1,0)</f>
        <v/>
      </c>
    </row>
    <row r="12454">
      <c r="B12454" s="28">
        <f>IF(C12454&lt; $D$4+1,MOD(((ROW(B12454)-ROW(B$7))),$C$5)+1,"")</f>
        <v/>
      </c>
      <c r="C12454" s="28">
        <f>ROUNDDOWN(((ROW(C12454)-ROW(C$7))/C$5)+1,0)</f>
        <v/>
      </c>
    </row>
    <row r="12455">
      <c r="B12455" s="28">
        <f>IF(C12455&lt; $D$4+1,MOD(((ROW(B12455)-ROW(B$7))),$C$5)+1,"")</f>
        <v/>
      </c>
      <c r="C12455" s="28">
        <f>ROUNDDOWN(((ROW(C12455)-ROW(C$7))/C$5)+1,0)</f>
        <v/>
      </c>
    </row>
    <row r="12456">
      <c r="B12456" s="28">
        <f>IF(C12456&lt; $D$4+1,MOD(((ROW(B12456)-ROW(B$7))),$C$5)+1,"")</f>
        <v/>
      </c>
      <c r="C12456" s="28">
        <f>ROUNDDOWN(((ROW(C12456)-ROW(C$7))/C$5)+1,0)</f>
        <v/>
      </c>
    </row>
    <row r="12457">
      <c r="B12457" s="28">
        <f>IF(C12457&lt; $D$4+1,MOD(((ROW(B12457)-ROW(B$7))),$C$5)+1,"")</f>
        <v/>
      </c>
      <c r="C12457" s="28">
        <f>ROUNDDOWN(((ROW(C12457)-ROW(C$7))/C$5)+1,0)</f>
        <v/>
      </c>
    </row>
    <row r="12458">
      <c r="B12458" s="28">
        <f>IF(C12458&lt; $D$4+1,MOD(((ROW(B12458)-ROW(B$7))),$C$5)+1,"")</f>
        <v/>
      </c>
      <c r="C12458" s="28">
        <f>ROUNDDOWN(((ROW(C12458)-ROW(C$7))/C$5)+1,0)</f>
        <v/>
      </c>
    </row>
    <row r="12459">
      <c r="B12459" s="28">
        <f>IF(C12459&lt; $D$4+1,MOD(((ROW(B12459)-ROW(B$7))),$C$5)+1,"")</f>
        <v/>
      </c>
      <c r="C12459" s="28">
        <f>ROUNDDOWN(((ROW(C12459)-ROW(C$7))/C$5)+1,0)</f>
        <v/>
      </c>
    </row>
    <row r="12460">
      <c r="B12460" s="28">
        <f>IF(C12460&lt; $D$4+1,MOD(((ROW(B12460)-ROW(B$7))),$C$5)+1,"")</f>
        <v/>
      </c>
      <c r="C12460" s="28">
        <f>ROUNDDOWN(((ROW(C12460)-ROW(C$7))/C$5)+1,0)</f>
        <v/>
      </c>
    </row>
    <row r="12461">
      <c r="B12461" s="28">
        <f>IF(C12461&lt; $D$4+1,MOD(((ROW(B12461)-ROW(B$7))),$C$5)+1,"")</f>
        <v/>
      </c>
      <c r="C12461" s="28">
        <f>ROUNDDOWN(((ROW(C12461)-ROW(C$7))/C$5)+1,0)</f>
        <v/>
      </c>
    </row>
    <row r="12462">
      <c r="B12462" s="28">
        <f>IF(C12462&lt; $D$4+1,MOD(((ROW(B12462)-ROW(B$7))),$C$5)+1,"")</f>
        <v/>
      </c>
      <c r="C12462" s="28">
        <f>ROUNDDOWN(((ROW(C12462)-ROW(C$7))/C$5)+1,0)</f>
        <v/>
      </c>
    </row>
    <row r="12463">
      <c r="B12463" s="28">
        <f>IF(C12463&lt; $D$4+1,MOD(((ROW(B12463)-ROW(B$7))),$C$5)+1,"")</f>
        <v/>
      </c>
      <c r="C12463" s="28">
        <f>ROUNDDOWN(((ROW(C12463)-ROW(C$7))/C$5)+1,0)</f>
        <v/>
      </c>
    </row>
    <row r="12464">
      <c r="B12464" s="28">
        <f>IF(C12464&lt; $D$4+1,MOD(((ROW(B12464)-ROW(B$7))),$C$5)+1,"")</f>
        <v/>
      </c>
      <c r="C12464" s="28">
        <f>ROUNDDOWN(((ROW(C12464)-ROW(C$7))/C$5)+1,0)</f>
        <v/>
      </c>
    </row>
    <row r="12465">
      <c r="B12465" s="28">
        <f>IF(C12465&lt; $D$4+1,MOD(((ROW(B12465)-ROW(B$7))),$C$5)+1,"")</f>
        <v/>
      </c>
      <c r="C12465" s="28">
        <f>ROUNDDOWN(((ROW(C12465)-ROW(C$7))/C$5)+1,0)</f>
        <v/>
      </c>
    </row>
    <row r="12466">
      <c r="B12466" s="28">
        <f>IF(C12466&lt; $D$4+1,MOD(((ROW(B12466)-ROW(B$7))),$C$5)+1,"")</f>
        <v/>
      </c>
      <c r="C12466" s="28">
        <f>ROUNDDOWN(((ROW(C12466)-ROW(C$7))/C$5)+1,0)</f>
        <v/>
      </c>
    </row>
    <row r="12467">
      <c r="B12467" s="28">
        <f>IF(C12467&lt; $D$4+1,MOD(((ROW(B12467)-ROW(B$7))),$C$5)+1,"")</f>
        <v/>
      </c>
      <c r="C12467" s="28">
        <f>ROUNDDOWN(((ROW(C12467)-ROW(C$7))/C$5)+1,0)</f>
        <v/>
      </c>
    </row>
    <row r="12468">
      <c r="B12468" s="28">
        <f>IF(C12468&lt; $D$4+1,MOD(((ROW(B12468)-ROW(B$7))),$C$5)+1,"")</f>
        <v/>
      </c>
      <c r="C12468" s="28">
        <f>ROUNDDOWN(((ROW(C12468)-ROW(C$7))/C$5)+1,0)</f>
        <v/>
      </c>
    </row>
    <row r="12469">
      <c r="B12469" s="28">
        <f>IF(C12469&lt; $D$4+1,MOD(((ROW(B12469)-ROW(B$7))),$C$5)+1,"")</f>
        <v/>
      </c>
      <c r="C12469" s="28">
        <f>ROUNDDOWN(((ROW(C12469)-ROW(C$7))/C$5)+1,0)</f>
        <v/>
      </c>
    </row>
    <row r="12470">
      <c r="B12470" s="28">
        <f>IF(C12470&lt; $D$4+1,MOD(((ROW(B12470)-ROW(B$7))),$C$5)+1,"")</f>
        <v/>
      </c>
      <c r="C12470" s="28">
        <f>ROUNDDOWN(((ROW(C12470)-ROW(C$7))/C$5)+1,0)</f>
        <v/>
      </c>
    </row>
    <row r="12471">
      <c r="B12471" s="28">
        <f>IF(C12471&lt; $D$4+1,MOD(((ROW(B12471)-ROW(B$7))),$C$5)+1,"")</f>
        <v/>
      </c>
      <c r="C12471" s="28">
        <f>ROUNDDOWN(((ROW(C12471)-ROW(C$7))/C$5)+1,0)</f>
        <v/>
      </c>
    </row>
    <row r="12472">
      <c r="B12472" s="28">
        <f>IF(C12472&lt; $D$4+1,MOD(((ROW(B12472)-ROW(B$7))),$C$5)+1,"")</f>
        <v/>
      </c>
      <c r="C12472" s="28">
        <f>ROUNDDOWN(((ROW(C12472)-ROW(C$7))/C$5)+1,0)</f>
        <v/>
      </c>
    </row>
    <row r="12473">
      <c r="B12473" s="28">
        <f>IF(C12473&lt; $D$4+1,MOD(((ROW(B12473)-ROW(B$7))),$C$5)+1,"")</f>
        <v/>
      </c>
      <c r="C12473" s="28">
        <f>ROUNDDOWN(((ROW(C12473)-ROW(C$7))/C$5)+1,0)</f>
        <v/>
      </c>
    </row>
    <row r="12474">
      <c r="B12474" s="28">
        <f>IF(C12474&lt; $D$4+1,MOD(((ROW(B12474)-ROW(B$7))),$C$5)+1,"")</f>
        <v/>
      </c>
      <c r="C12474" s="28">
        <f>ROUNDDOWN(((ROW(C12474)-ROW(C$7))/C$5)+1,0)</f>
        <v/>
      </c>
    </row>
    <row r="12475">
      <c r="B12475" s="28">
        <f>IF(C12475&lt; $D$4+1,MOD(((ROW(B12475)-ROW(B$7))),$C$5)+1,"")</f>
        <v/>
      </c>
      <c r="C12475" s="28">
        <f>ROUNDDOWN(((ROW(C12475)-ROW(C$7))/C$5)+1,0)</f>
        <v/>
      </c>
    </row>
    <row r="12476">
      <c r="B12476" s="28">
        <f>IF(C12476&lt; $D$4+1,MOD(((ROW(B12476)-ROW(B$7))),$C$5)+1,"")</f>
        <v/>
      </c>
      <c r="C12476" s="28">
        <f>ROUNDDOWN(((ROW(C12476)-ROW(C$7))/C$5)+1,0)</f>
        <v/>
      </c>
    </row>
    <row r="12477">
      <c r="B12477" s="28">
        <f>IF(C12477&lt; $D$4+1,MOD(((ROW(B12477)-ROW(B$7))),$C$5)+1,"")</f>
        <v/>
      </c>
      <c r="C12477" s="28">
        <f>ROUNDDOWN(((ROW(C12477)-ROW(C$7))/C$5)+1,0)</f>
        <v/>
      </c>
    </row>
    <row r="12478">
      <c r="B12478" s="28">
        <f>IF(C12478&lt; $D$4+1,MOD(((ROW(B12478)-ROW(B$7))),$C$5)+1,"")</f>
        <v/>
      </c>
      <c r="C12478" s="28">
        <f>ROUNDDOWN(((ROW(C12478)-ROW(C$7))/C$5)+1,0)</f>
        <v/>
      </c>
    </row>
    <row r="12479">
      <c r="B12479" s="28">
        <f>IF(C12479&lt; $D$4+1,MOD(((ROW(B12479)-ROW(B$7))),$C$5)+1,"")</f>
        <v/>
      </c>
      <c r="C12479" s="28">
        <f>ROUNDDOWN(((ROW(C12479)-ROW(C$7))/C$5)+1,0)</f>
        <v/>
      </c>
    </row>
    <row r="12480">
      <c r="B12480" s="28">
        <f>IF(C12480&lt; $D$4+1,MOD(((ROW(B12480)-ROW(B$7))),$C$5)+1,"")</f>
        <v/>
      </c>
      <c r="C12480" s="28">
        <f>ROUNDDOWN(((ROW(C12480)-ROW(C$7))/C$5)+1,0)</f>
        <v/>
      </c>
    </row>
    <row r="12481">
      <c r="B12481" s="28">
        <f>IF(C12481&lt; $D$4+1,MOD(((ROW(B12481)-ROW(B$7))),$C$5)+1,"")</f>
        <v/>
      </c>
      <c r="C12481" s="28">
        <f>ROUNDDOWN(((ROW(C12481)-ROW(C$7))/C$5)+1,0)</f>
        <v/>
      </c>
    </row>
    <row r="12482">
      <c r="B12482" s="28">
        <f>IF(C12482&lt; $D$4+1,MOD(((ROW(B12482)-ROW(B$7))),$C$5)+1,"")</f>
        <v/>
      </c>
      <c r="C12482" s="28">
        <f>ROUNDDOWN(((ROW(C12482)-ROW(C$7))/C$5)+1,0)</f>
        <v/>
      </c>
    </row>
    <row r="12483">
      <c r="B12483" s="28">
        <f>IF(C12483&lt; $D$4+1,MOD(((ROW(B12483)-ROW(B$7))),$C$5)+1,"")</f>
        <v/>
      </c>
      <c r="C12483" s="28">
        <f>ROUNDDOWN(((ROW(C12483)-ROW(C$7))/C$5)+1,0)</f>
        <v/>
      </c>
    </row>
    <row r="12484">
      <c r="B12484" s="28">
        <f>IF(C12484&lt; $D$4+1,MOD(((ROW(B12484)-ROW(B$7))),$C$5)+1,"")</f>
        <v/>
      </c>
      <c r="C12484" s="28">
        <f>ROUNDDOWN(((ROW(C12484)-ROW(C$7))/C$5)+1,0)</f>
        <v/>
      </c>
    </row>
    <row r="12485">
      <c r="B12485" s="28">
        <f>IF(C12485&lt; $D$4+1,MOD(((ROW(B12485)-ROW(B$7))),$C$5)+1,"")</f>
        <v/>
      </c>
      <c r="C12485" s="28">
        <f>ROUNDDOWN(((ROW(C12485)-ROW(C$7))/C$5)+1,0)</f>
        <v/>
      </c>
    </row>
    <row r="12486">
      <c r="B12486" s="28">
        <f>IF(C12486&lt; $D$4+1,MOD(((ROW(B12486)-ROW(B$7))),$C$5)+1,"")</f>
        <v/>
      </c>
      <c r="C12486" s="28">
        <f>ROUNDDOWN(((ROW(C12486)-ROW(C$7))/C$5)+1,0)</f>
        <v/>
      </c>
    </row>
    <row r="12487">
      <c r="B12487" s="28">
        <f>IF(C12487&lt; $D$4+1,MOD(((ROW(B12487)-ROW(B$7))),$C$5)+1,"")</f>
        <v/>
      </c>
      <c r="C12487" s="28">
        <f>ROUNDDOWN(((ROW(C12487)-ROW(C$7))/C$5)+1,0)</f>
        <v/>
      </c>
    </row>
    <row r="12488">
      <c r="B12488" s="28">
        <f>IF(C12488&lt; $D$4+1,MOD(((ROW(B12488)-ROW(B$7))),$C$5)+1,"")</f>
        <v/>
      </c>
      <c r="C12488" s="28">
        <f>ROUNDDOWN(((ROW(C12488)-ROW(C$7))/C$5)+1,0)</f>
        <v/>
      </c>
    </row>
    <row r="12489">
      <c r="B12489" s="28">
        <f>IF(C12489&lt; $D$4+1,MOD(((ROW(B12489)-ROW(B$7))),$C$5)+1,"")</f>
        <v/>
      </c>
      <c r="C12489" s="28">
        <f>ROUNDDOWN(((ROW(C12489)-ROW(C$7))/C$5)+1,0)</f>
        <v/>
      </c>
    </row>
    <row r="12490">
      <c r="B12490" s="28">
        <f>IF(C12490&lt; $D$4+1,MOD(((ROW(B12490)-ROW(B$7))),$C$5)+1,"")</f>
        <v/>
      </c>
      <c r="C12490" s="28">
        <f>ROUNDDOWN(((ROW(C12490)-ROW(C$7))/C$5)+1,0)</f>
        <v/>
      </c>
    </row>
    <row r="12491">
      <c r="B12491" s="28">
        <f>IF(C12491&lt; $D$4+1,MOD(((ROW(B12491)-ROW(B$7))),$C$5)+1,"")</f>
        <v/>
      </c>
      <c r="C12491" s="28">
        <f>ROUNDDOWN(((ROW(C12491)-ROW(C$7))/C$5)+1,0)</f>
        <v/>
      </c>
    </row>
    <row r="12492">
      <c r="B12492" s="28">
        <f>IF(C12492&lt; $D$4+1,MOD(((ROW(B12492)-ROW(B$7))),$C$5)+1,"")</f>
        <v/>
      </c>
      <c r="C12492" s="28">
        <f>ROUNDDOWN(((ROW(C12492)-ROW(C$7))/C$5)+1,0)</f>
        <v/>
      </c>
    </row>
    <row r="12493">
      <c r="B12493" s="28">
        <f>IF(C12493&lt; $D$4+1,MOD(((ROW(B12493)-ROW(B$7))),$C$5)+1,"")</f>
        <v/>
      </c>
      <c r="C12493" s="28">
        <f>ROUNDDOWN(((ROW(C12493)-ROW(C$7))/C$5)+1,0)</f>
        <v/>
      </c>
    </row>
    <row r="12494">
      <c r="B12494" s="28">
        <f>IF(C12494&lt; $D$4+1,MOD(((ROW(B12494)-ROW(B$7))),$C$5)+1,"")</f>
        <v/>
      </c>
      <c r="C12494" s="28">
        <f>ROUNDDOWN(((ROW(C12494)-ROW(C$7))/C$5)+1,0)</f>
        <v/>
      </c>
    </row>
    <row r="12495">
      <c r="B12495" s="28">
        <f>IF(C12495&lt; $D$4+1,MOD(((ROW(B12495)-ROW(B$7))),$C$5)+1,"")</f>
        <v/>
      </c>
      <c r="C12495" s="28">
        <f>ROUNDDOWN(((ROW(C12495)-ROW(C$7))/C$5)+1,0)</f>
        <v/>
      </c>
    </row>
    <row r="12496">
      <c r="B12496" s="28">
        <f>IF(C12496&lt; $D$4+1,MOD(((ROW(B12496)-ROW(B$7))),$C$5)+1,"")</f>
        <v/>
      </c>
      <c r="C12496" s="28">
        <f>ROUNDDOWN(((ROW(C12496)-ROW(C$7))/C$5)+1,0)</f>
        <v/>
      </c>
    </row>
    <row r="12497">
      <c r="B12497" s="28">
        <f>IF(C12497&lt; $D$4+1,MOD(((ROW(B12497)-ROW(B$7))),$C$5)+1,"")</f>
        <v/>
      </c>
      <c r="C12497" s="28">
        <f>ROUNDDOWN(((ROW(C12497)-ROW(C$7))/C$5)+1,0)</f>
        <v/>
      </c>
    </row>
    <row r="12498">
      <c r="B12498" s="28">
        <f>IF(C12498&lt; $D$4+1,MOD(((ROW(B12498)-ROW(B$7))),$C$5)+1,"")</f>
        <v/>
      </c>
      <c r="C12498" s="28">
        <f>ROUNDDOWN(((ROW(C12498)-ROW(C$7))/C$5)+1,0)</f>
        <v/>
      </c>
    </row>
    <row r="12499">
      <c r="B12499" s="28">
        <f>IF(C12499&lt; $D$4+1,MOD(((ROW(B12499)-ROW(B$7))),$C$5)+1,"")</f>
        <v/>
      </c>
      <c r="C12499" s="28">
        <f>ROUNDDOWN(((ROW(C12499)-ROW(C$7))/C$5)+1,0)</f>
        <v/>
      </c>
    </row>
    <row r="12500">
      <c r="B12500" s="28">
        <f>IF(C12500&lt; $D$4+1,MOD(((ROW(B12500)-ROW(B$7))),$C$5)+1,"")</f>
        <v/>
      </c>
      <c r="C12500" s="28">
        <f>ROUNDDOWN(((ROW(C12500)-ROW(C$7))/C$5)+1,0)</f>
        <v/>
      </c>
    </row>
    <row r="12501">
      <c r="B12501" s="28">
        <f>IF(C12501&lt; $D$4+1,MOD(((ROW(B12501)-ROW(B$7))),$C$5)+1,"")</f>
        <v/>
      </c>
      <c r="C12501" s="28">
        <f>ROUNDDOWN(((ROW(C12501)-ROW(C$7))/C$5)+1,0)</f>
        <v/>
      </c>
    </row>
    <row r="12502">
      <c r="B12502" s="28">
        <f>IF(C12502&lt; $D$4+1,MOD(((ROW(B12502)-ROW(B$7))),$C$5)+1,"")</f>
        <v/>
      </c>
      <c r="C12502" s="28">
        <f>ROUNDDOWN(((ROW(C12502)-ROW(C$7))/C$5)+1,0)</f>
        <v/>
      </c>
    </row>
    <row r="12503">
      <c r="B12503" s="28">
        <f>IF(C12503&lt; $D$4+1,MOD(((ROW(B12503)-ROW(B$7))),$C$5)+1,"")</f>
        <v/>
      </c>
      <c r="C12503" s="28">
        <f>ROUNDDOWN(((ROW(C12503)-ROW(C$7))/C$5)+1,0)</f>
        <v/>
      </c>
    </row>
    <row r="12504">
      <c r="B12504" s="28">
        <f>IF(C12504&lt; $D$4+1,MOD(((ROW(B12504)-ROW(B$7))),$C$5)+1,"")</f>
        <v/>
      </c>
      <c r="C12504" s="28">
        <f>ROUNDDOWN(((ROW(C12504)-ROW(C$7))/C$5)+1,0)</f>
        <v/>
      </c>
    </row>
    <row r="12505">
      <c r="B12505" s="28">
        <f>IF(C12505&lt; $D$4+1,MOD(((ROW(B12505)-ROW(B$7))),$C$5)+1,"")</f>
        <v/>
      </c>
      <c r="C12505" s="28">
        <f>ROUNDDOWN(((ROW(C12505)-ROW(C$7))/C$5)+1,0)</f>
        <v/>
      </c>
    </row>
    <row r="12506">
      <c r="B12506" s="28">
        <f>IF(C12506&lt; $D$4+1,MOD(((ROW(B12506)-ROW(B$7))),$C$5)+1,"")</f>
        <v/>
      </c>
      <c r="C12506" s="28">
        <f>ROUNDDOWN(((ROW(C12506)-ROW(C$7))/C$5)+1,0)</f>
        <v/>
      </c>
    </row>
  </sheetData>
  <sheetProtection selectLockedCells="1" selectUnlockedCells="1" algorithmName="SHA-512" sheet="1" objects="0" insertRows="1" insertHyperlinks="1" autoFilter="1" scenarios="0" formatColumns="1" deleteColumns="1" insertColumns="1" pivotTables="1" deleteRows="1" formatCells="1" saltValue="hh5JT5cSjpByZjLyeBp7Dg==" formatRows="1" sort="1" spinCount="100000" hashValue="5KPf/iYAm+H65kcGIeM0jQeCpU8Chl7Nx46eXtQ2xWDUgTmOewtQdmjijto6rtXKQYjiNFCiZl+dyckpAMWBMQ=="/>
  <pageMargins left="0.7" right="0.7" top="0.75" bottom="0.75" header="0.3" footer="0.3"/>
  <pageSetup orientation="portrait"/>
  <legacyDrawing r:id="anysvml"/>
</worksheet>
</file>

<file path=xl/worksheets/sheet10.xml><?xml version="1.0" encoding="utf-8"?>
<worksheet xmlns="http://schemas.openxmlformats.org/spreadsheetml/2006/main">
  <sheetPr codeName="Sheet10">
    <outlinePr summaryBelow="1" summaryRight="1"/>
    <pageSetUpPr/>
  </sheetPr>
  <dimension ref="A1:Y58"/>
  <sheetViews>
    <sheetView topLeftCell="B1" workbookViewId="0">
      <selection activeCell="W5" sqref="W5:W58"/>
    </sheetView>
  </sheetViews>
  <sheetFormatPr baseColWidth="8" defaultRowHeight="15"/>
  <cols>
    <col width="8.85546875" customWidth="1" style="644" min="1" max="3"/>
    <col width="27.85546875" customWidth="1" style="644" min="11" max="11"/>
    <col width="42.140625" customWidth="1" style="644" min="12" max="12"/>
    <col width="8.85546875" customWidth="1" style="644" min="18" max="18"/>
    <col width="9.140625" customWidth="1" style="644" min="19" max="20"/>
    <col width="8.85546875" customWidth="1" style="644" min="22" max="22"/>
  </cols>
  <sheetData>
    <row r="1">
      <c r="A1">
        <f>'Site Setup'!R5</f>
        <v/>
      </c>
      <c r="M1">
        <f>SUBSTITUTE(ADDRESS(1,COLUMN(),4),"1","")</f>
        <v/>
      </c>
      <c r="P1" t="inlineStr">
        <is>
          <t>O</t>
        </is>
      </c>
      <c r="S1" t="inlineStr">
        <is>
          <t>Q</t>
        </is>
      </c>
    </row>
    <row r="2" s="644">
      <c r="L2" s="278" t="n"/>
      <c r="P2">
        <f>ROW(M5)</f>
        <v/>
      </c>
      <c r="S2">
        <f>ROW(P5)</f>
        <v/>
      </c>
    </row>
    <row r="3" s="644">
      <c r="L3" s="278" t="n"/>
      <c r="P3">
        <f>ROW()+COUNT(M5:M103)+1</f>
        <v/>
      </c>
      <c r="S3">
        <f>ROW()+COUNT(P5:P103)+1</f>
        <v/>
      </c>
    </row>
    <row r="4" ht="15.75" customHeight="1" s="644" thickBot="1">
      <c r="L4" s="278" t="n"/>
      <c r="P4" t="n">
        <v>0</v>
      </c>
      <c r="S4" t="n">
        <v>0</v>
      </c>
      <c r="U4" s="362" t="inlineStr">
        <is>
          <t>Index#</t>
        </is>
      </c>
      <c r="V4" s="362" t="inlineStr">
        <is>
          <t>LINE#</t>
        </is>
      </c>
      <c r="W4" s="362" t="inlineStr">
        <is>
          <t>SLAM#</t>
        </is>
      </c>
      <c r="X4" s="362" t="inlineStr">
        <is>
          <t>SMARTPAC#</t>
        </is>
      </c>
    </row>
    <row r="5" ht="15.75" customHeight="1" s="644" thickBot="1">
      <c r="B5">
        <f>IFERROR(SEARCH("."&amp;$A$1&amp;".",K5)+6,"")</f>
        <v/>
      </c>
      <c r="C5">
        <f>IFERROR(SEARCH("."&amp;$A$1&amp;"-",K5),"")</f>
        <v/>
      </c>
      <c r="D5" s="256">
        <f>IFERROR(VALUE(MID(K5,B5,C5-B5)),"")</f>
        <v/>
      </c>
      <c r="E5">
        <f>IFERROR(SEARCH("."&amp;$A$1&amp;"-",K5)+6,"")</f>
        <v/>
      </c>
      <c r="F5">
        <f>IFERROR(SEARCH(".",K5,E5),"")</f>
        <v/>
      </c>
      <c r="G5" s="256">
        <f>IFERROR(MID(K5,E5+4,F5-E5-4),"")</f>
        <v/>
      </c>
      <c r="H5">
        <f>IFERROR(VALUE(LEFT(G5,3)),"")</f>
        <v/>
      </c>
      <c r="J5" s="257">
        <f>MATCH("processPackageVerified Count.AutoSlam."&amp;$A$1&amp;".",DATA!2:2)+1</f>
        <v/>
      </c>
      <c r="K5">
        <f>INDEX(DATA!$2:$2,1,Names!J5)</f>
        <v/>
      </c>
      <c r="L5" s="278" t="n"/>
      <c r="M5">
        <f>IFERROR(IF(LEN(D5)&lt;3,VALUE(D5&amp;"."&amp;G5),""),"")</f>
        <v/>
      </c>
      <c r="N5">
        <f>IFERROR(IF(LEN(D5)=3,VALUE(G5),""),"")</f>
        <v/>
      </c>
      <c r="O5">
        <f>IFERROR(SMALL($M$5:$M$58,ROW()-4),"")</f>
        <v/>
      </c>
      <c r="P5">
        <f>IFERROR(SMALL($M$5:$M$58,ROW()-4),"")</f>
        <v/>
      </c>
      <c r="Q5">
        <f>IFERROR(VALUE(LEFT(P5,SEARCH(".",P5)-1)),"")</f>
        <v/>
      </c>
      <c r="R5">
        <f>IFERROR(VALUE(MID(P5,SEARCH(".",P5)+1,3)),"")</f>
        <v/>
      </c>
      <c r="S5">
        <f>IFERROR(SMALL($Q$5:$Q$58,ROW()-4),"")</f>
        <v/>
      </c>
      <c r="T5">
        <f>INDEX($R$5:$R$58,MATCH(S5,$Q$5:$Q$58,0))</f>
        <v/>
      </c>
      <c r="U5">
        <f>IFERROR(SMALL($S$5:$S$58,ROW()-4),"")</f>
        <v/>
      </c>
      <c r="V5">
        <f>U5</f>
        <v/>
      </c>
      <c r="W5">
        <f>T5</f>
        <v/>
      </c>
      <c r="X5">
        <f>IFERROR(SMALL($N$5:$N$58,ROW()-4),"")</f>
        <v/>
      </c>
    </row>
    <row r="6">
      <c r="B6">
        <f>IFERROR(SEARCH("."&amp;$A$1&amp;".",K6)+6,"")</f>
        <v/>
      </c>
      <c r="C6">
        <f>IFERROR(SEARCH("."&amp;$A$1&amp;"-",K6),"")</f>
        <v/>
      </c>
      <c r="D6" s="256">
        <f>IFERROR(VALUE(MID(K6,B6,C6-B6)),"")</f>
        <v/>
      </c>
      <c r="E6">
        <f>IFERROR(SEARCH("."&amp;$A$1&amp;"-",K6)+6,"")</f>
        <v/>
      </c>
      <c r="F6">
        <f>IFERROR(SEARCH(".",K6,E6),"")</f>
        <v/>
      </c>
      <c r="G6" s="256">
        <f>IFERROR(MID(K6,E6+4,F6-E6-4),"")</f>
        <v/>
      </c>
      <c r="H6">
        <f>IFERROR(VALUE(LEFT(G6,3)),"")</f>
        <v/>
      </c>
      <c r="J6">
        <f>J5+1</f>
        <v/>
      </c>
      <c r="K6">
        <f>INDEX(DATA!$2:$2,1,Names!J6)</f>
        <v/>
      </c>
      <c r="L6" s="278" t="n"/>
      <c r="M6">
        <f>IFERROR(IF(LEN(D6)&lt;3,VALUE(D6&amp;"."&amp;G6),""),"")</f>
        <v/>
      </c>
      <c r="N6">
        <f>IFERROR(IF(LEN(D6)=3,VALUE(G6),""),"")</f>
        <v/>
      </c>
      <c r="O6">
        <f>IFERROR(SMALL($M$5:$M$58,ROW()-4),"")</f>
        <v/>
      </c>
      <c r="P6">
        <f>_xlfn.IFNA(INDEX(INDIRECT(P$1&amp;P$2&amp;":"&amp;P$1&amp;P$3),MATCH(TRUE,INDEX(INDIRECT(P$1&amp;P$2&amp;":"&amp;P$1&amp;P$3)&gt;P5,0),)),"")</f>
        <v/>
      </c>
      <c r="Q6">
        <f>IFERROR(VALUE(LEFT(P6,SEARCH(".",P6)-1)),"")</f>
        <v/>
      </c>
      <c r="R6">
        <f>IFERROR(VALUE(MID(P6,SEARCH(".",P6)+1,3)),"")</f>
        <v/>
      </c>
      <c r="S6">
        <f>_xlfn.IFNA(INDEX(INDIRECT(S$1&amp;S$2&amp;":"&amp;S$1&amp;S$3),MATCH(TRUE,INDEX(INDIRECT(S$1&amp;S$2&amp;":"&amp;S$1&amp;S$3)&gt;S5,0),)),"")</f>
        <v/>
      </c>
      <c r="T6">
        <f>INDEX($R$5:$R$58,MATCH(S6,$Q$5:$Q$58,0))</f>
        <v/>
      </c>
      <c r="U6">
        <f>IFERROR(SMALL($S$5:$S$58,ROW()-4),"")</f>
        <v/>
      </c>
      <c r="V6">
        <f>U6</f>
        <v/>
      </c>
      <c r="W6">
        <f>T6</f>
        <v/>
      </c>
      <c r="X6">
        <f>IFERROR(SMALL($N$5:$N$58,ROW()-4),"")</f>
        <v/>
      </c>
    </row>
    <row r="7">
      <c r="B7">
        <f>IFERROR(SEARCH("."&amp;$A$1&amp;".",K7)+6,"")</f>
        <v/>
      </c>
      <c r="C7">
        <f>IFERROR(SEARCH("."&amp;$A$1&amp;"-",K7),"")</f>
        <v/>
      </c>
      <c r="D7" s="256">
        <f>IFERROR(VALUE(MID(K7,B7,C7-B7)),"")</f>
        <v/>
      </c>
      <c r="E7">
        <f>IFERROR(SEARCH("."&amp;$A$1&amp;"-",K7)+6,"")</f>
        <v/>
      </c>
      <c r="F7">
        <f>IFERROR(SEARCH(".",K7,E7),"")</f>
        <v/>
      </c>
      <c r="G7" s="256">
        <f>IFERROR(MID(K7,E7+4,F7-E7-4),"")</f>
        <v/>
      </c>
      <c r="H7">
        <f>IFERROR(VALUE(LEFT(G7,3)),"")</f>
        <v/>
      </c>
      <c r="J7">
        <f>J6+1</f>
        <v/>
      </c>
      <c r="K7">
        <f>INDEX(DATA!$2:$2,1,Names!J7)</f>
        <v/>
      </c>
      <c r="L7" s="278" t="n"/>
      <c r="M7">
        <f>IFERROR(IF(LEN(D7)&lt;3,VALUE(D7&amp;"."&amp;G7),""),"")</f>
        <v/>
      </c>
      <c r="N7">
        <f>IFERROR(IF(LEN(D7)=3,VALUE(G7),""),"")</f>
        <v/>
      </c>
      <c r="O7">
        <f>IFERROR(SMALL($M$5:$M$58,ROW()-4),"")</f>
        <v/>
      </c>
      <c r="P7">
        <f>_xlfn.IFNA(INDEX(INDIRECT(P$1&amp;P$2&amp;":"&amp;P$1&amp;P$3),MATCH(TRUE,INDEX(INDIRECT(P$1&amp;P$2&amp;":"&amp;P$1&amp;P$3)&gt;P6,0),)),"")</f>
        <v/>
      </c>
      <c r="Q7">
        <f>IFERROR(VALUE(LEFT(P7,SEARCH(".",P7)-1)),"")</f>
        <v/>
      </c>
      <c r="R7">
        <f>IFERROR(VALUE(MID(P7,SEARCH(".",P7)+1,3)),"")</f>
        <v/>
      </c>
      <c r="S7">
        <f>_xlfn.IFNA(INDEX(INDIRECT(S$1&amp;S$2&amp;":"&amp;S$1&amp;S$3),MATCH(TRUE,INDEX(INDIRECT(S$1&amp;S$2&amp;":"&amp;S$1&amp;S$3)&gt;S6,0),)),"")</f>
        <v/>
      </c>
      <c r="T7">
        <f>INDEX($R$5:$R$58,MATCH(S7,$Q$5:$Q$58,0))</f>
        <v/>
      </c>
      <c r="U7">
        <f>IFERROR(SMALL($S$5:$S$58,ROW()-4),"")</f>
        <v/>
      </c>
      <c r="V7">
        <f>U7</f>
        <v/>
      </c>
      <c r="W7">
        <f>T7</f>
        <v/>
      </c>
      <c r="X7">
        <f>IFERROR(SMALL($N$5:$N$58,ROW()-4),"")</f>
        <v/>
      </c>
    </row>
    <row r="8">
      <c r="B8">
        <f>IFERROR(SEARCH("."&amp;$A$1&amp;".",K8)+6,"")</f>
        <v/>
      </c>
      <c r="C8">
        <f>IFERROR(SEARCH("."&amp;$A$1&amp;"-",K8),"")</f>
        <v/>
      </c>
      <c r="D8" s="256">
        <f>IFERROR(VALUE(MID(K8,B8,C8-B8)),"")</f>
        <v/>
      </c>
      <c r="E8">
        <f>IFERROR(SEARCH("."&amp;$A$1&amp;"-",K8)+6,"")</f>
        <v/>
      </c>
      <c r="F8">
        <f>IFERROR(SEARCH(".",K8,E8),"")</f>
        <v/>
      </c>
      <c r="G8" s="256">
        <f>IFERROR(MID(K8,E8+4,F8-E8-4),"")</f>
        <v/>
      </c>
      <c r="H8">
        <f>IFERROR(VALUE(LEFT(G8,3)),"")</f>
        <v/>
      </c>
      <c r="J8">
        <f>J7+1</f>
        <v/>
      </c>
      <c r="K8">
        <f>INDEX(DATA!$2:$2,1,Names!J8)</f>
        <v/>
      </c>
      <c r="L8" s="278" t="n"/>
      <c r="M8">
        <f>IFERROR(IF(LEN(D8)&lt;3,VALUE(D8&amp;"."&amp;G8),""),"")</f>
        <v/>
      </c>
      <c r="N8">
        <f>IFERROR(IF(LEN(D8)=3,VALUE(G8),""),"")</f>
        <v/>
      </c>
      <c r="O8">
        <f>IFERROR(SMALL($M$5:$M$58,ROW()-4),"")</f>
        <v/>
      </c>
      <c r="P8">
        <f>_xlfn.IFNA(INDEX(INDIRECT(P$1&amp;P$2&amp;":"&amp;P$1&amp;P$3),MATCH(TRUE,INDEX(INDIRECT(P$1&amp;P$2&amp;":"&amp;P$1&amp;P$3)&gt;P7,0),)),"")</f>
        <v/>
      </c>
      <c r="Q8">
        <f>IFERROR(VALUE(LEFT(P8,SEARCH(".",P8)-1)),"")</f>
        <v/>
      </c>
      <c r="R8">
        <f>IFERROR(VALUE(MID(P8,SEARCH(".",P8)+1,3)),"")</f>
        <v/>
      </c>
      <c r="S8">
        <f>_xlfn.IFNA(INDEX(INDIRECT(S$1&amp;S$2&amp;":"&amp;S$1&amp;S$3),MATCH(TRUE,INDEX(INDIRECT(S$1&amp;S$2&amp;":"&amp;S$1&amp;S$3)&gt;S7,0),)),"")</f>
        <v/>
      </c>
      <c r="T8">
        <f>INDEX($R$5:$R$58,MATCH(S8,$Q$5:$Q$58,0))</f>
        <v/>
      </c>
      <c r="U8">
        <f>IFERROR(SMALL($S$5:$S$58,ROW()-4),"")</f>
        <v/>
      </c>
      <c r="V8">
        <f>U8</f>
        <v/>
      </c>
      <c r="W8">
        <f>T8</f>
        <v/>
      </c>
      <c r="X8">
        <f>IFERROR(SMALL($N$5:$N$58,ROW()-4),"")</f>
        <v/>
      </c>
    </row>
    <row r="9">
      <c r="B9">
        <f>IFERROR(SEARCH("."&amp;$A$1&amp;".",K9)+6,"")</f>
        <v/>
      </c>
      <c r="C9">
        <f>IFERROR(SEARCH("."&amp;$A$1&amp;"-",K9),"")</f>
        <v/>
      </c>
      <c r="D9" s="256">
        <f>IFERROR(VALUE(MID(K9,B9,C9-B9)),"")</f>
        <v/>
      </c>
      <c r="E9">
        <f>IFERROR(SEARCH("."&amp;$A$1&amp;"-",K9)+6,"")</f>
        <v/>
      </c>
      <c r="F9">
        <f>IFERROR(SEARCH(".",K9,E9),"")</f>
        <v/>
      </c>
      <c r="G9" s="256">
        <f>IFERROR(MID(K9,E9+4,F9-E9-4),"")</f>
        <v/>
      </c>
      <c r="H9">
        <f>IFERROR(VALUE(LEFT(G9,3)),"")</f>
        <v/>
      </c>
      <c r="J9">
        <f>J8+1</f>
        <v/>
      </c>
      <c r="K9">
        <f>INDEX(DATA!$2:$2,1,Names!J9)</f>
        <v/>
      </c>
      <c r="L9" s="278" t="n"/>
      <c r="M9">
        <f>IFERROR(IF(LEN(D9)&lt;3,VALUE(D9&amp;"."&amp;G9),""),"")</f>
        <v/>
      </c>
      <c r="N9">
        <f>IFERROR(IF(LEN(D9)=3,VALUE(G9),""),"")</f>
        <v/>
      </c>
      <c r="O9">
        <f>IFERROR(SMALL($M$5:$M$58,ROW()-4),"")</f>
        <v/>
      </c>
      <c r="P9">
        <f>_xlfn.IFNA(INDEX(INDIRECT(P$1&amp;P$2&amp;":"&amp;P$1&amp;P$3),MATCH(TRUE,INDEX(INDIRECT(P$1&amp;P$2&amp;":"&amp;P$1&amp;P$3)&gt;P8,0),)),"")</f>
        <v/>
      </c>
      <c r="Q9">
        <f>IFERROR(VALUE(LEFT(P9,SEARCH(".",P9)-1)),"")</f>
        <v/>
      </c>
      <c r="R9">
        <f>IFERROR(VALUE(MID(P9,SEARCH(".",P9)+1,3)),"")</f>
        <v/>
      </c>
      <c r="S9">
        <f>_xlfn.IFNA(INDEX(INDIRECT(S$1&amp;S$2&amp;":"&amp;S$1&amp;S$3),MATCH(TRUE,INDEX(INDIRECT(S$1&amp;S$2&amp;":"&amp;S$1&amp;S$3)&gt;S8,0),)),"")</f>
        <v/>
      </c>
      <c r="T9">
        <f>INDEX($R$5:$R$58,MATCH(S9,$Q$5:$Q$58,0))</f>
        <v/>
      </c>
      <c r="U9">
        <f>IFERROR(SMALL($S$5:$S$58,ROW()-4),"")</f>
        <v/>
      </c>
      <c r="V9">
        <f>U9</f>
        <v/>
      </c>
      <c r="W9">
        <f>T9</f>
        <v/>
      </c>
      <c r="X9">
        <f>IFERROR(SMALL($N$5:$N$58,ROW()-4),"")</f>
        <v/>
      </c>
    </row>
    <row r="10">
      <c r="B10">
        <f>IFERROR(SEARCH("."&amp;$A$1&amp;".",K10)+6,"")</f>
        <v/>
      </c>
      <c r="C10">
        <f>IFERROR(SEARCH("."&amp;$A$1&amp;"-",K10),"")</f>
        <v/>
      </c>
      <c r="D10" s="256">
        <f>IFERROR(VALUE(MID(K10,B10,C10-B10)),"")</f>
        <v/>
      </c>
      <c r="E10">
        <f>IFERROR(SEARCH("."&amp;$A$1&amp;"-",K10)+6,"")</f>
        <v/>
      </c>
      <c r="F10">
        <f>IFERROR(SEARCH(".",K10,E10),"")</f>
        <v/>
      </c>
      <c r="G10" s="256">
        <f>IFERROR(MID(K10,E10+4,F10-E10-4),"")</f>
        <v/>
      </c>
      <c r="H10">
        <f>IFERROR(VALUE(LEFT(G10,3)),"")</f>
        <v/>
      </c>
      <c r="J10">
        <f>J9+1</f>
        <v/>
      </c>
      <c r="K10">
        <f>INDEX(DATA!$2:$2,1,Names!J10)</f>
        <v/>
      </c>
      <c r="L10" s="278" t="n"/>
      <c r="M10">
        <f>IFERROR(IF(LEN(D10)&lt;3,VALUE(D10&amp;"."&amp;G10),""),"")</f>
        <v/>
      </c>
      <c r="N10">
        <f>IFERROR(IF(LEN(D10)=3,VALUE(G10),""),"")</f>
        <v/>
      </c>
      <c r="O10">
        <f>IFERROR(SMALL($M$5:$M$58,ROW()-4),"")</f>
        <v/>
      </c>
      <c r="P10">
        <f>_xlfn.IFNA(INDEX(INDIRECT(P$1&amp;P$2&amp;":"&amp;P$1&amp;P$3),MATCH(TRUE,INDEX(INDIRECT(P$1&amp;P$2&amp;":"&amp;P$1&amp;P$3)&gt;P9,0),)),"")</f>
        <v/>
      </c>
      <c r="Q10">
        <f>IFERROR(VALUE(LEFT(P10,SEARCH(".",P10)-1)),"")</f>
        <v/>
      </c>
      <c r="R10">
        <f>IFERROR(VALUE(MID(P10,SEARCH(".",P10)+1,3)),"")</f>
        <v/>
      </c>
      <c r="S10">
        <f>_xlfn.IFNA(INDEX(INDIRECT(S$1&amp;S$2&amp;":"&amp;S$1&amp;S$3),MATCH(TRUE,INDEX(INDIRECT(S$1&amp;S$2&amp;":"&amp;S$1&amp;S$3)&gt;S9,0),)),"")</f>
        <v/>
      </c>
      <c r="T10">
        <f>INDEX($R$5:$R$58,MATCH(S10,$Q$5:$Q$58,0))</f>
        <v/>
      </c>
      <c r="U10">
        <f>IFERROR(SMALL($S$5:$S$58,ROW()-4),"")</f>
        <v/>
      </c>
      <c r="V10">
        <f>U10</f>
        <v/>
      </c>
      <c r="W10">
        <f>T10</f>
        <v/>
      </c>
      <c r="X10">
        <f>IFERROR(SMALL($N$5:$N$58,ROW()-4),"")</f>
        <v/>
      </c>
    </row>
    <row r="11">
      <c r="B11">
        <f>IFERROR(SEARCH("."&amp;$A$1&amp;".",K11)+6,"")</f>
        <v/>
      </c>
      <c r="C11">
        <f>IFERROR(SEARCH("."&amp;$A$1&amp;"-",K11),"")</f>
        <v/>
      </c>
      <c r="D11" s="256">
        <f>IFERROR(VALUE(MID(K11,B11,C11-B11)),"")</f>
        <v/>
      </c>
      <c r="E11">
        <f>IFERROR(SEARCH("."&amp;$A$1&amp;"-",K11)+6,"")</f>
        <v/>
      </c>
      <c r="F11">
        <f>IFERROR(SEARCH(".",K11,E11),"")</f>
        <v/>
      </c>
      <c r="G11" s="256">
        <f>IFERROR(MID(K11,E11+4,F11-E11-4),"")</f>
        <v/>
      </c>
      <c r="H11">
        <f>IFERROR(VALUE(LEFT(G11,3)),"")</f>
        <v/>
      </c>
      <c r="J11">
        <f>J10+1</f>
        <v/>
      </c>
      <c r="K11">
        <f>INDEX(DATA!$2:$2,1,Names!J11)</f>
        <v/>
      </c>
      <c r="L11" s="278" t="n"/>
      <c r="M11">
        <f>IFERROR(IF(LEN(D11)&lt;3,VALUE(D11&amp;"."&amp;G11),""),"")</f>
        <v/>
      </c>
      <c r="N11">
        <f>IFERROR(IF(LEN(D11)=3,VALUE(G11),""),"")</f>
        <v/>
      </c>
      <c r="O11">
        <f>IFERROR(SMALL($M$5:$M$58,ROW()-4),"")</f>
        <v/>
      </c>
      <c r="P11">
        <f>_xlfn.IFNA(INDEX(INDIRECT(P$1&amp;P$2&amp;":"&amp;P$1&amp;P$3),MATCH(TRUE,INDEX(INDIRECT(P$1&amp;P$2&amp;":"&amp;P$1&amp;P$3)&gt;P10,0),)),"")</f>
        <v/>
      </c>
      <c r="Q11">
        <f>IFERROR(VALUE(LEFT(P11,SEARCH(".",P11)-1)),"")</f>
        <v/>
      </c>
      <c r="R11">
        <f>IFERROR(VALUE(MID(P11,SEARCH(".",P11)+1,3)),"")</f>
        <v/>
      </c>
      <c r="S11">
        <f>_xlfn.IFNA(INDEX(INDIRECT(S$1&amp;S$2&amp;":"&amp;S$1&amp;S$3),MATCH(TRUE,INDEX(INDIRECT(S$1&amp;S$2&amp;":"&amp;S$1&amp;S$3)&gt;S10,0),)),"")</f>
        <v/>
      </c>
      <c r="T11">
        <f>INDEX($R$5:$R$58,MATCH(S11,$Q$5:$Q$58,0))</f>
        <v/>
      </c>
      <c r="U11">
        <f>IFERROR(SMALL($S$5:$S$58,ROW()-4),"")</f>
        <v/>
      </c>
      <c r="V11">
        <f>U11</f>
        <v/>
      </c>
      <c r="W11">
        <f>T11</f>
        <v/>
      </c>
      <c r="X11">
        <f>IFERROR(SMALL($N$5:$N$58,ROW()-4),"")</f>
        <v/>
      </c>
    </row>
    <row r="12">
      <c r="B12">
        <f>IFERROR(SEARCH("."&amp;$A$1&amp;".",K12)+6,"")</f>
        <v/>
      </c>
      <c r="C12">
        <f>IFERROR(SEARCH("."&amp;$A$1&amp;"-",K12),"")</f>
        <v/>
      </c>
      <c r="D12" s="256">
        <f>IFERROR(VALUE(MID(K12,B12,C12-B12)),"")</f>
        <v/>
      </c>
      <c r="E12">
        <f>IFERROR(SEARCH("."&amp;$A$1&amp;"-",K12)+6,"")</f>
        <v/>
      </c>
      <c r="F12">
        <f>IFERROR(SEARCH(".",K12,E12),"")</f>
        <v/>
      </c>
      <c r="G12" s="256">
        <f>IFERROR(MID(K12,E12+4,F12-E12-4),"")</f>
        <v/>
      </c>
      <c r="H12">
        <f>IFERROR(VALUE(LEFT(G12,3)),"")</f>
        <v/>
      </c>
      <c r="J12">
        <f>J11+1</f>
        <v/>
      </c>
      <c r="K12">
        <f>INDEX(DATA!$2:$2,1,Names!J12)</f>
        <v/>
      </c>
      <c r="L12" s="278" t="n"/>
      <c r="M12">
        <f>IFERROR(IF(LEN(D12)&lt;3,VALUE(D12&amp;"."&amp;G12),""),"")</f>
        <v/>
      </c>
      <c r="N12">
        <f>IFERROR(IF(LEN(D12)=3,VALUE(G12),""),"")</f>
        <v/>
      </c>
      <c r="O12">
        <f>IFERROR(SMALL($M$5:$M$58,ROW()-4),"")</f>
        <v/>
      </c>
      <c r="P12">
        <f>_xlfn.IFNA(INDEX(INDIRECT(P$1&amp;P$2&amp;":"&amp;P$1&amp;P$3),MATCH(TRUE,INDEX(INDIRECT(P$1&amp;P$2&amp;":"&amp;P$1&amp;P$3)&gt;P11,0),)),"")</f>
        <v/>
      </c>
      <c r="Q12">
        <f>IFERROR(VALUE(LEFT(P12,SEARCH(".",P12)-1)),"")</f>
        <v/>
      </c>
      <c r="R12">
        <f>IFERROR(VALUE(MID(P12,SEARCH(".",P12)+1,3)),"")</f>
        <v/>
      </c>
      <c r="S12">
        <f>_xlfn.IFNA(INDEX(INDIRECT(S$1&amp;S$2&amp;":"&amp;S$1&amp;S$3),MATCH(TRUE,INDEX(INDIRECT(S$1&amp;S$2&amp;":"&amp;S$1&amp;S$3)&gt;S11,0),)),"")</f>
        <v/>
      </c>
      <c r="T12">
        <f>INDEX($R$5:$R$58,MATCH(S12,$Q$5:$Q$58,0))</f>
        <v/>
      </c>
      <c r="U12">
        <f>IFERROR(SMALL($S$5:$S$58,ROW()-4),"")</f>
        <v/>
      </c>
      <c r="V12">
        <f>U12</f>
        <v/>
      </c>
      <c r="W12">
        <f>T12</f>
        <v/>
      </c>
      <c r="X12">
        <f>IFERROR(SMALL($N$5:$N$58,ROW()-4),"")</f>
        <v/>
      </c>
    </row>
    <row r="13">
      <c r="B13">
        <f>IFERROR(SEARCH("."&amp;$A$1&amp;".",K13)+6,"")</f>
        <v/>
      </c>
      <c r="C13">
        <f>IFERROR(SEARCH("."&amp;$A$1&amp;"-",K13),"")</f>
        <v/>
      </c>
      <c r="D13" s="256">
        <f>IFERROR(VALUE(MID(K13,B13,C13-B13)),"")</f>
        <v/>
      </c>
      <c r="E13">
        <f>IFERROR(SEARCH("."&amp;$A$1&amp;"-",K13)+6,"")</f>
        <v/>
      </c>
      <c r="F13">
        <f>IFERROR(SEARCH(".",K13,E13),"")</f>
        <v/>
      </c>
      <c r="G13" s="256">
        <f>IFERROR(MID(K13,E13+4,F13-E13-4),"")</f>
        <v/>
      </c>
      <c r="H13">
        <f>IFERROR(VALUE(LEFT(G13,3)),"")</f>
        <v/>
      </c>
      <c r="J13">
        <f>J12+1</f>
        <v/>
      </c>
      <c r="K13">
        <f>INDEX(DATA!$2:$2,1,Names!J13)</f>
        <v/>
      </c>
      <c r="L13" s="278" t="n"/>
      <c r="M13">
        <f>IFERROR(IF(LEN(D13)&lt;3,VALUE(D13&amp;"."&amp;G13),""),"")</f>
        <v/>
      </c>
      <c r="N13">
        <f>IFERROR(IF(LEN(D13)=3,VALUE(G13),""),"")</f>
        <v/>
      </c>
      <c r="O13">
        <f>IFERROR(SMALL($M$5:$M$58,ROW()-4),"")</f>
        <v/>
      </c>
      <c r="P13">
        <f>_xlfn.IFNA(INDEX(INDIRECT(P$1&amp;P$2&amp;":"&amp;P$1&amp;P$3),MATCH(TRUE,INDEX(INDIRECT(P$1&amp;P$2&amp;":"&amp;P$1&amp;P$3)&gt;P12,0),)),"")</f>
        <v/>
      </c>
      <c r="Q13">
        <f>IFERROR(VALUE(LEFT(P13,SEARCH(".",P13)-1)),"")</f>
        <v/>
      </c>
      <c r="R13">
        <f>IFERROR(VALUE(MID(P13,SEARCH(".",P13)+1,3)),"")</f>
        <v/>
      </c>
      <c r="S13">
        <f>_xlfn.IFNA(INDEX(INDIRECT(S$1&amp;S$2&amp;":"&amp;S$1&amp;S$3),MATCH(TRUE,INDEX(INDIRECT(S$1&amp;S$2&amp;":"&amp;S$1&amp;S$3)&gt;S12,0),)),"")</f>
        <v/>
      </c>
      <c r="T13">
        <f>INDEX($R$5:$R$58,MATCH(S13,$Q$5:$Q$58,0))</f>
        <v/>
      </c>
      <c r="U13">
        <f>IFERROR(SMALL($S$5:$S$58,ROW()-4),"")</f>
        <v/>
      </c>
      <c r="V13">
        <f>U13</f>
        <v/>
      </c>
      <c r="W13">
        <f>T13</f>
        <v/>
      </c>
      <c r="X13">
        <f>IFERROR(SMALL($N$5:$N$58,ROW()-4),"")</f>
        <v/>
      </c>
    </row>
    <row r="14">
      <c r="B14">
        <f>IFERROR(SEARCH("."&amp;$A$1&amp;".",K14)+6,"")</f>
        <v/>
      </c>
      <c r="C14">
        <f>IFERROR(SEARCH("."&amp;$A$1&amp;"-",K14),"")</f>
        <v/>
      </c>
      <c r="D14" s="256">
        <f>IFERROR(VALUE(MID(K14,B14,C14-B14)),"")</f>
        <v/>
      </c>
      <c r="E14">
        <f>IFERROR(SEARCH("."&amp;$A$1&amp;"-",K14)+6,"")</f>
        <v/>
      </c>
      <c r="F14">
        <f>IFERROR(SEARCH(".",K14,E14),"")</f>
        <v/>
      </c>
      <c r="G14" s="256">
        <f>IFERROR(MID(K14,E14+4,F14-E14-4),"")</f>
        <v/>
      </c>
      <c r="H14">
        <f>IFERROR(VALUE(LEFT(G14,3)),"")</f>
        <v/>
      </c>
      <c r="J14">
        <f>J13+1</f>
        <v/>
      </c>
      <c r="K14">
        <f>INDEX(DATA!$2:$2,1,Names!J14)</f>
        <v/>
      </c>
      <c r="L14" s="278" t="n"/>
      <c r="M14">
        <f>IFERROR(IF(LEN(D14)&lt;3,VALUE(D14&amp;"."&amp;G14),""),"")</f>
        <v/>
      </c>
      <c r="N14">
        <f>IFERROR(IF(LEN(D14)=3,VALUE(G14),""),"")</f>
        <v/>
      </c>
      <c r="O14">
        <f>IFERROR(SMALL($M$5:$M$58,ROW()-4),"")</f>
        <v/>
      </c>
      <c r="P14">
        <f>_xlfn.IFNA(INDEX(INDIRECT(P$1&amp;P$2&amp;":"&amp;P$1&amp;P$3),MATCH(TRUE,INDEX(INDIRECT(P$1&amp;P$2&amp;":"&amp;P$1&amp;P$3)&gt;P13,0),)),"")</f>
        <v/>
      </c>
      <c r="Q14">
        <f>IFERROR(VALUE(LEFT(P14,SEARCH(".",P14)-1)),"")</f>
        <v/>
      </c>
      <c r="R14">
        <f>IFERROR(VALUE(MID(P14,SEARCH(".",P14)+1,3)),"")</f>
        <v/>
      </c>
      <c r="S14">
        <f>_xlfn.IFNA(INDEX(INDIRECT(S$1&amp;S$2&amp;":"&amp;S$1&amp;S$3),MATCH(TRUE,INDEX(INDIRECT(S$1&amp;S$2&amp;":"&amp;S$1&amp;S$3)&gt;S13,0),)),"")</f>
        <v/>
      </c>
      <c r="T14">
        <f>INDEX($R$5:$R$58,MATCH(S14,$Q$5:$Q$58,0))</f>
        <v/>
      </c>
      <c r="U14">
        <f>IFERROR(SMALL($S$5:$S$58,ROW()-4),"")</f>
        <v/>
      </c>
      <c r="V14">
        <f>U14</f>
        <v/>
      </c>
      <c r="W14">
        <f>T14</f>
        <v/>
      </c>
      <c r="X14">
        <f>IFERROR(SMALL($N$5:$N$58,ROW()-4),"")</f>
        <v/>
      </c>
    </row>
    <row r="15">
      <c r="B15">
        <f>IFERROR(SEARCH("."&amp;$A$1&amp;".",K15)+6,"")</f>
        <v/>
      </c>
      <c r="C15">
        <f>IFERROR(SEARCH("."&amp;$A$1&amp;"-",K15),"")</f>
        <v/>
      </c>
      <c r="D15" s="256">
        <f>IFERROR(VALUE(MID(K15,B15,C15-B15)),"")</f>
        <v/>
      </c>
      <c r="E15">
        <f>IFERROR(SEARCH("."&amp;$A$1&amp;"-",K15)+6,"")</f>
        <v/>
      </c>
      <c r="F15">
        <f>IFERROR(SEARCH(".",K15,E15),"")</f>
        <v/>
      </c>
      <c r="G15" s="256">
        <f>IFERROR(MID(K15,E15+4,F15-E15-4),"")</f>
        <v/>
      </c>
      <c r="H15">
        <f>IFERROR(VALUE(LEFT(G15,3)),"")</f>
        <v/>
      </c>
      <c r="J15">
        <f>J14+1</f>
        <v/>
      </c>
      <c r="K15">
        <f>INDEX(DATA!$2:$2,1,Names!J15)</f>
        <v/>
      </c>
      <c r="L15" s="278" t="n"/>
      <c r="M15">
        <f>IFERROR(IF(LEN(D15)&lt;3,VALUE(D15&amp;"."&amp;G15),""),"")</f>
        <v/>
      </c>
      <c r="N15">
        <f>IFERROR(IF(LEN(D15)=3,VALUE(G15),""),"")</f>
        <v/>
      </c>
      <c r="O15">
        <f>IFERROR(SMALL($M$5:$M$58,ROW()-4),"")</f>
        <v/>
      </c>
      <c r="P15">
        <f>_xlfn.IFNA(INDEX(INDIRECT(P$1&amp;P$2&amp;":"&amp;P$1&amp;P$3),MATCH(TRUE,INDEX(INDIRECT(P$1&amp;P$2&amp;":"&amp;P$1&amp;P$3)&gt;P14,0),)),"")</f>
        <v/>
      </c>
      <c r="Q15">
        <f>IFERROR(VALUE(LEFT(P15,SEARCH(".",P15)-1)),"")</f>
        <v/>
      </c>
      <c r="R15">
        <f>IFERROR(VALUE(MID(P15,SEARCH(".",P15)+1,3)),"")</f>
        <v/>
      </c>
      <c r="S15">
        <f>_xlfn.IFNA(INDEX(INDIRECT(S$1&amp;S$2&amp;":"&amp;S$1&amp;S$3),MATCH(TRUE,INDEX(INDIRECT(S$1&amp;S$2&amp;":"&amp;S$1&amp;S$3)&gt;S14,0),)),"")</f>
        <v/>
      </c>
      <c r="T15">
        <f>INDEX($R$5:$R$58,MATCH(S15,$Q$5:$Q$58,0))</f>
        <v/>
      </c>
      <c r="U15">
        <f>IFERROR(SMALL($S$5:$S$58,ROW()-4),"")</f>
        <v/>
      </c>
      <c r="V15">
        <f>U15</f>
        <v/>
      </c>
      <c r="W15">
        <f>T15</f>
        <v/>
      </c>
      <c r="X15">
        <f>IFERROR(SMALL($N$5:$N$58,ROW()-4),"")</f>
        <v/>
      </c>
    </row>
    <row r="16">
      <c r="B16">
        <f>IFERROR(SEARCH("."&amp;$A$1&amp;".",K16)+6,"")</f>
        <v/>
      </c>
      <c r="C16">
        <f>IFERROR(SEARCH("."&amp;$A$1&amp;"-",K16),"")</f>
        <v/>
      </c>
      <c r="D16" s="256">
        <f>IFERROR(VALUE(MID(K16,B16,C16-B16)),"")</f>
        <v/>
      </c>
      <c r="E16">
        <f>IFERROR(SEARCH("."&amp;$A$1&amp;"-",K16)+6,"")</f>
        <v/>
      </c>
      <c r="F16">
        <f>IFERROR(SEARCH(".",K16,E16),"")</f>
        <v/>
      </c>
      <c r="G16" s="256">
        <f>IFERROR(MID(K16,E16+4,F16-E16-4),"")</f>
        <v/>
      </c>
      <c r="H16">
        <f>IFERROR(VALUE(LEFT(G16,3)),"")</f>
        <v/>
      </c>
      <c r="J16">
        <f>J15+1</f>
        <v/>
      </c>
      <c r="K16">
        <f>INDEX(DATA!$2:$2,1,Names!J16)</f>
        <v/>
      </c>
      <c r="L16" s="278" t="n"/>
      <c r="M16">
        <f>IFERROR(IF(LEN(D16)&lt;3,VALUE(D16&amp;"."&amp;G16),""),"")</f>
        <v/>
      </c>
      <c r="N16">
        <f>IFERROR(IF(LEN(D16)=3,VALUE(G16),""),"")</f>
        <v/>
      </c>
      <c r="O16">
        <f>IFERROR(SMALL($M$5:$M$58,ROW()-4),"")</f>
        <v/>
      </c>
      <c r="P16">
        <f>_xlfn.IFNA(INDEX(INDIRECT(P$1&amp;P$2&amp;":"&amp;P$1&amp;P$3),MATCH(TRUE,INDEX(INDIRECT(P$1&amp;P$2&amp;":"&amp;P$1&amp;P$3)&gt;P15,0),)),"")</f>
        <v/>
      </c>
      <c r="Q16">
        <f>IFERROR(VALUE(LEFT(P16,SEARCH(".",P16)-1)),"")</f>
        <v/>
      </c>
      <c r="R16">
        <f>IFERROR(VALUE(MID(P16,SEARCH(".",P16)+1,3)),"")</f>
        <v/>
      </c>
      <c r="S16">
        <f>_xlfn.IFNA(INDEX(INDIRECT(S$1&amp;S$2&amp;":"&amp;S$1&amp;S$3),MATCH(TRUE,INDEX(INDIRECT(S$1&amp;S$2&amp;":"&amp;S$1&amp;S$3)&gt;S15,0),)),"")</f>
        <v/>
      </c>
      <c r="T16">
        <f>INDEX($R$5:$R$58,MATCH(S16,$Q$5:$Q$58,0))</f>
        <v/>
      </c>
      <c r="U16">
        <f>IFERROR(SMALL($S$5:$S$58,ROW()-4),"")</f>
        <v/>
      </c>
      <c r="V16">
        <f>U16</f>
        <v/>
      </c>
      <c r="W16">
        <f>T16</f>
        <v/>
      </c>
      <c r="X16">
        <f>IFERROR(SMALL($N$5:$N$58,ROW()-4),"")</f>
        <v/>
      </c>
    </row>
    <row r="17">
      <c r="B17">
        <f>IFERROR(SEARCH("."&amp;$A$1&amp;".",K17)+6,"")</f>
        <v/>
      </c>
      <c r="C17">
        <f>IFERROR(SEARCH("."&amp;$A$1&amp;"-",K17),"")</f>
        <v/>
      </c>
      <c r="D17" s="256">
        <f>IFERROR(VALUE(MID(K17,B17,C17-B17)),"")</f>
        <v/>
      </c>
      <c r="E17">
        <f>IFERROR(SEARCH("."&amp;$A$1&amp;"-",K17)+6,"")</f>
        <v/>
      </c>
      <c r="F17">
        <f>IFERROR(SEARCH(".",K17,E17),"")</f>
        <v/>
      </c>
      <c r="G17" s="256">
        <f>IFERROR(MID(K17,E17+4,F17-E17-4),"")</f>
        <v/>
      </c>
      <c r="H17">
        <f>IFERROR(VALUE(LEFT(G17,3)),"")</f>
        <v/>
      </c>
      <c r="J17">
        <f>J16+1</f>
        <v/>
      </c>
      <c r="K17">
        <f>INDEX(DATA!$2:$2,1,Names!J17)</f>
        <v/>
      </c>
      <c r="L17" s="278" t="n"/>
      <c r="M17">
        <f>IFERROR(IF(LEN(D17)&lt;3,VALUE(D17&amp;"."&amp;G17),""),"")</f>
        <v/>
      </c>
      <c r="N17">
        <f>IFERROR(IF(LEN(D17)=3,VALUE(G17),""),"")</f>
        <v/>
      </c>
      <c r="O17">
        <f>IFERROR(SMALL($M$5:$M$58,ROW()-4),"")</f>
        <v/>
      </c>
      <c r="P17">
        <f>_xlfn.IFNA(INDEX(INDIRECT(P$1&amp;P$2&amp;":"&amp;P$1&amp;P$3),MATCH(TRUE,INDEX(INDIRECT(P$1&amp;P$2&amp;":"&amp;P$1&amp;P$3)&gt;P16,0),)),"")</f>
        <v/>
      </c>
      <c r="Q17">
        <f>IFERROR(VALUE(LEFT(P17,SEARCH(".",P17)-1)),"")</f>
        <v/>
      </c>
      <c r="R17">
        <f>IFERROR(VALUE(MID(P17,SEARCH(".",P17)+1,3)),"")</f>
        <v/>
      </c>
      <c r="S17">
        <f>_xlfn.IFNA(INDEX(INDIRECT(S$1&amp;S$2&amp;":"&amp;S$1&amp;S$3),MATCH(TRUE,INDEX(INDIRECT(S$1&amp;S$2&amp;":"&amp;S$1&amp;S$3)&gt;S16,0),)),"")</f>
        <v/>
      </c>
      <c r="T17">
        <f>INDEX($R$5:$R$58,MATCH(S17,$Q$5:$Q$58,0))</f>
        <v/>
      </c>
      <c r="U17">
        <f>IFERROR(SMALL($S$5:$S$58,ROW()-4),"")</f>
        <v/>
      </c>
      <c r="V17">
        <f>U17</f>
        <v/>
      </c>
      <c r="W17">
        <f>T17</f>
        <v/>
      </c>
      <c r="X17">
        <f>IFERROR(SMALL($N$5:$N$58,ROW()-4),"")</f>
        <v/>
      </c>
    </row>
    <row r="18">
      <c r="B18">
        <f>IFERROR(SEARCH("."&amp;$A$1&amp;".",K18)+6,"")</f>
        <v/>
      </c>
      <c r="C18">
        <f>IFERROR(SEARCH("."&amp;$A$1&amp;"-",K18),"")</f>
        <v/>
      </c>
      <c r="D18" s="256">
        <f>IFERROR(VALUE(MID(K18,B18,C18-B18)),"")</f>
        <v/>
      </c>
      <c r="E18">
        <f>IFERROR(SEARCH("."&amp;$A$1&amp;"-",K18)+6,"")</f>
        <v/>
      </c>
      <c r="F18">
        <f>IFERROR(SEARCH(".",K18,E18),"")</f>
        <v/>
      </c>
      <c r="G18" s="256">
        <f>IFERROR(MID(K18,E18+4,F18-E18-4),"")</f>
        <v/>
      </c>
      <c r="H18">
        <f>IFERROR(VALUE(LEFT(G18,3)),"")</f>
        <v/>
      </c>
      <c r="J18">
        <f>J17+1</f>
        <v/>
      </c>
      <c r="K18">
        <f>INDEX(DATA!$2:$2,1,Names!J18)</f>
        <v/>
      </c>
      <c r="L18" s="278" t="n"/>
      <c r="M18">
        <f>IFERROR(IF(LEN(D18)&lt;3,VALUE(D18&amp;"."&amp;G18),""),"")</f>
        <v/>
      </c>
      <c r="N18">
        <f>IFERROR(IF(LEN(D18)=3,VALUE(G18),""),"")</f>
        <v/>
      </c>
      <c r="O18">
        <f>IFERROR(SMALL($M$5:$M$58,ROW()-4),"")</f>
        <v/>
      </c>
      <c r="P18">
        <f>_xlfn.IFNA(INDEX(INDIRECT(P$1&amp;P$2&amp;":"&amp;P$1&amp;P$3),MATCH(TRUE,INDEX(INDIRECT(P$1&amp;P$2&amp;":"&amp;P$1&amp;P$3)&gt;P17,0),)),"")</f>
        <v/>
      </c>
      <c r="Q18">
        <f>IFERROR(VALUE(LEFT(P18,SEARCH(".",P18)-1)),"")</f>
        <v/>
      </c>
      <c r="R18">
        <f>IFERROR(VALUE(MID(P18,SEARCH(".",P18)+1,3)),"")</f>
        <v/>
      </c>
      <c r="S18">
        <f>_xlfn.IFNA(INDEX(INDIRECT(S$1&amp;S$2&amp;":"&amp;S$1&amp;S$3),MATCH(TRUE,INDEX(INDIRECT(S$1&amp;S$2&amp;":"&amp;S$1&amp;S$3)&gt;S17,0),)),"")</f>
        <v/>
      </c>
      <c r="T18">
        <f>INDEX($R$5:$R$58,MATCH(S18,$Q$5:$Q$58,0))</f>
        <v/>
      </c>
      <c r="U18">
        <f>IFERROR(SMALL($S$5:$S$58,ROW()-4),"")</f>
        <v/>
      </c>
      <c r="V18">
        <f>U18</f>
        <v/>
      </c>
      <c r="W18">
        <f>T18</f>
        <v/>
      </c>
      <c r="X18">
        <f>IFERROR(SMALL($N$5:$N$58,ROW()-4),"")</f>
        <v/>
      </c>
    </row>
    <row r="19">
      <c r="B19">
        <f>IFERROR(SEARCH("."&amp;$A$1&amp;".",K19)+6,"")</f>
        <v/>
      </c>
      <c r="C19">
        <f>IFERROR(SEARCH("."&amp;$A$1&amp;"-",K19),"")</f>
        <v/>
      </c>
      <c r="D19" s="256">
        <f>IFERROR(VALUE(MID(K19,B19,C19-B19)),"")</f>
        <v/>
      </c>
      <c r="E19">
        <f>IFERROR(SEARCH("."&amp;$A$1&amp;"-",K19)+6,"")</f>
        <v/>
      </c>
      <c r="F19">
        <f>IFERROR(SEARCH(".",K19,E19),"")</f>
        <v/>
      </c>
      <c r="G19" s="256">
        <f>IFERROR(MID(K19,E19+4,F19-E19-4),"")</f>
        <v/>
      </c>
      <c r="H19">
        <f>IFERROR(VALUE(LEFT(G19,3)),"")</f>
        <v/>
      </c>
      <c r="J19">
        <f>J18+1</f>
        <v/>
      </c>
      <c r="K19">
        <f>INDEX(DATA!$2:$2,1,Names!J19)</f>
        <v/>
      </c>
      <c r="L19" s="278" t="n"/>
      <c r="M19">
        <f>IFERROR(IF(LEN(D19)&lt;3,VALUE(D19&amp;"."&amp;G19),""),"")</f>
        <v/>
      </c>
      <c r="N19">
        <f>IFERROR(IF(LEN(D19)=3,VALUE(G19),""),"")</f>
        <v/>
      </c>
      <c r="O19">
        <f>IFERROR(SMALL($M$5:$M$58,ROW()-4),"")</f>
        <v/>
      </c>
      <c r="P19">
        <f>_xlfn.IFNA(INDEX(INDIRECT(P$1&amp;P$2&amp;":"&amp;P$1&amp;P$3),MATCH(TRUE,INDEX(INDIRECT(P$1&amp;P$2&amp;":"&amp;P$1&amp;P$3)&gt;P18,0),)),"")</f>
        <v/>
      </c>
      <c r="Q19">
        <f>IFERROR(VALUE(LEFT(P19,SEARCH(".",P19)-1)),"")</f>
        <v/>
      </c>
      <c r="R19">
        <f>IFERROR(VALUE(MID(P19,SEARCH(".",P19)+1,3)),"")</f>
        <v/>
      </c>
      <c r="S19">
        <f>_xlfn.IFNA(INDEX(INDIRECT(S$1&amp;S$2&amp;":"&amp;S$1&amp;S$3),MATCH(TRUE,INDEX(INDIRECT(S$1&amp;S$2&amp;":"&amp;S$1&amp;S$3)&gt;S18,0),)),"")</f>
        <v/>
      </c>
      <c r="T19">
        <f>INDEX($R$5:$R$58,MATCH(S19,$Q$5:$Q$58,0))</f>
        <v/>
      </c>
      <c r="U19">
        <f>IFERROR(SMALL($S$5:$S$58,ROW()-4),"")</f>
        <v/>
      </c>
      <c r="V19">
        <f>U19</f>
        <v/>
      </c>
      <c r="W19">
        <f>T19</f>
        <v/>
      </c>
      <c r="X19">
        <f>IFERROR(SMALL($N$5:$N$58,ROW()-4),"")</f>
        <v/>
      </c>
    </row>
    <row r="20">
      <c r="B20">
        <f>IFERROR(SEARCH("."&amp;$A$1&amp;".",K20)+6,"")</f>
        <v/>
      </c>
      <c r="C20">
        <f>IFERROR(SEARCH("."&amp;$A$1&amp;"-",K20),"")</f>
        <v/>
      </c>
      <c r="D20" s="256">
        <f>IFERROR(VALUE(MID(K20,B20,C20-B20)),"")</f>
        <v/>
      </c>
      <c r="E20">
        <f>IFERROR(SEARCH("."&amp;$A$1&amp;"-",K20)+6,"")</f>
        <v/>
      </c>
      <c r="F20">
        <f>IFERROR(SEARCH(".",K20,E20),"")</f>
        <v/>
      </c>
      <c r="G20" s="256">
        <f>IFERROR(MID(K20,E20+4,F20-E20-4),"")</f>
        <v/>
      </c>
      <c r="H20">
        <f>IFERROR(VALUE(LEFT(G20,3)),"")</f>
        <v/>
      </c>
      <c r="J20">
        <f>J19+1</f>
        <v/>
      </c>
      <c r="K20">
        <f>INDEX(DATA!$2:$2,1,Names!J20)</f>
        <v/>
      </c>
      <c r="L20" s="278" t="n"/>
      <c r="M20">
        <f>IFERROR(IF(LEN(D20)&lt;3,VALUE(D20&amp;"."&amp;G20),""),"")</f>
        <v/>
      </c>
      <c r="N20">
        <f>IFERROR(IF(LEN(D20)=3,VALUE(G20),""),"")</f>
        <v/>
      </c>
      <c r="O20">
        <f>IFERROR(SMALL($M$5:$M$58,ROW()-4),"")</f>
        <v/>
      </c>
      <c r="P20">
        <f>_xlfn.IFNA(INDEX(INDIRECT(P$1&amp;P$2&amp;":"&amp;P$1&amp;P$3),MATCH(TRUE,INDEX(INDIRECT(P$1&amp;P$2&amp;":"&amp;P$1&amp;P$3)&gt;P19,0),)),"")</f>
        <v/>
      </c>
      <c r="Q20">
        <f>IFERROR(VALUE(LEFT(P20,SEARCH(".",P20)-1)),"")</f>
        <v/>
      </c>
      <c r="R20">
        <f>IFERROR(VALUE(MID(P20,SEARCH(".",P20)+1,3)),"")</f>
        <v/>
      </c>
      <c r="S20">
        <f>_xlfn.IFNA(INDEX(INDIRECT(S$1&amp;S$2&amp;":"&amp;S$1&amp;S$3),MATCH(TRUE,INDEX(INDIRECT(S$1&amp;S$2&amp;":"&amp;S$1&amp;S$3)&gt;S19,0),)),"")</f>
        <v/>
      </c>
      <c r="T20">
        <f>INDEX($R$5:$R$58,MATCH(S20,$Q$5:$Q$58,0))</f>
        <v/>
      </c>
      <c r="U20">
        <f>IFERROR(SMALL($S$5:$S$58,ROW()-4),"")</f>
        <v/>
      </c>
      <c r="V20">
        <f>U20</f>
        <v/>
      </c>
      <c r="W20">
        <f>T20</f>
        <v/>
      </c>
      <c r="X20">
        <f>IFERROR(SMALL($N$5:$N$58,ROW()-4),"")</f>
        <v/>
      </c>
    </row>
    <row r="21">
      <c r="B21">
        <f>IFERROR(SEARCH("."&amp;$A$1&amp;".",K21)+6,"")</f>
        <v/>
      </c>
      <c r="C21">
        <f>IFERROR(SEARCH("."&amp;$A$1&amp;"-",K21),"")</f>
        <v/>
      </c>
      <c r="D21" s="256">
        <f>IFERROR(VALUE(MID(K21,B21,C21-B21)),"")</f>
        <v/>
      </c>
      <c r="E21">
        <f>IFERROR(SEARCH("."&amp;$A$1&amp;"-",K21)+6,"")</f>
        <v/>
      </c>
      <c r="F21">
        <f>IFERROR(SEARCH(".",K21,E21),"")</f>
        <v/>
      </c>
      <c r="G21" s="256">
        <f>IFERROR(MID(K21,E21+4,F21-E21-4),"")</f>
        <v/>
      </c>
      <c r="H21">
        <f>IFERROR(VALUE(LEFT(G21,3)),"")</f>
        <v/>
      </c>
      <c r="J21">
        <f>J20+1</f>
        <v/>
      </c>
      <c r="K21">
        <f>INDEX(DATA!$2:$2,1,Names!J21)</f>
        <v/>
      </c>
      <c r="L21" s="278" t="n"/>
      <c r="M21">
        <f>IFERROR(IF(LEN(D21)&lt;3,VALUE(D21&amp;"."&amp;G21),""),"")</f>
        <v/>
      </c>
      <c r="N21">
        <f>IFERROR(IF(LEN(D21)=3,VALUE(G21),""),"")</f>
        <v/>
      </c>
      <c r="O21">
        <f>IFERROR(SMALL($M$5:$M$58,ROW()-4),"")</f>
        <v/>
      </c>
      <c r="P21">
        <f>_xlfn.IFNA(INDEX(INDIRECT(P$1&amp;P$2&amp;":"&amp;P$1&amp;P$3),MATCH(TRUE,INDEX(INDIRECT(P$1&amp;P$2&amp;":"&amp;P$1&amp;P$3)&gt;P20,0),)),"")</f>
        <v/>
      </c>
      <c r="Q21">
        <f>IFERROR(VALUE(LEFT(P21,SEARCH(".",P21)-1)),"")</f>
        <v/>
      </c>
      <c r="R21">
        <f>IFERROR(VALUE(MID(P21,SEARCH(".",P21)+1,3)),"")</f>
        <v/>
      </c>
      <c r="S21">
        <f>_xlfn.IFNA(INDEX(INDIRECT(S$1&amp;S$2&amp;":"&amp;S$1&amp;S$3),MATCH(TRUE,INDEX(INDIRECT(S$1&amp;S$2&amp;":"&amp;S$1&amp;S$3)&gt;S20,0),)),"")</f>
        <v/>
      </c>
      <c r="T21">
        <f>INDEX($R$5:$R$58,MATCH(S21,$Q$5:$Q$58,0))</f>
        <v/>
      </c>
      <c r="U21">
        <f>IFERROR(SMALL($S$5:$S$58,ROW()-4),"")</f>
        <v/>
      </c>
      <c r="V21">
        <f>U21</f>
        <v/>
      </c>
      <c r="W21">
        <f>T21</f>
        <v/>
      </c>
      <c r="X21">
        <f>IFERROR(SMALL($N$5:$N$58,ROW()-4),"")</f>
        <v/>
      </c>
    </row>
    <row r="22">
      <c r="B22">
        <f>IFERROR(SEARCH("."&amp;$A$1&amp;".",K22)+6,"")</f>
        <v/>
      </c>
      <c r="C22">
        <f>IFERROR(SEARCH("."&amp;$A$1&amp;"-",K22),"")</f>
        <v/>
      </c>
      <c r="D22" s="256">
        <f>IFERROR(VALUE(MID(K22,B22,C22-B22)),"")</f>
        <v/>
      </c>
      <c r="E22">
        <f>IFERROR(SEARCH("."&amp;$A$1&amp;"-",K22)+6,"")</f>
        <v/>
      </c>
      <c r="F22">
        <f>IFERROR(SEARCH(".",K22,E22),"")</f>
        <v/>
      </c>
      <c r="G22" s="256">
        <f>IFERROR(MID(K22,E22+4,F22-E22-4),"")</f>
        <v/>
      </c>
      <c r="H22">
        <f>IFERROR(VALUE(LEFT(G22,3)),"")</f>
        <v/>
      </c>
      <c r="J22">
        <f>J21+1</f>
        <v/>
      </c>
      <c r="K22">
        <f>INDEX(DATA!$2:$2,1,Names!J22)</f>
        <v/>
      </c>
      <c r="L22" s="278" t="n"/>
      <c r="M22">
        <f>IFERROR(IF(LEN(D22)&lt;3,VALUE(D22&amp;"."&amp;G22),""),"")</f>
        <v/>
      </c>
      <c r="N22">
        <f>IFERROR(IF(LEN(D22)=3,VALUE(G22),""),"")</f>
        <v/>
      </c>
      <c r="O22">
        <f>IFERROR(SMALL($M$5:$M$58,ROW()-4),"")</f>
        <v/>
      </c>
      <c r="P22">
        <f>_xlfn.IFNA(INDEX(INDIRECT(P$1&amp;P$2&amp;":"&amp;P$1&amp;P$3),MATCH(TRUE,INDEX(INDIRECT(P$1&amp;P$2&amp;":"&amp;P$1&amp;P$3)&gt;P21,0),)),"")</f>
        <v/>
      </c>
      <c r="Q22">
        <f>IFERROR(VALUE(LEFT(P22,SEARCH(".",P22)-1)),"")</f>
        <v/>
      </c>
      <c r="R22">
        <f>IFERROR(VALUE(MID(P22,SEARCH(".",P22)+1,3)),"")</f>
        <v/>
      </c>
      <c r="S22">
        <f>_xlfn.IFNA(INDEX(INDIRECT(S$1&amp;S$2&amp;":"&amp;S$1&amp;S$3),MATCH(TRUE,INDEX(INDIRECT(S$1&amp;S$2&amp;":"&amp;S$1&amp;S$3)&gt;S21,0),)),"")</f>
        <v/>
      </c>
      <c r="T22">
        <f>INDEX($R$5:$R$58,MATCH(S22,$Q$5:$Q$58,0))</f>
        <v/>
      </c>
      <c r="U22">
        <f>IFERROR(SMALL($S$5:$S$58,ROW()-4),"")</f>
        <v/>
      </c>
      <c r="V22">
        <f>U22</f>
        <v/>
      </c>
      <c r="W22">
        <f>T22</f>
        <v/>
      </c>
      <c r="X22">
        <f>IFERROR(SMALL($N$5:$N$58,ROW()-4),"")</f>
        <v/>
      </c>
    </row>
    <row r="23">
      <c r="B23">
        <f>IFERROR(SEARCH("."&amp;$A$1&amp;".",K23)+6,"")</f>
        <v/>
      </c>
      <c r="C23">
        <f>IFERROR(SEARCH("."&amp;$A$1&amp;"-",K23),"")</f>
        <v/>
      </c>
      <c r="D23" s="256">
        <f>IFERROR(VALUE(MID(K23,B23,C23-B23)),"")</f>
        <v/>
      </c>
      <c r="E23">
        <f>IFERROR(SEARCH("."&amp;$A$1&amp;"-",K23)+6,"")</f>
        <v/>
      </c>
      <c r="F23">
        <f>IFERROR(SEARCH(".",K23,E23),"")</f>
        <v/>
      </c>
      <c r="G23" s="256">
        <f>IFERROR(MID(K23,E23+4,F23-E23-4),"")</f>
        <v/>
      </c>
      <c r="H23">
        <f>IFERROR(VALUE(LEFT(G23,3)),"")</f>
        <v/>
      </c>
      <c r="J23">
        <f>J22+1</f>
        <v/>
      </c>
      <c r="K23">
        <f>INDEX(DATA!$2:$2,1,Names!J23)</f>
        <v/>
      </c>
      <c r="L23" s="278" t="n"/>
      <c r="M23">
        <f>IFERROR(IF(LEN(D23)&lt;3,VALUE(D23&amp;"."&amp;G23),""),"")</f>
        <v/>
      </c>
      <c r="N23">
        <f>IFERROR(IF(LEN(D23)=3,VALUE(G23),""),"")</f>
        <v/>
      </c>
      <c r="O23">
        <f>IFERROR(SMALL($M$5:$M$58,ROW()-4),"")</f>
        <v/>
      </c>
      <c r="P23">
        <f>_xlfn.IFNA(INDEX(INDIRECT(P$1&amp;P$2&amp;":"&amp;P$1&amp;P$3),MATCH(TRUE,INDEX(INDIRECT(P$1&amp;P$2&amp;":"&amp;P$1&amp;P$3)&gt;P22,0),)),"")</f>
        <v/>
      </c>
      <c r="Q23">
        <f>IFERROR(VALUE(LEFT(P23,SEARCH(".",P23)-1)),"")</f>
        <v/>
      </c>
      <c r="R23">
        <f>IFERROR(VALUE(MID(P23,SEARCH(".",P23)+1,3)),"")</f>
        <v/>
      </c>
      <c r="S23">
        <f>_xlfn.IFNA(INDEX(INDIRECT(S$1&amp;S$2&amp;":"&amp;S$1&amp;S$3),MATCH(TRUE,INDEX(INDIRECT(S$1&amp;S$2&amp;":"&amp;S$1&amp;S$3)&gt;S22,0),)),"")</f>
        <v/>
      </c>
      <c r="T23">
        <f>INDEX($R$5:$R$58,MATCH(S23,$Q$5:$Q$58,0))</f>
        <v/>
      </c>
      <c r="U23">
        <f>IFERROR(SMALL($S$5:$S$58,ROW()-4),"")</f>
        <v/>
      </c>
      <c r="V23">
        <f>U23</f>
        <v/>
      </c>
      <c r="W23">
        <f>T23</f>
        <v/>
      </c>
      <c r="X23">
        <f>IFERROR(SMALL($N$5:$N$58,ROW()-4),"")</f>
        <v/>
      </c>
    </row>
    <row r="24">
      <c r="B24">
        <f>IFERROR(SEARCH("."&amp;$A$1&amp;".",K24)+6,"")</f>
        <v/>
      </c>
      <c r="C24">
        <f>IFERROR(SEARCH("."&amp;$A$1&amp;"-",K24),"")</f>
        <v/>
      </c>
      <c r="D24" s="256">
        <f>IFERROR(VALUE(MID(K24,B24,C24-B24)),"")</f>
        <v/>
      </c>
      <c r="E24">
        <f>IFERROR(SEARCH("."&amp;$A$1&amp;"-",K24)+6,"")</f>
        <v/>
      </c>
      <c r="F24">
        <f>IFERROR(SEARCH(".",K24,E24),"")</f>
        <v/>
      </c>
      <c r="G24" s="256">
        <f>IFERROR(MID(K24,E24+4,F24-E24-4),"")</f>
        <v/>
      </c>
      <c r="H24">
        <f>IFERROR(VALUE(LEFT(G24,3)),"")</f>
        <v/>
      </c>
      <c r="J24">
        <f>J23+1</f>
        <v/>
      </c>
      <c r="K24">
        <f>INDEX(DATA!$2:$2,1,Names!J24)</f>
        <v/>
      </c>
      <c r="L24" s="278" t="n"/>
      <c r="M24">
        <f>IFERROR(IF(LEN(D24)&lt;3,VALUE(D24&amp;"."&amp;G24),""),"")</f>
        <v/>
      </c>
      <c r="N24">
        <f>IFERROR(IF(LEN(D24)=3,VALUE(G24),""),"")</f>
        <v/>
      </c>
      <c r="O24">
        <f>IFERROR(SMALL($M$5:$M$58,ROW()-4),"")</f>
        <v/>
      </c>
      <c r="P24">
        <f>_xlfn.IFNA(INDEX(INDIRECT(P$1&amp;P$2&amp;":"&amp;P$1&amp;P$3),MATCH(TRUE,INDEX(INDIRECT(P$1&amp;P$2&amp;":"&amp;P$1&amp;P$3)&gt;P23,0),)),"")</f>
        <v/>
      </c>
      <c r="Q24">
        <f>IFERROR(VALUE(LEFT(P24,SEARCH(".",P24)-1)),"")</f>
        <v/>
      </c>
      <c r="R24">
        <f>IFERROR(VALUE(MID(P24,SEARCH(".",P24)+1,3)),"")</f>
        <v/>
      </c>
      <c r="S24">
        <f>_xlfn.IFNA(INDEX(INDIRECT(S$1&amp;S$2&amp;":"&amp;S$1&amp;S$3),MATCH(TRUE,INDEX(INDIRECT(S$1&amp;S$2&amp;":"&amp;S$1&amp;S$3)&gt;S23,0),)),"")</f>
        <v/>
      </c>
      <c r="T24">
        <f>INDEX($R$5:$R$58,MATCH(S24,$Q$5:$Q$58,0))</f>
        <v/>
      </c>
      <c r="U24">
        <f>IFERROR(SMALL($S$5:$S$58,ROW()-4),"")</f>
        <v/>
      </c>
      <c r="V24">
        <f>U24</f>
        <v/>
      </c>
      <c r="W24">
        <f>T24</f>
        <v/>
      </c>
      <c r="X24">
        <f>IFERROR(SMALL($N$5:$N$58,ROW()-4),"")</f>
        <v/>
      </c>
    </row>
    <row r="25">
      <c r="B25">
        <f>IFERROR(SEARCH("."&amp;$A$1&amp;".",K25)+6,"")</f>
        <v/>
      </c>
      <c r="C25">
        <f>IFERROR(SEARCH("."&amp;$A$1&amp;"-",K25),"")</f>
        <v/>
      </c>
      <c r="D25" s="256">
        <f>IFERROR(VALUE(MID(K25,B25,C25-B25)),"")</f>
        <v/>
      </c>
      <c r="E25">
        <f>IFERROR(SEARCH("."&amp;$A$1&amp;"-",K25)+6,"")</f>
        <v/>
      </c>
      <c r="F25">
        <f>IFERROR(SEARCH(".",K25,E25),"")</f>
        <v/>
      </c>
      <c r="G25" s="256">
        <f>IFERROR(MID(K25,E25+4,F25-E25-4),"")</f>
        <v/>
      </c>
      <c r="H25">
        <f>IFERROR(VALUE(LEFT(G25,3)),"")</f>
        <v/>
      </c>
      <c r="J25">
        <f>J24+1</f>
        <v/>
      </c>
      <c r="K25">
        <f>INDEX(DATA!$2:$2,1,Names!J25)</f>
        <v/>
      </c>
      <c r="L25" s="278" t="n"/>
      <c r="M25">
        <f>IFERROR(IF(LEN(D25)&lt;3,VALUE(D25&amp;"."&amp;G25),""),"")</f>
        <v/>
      </c>
      <c r="N25">
        <f>IFERROR(IF(LEN(D25)=3,VALUE(G25),""),"")</f>
        <v/>
      </c>
      <c r="O25">
        <f>IFERROR(SMALL($M$5:$M$58,ROW()-4),"")</f>
        <v/>
      </c>
      <c r="P25">
        <f>_xlfn.IFNA(INDEX(INDIRECT(P$1&amp;P$2&amp;":"&amp;P$1&amp;P$3),MATCH(TRUE,INDEX(INDIRECT(P$1&amp;P$2&amp;":"&amp;P$1&amp;P$3)&gt;P24,0),)),"")</f>
        <v/>
      </c>
      <c r="Q25">
        <f>IFERROR(VALUE(LEFT(P25,SEARCH(".",P25)-1)),"")</f>
        <v/>
      </c>
      <c r="R25">
        <f>IFERROR(VALUE(MID(P25,SEARCH(".",P25)+1,3)),"")</f>
        <v/>
      </c>
      <c r="S25">
        <f>_xlfn.IFNA(INDEX(INDIRECT(S$1&amp;S$2&amp;":"&amp;S$1&amp;S$3),MATCH(TRUE,INDEX(INDIRECT(S$1&amp;S$2&amp;":"&amp;S$1&amp;S$3)&gt;S24,0),)),"")</f>
        <v/>
      </c>
      <c r="T25">
        <f>INDEX($R$5:$R$58,MATCH(S25,$Q$5:$Q$58,0))</f>
        <v/>
      </c>
      <c r="U25">
        <f>IFERROR(SMALL($S$5:$S$58,ROW()-4),"")</f>
        <v/>
      </c>
      <c r="V25">
        <f>U25</f>
        <v/>
      </c>
      <c r="W25">
        <f>T25</f>
        <v/>
      </c>
    </row>
    <row r="26">
      <c r="B26">
        <f>IFERROR(SEARCH("."&amp;$A$1&amp;".",K26)+6,"")</f>
        <v/>
      </c>
      <c r="C26">
        <f>IFERROR(SEARCH("."&amp;$A$1&amp;"-",K26),"")</f>
        <v/>
      </c>
      <c r="D26" s="256">
        <f>IFERROR(VALUE(MID(K26,B26,C26-B26)),"")</f>
        <v/>
      </c>
      <c r="E26">
        <f>IFERROR(SEARCH("."&amp;$A$1&amp;"-",K26)+6,"")</f>
        <v/>
      </c>
      <c r="F26">
        <f>IFERROR(SEARCH(".",K26,E26),"")</f>
        <v/>
      </c>
      <c r="G26" s="256">
        <f>IFERROR(MID(K26,E26+4,F26-E26-4),"")</f>
        <v/>
      </c>
      <c r="H26">
        <f>IFERROR(VALUE(LEFT(G26,3)),"")</f>
        <v/>
      </c>
      <c r="J26">
        <f>J25+1</f>
        <v/>
      </c>
      <c r="K26">
        <f>INDEX(DATA!$2:$2,1,Names!J26)</f>
        <v/>
      </c>
      <c r="L26" s="278" t="n"/>
      <c r="M26">
        <f>IFERROR(IF(LEN(D26)&lt;3,VALUE(D26&amp;"."&amp;G26),""),"")</f>
        <v/>
      </c>
      <c r="N26">
        <f>IFERROR(IF(LEN(D26)=3,VALUE(G26),""),"")</f>
        <v/>
      </c>
      <c r="O26">
        <f>IFERROR(SMALL($M$5:$M$58,ROW()-4),"")</f>
        <v/>
      </c>
      <c r="P26">
        <f>_xlfn.IFNA(INDEX(INDIRECT(P$1&amp;P$2&amp;":"&amp;P$1&amp;P$3),MATCH(TRUE,INDEX(INDIRECT(P$1&amp;P$2&amp;":"&amp;P$1&amp;P$3)&gt;P25,0),)),"")</f>
        <v/>
      </c>
      <c r="Q26">
        <f>IFERROR(VALUE(LEFT(P26,SEARCH(".",P26)-1)),"")</f>
        <v/>
      </c>
      <c r="R26">
        <f>IFERROR(VALUE(MID(P26,SEARCH(".",P26)+1,3)),"")</f>
        <v/>
      </c>
      <c r="S26">
        <f>_xlfn.IFNA(INDEX(INDIRECT(S$1&amp;S$2&amp;":"&amp;S$1&amp;S$3),MATCH(TRUE,INDEX(INDIRECT(S$1&amp;S$2&amp;":"&amp;S$1&amp;S$3)&gt;S25,0),)),"")</f>
        <v/>
      </c>
      <c r="T26">
        <f>INDEX($R$5:$R$58,MATCH(S26,$Q$5:$Q$58,0))</f>
        <v/>
      </c>
      <c r="U26">
        <f>IFERROR(SMALL($S$5:$S$58,ROW()-4),"")</f>
        <v/>
      </c>
      <c r="V26">
        <f>U26</f>
        <v/>
      </c>
      <c r="W26">
        <f>T26</f>
        <v/>
      </c>
    </row>
    <row r="27">
      <c r="B27">
        <f>IFERROR(SEARCH("."&amp;$A$1&amp;".",K27)+6,"")</f>
        <v/>
      </c>
      <c r="C27">
        <f>IFERROR(SEARCH("."&amp;$A$1&amp;"-",K27),"")</f>
        <v/>
      </c>
      <c r="D27" s="256">
        <f>IFERROR(VALUE(MID(K27,B27,C27-B27)),"")</f>
        <v/>
      </c>
      <c r="E27">
        <f>IFERROR(SEARCH("."&amp;$A$1&amp;"-",K27)+6,"")</f>
        <v/>
      </c>
      <c r="F27">
        <f>IFERROR(SEARCH(".",K27,E27),"")</f>
        <v/>
      </c>
      <c r="G27" s="256">
        <f>IFERROR(MID(K27,E27+4,F27-E27-4),"")</f>
        <v/>
      </c>
      <c r="H27">
        <f>IFERROR(VALUE(LEFT(G27,3)),"")</f>
        <v/>
      </c>
      <c r="J27">
        <f>J26+1</f>
        <v/>
      </c>
      <c r="K27">
        <f>INDEX(DATA!$2:$2,1,Names!J27)</f>
        <v/>
      </c>
      <c r="L27" s="278" t="n"/>
      <c r="M27">
        <f>IFERROR(IF(LEN(D27)&lt;3,VALUE(D27&amp;"."&amp;G27),""),"")</f>
        <v/>
      </c>
      <c r="N27">
        <f>IFERROR(IF(LEN(D27)=3,VALUE(G27),""),"")</f>
        <v/>
      </c>
      <c r="O27">
        <f>IFERROR(SMALL($M$5:$M$58,ROW()-4),"")</f>
        <v/>
      </c>
      <c r="P27">
        <f>_xlfn.IFNA(INDEX(INDIRECT(P$1&amp;P$2&amp;":"&amp;P$1&amp;P$3),MATCH(TRUE,INDEX(INDIRECT(P$1&amp;P$2&amp;":"&amp;P$1&amp;P$3)&gt;P26,0),)),"")</f>
        <v/>
      </c>
      <c r="Q27">
        <f>IFERROR(VALUE(LEFT(P27,SEARCH(".",P27)-1)),"")</f>
        <v/>
      </c>
      <c r="R27">
        <f>IFERROR(VALUE(MID(P27,SEARCH(".",P27)+1,3)),"")</f>
        <v/>
      </c>
      <c r="S27">
        <f>_xlfn.IFNA(INDEX(INDIRECT(S$1&amp;S$2&amp;":"&amp;S$1&amp;S$3),MATCH(TRUE,INDEX(INDIRECT(S$1&amp;S$2&amp;":"&amp;S$1&amp;S$3)&gt;S26,0),)),"")</f>
        <v/>
      </c>
      <c r="T27">
        <f>INDEX($R$5:$R$58,MATCH(S27,$Q$5:$Q$58,0))</f>
        <v/>
      </c>
      <c r="U27">
        <f>IFERROR(SMALL($S$5:$S$58,ROW()-4),"")</f>
        <v/>
      </c>
      <c r="V27">
        <f>U27</f>
        <v/>
      </c>
      <c r="W27">
        <f>T27</f>
        <v/>
      </c>
    </row>
    <row r="28">
      <c r="B28">
        <f>IFERROR(SEARCH("."&amp;$A$1&amp;".",K28)+6,"")</f>
        <v/>
      </c>
      <c r="C28">
        <f>IFERROR(SEARCH("."&amp;$A$1&amp;"-",K28),"")</f>
        <v/>
      </c>
      <c r="D28" s="256">
        <f>IFERROR(VALUE(MID(K28,B28,C28-B28)),"")</f>
        <v/>
      </c>
      <c r="E28">
        <f>IFERROR(SEARCH("."&amp;$A$1&amp;"-",K28)+6,"")</f>
        <v/>
      </c>
      <c r="F28">
        <f>IFERROR(SEARCH(".",K28,E28),"")</f>
        <v/>
      </c>
      <c r="G28" s="256">
        <f>IFERROR(MID(K28,E28+4,F28-E28-4),"")</f>
        <v/>
      </c>
      <c r="H28">
        <f>IFERROR(VALUE(LEFT(G28,3)),"")</f>
        <v/>
      </c>
      <c r="J28">
        <f>J27+1</f>
        <v/>
      </c>
      <c r="K28">
        <f>INDEX(DATA!$2:$2,1,Names!J28)</f>
        <v/>
      </c>
      <c r="L28" s="278" t="n"/>
      <c r="M28">
        <f>IFERROR(IF(LEN(D28)&lt;3,VALUE(D28&amp;"."&amp;G28),""),"")</f>
        <v/>
      </c>
      <c r="N28">
        <f>IFERROR(IF(LEN(D28)=3,VALUE(G28),""),"")</f>
        <v/>
      </c>
      <c r="O28">
        <f>IFERROR(SMALL($M$5:$M$58,ROW()-4),"")</f>
        <v/>
      </c>
      <c r="P28">
        <f>_xlfn.IFNA(INDEX(INDIRECT(P$1&amp;P$2&amp;":"&amp;P$1&amp;P$3),MATCH(TRUE,INDEX(INDIRECT(P$1&amp;P$2&amp;":"&amp;P$1&amp;P$3)&gt;P27,0),)),"")</f>
        <v/>
      </c>
      <c r="Q28">
        <f>IFERROR(VALUE(LEFT(P28,SEARCH(".",P28)-1)),"")</f>
        <v/>
      </c>
      <c r="R28">
        <f>IFERROR(VALUE(MID(P28,SEARCH(".",P28)+1,3)),"")</f>
        <v/>
      </c>
      <c r="S28">
        <f>_xlfn.IFNA(INDEX(INDIRECT(S$1&amp;S$2&amp;":"&amp;S$1&amp;S$3),MATCH(TRUE,INDEX(INDIRECT(S$1&amp;S$2&amp;":"&amp;S$1&amp;S$3)&gt;S27,0),)),"")</f>
        <v/>
      </c>
      <c r="T28">
        <f>INDEX($R$5:$R$58,MATCH(S28,$Q$5:$Q$58,0))</f>
        <v/>
      </c>
      <c r="U28">
        <f>IFERROR(SMALL($S$5:$S$58,ROW()-4),"")</f>
        <v/>
      </c>
      <c r="V28">
        <f>U28</f>
        <v/>
      </c>
      <c r="W28">
        <f>T28</f>
        <v/>
      </c>
    </row>
    <row r="29">
      <c r="B29">
        <f>IFERROR(SEARCH("."&amp;$A$1&amp;".",K29)+6,"")</f>
        <v/>
      </c>
      <c r="C29">
        <f>IFERROR(SEARCH("."&amp;$A$1&amp;"-",K29),"")</f>
        <v/>
      </c>
      <c r="D29" s="256">
        <f>IFERROR(VALUE(MID(K29,B29,C29-B29)),"")</f>
        <v/>
      </c>
      <c r="E29">
        <f>IFERROR(SEARCH("."&amp;$A$1&amp;"-",K29)+6,"")</f>
        <v/>
      </c>
      <c r="F29">
        <f>IFERROR(SEARCH(".",K29,E29),"")</f>
        <v/>
      </c>
      <c r="G29" s="256">
        <f>IFERROR(MID(K29,E29+4,F29-E29-4),"")</f>
        <v/>
      </c>
      <c r="H29">
        <f>IFERROR(VALUE(LEFT(G29,3)),"")</f>
        <v/>
      </c>
      <c r="J29">
        <f>J28+1</f>
        <v/>
      </c>
      <c r="K29">
        <f>INDEX(DATA!$2:$2,1,Names!J29)</f>
        <v/>
      </c>
      <c r="L29" s="278" t="n"/>
      <c r="M29">
        <f>IFERROR(IF(LEN(D29)&lt;3,VALUE(D29&amp;"."&amp;G29),""),"")</f>
        <v/>
      </c>
      <c r="N29">
        <f>IFERROR(IF(LEN(D29)=3,VALUE(G29),""),"")</f>
        <v/>
      </c>
      <c r="O29">
        <f>IFERROR(SMALL($M$5:$M$58,ROW()-4),"")</f>
        <v/>
      </c>
      <c r="P29">
        <f>_xlfn.IFNA(INDEX(INDIRECT(P$1&amp;P$2&amp;":"&amp;P$1&amp;P$3),MATCH(TRUE,INDEX(INDIRECT(P$1&amp;P$2&amp;":"&amp;P$1&amp;P$3)&gt;P28,0),)),"")</f>
        <v/>
      </c>
      <c r="Q29">
        <f>IFERROR(VALUE(LEFT(P29,SEARCH(".",P29)-1)),"")</f>
        <v/>
      </c>
      <c r="R29">
        <f>IFERROR(VALUE(MID(P29,SEARCH(".",P29)+1,3)),"")</f>
        <v/>
      </c>
      <c r="S29">
        <f>_xlfn.IFNA(INDEX(INDIRECT(S$1&amp;S$2&amp;":"&amp;S$1&amp;S$3),MATCH(TRUE,INDEX(INDIRECT(S$1&amp;S$2&amp;":"&amp;S$1&amp;S$3)&gt;S28,0),)),"")</f>
        <v/>
      </c>
      <c r="T29">
        <f>INDEX($R$5:$R$58,MATCH(S29,$Q$5:$Q$58,0))</f>
        <v/>
      </c>
      <c r="U29">
        <f>IFERROR(SMALL($S$5:$S$58,ROW()-4),"")</f>
        <v/>
      </c>
      <c r="V29">
        <f>U29</f>
        <v/>
      </c>
      <c r="W29">
        <f>T29</f>
        <v/>
      </c>
      <c r="Y29">
        <f>IFERROR(SMALL($N$5:$N$58,ROW()-4),"")</f>
        <v/>
      </c>
    </row>
    <row r="30">
      <c r="B30">
        <f>IFERROR(SEARCH("."&amp;$A$1&amp;".",K30)+6,"")</f>
        <v/>
      </c>
      <c r="C30">
        <f>IFERROR(SEARCH("."&amp;$A$1&amp;"-",K30),"")</f>
        <v/>
      </c>
      <c r="D30" s="256">
        <f>IFERROR(VALUE(MID(K30,B30,C30-B30)),"")</f>
        <v/>
      </c>
      <c r="E30">
        <f>IFERROR(SEARCH("."&amp;$A$1&amp;"-",K30)+6,"")</f>
        <v/>
      </c>
      <c r="F30">
        <f>IFERROR(SEARCH(".",K30,E30),"")</f>
        <v/>
      </c>
      <c r="G30" s="256">
        <f>IFERROR(MID(K30,E30+4,F30-E30-4),"")</f>
        <v/>
      </c>
      <c r="H30">
        <f>IFERROR(VALUE(LEFT(G30,3)),"")</f>
        <v/>
      </c>
      <c r="J30">
        <f>J29+1</f>
        <v/>
      </c>
      <c r="K30">
        <f>INDEX(DATA!$2:$2,1,Names!J30)</f>
        <v/>
      </c>
      <c r="L30" s="278" t="n"/>
      <c r="M30">
        <f>IFERROR(IF(LEN(D30)&lt;3,VALUE(D30&amp;"."&amp;G30),""),"")</f>
        <v/>
      </c>
      <c r="N30">
        <f>IFERROR(IF(LEN(D30)=3,VALUE(G30),""),"")</f>
        <v/>
      </c>
      <c r="O30">
        <f>IFERROR(SMALL($M$5:$M$58,ROW()-4),"")</f>
        <v/>
      </c>
      <c r="P30">
        <f>_xlfn.IFNA(INDEX(INDIRECT(P$1&amp;P$2&amp;":"&amp;P$1&amp;P$3),MATCH(TRUE,INDEX(INDIRECT(P$1&amp;P$2&amp;":"&amp;P$1&amp;P$3)&gt;P29,0),)),"")</f>
        <v/>
      </c>
      <c r="Q30">
        <f>IFERROR(VALUE(LEFT(P30,SEARCH(".",P30)-1)),"")</f>
        <v/>
      </c>
      <c r="R30">
        <f>IFERROR(VALUE(MID(P30,SEARCH(".",P30)+1,3)),"")</f>
        <v/>
      </c>
      <c r="S30">
        <f>_xlfn.IFNA(INDEX(INDIRECT(S$1&amp;S$2&amp;":"&amp;S$1&amp;S$3),MATCH(TRUE,INDEX(INDIRECT(S$1&amp;S$2&amp;":"&amp;S$1&amp;S$3)&gt;S29,0),)),"")</f>
        <v/>
      </c>
      <c r="T30">
        <f>INDEX($R$5:$R$58,MATCH(S30,$Q$5:$Q$58,0))</f>
        <v/>
      </c>
      <c r="U30">
        <f>IFERROR(SMALL($S$5:$S$58,ROW()-4),"")</f>
        <v/>
      </c>
      <c r="V30">
        <f>U30</f>
        <v/>
      </c>
      <c r="W30">
        <f>T30</f>
        <v/>
      </c>
      <c r="Y30">
        <f>IFERROR(SMALL($N$5:$N$58,ROW()-4),"")</f>
        <v/>
      </c>
    </row>
    <row r="31">
      <c r="B31">
        <f>IFERROR(SEARCH("."&amp;$A$1&amp;".",K31)+6,"")</f>
        <v/>
      </c>
      <c r="C31">
        <f>IFERROR(SEARCH("."&amp;$A$1&amp;"-",K31),"")</f>
        <v/>
      </c>
      <c r="D31" s="256">
        <f>IFERROR(VALUE(MID(K31,B31,C31-B31)),"")</f>
        <v/>
      </c>
      <c r="E31">
        <f>IFERROR(SEARCH("."&amp;$A$1&amp;"-",K31)+6,"")</f>
        <v/>
      </c>
      <c r="F31">
        <f>IFERROR(SEARCH(".",K31,E31),"")</f>
        <v/>
      </c>
      <c r="G31" s="256">
        <f>IFERROR(MID(K31,E31+4,F31-E31-4),"")</f>
        <v/>
      </c>
      <c r="H31">
        <f>IFERROR(VALUE(LEFT(G31,3)),"")</f>
        <v/>
      </c>
      <c r="J31">
        <f>J30+1</f>
        <v/>
      </c>
      <c r="K31">
        <f>INDEX(DATA!$2:$2,1,Names!J31)</f>
        <v/>
      </c>
      <c r="L31" s="278" t="n"/>
      <c r="M31">
        <f>IFERROR(IF(LEN(D31)&lt;3,VALUE(D31&amp;"."&amp;G31),""),"")</f>
        <v/>
      </c>
      <c r="N31">
        <f>IFERROR(IF(LEN(D31)=3,VALUE(G31),""),"")</f>
        <v/>
      </c>
      <c r="O31">
        <f>IFERROR(SMALL($M$5:$M$58,ROW()-4),"")</f>
        <v/>
      </c>
      <c r="P31">
        <f>_xlfn.IFNA(INDEX(INDIRECT(P$1&amp;P$2&amp;":"&amp;P$1&amp;P$3),MATCH(TRUE,INDEX(INDIRECT(P$1&amp;P$2&amp;":"&amp;P$1&amp;P$3)&gt;P30,0),)),"")</f>
        <v/>
      </c>
      <c r="Q31">
        <f>IFERROR(VALUE(LEFT(P31,SEARCH(".",P31)-1)),"")</f>
        <v/>
      </c>
      <c r="R31">
        <f>IFERROR(VALUE(MID(P31,SEARCH(".",P31)+1,3)),"")</f>
        <v/>
      </c>
      <c r="S31">
        <f>_xlfn.IFNA(INDEX(INDIRECT(S$1&amp;S$2&amp;":"&amp;S$1&amp;S$3),MATCH(TRUE,INDEX(INDIRECT(S$1&amp;S$2&amp;":"&amp;S$1&amp;S$3)&gt;S30,0),)),"")</f>
        <v/>
      </c>
      <c r="T31">
        <f>INDEX($R$5:$R$58,MATCH(S31,$Q$5:$Q$58,0))</f>
        <v/>
      </c>
      <c r="U31">
        <f>IFERROR(SMALL($S$5:$S$58,ROW()-4),"")</f>
        <v/>
      </c>
      <c r="V31">
        <f>U31</f>
        <v/>
      </c>
      <c r="W31">
        <f>T31</f>
        <v/>
      </c>
      <c r="Y31">
        <f>IFERROR(SMALL($N$5:$N$58,ROW()-4),"")</f>
        <v/>
      </c>
    </row>
    <row r="32">
      <c r="B32">
        <f>IFERROR(SEARCH("."&amp;$A$1&amp;".",K32)+6,"")</f>
        <v/>
      </c>
      <c r="C32">
        <f>IFERROR(SEARCH("."&amp;$A$1&amp;"-",K32),"")</f>
        <v/>
      </c>
      <c r="D32" s="256">
        <f>IFERROR(VALUE(MID(K32,B32,C32-B32)),"")</f>
        <v/>
      </c>
      <c r="E32">
        <f>IFERROR(SEARCH("."&amp;$A$1&amp;"-",K32)+6,"")</f>
        <v/>
      </c>
      <c r="F32">
        <f>IFERROR(SEARCH(".",K32,E32),"")</f>
        <v/>
      </c>
      <c r="G32" s="256">
        <f>IFERROR(MID(K32,E32+4,F32-E32-4),"")</f>
        <v/>
      </c>
      <c r="H32">
        <f>IFERROR(VALUE(LEFT(G32,3)),"")</f>
        <v/>
      </c>
      <c r="J32">
        <f>J31+1</f>
        <v/>
      </c>
      <c r="K32">
        <f>INDEX(DATA!$2:$2,1,Names!J32)</f>
        <v/>
      </c>
      <c r="L32" s="278" t="n"/>
      <c r="M32">
        <f>IFERROR(IF(LEN(D32)&lt;3,VALUE(D32&amp;"."&amp;G32),""),"")</f>
        <v/>
      </c>
      <c r="N32">
        <f>IFERROR(IF(LEN(D32)=3,VALUE(G32),""),"")</f>
        <v/>
      </c>
      <c r="O32">
        <f>IFERROR(SMALL($M$5:$M$58,ROW()-4),"")</f>
        <v/>
      </c>
      <c r="P32">
        <f>_xlfn.IFNA(INDEX(INDIRECT(P$1&amp;P$2&amp;":"&amp;P$1&amp;P$3),MATCH(TRUE,INDEX(INDIRECT(P$1&amp;P$2&amp;":"&amp;P$1&amp;P$3)&gt;P31,0),)),"")</f>
        <v/>
      </c>
      <c r="Q32">
        <f>IFERROR(VALUE(LEFT(P32,SEARCH(".",P32)-1)),"")</f>
        <v/>
      </c>
      <c r="R32">
        <f>IFERROR(VALUE(MID(P32,SEARCH(".",P32)+1,3)),"")</f>
        <v/>
      </c>
      <c r="S32">
        <f>_xlfn.IFNA(INDEX(INDIRECT(S$1&amp;S$2&amp;":"&amp;S$1&amp;S$3),MATCH(TRUE,INDEX(INDIRECT(S$1&amp;S$2&amp;":"&amp;S$1&amp;S$3)&gt;S31,0),)),"")</f>
        <v/>
      </c>
      <c r="T32">
        <f>INDEX($R$5:$R$58,MATCH(S32,$Q$5:$Q$58,0))</f>
        <v/>
      </c>
      <c r="U32">
        <f>IFERROR(SMALL($S$5:$S$58,ROW()-4),"")</f>
        <v/>
      </c>
      <c r="V32">
        <f>U32</f>
        <v/>
      </c>
      <c r="W32">
        <f>T32</f>
        <v/>
      </c>
      <c r="Y32">
        <f>IFERROR(SMALL($N$5:$N$58,ROW()-4),"")</f>
        <v/>
      </c>
    </row>
    <row r="33">
      <c r="B33">
        <f>IFERROR(SEARCH("."&amp;$A$1&amp;".",K33)+6,"")</f>
        <v/>
      </c>
      <c r="C33">
        <f>IFERROR(SEARCH("."&amp;$A$1&amp;"-",K33),"")</f>
        <v/>
      </c>
      <c r="D33" s="256">
        <f>IFERROR(VALUE(MID(K33,B33,C33-B33)),"")</f>
        <v/>
      </c>
      <c r="E33">
        <f>IFERROR(SEARCH("."&amp;$A$1&amp;"-",K33)+6,"")</f>
        <v/>
      </c>
      <c r="F33">
        <f>IFERROR(SEARCH(".",K33,E33),"")</f>
        <v/>
      </c>
      <c r="G33" s="256">
        <f>IFERROR(MID(K33,E33+4,F33-E33-4),"")</f>
        <v/>
      </c>
      <c r="H33">
        <f>IFERROR(VALUE(LEFT(G33,3)),"")</f>
        <v/>
      </c>
      <c r="J33">
        <f>J32+1</f>
        <v/>
      </c>
      <c r="K33">
        <f>INDEX(DATA!$2:$2,1,Names!J33)</f>
        <v/>
      </c>
      <c r="L33" s="278" t="n"/>
      <c r="M33">
        <f>IFERROR(IF(LEN(D33)&lt;3,VALUE(D33&amp;"."&amp;G33),""),"")</f>
        <v/>
      </c>
      <c r="N33">
        <f>IFERROR(IF(LEN(D33)=3,VALUE(G33),""),"")</f>
        <v/>
      </c>
      <c r="O33">
        <f>IFERROR(SMALL($M$5:$M$58,ROW()-4),"")</f>
        <v/>
      </c>
      <c r="P33">
        <f>_xlfn.IFNA(INDEX(INDIRECT(P$1&amp;P$2&amp;":"&amp;P$1&amp;P$3),MATCH(TRUE,INDEX(INDIRECT(P$1&amp;P$2&amp;":"&amp;P$1&amp;P$3)&gt;P32,0),)),"")</f>
        <v/>
      </c>
      <c r="Q33">
        <f>IFERROR(VALUE(LEFT(P33,SEARCH(".",P33)-1)),"")</f>
        <v/>
      </c>
      <c r="R33">
        <f>IFERROR(VALUE(MID(P33,SEARCH(".",P33)+1,3)),"")</f>
        <v/>
      </c>
      <c r="S33">
        <f>_xlfn.IFNA(INDEX(INDIRECT(S$1&amp;S$2&amp;":"&amp;S$1&amp;S$3),MATCH(TRUE,INDEX(INDIRECT(S$1&amp;S$2&amp;":"&amp;S$1&amp;S$3)&gt;S32,0),)),"")</f>
        <v/>
      </c>
      <c r="T33">
        <f>INDEX($R$5:$R$58,MATCH(S33,$Q$5:$Q$58,0))</f>
        <v/>
      </c>
      <c r="U33">
        <f>IFERROR(SMALL($S$5:$S$58,ROW()-4),"")</f>
        <v/>
      </c>
      <c r="V33">
        <f>U33</f>
        <v/>
      </c>
      <c r="W33">
        <f>T33</f>
        <v/>
      </c>
      <c r="Y33">
        <f>IFERROR(SMALL($N$5:$N$58,ROW()-4),"")</f>
        <v/>
      </c>
    </row>
    <row r="34">
      <c r="B34">
        <f>IFERROR(SEARCH("."&amp;$A$1&amp;".",K34)+6,"")</f>
        <v/>
      </c>
      <c r="C34">
        <f>IFERROR(SEARCH("."&amp;$A$1&amp;"-",K34),"")</f>
        <v/>
      </c>
      <c r="D34" s="256">
        <f>IFERROR(VALUE(MID(K34,B34,C34-B34)),"")</f>
        <v/>
      </c>
      <c r="E34">
        <f>IFERROR(SEARCH("."&amp;$A$1&amp;"-",K34)+6,"")</f>
        <v/>
      </c>
      <c r="F34">
        <f>IFERROR(SEARCH(".",K34,E34),"")</f>
        <v/>
      </c>
      <c r="G34" s="256">
        <f>IFERROR(MID(K34,E34+4,F34-E34-4),"")</f>
        <v/>
      </c>
      <c r="H34">
        <f>IFERROR(VALUE(LEFT(G34,3)),"")</f>
        <v/>
      </c>
      <c r="J34">
        <f>J33+1</f>
        <v/>
      </c>
      <c r="K34">
        <f>INDEX(DATA!$2:$2,1,Names!J34)</f>
        <v/>
      </c>
      <c r="L34" s="278" t="n"/>
      <c r="M34">
        <f>IFERROR(IF(LEN(D34)&lt;3,VALUE(D34&amp;"."&amp;G34),""),"")</f>
        <v/>
      </c>
      <c r="N34">
        <f>IFERROR(IF(LEN(D34)=3,VALUE(G34),""),"")</f>
        <v/>
      </c>
      <c r="O34">
        <f>IFERROR(SMALL($M$5:$M$58,ROW()-4),"")</f>
        <v/>
      </c>
      <c r="P34">
        <f>_xlfn.IFNA(INDEX(INDIRECT(P$1&amp;P$2&amp;":"&amp;P$1&amp;P$3),MATCH(TRUE,INDEX(INDIRECT(P$1&amp;P$2&amp;":"&amp;P$1&amp;P$3)&gt;P33,0),)),"")</f>
        <v/>
      </c>
      <c r="Q34">
        <f>IFERROR(VALUE(LEFT(P34,SEARCH(".",P34)-1)),"")</f>
        <v/>
      </c>
      <c r="R34">
        <f>IFERROR(VALUE(MID(P34,SEARCH(".",P34)+1,3)),"")</f>
        <v/>
      </c>
      <c r="S34">
        <f>_xlfn.IFNA(INDEX(INDIRECT(S$1&amp;S$2&amp;":"&amp;S$1&amp;S$3),MATCH(TRUE,INDEX(INDIRECT(S$1&amp;S$2&amp;":"&amp;S$1&amp;S$3)&gt;S33,0),)),"")</f>
        <v/>
      </c>
      <c r="T34">
        <f>INDEX($R$5:$R$58,MATCH(S34,$Q$5:$Q$58,0))</f>
        <v/>
      </c>
      <c r="U34">
        <f>IFERROR(SMALL($S$5:$S$58,ROW()-4),"")</f>
        <v/>
      </c>
      <c r="V34">
        <f>U34</f>
        <v/>
      </c>
      <c r="W34">
        <f>T34</f>
        <v/>
      </c>
      <c r="Y34">
        <f>IFERROR(SMALL($N$5:$N$58,ROW()-4),"")</f>
        <v/>
      </c>
    </row>
    <row r="35">
      <c r="B35">
        <f>IFERROR(SEARCH("."&amp;$A$1&amp;".",K35)+6,"")</f>
        <v/>
      </c>
      <c r="C35">
        <f>IFERROR(SEARCH("."&amp;$A$1&amp;"-",K35),"")</f>
        <v/>
      </c>
      <c r="D35" s="256">
        <f>IFERROR(VALUE(MID(K35,B35,C35-B35)),"")</f>
        <v/>
      </c>
      <c r="E35">
        <f>IFERROR(SEARCH("."&amp;$A$1&amp;"-",K35)+6,"")</f>
        <v/>
      </c>
      <c r="F35">
        <f>IFERROR(SEARCH(".",K35,E35),"")</f>
        <v/>
      </c>
      <c r="G35" s="256">
        <f>IFERROR(MID(K35,E35+4,F35-E35-4),"")</f>
        <v/>
      </c>
      <c r="H35">
        <f>IFERROR(VALUE(LEFT(G35,3)),"")</f>
        <v/>
      </c>
      <c r="J35">
        <f>J34+1</f>
        <v/>
      </c>
      <c r="K35">
        <f>INDEX(DATA!$2:$2,1,Names!J35)</f>
        <v/>
      </c>
      <c r="L35" s="278" t="n"/>
      <c r="M35">
        <f>IFERROR(IF(LEN(D35)&lt;3,VALUE(D35&amp;"."&amp;G35),""),"")</f>
        <v/>
      </c>
      <c r="N35">
        <f>IFERROR(IF(LEN(D35)=3,VALUE(G35),""),"")</f>
        <v/>
      </c>
      <c r="O35">
        <f>IFERROR(SMALL($M$5:$M$58,ROW()-4),"")</f>
        <v/>
      </c>
      <c r="P35">
        <f>_xlfn.IFNA(INDEX(INDIRECT(P$1&amp;P$2&amp;":"&amp;P$1&amp;P$3),MATCH(TRUE,INDEX(INDIRECT(P$1&amp;P$2&amp;":"&amp;P$1&amp;P$3)&gt;P34,0),)),"")</f>
        <v/>
      </c>
      <c r="Q35">
        <f>IFERROR(VALUE(LEFT(P35,SEARCH(".",P35)-1)),"")</f>
        <v/>
      </c>
      <c r="R35">
        <f>IFERROR(VALUE(MID(P35,SEARCH(".",P35)+1,3)),"")</f>
        <v/>
      </c>
      <c r="S35">
        <f>_xlfn.IFNA(INDEX(INDIRECT(S$1&amp;S$2&amp;":"&amp;S$1&amp;S$3),MATCH(TRUE,INDEX(INDIRECT(S$1&amp;S$2&amp;":"&amp;S$1&amp;S$3)&gt;S34,0),)),"")</f>
        <v/>
      </c>
      <c r="T35">
        <f>INDEX($R$5:$R$58,MATCH(S35,$Q$5:$Q$58,0))</f>
        <v/>
      </c>
      <c r="U35">
        <f>IFERROR(SMALL($S$5:$S$58,ROW()-4),"")</f>
        <v/>
      </c>
      <c r="V35">
        <f>U35</f>
        <v/>
      </c>
      <c r="W35">
        <f>T35</f>
        <v/>
      </c>
      <c r="Y35">
        <f>IFERROR(SMALL($N$5:$N$58,ROW()-4),"")</f>
        <v/>
      </c>
    </row>
    <row r="36">
      <c r="B36">
        <f>IFERROR(SEARCH("."&amp;$A$1&amp;".",K36)+6,"")</f>
        <v/>
      </c>
      <c r="C36">
        <f>IFERROR(SEARCH("."&amp;$A$1&amp;"-",K36),"")</f>
        <v/>
      </c>
      <c r="D36" s="256">
        <f>IFERROR(VALUE(MID(K36,B36,C36-B36)),"")</f>
        <v/>
      </c>
      <c r="E36">
        <f>IFERROR(SEARCH("."&amp;$A$1&amp;"-",K36)+6,"")</f>
        <v/>
      </c>
      <c r="F36">
        <f>IFERROR(SEARCH(".",K36,E36),"")</f>
        <v/>
      </c>
      <c r="G36" s="256">
        <f>IFERROR(MID(K36,E36+4,F36-E36-4),"")</f>
        <v/>
      </c>
      <c r="H36">
        <f>IFERROR(VALUE(LEFT(G36,3)),"")</f>
        <v/>
      </c>
      <c r="J36">
        <f>J35+1</f>
        <v/>
      </c>
      <c r="K36">
        <f>INDEX(DATA!$2:$2,1,Names!J36)</f>
        <v/>
      </c>
      <c r="L36" s="278" t="n"/>
      <c r="M36">
        <f>IFERROR(IF(LEN(D36)&lt;3,VALUE(D36&amp;"."&amp;G36),""),"")</f>
        <v/>
      </c>
      <c r="N36">
        <f>IFERROR(IF(LEN(D36)=3,VALUE(G36),""),"")</f>
        <v/>
      </c>
      <c r="O36">
        <f>IFERROR(SMALL($M$5:$M$58,ROW()-4),"")</f>
        <v/>
      </c>
      <c r="P36">
        <f>_xlfn.IFNA(INDEX(INDIRECT(P$1&amp;P$2&amp;":"&amp;P$1&amp;P$3),MATCH(TRUE,INDEX(INDIRECT(P$1&amp;P$2&amp;":"&amp;P$1&amp;P$3)&gt;P35,0),)),"")</f>
        <v/>
      </c>
      <c r="Q36">
        <f>IFERROR(VALUE(LEFT(P36,SEARCH(".",P36)-1)),"")</f>
        <v/>
      </c>
      <c r="R36">
        <f>IFERROR(VALUE(MID(P36,SEARCH(".",P36)+1,3)),"")</f>
        <v/>
      </c>
      <c r="S36">
        <f>_xlfn.IFNA(INDEX(INDIRECT(S$1&amp;S$2&amp;":"&amp;S$1&amp;S$3),MATCH(TRUE,INDEX(INDIRECT(S$1&amp;S$2&amp;":"&amp;S$1&amp;S$3)&gt;S35,0),)),"")</f>
        <v/>
      </c>
      <c r="T36">
        <f>INDEX($R$5:$R$58,MATCH(S36,$Q$5:$Q$58,0))</f>
        <v/>
      </c>
      <c r="U36">
        <f>IFERROR(SMALL($S$5:$S$58,ROW()-4),"")</f>
        <v/>
      </c>
      <c r="V36">
        <f>U36</f>
        <v/>
      </c>
      <c r="W36">
        <f>T36</f>
        <v/>
      </c>
      <c r="Y36">
        <f>IFERROR(SMALL($N$5:$N$58,ROW()-4),"")</f>
        <v/>
      </c>
    </row>
    <row r="37">
      <c r="B37">
        <f>IFERROR(SEARCH("."&amp;$A$1&amp;".",K37)+6,"")</f>
        <v/>
      </c>
      <c r="C37">
        <f>IFERROR(SEARCH("."&amp;$A$1&amp;"-",K37),"")</f>
        <v/>
      </c>
      <c r="D37" s="256">
        <f>IFERROR(VALUE(MID(K37,B37,C37-B37)),"")</f>
        <v/>
      </c>
      <c r="E37">
        <f>IFERROR(SEARCH("."&amp;$A$1&amp;"-",K37)+6,"")</f>
        <v/>
      </c>
      <c r="F37">
        <f>IFERROR(SEARCH(".",K37,E37),"")</f>
        <v/>
      </c>
      <c r="G37" s="256">
        <f>IFERROR(MID(K37,E37+4,F37-E37-4),"")</f>
        <v/>
      </c>
      <c r="H37">
        <f>IFERROR(VALUE(LEFT(G37,3)),"")</f>
        <v/>
      </c>
      <c r="J37">
        <f>J36+1</f>
        <v/>
      </c>
      <c r="K37">
        <f>INDEX(DATA!$2:$2,1,Names!J37)</f>
        <v/>
      </c>
      <c r="L37" s="278" t="n"/>
      <c r="M37">
        <f>IFERROR(IF(LEN(D37)&lt;3,VALUE(D37&amp;"."&amp;G37),""),"")</f>
        <v/>
      </c>
      <c r="N37">
        <f>IFERROR(IF(LEN(D37)=3,VALUE(G37),""),"")</f>
        <v/>
      </c>
      <c r="O37">
        <f>IFERROR(SMALL($M$5:$M$58,ROW()-4),"")</f>
        <v/>
      </c>
      <c r="P37">
        <f>_xlfn.IFNA(INDEX(INDIRECT(P$1&amp;P$2&amp;":"&amp;P$1&amp;P$3),MATCH(TRUE,INDEX(INDIRECT(P$1&amp;P$2&amp;":"&amp;P$1&amp;P$3)&gt;P36,0),)),"")</f>
        <v/>
      </c>
      <c r="Q37">
        <f>IFERROR(VALUE(LEFT(P37,SEARCH(".",P37)-1)),"")</f>
        <v/>
      </c>
      <c r="R37">
        <f>IFERROR(VALUE(MID(P37,SEARCH(".",P37)+1,3)),"")</f>
        <v/>
      </c>
      <c r="S37">
        <f>_xlfn.IFNA(INDEX(INDIRECT(S$1&amp;S$2&amp;":"&amp;S$1&amp;S$3),MATCH(TRUE,INDEX(INDIRECT(S$1&amp;S$2&amp;":"&amp;S$1&amp;S$3)&gt;S36,0),)),"")</f>
        <v/>
      </c>
      <c r="T37">
        <f>INDEX($R$5:$R$58,MATCH(S37,$Q$5:$Q$58,0))</f>
        <v/>
      </c>
      <c r="U37">
        <f>IFERROR(SMALL($S$5:$S$58,ROW()-4),"")</f>
        <v/>
      </c>
      <c r="V37">
        <f>U37</f>
        <v/>
      </c>
      <c r="W37">
        <f>T37</f>
        <v/>
      </c>
      <c r="Y37">
        <f>IFERROR(SMALL($N$5:$N$58,ROW()-4),"")</f>
        <v/>
      </c>
    </row>
    <row r="38">
      <c r="B38">
        <f>IFERROR(SEARCH("."&amp;$A$1&amp;".",K38)+6,"")</f>
        <v/>
      </c>
      <c r="C38">
        <f>IFERROR(SEARCH("."&amp;$A$1&amp;"-",K38),"")</f>
        <v/>
      </c>
      <c r="D38" s="256">
        <f>IFERROR(VALUE(MID(K38,B38,C38-B38)),"")</f>
        <v/>
      </c>
      <c r="E38">
        <f>IFERROR(SEARCH("."&amp;$A$1&amp;"-",K38)+6,"")</f>
        <v/>
      </c>
      <c r="F38">
        <f>IFERROR(SEARCH(".",K38,E38),"")</f>
        <v/>
      </c>
      <c r="G38" s="256">
        <f>IFERROR(MID(K38,E38+4,F38-E38-4),"")</f>
        <v/>
      </c>
      <c r="H38">
        <f>IFERROR(VALUE(LEFT(G38,3)),"")</f>
        <v/>
      </c>
      <c r="J38">
        <f>J37+1</f>
        <v/>
      </c>
      <c r="K38">
        <f>INDEX(DATA!$2:$2,1,Names!J38)</f>
        <v/>
      </c>
      <c r="L38" s="278" t="n"/>
      <c r="M38">
        <f>IFERROR(IF(LEN(D38)&lt;3,VALUE(D38&amp;"."&amp;G38),""),"")</f>
        <v/>
      </c>
      <c r="N38">
        <f>IFERROR(IF(LEN(D38)=3,VALUE(G38),""),"")</f>
        <v/>
      </c>
      <c r="O38">
        <f>IFERROR(SMALL($M$5:$M$58,ROW()-4),"")</f>
        <v/>
      </c>
      <c r="P38">
        <f>_xlfn.IFNA(INDEX(INDIRECT(P$1&amp;P$2&amp;":"&amp;P$1&amp;P$3),MATCH(TRUE,INDEX(INDIRECT(P$1&amp;P$2&amp;":"&amp;P$1&amp;P$3)&gt;P37,0),)),"")</f>
        <v/>
      </c>
      <c r="Q38">
        <f>IFERROR(VALUE(LEFT(P38,SEARCH(".",P38)-1)),"")</f>
        <v/>
      </c>
      <c r="R38">
        <f>IFERROR(VALUE(MID(P38,SEARCH(".",P38)+1,3)),"")</f>
        <v/>
      </c>
      <c r="S38">
        <f>_xlfn.IFNA(INDEX(INDIRECT(S$1&amp;S$2&amp;":"&amp;S$1&amp;S$3),MATCH(TRUE,INDEX(INDIRECT(S$1&amp;S$2&amp;":"&amp;S$1&amp;S$3)&gt;S37,0),)),"")</f>
        <v/>
      </c>
      <c r="T38">
        <f>INDEX($R$5:$R$58,MATCH(S38,$Q$5:$Q$58,0))</f>
        <v/>
      </c>
      <c r="U38">
        <f>IFERROR(SMALL($S$5:$S$58,ROW()-4),"")</f>
        <v/>
      </c>
      <c r="V38">
        <f>U38</f>
        <v/>
      </c>
      <c r="W38">
        <f>T38</f>
        <v/>
      </c>
      <c r="Y38">
        <f>IFERROR(SMALL($N$5:$N$58,ROW()-4),"")</f>
        <v/>
      </c>
    </row>
    <row r="39">
      <c r="B39">
        <f>IFERROR(SEARCH("."&amp;$A$1&amp;".",K39)+6,"")</f>
        <v/>
      </c>
      <c r="C39">
        <f>IFERROR(SEARCH("."&amp;$A$1&amp;"-",K39),"")</f>
        <v/>
      </c>
      <c r="D39" s="256">
        <f>IFERROR(VALUE(MID(K39,B39,C39-B39)),"")</f>
        <v/>
      </c>
      <c r="E39">
        <f>IFERROR(SEARCH("."&amp;$A$1&amp;"-",K39)+6,"")</f>
        <v/>
      </c>
      <c r="F39">
        <f>IFERROR(SEARCH(".",K39,E39),"")</f>
        <v/>
      </c>
      <c r="G39" s="256">
        <f>IFERROR(MID(K39,E39+4,F39-E39-4),"")</f>
        <v/>
      </c>
      <c r="H39">
        <f>IFERROR(VALUE(LEFT(G39,3)),"")</f>
        <v/>
      </c>
      <c r="J39">
        <f>J38+1</f>
        <v/>
      </c>
      <c r="K39">
        <f>INDEX(DATA!$2:$2,1,Names!J39)</f>
        <v/>
      </c>
      <c r="L39" s="278" t="n"/>
      <c r="M39">
        <f>IFERROR(IF(LEN(D39)&lt;3,VALUE(D39&amp;"."&amp;G39),""),"")</f>
        <v/>
      </c>
      <c r="N39">
        <f>IFERROR(IF(LEN(D39)=3,VALUE(G39),""),"")</f>
        <v/>
      </c>
      <c r="O39">
        <f>IFERROR(SMALL($M$5:$M$58,ROW()-4),"")</f>
        <v/>
      </c>
      <c r="P39">
        <f>_xlfn.IFNA(INDEX(INDIRECT(P$1&amp;P$2&amp;":"&amp;P$1&amp;P$3),MATCH(TRUE,INDEX(INDIRECT(P$1&amp;P$2&amp;":"&amp;P$1&amp;P$3)&gt;P38,0),)),"")</f>
        <v/>
      </c>
      <c r="Q39">
        <f>IFERROR(VALUE(LEFT(P39,SEARCH(".",P39)-1)),"")</f>
        <v/>
      </c>
      <c r="R39">
        <f>IFERROR(VALUE(MID(P39,SEARCH(".",P39)+1,3)),"")</f>
        <v/>
      </c>
      <c r="S39">
        <f>_xlfn.IFNA(INDEX(INDIRECT(S$1&amp;S$2&amp;":"&amp;S$1&amp;S$3),MATCH(TRUE,INDEX(INDIRECT(S$1&amp;S$2&amp;":"&amp;S$1&amp;S$3)&gt;S38,0),)),"")</f>
        <v/>
      </c>
      <c r="T39">
        <f>INDEX($R$5:$R$58,MATCH(S39,$Q$5:$Q$58,0))</f>
        <v/>
      </c>
      <c r="U39">
        <f>IFERROR(SMALL($S$5:$S$58,ROW()-4),"")</f>
        <v/>
      </c>
      <c r="V39">
        <f>U39</f>
        <v/>
      </c>
      <c r="W39">
        <f>T39</f>
        <v/>
      </c>
      <c r="Y39">
        <f>IFERROR(SMALL($N$5:$N$58,ROW()-4),"")</f>
        <v/>
      </c>
    </row>
    <row r="40">
      <c r="B40">
        <f>IFERROR(SEARCH("."&amp;$A$1&amp;".",K40)+6,"")</f>
        <v/>
      </c>
      <c r="C40">
        <f>IFERROR(SEARCH("."&amp;$A$1&amp;"-",K40),"")</f>
        <v/>
      </c>
      <c r="D40" s="256">
        <f>IFERROR(VALUE(MID(K40,B40,C40-B40)),"")</f>
        <v/>
      </c>
      <c r="E40">
        <f>IFERROR(SEARCH("."&amp;$A$1&amp;"-",K40)+6,"")</f>
        <v/>
      </c>
      <c r="F40">
        <f>IFERROR(SEARCH(".",K40,E40),"")</f>
        <v/>
      </c>
      <c r="G40" s="256">
        <f>IFERROR(MID(K40,E40+4,F40-E40-4),"")</f>
        <v/>
      </c>
      <c r="H40">
        <f>IFERROR(VALUE(LEFT(G40,3)),"")</f>
        <v/>
      </c>
      <c r="J40">
        <f>J39+1</f>
        <v/>
      </c>
      <c r="K40">
        <f>INDEX(DATA!$2:$2,1,Names!J40)</f>
        <v/>
      </c>
      <c r="L40" s="278" t="n"/>
      <c r="M40">
        <f>IFERROR(IF(LEN(D40)&lt;3,VALUE(D40&amp;"."&amp;G40),""),"")</f>
        <v/>
      </c>
      <c r="N40">
        <f>IFERROR(IF(LEN(D40)=3,VALUE(G40),""),"")</f>
        <v/>
      </c>
      <c r="O40">
        <f>IFERROR(SMALL($M$5:$M$58,ROW()-4),"")</f>
        <v/>
      </c>
      <c r="P40">
        <f>_xlfn.IFNA(INDEX(INDIRECT(P$1&amp;P$2&amp;":"&amp;P$1&amp;P$3),MATCH(TRUE,INDEX(INDIRECT(P$1&amp;P$2&amp;":"&amp;P$1&amp;P$3)&gt;P39,0),)),"")</f>
        <v/>
      </c>
      <c r="Q40">
        <f>IFERROR(VALUE(LEFT(P40,SEARCH(".",P40)-1)),"")</f>
        <v/>
      </c>
      <c r="R40">
        <f>IFERROR(VALUE(MID(P40,SEARCH(".",P40)+1,3)),"")</f>
        <v/>
      </c>
      <c r="S40">
        <f>_xlfn.IFNA(INDEX(INDIRECT(S$1&amp;S$2&amp;":"&amp;S$1&amp;S$3),MATCH(TRUE,INDEX(INDIRECT(S$1&amp;S$2&amp;":"&amp;S$1&amp;S$3)&gt;S39,0),)),"")</f>
        <v/>
      </c>
      <c r="T40">
        <f>INDEX($R$5:$R$58,MATCH(S40,$Q$5:$Q$58,0))</f>
        <v/>
      </c>
      <c r="U40">
        <f>IFERROR(SMALL($S$5:$S$58,ROW()-4),"")</f>
        <v/>
      </c>
      <c r="V40">
        <f>U40</f>
        <v/>
      </c>
      <c r="W40">
        <f>T40</f>
        <v/>
      </c>
      <c r="Y40">
        <f>IFERROR(SMALL($N$5:$N$58,ROW()-4),"")</f>
        <v/>
      </c>
    </row>
    <row r="41">
      <c r="B41">
        <f>IFERROR(SEARCH("."&amp;$A$1&amp;".",K41)+6,"")</f>
        <v/>
      </c>
      <c r="C41">
        <f>IFERROR(SEARCH("."&amp;$A$1&amp;"-",K41),"")</f>
        <v/>
      </c>
      <c r="D41" s="256">
        <f>IFERROR(VALUE(MID(K41,B41,C41-B41)),"")</f>
        <v/>
      </c>
      <c r="E41">
        <f>IFERROR(SEARCH("."&amp;$A$1&amp;"-",K41)+6,"")</f>
        <v/>
      </c>
      <c r="F41">
        <f>IFERROR(SEARCH(".",K41,E41),"")</f>
        <v/>
      </c>
      <c r="G41" s="256">
        <f>IFERROR(MID(K41,E41+4,F41-E41-4),"")</f>
        <v/>
      </c>
      <c r="H41">
        <f>IFERROR(VALUE(LEFT(G41,3)),"")</f>
        <v/>
      </c>
      <c r="J41">
        <f>J40+1</f>
        <v/>
      </c>
      <c r="K41">
        <f>INDEX(DATA!$2:$2,1,Names!J41)</f>
        <v/>
      </c>
      <c r="L41" s="278" t="n"/>
      <c r="M41">
        <f>IFERROR(IF(LEN(D41)&lt;3,VALUE(D41&amp;"."&amp;G41),""),"")</f>
        <v/>
      </c>
      <c r="N41">
        <f>IFERROR(IF(LEN(D41)=3,VALUE(G41),""),"")</f>
        <v/>
      </c>
      <c r="O41">
        <f>IFERROR(SMALL($M$5:$M$58,ROW()-4),"")</f>
        <v/>
      </c>
      <c r="P41">
        <f>_xlfn.IFNA(INDEX(INDIRECT(P$1&amp;P$2&amp;":"&amp;P$1&amp;P$3),MATCH(TRUE,INDEX(INDIRECT(P$1&amp;P$2&amp;":"&amp;P$1&amp;P$3)&gt;P40,0),)),"")</f>
        <v/>
      </c>
      <c r="Q41">
        <f>IFERROR(VALUE(LEFT(P41,SEARCH(".",P41)-1)),"")</f>
        <v/>
      </c>
      <c r="R41">
        <f>IFERROR(VALUE(MID(P41,SEARCH(".",P41)+1,3)),"")</f>
        <v/>
      </c>
      <c r="S41">
        <f>_xlfn.IFNA(INDEX(INDIRECT(S$1&amp;S$2&amp;":"&amp;S$1&amp;S$3),MATCH(TRUE,INDEX(INDIRECT(S$1&amp;S$2&amp;":"&amp;S$1&amp;S$3)&gt;S40,0),)),"")</f>
        <v/>
      </c>
      <c r="T41">
        <f>INDEX($R$5:$R$58,MATCH(S41,$Q$5:$Q$58,0))</f>
        <v/>
      </c>
      <c r="U41">
        <f>IFERROR(SMALL($S$5:$S$58,ROW()-4),"")</f>
        <v/>
      </c>
      <c r="V41">
        <f>U41</f>
        <v/>
      </c>
      <c r="W41">
        <f>T41</f>
        <v/>
      </c>
      <c r="Y41">
        <f>IFERROR(SMALL($N$5:$N$58,ROW()-4),"")</f>
        <v/>
      </c>
    </row>
    <row r="42">
      <c r="B42">
        <f>IFERROR(SEARCH("."&amp;$A$1&amp;".",K42)+6,"")</f>
        <v/>
      </c>
      <c r="C42">
        <f>IFERROR(SEARCH("."&amp;$A$1&amp;"-",K42),"")</f>
        <v/>
      </c>
      <c r="D42" s="256">
        <f>IFERROR(VALUE(MID(K42,B42,C42-B42)),"")</f>
        <v/>
      </c>
      <c r="E42">
        <f>IFERROR(SEARCH("."&amp;$A$1&amp;"-",K42)+6,"")</f>
        <v/>
      </c>
      <c r="F42">
        <f>IFERROR(SEARCH(".",K42,E42),"")</f>
        <v/>
      </c>
      <c r="G42" s="256">
        <f>IFERROR(MID(K42,E42+4,F42-E42-4),"")</f>
        <v/>
      </c>
      <c r="H42">
        <f>IFERROR(VALUE(LEFT(G42,3)),"")</f>
        <v/>
      </c>
      <c r="J42">
        <f>J41+1</f>
        <v/>
      </c>
      <c r="K42">
        <f>INDEX(DATA!$2:$2,1,Names!J42)</f>
        <v/>
      </c>
      <c r="L42" s="278" t="n"/>
      <c r="M42">
        <f>IFERROR(IF(LEN(D42)&lt;3,VALUE(D42&amp;"."&amp;G42),""),"")</f>
        <v/>
      </c>
      <c r="N42">
        <f>IFERROR(IF(LEN(D42)=3,VALUE(G42),""),"")</f>
        <v/>
      </c>
      <c r="O42">
        <f>IFERROR(SMALL($M$5:$M$58,ROW()-4),"")</f>
        <v/>
      </c>
      <c r="P42">
        <f>_xlfn.IFNA(INDEX(INDIRECT(P$1&amp;P$2&amp;":"&amp;P$1&amp;P$3),MATCH(TRUE,INDEX(INDIRECT(P$1&amp;P$2&amp;":"&amp;P$1&amp;P$3)&gt;P41,0),)),"")</f>
        <v/>
      </c>
      <c r="Q42">
        <f>IFERROR(VALUE(LEFT(P42,SEARCH(".",P42)-1)),"")</f>
        <v/>
      </c>
      <c r="R42">
        <f>IFERROR(VALUE(MID(P42,SEARCH(".",P42)+1,3)),"")</f>
        <v/>
      </c>
      <c r="S42">
        <f>_xlfn.IFNA(INDEX(INDIRECT(S$1&amp;S$2&amp;":"&amp;S$1&amp;S$3),MATCH(TRUE,INDEX(INDIRECT(S$1&amp;S$2&amp;":"&amp;S$1&amp;S$3)&gt;S41,0),)),"")</f>
        <v/>
      </c>
      <c r="T42">
        <f>INDEX($R$5:$R$58,MATCH(S42,$Q$5:$Q$58,0))</f>
        <v/>
      </c>
      <c r="U42">
        <f>IFERROR(SMALL($S$5:$S$58,ROW()-4),"")</f>
        <v/>
      </c>
      <c r="V42">
        <f>U42</f>
        <v/>
      </c>
      <c r="W42">
        <f>T42</f>
        <v/>
      </c>
      <c r="Y42">
        <f>IFERROR(SMALL($N$5:$N$58,ROW()-4),"")</f>
        <v/>
      </c>
    </row>
    <row r="43">
      <c r="B43">
        <f>IFERROR(SEARCH("."&amp;$A$1&amp;".",K43)+6,"")</f>
        <v/>
      </c>
      <c r="C43">
        <f>IFERROR(SEARCH("."&amp;$A$1&amp;"-",K43),"")</f>
        <v/>
      </c>
      <c r="D43" s="256">
        <f>IFERROR(VALUE(MID(K43,B43,C43-B43)),"")</f>
        <v/>
      </c>
      <c r="E43">
        <f>IFERROR(SEARCH("."&amp;$A$1&amp;"-",K43)+6,"")</f>
        <v/>
      </c>
      <c r="F43">
        <f>IFERROR(SEARCH(".",K43,E43),"")</f>
        <v/>
      </c>
      <c r="G43" s="256">
        <f>IFERROR(MID(K43,E43+4,F43-E43-4),"")</f>
        <v/>
      </c>
      <c r="H43">
        <f>IFERROR(VALUE(LEFT(G43,3)),"")</f>
        <v/>
      </c>
      <c r="J43">
        <f>J42+1</f>
        <v/>
      </c>
      <c r="K43">
        <f>INDEX(DATA!$2:$2,1,Names!J43)</f>
        <v/>
      </c>
      <c r="L43" s="278" t="n"/>
      <c r="M43">
        <f>IFERROR(IF(LEN(D43)&lt;3,VALUE(D43&amp;"."&amp;G43),""),"")</f>
        <v/>
      </c>
      <c r="N43">
        <f>IFERROR(IF(LEN(D43)=3,VALUE(G43),""),"")</f>
        <v/>
      </c>
      <c r="O43">
        <f>IFERROR(SMALL($M$5:$M$58,ROW()-4),"")</f>
        <v/>
      </c>
      <c r="P43">
        <f>_xlfn.IFNA(INDEX(INDIRECT(P$1&amp;P$2&amp;":"&amp;P$1&amp;P$3),MATCH(TRUE,INDEX(INDIRECT(P$1&amp;P$2&amp;":"&amp;P$1&amp;P$3)&gt;P42,0),)),"")</f>
        <v/>
      </c>
      <c r="Q43">
        <f>IFERROR(VALUE(LEFT(P43,SEARCH(".",P43)-1)),"")</f>
        <v/>
      </c>
      <c r="R43">
        <f>IFERROR(VALUE(MID(P43,SEARCH(".",P43)+1,3)),"")</f>
        <v/>
      </c>
      <c r="S43">
        <f>_xlfn.IFNA(INDEX(INDIRECT(S$1&amp;S$2&amp;":"&amp;S$1&amp;S$3),MATCH(TRUE,INDEX(INDIRECT(S$1&amp;S$2&amp;":"&amp;S$1&amp;S$3)&gt;S42,0),)),"")</f>
        <v/>
      </c>
      <c r="T43">
        <f>INDEX($R$5:$R$58,MATCH(S43,$Q$5:$Q$58,0))</f>
        <v/>
      </c>
      <c r="U43">
        <f>IFERROR(SMALL($S$5:$S$58,ROW()-4),"")</f>
        <v/>
      </c>
      <c r="V43">
        <f>U43</f>
        <v/>
      </c>
      <c r="W43">
        <f>T43</f>
        <v/>
      </c>
      <c r="Y43">
        <f>IFERROR(SMALL($N$5:$N$58,ROW()-4),"")</f>
        <v/>
      </c>
    </row>
    <row r="44">
      <c r="B44">
        <f>IFERROR(SEARCH("."&amp;$A$1&amp;".",K44)+6,"")</f>
        <v/>
      </c>
      <c r="C44">
        <f>IFERROR(SEARCH("."&amp;$A$1&amp;"-",K44),"")</f>
        <v/>
      </c>
      <c r="D44" s="256">
        <f>IFERROR(VALUE(MID(K44,B44,C44-B44)),"")</f>
        <v/>
      </c>
      <c r="E44">
        <f>IFERROR(SEARCH("."&amp;$A$1&amp;"-",K44)+6,"")</f>
        <v/>
      </c>
      <c r="F44">
        <f>IFERROR(SEARCH(".",K44,E44),"")</f>
        <v/>
      </c>
      <c r="G44" s="256">
        <f>IFERROR(MID(K44,E44+4,F44-E44-4),"")</f>
        <v/>
      </c>
      <c r="H44">
        <f>IFERROR(VALUE(LEFT(G44,3)),"")</f>
        <v/>
      </c>
      <c r="J44">
        <f>J43+1</f>
        <v/>
      </c>
      <c r="K44">
        <f>INDEX(DATA!$2:$2,1,Names!J44)</f>
        <v/>
      </c>
      <c r="L44" s="278" t="n"/>
      <c r="M44">
        <f>IFERROR(IF(LEN(D44)&lt;3,VALUE(D44&amp;"."&amp;G44),""),"")</f>
        <v/>
      </c>
      <c r="N44">
        <f>IFERROR(IF(LEN(D44)=3,VALUE(G44),""),"")</f>
        <v/>
      </c>
      <c r="O44">
        <f>IFERROR(SMALL($M$5:$M$58,ROW()-4),"")</f>
        <v/>
      </c>
      <c r="P44">
        <f>_xlfn.IFNA(INDEX(INDIRECT(P$1&amp;P$2&amp;":"&amp;P$1&amp;P$3),MATCH(TRUE,INDEX(INDIRECT(P$1&amp;P$2&amp;":"&amp;P$1&amp;P$3)&gt;P43,0),)),"")</f>
        <v/>
      </c>
      <c r="Q44">
        <f>IFERROR(VALUE(LEFT(P44,SEARCH(".",P44)-1)),"")</f>
        <v/>
      </c>
      <c r="R44">
        <f>IFERROR(VALUE(MID(P44,SEARCH(".",P44)+1,3)),"")</f>
        <v/>
      </c>
      <c r="S44">
        <f>_xlfn.IFNA(INDEX(INDIRECT(S$1&amp;S$2&amp;":"&amp;S$1&amp;S$3),MATCH(TRUE,INDEX(INDIRECT(S$1&amp;S$2&amp;":"&amp;S$1&amp;S$3)&gt;S43,0),)),"")</f>
        <v/>
      </c>
      <c r="T44">
        <f>INDEX($R$5:$R$58,MATCH(S44,$Q$5:$Q$58,0))</f>
        <v/>
      </c>
      <c r="U44">
        <f>IFERROR(SMALL($S$5:$S$58,ROW()-4),"")</f>
        <v/>
      </c>
      <c r="V44">
        <f>U44</f>
        <v/>
      </c>
      <c r="W44">
        <f>T44</f>
        <v/>
      </c>
      <c r="Y44">
        <f>IFERROR(SMALL($N$5:$N$58,ROW()-4),"")</f>
        <v/>
      </c>
    </row>
    <row r="45">
      <c r="B45">
        <f>IFERROR(SEARCH("."&amp;$A$1&amp;".",K45)+6,"")</f>
        <v/>
      </c>
      <c r="C45">
        <f>IFERROR(SEARCH("."&amp;$A$1&amp;"-",K45),"")</f>
        <v/>
      </c>
      <c r="D45" s="256">
        <f>IFERROR(VALUE(MID(K45,B45,C45-B45)),"")</f>
        <v/>
      </c>
      <c r="E45">
        <f>IFERROR(SEARCH("."&amp;$A$1&amp;"-",K45)+6,"")</f>
        <v/>
      </c>
      <c r="F45">
        <f>IFERROR(SEARCH(".",K45,E45),"")</f>
        <v/>
      </c>
      <c r="G45" s="256">
        <f>IFERROR(MID(K45,E45+4,F45-E45-4),"")</f>
        <v/>
      </c>
      <c r="H45">
        <f>IFERROR(VALUE(LEFT(G45,3)),"")</f>
        <v/>
      </c>
      <c r="J45">
        <f>J44+1</f>
        <v/>
      </c>
      <c r="K45">
        <f>INDEX(DATA!$2:$2,1,Names!J45)</f>
        <v/>
      </c>
      <c r="L45" s="278" t="n"/>
      <c r="M45">
        <f>IFERROR(IF(LEN(D45)&lt;3,VALUE(D45&amp;"."&amp;G45),""),"")</f>
        <v/>
      </c>
      <c r="N45">
        <f>IFERROR(IF(LEN(D45)=3,VALUE(G45),""),"")</f>
        <v/>
      </c>
      <c r="O45">
        <f>IFERROR(SMALL($M$5:$M$58,ROW()-4),"")</f>
        <v/>
      </c>
      <c r="P45">
        <f>_xlfn.IFNA(INDEX(INDIRECT(P$1&amp;P$2&amp;":"&amp;P$1&amp;P$3),MATCH(TRUE,INDEX(INDIRECT(P$1&amp;P$2&amp;":"&amp;P$1&amp;P$3)&gt;P44,0),)),"")</f>
        <v/>
      </c>
      <c r="Q45">
        <f>IFERROR(VALUE(LEFT(P45,SEARCH(".",P45)-1)),"")</f>
        <v/>
      </c>
      <c r="R45">
        <f>IFERROR(VALUE(MID(P45,SEARCH(".",P45)+1,3)),"")</f>
        <v/>
      </c>
      <c r="S45">
        <f>_xlfn.IFNA(INDEX(INDIRECT(S$1&amp;S$2&amp;":"&amp;S$1&amp;S$3),MATCH(TRUE,INDEX(INDIRECT(S$1&amp;S$2&amp;":"&amp;S$1&amp;S$3)&gt;S44,0),)),"")</f>
        <v/>
      </c>
      <c r="T45">
        <f>INDEX($R$5:$R$58,MATCH(S45,$Q$5:$Q$58,0))</f>
        <v/>
      </c>
      <c r="U45">
        <f>IFERROR(SMALL($S$5:$S$58,ROW()-4),"")</f>
        <v/>
      </c>
      <c r="V45">
        <f>U45</f>
        <v/>
      </c>
      <c r="W45">
        <f>T45</f>
        <v/>
      </c>
      <c r="Y45">
        <f>IFERROR(SMALL($N$5:$N$58,ROW()-4),"")</f>
        <v/>
      </c>
    </row>
    <row r="46">
      <c r="B46">
        <f>IFERROR(SEARCH("."&amp;$A$1&amp;".",K46)+6,"")</f>
        <v/>
      </c>
      <c r="C46">
        <f>IFERROR(SEARCH("."&amp;$A$1&amp;"-",K46),"")</f>
        <v/>
      </c>
      <c r="D46" s="256">
        <f>IFERROR(VALUE(MID(K46,B46,C46-B46)),"")</f>
        <v/>
      </c>
      <c r="E46">
        <f>IFERROR(SEARCH("."&amp;$A$1&amp;"-",K46)+6,"")</f>
        <v/>
      </c>
      <c r="F46">
        <f>IFERROR(SEARCH(".",K46,E46),"")</f>
        <v/>
      </c>
      <c r="G46" s="256">
        <f>IFERROR(MID(K46,E46+4,F46-E46-4),"")</f>
        <v/>
      </c>
      <c r="H46">
        <f>IFERROR(VALUE(LEFT(G46,3)),"")</f>
        <v/>
      </c>
      <c r="J46">
        <f>J45+1</f>
        <v/>
      </c>
      <c r="K46">
        <f>INDEX(DATA!$2:$2,1,Names!J46)</f>
        <v/>
      </c>
      <c r="L46" s="278" t="n"/>
      <c r="M46">
        <f>IFERROR(IF(LEN(D46)&lt;3,VALUE(D46&amp;"."&amp;G46),""),"")</f>
        <v/>
      </c>
      <c r="N46">
        <f>IFERROR(IF(LEN(D46)=3,VALUE(G46),""),"")</f>
        <v/>
      </c>
      <c r="O46">
        <f>IFERROR(SMALL($M$5:$M$58,ROW()-4),"")</f>
        <v/>
      </c>
      <c r="P46">
        <f>_xlfn.IFNA(INDEX(INDIRECT(P$1&amp;P$2&amp;":"&amp;P$1&amp;P$3),MATCH(TRUE,INDEX(INDIRECT(P$1&amp;P$2&amp;":"&amp;P$1&amp;P$3)&gt;P45,0),)),"")</f>
        <v/>
      </c>
      <c r="Q46">
        <f>IFERROR(VALUE(LEFT(P46,SEARCH(".",P46)-1)),"")</f>
        <v/>
      </c>
      <c r="R46">
        <f>IFERROR(VALUE(MID(P46,SEARCH(".",P46)+1,3)),"")</f>
        <v/>
      </c>
      <c r="S46">
        <f>_xlfn.IFNA(INDEX(INDIRECT(S$1&amp;S$2&amp;":"&amp;S$1&amp;S$3),MATCH(TRUE,INDEX(INDIRECT(S$1&amp;S$2&amp;":"&amp;S$1&amp;S$3)&gt;S45,0),)),"")</f>
        <v/>
      </c>
      <c r="T46">
        <f>INDEX($R$5:$R$58,MATCH(S46,$Q$5:$Q$58,0))</f>
        <v/>
      </c>
      <c r="U46">
        <f>IFERROR(SMALL($S$5:$S$58,ROW()-4),"")</f>
        <v/>
      </c>
      <c r="V46">
        <f>U46</f>
        <v/>
      </c>
      <c r="W46">
        <f>T46</f>
        <v/>
      </c>
      <c r="Y46">
        <f>IFERROR(SMALL($N$5:$N$58,ROW()-4),"")</f>
        <v/>
      </c>
    </row>
    <row r="47">
      <c r="B47">
        <f>IFERROR(SEARCH("."&amp;$A$1&amp;".",K47)+6,"")</f>
        <v/>
      </c>
      <c r="C47">
        <f>IFERROR(SEARCH("."&amp;$A$1&amp;"-",K47),"")</f>
        <v/>
      </c>
      <c r="D47" s="256">
        <f>IFERROR(VALUE(MID(K47,B47,C47-B47)),"")</f>
        <v/>
      </c>
      <c r="E47">
        <f>IFERROR(SEARCH("."&amp;$A$1&amp;"-",K47)+6,"")</f>
        <v/>
      </c>
      <c r="F47">
        <f>IFERROR(SEARCH(".",K47,E47),"")</f>
        <v/>
      </c>
      <c r="G47" s="256">
        <f>IFERROR(MID(K47,E47+4,F47-E47-4),"")</f>
        <v/>
      </c>
      <c r="H47">
        <f>IFERROR(VALUE(LEFT(G47,3)),"")</f>
        <v/>
      </c>
      <c r="J47">
        <f>J46+1</f>
        <v/>
      </c>
      <c r="K47">
        <f>INDEX(DATA!$2:$2,1,Names!J47)</f>
        <v/>
      </c>
      <c r="L47" s="278" t="n"/>
      <c r="M47">
        <f>IFERROR(IF(LEN(D47)&lt;3,VALUE(D47&amp;"."&amp;G47),""),"")</f>
        <v/>
      </c>
      <c r="N47">
        <f>IFERROR(IF(LEN(D47)=3,VALUE(G47),""),"")</f>
        <v/>
      </c>
      <c r="O47">
        <f>IFERROR(SMALL($M$5:$M$58,ROW()-4),"")</f>
        <v/>
      </c>
      <c r="P47">
        <f>_xlfn.IFNA(INDEX(INDIRECT(P$1&amp;P$2&amp;":"&amp;P$1&amp;P$3),MATCH(TRUE,INDEX(INDIRECT(P$1&amp;P$2&amp;":"&amp;P$1&amp;P$3)&gt;P46,0),)),"")</f>
        <v/>
      </c>
      <c r="Q47">
        <f>IFERROR(VALUE(LEFT(P47,SEARCH(".",P47)-1)),"")</f>
        <v/>
      </c>
      <c r="R47">
        <f>IFERROR(VALUE(MID(P47,SEARCH(".",P47)+1,3)),"")</f>
        <v/>
      </c>
      <c r="S47">
        <f>_xlfn.IFNA(INDEX(INDIRECT(S$1&amp;S$2&amp;":"&amp;S$1&amp;S$3),MATCH(TRUE,INDEX(INDIRECT(S$1&amp;S$2&amp;":"&amp;S$1&amp;S$3)&gt;S46,0),)),"")</f>
        <v/>
      </c>
      <c r="T47">
        <f>INDEX($R$5:$R$58,MATCH(S47,$Q$5:$Q$58,0))</f>
        <v/>
      </c>
      <c r="U47">
        <f>IFERROR(SMALL($S$5:$S$58,ROW()-4),"")</f>
        <v/>
      </c>
      <c r="V47">
        <f>U47</f>
        <v/>
      </c>
      <c r="W47">
        <f>T47</f>
        <v/>
      </c>
      <c r="Y47">
        <f>IFERROR(SMALL($N$5:$N$58,ROW()-4),"")</f>
        <v/>
      </c>
    </row>
    <row r="48">
      <c r="B48">
        <f>IFERROR(SEARCH("."&amp;$A$1&amp;".",K48)+6,"")</f>
        <v/>
      </c>
      <c r="C48">
        <f>IFERROR(SEARCH("."&amp;$A$1&amp;"-",K48),"")</f>
        <v/>
      </c>
      <c r="D48" s="256">
        <f>IFERROR(VALUE(MID(K48,B48,C48-B48)),"")</f>
        <v/>
      </c>
      <c r="E48">
        <f>IFERROR(SEARCH("."&amp;$A$1&amp;"-",K48)+6,"")</f>
        <v/>
      </c>
      <c r="F48">
        <f>IFERROR(SEARCH(".",K48,E48),"")</f>
        <v/>
      </c>
      <c r="G48" s="256">
        <f>IFERROR(MID(K48,E48+4,F48-E48-4),"")</f>
        <v/>
      </c>
      <c r="H48">
        <f>IFERROR(VALUE(LEFT(G48,3)),"")</f>
        <v/>
      </c>
      <c r="J48">
        <f>J47+1</f>
        <v/>
      </c>
      <c r="K48">
        <f>INDEX(DATA!$2:$2,1,Names!J48)</f>
        <v/>
      </c>
      <c r="L48" s="278" t="n"/>
      <c r="M48">
        <f>IFERROR(IF(LEN(D48)&lt;3,VALUE(D48&amp;"."&amp;G48),""),"")</f>
        <v/>
      </c>
      <c r="N48">
        <f>IFERROR(IF(LEN(D48)=3,VALUE(G48),""),"")</f>
        <v/>
      </c>
      <c r="O48">
        <f>IFERROR(SMALL($M$5:$M$58,ROW()-4),"")</f>
        <v/>
      </c>
      <c r="P48">
        <f>_xlfn.IFNA(INDEX(INDIRECT(P$1&amp;P$2&amp;":"&amp;P$1&amp;P$3),MATCH(TRUE,INDEX(INDIRECT(P$1&amp;P$2&amp;":"&amp;P$1&amp;P$3)&gt;P47,0),)),"")</f>
        <v/>
      </c>
      <c r="Q48">
        <f>IFERROR(VALUE(LEFT(P48,SEARCH(".",P48)-1)),"")</f>
        <v/>
      </c>
      <c r="R48">
        <f>IFERROR(VALUE(MID(P48,SEARCH(".",P48)+1,3)),"")</f>
        <v/>
      </c>
      <c r="S48">
        <f>_xlfn.IFNA(INDEX(INDIRECT(S$1&amp;S$2&amp;":"&amp;S$1&amp;S$3),MATCH(TRUE,INDEX(INDIRECT(S$1&amp;S$2&amp;":"&amp;S$1&amp;S$3)&gt;S47,0),)),"")</f>
        <v/>
      </c>
      <c r="T48">
        <f>INDEX($R$5:$R$58,MATCH(S48,$Q$5:$Q$58,0))</f>
        <v/>
      </c>
      <c r="U48">
        <f>IFERROR(SMALL($S$5:$S$58,ROW()-4),"")</f>
        <v/>
      </c>
      <c r="V48">
        <f>U48</f>
        <v/>
      </c>
      <c r="W48">
        <f>T48</f>
        <v/>
      </c>
      <c r="Y48">
        <f>IFERROR(SMALL($N$5:$N$58,ROW()-4),"")</f>
        <v/>
      </c>
    </row>
    <row r="49">
      <c r="B49">
        <f>IFERROR(SEARCH("."&amp;$A$1&amp;".",K49)+6,"")</f>
        <v/>
      </c>
      <c r="C49">
        <f>IFERROR(SEARCH("."&amp;$A$1&amp;"-",K49),"")</f>
        <v/>
      </c>
      <c r="D49" s="256">
        <f>IFERROR(VALUE(MID(K49,B49,C49-B49)),"")</f>
        <v/>
      </c>
      <c r="E49">
        <f>IFERROR(SEARCH("."&amp;$A$1&amp;"-",K49)+6,"")</f>
        <v/>
      </c>
      <c r="F49">
        <f>IFERROR(SEARCH(".",K49,E49),"")</f>
        <v/>
      </c>
      <c r="G49" s="256">
        <f>IFERROR(MID(K49,E49+4,F49-E49-4),"")</f>
        <v/>
      </c>
      <c r="H49">
        <f>IFERROR(VALUE(LEFT(G49,3)),"")</f>
        <v/>
      </c>
      <c r="J49">
        <f>J48+1</f>
        <v/>
      </c>
      <c r="K49">
        <f>INDEX(DATA!$2:$2,1,Names!J49)</f>
        <v/>
      </c>
      <c r="L49" s="278" t="n"/>
      <c r="M49">
        <f>IFERROR(IF(LEN(D49)&lt;3,VALUE(D49&amp;"."&amp;G49),""),"")</f>
        <v/>
      </c>
      <c r="N49">
        <f>IFERROR(IF(LEN(D49)=3,VALUE(G49),""),"")</f>
        <v/>
      </c>
      <c r="O49">
        <f>IFERROR(SMALL($M$5:$M$58,ROW()-4),"")</f>
        <v/>
      </c>
      <c r="P49">
        <f>_xlfn.IFNA(INDEX(INDIRECT(P$1&amp;P$2&amp;":"&amp;P$1&amp;P$3),MATCH(TRUE,INDEX(INDIRECT(P$1&amp;P$2&amp;":"&amp;P$1&amp;P$3)&gt;P48,0),)),"")</f>
        <v/>
      </c>
      <c r="Q49">
        <f>IFERROR(VALUE(LEFT(P49,SEARCH(".",P49)-1)),"")</f>
        <v/>
      </c>
      <c r="R49">
        <f>IFERROR(VALUE(MID(P49,SEARCH(".",P49)+1,3)),"")</f>
        <v/>
      </c>
      <c r="S49">
        <f>_xlfn.IFNA(INDEX(INDIRECT(S$1&amp;S$2&amp;":"&amp;S$1&amp;S$3),MATCH(TRUE,INDEX(INDIRECT(S$1&amp;S$2&amp;":"&amp;S$1&amp;S$3)&gt;S48,0),)),"")</f>
        <v/>
      </c>
      <c r="T49">
        <f>INDEX($R$5:$R$58,MATCH(S49,$Q$5:$Q$58,0))</f>
        <v/>
      </c>
      <c r="U49">
        <f>IFERROR(SMALL($S$5:$S$58,ROW()-4),"")</f>
        <v/>
      </c>
      <c r="V49">
        <f>U49</f>
        <v/>
      </c>
      <c r="W49">
        <f>T49</f>
        <v/>
      </c>
      <c r="Y49">
        <f>IFERROR(SMALL($N$5:$N$58,ROW()-4),"")</f>
        <v/>
      </c>
    </row>
    <row r="50">
      <c r="B50">
        <f>IFERROR(SEARCH("."&amp;$A$1&amp;".",K50)+6,"")</f>
        <v/>
      </c>
      <c r="C50">
        <f>IFERROR(SEARCH("."&amp;$A$1&amp;"-",K50),"")</f>
        <v/>
      </c>
      <c r="D50" s="256">
        <f>IFERROR(VALUE(MID(K50,B50,C50-B50)),"")</f>
        <v/>
      </c>
      <c r="E50">
        <f>IFERROR(SEARCH("."&amp;$A$1&amp;"-",K50)+6,"")</f>
        <v/>
      </c>
      <c r="F50">
        <f>IFERROR(SEARCH(".",K50,E50),"")</f>
        <v/>
      </c>
      <c r="G50" s="256">
        <f>IFERROR(MID(K50,E50+4,F50-E50-4),"")</f>
        <v/>
      </c>
      <c r="H50">
        <f>IFERROR(VALUE(LEFT(G50,3)),"")</f>
        <v/>
      </c>
      <c r="J50">
        <f>J49+1</f>
        <v/>
      </c>
      <c r="K50">
        <f>INDEX(DATA!$2:$2,1,Names!J50)</f>
        <v/>
      </c>
      <c r="L50" s="278" t="n"/>
      <c r="M50">
        <f>IFERROR(IF(LEN(D50)&lt;3,VALUE(D50&amp;"."&amp;G50),""),"")</f>
        <v/>
      </c>
      <c r="N50">
        <f>IFERROR(IF(LEN(D50)=3,VALUE(G50),""),"")</f>
        <v/>
      </c>
      <c r="O50">
        <f>IFERROR(SMALL($M$5:$M$58,ROW()-4),"")</f>
        <v/>
      </c>
      <c r="P50">
        <f>_xlfn.IFNA(INDEX(INDIRECT(P$1&amp;P$2&amp;":"&amp;P$1&amp;P$3),MATCH(TRUE,INDEX(INDIRECT(P$1&amp;P$2&amp;":"&amp;P$1&amp;P$3)&gt;P49,0),)),"")</f>
        <v/>
      </c>
      <c r="Q50">
        <f>IFERROR(VALUE(LEFT(P50,SEARCH(".",P50)-1)),"")</f>
        <v/>
      </c>
      <c r="R50">
        <f>IFERROR(VALUE(MID(P50,SEARCH(".",P50)+1,3)),"")</f>
        <v/>
      </c>
      <c r="S50">
        <f>_xlfn.IFNA(INDEX(INDIRECT(S$1&amp;S$2&amp;":"&amp;S$1&amp;S$3),MATCH(TRUE,INDEX(INDIRECT(S$1&amp;S$2&amp;":"&amp;S$1&amp;S$3)&gt;S49,0),)),"")</f>
        <v/>
      </c>
      <c r="T50">
        <f>INDEX($R$5:$R$58,MATCH(S50,$Q$5:$Q$58,0))</f>
        <v/>
      </c>
      <c r="U50">
        <f>IFERROR(SMALL($S$5:$S$58,ROW()-4),"")</f>
        <v/>
      </c>
      <c r="V50">
        <f>U50</f>
        <v/>
      </c>
      <c r="W50">
        <f>T50</f>
        <v/>
      </c>
      <c r="Y50">
        <f>IFERROR(SMALL($N$5:$N$58,ROW()-4),"")</f>
        <v/>
      </c>
    </row>
    <row r="51">
      <c r="B51">
        <f>IFERROR(SEARCH("."&amp;$A$1&amp;".",K51)+6,"")</f>
        <v/>
      </c>
      <c r="C51">
        <f>IFERROR(SEARCH("."&amp;$A$1&amp;"-",K51),"")</f>
        <v/>
      </c>
      <c r="D51" s="256">
        <f>IFERROR(VALUE(MID(K51,B51,C51-B51)),"")</f>
        <v/>
      </c>
      <c r="E51">
        <f>IFERROR(SEARCH("."&amp;$A$1&amp;"-",K51)+6,"")</f>
        <v/>
      </c>
      <c r="F51">
        <f>IFERROR(SEARCH(".",K51,E51),"")</f>
        <v/>
      </c>
      <c r="G51" s="256">
        <f>IFERROR(MID(K51,E51+4,F51-E51-4),"")</f>
        <v/>
      </c>
      <c r="H51">
        <f>IFERROR(VALUE(LEFT(G51,3)),"")</f>
        <v/>
      </c>
      <c r="J51">
        <f>J50+1</f>
        <v/>
      </c>
      <c r="K51">
        <f>INDEX(DATA!$2:$2,1,Names!J51)</f>
        <v/>
      </c>
      <c r="L51" s="278" t="n"/>
      <c r="M51">
        <f>IFERROR(IF(LEN(D51)&lt;3,VALUE(D51&amp;"."&amp;G51),""),"")</f>
        <v/>
      </c>
      <c r="N51">
        <f>IFERROR(IF(LEN(D51)=3,VALUE(G51),""),"")</f>
        <v/>
      </c>
      <c r="O51">
        <f>IFERROR(SMALL($M$5:$M$58,ROW()-4),"")</f>
        <v/>
      </c>
      <c r="P51">
        <f>_xlfn.IFNA(INDEX(INDIRECT(P$1&amp;P$2&amp;":"&amp;P$1&amp;P$3),MATCH(TRUE,INDEX(INDIRECT(P$1&amp;P$2&amp;":"&amp;P$1&amp;P$3)&gt;P50,0),)),"")</f>
        <v/>
      </c>
      <c r="Q51">
        <f>IFERROR(VALUE(LEFT(P51,SEARCH(".",P51)-1)),"")</f>
        <v/>
      </c>
      <c r="R51">
        <f>IFERROR(VALUE(MID(P51,SEARCH(".",P51)+1,3)),"")</f>
        <v/>
      </c>
      <c r="S51">
        <f>_xlfn.IFNA(INDEX(INDIRECT(S$1&amp;S$2&amp;":"&amp;S$1&amp;S$3),MATCH(TRUE,INDEX(INDIRECT(S$1&amp;S$2&amp;":"&amp;S$1&amp;S$3)&gt;S50,0),)),"")</f>
        <v/>
      </c>
      <c r="T51">
        <f>INDEX($R$5:$R$58,MATCH(S51,$Q$5:$Q$58,0))</f>
        <v/>
      </c>
      <c r="U51">
        <f>IFERROR(SMALL($S$5:$S$58,ROW()-4),"")</f>
        <v/>
      </c>
      <c r="V51">
        <f>U51</f>
        <v/>
      </c>
      <c r="W51">
        <f>T51</f>
        <v/>
      </c>
      <c r="Y51">
        <f>IFERROR(SMALL($N$5:$N$58,ROW()-4),"")</f>
        <v/>
      </c>
    </row>
    <row r="52">
      <c r="B52">
        <f>IFERROR(SEARCH("."&amp;$A$1&amp;".",K52)+6,"")</f>
        <v/>
      </c>
      <c r="C52">
        <f>IFERROR(SEARCH("."&amp;$A$1&amp;"-",K52),"")</f>
        <v/>
      </c>
      <c r="D52" s="256">
        <f>IFERROR(VALUE(MID(K52,B52,C52-B52)),"")</f>
        <v/>
      </c>
      <c r="E52">
        <f>IFERROR(SEARCH("."&amp;$A$1&amp;"-",K52)+6,"")</f>
        <v/>
      </c>
      <c r="F52">
        <f>IFERROR(SEARCH(".",K52,E52),"")</f>
        <v/>
      </c>
      <c r="G52" s="256">
        <f>IFERROR(MID(K52,E52+4,F52-E52-4),"")</f>
        <v/>
      </c>
      <c r="H52">
        <f>IFERROR(VALUE(LEFT(G52,3)),"")</f>
        <v/>
      </c>
      <c r="J52">
        <f>J51+1</f>
        <v/>
      </c>
      <c r="K52">
        <f>INDEX(DATA!$2:$2,1,Names!J52)</f>
        <v/>
      </c>
      <c r="L52" s="278" t="n"/>
      <c r="M52">
        <f>IFERROR(IF(LEN(D52)&lt;3,VALUE(D52&amp;"."&amp;G52),""),"")</f>
        <v/>
      </c>
      <c r="N52">
        <f>IFERROR(IF(LEN(D52)=3,VALUE(G52),""),"")</f>
        <v/>
      </c>
      <c r="O52">
        <f>IFERROR(SMALL($M$5:$M$58,ROW()-4),"")</f>
        <v/>
      </c>
      <c r="P52">
        <f>_xlfn.IFNA(INDEX(INDIRECT(P$1&amp;P$2&amp;":"&amp;P$1&amp;P$3),MATCH(TRUE,INDEX(INDIRECT(P$1&amp;P$2&amp;":"&amp;P$1&amp;P$3)&gt;P51,0),)),"")</f>
        <v/>
      </c>
      <c r="Q52">
        <f>IFERROR(VALUE(LEFT(P52,SEARCH(".",P52)-1)),"")</f>
        <v/>
      </c>
      <c r="R52">
        <f>IFERROR(VALUE(MID(P52,SEARCH(".",P52)+1,3)),"")</f>
        <v/>
      </c>
      <c r="S52">
        <f>_xlfn.IFNA(INDEX(INDIRECT(S$1&amp;S$2&amp;":"&amp;S$1&amp;S$3),MATCH(TRUE,INDEX(INDIRECT(S$1&amp;S$2&amp;":"&amp;S$1&amp;S$3)&gt;S51,0),)),"")</f>
        <v/>
      </c>
      <c r="T52">
        <f>INDEX($R$5:$R$58,MATCH(S52,$Q$5:$Q$58,0))</f>
        <v/>
      </c>
      <c r="U52">
        <f>IFERROR(SMALL($S$5:$S$58,ROW()-4),"")</f>
        <v/>
      </c>
      <c r="V52">
        <f>U52</f>
        <v/>
      </c>
      <c r="W52">
        <f>T52</f>
        <v/>
      </c>
      <c r="Y52">
        <f>IFERROR(SMALL($N$5:$N$58,ROW()-4),"")</f>
        <v/>
      </c>
    </row>
    <row r="53">
      <c r="B53">
        <f>IFERROR(SEARCH("."&amp;$A$1&amp;".",K53)+6,"")</f>
        <v/>
      </c>
      <c r="C53">
        <f>IFERROR(SEARCH("."&amp;$A$1&amp;"-",K53),"")</f>
        <v/>
      </c>
      <c r="D53" s="256">
        <f>IFERROR(VALUE(MID(K53,B53,C53-B53)),"")</f>
        <v/>
      </c>
      <c r="E53">
        <f>IFERROR(SEARCH("."&amp;$A$1&amp;"-",K53)+6,"")</f>
        <v/>
      </c>
      <c r="F53">
        <f>IFERROR(SEARCH(".",K53,E53),"")</f>
        <v/>
      </c>
      <c r="G53" s="256">
        <f>IFERROR(MID(K53,E53+4,F53-E53-4),"")</f>
        <v/>
      </c>
      <c r="H53">
        <f>IFERROR(VALUE(LEFT(G53,3)),"")</f>
        <v/>
      </c>
      <c r="J53">
        <f>J52+1</f>
        <v/>
      </c>
      <c r="K53">
        <f>INDEX(DATA!$2:$2,1,Names!J53)</f>
        <v/>
      </c>
      <c r="L53" s="278" t="n"/>
      <c r="M53">
        <f>IFERROR(IF(LEN(D53)&lt;3,VALUE(D53&amp;"."&amp;G53),""),"")</f>
        <v/>
      </c>
      <c r="N53">
        <f>IFERROR(IF(LEN(D53)=3,VALUE(G53),""),"")</f>
        <v/>
      </c>
      <c r="O53">
        <f>IFERROR(SMALL($M$5:$M$58,ROW()-4),"")</f>
        <v/>
      </c>
      <c r="P53">
        <f>_xlfn.IFNA(INDEX(INDIRECT(P$1&amp;P$2&amp;":"&amp;P$1&amp;P$3),MATCH(TRUE,INDEX(INDIRECT(P$1&amp;P$2&amp;":"&amp;P$1&amp;P$3)&gt;P52,0),)),"")</f>
        <v/>
      </c>
      <c r="Q53">
        <f>IFERROR(VALUE(LEFT(P53,SEARCH(".",P53)-1)),"")</f>
        <v/>
      </c>
      <c r="R53">
        <f>IFERROR(VALUE(MID(P53,SEARCH(".",P53)+1,3)),"")</f>
        <v/>
      </c>
      <c r="S53">
        <f>_xlfn.IFNA(INDEX(INDIRECT(S$1&amp;S$2&amp;":"&amp;S$1&amp;S$3),MATCH(TRUE,INDEX(INDIRECT(S$1&amp;S$2&amp;":"&amp;S$1&amp;S$3)&gt;S52,0),)),"")</f>
        <v/>
      </c>
      <c r="T53">
        <f>INDEX($R$5:$R$58,MATCH(S53,$Q$5:$Q$58,0))</f>
        <v/>
      </c>
      <c r="U53">
        <f>IFERROR(SMALL($S$5:$S$58,ROW()-4),"")</f>
        <v/>
      </c>
      <c r="V53">
        <f>U53</f>
        <v/>
      </c>
      <c r="W53">
        <f>T53</f>
        <v/>
      </c>
      <c r="Y53">
        <f>IFERROR(SMALL($N$5:$N$58,ROW()-4),"")</f>
        <v/>
      </c>
    </row>
    <row r="54">
      <c r="B54">
        <f>IFERROR(SEARCH("."&amp;$A$1&amp;".",K54)+6,"")</f>
        <v/>
      </c>
      <c r="C54">
        <f>IFERROR(SEARCH("."&amp;$A$1&amp;"-",K54),"")</f>
        <v/>
      </c>
      <c r="D54" s="256">
        <f>IFERROR(VALUE(MID(K54,B54,C54-B54)),"")</f>
        <v/>
      </c>
      <c r="E54">
        <f>IFERROR(SEARCH("."&amp;$A$1&amp;"-",K54)+6,"")</f>
        <v/>
      </c>
      <c r="F54">
        <f>IFERROR(SEARCH(".",K54,E54),"")</f>
        <v/>
      </c>
      <c r="G54" s="256">
        <f>IFERROR(MID(K54,E54+4,F54-E54-4),"")</f>
        <v/>
      </c>
      <c r="H54">
        <f>IFERROR(VALUE(LEFT(G54,3)),"")</f>
        <v/>
      </c>
      <c r="J54">
        <f>J53+1</f>
        <v/>
      </c>
      <c r="K54">
        <f>INDEX(DATA!$2:$2,1,Names!J54)</f>
        <v/>
      </c>
      <c r="L54" s="278" t="n"/>
      <c r="M54">
        <f>IFERROR(IF(LEN(D54)&lt;3,VALUE(D54&amp;"."&amp;G54),""),"")</f>
        <v/>
      </c>
      <c r="N54">
        <f>IFERROR(IF(LEN(D54)=3,VALUE(G54),""),"")</f>
        <v/>
      </c>
      <c r="O54">
        <f>IFERROR(SMALL($M$5:$M$58,ROW()-4),"")</f>
        <v/>
      </c>
      <c r="P54">
        <f>_xlfn.IFNA(INDEX(INDIRECT(P$1&amp;P$2&amp;":"&amp;P$1&amp;P$3),MATCH(TRUE,INDEX(INDIRECT(P$1&amp;P$2&amp;":"&amp;P$1&amp;P$3)&gt;P53,0),)),"")</f>
        <v/>
      </c>
      <c r="Q54">
        <f>IFERROR(VALUE(LEFT(P54,SEARCH(".",P54)-1)),"")</f>
        <v/>
      </c>
      <c r="R54">
        <f>IFERROR(VALUE(MID(P54,SEARCH(".",P54)+1,3)),"")</f>
        <v/>
      </c>
      <c r="S54">
        <f>_xlfn.IFNA(INDEX(INDIRECT(S$1&amp;S$2&amp;":"&amp;S$1&amp;S$3),MATCH(TRUE,INDEX(INDIRECT(S$1&amp;S$2&amp;":"&amp;S$1&amp;S$3)&gt;S53,0),)),"")</f>
        <v/>
      </c>
      <c r="T54">
        <f>INDEX($R$5:$R$58,MATCH(S54,$Q$5:$Q$58,0))</f>
        <v/>
      </c>
      <c r="U54">
        <f>IFERROR(SMALL($S$5:$S$58,ROW()-4),"")</f>
        <v/>
      </c>
      <c r="V54">
        <f>U54</f>
        <v/>
      </c>
      <c r="W54">
        <f>T54</f>
        <v/>
      </c>
      <c r="Y54">
        <f>IFERROR(SMALL($N$5:$N$58,ROW()-4),"")</f>
        <v/>
      </c>
    </row>
    <row r="55">
      <c r="B55">
        <f>IFERROR(SEARCH("."&amp;$A$1&amp;".",K55)+6,"")</f>
        <v/>
      </c>
      <c r="C55">
        <f>IFERROR(SEARCH("."&amp;$A$1&amp;"-",K55),"")</f>
        <v/>
      </c>
      <c r="D55" s="256">
        <f>IFERROR(VALUE(MID(K55,B55,C55-B55)),"")</f>
        <v/>
      </c>
      <c r="E55">
        <f>IFERROR(SEARCH("."&amp;$A$1&amp;"-",K55)+6,"")</f>
        <v/>
      </c>
      <c r="F55">
        <f>IFERROR(SEARCH(".",K55,E55),"")</f>
        <v/>
      </c>
      <c r="G55" s="256">
        <f>IFERROR(MID(K55,E55+4,F55-E55-4),"")</f>
        <v/>
      </c>
      <c r="H55">
        <f>IFERROR(VALUE(LEFT(G55,3)),"")</f>
        <v/>
      </c>
      <c r="J55">
        <f>J54+1</f>
        <v/>
      </c>
      <c r="K55">
        <f>INDEX(DATA!$2:$2,1,Names!J55)</f>
        <v/>
      </c>
      <c r="L55" s="278" t="n"/>
      <c r="M55">
        <f>IFERROR(IF(LEN(D55)&lt;3,VALUE(D55&amp;"."&amp;G55),""),"")</f>
        <v/>
      </c>
      <c r="N55">
        <f>IFERROR(IF(LEN(D55)=3,VALUE(G55),""),"")</f>
        <v/>
      </c>
      <c r="O55">
        <f>IFERROR(SMALL($M$5:$M$58,ROW()-4),"")</f>
        <v/>
      </c>
      <c r="P55">
        <f>_xlfn.IFNA(INDEX(INDIRECT(P$1&amp;P$2&amp;":"&amp;P$1&amp;P$3),MATCH(TRUE,INDEX(INDIRECT(P$1&amp;P$2&amp;":"&amp;P$1&amp;P$3)&gt;P54,0),)),"")</f>
        <v/>
      </c>
      <c r="Q55">
        <f>IFERROR(VALUE(LEFT(P55,SEARCH(".",P55)-1)),"")</f>
        <v/>
      </c>
      <c r="R55">
        <f>IFERROR(VALUE(MID(P55,SEARCH(".",P55)+1,3)),"")</f>
        <v/>
      </c>
      <c r="S55">
        <f>_xlfn.IFNA(INDEX(INDIRECT(S$1&amp;S$2&amp;":"&amp;S$1&amp;S$3),MATCH(TRUE,INDEX(INDIRECT(S$1&amp;S$2&amp;":"&amp;S$1&amp;S$3)&gt;S54,0),)),"")</f>
        <v/>
      </c>
      <c r="T55">
        <f>INDEX($R$5:$R$58,MATCH(S55,$Q$5:$Q$58,0))</f>
        <v/>
      </c>
      <c r="U55">
        <f>IFERROR(SMALL($S$5:$S$58,ROW()-4),"")</f>
        <v/>
      </c>
      <c r="V55">
        <f>U55</f>
        <v/>
      </c>
      <c r="W55">
        <f>T55</f>
        <v/>
      </c>
      <c r="Y55">
        <f>IFERROR(SMALL($N$5:$N$58,ROW()-4),"")</f>
        <v/>
      </c>
    </row>
    <row r="56">
      <c r="B56">
        <f>IFERROR(SEARCH("."&amp;$A$1&amp;".",K56)+6,"")</f>
        <v/>
      </c>
      <c r="C56">
        <f>IFERROR(SEARCH("."&amp;$A$1&amp;"-",K56),"")</f>
        <v/>
      </c>
      <c r="D56" s="256">
        <f>IFERROR(VALUE(MID(K56,B56,C56-B56)),"")</f>
        <v/>
      </c>
      <c r="E56">
        <f>IFERROR(SEARCH("."&amp;$A$1&amp;"-",K56)+6,"")</f>
        <v/>
      </c>
      <c r="F56">
        <f>IFERROR(SEARCH(".",K56,E56),"")</f>
        <v/>
      </c>
      <c r="G56" s="256">
        <f>IFERROR(MID(K56,E56+4,F56-E56-4),"")</f>
        <v/>
      </c>
      <c r="H56">
        <f>IFERROR(VALUE(LEFT(G56,3)),"")</f>
        <v/>
      </c>
      <c r="J56">
        <f>J55+1</f>
        <v/>
      </c>
      <c r="K56">
        <f>INDEX(DATA!$2:$2,1,Names!J56)</f>
        <v/>
      </c>
      <c r="L56" s="278" t="n"/>
      <c r="M56">
        <f>IFERROR(IF(LEN(D56)&lt;3,VALUE(D56&amp;"."&amp;G56),""),"")</f>
        <v/>
      </c>
      <c r="N56">
        <f>IFERROR(IF(LEN(D56)=3,VALUE(G56),""),"")</f>
        <v/>
      </c>
      <c r="O56">
        <f>IFERROR(SMALL($M$5:$M$58,ROW()-4),"")</f>
        <v/>
      </c>
      <c r="P56">
        <f>_xlfn.IFNA(INDEX(INDIRECT(P$1&amp;P$2&amp;":"&amp;P$1&amp;P$3),MATCH(TRUE,INDEX(INDIRECT(P$1&amp;P$2&amp;":"&amp;P$1&amp;P$3)&gt;P55,0),)),"")</f>
        <v/>
      </c>
      <c r="Q56">
        <f>IFERROR(VALUE(LEFT(P56,SEARCH(".",P56)-1)),"")</f>
        <v/>
      </c>
      <c r="R56">
        <f>IFERROR(VALUE(MID(P56,SEARCH(".",P56)+1,3)),"")</f>
        <v/>
      </c>
      <c r="S56">
        <f>_xlfn.IFNA(INDEX(INDIRECT(S$1&amp;S$2&amp;":"&amp;S$1&amp;S$3),MATCH(TRUE,INDEX(INDIRECT(S$1&amp;S$2&amp;":"&amp;S$1&amp;S$3)&gt;S55,0),)),"")</f>
        <v/>
      </c>
      <c r="T56">
        <f>INDEX($R$5:$R$58,MATCH(S56,$Q$5:$Q$58,0))</f>
        <v/>
      </c>
      <c r="U56">
        <f>IFERROR(SMALL($S$5:$S$58,ROW()-4),"")</f>
        <v/>
      </c>
      <c r="V56">
        <f>U56</f>
        <v/>
      </c>
      <c r="W56">
        <f>T56</f>
        <v/>
      </c>
      <c r="Y56">
        <f>IFERROR(SMALL($N$5:$N$58,ROW()-4),"")</f>
        <v/>
      </c>
    </row>
    <row r="57">
      <c r="B57">
        <f>IFERROR(SEARCH("."&amp;$A$1&amp;".",K57)+6,"")</f>
        <v/>
      </c>
      <c r="C57">
        <f>IFERROR(SEARCH("."&amp;$A$1&amp;"-",K57),"")</f>
        <v/>
      </c>
      <c r="D57" s="256">
        <f>IFERROR(VALUE(MID(K57,B57,C57-B57)),"")</f>
        <v/>
      </c>
      <c r="E57">
        <f>IFERROR(SEARCH("."&amp;$A$1&amp;"-",K57)+6,"")</f>
        <v/>
      </c>
      <c r="F57">
        <f>IFERROR(SEARCH(".",K57,E57),"")</f>
        <v/>
      </c>
      <c r="G57" s="256">
        <f>IFERROR(MID(K57,E57+4,F57-E57-4),"")</f>
        <v/>
      </c>
      <c r="H57">
        <f>IFERROR(VALUE(LEFT(G57,3)),"")</f>
        <v/>
      </c>
      <c r="J57">
        <f>J56+1</f>
        <v/>
      </c>
      <c r="K57">
        <f>INDEX(DATA!$2:$2,1,Names!J57)</f>
        <v/>
      </c>
      <c r="L57" s="278" t="n"/>
      <c r="M57">
        <f>IFERROR(IF(LEN(D57)&lt;3,VALUE(D57&amp;"."&amp;G57),""),"")</f>
        <v/>
      </c>
      <c r="N57">
        <f>IFERROR(IF(LEN(D57)=3,VALUE(G57),""),"")</f>
        <v/>
      </c>
      <c r="O57">
        <f>IFERROR(SMALL($M$5:$M$58,ROW()-4),"")</f>
        <v/>
      </c>
      <c r="P57">
        <f>_xlfn.IFNA(INDEX(INDIRECT(P$1&amp;P$2&amp;":"&amp;P$1&amp;P$3),MATCH(TRUE,INDEX(INDIRECT(P$1&amp;P$2&amp;":"&amp;P$1&amp;P$3)&gt;P56,0),)),"")</f>
        <v/>
      </c>
      <c r="Q57">
        <f>IFERROR(VALUE(LEFT(P57,SEARCH(".",P57)-1)),"")</f>
        <v/>
      </c>
      <c r="R57">
        <f>IFERROR(VALUE(MID(P57,SEARCH(".",P57)+1,3)),"")</f>
        <v/>
      </c>
      <c r="S57">
        <f>_xlfn.IFNA(INDEX(INDIRECT(S$1&amp;S$2&amp;":"&amp;S$1&amp;S$3),MATCH(TRUE,INDEX(INDIRECT(S$1&amp;S$2&amp;":"&amp;S$1&amp;S$3)&gt;S56,0),)),"")</f>
        <v/>
      </c>
      <c r="T57">
        <f>INDEX($R$5:$R$58,MATCH(S57,$Q$5:$Q$58,0))</f>
        <v/>
      </c>
      <c r="U57">
        <f>IFERROR(SMALL($S$5:$S$58,ROW()-4),"")</f>
        <v/>
      </c>
      <c r="V57">
        <f>U57</f>
        <v/>
      </c>
      <c r="W57">
        <f>T57</f>
        <v/>
      </c>
      <c r="Y57">
        <f>IFERROR(SMALL($N$5:$N$58,ROW()-4),"")</f>
        <v/>
      </c>
    </row>
    <row r="58">
      <c r="B58">
        <f>IFERROR(SEARCH("."&amp;$A$1&amp;".",K58)+6,"")</f>
        <v/>
      </c>
      <c r="C58">
        <f>IFERROR(SEARCH("."&amp;$A$1&amp;"-",K58),"")</f>
        <v/>
      </c>
      <c r="D58" s="256">
        <f>IFERROR(VALUE(MID(K58,B58,C58-B58)),"")</f>
        <v/>
      </c>
      <c r="E58">
        <f>IFERROR(SEARCH("."&amp;$A$1&amp;"-",K58)+6,"")</f>
        <v/>
      </c>
      <c r="F58">
        <f>IFERROR(SEARCH(".",K58,E58),"")</f>
        <v/>
      </c>
      <c r="G58" s="256">
        <f>IFERROR(MID(K58,E58+4,F58-E58-4),"")</f>
        <v/>
      </c>
      <c r="H58">
        <f>IFERROR(VALUE(LEFT(G58,3)),"")</f>
        <v/>
      </c>
      <c r="J58">
        <f>J57+1</f>
        <v/>
      </c>
      <c r="K58">
        <f>INDEX(DATA!$2:$2,1,Names!J58)</f>
        <v/>
      </c>
      <c r="L58" s="278" t="n"/>
      <c r="M58">
        <f>IFERROR(IF(LEN(D58)&lt;3,VALUE(D58&amp;"."&amp;G58),""),"")</f>
        <v/>
      </c>
      <c r="N58">
        <f>IFERROR(IF(LEN(D58)=3,VALUE(G58),""),"")</f>
        <v/>
      </c>
      <c r="O58">
        <f>IFERROR(SMALL($M$5:$M$58,ROW()-4),"")</f>
        <v/>
      </c>
      <c r="P58">
        <f>_xlfn.IFNA(INDEX(INDIRECT(P$1&amp;P$2&amp;":"&amp;P$1&amp;P$3),MATCH(TRUE,INDEX(INDIRECT(P$1&amp;P$2&amp;":"&amp;P$1&amp;P$3)&gt;P57,0),)),"")</f>
        <v/>
      </c>
      <c r="Q58">
        <f>IFERROR(VALUE(LEFT(P58,SEARCH(".",P58)-1)),"")</f>
        <v/>
      </c>
      <c r="R58">
        <f>IFERROR(VALUE(MID(P58,SEARCH(".",P58)+1,3)),"")</f>
        <v/>
      </c>
      <c r="S58">
        <f>_xlfn.IFNA(INDEX(INDIRECT(S$1&amp;S$2&amp;":"&amp;S$1&amp;S$3),MATCH(TRUE,INDEX(INDIRECT(S$1&amp;S$2&amp;":"&amp;S$1&amp;S$3)&gt;S57,0),)),"")</f>
        <v/>
      </c>
      <c r="T58">
        <f>INDEX($R$5:$R$58,MATCH(S58,$Q$5:$Q$58,0))</f>
        <v/>
      </c>
      <c r="U58">
        <f>IFERROR(SMALL($S$5:$S$58,ROW()-4),"")</f>
        <v/>
      </c>
      <c r="V58">
        <f>U58</f>
        <v/>
      </c>
      <c r="W58">
        <f>T58</f>
        <v/>
      </c>
      <c r="Y58">
        <f>IFERROR(SMALL($N$5:$N$58,ROW()-4),"")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 codeName="Sheet8">
    <outlinePr summaryBelow="1" summaryRight="1"/>
    <pageSetUpPr/>
  </sheetPr>
  <dimension ref="A1:L37"/>
  <sheetViews>
    <sheetView topLeftCell="A4" workbookViewId="0">
      <selection activeCell="E36" sqref="E36"/>
    </sheetView>
  </sheetViews>
  <sheetFormatPr baseColWidth="8" defaultRowHeight="15"/>
  <cols>
    <col width="6.28515625" customWidth="1" style="3" min="1" max="1"/>
    <col width="10.5703125" bestFit="1" customWidth="1" style="12" min="2" max="2"/>
    <col width="10.42578125" bestFit="1" customWidth="1" style="12" min="3" max="3"/>
    <col width="10.42578125" customWidth="1" style="12" min="4" max="4"/>
  </cols>
  <sheetData>
    <row r="1">
      <c r="A1" s="3" t="inlineStr">
        <is>
          <t>REV</t>
        </is>
      </c>
      <c r="B1" s="12" t="inlineStr">
        <is>
          <t>Date</t>
        </is>
      </c>
      <c r="C1" s="12" t="inlineStr">
        <is>
          <t>Changed By</t>
        </is>
      </c>
      <c r="D1" s="12" t="inlineStr">
        <is>
          <t>Type</t>
        </is>
      </c>
      <c r="E1" t="inlineStr">
        <is>
          <t>Changes:</t>
        </is>
      </c>
      <c r="F1" s="17">
        <f>IF(COUNTIF(D:D,"Major")&gt;COUNT(Convert!M27:AA27),"TOO MANY MAJOR REVISONS; Update The Convert Key","")</f>
        <v/>
      </c>
      <c r="L1" s="362" t="inlineStr">
        <is>
          <t>Minor revisions will be valid with the same version key as the preceding major. Major means that previous versions will not be valid with the same key.</t>
        </is>
      </c>
    </row>
    <row r="2">
      <c r="A2" s="115" t="n">
        <v>0.9</v>
      </c>
      <c r="B2" s="13" t="n">
        <v>43117</v>
      </c>
      <c r="C2" s="13" t="inlineStr">
        <is>
          <t>BS</t>
        </is>
      </c>
      <c r="D2" s="13" t="n"/>
      <c r="E2" s="11" t="inlineStr">
        <is>
          <t>Added REV Hist. Sheet. +Darkened orange and red on the report. +Moved summary to the top on the report. +Added Volume Threshold and set it to 500 packages. +Aligned Kickout</t>
        </is>
      </c>
    </row>
    <row r="3">
      <c r="A3" s="115" t="n">
        <v>1</v>
      </c>
      <c r="B3" s="13" t="n">
        <v>43122</v>
      </c>
      <c r="C3" s="12" t="inlineStr">
        <is>
          <t>BS</t>
        </is>
      </c>
      <c r="E3" s="11" t="inlineStr">
        <is>
          <t>Changed conditional formatting for green cells.+Changed all to .4% and 1.6% total</t>
        </is>
      </c>
    </row>
    <row r="4">
      <c r="A4" s="115" t="n">
        <v>1.1</v>
      </c>
      <c r="B4" s="13" t="n">
        <v>43135</v>
      </c>
      <c r="C4" s="12" t="inlineStr">
        <is>
          <t>BS</t>
        </is>
      </c>
      <c r="E4" t="inlineStr">
        <is>
          <t>Added Target percentages to top to link the conditional formatting. +Changed Total target to 3%</t>
        </is>
      </c>
    </row>
    <row r="5">
      <c r="A5" s="115" t="n">
        <v>1.4</v>
      </c>
      <c r="B5" s="13" t="n">
        <v>43138</v>
      </c>
      <c r="C5" s="12" t="inlineStr">
        <is>
          <t>BS</t>
        </is>
      </c>
      <c r="E5" t="inlineStr">
        <is>
          <t>Changed conditional formatting for colored cells.+Changed all to .75% and 3% total +Added quick change point to percentage next to the threshold. +Added a legend for new colors +Changed lines that are below threshold to be gray.</t>
        </is>
      </c>
    </row>
    <row r="6">
      <c r="A6" s="115" t="n">
        <v>1.5</v>
      </c>
      <c r="B6" s="13" t="n">
        <v>43142</v>
      </c>
      <c r="C6" s="12" t="inlineStr">
        <is>
          <t>BS</t>
        </is>
      </c>
      <c r="E6" t="inlineStr">
        <is>
          <t>Added IFNA() to Slam312 printer 2</t>
        </is>
      </c>
    </row>
    <row r="7">
      <c r="A7" s="115" t="n">
        <v>1.6</v>
      </c>
      <c r="B7" s="13" t="n">
        <v>43156</v>
      </c>
      <c r="C7" s="12" t="inlineStr">
        <is>
          <t>BS</t>
        </is>
      </c>
      <c r="E7" t="inlineStr">
        <is>
          <t>Moved cells to different positions to accommodate moving to other reports. +Added Rev# to legend</t>
        </is>
      </c>
    </row>
    <row r="8">
      <c r="A8" s="115" t="n">
        <v>1.7</v>
      </c>
      <c r="B8" s="13" t="n">
        <v>43184</v>
      </c>
      <c r="C8" s="12" t="inlineStr">
        <is>
          <t>BS</t>
        </is>
      </c>
      <c r="E8" t="inlineStr">
        <is>
          <t>Reformatted date. +Made a variables section. +Added variable for Site. +Changed formulas to read data from other sites. +Modified and Corrected legend. +Changed slam line numbers to be read from data. +Added a site verification warning in cell A6. +Added revision and file path to center of document.</t>
        </is>
      </c>
    </row>
    <row r="9">
      <c r="A9" s="115" t="n">
        <v>1.8</v>
      </c>
      <c r="B9" s="13" t="n">
        <v>43185</v>
      </c>
      <c r="C9" s="12" t="inlineStr">
        <is>
          <t>BS</t>
        </is>
      </c>
      <c r="E9" t="inlineStr">
        <is>
          <t>Corrected the volume link which was missing line #4</t>
        </is>
      </c>
    </row>
    <row r="10">
      <c r="A10" s="115" t="n">
        <v>1.9</v>
      </c>
      <c r="B10" s="13" t="n">
        <v>43242</v>
      </c>
      <c r="C10" s="12" t="inlineStr">
        <is>
          <t>BS</t>
        </is>
      </c>
      <c r="E10" t="inlineStr">
        <is>
          <t>Updated conditional formatting. +Updated goal values.</t>
        </is>
      </c>
    </row>
    <row r="11">
      <c r="A11" s="115" t="n">
        <v>2</v>
      </c>
      <c r="B11" s="13" t="n">
        <v>43250</v>
      </c>
      <c r="C11" s="12" t="inlineStr">
        <is>
          <t>BS</t>
        </is>
      </c>
      <c r="E11" t="inlineStr">
        <is>
          <t>Added in 'Package Cleared' +Rearranged order of kickouts. +Corrected conditional formatting. +Added additional color to differentiate 1 Std Dev.</t>
        </is>
      </c>
    </row>
    <row r="12">
      <c r="A12" s="115" t="n">
        <v>2.1</v>
      </c>
      <c r="B12" s="13" t="n">
        <v>43264</v>
      </c>
      <c r="C12" s="12" t="inlineStr">
        <is>
          <t>BS</t>
        </is>
      </c>
      <c r="E12" t="inlineStr">
        <is>
          <t>Added in Slam line charts for weekly data. +Added links for weekly data. +Corrected package cleared conditional formatting.</t>
        </is>
      </c>
    </row>
    <row r="13">
      <c r="A13" s="115" t="n">
        <v>2.2</v>
      </c>
      <c r="B13" s="13" t="n">
        <v>43269</v>
      </c>
      <c r="C13" s="12" t="inlineStr">
        <is>
          <t>BS</t>
        </is>
      </c>
      <c r="E13" t="inlineStr">
        <is>
          <t>Rearranged Metrics to fit with Weekly RME Wash report. +Removed the document location from the lower report. +Locked worksheets</t>
        </is>
      </c>
    </row>
    <row r="14">
      <c r="A14" s="115" t="n">
        <v>2.3</v>
      </c>
      <c r="B14" s="13" t="n">
        <v>43270</v>
      </c>
      <c r="C14" s="12" t="inlineStr">
        <is>
          <t>BS</t>
        </is>
      </c>
      <c r="E14" t="inlineStr">
        <is>
          <t>Corrected circular reference in variables goal total. +Hid columns N&amp;O +Formula for Revision number and document path file name. +Added Instructions tab.</t>
        </is>
      </c>
    </row>
    <row r="15">
      <c r="A15" s="115" t="n">
        <v>2.4</v>
      </c>
      <c r="B15" s="13" t="n">
        <v>43277</v>
      </c>
      <c r="C15" s="12" t="inlineStr">
        <is>
          <t>BS</t>
        </is>
      </c>
      <c r="E15" t="inlineStr">
        <is>
          <t>Added instructions. +Added protections</t>
        </is>
      </c>
    </row>
    <row r="16">
      <c r="A16" s="115" t="n">
        <v>2.5</v>
      </c>
      <c r="B16" s="13" t="n">
        <v>43282</v>
      </c>
      <c r="C16" s="12" t="inlineStr">
        <is>
          <t>BS</t>
        </is>
      </c>
      <c r="E16" t="inlineStr">
        <is>
          <t>Corrected error with bad verify data in the weekly chart, was showing only printer1. +Added error for mismatched data based on start and end time +Added Delta values to summary. +Added quick links to the Weekly Charts +Added KO Causes Sheet +Various formatting changes to clarify areas.</t>
        </is>
      </c>
    </row>
    <row r="17">
      <c r="A17" s="115" t="n">
        <v>2.51</v>
      </c>
      <c r="B17" s="13" t="n">
        <v>43285</v>
      </c>
      <c r="C17" s="12" t="inlineStr">
        <is>
          <t>BS</t>
        </is>
      </c>
      <c r="E17" t="inlineStr">
        <is>
          <t>2.51 MDW7 Special edition. +Adjusted slam lines to get the correct data +NOTE MISSING DATA for 314 line 12</t>
        </is>
      </c>
    </row>
    <row r="18">
      <c r="A18" s="115" t="n">
        <v>2.52</v>
      </c>
      <c r="B18" s="13" t="n">
        <v>43292</v>
      </c>
      <c r="C18" s="12" t="inlineStr">
        <is>
          <t>BS</t>
        </is>
      </c>
      <c r="E18" t="inlineStr">
        <is>
          <t>2.52 MDW7 Special edition. +Unlocked slam number cells and revised easier reflect numbers at the site. + Added % of total volume heat map formatting.</t>
        </is>
      </c>
    </row>
    <row r="19">
      <c r="A19" s="115" t="n">
        <v>2.53</v>
      </c>
      <c r="B19" s="13" t="n">
        <v>43300</v>
      </c>
      <c r="C19" s="12" t="inlineStr">
        <is>
          <t>BS</t>
        </is>
      </c>
      <c r="E19" t="inlineStr">
        <is>
          <t>2.53 MDW7 Special edition. +Corrected line numbers so that data displays correctly. +Corrected Weekly Charts so that data displays correctly.</t>
        </is>
      </c>
    </row>
    <row r="20">
      <c r="A20" s="115" t="n">
        <v>2.54</v>
      </c>
      <c r="B20" s="13" t="n">
        <v>43331</v>
      </c>
      <c r="C20" s="12" t="inlineStr">
        <is>
          <t>BS</t>
        </is>
      </c>
      <c r="E20" t="inlineStr">
        <is>
          <t>2.54 BWI2 Special edition. Setup for BWI2. Hidden Conversion table for URL</t>
        </is>
      </c>
    </row>
    <row r="21">
      <c r="A21" s="115" t="n">
        <v>2.54</v>
      </c>
      <c r="B21" s="13" t="n">
        <v>43334</v>
      </c>
      <c r="C21" s="12" t="inlineStr">
        <is>
          <t>BS</t>
        </is>
      </c>
      <c r="E21" t="inlineStr">
        <is>
          <t>2.54.1 MSP1 Special Edition. Setup for MSP1</t>
        </is>
      </c>
    </row>
    <row r="22">
      <c r="A22" s="115" t="n">
        <v>2.54</v>
      </c>
      <c r="B22" s="13" t="n">
        <v>43376</v>
      </c>
      <c r="C22" s="12" t="inlineStr">
        <is>
          <t>BS</t>
        </is>
      </c>
      <c r="E22" t="inlineStr">
        <is>
          <t>2.54.2 MKE1 Special Edition. Setup for MKE1. Known issue: Weekly Charts are not setup for all lines. Possible errors in the charts. Use the wiki dashboard instead.</t>
        </is>
      </c>
    </row>
    <row r="23">
      <c r="A23" s="115" t="n">
        <v>3.001</v>
      </c>
      <c r="B23" s="13" t="n">
        <v>43434</v>
      </c>
      <c r="C23" s="12" t="inlineStr">
        <is>
          <t>BS</t>
        </is>
      </c>
      <c r="E23" t="inlineStr">
        <is>
          <t>BETA VERSION: 3.0 Major Revision. +Added heat map to percent of total. +Added Percentage of kickouts chart. +Added Site Setup page moved variables, links and slam line names to this page. +Created one link for all data. +Added two blank pages for sites to customize. +Added Problem printer highlight. +Added custom line names and descriptions. NOTE: Currently does not include charts.</t>
        </is>
      </c>
    </row>
    <row r="24">
      <c r="A24" s="115" t="n">
        <v>3.1</v>
      </c>
      <c r="B24" s="13" t="n">
        <v>43441</v>
      </c>
      <c r="C24" s="12" t="inlineStr">
        <is>
          <t>BS</t>
        </is>
      </c>
      <c r="E24" t="inlineStr">
        <is>
          <t xml:space="preserve">Added in Graphs sheet. +Added Smartpac bad label scan +Corrected Custom time and Eastern Time Zone. +Updated instructions. + Color coded the kickouts so you can more easily track them as you move down the report. +Added additional labeling and boarders +Updated instructions. +Added links back on the right of the report page +Validation completed on 13 slam lines. </t>
        </is>
      </c>
    </row>
    <row r="25">
      <c r="A25" s="115" t="n">
        <v>3.11</v>
      </c>
      <c r="B25" s="13" t="n">
        <v>43445</v>
      </c>
      <c r="C25" s="12" t="inlineStr">
        <is>
          <t>BS</t>
        </is>
      </c>
      <c r="E25" t="inlineStr">
        <is>
          <t>Corrected Smartpac Report chart formatting.</t>
        </is>
      </c>
    </row>
    <row r="26">
      <c r="A26" s="115" t="n">
        <v>3.2</v>
      </c>
      <c r="B26" s="13" t="n">
        <v>43472</v>
      </c>
      <c r="C26" s="12" t="inlineStr">
        <is>
          <t>BS</t>
        </is>
      </c>
      <c r="E26" t="inlineStr">
        <is>
          <t>Added auto-hide to unused lines. +Added Total Percent of total Kickouts. +Added last data point trend arrow.  +Corrected Volume from 'sum' to 'n' to included all packages entering the SLAM. +Corrected Smartpac Delta formula. +Corrected conditional formatting error on bad printer highlight.</t>
        </is>
      </c>
    </row>
    <row r="27">
      <c r="A27" s="115" t="n">
        <v>3.3</v>
      </c>
      <c r="B27" s="13" t="n">
        <v>43511</v>
      </c>
      <c r="C27" s="12" t="inlineStr">
        <is>
          <t>BS</t>
        </is>
      </c>
      <c r="E27" t="inlineStr">
        <is>
          <t>Added Custom Direct Data links and instructions for setup. +Added SUBSCRIPTION email group to get revisions +Added email group for help and suggestions +Verified the unlocked cells on the Site Setup sheet. +Removed merged cells from SLAM report to help with copying +Corrected protection and data issues with Graph sheet</t>
        </is>
      </c>
    </row>
    <row r="28">
      <c r="A28" s="115" t="n">
        <v>3.4</v>
      </c>
      <c r="B28" s="13" t="n">
        <v>43514</v>
      </c>
      <c r="C28" s="12" t="inlineStr">
        <is>
          <t>BS</t>
        </is>
      </c>
      <c r="E28" t="inlineStr">
        <is>
          <t>Added selectable hourly direct data link.+Added Wash sheet and Instructions. +Renamed blank sheets +Corrected Graph formatting issues.</t>
        </is>
      </c>
    </row>
    <row r="29">
      <c r="A29" s="115" t="n">
        <v>3.5</v>
      </c>
      <c r="B29" s="13" t="n">
        <v>43542</v>
      </c>
      <c r="C29" s="12" t="inlineStr">
        <is>
          <t>BS</t>
        </is>
      </c>
      <c r="E29" s="209" t="inlineStr">
        <is>
          <t xml:space="preserve">Added Wiki web page. Corrected Smartpac Report for sites that have a different SLAM line number formatting. Added notes on site setup page. </t>
        </is>
      </c>
    </row>
    <row r="30">
      <c r="A30" s="115" t="n">
        <v>4</v>
      </c>
      <c r="B30" s="13" t="n">
        <v>43566</v>
      </c>
      <c r="C30" s="12" t="inlineStr">
        <is>
          <t>BS</t>
        </is>
      </c>
      <c r="D30" s="12" t="inlineStr">
        <is>
          <t>Major</t>
        </is>
      </c>
      <c r="E30" t="inlineStr">
        <is>
          <t xml:space="preserve">Added Daylight Savings switch. +Added Op Report Sheet. +Added Version Key. +Added new Wash Format. +Added new instructions. +Removed hidden content to reduce file size  +Corrected Time Zone issues. </t>
        </is>
      </c>
    </row>
    <row r="31">
      <c r="A31" s="115" t="n">
        <v>4.1</v>
      </c>
      <c r="B31" s="13" t="n">
        <v>43700</v>
      </c>
      <c r="C31" s="12" t="inlineStr">
        <is>
          <t>BS</t>
        </is>
      </c>
      <c r="D31" s="12" t="inlineStr">
        <is>
          <t>Minor</t>
        </is>
      </c>
      <c r="E31" t="inlineStr">
        <is>
          <t>Changed tags assocaited with SLAM 3.0.5 changes. +Increased the data capacity. +Changed the Smartpac number gathering to get all the numbers and compress them down due to sites with number gaps. +Various formatting changes. +Created a new set of version Keys.</t>
        </is>
      </c>
    </row>
    <row r="32">
      <c r="A32" s="115" t="n">
        <v>4.11</v>
      </c>
      <c r="B32" s="13" t="n">
        <v>43700</v>
      </c>
      <c r="C32" s="12" t="inlineStr">
        <is>
          <t>BS</t>
        </is>
      </c>
      <c r="D32" s="12" t="inlineStr">
        <is>
          <t>Minor</t>
        </is>
      </c>
      <c r="E32" t="inlineStr">
        <is>
          <t>Decreased size to be 1.9mb to upload to the wiki.</t>
        </is>
      </c>
    </row>
    <row r="33">
      <c r="A33" s="115" t="n">
        <v>5.01</v>
      </c>
      <c r="B33" s="13" t="n">
        <v>43732</v>
      </c>
      <c r="C33" s="12" t="inlineStr">
        <is>
          <t>BS</t>
        </is>
      </c>
      <c r="D33" s="12" t="inlineStr">
        <is>
          <t>Major</t>
        </is>
      </c>
      <c r="E33" t="inlineStr">
        <is>
          <t>Added new data to the OP Report.+Automaticaly finds Slam and Smartpac Names  + Split the data for the OP report to be run seperately. +Added links to the headings and created Wiki pages to further analyze data.+Removed Wash data.+Removed Graphs</t>
        </is>
      </c>
    </row>
    <row r="34">
      <c r="A34" s="115" t="n">
        <v>5.02</v>
      </c>
      <c r="B34" s="13" t="n">
        <v>43770</v>
      </c>
      <c r="C34" s="12" t="inlineStr">
        <is>
          <t>BS</t>
        </is>
      </c>
      <c r="D34" s="12" t="inlineStr">
        <is>
          <t>Major</t>
        </is>
      </c>
      <c r="E34" t="inlineStr">
        <is>
          <t>Removed link to old version of the SLAM Report. +Added Smartpac Report +Adjusted formatting of SLAM Report. +Added Validation to Site Code entry. +Added detailed error and warnings. +Reformatted the Site Setup page. + Added Web links. +Corrected Error pulling Slam Lines for some sites. +Updated instructions. +Removed converted data in background. +Corrected time Zone/daylight savings errors</t>
        </is>
      </c>
    </row>
    <row r="35">
      <c r="A35" s="115" t="n">
        <v>5.1</v>
      </c>
      <c r="B35" s="13" t="n">
        <v>43851</v>
      </c>
      <c r="C35" s="12" t="inlineStr">
        <is>
          <t>BS</t>
        </is>
      </c>
      <c r="D35" s="12" t="inlineStr">
        <is>
          <t>Major</t>
        </is>
      </c>
      <c r="E35" t="inlineStr">
        <is>
          <t>Added new tags for Hazmat errors to OP Report. +Added collision to Smartpac Report. +Updated OP report By Category links for hazmat and Smartpac link for Collision +Corrected the Direct Data link discriptions for OP and Smartpac reports. +Corrected Smartpac Report Bad label scan.</t>
        </is>
      </c>
    </row>
    <row r="36">
      <c r="A36" s="115" t="n">
        <v>5.2</v>
      </c>
      <c r="B36" s="13" t="n">
        <v>44081</v>
      </c>
      <c r="C36" s="12" t="inlineStr">
        <is>
          <t>BS</t>
        </is>
      </c>
      <c r="D36" s="12" t="inlineStr">
        <is>
          <t>Major</t>
        </is>
      </c>
      <c r="E36" t="inlineStr">
        <is>
          <t>Added "No Sorter Available" into the Op Report. Changed Percent of total kickout sum to Magnitude on the Op Report and Smartpac Report. +Corrected error handling to allow for auto box making machine SLAM lines with 1 printer. +Corrected "SLAM Report by Line Wiki" Shipped volume to count correctly.</t>
        </is>
      </c>
    </row>
    <row r="37">
      <c r="A37" s="3" t="n">
        <v>5.21</v>
      </c>
      <c r="B37" s="13" t="n">
        <v>44092</v>
      </c>
      <c r="C37" s="12" t="inlineStr">
        <is>
          <t>BS</t>
        </is>
      </c>
      <c r="D37" s="12" t="inlineStr">
        <is>
          <t>Minor</t>
        </is>
      </c>
      <c r="E37" t="inlineStr">
        <is>
          <t>Corrected an error in SLAM name extraction that affected some sites.</t>
        </is>
      </c>
    </row>
  </sheetData>
  <sheetProtection selectLockedCells="0" selectUnlockedCells="0" algorithmName="SHA-512" sheet="1" objects="1" insertRows="1" insertHyperlinks="1" autoFilter="1" scenarios="1" formatColumns="1" deleteColumns="1" insertColumns="1" pivotTables="1" deleteRows="1" formatCells="1" saltValue="EAtehakzq9UF+SQPVeLj9w==" formatRows="1" sort="1" spinCount="100000" hashValue="vIE4DVw0MWqA2+68IjMh7iIN2ChA/el8wiSC+Gk70lUQq20L1W+qq1nRkKXuqebl4B/9F362tXqCzy2jHJIu7g=="/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>
  <sheetPr codeName="Sheet11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a free to edit sheet. Add site specific material.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 codeName="Sheet12"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5"/>
  <cols>
    <col width="8.85546875" customWidth="1" style="644" min="1" max="16384"/>
  </cols>
  <sheetData>
    <row r="1">
      <c r="A1" t="inlineStr">
        <is>
          <t>This is a free to edit sheet. Add site specific material.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Steffens, Bryce</dc:creator>
  <dc:title>SLAM Report</dc:title>
  <dcterms:created xsi:type="dcterms:W3CDTF">2017-12-31T18:13:12Z</dcterms:created>
  <dcterms:modified xsi:type="dcterms:W3CDTF">2023-01-07T11:03:45Z</dcterms:modified>
  <cp:lastModifiedBy>Nash, Derek [C]</cp:lastModifiedBy>
  <cp:lastPrinted>2019-09-19T22:26:12Z</cp:lastPrinted>
</cp:coreProperties>
</file>