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6" windowHeight="9012"/>
  </bookViews>
  <sheets>
    <sheet name="DASHBOARD" sheetId="3" r:id="rId1"/>
    <sheet name="QRCode_Marketing_data" sheetId="1" r:id="rId2"/>
    <sheet name="Aggregates" sheetId="2" r:id="rId3"/>
    <sheet name="Refs" sheetId="5" r:id="rId4"/>
    <sheet name="Pivot " sheetId="6" r:id="rId5"/>
  </sheets>
  <definedNames>
    <definedName name="_AMO_UniqueIdentifier" hidden="1">"'38706540-5f39-469d-a324-0d247cc76460'"</definedName>
    <definedName name="ALL">Aggregates!$A$2</definedName>
    <definedName name="MONTHLY">Aggregates!$A$17</definedName>
    <definedName name="PERIOD_CHART">OFFSET(INDIRECT(DASHBOARD!$D$34),0,14,15,4)</definedName>
    <definedName name="Slicer_Landing_Page">#N/A</definedName>
  </definedNames>
  <calcPr calcId="162913"/>
  <pivotCaches>
    <pivotCache cacheId="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3" l="1"/>
  <c r="E3" i="5"/>
  <c r="E2" i="5"/>
  <c r="A28" i="5" s="1"/>
  <c r="E1" i="5"/>
  <c r="B1" i="5"/>
  <c r="L2" i="5" s="1"/>
  <c r="B83" i="2"/>
  <c r="B82" i="2"/>
  <c r="B81" i="2"/>
  <c r="B9" i="2"/>
  <c r="B8" i="2"/>
  <c r="B7" i="2"/>
  <c r="B6" i="2"/>
  <c r="B5" i="2"/>
  <c r="B4" i="2"/>
  <c r="E13" i="1"/>
  <c r="E12" i="1"/>
  <c r="E11" i="1"/>
  <c r="E10" i="1"/>
  <c r="E9" i="1"/>
  <c r="E8" i="1"/>
  <c r="E7" i="1"/>
  <c r="E6" i="1"/>
  <c r="E5" i="1"/>
  <c r="E4" i="1"/>
  <c r="E3" i="1"/>
  <c r="E2" i="1"/>
  <c r="V41" i="3"/>
  <c r="A32" i="5" l="1"/>
  <c r="A19" i="5"/>
  <c r="A36" i="2"/>
  <c r="Q10" i="3"/>
  <c r="A24" i="5"/>
  <c r="U10" i="3"/>
  <c r="K11" i="3" s="1"/>
  <c r="A26" i="5"/>
  <c r="A22" i="5"/>
  <c r="L3" i="5"/>
  <c r="I2" i="5"/>
  <c r="I5" i="5"/>
  <c r="I3" i="5"/>
  <c r="E5" i="5"/>
  <c r="A30" i="5" s="1"/>
  <c r="E8" i="5"/>
  <c r="U11" i="3" s="1"/>
  <c r="I4" i="5"/>
  <c r="I6" i="5"/>
  <c r="L4" i="5"/>
  <c r="I7" i="5"/>
  <c r="X10" i="3" l="1"/>
  <c r="X11" i="3" s="1"/>
  <c r="P30" i="2"/>
  <c r="B36" i="2"/>
  <c r="C36" i="2" s="1"/>
  <c r="D36" i="2" s="1"/>
  <c r="E36" i="2" s="1"/>
  <c r="F36" i="2" s="1"/>
  <c r="G36" i="2" s="1"/>
  <c r="C15" i="5"/>
  <c r="D44" i="3" s="1"/>
</calcChain>
</file>

<file path=xl/sharedStrings.xml><?xml version="1.0" encoding="utf-8"?>
<sst xmlns="http://schemas.openxmlformats.org/spreadsheetml/2006/main" count="219" uniqueCount="77">
  <si>
    <t>Period</t>
  </si>
  <si>
    <t># of Scans (Actual)</t>
  </si>
  <si>
    <t># of Scans (Goal)</t>
  </si>
  <si>
    <t># of Impressions</t>
  </si>
  <si>
    <t>Scan Through Rate (Actual)</t>
  </si>
  <si>
    <t>Scan Through Rate (Goal)</t>
  </si>
  <si>
    <t>Conversions from QR Landing Pages (Actual)</t>
  </si>
  <si>
    <t># of Scans</t>
  </si>
  <si>
    <t>Ad Location</t>
  </si>
  <si>
    <t>Conversions</t>
  </si>
  <si>
    <t>Landing Page</t>
  </si>
  <si>
    <t>Billboard</t>
  </si>
  <si>
    <t>Landing Page #1</t>
  </si>
  <si>
    <t>Tradeshow</t>
  </si>
  <si>
    <t>Landing Page #2</t>
  </si>
  <si>
    <t>Product Packaging</t>
  </si>
  <si>
    <t>Landing Page #3</t>
  </si>
  <si>
    <t>In Store Display</t>
  </si>
  <si>
    <t>Magazine Ad</t>
  </si>
  <si>
    <t>Newspaper Ad</t>
  </si>
  <si>
    <t>Total Scans</t>
  </si>
  <si>
    <t xml:space="preserve">    QR CODE MARKETING DASHBOARD</t>
  </si>
  <si>
    <t xml:space="preserve">         For the year 2016</t>
  </si>
  <si>
    <t>Grand Total</t>
  </si>
  <si>
    <t>Row Labels</t>
  </si>
  <si>
    <t>Sum of Conversions</t>
  </si>
  <si>
    <t>TOTAL NO. OF CONVERSIONS:</t>
  </si>
  <si>
    <t xml:space="preserve">CONVERSIONS: </t>
  </si>
  <si>
    <t>Scans (Actual)</t>
  </si>
  <si>
    <t>Scans (Goal)</t>
  </si>
  <si>
    <t>Impressions</t>
  </si>
  <si>
    <t>Total Conversions</t>
  </si>
  <si>
    <t>STR Goal</t>
  </si>
  <si>
    <t>STR Actual</t>
  </si>
  <si>
    <t>ACTUAL VS GOAL SCAN (%)</t>
  </si>
  <si>
    <t xml:space="preserve">IMPRESSIONS: </t>
  </si>
  <si>
    <t xml:space="preserve">SCANS: </t>
  </si>
  <si>
    <t>vs. Goal:</t>
  </si>
  <si>
    <t>STR:</t>
  </si>
  <si>
    <t>Scans per month</t>
  </si>
  <si>
    <t>Landing page</t>
  </si>
  <si>
    <t>Total scans</t>
  </si>
  <si>
    <t>ALL</t>
  </si>
  <si>
    <t>MONTHLY</t>
  </si>
  <si>
    <t xml:space="preserve">  KPI PERIOD: </t>
  </si>
  <si>
    <t>Jan-16</t>
  </si>
  <si>
    <t>Feb-16</t>
  </si>
  <si>
    <t>Mar-16</t>
  </si>
  <si>
    <t>Apr-16</t>
  </si>
  <si>
    <t>May-16</t>
  </si>
  <si>
    <t>Aug-16</t>
  </si>
  <si>
    <t>Sep-16</t>
  </si>
  <si>
    <t>Oct-16</t>
  </si>
  <si>
    <t>Jul-16</t>
  </si>
  <si>
    <t>Jun-16</t>
  </si>
  <si>
    <t>Nov-16</t>
  </si>
  <si>
    <t>Dec-16</t>
  </si>
  <si>
    <t>Date text</t>
  </si>
  <si>
    <t>Date code</t>
  </si>
  <si>
    <t>KPI Period</t>
  </si>
  <si>
    <t xml:space="preserve">the actual number of scans is </t>
  </si>
  <si>
    <t xml:space="preserve"> (from </t>
  </si>
  <si>
    <t xml:space="preserve"> impressions) and is </t>
  </si>
  <si>
    <t>CONDITIONS</t>
  </si>
  <si>
    <t>HIGHER THAN</t>
  </si>
  <si>
    <t>LOWER THAN</t>
  </si>
  <si>
    <t xml:space="preserve"> from 3 QR Landing pages.</t>
  </si>
  <si>
    <t>COMMENTARY:</t>
  </si>
  <si>
    <t xml:space="preserve">For </t>
  </si>
  <si>
    <t xml:space="preserve">, </t>
  </si>
  <si>
    <t xml:space="preserve"> the </t>
  </si>
  <si>
    <t xml:space="preserve">%. This led to a total conversion of </t>
  </si>
  <si>
    <t xml:space="preserve"> goal. With a Scan Through Rate (STR) goal of 6%, actual STR reached </t>
  </si>
  <si>
    <t>Month</t>
  </si>
  <si>
    <t xml:space="preserve">  MONTH:</t>
  </si>
  <si>
    <t>BY: BRYAN BEDURAL</t>
  </si>
  <si>
    <t>CONVERSION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</si>
</sst>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 #,##0.00_-;_-* &quot;-&quot;??_-;_-@_-"/>
    <numFmt numFmtId="165" formatCode="_-* #,##0_-;\-* #,##0_-;_-* &quot;-&quot;??_-;_-@_-"/>
    <numFmt numFmtId="166" formatCode="0.0%"/>
    <numFmt numFmtId="167" formatCode="[$-409]mmm\-yy;@"/>
    <numFmt numFmtId="168" formatCode="[$-409]mmmm\-yyyy;@"/>
    <numFmt numFmtId="169" formatCode="[$-409]mmm\-yyyy;@"/>
    <numFmt numFmtId="170" formatCode="[$-409]mmm;@"/>
  </numFmts>
  <fonts count="2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b/>
      <sz val="18"/>
      <color theme="0"/>
      <name val="Calibri"/>
      <family val="2"/>
      <scheme val="minor"/>
    </font>
    <font>
      <b/>
      <i/>
      <sz val="20"/>
      <color theme="0" tint="-4.9989318521683403E-2"/>
      <name val="Calibri"/>
      <family val="2"/>
      <scheme val="minor"/>
    </font>
    <font>
      <b/>
      <i/>
      <sz val="20"/>
      <color theme="1"/>
      <name val="Calibri"/>
      <family val="2"/>
      <scheme val="minor"/>
    </font>
    <font>
      <b/>
      <sz val="20"/>
      <color theme="0"/>
      <name val="Adobe Gothic Std B"/>
      <family val="2"/>
      <charset val="128"/>
    </font>
    <font>
      <sz val="20"/>
      <color theme="0"/>
      <name val="Adobe Gothic Std B"/>
      <family val="2"/>
      <charset val="128"/>
    </font>
    <font>
      <b/>
      <sz val="36"/>
      <color theme="5"/>
      <name val="Adobe Gothic Std B"/>
      <family val="2"/>
      <charset val="128"/>
    </font>
    <font>
      <sz val="20"/>
      <color theme="5" tint="0.59999389629810485"/>
      <name val="Adobe Gothic Std B"/>
      <family val="2"/>
      <charset val="128"/>
    </font>
    <font>
      <sz val="22"/>
      <color rgb="FFFFC000"/>
      <name val="Adobe Gothic Std B"/>
      <family val="2"/>
      <charset val="128"/>
    </font>
    <font>
      <b/>
      <i/>
      <sz val="12"/>
      <color theme="0"/>
      <name val="Calibri"/>
      <family val="2"/>
      <scheme val="minor"/>
    </font>
    <font>
      <b/>
      <sz val="20"/>
      <color theme="5" tint="0.79998168889431442"/>
      <name val="Adobe Gothic Std B"/>
      <family val="2"/>
      <charset val="128"/>
    </font>
    <font>
      <sz val="20"/>
      <color theme="5" tint="0.79998168889431442"/>
      <name val="Adobe Gothic Std B"/>
      <family val="2"/>
      <charset val="128"/>
    </font>
    <font>
      <sz val="14"/>
      <color theme="0"/>
      <name val="Adobe Gothic Std B"/>
      <family val="2"/>
      <charset val="128"/>
    </font>
    <font>
      <sz val="12"/>
      <color theme="0"/>
      <name val="Adobe Gothic Std B"/>
      <family val="2"/>
      <charset val="128"/>
    </font>
    <font>
      <b/>
      <sz val="18"/>
      <name val="Adobe Gothic Std B"/>
      <family val="2"/>
      <charset val="128"/>
    </font>
    <font>
      <b/>
      <sz val="24"/>
      <color theme="5" tint="0.39997558519241921"/>
      <name val="Calibri"/>
      <family val="2"/>
      <scheme val="minor"/>
    </font>
    <font>
      <sz val="18"/>
      <color theme="0"/>
      <name val="Arial"/>
      <family val="2"/>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499984740745262"/>
        <bgColor indexed="64"/>
      </patternFill>
    </fill>
    <fill>
      <patternFill patternType="solid">
        <fgColor theme="9" tint="-0.499984740745262"/>
        <bgColor indexed="64"/>
      </patternFill>
    </fill>
    <fill>
      <patternFill patternType="solid">
        <fgColor theme="2" tint="-9.9978637043366805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9" fontId="0" fillId="0" borderId="0" xfId="2" applyFont="1" applyAlignment="1">
      <alignment horizontal="center" vertical="center" wrapText="1"/>
    </xf>
    <xf numFmtId="0" fontId="0" fillId="2" borderId="0" xfId="0" applyFill="1" applyAlignment="1">
      <alignment horizontal="center" vertical="center" wrapText="1"/>
    </xf>
    <xf numFmtId="17" fontId="0" fillId="0" borderId="0" xfId="2" applyNumberFormat="1" applyFont="1" applyAlignment="1">
      <alignment vertical="center" wrapText="1"/>
    </xf>
    <xf numFmtId="165" fontId="0" fillId="0" borderId="0" xfId="1" applyNumberFormat="1" applyFont="1" applyAlignment="1">
      <alignment vertical="center" wrapText="1"/>
    </xf>
    <xf numFmtId="166" fontId="0" fillId="0" borderId="0" xfId="2" applyNumberFormat="1" applyFont="1" applyAlignment="1">
      <alignment vertical="center" wrapText="1"/>
    </xf>
    <xf numFmtId="0" fontId="0" fillId="2" borderId="0" xfId="0" applyFill="1" applyAlignment="1">
      <alignment vertical="center" wrapText="1"/>
    </xf>
    <xf numFmtId="9" fontId="0" fillId="2" borderId="0" xfId="2" applyFont="1" applyFill="1" applyAlignment="1">
      <alignment horizontal="center" vertical="center" wrapText="1"/>
    </xf>
    <xf numFmtId="9" fontId="0" fillId="0" borderId="0" xfId="2" applyFont="1" applyAlignment="1">
      <alignment vertical="center" wrapText="1"/>
    </xf>
    <xf numFmtId="9" fontId="0" fillId="2" borderId="0" xfId="2" applyFont="1" applyFill="1" applyAlignment="1">
      <alignment vertical="center" wrapText="1"/>
    </xf>
    <xf numFmtId="0" fontId="0" fillId="0" borderId="0" xfId="0" applyFill="1" applyAlignment="1">
      <alignment vertical="center" wrapText="1"/>
    </xf>
    <xf numFmtId="0" fontId="0" fillId="3" borderId="0" xfId="0" applyFill="1"/>
    <xf numFmtId="0" fontId="0" fillId="0" borderId="0" xfId="0" applyFill="1"/>
    <xf numFmtId="9" fontId="0" fillId="0" borderId="0" xfId="2" applyNumberFormat="1" applyFont="1" applyFill="1" applyAlignment="1">
      <alignment vertical="center" wrapText="1"/>
    </xf>
    <xf numFmtId="0" fontId="0" fillId="4" borderId="0" xfId="0" applyFill="1"/>
    <xf numFmtId="0" fontId="3" fillId="0" borderId="0" xfId="0" applyFont="1" applyFill="1" applyAlignment="1">
      <alignment vertical="center" wrapText="1"/>
    </xf>
    <xf numFmtId="0" fontId="0" fillId="5" borderId="0" xfId="0" applyFill="1"/>
    <xf numFmtId="0" fontId="0" fillId="2" borderId="0" xfId="0" applyFill="1"/>
    <xf numFmtId="0" fontId="0" fillId="6" borderId="0" xfId="0" applyFill="1"/>
    <xf numFmtId="0" fontId="0" fillId="0" borderId="0" xfId="0" pivotButton="1"/>
    <xf numFmtId="0" fontId="0" fillId="0" borderId="0" xfId="0" applyNumberFormat="1"/>
    <xf numFmtId="17" fontId="0" fillId="0" borderId="0" xfId="0" applyNumberFormat="1" applyAlignment="1">
      <alignment horizontal="left"/>
    </xf>
    <xf numFmtId="0" fontId="4" fillId="6" borderId="0" xfId="0" applyFont="1" applyFill="1"/>
    <xf numFmtId="167" fontId="4" fillId="6" borderId="0" xfId="0" applyNumberFormat="1" applyFont="1" applyFill="1"/>
    <xf numFmtId="0" fontId="9" fillId="6" borderId="0" xfId="0" applyFont="1" applyFill="1" applyAlignment="1">
      <alignment horizontal="center" vertical="center"/>
    </xf>
    <xf numFmtId="0" fontId="10" fillId="6" borderId="0" xfId="0" applyFont="1" applyFill="1"/>
    <xf numFmtId="0" fontId="0" fillId="6" borderId="0" xfId="0" applyFill="1" applyAlignment="1">
      <alignment horizontal="center"/>
    </xf>
    <xf numFmtId="0" fontId="12" fillId="6" borderId="0" xfId="0" applyFont="1" applyFill="1" applyAlignment="1">
      <alignment horizontal="center" vertical="center"/>
    </xf>
    <xf numFmtId="0" fontId="4" fillId="6" borderId="0" xfId="0" applyFont="1" applyFill="1" applyAlignment="1">
      <alignment horizontal="center" vertical="center"/>
    </xf>
    <xf numFmtId="0" fontId="5" fillId="6" borderId="0" xfId="0" applyFont="1" applyFill="1" applyAlignment="1">
      <alignment horizontal="center" vertical="center"/>
    </xf>
    <xf numFmtId="0" fontId="14" fillId="8" borderId="0" xfId="0" applyFont="1" applyFill="1" applyAlignment="1">
      <alignment horizontal="center" vertical="center"/>
    </xf>
    <xf numFmtId="167" fontId="0" fillId="3" borderId="0" xfId="0" applyNumberFormat="1" applyFill="1"/>
    <xf numFmtId="10" fontId="0" fillId="3" borderId="0" xfId="0" applyNumberFormat="1" applyFill="1"/>
    <xf numFmtId="0" fontId="2" fillId="6" borderId="0" xfId="0" applyFont="1" applyFill="1" applyAlignment="1">
      <alignment horizontal="left" vertical="center"/>
    </xf>
    <xf numFmtId="166" fontId="6" fillId="8" borderId="0" xfId="0" applyNumberFormat="1" applyFont="1" applyFill="1" applyAlignment="1">
      <alignment horizontal="center" vertical="center"/>
    </xf>
    <xf numFmtId="0" fontId="15" fillId="6" borderId="0" xfId="0" applyFont="1" applyFill="1" applyAlignment="1">
      <alignment horizontal="center" vertical="center"/>
    </xf>
    <xf numFmtId="166" fontId="16" fillId="6" borderId="0" xfId="0" applyNumberFormat="1" applyFont="1" applyFill="1"/>
    <xf numFmtId="0" fontId="0" fillId="9" borderId="0" xfId="0" applyFill="1"/>
    <xf numFmtId="17" fontId="0" fillId="6" borderId="0" xfId="0" applyNumberFormat="1" applyFill="1" applyAlignment="1">
      <alignment horizontal="left"/>
    </xf>
    <xf numFmtId="0" fontId="0" fillId="6" borderId="0" xfId="0" applyNumberFormat="1" applyFill="1"/>
    <xf numFmtId="0" fontId="0" fillId="0" borderId="0" xfId="0" applyFill="1" applyBorder="1"/>
    <xf numFmtId="0" fontId="18" fillId="6" borderId="0" xfId="0" applyFont="1" applyFill="1"/>
    <xf numFmtId="0" fontId="17" fillId="7" borderId="1" xfId="0" applyFont="1" applyFill="1" applyBorder="1"/>
    <xf numFmtId="49" fontId="0" fillId="0" borderId="0" xfId="0" applyNumberFormat="1"/>
    <xf numFmtId="0" fontId="0" fillId="10" borderId="0" xfId="0" applyFill="1"/>
    <xf numFmtId="167" fontId="0" fillId="0" borderId="0" xfId="0" applyNumberFormat="1"/>
    <xf numFmtId="168" fontId="0" fillId="4" borderId="0" xfId="0" applyNumberFormat="1" applyFill="1"/>
    <xf numFmtId="169" fontId="6" fillId="11" borderId="0" xfId="0" applyNumberFormat="1" applyFont="1" applyFill="1"/>
    <xf numFmtId="170" fontId="13" fillId="7" borderId="2" xfId="0" applyNumberFormat="1" applyFont="1" applyFill="1" applyBorder="1" applyAlignment="1">
      <alignment horizontal="center" vertical="center"/>
    </xf>
    <xf numFmtId="0" fontId="4" fillId="9" borderId="0" xfId="0" applyFont="1" applyFill="1"/>
    <xf numFmtId="0" fontId="7" fillId="5" borderId="0" xfId="0" applyFont="1" applyFill="1" applyAlignment="1">
      <alignment horizontal="left" vertical="center"/>
    </xf>
    <xf numFmtId="0" fontId="8" fillId="5" borderId="0" xfId="0" applyFont="1" applyFill="1" applyAlignment="1">
      <alignment horizontal="left" vertical="center"/>
    </xf>
    <xf numFmtId="0" fontId="11" fillId="7" borderId="0" xfId="0" applyFont="1" applyFill="1" applyAlignment="1">
      <alignment horizontal="left" vertical="center"/>
    </xf>
    <xf numFmtId="0" fontId="19" fillId="10" borderId="0" xfId="0" applyFont="1" applyFill="1" applyAlignment="1">
      <alignment horizontal="center" vertical="center" wrapText="1"/>
    </xf>
    <xf numFmtId="0" fontId="20" fillId="7" borderId="0" xfId="0" applyFont="1" applyFill="1" applyAlignment="1">
      <alignment horizontal="center" vertical="center"/>
    </xf>
    <xf numFmtId="0" fontId="21" fillId="6" borderId="0" xfId="0" applyFont="1" applyFill="1" applyAlignment="1">
      <alignment horizontal="left" vertical="center"/>
    </xf>
    <xf numFmtId="10" fontId="12" fillId="6" borderId="0" xfId="0" applyNumberFormat="1" applyFont="1" applyFill="1" applyAlignment="1">
      <alignment horizontal="center" vertical="center"/>
    </xf>
  </cellXfs>
  <cellStyles count="3">
    <cellStyle name="Comma" xfId="1" builtinId="3"/>
    <cellStyle name="Normal" xfId="0" builtinId="0"/>
    <cellStyle name="Percent" xfId="2" builtinId="5"/>
  </cellStyles>
  <dxfs count="19">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22" formatCode="mmm\-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numFmt numFmtId="22" formatCode="mmm\-yy"/>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horizontal="center"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6" formatCode="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6" formatCode="0.0%"/>
      <fill>
        <patternFill patternType="none">
          <fgColor indexed="64"/>
          <bgColor auto="1"/>
        </patternFill>
      </fill>
      <alignment horizontal="general"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numFmt numFmtId="22" formatCode="mmm\-yy"/>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dobe Gothic Std B" panose="020B0800000000000000" pitchFamily="34" charset="-128"/>
                <a:ea typeface="Adobe Gothic Std B" panose="020B0800000000000000" pitchFamily="34" charset="-128"/>
              </a:rPr>
              <a:t>NO.</a:t>
            </a:r>
            <a:r>
              <a:rPr lang="en-US" baseline="0">
                <a:latin typeface="Adobe Gothic Std B" panose="020B0800000000000000" pitchFamily="34" charset="-128"/>
                <a:ea typeface="Adobe Gothic Std B" panose="020B0800000000000000" pitchFamily="34" charset="-128"/>
              </a:rPr>
              <a:t> OF SCANS PER MONTH (ACTUAL VS. GOAL)</a:t>
            </a:r>
            <a:endParaRPr lang="en-US">
              <a:latin typeface="Adobe Gothic Std B" panose="020B0800000000000000" pitchFamily="34" charset="-128"/>
              <a:ea typeface="Adobe Gothic Std B" panose="020B0800000000000000" pitchFamily="34" charset="-128"/>
            </a:endParaRPr>
          </a:p>
        </c:rich>
      </c:tx>
      <c:layout>
        <c:manualLayout>
          <c:xMode val="edge"/>
          <c:yMode val="edge"/>
          <c:x val="3.255140152672889E-2"/>
          <c:y val="2.63343515718877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Actual</c:v>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QRCode_Marketing_data!$A$2:$A$13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QRCode_Marketing_data!$B$2:$B$13</c:f>
              <c:numCache>
                <c:formatCode>_-* #,##0_-;\-* #,##0_-;_-* "-"??_-;_-@_-</c:formatCode>
                <c:ptCount val="12"/>
                <c:pt idx="0">
                  <c:v>3219</c:v>
                </c:pt>
                <c:pt idx="1">
                  <c:v>3381</c:v>
                </c:pt>
                <c:pt idx="2">
                  <c:v>3453</c:v>
                </c:pt>
                <c:pt idx="3">
                  <c:v>3723</c:v>
                </c:pt>
                <c:pt idx="4">
                  <c:v>3791</c:v>
                </c:pt>
                <c:pt idx="5">
                  <c:v>3862</c:v>
                </c:pt>
                <c:pt idx="6">
                  <c:v>3876</c:v>
                </c:pt>
                <c:pt idx="7">
                  <c:v>4030</c:v>
                </c:pt>
                <c:pt idx="8">
                  <c:v>4077</c:v>
                </c:pt>
                <c:pt idx="9">
                  <c:v>4115</c:v>
                </c:pt>
                <c:pt idx="10">
                  <c:v>4167</c:v>
                </c:pt>
                <c:pt idx="11">
                  <c:v>4282</c:v>
                </c:pt>
              </c:numCache>
            </c:numRef>
          </c:val>
          <c:smooth val="0"/>
          <c:extLst>
            <c:ext xmlns:c16="http://schemas.microsoft.com/office/drawing/2014/chart" uri="{C3380CC4-5D6E-409C-BE32-E72D297353CC}">
              <c16:uniqueId val="{00000000-43D5-4883-B93D-D59CBE7DD872}"/>
            </c:ext>
          </c:extLst>
        </c:ser>
        <c:ser>
          <c:idx val="1"/>
          <c:order val="1"/>
          <c:tx>
            <c:v>Goal</c:v>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QRCode_Marketing_data!$A$2:$A$13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QRCode_Marketing_data!$C$2:$C$13</c:f>
              <c:numCache>
                <c:formatCode>_-* #,##0_-;\-* #,##0_-;_-* "-"??_-;_-@_-</c:formatCode>
                <c:ptCount val="12"/>
                <c:pt idx="0">
                  <c:v>3000</c:v>
                </c:pt>
                <c:pt idx="1">
                  <c:v>3500</c:v>
                </c:pt>
                <c:pt idx="2">
                  <c:v>3500</c:v>
                </c:pt>
                <c:pt idx="3">
                  <c:v>3500</c:v>
                </c:pt>
                <c:pt idx="4">
                  <c:v>4000</c:v>
                </c:pt>
                <c:pt idx="5">
                  <c:v>4000</c:v>
                </c:pt>
                <c:pt idx="6">
                  <c:v>4000</c:v>
                </c:pt>
                <c:pt idx="7">
                  <c:v>4500</c:v>
                </c:pt>
                <c:pt idx="8">
                  <c:v>4500</c:v>
                </c:pt>
                <c:pt idx="9">
                  <c:v>4500</c:v>
                </c:pt>
                <c:pt idx="10">
                  <c:v>4500</c:v>
                </c:pt>
                <c:pt idx="11">
                  <c:v>4500</c:v>
                </c:pt>
              </c:numCache>
            </c:numRef>
          </c:val>
          <c:smooth val="0"/>
          <c:extLst>
            <c:ext xmlns:c16="http://schemas.microsoft.com/office/drawing/2014/chart" uri="{C3380CC4-5D6E-409C-BE32-E72D297353CC}">
              <c16:uniqueId val="{00000001-43D5-4883-B93D-D59CBE7DD872}"/>
            </c:ext>
          </c:extLst>
        </c:ser>
        <c:dLbls>
          <c:showLegendKey val="0"/>
          <c:showVal val="0"/>
          <c:showCatName val="0"/>
          <c:showSerName val="0"/>
          <c:showPercent val="0"/>
          <c:showBubbleSize val="0"/>
        </c:dLbls>
        <c:smooth val="0"/>
        <c:axId val="361433416"/>
        <c:axId val="361435768"/>
      </c:lineChart>
      <c:dateAx>
        <c:axId val="361433416"/>
        <c:scaling>
          <c:orientation val="minMax"/>
        </c:scaling>
        <c:delete val="0"/>
        <c:axPos val="b"/>
        <c:numFmt formatCode="mmm\-yy"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361435768"/>
        <c:crosses val="autoZero"/>
        <c:auto val="1"/>
        <c:lblOffset val="100"/>
        <c:baseTimeUnit val="months"/>
      </c:dateAx>
      <c:valAx>
        <c:axId val="36143576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1433416"/>
        <c:crosses val="autoZero"/>
        <c:crossBetween val="between"/>
      </c:valAx>
      <c:spPr>
        <a:noFill/>
        <a:ln>
          <a:noFill/>
        </a:ln>
        <a:effectLst/>
      </c:spPr>
    </c:plotArea>
    <c:legend>
      <c:legendPos val="r"/>
      <c:layout>
        <c:manualLayout>
          <c:xMode val="edge"/>
          <c:yMode val="edge"/>
          <c:x val="0.59934374282348946"/>
          <c:y val="0.50590017345421334"/>
          <c:w val="0.17133201594203973"/>
          <c:h val="0.1693796463109962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solidFill>
                <a:latin typeface="Adobe Gothic Std B" panose="020B0800000000000000" pitchFamily="34" charset="-128"/>
                <a:ea typeface="Adobe Gothic Std B" panose="020B0800000000000000" pitchFamily="34" charset="-128"/>
                <a:cs typeface="+mn-cs"/>
              </a:defRPr>
            </a:pPr>
            <a:r>
              <a:rPr lang="en-US" sz="1200">
                <a:latin typeface="Adobe Gothic Std B" panose="020B0800000000000000" pitchFamily="34" charset="-128"/>
                <a:ea typeface="Adobe Gothic Std B" panose="020B0800000000000000" pitchFamily="34" charset="-128"/>
              </a:rPr>
              <a:t>TOTAL # of CONVERSIONS PER LANDING PAGE BY MONTH</a:t>
            </a:r>
          </a:p>
        </c:rich>
      </c:tx>
      <c:layout>
        <c:manualLayout>
          <c:xMode val="edge"/>
          <c:yMode val="edge"/>
          <c:x val="6.3635793073655675E-2"/>
          <c:y val="2.958975091798124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Adobe Gothic Std B" panose="020B0800000000000000" pitchFamily="34" charset="-128"/>
              <a:ea typeface="Adobe Gothic Std B" panose="020B0800000000000000" pitchFamily="34" charset="-128"/>
              <a:cs typeface="+mn-cs"/>
            </a:defRPr>
          </a:pPr>
          <a:endParaRPr lang="en-US"/>
        </a:p>
      </c:txPr>
    </c:title>
    <c:autoTitleDeleted val="0"/>
    <c:plotArea>
      <c:layout/>
      <c:barChart>
        <c:barDir val="bar"/>
        <c:grouping val="clustered"/>
        <c:varyColors val="0"/>
        <c:ser>
          <c:idx val="0"/>
          <c:order val="0"/>
          <c:tx>
            <c:v># of Conversions</c:v>
          </c:tx>
          <c:spPr>
            <a:solidFill>
              <a:schemeClr val="bg2">
                <a:lumMod val="90000"/>
              </a:schemeClr>
            </a:solidFill>
            <a:ln>
              <a:noFill/>
            </a:ln>
            <a:effectLst/>
          </c:spPr>
          <c:invertIfNegative val="0"/>
          <c:cat>
            <c:numRef>
              <c:f>'Pivot '!$A$4:$A$15</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'Pivot '!$B$4:$B$15</c:f>
              <c:numCache>
                <c:formatCode>General</c:formatCode>
                <c:ptCount val="12"/>
                <c:pt idx="0">
                  <c:v>400</c:v>
                </c:pt>
                <c:pt idx="1">
                  <c:v>459</c:v>
                </c:pt>
                <c:pt idx="2">
                  <c:v>500</c:v>
                </c:pt>
                <c:pt idx="3">
                  <c:v>520</c:v>
                </c:pt>
                <c:pt idx="4">
                  <c:v>600</c:v>
                </c:pt>
                <c:pt idx="5">
                  <c:v>524</c:v>
                </c:pt>
                <c:pt idx="6">
                  <c:v>527</c:v>
                </c:pt>
                <c:pt idx="7">
                  <c:v>601</c:v>
                </c:pt>
                <c:pt idx="8">
                  <c:v>588</c:v>
                </c:pt>
                <c:pt idx="9">
                  <c:v>512</c:v>
                </c:pt>
                <c:pt idx="10">
                  <c:v>545</c:v>
                </c:pt>
                <c:pt idx="11">
                  <c:v>599</c:v>
                </c:pt>
              </c:numCache>
            </c:numRef>
          </c:val>
          <c:extLst>
            <c:ext xmlns:c16="http://schemas.microsoft.com/office/drawing/2014/chart" uri="{C3380CC4-5D6E-409C-BE32-E72D297353CC}">
              <c16:uniqueId val="{00000000-C912-4319-B1A1-7E79FF3A6ACA}"/>
            </c:ext>
          </c:extLst>
        </c:ser>
        <c:dLbls>
          <c:showLegendKey val="0"/>
          <c:showVal val="0"/>
          <c:showCatName val="0"/>
          <c:showSerName val="0"/>
          <c:showPercent val="0"/>
          <c:showBubbleSize val="0"/>
        </c:dLbls>
        <c:gapWidth val="182"/>
        <c:axId val="361437336"/>
        <c:axId val="361433808"/>
      </c:barChart>
      <c:dateAx>
        <c:axId val="361437336"/>
        <c:scaling>
          <c:orientation val="minMax"/>
        </c:scaling>
        <c:delete val="0"/>
        <c:axPos val="l"/>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361433808"/>
        <c:crosses val="autoZero"/>
        <c:auto val="1"/>
        <c:lblOffset val="100"/>
        <c:baseTimeUnit val="months"/>
      </c:dateAx>
      <c:valAx>
        <c:axId val="361433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1437336"/>
        <c:crosses val="autoZero"/>
        <c:crossBetween val="between"/>
      </c:valAx>
      <c:spPr>
        <a:noFill/>
        <a:ln>
          <a:noFill/>
        </a:ln>
        <a:effectLst/>
      </c:spPr>
    </c:plotArea>
    <c:plotVisOnly val="1"/>
    <c:dispBlanksAs val="gap"/>
    <c:showDLblsOverMax val="0"/>
  </c:chart>
  <c:spPr>
    <a:solidFill>
      <a:schemeClr val="bg2">
        <a:lumMod val="50000"/>
        <a:alpha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Adobe Fan Heiti Std B" panose="020B0700000000000000" pitchFamily="34" charset="-128"/>
                <a:ea typeface="Adobe Fan Heiti Std B" panose="020B0700000000000000" pitchFamily="34" charset="-128"/>
                <a:cs typeface="+mn-cs"/>
              </a:defRPr>
            </a:pPr>
            <a:r>
              <a:rPr lang="en-US" sz="1400" b="1">
                <a:latin typeface="Adobe Gothic Std B" panose="020B0800000000000000" pitchFamily="34" charset="-128"/>
                <a:ea typeface="Adobe Gothic Std B" panose="020B0800000000000000" pitchFamily="34" charset="-128"/>
              </a:rPr>
              <a:t>NO. OF SCANS (ACTUAL VS. GOAL)</a:t>
            </a:r>
          </a:p>
        </c:rich>
      </c:tx>
      <c:layout>
        <c:manualLayout>
          <c:xMode val="edge"/>
          <c:yMode val="edge"/>
          <c:x val="1.8883870922049505E-3"/>
          <c:y val="3.258053604327164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Adobe Fan Heiti Std B" panose="020B0700000000000000" pitchFamily="34" charset="-128"/>
              <a:ea typeface="Adobe Fan Heiti Std B" panose="020B0700000000000000" pitchFamily="34" charset="-128"/>
              <a:cs typeface="+mn-cs"/>
            </a:defRPr>
          </a:pPr>
          <a:endParaRPr lang="en-US"/>
        </a:p>
      </c:txPr>
    </c:title>
    <c:autoTitleDeleted val="0"/>
    <c:plotArea>
      <c:layout/>
      <c:barChart>
        <c:barDir val="col"/>
        <c:grouping val="clustered"/>
        <c:varyColors val="0"/>
        <c:ser>
          <c:idx val="0"/>
          <c:order val="0"/>
          <c:tx>
            <c:v>Actual</c:v>
          </c:tx>
          <c:spPr>
            <a:solidFill>
              <a:schemeClr val="bg2">
                <a:lumMod val="90000"/>
                <a:alpha val="50000"/>
              </a:schemeClr>
            </a:solidFill>
            <a:ln>
              <a:noFill/>
            </a:ln>
            <a:effectLst/>
          </c:spPr>
          <c:invertIfNegative val="0"/>
          <c:cat>
            <c:numRef>
              <c:f>DASHBOARD!$D$10</c:f>
              <c:numCache>
                <c:formatCode>[$-409]mmm;@</c:formatCode>
                <c:ptCount val="1"/>
                <c:pt idx="0">
                  <c:v>42583</c:v>
                </c:pt>
              </c:numCache>
            </c:numRef>
          </c:cat>
          <c:val>
            <c:numRef>
              <c:f>Refs!$E$1</c:f>
              <c:numCache>
                <c:formatCode>General</c:formatCode>
                <c:ptCount val="1"/>
                <c:pt idx="0">
                  <c:v>4030</c:v>
                </c:pt>
              </c:numCache>
            </c:numRef>
          </c:val>
          <c:extLst>
            <c:ext xmlns:c16="http://schemas.microsoft.com/office/drawing/2014/chart" uri="{C3380CC4-5D6E-409C-BE32-E72D297353CC}">
              <c16:uniqueId val="{00000000-3B0E-49B8-8568-EE476EA9213C}"/>
            </c:ext>
          </c:extLst>
        </c:ser>
        <c:dLbls>
          <c:showLegendKey val="0"/>
          <c:showVal val="0"/>
          <c:showCatName val="0"/>
          <c:showSerName val="0"/>
          <c:showPercent val="0"/>
          <c:showBubbleSize val="0"/>
        </c:dLbls>
        <c:gapWidth val="83"/>
        <c:axId val="361434592"/>
        <c:axId val="361437728"/>
      </c:barChart>
      <c:barChart>
        <c:barDir val="col"/>
        <c:grouping val="clustered"/>
        <c:varyColors val="0"/>
        <c:ser>
          <c:idx val="1"/>
          <c:order val="1"/>
          <c:tx>
            <c:v>Goal</c:v>
          </c:tx>
          <c:spPr>
            <a:solidFill>
              <a:schemeClr val="accent3">
                <a:tint val="77000"/>
              </a:schemeClr>
            </a:solidFill>
            <a:ln>
              <a:noFill/>
            </a:ln>
            <a:effectLst/>
          </c:spPr>
          <c:invertIfNegative val="0"/>
          <c:dPt>
            <c:idx val="0"/>
            <c:invertIfNegative val="0"/>
            <c:bubble3D val="0"/>
            <c:spPr>
              <a:solidFill>
                <a:schemeClr val="bg2">
                  <a:alpha val="82000"/>
                </a:schemeClr>
              </a:solidFill>
              <a:ln>
                <a:noFill/>
              </a:ln>
              <a:effectLst/>
            </c:spPr>
            <c:extLst>
              <c:ext xmlns:c16="http://schemas.microsoft.com/office/drawing/2014/chart" uri="{C3380CC4-5D6E-409C-BE32-E72D297353CC}">
                <c16:uniqueId val="{00000002-3B0E-49B8-8568-EE476EA9213C}"/>
              </c:ext>
            </c:extLst>
          </c:dPt>
          <c:cat>
            <c:numRef>
              <c:f>DASHBOARD!$D$10</c:f>
              <c:numCache>
                <c:formatCode>[$-409]mmm;@</c:formatCode>
                <c:ptCount val="1"/>
                <c:pt idx="0">
                  <c:v>42583</c:v>
                </c:pt>
              </c:numCache>
            </c:numRef>
          </c:cat>
          <c:val>
            <c:numRef>
              <c:f>Refs!$E$2</c:f>
              <c:numCache>
                <c:formatCode>General</c:formatCode>
                <c:ptCount val="1"/>
                <c:pt idx="0">
                  <c:v>4500</c:v>
                </c:pt>
              </c:numCache>
            </c:numRef>
          </c:val>
          <c:extLst>
            <c:ext xmlns:c16="http://schemas.microsoft.com/office/drawing/2014/chart" uri="{C3380CC4-5D6E-409C-BE32-E72D297353CC}">
              <c16:uniqueId val="{00000003-3B0E-49B8-8568-EE476EA9213C}"/>
            </c:ext>
          </c:extLst>
        </c:ser>
        <c:dLbls>
          <c:showLegendKey val="0"/>
          <c:showVal val="0"/>
          <c:showCatName val="0"/>
          <c:showSerName val="0"/>
          <c:showPercent val="0"/>
          <c:showBubbleSize val="0"/>
        </c:dLbls>
        <c:gapWidth val="242"/>
        <c:overlap val="25"/>
        <c:axId val="361431064"/>
        <c:axId val="361430672"/>
      </c:barChart>
      <c:dateAx>
        <c:axId val="361434592"/>
        <c:scaling>
          <c:orientation val="minMax"/>
        </c:scaling>
        <c:delete val="0"/>
        <c:axPos val="b"/>
        <c:numFmt formatCode="[$-409]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1437728"/>
        <c:crosses val="autoZero"/>
        <c:auto val="1"/>
        <c:lblOffset val="100"/>
        <c:baseTimeUnit val="days"/>
      </c:dateAx>
      <c:valAx>
        <c:axId val="361437728"/>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1434592"/>
        <c:crosses val="autoZero"/>
        <c:crossBetween val="between"/>
      </c:valAx>
      <c:valAx>
        <c:axId val="361430672"/>
        <c:scaling>
          <c:orientation val="minMax"/>
        </c:scaling>
        <c:delete val="1"/>
        <c:axPos val="r"/>
        <c:numFmt formatCode="General" sourceLinked="1"/>
        <c:majorTickMark val="out"/>
        <c:minorTickMark val="none"/>
        <c:tickLblPos val="nextTo"/>
        <c:crossAx val="361431064"/>
        <c:crosses val="max"/>
        <c:crossBetween val="between"/>
      </c:valAx>
      <c:dateAx>
        <c:axId val="361431064"/>
        <c:scaling>
          <c:orientation val="minMax"/>
        </c:scaling>
        <c:delete val="1"/>
        <c:axPos val="b"/>
        <c:numFmt formatCode="[$-409]mmm;@" sourceLinked="1"/>
        <c:majorTickMark val="out"/>
        <c:minorTickMark val="none"/>
        <c:tickLblPos val="nextTo"/>
        <c:crossAx val="361430672"/>
        <c:crosses val="autoZero"/>
        <c:auto val="1"/>
        <c:lblOffset val="100"/>
        <c:baseTimeUnit val="days"/>
      </c:dateAx>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Entry>
      <c:layout>
        <c:manualLayout>
          <c:xMode val="edge"/>
          <c:yMode val="edge"/>
          <c:x val="0.70807811345431537"/>
          <c:y val="0.46579501821981273"/>
          <c:w val="0.17199431524425798"/>
          <c:h val="0.2133464388447946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400">
                <a:solidFill>
                  <a:schemeClr val="bg1"/>
                </a:solidFill>
                <a:latin typeface="Adobe Gothic Std B" panose="020B0800000000000000" pitchFamily="34" charset="-128"/>
                <a:ea typeface="Adobe Gothic Std B" panose="020B0800000000000000" pitchFamily="34" charset="-128"/>
              </a:rPr>
              <a:t>SCANS DISTRIBUTION FOR THE MONTH</a:t>
            </a:r>
            <a:r>
              <a:rPr lang="en-US" sz="1400" baseline="0">
                <a:solidFill>
                  <a:schemeClr val="bg1"/>
                </a:solidFill>
                <a:latin typeface="Adobe Gothic Std B" panose="020B0800000000000000" pitchFamily="34" charset="-128"/>
                <a:ea typeface="Adobe Gothic Std B" panose="020B0800000000000000" pitchFamily="34" charset="-128"/>
              </a:rPr>
              <a:t> (BY AD LOCATION)</a:t>
            </a:r>
            <a:endParaRPr lang="en-US" sz="1400">
              <a:solidFill>
                <a:schemeClr val="bg1"/>
              </a:solidFill>
              <a:latin typeface="Adobe Gothic Std B" panose="020B0800000000000000" pitchFamily="34" charset="-128"/>
              <a:ea typeface="Adobe Gothic Std B" panose="020B0800000000000000" pitchFamily="34" charset="-128"/>
            </a:endParaRPr>
          </a:p>
        </c:rich>
      </c:tx>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5CA-4F6C-B17F-347BFC95633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5CA-4F6C-B17F-347BFC95633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5CA-4F6C-B17F-347BFC95633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5CA-4F6C-B17F-347BFC95633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5CA-4F6C-B17F-347BFC95633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5CA-4F6C-B17F-347BFC956338}"/>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effectLst>
                      <a:reflection stA="68000" endPos="0" dist="50800" dir="5400000" sy="-100000" algn="bl" rotWithShape="0"/>
                    </a:effectLst>
                    <a:latin typeface="Adobe Fan Heiti Std B" panose="020B0700000000000000" pitchFamily="34" charset="-128"/>
                    <a:ea typeface="Adobe Fan Heiti Std B" panose="020B0700000000000000" pitchFamily="34" charset="-128"/>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Refs!$H$2:$H$7</c:f>
              <c:strCache>
                <c:ptCount val="6"/>
                <c:pt idx="0">
                  <c:v>Billboard</c:v>
                </c:pt>
                <c:pt idx="1">
                  <c:v>Tradeshow</c:v>
                </c:pt>
                <c:pt idx="2">
                  <c:v>Product Packaging</c:v>
                </c:pt>
                <c:pt idx="3">
                  <c:v>In Store Display</c:v>
                </c:pt>
                <c:pt idx="4">
                  <c:v>Magazine Ad</c:v>
                </c:pt>
                <c:pt idx="5">
                  <c:v>Newspaper Ad</c:v>
                </c:pt>
              </c:strCache>
            </c:strRef>
          </c:cat>
          <c:val>
            <c:numRef>
              <c:f>Refs!$I$2:$I$7</c:f>
              <c:numCache>
                <c:formatCode>General</c:formatCode>
                <c:ptCount val="6"/>
                <c:pt idx="0">
                  <c:v>124</c:v>
                </c:pt>
                <c:pt idx="1">
                  <c:v>825</c:v>
                </c:pt>
                <c:pt idx="2">
                  <c:v>625</c:v>
                </c:pt>
                <c:pt idx="3">
                  <c:v>300</c:v>
                </c:pt>
                <c:pt idx="4">
                  <c:v>1400</c:v>
                </c:pt>
                <c:pt idx="5">
                  <c:v>756</c:v>
                </c:pt>
              </c:numCache>
            </c:numRef>
          </c:val>
          <c:extLst>
            <c:ext xmlns:c16="http://schemas.microsoft.com/office/drawing/2014/chart" uri="{C3380CC4-5D6E-409C-BE32-E72D297353CC}">
              <c16:uniqueId val="{0000000C-55CA-4F6C-B17F-347BFC956338}"/>
            </c:ext>
          </c:extLst>
        </c:ser>
        <c:ser>
          <c:idx val="0"/>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55CA-4F6C-B17F-347BFC95633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55CA-4F6C-B17F-347BFC95633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55CA-4F6C-B17F-347BFC95633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55CA-4F6C-B17F-347BFC95633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5CA-4F6C-B17F-347BFC95633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5CA-4F6C-B17F-347BFC9563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Refs!$H$2:$H$7</c:f>
              <c:strCache>
                <c:ptCount val="6"/>
                <c:pt idx="0">
                  <c:v>Billboard</c:v>
                </c:pt>
                <c:pt idx="1">
                  <c:v>Tradeshow</c:v>
                </c:pt>
                <c:pt idx="2">
                  <c:v>Product Packaging</c:v>
                </c:pt>
                <c:pt idx="3">
                  <c:v>In Store Display</c:v>
                </c:pt>
                <c:pt idx="4">
                  <c:v>Magazine Ad</c:v>
                </c:pt>
                <c:pt idx="5">
                  <c:v>Newspaper Ad</c:v>
                </c:pt>
              </c:strCache>
            </c:strRef>
          </c:cat>
          <c:val>
            <c:numRef>
              <c:f>Refs!$I$2:$I$7</c:f>
              <c:numCache>
                <c:formatCode>General</c:formatCode>
                <c:ptCount val="6"/>
                <c:pt idx="0">
                  <c:v>124</c:v>
                </c:pt>
                <c:pt idx="1">
                  <c:v>825</c:v>
                </c:pt>
                <c:pt idx="2">
                  <c:v>625</c:v>
                </c:pt>
                <c:pt idx="3">
                  <c:v>300</c:v>
                </c:pt>
                <c:pt idx="4">
                  <c:v>1400</c:v>
                </c:pt>
                <c:pt idx="5">
                  <c:v>756</c:v>
                </c:pt>
              </c:numCache>
            </c:numRef>
          </c:val>
          <c:extLst>
            <c:ext xmlns:c16="http://schemas.microsoft.com/office/drawing/2014/chart" uri="{C3380CC4-5D6E-409C-BE32-E72D297353CC}">
              <c16:uniqueId val="{00000019-55CA-4F6C-B17F-347BFC956338}"/>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8975461490459857"/>
          <c:y val="0.3629525029750823"/>
          <c:w val="0.39317161048042953"/>
          <c:h val="0.6055978735646541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solidFill>
                <a:latin typeface="Adobe Gothic Std B" panose="020B0800000000000000" pitchFamily="34" charset="-128"/>
                <a:ea typeface="Adobe Gothic Std B" panose="020B0800000000000000" pitchFamily="34" charset="-128"/>
                <a:cs typeface="+mn-cs"/>
              </a:defRPr>
            </a:pPr>
            <a:r>
              <a:rPr lang="en-US" sz="1200" b="1">
                <a:solidFill>
                  <a:schemeClr val="bg1"/>
                </a:solidFill>
                <a:latin typeface="Adobe Gothic Std B" panose="020B0800000000000000" pitchFamily="34" charset="-128"/>
                <a:ea typeface="Adobe Gothic Std B" panose="020B0800000000000000" pitchFamily="34" charset="-128"/>
              </a:rPr>
              <a:t>CONVERSIONS FOR THE MONTH  (BY LANDING PAGE)</a:t>
            </a:r>
          </a:p>
        </c:rich>
      </c:tx>
      <c:layout>
        <c:manualLayout>
          <c:xMode val="edge"/>
          <c:yMode val="edge"/>
          <c:x val="5.3715643833912113E-2"/>
          <c:y val="9.5238095238095247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Adobe Gothic Std B" panose="020B0800000000000000" pitchFamily="34" charset="-128"/>
              <a:ea typeface="Adobe Gothic Std B" panose="020B0800000000000000" pitchFamily="34" charset="-128"/>
              <a:cs typeface="+mn-cs"/>
            </a:defRPr>
          </a:pPr>
          <a:endParaRPr lang="en-US"/>
        </a:p>
      </c:txPr>
    </c:title>
    <c:autoTitleDeleted val="0"/>
    <c:plotArea>
      <c:layout/>
      <c:areaChart>
        <c:grouping val="stacked"/>
        <c:varyColors val="0"/>
        <c:ser>
          <c:idx val="0"/>
          <c:order val="0"/>
          <c:spPr>
            <a:solidFill>
              <a:schemeClr val="accent1"/>
            </a:solidFill>
            <a:ln>
              <a:noFill/>
            </a:ln>
            <a:effectLst/>
          </c:spPr>
          <c:dPt>
            <c:idx val="0"/>
            <c:bubble3D val="0"/>
            <c:spPr>
              <a:solidFill>
                <a:schemeClr val="accent1"/>
              </a:solidFill>
              <a:ln>
                <a:noFill/>
              </a:ln>
              <a:effectLst/>
            </c:spPr>
            <c:extLst>
              <c:ext xmlns:c16="http://schemas.microsoft.com/office/drawing/2014/chart" uri="{C3380CC4-5D6E-409C-BE32-E72D297353CC}">
                <c16:uniqueId val="{00000001-AC54-436C-AC70-D57523CAF6DA}"/>
              </c:ext>
            </c:extLst>
          </c:dPt>
          <c:dLbls>
            <c:dLbl>
              <c:idx val="0"/>
              <c:layout>
                <c:manualLayout>
                  <c:x val="5.0212406691905638E-2"/>
                  <c:y val="-0.1926782273603082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C54-436C-AC70-D57523CAF6DA}"/>
                </c:ext>
              </c:extLst>
            </c:dLbl>
            <c:dLbl>
              <c:idx val="1"/>
              <c:layout>
                <c:manualLayout>
                  <c:x val="3.8624928224542119E-3"/>
                  <c:y val="-0.1396917148362235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7C8-4B79-A536-FE6AD1CEDC90}"/>
                </c:ext>
              </c:extLst>
            </c:dLbl>
            <c:dLbl>
              <c:idx val="2"/>
              <c:layout>
                <c:manualLayout>
                  <c:x val="-3.8624928224542825E-2"/>
                  <c:y val="-0.1782273603082851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7C8-4B79-A536-FE6AD1CEDC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Refs!$K$2:$K$4</c:f>
              <c:strCache>
                <c:ptCount val="3"/>
                <c:pt idx="0">
                  <c:v>Landing Page #1</c:v>
                </c:pt>
                <c:pt idx="1">
                  <c:v>Landing Page #2</c:v>
                </c:pt>
                <c:pt idx="2">
                  <c:v>Landing Page #3</c:v>
                </c:pt>
              </c:strCache>
            </c:strRef>
          </c:cat>
          <c:val>
            <c:numRef>
              <c:f>Refs!$L$2:$L$4</c:f>
              <c:numCache>
                <c:formatCode>General</c:formatCode>
                <c:ptCount val="3"/>
                <c:pt idx="0">
                  <c:v>601</c:v>
                </c:pt>
                <c:pt idx="1">
                  <c:v>329</c:v>
                </c:pt>
                <c:pt idx="2">
                  <c:v>579</c:v>
                </c:pt>
              </c:numCache>
            </c:numRef>
          </c:val>
          <c:extLst>
            <c:ext xmlns:c16="http://schemas.microsoft.com/office/drawing/2014/chart" uri="{C3380CC4-5D6E-409C-BE32-E72D297353CC}">
              <c16:uniqueId val="{00000002-AC54-436C-AC70-D57523CAF6DA}"/>
            </c:ext>
          </c:extLst>
        </c:ser>
        <c:dLbls>
          <c:showLegendKey val="0"/>
          <c:showVal val="0"/>
          <c:showCatName val="0"/>
          <c:showSerName val="0"/>
          <c:showPercent val="0"/>
          <c:showBubbleSize val="0"/>
        </c:dLbls>
        <c:axId val="361436160"/>
        <c:axId val="359252416"/>
      </c:areaChart>
      <c:catAx>
        <c:axId val="36143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9252416"/>
        <c:crosses val="autoZero"/>
        <c:auto val="1"/>
        <c:lblAlgn val="ctr"/>
        <c:lblOffset val="100"/>
        <c:noMultiLvlLbl val="0"/>
      </c:catAx>
      <c:valAx>
        <c:axId val="35925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14361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solidFill>
                  <a:schemeClr val="bg1"/>
                </a:solidFill>
                <a:latin typeface="Adobe Gothic Std B" panose="020B0800000000000000" pitchFamily="34" charset="-128"/>
                <a:ea typeface="Adobe Gothic Std B" panose="020B0800000000000000" pitchFamily="34" charset="-128"/>
              </a:rPr>
              <a:t>TOTAL SCANS PER AD LOCATION </a:t>
            </a:r>
          </a:p>
        </c:rich>
      </c:tx>
      <c:layout>
        <c:manualLayout>
          <c:xMode val="edge"/>
          <c:yMode val="edge"/>
          <c:x val="0.10728582102140635"/>
          <c:y val="2.8776978417266189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3DB-4C9B-AACD-2CE62CDDDC2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3DB-4C9B-AACD-2CE62CDDDC2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53DB-4C9B-AACD-2CE62CDDDC2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53DB-4C9B-AACD-2CE62CDDDC2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53DB-4C9B-AACD-2CE62CDDDC24}"/>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53DB-4C9B-AACD-2CE62CDDDC24}"/>
              </c:ext>
            </c:extLst>
          </c:dPt>
          <c:dLbls>
            <c:dLbl>
              <c:idx val="4"/>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53DB-4C9B-AACD-2CE62CDDDC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Aggregates!$A$4:$A$9</c:f>
              <c:strCache>
                <c:ptCount val="6"/>
                <c:pt idx="0">
                  <c:v>Billboard</c:v>
                </c:pt>
                <c:pt idx="1">
                  <c:v>Tradeshow</c:v>
                </c:pt>
                <c:pt idx="2">
                  <c:v>Product Packaging</c:v>
                </c:pt>
                <c:pt idx="3">
                  <c:v>In Store Display</c:v>
                </c:pt>
                <c:pt idx="4">
                  <c:v>Magazine Ad</c:v>
                </c:pt>
                <c:pt idx="5">
                  <c:v>Newspaper Ad</c:v>
                </c:pt>
              </c:strCache>
            </c:strRef>
          </c:cat>
          <c:val>
            <c:numRef>
              <c:f>Aggregates!$B$4:$B$9</c:f>
              <c:numCache>
                <c:formatCode>General</c:formatCode>
                <c:ptCount val="6"/>
                <c:pt idx="0">
                  <c:v>1434</c:v>
                </c:pt>
                <c:pt idx="1">
                  <c:v>9792</c:v>
                </c:pt>
                <c:pt idx="2">
                  <c:v>7212</c:v>
                </c:pt>
                <c:pt idx="3">
                  <c:v>3385</c:v>
                </c:pt>
                <c:pt idx="4">
                  <c:v>15416</c:v>
                </c:pt>
                <c:pt idx="5">
                  <c:v>8737</c:v>
                </c:pt>
              </c:numCache>
            </c:numRef>
          </c:val>
          <c:extLst>
            <c:ext xmlns:c16="http://schemas.microsoft.com/office/drawing/2014/chart" uri="{C3380CC4-5D6E-409C-BE32-E72D297353CC}">
              <c16:uniqueId val="{0000000C-53DB-4C9B-AACD-2CE62CDDDC24}"/>
            </c:ext>
          </c:extLst>
        </c:ser>
        <c:dLbls>
          <c:showLegendKey val="0"/>
          <c:showVal val="0"/>
          <c:showCatName val="0"/>
          <c:showSerName val="0"/>
          <c:showPercent val="0"/>
          <c:showBubbleSize val="0"/>
          <c:showLeaderLines val="1"/>
        </c:dLbls>
        <c:firstSliceAng val="30"/>
        <c:holeSize val="41"/>
      </c:doughnutChart>
      <c:spPr>
        <a:noFill/>
        <a:ln>
          <a:noFill/>
        </a:ln>
        <a:effectLst/>
      </c:spPr>
    </c:plotArea>
    <c:legend>
      <c:legendPos val="r"/>
      <c:layout>
        <c:manualLayout>
          <c:xMode val="edge"/>
          <c:yMode val="edge"/>
          <c:x val="0.57268278250138127"/>
          <c:y val="0.16733624124322591"/>
          <c:w val="0.37917157257193274"/>
          <c:h val="0.74460771540248116"/>
        </c:manualLayout>
      </c:layout>
      <c:overlay val="0"/>
      <c:spPr>
        <a:solidFill>
          <a:schemeClr val="lt1">
            <a:alpha val="50000"/>
          </a:schemeClr>
        </a:solidFill>
        <a:ln>
          <a:solidFill>
            <a:schemeClr val="accent1"/>
          </a:solid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dobe Gothic Std B" panose="020B0800000000000000" pitchFamily="34" charset="-128"/>
                <a:ea typeface="Adobe Gothic Std B" panose="020B0800000000000000" pitchFamily="34" charset="-128"/>
              </a:rPr>
              <a:t>QTY OF</a:t>
            </a:r>
            <a:r>
              <a:rPr lang="en-US" baseline="0">
                <a:latin typeface="Adobe Gothic Std B" panose="020B0800000000000000" pitchFamily="34" charset="-128"/>
                <a:ea typeface="Adobe Gothic Std B" panose="020B0800000000000000" pitchFamily="34" charset="-128"/>
              </a:rPr>
              <a:t> </a:t>
            </a:r>
            <a:r>
              <a:rPr lang="en-US">
                <a:latin typeface="Adobe Gothic Std B" panose="020B0800000000000000" pitchFamily="34" charset="-128"/>
                <a:ea typeface="Adobe Gothic Std B" panose="020B0800000000000000" pitchFamily="34" charset="-128"/>
              </a:rPr>
              <a:t>SCANS PER AD LOCATION</a:t>
            </a:r>
          </a:p>
        </c:rich>
      </c:tx>
      <c:layout>
        <c:manualLayout>
          <c:xMode val="edge"/>
          <c:yMode val="edge"/>
          <c:x val="0.18386823936969579"/>
          <c:y val="3.23205700374018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v>Number of scans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Aggregates!$B$35:$G$35</c:f>
              <c:strCache>
                <c:ptCount val="6"/>
                <c:pt idx="0">
                  <c:v>Billboard</c:v>
                </c:pt>
                <c:pt idx="1">
                  <c:v>In Store Display</c:v>
                </c:pt>
                <c:pt idx="2">
                  <c:v>Magazine Ad</c:v>
                </c:pt>
                <c:pt idx="3">
                  <c:v>Newspaper Ad</c:v>
                </c:pt>
                <c:pt idx="4">
                  <c:v>Product Packaging</c:v>
                </c:pt>
                <c:pt idx="5">
                  <c:v>Tradeshow</c:v>
                </c:pt>
              </c:strCache>
            </c:strRef>
          </c:cat>
          <c:val>
            <c:numRef>
              <c:f>Aggregates!$B$36:$G$36</c:f>
              <c:numCache>
                <c:formatCode>General</c:formatCode>
                <c:ptCount val="6"/>
                <c:pt idx="0">
                  <c:v>124</c:v>
                </c:pt>
                <c:pt idx="1">
                  <c:v>300</c:v>
                </c:pt>
                <c:pt idx="2">
                  <c:v>1400</c:v>
                </c:pt>
                <c:pt idx="3">
                  <c:v>756</c:v>
                </c:pt>
                <c:pt idx="4">
                  <c:v>610</c:v>
                </c:pt>
                <c:pt idx="5">
                  <c:v>813</c:v>
                </c:pt>
              </c:numCache>
            </c:numRef>
          </c:val>
          <c:extLst>
            <c:ext xmlns:c16="http://schemas.microsoft.com/office/drawing/2014/chart" uri="{C3380CC4-5D6E-409C-BE32-E72D297353CC}">
              <c16:uniqueId val="{0000000E-991E-402A-BBB3-2F4281171FC2}"/>
            </c:ext>
          </c:extLst>
        </c:ser>
        <c:dLbls>
          <c:showLegendKey val="0"/>
          <c:showVal val="0"/>
          <c:showCatName val="0"/>
          <c:showSerName val="0"/>
          <c:showPercent val="0"/>
          <c:showBubbleSize val="0"/>
        </c:dLbls>
        <c:gapWidth val="150"/>
        <c:overlap val="100"/>
        <c:axId val="361436944"/>
        <c:axId val="361433024"/>
      </c:barChart>
      <c:catAx>
        <c:axId val="361436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433024"/>
        <c:crosses val="autoZero"/>
        <c:auto val="1"/>
        <c:lblAlgn val="ctr"/>
        <c:lblOffset val="100"/>
        <c:noMultiLvlLbl val="0"/>
      </c:catAx>
      <c:valAx>
        <c:axId val="36143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1436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TOTAL # OF CONVERSIONS PER LANDING PAGE</a:t>
            </a:r>
          </a:p>
        </c:rich>
      </c:tx>
      <c:layout>
        <c:manualLayout>
          <c:xMode val="edge"/>
          <c:yMode val="edge"/>
          <c:x val="0.17909711286089244"/>
          <c:y val="7.89473684210526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Aggregates!$A$81:$A$83</c:f>
              <c:strCache>
                <c:ptCount val="3"/>
                <c:pt idx="0">
                  <c:v>Landing Page #1</c:v>
                </c:pt>
                <c:pt idx="1">
                  <c:v>Landing Page #2</c:v>
                </c:pt>
                <c:pt idx="2">
                  <c:v>Landing Page #3</c:v>
                </c:pt>
              </c:strCache>
            </c:strRef>
          </c:cat>
          <c:val>
            <c:numRef>
              <c:f>Aggregates!$B$81:$B$83</c:f>
              <c:numCache>
                <c:formatCode>General</c:formatCode>
                <c:ptCount val="3"/>
                <c:pt idx="0">
                  <c:v>6375</c:v>
                </c:pt>
                <c:pt idx="1">
                  <c:v>3891</c:v>
                </c:pt>
                <c:pt idx="2">
                  <c:v>6568</c:v>
                </c:pt>
              </c:numCache>
            </c:numRef>
          </c:val>
          <c:extLst>
            <c:ext xmlns:c16="http://schemas.microsoft.com/office/drawing/2014/chart" uri="{C3380CC4-5D6E-409C-BE32-E72D297353CC}">
              <c16:uniqueId val="{00000000-3F98-4177-841B-9471FB0C6819}"/>
            </c:ext>
          </c:extLst>
        </c:ser>
        <c:dLbls>
          <c:dLblPos val="inEnd"/>
          <c:showLegendKey val="0"/>
          <c:showVal val="1"/>
          <c:showCatName val="0"/>
          <c:showSerName val="0"/>
          <c:showPercent val="0"/>
          <c:showBubbleSize val="0"/>
        </c:dLbls>
        <c:gapWidth val="65"/>
        <c:axId val="361436552"/>
        <c:axId val="361432240"/>
      </c:barChart>
      <c:catAx>
        <c:axId val="361436552"/>
        <c:scaling>
          <c:orientation val="minMax"/>
        </c:scaling>
        <c:delete val="0"/>
        <c:axPos val="b"/>
        <c:numFmt formatCode="General" sourceLinked="1"/>
        <c:majorTickMark val="none"/>
        <c:minorTickMark val="none"/>
        <c:tickLblPos val="nextTo"/>
        <c:spPr>
          <a:solidFill>
            <a:schemeClr val="bg1">
              <a:lumMod val="95000"/>
            </a:schemeClr>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432240"/>
        <c:crosses val="autoZero"/>
        <c:auto val="1"/>
        <c:lblAlgn val="ctr"/>
        <c:lblOffset val="100"/>
        <c:noMultiLvlLbl val="0"/>
      </c:catAx>
      <c:valAx>
        <c:axId val="361432240"/>
        <c:scaling>
          <c:orientation val="minMax"/>
        </c:scaling>
        <c:delete val="1"/>
        <c:axPos val="l"/>
        <c:numFmt formatCode="General" sourceLinked="1"/>
        <c:majorTickMark val="none"/>
        <c:minorTickMark val="none"/>
        <c:tickLblPos val="nextTo"/>
        <c:crossAx val="361436552"/>
        <c:crosses val="autoZero"/>
        <c:crossBetween val="between"/>
      </c:valAx>
      <c:spPr>
        <a:noFill/>
        <a:ln>
          <a:noFill/>
        </a:ln>
        <a:effectLst/>
      </c:spPr>
    </c:plotArea>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20</xdr:col>
      <xdr:colOff>51955</xdr:colOff>
      <xdr:row>12</xdr:row>
      <xdr:rowOff>51955</xdr:rowOff>
    </xdr:from>
    <xdr:to>
      <xdr:col>24</xdr:col>
      <xdr:colOff>398319</xdr:colOff>
      <xdr:row>27</xdr:row>
      <xdr:rowOff>51955</xdr:rowOff>
    </xdr:to>
    <xdr:sp macro="" textlink="">
      <xdr:nvSpPr>
        <xdr:cNvPr id="17" name="Rounded Rectangle 16"/>
        <xdr:cNvSpPr/>
      </xdr:nvSpPr>
      <xdr:spPr>
        <a:xfrm>
          <a:off x="13473546" y="2909455"/>
          <a:ext cx="3983182" cy="2857500"/>
        </a:xfrm>
        <a:prstGeom prst="roundRect">
          <a:avLst/>
        </a:prstGeom>
        <a:solidFill>
          <a:schemeClr val="tx1">
            <a:lumMod val="50000"/>
            <a:lumOff val="50000"/>
            <a:alpha val="84000"/>
          </a:schemeClr>
        </a:solidFill>
        <a:effectLst>
          <a:softEdge rad="0"/>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207819</xdr:colOff>
      <xdr:row>12</xdr:row>
      <xdr:rowOff>121227</xdr:rowOff>
    </xdr:from>
    <xdr:to>
      <xdr:col>25</xdr:col>
      <xdr:colOff>450273</xdr:colOff>
      <xdr:row>27</xdr:row>
      <xdr:rowOff>34636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498764</xdr:colOff>
      <xdr:row>12</xdr:row>
      <xdr:rowOff>13855</xdr:rowOff>
    </xdr:from>
    <xdr:to>
      <xdr:col>19</xdr:col>
      <xdr:colOff>848591</xdr:colOff>
      <xdr:row>27</xdr:row>
      <xdr:rowOff>13855</xdr:rowOff>
    </xdr:to>
    <xdr:sp macro="" textlink="">
      <xdr:nvSpPr>
        <xdr:cNvPr id="15" name="Rounded Rectangle 14"/>
        <xdr:cNvSpPr/>
      </xdr:nvSpPr>
      <xdr:spPr>
        <a:xfrm>
          <a:off x="9867900" y="2871355"/>
          <a:ext cx="3501736" cy="2857500"/>
        </a:xfrm>
        <a:prstGeom prst="roundRect">
          <a:avLst/>
        </a:prstGeom>
        <a:solidFill>
          <a:schemeClr val="accent3">
            <a:alpha val="23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342899</xdr:colOff>
      <xdr:row>11</xdr:row>
      <xdr:rowOff>187035</xdr:rowOff>
    </xdr:from>
    <xdr:to>
      <xdr:col>14</xdr:col>
      <xdr:colOff>432955</xdr:colOff>
      <xdr:row>26</xdr:row>
      <xdr:rowOff>187035</xdr:rowOff>
    </xdr:to>
    <xdr:sp macro="" textlink="">
      <xdr:nvSpPr>
        <xdr:cNvPr id="13" name="Rounded Rectangle 12"/>
        <xdr:cNvSpPr/>
      </xdr:nvSpPr>
      <xdr:spPr>
        <a:xfrm>
          <a:off x="5538354" y="2854035"/>
          <a:ext cx="4263737" cy="2857500"/>
        </a:xfrm>
        <a:prstGeom prst="roundRect">
          <a:avLst/>
        </a:prstGeom>
        <a:solidFill>
          <a:schemeClr val="tx1">
            <a:lumMod val="50000"/>
            <a:lumOff val="50000"/>
            <a:alpha val="84000"/>
          </a:schemeClr>
        </a:solidFill>
        <a:effectLst>
          <a:softEdge rad="0"/>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259773</xdr:colOff>
      <xdr:row>12</xdr:row>
      <xdr:rowOff>0</xdr:rowOff>
    </xdr:from>
    <xdr:to>
      <xdr:col>7</xdr:col>
      <xdr:colOff>277091</xdr:colOff>
      <xdr:row>27</xdr:row>
      <xdr:rowOff>0</xdr:rowOff>
    </xdr:to>
    <xdr:sp macro="" textlink="">
      <xdr:nvSpPr>
        <xdr:cNvPr id="2" name="Rounded Rectangle 1"/>
        <xdr:cNvSpPr/>
      </xdr:nvSpPr>
      <xdr:spPr>
        <a:xfrm>
          <a:off x="1333500" y="2857500"/>
          <a:ext cx="4139046" cy="2857500"/>
        </a:xfrm>
        <a:prstGeom prst="roundRect">
          <a:avLst/>
        </a:prstGeom>
        <a:solidFill>
          <a:schemeClr val="accent3">
            <a:alpha val="23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34635</xdr:colOff>
      <xdr:row>8</xdr:row>
      <xdr:rowOff>101745</xdr:rowOff>
    </xdr:from>
    <xdr:to>
      <xdr:col>4</xdr:col>
      <xdr:colOff>432954</xdr:colOff>
      <xdr:row>10</xdr:row>
      <xdr:rowOff>147206</xdr:rowOff>
    </xdr:to>
    <xdr:sp macro="" textlink="">
      <xdr:nvSpPr>
        <xdr:cNvPr id="5" name="Rectangle 4"/>
        <xdr:cNvSpPr/>
      </xdr:nvSpPr>
      <xdr:spPr>
        <a:xfrm>
          <a:off x="1108362" y="1764290"/>
          <a:ext cx="2701637" cy="599643"/>
        </a:xfrm>
        <a:prstGeom prst="rect">
          <a:avLst/>
        </a:prstGeom>
        <a:noFill/>
        <a:ln>
          <a:solidFill>
            <a:schemeClr val="bg1">
              <a:lumMod val="75000"/>
              <a:alpha val="6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6061</xdr:colOff>
      <xdr:row>28</xdr:row>
      <xdr:rowOff>74466</xdr:rowOff>
    </xdr:from>
    <xdr:to>
      <xdr:col>20</xdr:col>
      <xdr:colOff>796636</xdr:colOff>
      <xdr:row>41</xdr:row>
      <xdr:rowOff>69273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17313</xdr:colOff>
      <xdr:row>28</xdr:row>
      <xdr:rowOff>86593</xdr:rowOff>
    </xdr:from>
    <xdr:to>
      <xdr:col>23</xdr:col>
      <xdr:colOff>507668</xdr:colOff>
      <xdr:row>38</xdr:row>
      <xdr:rowOff>27707</xdr:rowOff>
    </xdr:to>
    <mc:AlternateContent xmlns:mc="http://schemas.openxmlformats.org/markup-compatibility/2006" xmlns:a14="http://schemas.microsoft.com/office/drawing/2010/main">
      <mc:Choice Requires="a14">
        <xdr:graphicFrame macro="">
          <xdr:nvGraphicFramePr>
            <xdr:cNvPr id="4" name="Landing Page"/>
            <xdr:cNvGraphicFramePr/>
          </xdr:nvGraphicFramePr>
          <xdr:xfrm>
            <a:off x="0" y="0"/>
            <a:ext cx="0" cy="0"/>
          </xdr:xfrm>
          <a:graphic>
            <a:graphicData uri="http://schemas.microsoft.com/office/drawing/2010/slicer">
              <sle:slicer xmlns:sle="http://schemas.microsoft.com/office/drawing/2010/slicer" name="Landing Page"/>
            </a:graphicData>
          </a:graphic>
        </xdr:graphicFrame>
      </mc:Choice>
      <mc:Fallback xmlns="">
        <xdr:sp macro="" textlink="">
          <xdr:nvSpPr>
            <xdr:cNvPr id="0" name=""/>
            <xdr:cNvSpPr>
              <a:spLocks noTextEdit="1"/>
            </xdr:cNvSpPr>
          </xdr:nvSpPr>
          <xdr:spPr>
            <a:xfrm>
              <a:off x="14938658" y="5766957"/>
              <a:ext cx="2069774" cy="1783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587837</xdr:colOff>
      <xdr:row>8</xdr:row>
      <xdr:rowOff>96981</xdr:rowOff>
    </xdr:from>
    <xdr:to>
      <xdr:col>11</xdr:col>
      <xdr:colOff>121226</xdr:colOff>
      <xdr:row>10</xdr:row>
      <xdr:rowOff>554182</xdr:rowOff>
    </xdr:to>
    <xdr:sp macro="" textlink="">
      <xdr:nvSpPr>
        <xdr:cNvPr id="6" name="Rectangle 5"/>
        <xdr:cNvSpPr/>
      </xdr:nvSpPr>
      <xdr:spPr>
        <a:xfrm>
          <a:off x="4688782" y="1745672"/>
          <a:ext cx="3260262" cy="969819"/>
        </a:xfrm>
        <a:prstGeom prst="rect">
          <a:avLst/>
        </a:prstGeom>
        <a:noFill/>
        <a:ln>
          <a:solidFill>
            <a:schemeClr val="bg1">
              <a:lumMod val="75000"/>
              <a:alpha val="6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613202</xdr:colOff>
      <xdr:row>12</xdr:row>
      <xdr:rowOff>5644</xdr:rowOff>
    </xdr:from>
    <xdr:to>
      <xdr:col>7</xdr:col>
      <xdr:colOff>519545</xdr:colOff>
      <xdr:row>26</xdr:row>
      <xdr:rowOff>67267</xdr:rowOff>
    </xdr:to>
    <xdr:graphicFrame macro="">
      <xdr:nvGraphicFramePr>
        <xdr:cNvPr id="8" name="Chart 7"/>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536864</xdr:colOff>
      <xdr:row>11</xdr:row>
      <xdr:rowOff>51955</xdr:rowOff>
    </xdr:from>
    <xdr:to>
      <xdr:col>25</xdr:col>
      <xdr:colOff>17319</xdr:colOff>
      <xdr:row>11</xdr:row>
      <xdr:rowOff>51955</xdr:rowOff>
    </xdr:to>
    <xdr:cxnSp macro="">
      <xdr:nvCxnSpPr>
        <xdr:cNvPr id="11" name="Straight Connector 10"/>
        <xdr:cNvCxnSpPr/>
      </xdr:nvCxnSpPr>
      <xdr:spPr>
        <a:xfrm>
          <a:off x="1610591" y="2718955"/>
          <a:ext cx="16071273" cy="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7</xdr:col>
      <xdr:colOff>196102</xdr:colOff>
      <xdr:row>12</xdr:row>
      <xdr:rowOff>67333</xdr:rowOff>
    </xdr:from>
    <xdr:to>
      <xdr:col>14</xdr:col>
      <xdr:colOff>381001</xdr:colOff>
      <xdr:row>25</xdr:row>
      <xdr:rowOff>183369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147203</xdr:colOff>
      <xdr:row>12</xdr:row>
      <xdr:rowOff>109103</xdr:rowOff>
    </xdr:from>
    <xdr:to>
      <xdr:col>19</xdr:col>
      <xdr:colOff>813955</xdr:colOff>
      <xdr:row>26</xdr:row>
      <xdr:rowOff>185303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225137</xdr:colOff>
          <xdr:row>28</xdr:row>
          <xdr:rowOff>35502</xdr:rowOff>
        </xdr:from>
        <xdr:to>
          <xdr:col>12</xdr:col>
          <xdr:colOff>145968</xdr:colOff>
          <xdr:row>42</xdr:row>
          <xdr:rowOff>45522</xdr:rowOff>
        </xdr:to>
        <xdr:pic>
          <xdr:nvPicPr>
            <xdr:cNvPr id="18" name="Picture 17"/>
            <xdr:cNvPicPr>
              <a:picLocks noChangeAspect="1" noChangeArrowheads="1"/>
              <a:extLst>
                <a:ext uri="{84589F7E-364E-4C9E-8A38-B11213B215E9}">
                  <a14:cameraTool cellRange="PERIOD_CHART" spid="_x0000_s3243"/>
                </a:ext>
              </a:extLst>
            </xdr:cNvPicPr>
          </xdr:nvPicPr>
          <xdr:blipFill>
            <a:blip xmlns:r="http://schemas.openxmlformats.org/officeDocument/2006/relationships" r:embed="rId6"/>
            <a:srcRect/>
            <a:stretch>
              <a:fillRect/>
            </a:stretch>
          </xdr:blipFill>
          <xdr:spPr bwMode="auto">
            <a:xfrm>
              <a:off x="3702628" y="5715866"/>
              <a:ext cx="4904509" cy="274926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13</xdr:col>
      <xdr:colOff>270623</xdr:colOff>
      <xdr:row>0</xdr:row>
      <xdr:rowOff>76200</xdr:rowOff>
    </xdr:from>
    <xdr:to>
      <xdr:col>17</xdr:col>
      <xdr:colOff>897030</xdr:colOff>
      <xdr:row>13</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341778</xdr:colOff>
      <xdr:row>16</xdr:row>
      <xdr:rowOff>155965</xdr:rowOff>
    </xdr:from>
    <xdr:to>
      <xdr:col>18</xdr:col>
      <xdr:colOff>53481</xdr:colOff>
      <xdr:row>30</xdr:row>
      <xdr:rowOff>76301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79</xdr:row>
      <xdr:rowOff>0</xdr:rowOff>
    </xdr:from>
    <xdr:to>
      <xdr:col>11</xdr:col>
      <xdr:colOff>362736</xdr:colOff>
      <xdr:row>91</xdr:row>
      <xdr:rowOff>50471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dural" refreshedDate="45150.026832060183" createdVersion="5" refreshedVersion="5" minRefreshableVersion="3" recordCount="36">
  <cacheSource type="worksheet">
    <worksheetSource name="Table4"/>
  </cacheSource>
  <cacheFields count="3">
    <cacheField name="Period" numFmtId="17">
      <sharedItems containsSemiMixedTypes="0" containsNonDate="0" containsDate="1" containsString="0" minDate="2016-01-01T00:00:00" maxDate="2016-12-02T00:00:00" count="12">
        <d v="2016-01-01T00:00:00"/>
        <d v="2016-02-01T00:00:00"/>
        <d v="2016-03-01T00:00:00"/>
        <d v="2016-04-01T00:00:00"/>
        <d v="2016-05-01T00:00:00"/>
        <d v="2016-06-01T00:00:00"/>
        <d v="2016-07-01T00:00:00"/>
        <d v="2016-08-01T00:00:00"/>
        <d v="2016-09-01T00:00:00"/>
        <d v="2016-10-01T00:00:00"/>
        <d v="2016-11-01T00:00:00"/>
        <d v="2016-12-01T00:00:00"/>
      </sharedItems>
    </cacheField>
    <cacheField name="Conversions" numFmtId="165">
      <sharedItems containsSemiMixedTypes="0" containsString="0" containsNumber="1" containsInteger="1" minValue="300" maxValue="847" count="34">
        <n v="400"/>
        <n v="459"/>
        <n v="500"/>
        <n v="520"/>
        <n v="600"/>
        <n v="524"/>
        <n v="527"/>
        <n v="601"/>
        <n v="588"/>
        <n v="512"/>
        <n v="545"/>
        <n v="599"/>
        <n v="300"/>
        <n v="320"/>
        <n v="315"/>
        <n v="321"/>
        <n v="319"/>
        <n v="327"/>
        <n v="322"/>
        <n v="329"/>
        <n v="335"/>
        <n v="333"/>
        <n v="341"/>
        <n v="421"/>
        <n v="395"/>
        <n v="410"/>
        <n v="481"/>
        <n v="608"/>
        <n v="552"/>
        <n v="579"/>
        <n v="575"/>
        <n v="686"/>
        <n v="714"/>
        <n v="847"/>
      </sharedItems>
    </cacheField>
    <cacheField name="Landing Page" numFmtId="9">
      <sharedItems count="3">
        <s v="Landing Page #1"/>
        <s v="Landing Page #2"/>
        <s v="Landing Page #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x v="0"/>
  </r>
  <r>
    <x v="1"/>
    <x v="1"/>
    <x v="0"/>
  </r>
  <r>
    <x v="2"/>
    <x v="2"/>
    <x v="0"/>
  </r>
  <r>
    <x v="3"/>
    <x v="3"/>
    <x v="0"/>
  </r>
  <r>
    <x v="4"/>
    <x v="4"/>
    <x v="0"/>
  </r>
  <r>
    <x v="5"/>
    <x v="5"/>
    <x v="0"/>
  </r>
  <r>
    <x v="6"/>
    <x v="6"/>
    <x v="0"/>
  </r>
  <r>
    <x v="7"/>
    <x v="7"/>
    <x v="0"/>
  </r>
  <r>
    <x v="8"/>
    <x v="8"/>
    <x v="0"/>
  </r>
  <r>
    <x v="9"/>
    <x v="9"/>
    <x v="0"/>
  </r>
  <r>
    <x v="10"/>
    <x v="10"/>
    <x v="0"/>
  </r>
  <r>
    <x v="11"/>
    <x v="11"/>
    <x v="0"/>
  </r>
  <r>
    <x v="0"/>
    <x v="12"/>
    <x v="1"/>
  </r>
  <r>
    <x v="1"/>
    <x v="13"/>
    <x v="1"/>
  </r>
  <r>
    <x v="2"/>
    <x v="14"/>
    <x v="1"/>
  </r>
  <r>
    <x v="3"/>
    <x v="15"/>
    <x v="1"/>
  </r>
  <r>
    <x v="4"/>
    <x v="16"/>
    <x v="1"/>
  </r>
  <r>
    <x v="5"/>
    <x v="17"/>
    <x v="1"/>
  </r>
  <r>
    <x v="6"/>
    <x v="18"/>
    <x v="1"/>
  </r>
  <r>
    <x v="7"/>
    <x v="19"/>
    <x v="1"/>
  </r>
  <r>
    <x v="8"/>
    <x v="20"/>
    <x v="1"/>
  </r>
  <r>
    <x v="9"/>
    <x v="21"/>
    <x v="1"/>
  </r>
  <r>
    <x v="10"/>
    <x v="22"/>
    <x v="1"/>
  </r>
  <r>
    <x v="11"/>
    <x v="19"/>
    <x v="1"/>
  </r>
  <r>
    <x v="0"/>
    <x v="12"/>
    <x v="2"/>
  </r>
  <r>
    <x v="1"/>
    <x v="23"/>
    <x v="2"/>
  </r>
  <r>
    <x v="2"/>
    <x v="24"/>
    <x v="2"/>
  </r>
  <r>
    <x v="3"/>
    <x v="25"/>
    <x v="2"/>
  </r>
  <r>
    <x v="4"/>
    <x v="26"/>
    <x v="2"/>
  </r>
  <r>
    <x v="5"/>
    <x v="27"/>
    <x v="2"/>
  </r>
  <r>
    <x v="6"/>
    <x v="28"/>
    <x v="2"/>
  </r>
  <r>
    <x v="7"/>
    <x v="29"/>
    <x v="2"/>
  </r>
  <r>
    <x v="8"/>
    <x v="30"/>
    <x v="2"/>
  </r>
  <r>
    <x v="9"/>
    <x v="31"/>
    <x v="2"/>
  </r>
  <r>
    <x v="10"/>
    <x v="32"/>
    <x v="2"/>
  </r>
  <r>
    <x v="11"/>
    <x v="3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3:B16" firstHeaderRow="1" firstDataRow="1" firstDataCol="1" rowPageCount="1" colPageCount="1"/>
  <pivotFields count="3">
    <pivotField axis="axisRow" numFmtId="17" showAll="0">
      <items count="13">
        <item x="0"/>
        <item x="1"/>
        <item x="2"/>
        <item x="3"/>
        <item x="4"/>
        <item x="5"/>
        <item x="6"/>
        <item x="7"/>
        <item x="8"/>
        <item x="9"/>
        <item x="10"/>
        <item x="11"/>
        <item t="default"/>
      </items>
    </pivotField>
    <pivotField dataField="1" numFmtId="165" showAll="0">
      <items count="35">
        <item x="12"/>
        <item x="14"/>
        <item x="16"/>
        <item x="13"/>
        <item x="15"/>
        <item x="18"/>
        <item x="17"/>
        <item x="19"/>
        <item x="21"/>
        <item x="20"/>
        <item x="22"/>
        <item x="24"/>
        <item x="0"/>
        <item x="25"/>
        <item x="23"/>
        <item x="1"/>
        <item x="26"/>
        <item x="2"/>
        <item x="9"/>
        <item x="3"/>
        <item x="5"/>
        <item x="6"/>
        <item x="10"/>
        <item x="28"/>
        <item x="30"/>
        <item x="29"/>
        <item x="8"/>
        <item x="11"/>
        <item x="4"/>
        <item x="7"/>
        <item x="27"/>
        <item x="31"/>
        <item x="32"/>
        <item x="33"/>
        <item t="default"/>
      </items>
    </pivotField>
    <pivotField axis="axisPage" outline="0" multipleItemSelectionAllowed="1" showAll="0">
      <items count="4">
        <item x="0"/>
        <item h="1" x="1"/>
        <item h="1" x="2"/>
        <item t="default"/>
      </items>
    </pivotField>
  </pivotFields>
  <rowFields count="1">
    <field x="0"/>
  </rowFields>
  <rowItems count="13">
    <i>
      <x/>
    </i>
    <i>
      <x v="1"/>
    </i>
    <i>
      <x v="2"/>
    </i>
    <i>
      <x v="3"/>
    </i>
    <i>
      <x v="4"/>
    </i>
    <i>
      <x v="5"/>
    </i>
    <i>
      <x v="6"/>
    </i>
    <i>
      <x v="7"/>
    </i>
    <i>
      <x v="8"/>
    </i>
    <i>
      <x v="9"/>
    </i>
    <i>
      <x v="10"/>
    </i>
    <i>
      <x v="11"/>
    </i>
    <i t="grand">
      <x/>
    </i>
  </rowItems>
  <colItems count="1">
    <i/>
  </colItems>
  <pageFields count="1">
    <pageField fld="2" hier="-1"/>
  </pageFields>
  <dataFields count="1">
    <dataField name="Sum of Conversion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anding_Page" sourceName="Landing Page">
  <pivotTables>
    <pivotTable tabId="6" name="PivotTable1"/>
  </pivotTables>
  <data>
    <tabular pivotCacheId="1">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anding Page" cache="Slicer_Landing_Page" caption="Landing Page" style="SlicerStyleLight3" rowHeight="457200"/>
</slicers>
</file>

<file path=xl/tables/table1.xml><?xml version="1.0" encoding="utf-8"?>
<table xmlns="http://schemas.openxmlformats.org/spreadsheetml/2006/main" id="1" name="Table2" displayName="Table2" ref="A1:G13" totalsRowShown="0" headerRowDxfId="18" dataDxfId="17" headerRowCellStyle="Percent" dataCellStyle="Percent">
  <tableColumns count="7">
    <tableColumn id="1" name="Period" dataDxfId="16" dataCellStyle="Percent"/>
    <tableColumn id="2" name="# of Scans (Actual)" dataDxfId="15" dataCellStyle="Comma"/>
    <tableColumn id="3" name="# of Scans (Goal)" dataDxfId="14" dataCellStyle="Comma"/>
    <tableColumn id="4" name="# of Impressions" dataDxfId="13" dataCellStyle="Comma"/>
    <tableColumn id="5" name="Scan Through Rate (Actual)" dataDxfId="12" dataCellStyle="Percent">
      <calculatedColumnFormula>B2/D2</calculatedColumnFormula>
    </tableColumn>
    <tableColumn id="6" name="Scan Through Rate (Goal)" dataDxfId="11" dataCellStyle="Percent"/>
    <tableColumn id="7" name="Conversions from QR Landing Pages (Actual)" dataDxfId="10" dataCellStyle="Comma"/>
  </tableColumns>
  <tableStyleInfo name="TableStyleMedium16" showFirstColumn="0" showLastColumn="0" showRowStripes="1" showColumnStripes="0"/>
</table>
</file>

<file path=xl/tables/table2.xml><?xml version="1.0" encoding="utf-8"?>
<table xmlns="http://schemas.openxmlformats.org/spreadsheetml/2006/main" id="2" name="Table3" displayName="Table3" ref="A15:C87" totalsRowShown="0" headerRowDxfId="9" dataDxfId="8" headerRowCellStyle="Percent" dataCellStyle="Percent">
  <autoFilter ref="A15:C87"/>
  <tableColumns count="3">
    <tableColumn id="1" name="Period" dataDxfId="7" dataCellStyle="Percent"/>
    <tableColumn id="2" name="# of Scans" dataDxfId="6" dataCellStyle="Comma"/>
    <tableColumn id="3" name="Ad Location" dataDxfId="5" dataCellStyle="Percent"/>
  </tableColumns>
  <tableStyleInfo name="TableStyleMedium16" showFirstColumn="0" showLastColumn="0" showRowStripes="1" showColumnStripes="0"/>
</table>
</file>

<file path=xl/tables/table3.xml><?xml version="1.0" encoding="utf-8"?>
<table xmlns="http://schemas.openxmlformats.org/spreadsheetml/2006/main" id="3" name="Table4" displayName="Table4" ref="E15:G51" totalsRowShown="0" headerRowDxfId="4" dataDxfId="3" headerRowCellStyle="Percent" dataCellStyle="Percent">
  <tableColumns count="3">
    <tableColumn id="1" name="Period" dataDxfId="2" dataCellStyle="Percent"/>
    <tableColumn id="2" name="Conversions" dataDxfId="1" dataCellStyle="Comma"/>
    <tableColumn id="3" name="Landing Page" dataDxfId="0" dataCellStyle="Percent"/>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352"/>
  <sheetViews>
    <sheetView tabSelected="1" topLeftCell="A3" zoomScale="55" zoomScaleNormal="55" workbookViewId="0">
      <selection activeCell="AC26" sqref="AC26"/>
    </sheetView>
  </sheetViews>
  <sheetFormatPr defaultColWidth="9.109375" defaultRowHeight="14.4"/>
  <cols>
    <col min="1" max="1" width="9.109375" style="37"/>
    <col min="2" max="2" width="7" style="37" customWidth="1"/>
    <col min="3" max="3" width="17" style="17" customWidth="1"/>
    <col min="4" max="4" width="17.6640625" style="17" customWidth="1"/>
    <col min="5" max="9" width="9.109375" style="17"/>
    <col min="10" max="10" width="6.5546875" style="17" customWidth="1"/>
    <col min="11" max="11" width="11.5546875" style="17" bestFit="1" customWidth="1"/>
    <col min="12" max="12" width="9.109375" style="17"/>
    <col min="13" max="13" width="8.109375" style="17" customWidth="1"/>
    <col min="14" max="15" width="9.109375" style="17"/>
    <col min="16" max="16" width="3.6640625" style="17" customWidth="1"/>
    <col min="17" max="17" width="16.33203125" style="17" bestFit="1" customWidth="1"/>
    <col min="18" max="18" width="9.109375" style="17" customWidth="1"/>
    <col min="19" max="19" width="9.109375" style="17"/>
    <col min="20" max="20" width="13.44140625" style="17" customWidth="1"/>
    <col min="21" max="21" width="16.33203125" style="17" bestFit="1" customWidth="1"/>
    <col min="22" max="23" width="11.44140625" style="17" customWidth="1"/>
    <col min="24" max="24" width="15.44140625" style="17" bestFit="1" customWidth="1"/>
    <col min="25" max="25" width="9.109375" style="17"/>
    <col min="26" max="205" width="9.109375" style="37"/>
    <col min="206" max="16384" width="9.109375" style="17"/>
  </cols>
  <sheetData>
    <row r="1" spans="3:25">
      <c r="C1" s="37"/>
      <c r="D1" s="37"/>
      <c r="E1" s="37"/>
      <c r="F1" s="37"/>
      <c r="G1" s="37"/>
      <c r="H1" s="37"/>
      <c r="I1" s="37"/>
      <c r="J1" s="37"/>
      <c r="K1" s="37"/>
      <c r="L1" s="37"/>
      <c r="M1" s="37"/>
      <c r="N1" s="37"/>
      <c r="O1" s="37"/>
      <c r="P1" s="37"/>
      <c r="Q1" s="37"/>
      <c r="R1" s="37"/>
      <c r="S1" s="37"/>
      <c r="T1" s="37"/>
      <c r="U1" s="37"/>
      <c r="V1" s="37"/>
      <c r="W1" s="37"/>
      <c r="X1" s="37"/>
      <c r="Y1" s="37"/>
    </row>
    <row r="2" spans="3:25">
      <c r="C2" s="37"/>
      <c r="D2" s="37"/>
      <c r="E2" s="37"/>
      <c r="F2" s="37"/>
      <c r="G2" s="37"/>
      <c r="H2" s="37"/>
      <c r="I2" s="37"/>
      <c r="J2" s="37"/>
      <c r="K2" s="37"/>
      <c r="L2" s="37"/>
      <c r="M2" s="37"/>
      <c r="N2" s="37"/>
      <c r="O2" s="37"/>
      <c r="P2" s="37"/>
      <c r="Q2" s="37"/>
      <c r="R2" s="37"/>
      <c r="S2" s="37"/>
      <c r="T2" s="37"/>
      <c r="U2" s="37"/>
      <c r="V2" s="37"/>
      <c r="W2" s="37"/>
      <c r="X2" s="37"/>
      <c r="Y2" s="37"/>
    </row>
    <row r="3" spans="3:25">
      <c r="C3" s="37"/>
      <c r="D3" s="37"/>
      <c r="E3" s="37"/>
      <c r="F3" s="37"/>
      <c r="G3" s="37"/>
      <c r="H3" s="37"/>
      <c r="I3" s="37"/>
      <c r="J3" s="37"/>
      <c r="K3" s="37"/>
      <c r="L3" s="37"/>
      <c r="M3" s="37"/>
      <c r="N3" s="37"/>
      <c r="O3" s="37"/>
      <c r="P3" s="37"/>
      <c r="Q3" s="37"/>
      <c r="R3" s="37"/>
      <c r="S3" s="37"/>
      <c r="T3" s="37"/>
      <c r="U3" s="37"/>
      <c r="V3" s="37"/>
      <c r="W3" s="37"/>
      <c r="X3" s="37"/>
      <c r="Y3" s="37"/>
    </row>
    <row r="4" spans="3:25" ht="15" customHeight="1">
      <c r="C4" s="52" t="s">
        <v>21</v>
      </c>
      <c r="D4" s="52"/>
      <c r="E4" s="52"/>
      <c r="F4" s="52"/>
      <c r="G4" s="52"/>
      <c r="H4" s="52"/>
      <c r="I4" s="52"/>
      <c r="J4" s="52"/>
      <c r="K4" s="52"/>
      <c r="L4" s="52"/>
      <c r="M4" s="52"/>
      <c r="N4" s="52"/>
      <c r="O4" s="52"/>
      <c r="P4" s="52"/>
      <c r="Q4" s="52"/>
      <c r="R4" s="52"/>
      <c r="S4" s="52"/>
      <c r="T4" s="52"/>
      <c r="U4" s="52"/>
      <c r="V4" s="52"/>
      <c r="W4" s="52"/>
      <c r="X4" s="52"/>
      <c r="Y4" s="52"/>
    </row>
    <row r="5" spans="3:25" ht="15" customHeight="1">
      <c r="C5" s="52"/>
      <c r="D5" s="52"/>
      <c r="E5" s="52"/>
      <c r="F5" s="52"/>
      <c r="G5" s="52"/>
      <c r="H5" s="52"/>
      <c r="I5" s="52"/>
      <c r="J5" s="52"/>
      <c r="K5" s="52"/>
      <c r="L5" s="52"/>
      <c r="M5" s="52"/>
      <c r="N5" s="52"/>
      <c r="O5" s="52"/>
      <c r="P5" s="52"/>
      <c r="Q5" s="52"/>
      <c r="R5" s="52"/>
      <c r="S5" s="52"/>
      <c r="T5" s="52"/>
      <c r="U5" s="52"/>
      <c r="V5" s="52"/>
      <c r="W5" s="52"/>
      <c r="X5" s="52"/>
      <c r="Y5" s="52"/>
    </row>
    <row r="6" spans="3:25" ht="15" customHeight="1">
      <c r="C6" s="52"/>
      <c r="D6" s="52"/>
      <c r="E6" s="52"/>
      <c r="F6" s="52"/>
      <c r="G6" s="52"/>
      <c r="H6" s="52"/>
      <c r="I6" s="52"/>
      <c r="J6" s="52"/>
      <c r="K6" s="52"/>
      <c r="L6" s="52"/>
      <c r="M6" s="52"/>
      <c r="N6" s="52"/>
      <c r="O6" s="52"/>
      <c r="P6" s="52"/>
      <c r="Q6" s="52"/>
      <c r="R6" s="52"/>
      <c r="S6" s="52"/>
      <c r="T6" s="52"/>
      <c r="U6" s="52"/>
      <c r="V6" s="52"/>
      <c r="W6" s="52"/>
      <c r="X6" s="52"/>
      <c r="Y6" s="52"/>
    </row>
    <row r="7" spans="3:25" ht="15" customHeight="1">
      <c r="C7" s="52"/>
      <c r="D7" s="52"/>
      <c r="E7" s="52"/>
      <c r="F7" s="52"/>
      <c r="G7" s="52"/>
      <c r="H7" s="52"/>
      <c r="I7" s="52"/>
      <c r="J7" s="52"/>
      <c r="K7" s="52"/>
      <c r="L7" s="52"/>
      <c r="M7" s="52"/>
      <c r="N7" s="52"/>
      <c r="O7" s="52"/>
      <c r="P7" s="52"/>
      <c r="Q7" s="52"/>
      <c r="R7" s="52"/>
      <c r="S7" s="52"/>
      <c r="T7" s="52"/>
      <c r="U7" s="52"/>
      <c r="V7" s="52"/>
      <c r="W7" s="52"/>
      <c r="X7" s="52"/>
      <c r="Y7" s="52"/>
    </row>
    <row r="8" spans="3:25" ht="25.8">
      <c r="C8" s="50" t="s">
        <v>22</v>
      </c>
      <c r="D8" s="51"/>
      <c r="E8" s="51"/>
      <c r="F8" s="51"/>
      <c r="G8" s="51"/>
      <c r="H8" s="51"/>
      <c r="I8" s="51"/>
      <c r="J8" s="51"/>
      <c r="K8" s="51"/>
      <c r="L8" s="51"/>
      <c r="M8" s="51"/>
      <c r="N8" s="51"/>
      <c r="O8" s="51"/>
      <c r="P8" s="51"/>
      <c r="Q8" s="51"/>
      <c r="R8" s="51"/>
      <c r="S8" s="51"/>
      <c r="T8" s="51"/>
      <c r="U8" s="51"/>
      <c r="V8" s="51"/>
      <c r="W8" s="51"/>
      <c r="X8" s="16"/>
      <c r="Y8" s="16"/>
    </row>
    <row r="9" spans="3:25">
      <c r="C9" s="18"/>
      <c r="D9" s="18"/>
      <c r="E9" s="18"/>
      <c r="F9" s="18"/>
      <c r="G9" s="18"/>
      <c r="H9" s="18"/>
      <c r="I9" s="18"/>
      <c r="J9" s="18"/>
      <c r="K9" s="18"/>
      <c r="L9" s="18"/>
      <c r="M9" s="18"/>
      <c r="N9" s="18"/>
      <c r="O9" s="18"/>
      <c r="P9" s="18"/>
      <c r="Q9" s="18"/>
      <c r="R9" s="18"/>
      <c r="S9" s="18"/>
      <c r="T9" s="18"/>
      <c r="U9" s="18"/>
      <c r="V9" s="18"/>
      <c r="W9" s="18"/>
      <c r="X9" s="18"/>
      <c r="Y9" s="18"/>
    </row>
    <row r="10" spans="3:25" ht="25.8">
      <c r="C10" s="24" t="s">
        <v>74</v>
      </c>
      <c r="D10" s="48">
        <v>42583</v>
      </c>
      <c r="E10" s="22"/>
      <c r="F10" s="22"/>
      <c r="G10" s="25" t="s">
        <v>27</v>
      </c>
      <c r="H10" s="22"/>
      <c r="I10" s="22"/>
      <c r="J10" s="18"/>
      <c r="K10" s="27">
        <f>VLOOKUP(D10,Table2[#All],7,0)</f>
        <v>1509</v>
      </c>
      <c r="L10" s="28"/>
      <c r="M10" s="29"/>
      <c r="N10" s="24" t="s">
        <v>35</v>
      </c>
      <c r="O10" s="28"/>
      <c r="P10" s="28"/>
      <c r="Q10" s="35">
        <f>Refs!$E$3</f>
        <v>104059</v>
      </c>
      <c r="R10" s="28"/>
      <c r="S10" s="24" t="s">
        <v>36</v>
      </c>
      <c r="T10" s="24"/>
      <c r="U10" s="35">
        <f>Refs!$E$1</f>
        <v>4030</v>
      </c>
      <c r="V10" s="28"/>
      <c r="W10" s="24" t="s">
        <v>38</v>
      </c>
      <c r="X10" s="36">
        <f>$U$10/$Q$10</f>
        <v>3.8728029291075258E-2</v>
      </c>
      <c r="Y10" s="18"/>
    </row>
    <row r="11" spans="3:25" ht="49.2" customHeight="1">
      <c r="C11" s="18"/>
      <c r="D11" s="22"/>
      <c r="E11" s="22"/>
      <c r="F11" s="22"/>
      <c r="G11" s="55" t="s">
        <v>76</v>
      </c>
      <c r="H11" s="22"/>
      <c r="I11" s="22"/>
      <c r="J11" s="22"/>
      <c r="K11" s="56">
        <f>$K$10/$U$10</f>
        <v>0.37444168734491318</v>
      </c>
      <c r="L11" s="22"/>
      <c r="M11" s="22"/>
      <c r="N11" s="22"/>
      <c r="O11" s="22"/>
      <c r="P11" s="22"/>
      <c r="Q11" s="22"/>
      <c r="R11" s="22"/>
      <c r="S11" s="22"/>
      <c r="T11" s="30" t="s">
        <v>37</v>
      </c>
      <c r="U11" s="34">
        <f>(Refs!$E$8)</f>
        <v>-0.10444444444444445</v>
      </c>
      <c r="V11" s="22"/>
      <c r="W11" s="30" t="s">
        <v>37</v>
      </c>
      <c r="X11" s="34">
        <f>($X$10-0.06)/0.06</f>
        <v>-0.35453284514874567</v>
      </c>
      <c r="Y11" s="18"/>
    </row>
    <row r="12" spans="3:25">
      <c r="C12" s="18"/>
      <c r="D12" s="22"/>
      <c r="E12" s="22"/>
      <c r="F12" s="22"/>
      <c r="G12" s="22"/>
      <c r="H12" s="22"/>
      <c r="I12" s="22"/>
      <c r="J12" s="22"/>
      <c r="K12" s="22"/>
      <c r="L12" s="22"/>
      <c r="M12" s="22"/>
      <c r="N12" s="22"/>
      <c r="O12" s="22"/>
      <c r="P12" s="22"/>
      <c r="Q12" s="22"/>
      <c r="R12" s="22"/>
      <c r="S12" s="22"/>
      <c r="T12" s="22"/>
      <c r="U12" s="22"/>
      <c r="V12" s="22"/>
      <c r="W12" s="18"/>
      <c r="X12" s="18"/>
      <c r="Y12" s="18"/>
    </row>
    <row r="13" spans="3:25">
      <c r="C13" s="18"/>
      <c r="D13" s="22"/>
      <c r="E13" s="22"/>
      <c r="F13" s="22"/>
      <c r="G13" s="22"/>
      <c r="H13" s="22"/>
      <c r="I13" s="22"/>
      <c r="J13" s="22"/>
      <c r="K13" s="22"/>
      <c r="L13" s="22"/>
      <c r="M13" s="22"/>
      <c r="N13" s="22"/>
      <c r="O13" s="22"/>
      <c r="P13" s="22"/>
      <c r="Q13" s="22"/>
      <c r="R13" s="22"/>
      <c r="S13" s="22"/>
      <c r="T13" s="22"/>
      <c r="U13" s="22"/>
      <c r="V13" s="22"/>
      <c r="W13" s="18"/>
      <c r="X13" s="18"/>
      <c r="Y13" s="18"/>
    </row>
    <row r="14" spans="3:25">
      <c r="C14" s="18"/>
      <c r="D14" s="22"/>
      <c r="E14" s="22"/>
      <c r="F14" s="22"/>
      <c r="G14" s="22"/>
      <c r="H14" s="22"/>
      <c r="I14" s="22"/>
      <c r="J14" s="22"/>
      <c r="K14" s="22"/>
      <c r="L14" s="22"/>
      <c r="M14" s="22"/>
      <c r="N14" s="22"/>
      <c r="O14" s="22"/>
      <c r="P14" s="22"/>
      <c r="Q14" s="22"/>
      <c r="R14" s="22"/>
      <c r="S14" s="22"/>
      <c r="T14" s="22"/>
      <c r="U14" s="22"/>
      <c r="V14" s="22"/>
      <c r="W14" s="18"/>
      <c r="X14" s="18"/>
      <c r="Y14" s="18"/>
    </row>
    <row r="15" spans="3:25">
      <c r="C15" s="18"/>
      <c r="D15" s="22"/>
      <c r="E15" s="22"/>
      <c r="F15" s="22"/>
      <c r="G15" s="22"/>
      <c r="H15" s="22"/>
      <c r="I15" s="22"/>
      <c r="J15" s="22"/>
      <c r="K15" s="22"/>
      <c r="L15" s="22"/>
      <c r="M15" s="22"/>
      <c r="N15" s="22"/>
      <c r="O15" s="22"/>
      <c r="P15" s="22"/>
      <c r="Q15" s="22"/>
      <c r="R15" s="22"/>
      <c r="S15" s="22"/>
      <c r="T15" s="22"/>
      <c r="U15" s="22"/>
      <c r="V15" s="22"/>
      <c r="W15" s="18"/>
      <c r="X15" s="18"/>
      <c r="Y15" s="18"/>
    </row>
    <row r="16" spans="3:25">
      <c r="C16" s="18"/>
      <c r="D16" s="22"/>
      <c r="E16" s="22"/>
      <c r="F16" s="22"/>
      <c r="G16" s="22"/>
      <c r="H16" s="22"/>
      <c r="I16" s="22"/>
      <c r="J16" s="22"/>
      <c r="K16" s="22"/>
      <c r="L16" s="22"/>
      <c r="M16" s="22"/>
      <c r="N16" s="22"/>
      <c r="O16" s="22"/>
      <c r="P16" s="22"/>
      <c r="Q16" s="22"/>
      <c r="R16" s="22"/>
      <c r="S16" s="22"/>
      <c r="T16" s="22"/>
      <c r="U16" s="22"/>
      <c r="V16" s="22"/>
      <c r="W16" s="18"/>
      <c r="X16" s="18"/>
      <c r="Y16" s="18"/>
    </row>
    <row r="17" spans="3:25">
      <c r="C17" s="18"/>
      <c r="D17" s="22"/>
      <c r="E17" s="22"/>
      <c r="F17" s="22"/>
      <c r="G17" s="22"/>
      <c r="H17" s="22"/>
      <c r="I17" s="22"/>
      <c r="J17" s="22"/>
      <c r="K17" s="22"/>
      <c r="L17" s="22"/>
      <c r="M17" s="22"/>
      <c r="N17" s="22"/>
      <c r="O17" s="22"/>
      <c r="P17" s="22"/>
      <c r="Q17" s="22"/>
      <c r="R17" s="22"/>
      <c r="S17" s="22"/>
      <c r="T17" s="22"/>
      <c r="U17" s="22"/>
      <c r="V17" s="22"/>
      <c r="W17" s="18"/>
      <c r="X17" s="18"/>
      <c r="Y17" s="18"/>
    </row>
    <row r="18" spans="3:25">
      <c r="C18" s="18"/>
      <c r="D18" s="22"/>
      <c r="E18" s="22"/>
      <c r="F18" s="22"/>
      <c r="G18" s="22"/>
      <c r="H18" s="22"/>
      <c r="I18" s="22"/>
      <c r="J18" s="22"/>
      <c r="K18" s="22"/>
      <c r="L18" s="22"/>
      <c r="M18" s="22"/>
      <c r="N18" s="22"/>
      <c r="O18" s="22"/>
      <c r="P18" s="22"/>
      <c r="Q18" s="22"/>
      <c r="R18" s="22"/>
      <c r="S18" s="22"/>
      <c r="T18" s="22"/>
      <c r="U18" s="22"/>
      <c r="V18" s="22"/>
      <c r="W18" s="18"/>
      <c r="X18" s="18"/>
      <c r="Y18" s="18"/>
    </row>
    <row r="19" spans="3:25">
      <c r="C19" s="18"/>
      <c r="D19" s="22"/>
      <c r="E19" s="22"/>
      <c r="F19" s="22"/>
      <c r="G19" s="22"/>
      <c r="H19" s="22"/>
      <c r="I19" s="22"/>
      <c r="J19" s="22"/>
      <c r="K19" s="22"/>
      <c r="L19" s="22"/>
      <c r="M19" s="22"/>
      <c r="N19" s="22"/>
      <c r="O19" s="22"/>
      <c r="P19" s="22"/>
      <c r="Q19" s="22"/>
      <c r="R19" s="22"/>
      <c r="S19" s="22"/>
      <c r="T19" s="22"/>
      <c r="U19" s="22"/>
      <c r="V19" s="22"/>
      <c r="W19" s="18"/>
      <c r="X19" s="18"/>
      <c r="Y19" s="18"/>
    </row>
    <row r="20" spans="3:25">
      <c r="C20" s="18"/>
      <c r="D20" s="22"/>
      <c r="E20" s="22"/>
      <c r="F20" s="22"/>
      <c r="G20" s="22"/>
      <c r="H20" s="22"/>
      <c r="I20" s="22"/>
      <c r="J20" s="22"/>
      <c r="K20" s="22"/>
      <c r="L20" s="22"/>
      <c r="M20" s="22"/>
      <c r="N20" s="22"/>
      <c r="O20" s="22"/>
      <c r="P20" s="22"/>
      <c r="Q20" s="22"/>
      <c r="R20" s="22"/>
      <c r="S20" s="22"/>
      <c r="T20" s="22"/>
      <c r="U20" s="22"/>
      <c r="V20" s="22"/>
      <c r="W20" s="18"/>
      <c r="X20" s="18"/>
      <c r="Y20" s="18"/>
    </row>
    <row r="21" spans="3:25">
      <c r="C21" s="18"/>
      <c r="D21" s="22"/>
      <c r="E21" s="22"/>
      <c r="F21" s="22"/>
      <c r="G21" s="22"/>
      <c r="H21" s="22"/>
      <c r="I21" s="22"/>
      <c r="J21" s="22"/>
      <c r="K21" s="22"/>
      <c r="L21" s="22"/>
      <c r="M21" s="22"/>
      <c r="N21" s="22"/>
      <c r="O21" s="22"/>
      <c r="P21" s="22"/>
      <c r="Q21" s="22"/>
      <c r="R21" s="22"/>
      <c r="S21" s="22"/>
      <c r="T21" s="22"/>
      <c r="U21" s="22"/>
      <c r="V21" s="22"/>
      <c r="W21" s="18"/>
      <c r="X21" s="18"/>
      <c r="Y21" s="18"/>
    </row>
    <row r="22" spans="3:25">
      <c r="C22" s="18"/>
      <c r="D22" s="22"/>
      <c r="E22" s="22"/>
      <c r="F22" s="22"/>
      <c r="G22" s="22"/>
      <c r="H22" s="22"/>
      <c r="I22" s="22"/>
      <c r="J22" s="22"/>
      <c r="K22" s="22"/>
      <c r="L22" s="22"/>
      <c r="M22" s="22"/>
      <c r="N22" s="22"/>
      <c r="O22" s="22"/>
      <c r="P22" s="22"/>
      <c r="Q22" s="22"/>
      <c r="R22" s="22"/>
      <c r="S22" s="22"/>
      <c r="T22" s="22"/>
      <c r="U22" s="22"/>
      <c r="V22" s="22"/>
      <c r="W22" s="18"/>
      <c r="X22" s="18"/>
      <c r="Y22" s="18"/>
    </row>
    <row r="23" spans="3:25">
      <c r="C23" s="18"/>
      <c r="D23" s="22"/>
      <c r="E23" s="22"/>
      <c r="F23" s="22"/>
      <c r="G23" s="22"/>
      <c r="H23" s="22"/>
      <c r="I23" s="22"/>
      <c r="J23" s="22"/>
      <c r="K23" s="22"/>
      <c r="L23" s="22"/>
      <c r="M23" s="22"/>
      <c r="N23" s="22"/>
      <c r="O23" s="22"/>
      <c r="P23" s="22"/>
      <c r="Q23" s="22"/>
      <c r="R23" s="22"/>
      <c r="S23" s="22"/>
      <c r="T23" s="22"/>
      <c r="U23" s="22"/>
      <c r="V23" s="22"/>
      <c r="W23" s="18"/>
      <c r="X23" s="18"/>
      <c r="Y23" s="18"/>
    </row>
    <row r="24" spans="3:25">
      <c r="C24" s="18"/>
      <c r="D24" s="22"/>
      <c r="E24" s="22"/>
      <c r="F24" s="22"/>
      <c r="G24" s="22"/>
      <c r="H24" s="22"/>
      <c r="I24" s="22"/>
      <c r="J24" s="22"/>
      <c r="K24" s="22"/>
      <c r="L24" s="22"/>
      <c r="M24" s="22"/>
      <c r="N24" s="22"/>
      <c r="O24" s="22"/>
      <c r="P24" s="22"/>
      <c r="Q24" s="22"/>
      <c r="R24" s="22"/>
      <c r="S24" s="22"/>
      <c r="T24" s="22"/>
      <c r="U24" s="22"/>
      <c r="V24" s="22"/>
      <c r="W24" s="18"/>
      <c r="X24" s="18"/>
      <c r="Y24" s="18"/>
    </row>
    <row r="25" spans="3:25">
      <c r="C25" s="18"/>
      <c r="D25" s="22"/>
      <c r="E25" s="22"/>
      <c r="F25" s="22"/>
      <c r="G25" s="22"/>
      <c r="H25" s="22"/>
      <c r="I25" s="22"/>
      <c r="J25" s="22"/>
      <c r="K25" s="22"/>
      <c r="L25" s="22"/>
      <c r="M25" s="22"/>
      <c r="N25" s="22"/>
      <c r="O25" s="22"/>
      <c r="P25" s="22"/>
      <c r="Q25" s="22"/>
      <c r="R25" s="22"/>
      <c r="S25" s="22"/>
      <c r="T25" s="22"/>
      <c r="U25" s="22"/>
      <c r="V25" s="22"/>
      <c r="W25" s="18"/>
      <c r="X25" s="18"/>
      <c r="Y25" s="18"/>
    </row>
    <row r="26" spans="3:25">
      <c r="C26" s="18"/>
      <c r="D26" s="22"/>
      <c r="E26" s="22"/>
      <c r="F26" s="22"/>
      <c r="G26" s="22"/>
      <c r="H26" s="22"/>
      <c r="I26" s="22"/>
      <c r="J26" s="22"/>
      <c r="K26" s="22"/>
      <c r="L26" s="22"/>
      <c r="M26" s="22"/>
      <c r="N26" s="22"/>
      <c r="O26" s="22"/>
      <c r="P26" s="22"/>
      <c r="Q26" s="22"/>
      <c r="R26" s="22"/>
      <c r="S26" s="22"/>
      <c r="T26" s="22"/>
      <c r="U26" s="22"/>
      <c r="V26" s="22"/>
      <c r="W26" s="18"/>
      <c r="X26" s="18"/>
      <c r="Y26" s="18"/>
    </row>
    <row r="27" spans="3:25">
      <c r="C27" s="18"/>
      <c r="D27" s="18"/>
      <c r="E27" s="18"/>
      <c r="F27" s="18"/>
      <c r="G27" s="18"/>
      <c r="H27" s="18"/>
      <c r="I27" s="18"/>
      <c r="J27" s="18"/>
      <c r="K27" s="18"/>
      <c r="L27" s="18"/>
      <c r="M27" s="18"/>
      <c r="N27" s="18"/>
      <c r="O27" s="18"/>
      <c r="P27" s="18"/>
      <c r="Q27" s="18"/>
      <c r="R27" s="18"/>
      <c r="S27" s="18"/>
      <c r="T27" s="18"/>
      <c r="U27" s="18"/>
      <c r="V27" s="18"/>
      <c r="W27" s="18"/>
      <c r="X27" s="18"/>
      <c r="Y27" s="18"/>
    </row>
    <row r="28" spans="3:25">
      <c r="C28" s="18"/>
      <c r="D28" s="18"/>
      <c r="E28" s="18"/>
      <c r="F28" s="18"/>
      <c r="G28" s="18"/>
      <c r="H28" s="18"/>
      <c r="I28" s="18"/>
      <c r="J28" s="18"/>
      <c r="K28" s="18"/>
      <c r="L28" s="18"/>
      <c r="M28" s="18"/>
      <c r="N28" s="18"/>
      <c r="O28" s="18"/>
      <c r="P28" s="18"/>
      <c r="Q28" s="18"/>
      <c r="R28" s="18"/>
      <c r="S28" s="18"/>
      <c r="T28" s="18"/>
      <c r="U28" s="18"/>
      <c r="V28" s="18"/>
      <c r="W28" s="18"/>
      <c r="X28" s="18"/>
      <c r="Y28" s="18"/>
    </row>
    <row r="29" spans="3:25">
      <c r="C29" s="18"/>
      <c r="D29" s="18"/>
      <c r="E29" s="18"/>
      <c r="F29" s="18"/>
      <c r="G29" s="18"/>
      <c r="H29" s="18"/>
      <c r="I29" s="18"/>
      <c r="J29" s="18"/>
      <c r="K29" s="18"/>
      <c r="L29" s="18"/>
      <c r="M29" s="18"/>
      <c r="N29" s="18"/>
      <c r="O29" s="18"/>
      <c r="P29" s="18"/>
      <c r="Q29" s="18"/>
      <c r="R29" s="18"/>
      <c r="S29" s="18"/>
      <c r="T29" s="18"/>
      <c r="U29" s="18"/>
      <c r="V29" s="18"/>
      <c r="W29" s="18"/>
      <c r="X29" s="18"/>
      <c r="Y29" s="18"/>
    </row>
    <row r="30" spans="3:25">
      <c r="C30" s="18"/>
      <c r="D30" s="18"/>
      <c r="E30" s="18"/>
      <c r="F30" s="18"/>
      <c r="G30" s="18"/>
      <c r="H30" s="18"/>
      <c r="I30" s="18"/>
      <c r="J30" s="18"/>
      <c r="K30" s="18"/>
      <c r="L30" s="18"/>
      <c r="M30" s="18"/>
      <c r="N30" s="18"/>
      <c r="O30" s="18"/>
      <c r="P30" s="18"/>
      <c r="Q30" s="18"/>
      <c r="R30" s="18"/>
      <c r="S30" s="18"/>
      <c r="T30" s="18"/>
      <c r="U30" s="18"/>
      <c r="V30" s="18"/>
      <c r="W30" s="18"/>
      <c r="X30" s="18"/>
      <c r="Y30" s="18"/>
    </row>
    <row r="31" spans="3:25">
      <c r="C31" s="18"/>
      <c r="D31" s="18"/>
      <c r="E31" s="18"/>
      <c r="F31" s="18"/>
      <c r="G31" s="18"/>
      <c r="H31" s="18"/>
      <c r="I31" s="18"/>
      <c r="J31" s="18"/>
      <c r="K31" s="18"/>
      <c r="L31" s="18"/>
      <c r="M31" s="18"/>
      <c r="N31" s="18"/>
      <c r="O31" s="18"/>
      <c r="P31" s="18"/>
      <c r="Q31" s="18"/>
      <c r="R31" s="18"/>
      <c r="S31" s="18"/>
      <c r="T31" s="18"/>
      <c r="U31" s="18"/>
      <c r="V31" s="18"/>
      <c r="W31" s="18"/>
      <c r="X31" s="18"/>
      <c r="Y31" s="18"/>
    </row>
    <row r="32" spans="3:25">
      <c r="C32" s="18"/>
      <c r="D32" s="18"/>
      <c r="E32" s="18"/>
      <c r="F32" s="18"/>
      <c r="G32" s="18"/>
      <c r="H32" s="18"/>
      <c r="I32" s="18"/>
      <c r="J32" s="18"/>
      <c r="K32" s="18"/>
      <c r="L32" s="18"/>
      <c r="M32" s="18"/>
      <c r="N32" s="18"/>
      <c r="O32" s="18"/>
      <c r="P32" s="18"/>
      <c r="Q32" s="18"/>
      <c r="R32" s="18"/>
      <c r="S32" s="18"/>
      <c r="T32" s="18"/>
      <c r="U32" s="18"/>
      <c r="V32" s="18"/>
      <c r="W32" s="18"/>
      <c r="X32" s="18"/>
      <c r="Y32" s="18"/>
    </row>
    <row r="33" spans="3:25">
      <c r="C33" s="18"/>
      <c r="D33" s="18"/>
      <c r="E33" s="18"/>
      <c r="F33" s="18"/>
      <c r="G33" s="18"/>
      <c r="H33" s="18"/>
      <c r="I33" s="18"/>
      <c r="J33" s="18"/>
      <c r="K33" s="18"/>
      <c r="L33" s="18"/>
      <c r="M33" s="18"/>
      <c r="N33" s="18"/>
      <c r="O33" s="18"/>
      <c r="P33" s="18"/>
      <c r="Q33" s="18"/>
      <c r="R33" s="18"/>
      <c r="S33" s="18"/>
      <c r="T33" s="18"/>
      <c r="U33" s="18"/>
      <c r="V33" s="18"/>
      <c r="W33" s="18"/>
      <c r="X33" s="18"/>
      <c r="Y33" s="18"/>
    </row>
    <row r="34" spans="3:25" ht="17.399999999999999">
      <c r="C34" s="41" t="s">
        <v>44</v>
      </c>
      <c r="D34" s="42" t="s">
        <v>43</v>
      </c>
      <c r="E34" s="18"/>
      <c r="F34" s="18"/>
      <c r="G34" s="18"/>
      <c r="H34" s="18"/>
      <c r="I34" s="18"/>
      <c r="J34" s="18"/>
      <c r="K34" s="18"/>
      <c r="L34" s="18"/>
      <c r="M34" s="18"/>
      <c r="N34" s="18"/>
      <c r="O34" s="18"/>
      <c r="P34" s="18"/>
      <c r="Q34" s="18"/>
      <c r="R34" s="18"/>
      <c r="S34" s="18"/>
      <c r="T34" s="18"/>
      <c r="U34" s="18"/>
      <c r="V34" s="18"/>
      <c r="W34" s="18"/>
      <c r="X34" s="18"/>
      <c r="Y34" s="18"/>
    </row>
    <row r="35" spans="3:25">
      <c r="C35" s="18"/>
      <c r="D35" s="18"/>
      <c r="E35" s="18"/>
      <c r="F35" s="18"/>
      <c r="G35" s="18"/>
      <c r="H35" s="18"/>
      <c r="I35" s="18"/>
      <c r="J35" s="18"/>
      <c r="K35" s="18"/>
      <c r="L35" s="18"/>
      <c r="M35" s="18"/>
      <c r="N35" s="18"/>
      <c r="O35" s="18"/>
      <c r="P35" s="18"/>
      <c r="Q35" s="18"/>
      <c r="R35" s="18"/>
      <c r="S35" s="18"/>
      <c r="T35" s="18"/>
      <c r="U35" s="18"/>
      <c r="V35" s="18"/>
      <c r="W35" s="18"/>
      <c r="X35" s="18"/>
      <c r="Y35" s="18"/>
    </row>
    <row r="36" spans="3:25">
      <c r="C36" s="18"/>
      <c r="D36" s="18"/>
      <c r="E36" s="18"/>
      <c r="F36" s="18"/>
      <c r="G36" s="18"/>
      <c r="H36" s="18"/>
      <c r="I36" s="18"/>
      <c r="J36" s="18"/>
      <c r="K36" s="18"/>
      <c r="L36" s="18"/>
      <c r="M36" s="18"/>
      <c r="N36" s="18"/>
      <c r="O36" s="18"/>
      <c r="P36" s="18"/>
      <c r="Q36" s="18"/>
      <c r="R36" s="18"/>
      <c r="S36" s="18"/>
      <c r="T36" s="18"/>
      <c r="U36" s="18"/>
      <c r="V36" s="18"/>
      <c r="W36" s="18"/>
      <c r="X36" s="18"/>
      <c r="Y36" s="18"/>
    </row>
    <row r="37" spans="3:25">
      <c r="C37" s="18"/>
      <c r="D37" s="18"/>
      <c r="E37" s="18"/>
      <c r="F37" s="18"/>
      <c r="G37" s="18"/>
      <c r="H37" s="18"/>
      <c r="I37" s="18"/>
      <c r="J37" s="18"/>
      <c r="K37" s="18"/>
      <c r="L37" s="18"/>
      <c r="M37" s="18"/>
      <c r="N37" s="18"/>
      <c r="O37" s="18"/>
      <c r="P37" s="18"/>
      <c r="Q37" s="18"/>
      <c r="R37" s="18"/>
      <c r="S37" s="18"/>
      <c r="T37" s="18"/>
      <c r="U37" s="18"/>
      <c r="V37" s="18"/>
      <c r="W37" s="18"/>
      <c r="X37" s="18"/>
      <c r="Y37" s="18"/>
    </row>
    <row r="38" spans="3:25">
      <c r="C38" s="18"/>
      <c r="D38" s="18"/>
      <c r="E38" s="18"/>
      <c r="F38" s="18"/>
      <c r="G38" s="18"/>
      <c r="H38" s="18"/>
      <c r="I38" s="18"/>
      <c r="J38" s="18"/>
      <c r="K38" s="18"/>
      <c r="L38" s="18"/>
      <c r="M38" s="18"/>
      <c r="N38" s="18"/>
      <c r="O38" s="18"/>
      <c r="P38" s="18"/>
      <c r="Q38" s="18"/>
      <c r="R38" s="18"/>
      <c r="S38" s="18"/>
      <c r="T38" s="18"/>
      <c r="U38" s="18"/>
      <c r="V38" s="18"/>
      <c r="W38" s="18"/>
      <c r="X38" s="18"/>
      <c r="Y38" s="18"/>
    </row>
    <row r="39" spans="3:25">
      <c r="C39" s="18"/>
      <c r="D39" s="18"/>
      <c r="E39" s="18"/>
      <c r="F39" s="18"/>
      <c r="G39" s="18"/>
      <c r="H39" s="18"/>
      <c r="I39" s="18"/>
      <c r="J39" s="18"/>
      <c r="K39" s="18"/>
      <c r="L39" s="18"/>
      <c r="M39" s="18"/>
      <c r="N39" s="18"/>
      <c r="O39" s="18"/>
      <c r="P39" s="18"/>
      <c r="Q39" s="18"/>
      <c r="R39" s="18"/>
      <c r="S39" s="18"/>
      <c r="T39" s="18"/>
      <c r="U39" s="18"/>
      <c r="V39" s="26"/>
      <c r="W39" s="18"/>
      <c r="X39" s="18"/>
      <c r="Y39" s="18"/>
    </row>
    <row r="40" spans="3:25">
      <c r="C40" s="18"/>
      <c r="D40" s="18"/>
      <c r="E40" s="18"/>
      <c r="F40" s="18"/>
      <c r="G40" s="18"/>
      <c r="H40" s="18"/>
      <c r="I40" s="18"/>
      <c r="J40" s="18"/>
      <c r="K40" s="18"/>
      <c r="L40" s="18"/>
      <c r="M40" s="18"/>
      <c r="N40" s="18"/>
      <c r="O40" s="18"/>
      <c r="P40" s="18"/>
      <c r="Q40" s="18"/>
      <c r="R40" s="18"/>
      <c r="S40" s="18"/>
      <c r="T40" s="18"/>
      <c r="U40" s="18"/>
      <c r="V40" s="33" t="s">
        <v>26</v>
      </c>
      <c r="W40" s="18"/>
      <c r="X40" s="18"/>
      <c r="Y40" s="18"/>
    </row>
    <row r="41" spans="3:25" ht="31.2">
      <c r="C41" s="18"/>
      <c r="D41" s="18"/>
      <c r="E41" s="18"/>
      <c r="F41" s="18"/>
      <c r="G41" s="18"/>
      <c r="H41" s="18"/>
      <c r="I41" s="18"/>
      <c r="J41" s="18"/>
      <c r="K41" s="18"/>
      <c r="L41" s="18"/>
      <c r="M41" s="18"/>
      <c r="N41" s="18"/>
      <c r="O41" s="18"/>
      <c r="P41" s="18"/>
      <c r="Q41" s="18"/>
      <c r="R41" s="18"/>
      <c r="S41" s="18"/>
      <c r="T41" s="18"/>
      <c r="U41" s="18"/>
      <c r="V41" s="54">
        <f>GETPIVOTDATA("Conversions",'Pivot '!$A$3)</f>
        <v>6375</v>
      </c>
      <c r="W41" s="54"/>
      <c r="X41" s="54"/>
      <c r="Y41" s="18"/>
    </row>
    <row r="42" spans="3:25">
      <c r="C42" s="18"/>
      <c r="D42" s="18"/>
      <c r="E42" s="18"/>
      <c r="F42" s="18"/>
      <c r="G42" s="18"/>
      <c r="H42" s="18"/>
      <c r="I42" s="18"/>
      <c r="J42" s="18"/>
      <c r="K42" s="18"/>
      <c r="L42" s="18"/>
      <c r="M42" s="18"/>
      <c r="N42" s="18"/>
      <c r="O42" s="18"/>
      <c r="P42" s="18"/>
      <c r="Q42" s="18"/>
      <c r="R42" s="18"/>
      <c r="S42" s="18"/>
      <c r="T42" s="18"/>
      <c r="U42" s="18"/>
      <c r="V42" s="18"/>
      <c r="W42" s="18"/>
      <c r="X42" s="18"/>
      <c r="Y42" s="18"/>
    </row>
    <row r="43" spans="3:25">
      <c r="C43" s="18"/>
      <c r="D43" s="18"/>
      <c r="E43" s="18"/>
      <c r="F43" s="18"/>
      <c r="G43" s="18"/>
      <c r="H43" s="18"/>
      <c r="I43" s="18"/>
      <c r="J43" s="18"/>
      <c r="K43" s="18"/>
      <c r="L43" s="18"/>
      <c r="M43" s="18"/>
      <c r="N43" s="18"/>
      <c r="O43" s="18"/>
      <c r="P43" s="18"/>
      <c r="Q43" s="18"/>
      <c r="R43" s="18"/>
      <c r="S43" s="18"/>
      <c r="T43" s="18"/>
      <c r="U43" s="18"/>
      <c r="V43" s="18"/>
      <c r="W43" s="18"/>
      <c r="X43" s="18"/>
      <c r="Y43" s="18"/>
    </row>
    <row r="44" spans="3:25">
      <c r="C44" s="18"/>
      <c r="D44" s="53" t="str">
        <f>Refs!$C$15</f>
        <v>For Aug 2016, the actual number of scans is 4030 (from 104059 impressions) and is LOWER THAN the 4500 goal. With a Scan Through Rate (STR) goal of 6%, actual STR reached 3.87%. This led to a total conversion of 1509 from 3 QR Landing pages.</v>
      </c>
      <c r="E44" s="53"/>
      <c r="F44" s="53"/>
      <c r="G44" s="53"/>
      <c r="H44" s="53"/>
      <c r="I44" s="53"/>
      <c r="J44" s="53"/>
      <c r="K44" s="53"/>
      <c r="L44" s="53"/>
      <c r="M44" s="53"/>
      <c r="N44" s="53"/>
      <c r="O44" s="53"/>
      <c r="P44" s="53"/>
      <c r="Q44" s="53"/>
      <c r="R44" s="53"/>
      <c r="S44" s="53"/>
      <c r="T44" s="53"/>
      <c r="U44" s="53"/>
      <c r="V44" s="53"/>
      <c r="W44" s="53"/>
      <c r="X44" s="18"/>
      <c r="Y44" s="18"/>
    </row>
    <row r="45" spans="3:25">
      <c r="C45" s="18"/>
      <c r="D45" s="53"/>
      <c r="E45" s="53"/>
      <c r="F45" s="53"/>
      <c r="G45" s="53"/>
      <c r="H45" s="53"/>
      <c r="I45" s="53"/>
      <c r="J45" s="53"/>
      <c r="K45" s="53"/>
      <c r="L45" s="53"/>
      <c r="M45" s="53"/>
      <c r="N45" s="53"/>
      <c r="O45" s="53"/>
      <c r="P45" s="53"/>
      <c r="Q45" s="53"/>
      <c r="R45" s="53"/>
      <c r="S45" s="53"/>
      <c r="T45" s="53"/>
      <c r="U45" s="53"/>
      <c r="V45" s="53"/>
      <c r="W45" s="53"/>
      <c r="X45" s="18"/>
      <c r="Y45" s="18"/>
    </row>
    <row r="46" spans="3:25">
      <c r="C46" s="18"/>
      <c r="D46" s="53"/>
      <c r="E46" s="53"/>
      <c r="F46" s="53"/>
      <c r="G46" s="53"/>
      <c r="H46" s="53"/>
      <c r="I46" s="53"/>
      <c r="J46" s="53"/>
      <c r="K46" s="53"/>
      <c r="L46" s="53"/>
      <c r="M46" s="53"/>
      <c r="N46" s="53"/>
      <c r="O46" s="53"/>
      <c r="P46" s="53"/>
      <c r="Q46" s="53"/>
      <c r="R46" s="53"/>
      <c r="S46" s="53"/>
      <c r="T46" s="53"/>
      <c r="U46" s="53"/>
      <c r="V46" s="53"/>
      <c r="W46" s="53"/>
      <c r="X46" s="18"/>
      <c r="Y46" s="18"/>
    </row>
    <row r="47" spans="3:25">
      <c r="C47" s="18"/>
      <c r="D47" s="53"/>
      <c r="E47" s="53"/>
      <c r="F47" s="53"/>
      <c r="G47" s="53"/>
      <c r="H47" s="53"/>
      <c r="I47" s="53"/>
      <c r="J47" s="53"/>
      <c r="K47" s="53"/>
      <c r="L47" s="53"/>
      <c r="M47" s="53"/>
      <c r="N47" s="53"/>
      <c r="O47" s="53"/>
      <c r="P47" s="53"/>
      <c r="Q47" s="53"/>
      <c r="R47" s="53"/>
      <c r="S47" s="53"/>
      <c r="T47" s="53"/>
      <c r="U47" s="53"/>
      <c r="V47" s="53"/>
      <c r="W47" s="53"/>
      <c r="X47" s="18"/>
      <c r="Y47" s="18"/>
    </row>
    <row r="48" spans="3:25">
      <c r="C48" s="18"/>
      <c r="D48" s="53"/>
      <c r="E48" s="53"/>
      <c r="F48" s="53"/>
      <c r="G48" s="53"/>
      <c r="H48" s="53"/>
      <c r="I48" s="53"/>
      <c r="J48" s="53"/>
      <c r="K48" s="53"/>
      <c r="L48" s="53"/>
      <c r="M48" s="53"/>
      <c r="N48" s="53"/>
      <c r="O48" s="53"/>
      <c r="P48" s="53"/>
      <c r="Q48" s="53"/>
      <c r="R48" s="53"/>
      <c r="S48" s="53"/>
      <c r="T48" s="53"/>
      <c r="U48" s="53"/>
      <c r="V48" s="53"/>
      <c r="W48" s="53"/>
      <c r="X48" s="18"/>
      <c r="Y48" s="18"/>
    </row>
    <row r="49" spans="3:25">
      <c r="C49" s="18"/>
      <c r="D49" s="18"/>
      <c r="E49" s="18"/>
      <c r="F49" s="18"/>
      <c r="G49" s="18"/>
      <c r="H49" s="18"/>
      <c r="I49" s="18"/>
      <c r="J49" s="18"/>
      <c r="K49" s="18"/>
      <c r="L49" s="18"/>
      <c r="M49" s="18"/>
      <c r="N49" s="18"/>
      <c r="O49" s="18"/>
      <c r="P49" s="18"/>
      <c r="Q49" s="18"/>
      <c r="R49" s="18"/>
      <c r="S49" s="18"/>
      <c r="T49" s="18"/>
      <c r="U49" s="18"/>
      <c r="V49" s="18"/>
      <c r="W49" s="18"/>
      <c r="X49" s="18"/>
      <c r="Y49" s="18"/>
    </row>
    <row r="50" spans="3:25" s="37" customFormat="1">
      <c r="X50" s="49" t="s">
        <v>75</v>
      </c>
    </row>
    <row r="51" spans="3:25" s="37" customFormat="1"/>
    <row r="52" spans="3:25" s="37" customFormat="1"/>
    <row r="53" spans="3:25" s="37" customFormat="1"/>
    <row r="54" spans="3:25" s="37" customFormat="1"/>
    <row r="55" spans="3:25" s="37" customFormat="1"/>
    <row r="56" spans="3:25" s="37" customFormat="1"/>
    <row r="57" spans="3:25" s="37" customFormat="1"/>
    <row r="58" spans="3:25" s="37" customFormat="1"/>
    <row r="59" spans="3:25" s="37" customFormat="1"/>
    <row r="60" spans="3:25" s="37" customFormat="1"/>
    <row r="61" spans="3:25" s="37" customFormat="1"/>
    <row r="62" spans="3:25" s="37" customFormat="1"/>
    <row r="63" spans="3:25" s="37" customFormat="1"/>
    <row r="64" spans="3:25" s="37" customFormat="1"/>
    <row r="65" s="37" customFormat="1"/>
    <row r="66" s="37" customFormat="1"/>
    <row r="67" s="37" customFormat="1"/>
    <row r="68" s="37" customFormat="1"/>
    <row r="69" s="37" customFormat="1"/>
    <row r="70" s="37" customFormat="1"/>
    <row r="71" s="37" customFormat="1"/>
    <row r="72" s="37" customFormat="1"/>
    <row r="73" s="37" customFormat="1"/>
    <row r="74" s="37" customFormat="1"/>
    <row r="75" s="37" customFormat="1"/>
    <row r="76" s="37" customFormat="1"/>
    <row r="77" s="37" customFormat="1"/>
    <row r="78" s="37" customFormat="1"/>
    <row r="79" s="37" customFormat="1"/>
    <row r="80" s="37" customFormat="1"/>
    <row r="81" s="37" customFormat="1"/>
    <row r="82" s="37" customFormat="1"/>
    <row r="83" s="37" customFormat="1"/>
    <row r="84" s="37" customFormat="1"/>
    <row r="85" s="37" customFormat="1"/>
    <row r="86" s="37" customFormat="1"/>
    <row r="87" s="37" customFormat="1"/>
    <row r="88" s="37" customFormat="1"/>
    <row r="89" s="37" customFormat="1"/>
    <row r="90" s="37" customFormat="1"/>
    <row r="91" s="37" customFormat="1"/>
    <row r="92" s="37" customFormat="1"/>
    <row r="93" s="37" customFormat="1"/>
    <row r="94" s="37" customFormat="1"/>
    <row r="95" s="37" customFormat="1"/>
    <row r="96" s="37" customFormat="1"/>
    <row r="97" s="37" customFormat="1"/>
    <row r="98" s="37" customFormat="1"/>
    <row r="99" s="37" customFormat="1"/>
    <row r="100" s="37" customFormat="1"/>
    <row r="101" s="37" customFormat="1"/>
    <row r="102" s="37" customFormat="1"/>
    <row r="103" s="37" customFormat="1"/>
    <row r="104" s="37" customFormat="1"/>
    <row r="105" s="37" customFormat="1"/>
    <row r="106" s="37" customFormat="1"/>
    <row r="107" s="37" customFormat="1"/>
    <row r="108" s="37" customFormat="1"/>
    <row r="109" s="37" customFormat="1"/>
    <row r="110" s="37" customFormat="1"/>
    <row r="111" s="37" customFormat="1"/>
    <row r="112" s="37" customFormat="1"/>
    <row r="113" spans="3:25" s="37" customFormat="1"/>
    <row r="114" spans="3:25" s="37" customFormat="1"/>
    <row r="115" spans="3:25" s="37" customFormat="1"/>
    <row r="116" spans="3:25" s="37" customFormat="1"/>
    <row r="117" spans="3:25" s="37" customFormat="1"/>
    <row r="118" spans="3:25" s="37" customFormat="1"/>
    <row r="119" spans="3:25" s="37" customFormat="1"/>
    <row r="120" spans="3:25" s="37" customFormat="1"/>
    <row r="121" spans="3:25" s="37" customFormat="1"/>
    <row r="122" spans="3:25" s="37" customFormat="1"/>
    <row r="123" spans="3:25" s="37" customFormat="1"/>
    <row r="124" spans="3:25" s="37" customFormat="1"/>
    <row r="125" spans="3:25" s="37" customFormat="1"/>
    <row r="126" spans="3:25" s="37" customFormat="1"/>
    <row r="127" spans="3:25" s="37" customFormat="1"/>
    <row r="128" spans="3:25">
      <c r="C128" s="37"/>
      <c r="D128" s="37"/>
      <c r="E128" s="37"/>
      <c r="F128" s="37"/>
      <c r="G128" s="37"/>
      <c r="H128" s="37"/>
      <c r="I128" s="37"/>
      <c r="J128" s="37"/>
      <c r="K128" s="37"/>
      <c r="L128" s="37"/>
      <c r="M128" s="37"/>
      <c r="N128" s="37"/>
      <c r="O128" s="37"/>
      <c r="P128" s="37"/>
      <c r="Q128" s="37"/>
      <c r="R128" s="37"/>
      <c r="S128" s="37"/>
      <c r="T128" s="37"/>
      <c r="U128" s="37"/>
      <c r="V128" s="37"/>
      <c r="W128" s="37"/>
      <c r="X128" s="37"/>
      <c r="Y128" s="37"/>
    </row>
    <row r="129" spans="3:25">
      <c r="C129" s="37"/>
      <c r="D129" s="37"/>
      <c r="E129" s="37"/>
      <c r="F129" s="37"/>
      <c r="G129" s="37"/>
      <c r="H129" s="37"/>
      <c r="I129" s="37"/>
      <c r="J129" s="37"/>
      <c r="K129" s="37"/>
      <c r="L129" s="37"/>
      <c r="M129" s="37"/>
      <c r="N129" s="37"/>
      <c r="O129" s="37"/>
      <c r="P129" s="37"/>
      <c r="Q129" s="37"/>
      <c r="R129" s="37"/>
      <c r="S129" s="37"/>
      <c r="T129" s="37"/>
      <c r="U129" s="37"/>
      <c r="V129" s="37"/>
      <c r="W129" s="37"/>
      <c r="X129" s="37"/>
      <c r="Y129" s="37"/>
    </row>
    <row r="130" spans="3:25">
      <c r="C130" s="37"/>
      <c r="D130" s="37"/>
      <c r="E130" s="37"/>
      <c r="F130" s="37"/>
      <c r="G130" s="37"/>
      <c r="H130" s="37"/>
      <c r="I130" s="37"/>
      <c r="J130" s="37"/>
      <c r="K130" s="37"/>
      <c r="L130" s="37"/>
      <c r="M130" s="37"/>
      <c r="N130" s="37"/>
      <c r="O130" s="37"/>
      <c r="P130" s="37"/>
      <c r="Q130" s="37"/>
      <c r="R130" s="37"/>
      <c r="S130" s="37"/>
      <c r="T130" s="37"/>
      <c r="U130" s="37"/>
      <c r="V130" s="37"/>
      <c r="W130" s="37"/>
      <c r="X130" s="37"/>
      <c r="Y130" s="37"/>
    </row>
    <row r="131" spans="3:25">
      <c r="C131" s="37"/>
      <c r="D131" s="37"/>
      <c r="E131" s="37"/>
      <c r="F131" s="37"/>
      <c r="G131" s="37"/>
      <c r="H131" s="37"/>
      <c r="I131" s="37"/>
      <c r="J131" s="37"/>
      <c r="K131" s="37"/>
      <c r="L131" s="37"/>
      <c r="M131" s="37"/>
      <c r="N131" s="37"/>
      <c r="O131" s="37"/>
      <c r="P131" s="37"/>
      <c r="Q131" s="37"/>
      <c r="R131" s="37"/>
      <c r="S131" s="37"/>
      <c r="T131" s="37"/>
      <c r="U131" s="37"/>
      <c r="V131" s="37"/>
      <c r="W131" s="37"/>
      <c r="X131" s="37"/>
      <c r="Y131" s="37"/>
    </row>
    <row r="132" spans="3:25">
      <c r="C132" s="37"/>
      <c r="D132" s="37"/>
      <c r="E132" s="37"/>
      <c r="F132" s="37"/>
      <c r="G132" s="37"/>
      <c r="H132" s="37"/>
      <c r="I132" s="37"/>
      <c r="J132" s="37"/>
      <c r="K132" s="37"/>
      <c r="L132" s="37"/>
      <c r="M132" s="37"/>
      <c r="N132" s="37"/>
      <c r="O132" s="37"/>
      <c r="P132" s="37"/>
      <c r="Q132" s="37"/>
      <c r="R132" s="37"/>
      <c r="S132" s="37"/>
      <c r="T132" s="37"/>
      <c r="U132" s="37"/>
      <c r="V132" s="37"/>
      <c r="W132" s="37"/>
      <c r="X132" s="37"/>
      <c r="Y132" s="37"/>
    </row>
    <row r="133" spans="3:25">
      <c r="C133" s="37"/>
      <c r="D133" s="37"/>
      <c r="E133" s="37"/>
      <c r="F133" s="37"/>
      <c r="G133" s="37"/>
      <c r="H133" s="37"/>
      <c r="I133" s="37"/>
      <c r="J133" s="37"/>
      <c r="K133" s="37"/>
      <c r="L133" s="37"/>
      <c r="M133" s="37"/>
      <c r="N133" s="37"/>
      <c r="O133" s="37"/>
      <c r="P133" s="37"/>
      <c r="Q133" s="37"/>
      <c r="R133" s="37"/>
      <c r="S133" s="37"/>
      <c r="T133" s="37"/>
      <c r="U133" s="37"/>
      <c r="V133" s="37"/>
      <c r="W133" s="37"/>
      <c r="X133" s="37"/>
      <c r="Y133" s="37"/>
    </row>
    <row r="134" spans="3:25">
      <c r="C134" s="37"/>
      <c r="D134" s="37"/>
      <c r="E134" s="37"/>
      <c r="F134" s="37"/>
      <c r="G134" s="37"/>
      <c r="H134" s="37"/>
      <c r="I134" s="37"/>
      <c r="J134" s="37"/>
      <c r="K134" s="37"/>
      <c r="L134" s="37"/>
      <c r="M134" s="37"/>
      <c r="N134" s="37"/>
      <c r="O134" s="37"/>
      <c r="P134" s="37"/>
      <c r="Q134" s="37"/>
      <c r="R134" s="37"/>
      <c r="S134" s="37"/>
      <c r="T134" s="37"/>
      <c r="U134" s="37"/>
      <c r="V134" s="37"/>
      <c r="W134" s="37"/>
      <c r="X134" s="37"/>
      <c r="Y134" s="37"/>
    </row>
    <row r="135" spans="3:25">
      <c r="C135" s="37"/>
      <c r="D135" s="37"/>
      <c r="E135" s="37"/>
      <c r="F135" s="37"/>
      <c r="G135" s="37"/>
      <c r="H135" s="37"/>
      <c r="I135" s="37"/>
      <c r="J135" s="37"/>
      <c r="K135" s="37"/>
      <c r="L135" s="37"/>
      <c r="M135" s="37"/>
      <c r="N135" s="37"/>
      <c r="O135" s="37"/>
      <c r="P135" s="37"/>
      <c r="Q135" s="37"/>
      <c r="R135" s="37"/>
      <c r="S135" s="37"/>
      <c r="T135" s="37"/>
      <c r="U135" s="37"/>
      <c r="V135" s="37"/>
      <c r="W135" s="37"/>
      <c r="X135" s="37"/>
      <c r="Y135" s="37"/>
    </row>
    <row r="136" spans="3:25">
      <c r="C136" s="37"/>
      <c r="D136" s="37"/>
      <c r="E136" s="37"/>
      <c r="F136" s="37"/>
      <c r="G136" s="37"/>
      <c r="H136" s="37"/>
      <c r="I136" s="37"/>
      <c r="J136" s="37"/>
      <c r="K136" s="37"/>
      <c r="L136" s="37"/>
      <c r="M136" s="37"/>
      <c r="N136" s="37"/>
      <c r="O136" s="37"/>
      <c r="P136" s="37"/>
      <c r="Q136" s="37"/>
      <c r="R136" s="37"/>
      <c r="S136" s="37"/>
      <c r="T136" s="37"/>
      <c r="U136" s="37"/>
      <c r="V136" s="37"/>
      <c r="W136" s="37"/>
      <c r="X136" s="37"/>
      <c r="Y136" s="37"/>
    </row>
    <row r="137" spans="3:25">
      <c r="C137" s="37"/>
      <c r="D137" s="37"/>
      <c r="E137" s="37"/>
      <c r="F137" s="37"/>
      <c r="G137" s="37"/>
      <c r="H137" s="37"/>
      <c r="I137" s="37"/>
      <c r="J137" s="37"/>
      <c r="K137" s="37"/>
      <c r="L137" s="37"/>
      <c r="M137" s="37"/>
      <c r="N137" s="37"/>
      <c r="O137" s="37"/>
      <c r="P137" s="37"/>
      <c r="Q137" s="37"/>
      <c r="R137" s="37"/>
      <c r="S137" s="37"/>
      <c r="T137" s="37"/>
      <c r="U137" s="37"/>
      <c r="V137" s="37"/>
      <c r="W137" s="37"/>
      <c r="X137" s="37"/>
      <c r="Y137" s="37"/>
    </row>
    <row r="138" spans="3:25">
      <c r="C138" s="37"/>
      <c r="D138" s="37"/>
      <c r="E138" s="37"/>
      <c r="F138" s="37"/>
      <c r="G138" s="37"/>
      <c r="H138" s="37"/>
      <c r="I138" s="37"/>
      <c r="J138" s="37"/>
      <c r="K138" s="37"/>
      <c r="L138" s="37"/>
      <c r="M138" s="37"/>
      <c r="N138" s="37"/>
      <c r="O138" s="37"/>
      <c r="P138" s="37"/>
      <c r="Q138" s="37"/>
      <c r="R138" s="37"/>
      <c r="S138" s="37"/>
      <c r="T138" s="37"/>
      <c r="U138" s="37"/>
      <c r="V138" s="37"/>
      <c r="W138" s="37"/>
      <c r="X138" s="37"/>
      <c r="Y138" s="37"/>
    </row>
    <row r="139" spans="3:25">
      <c r="C139" s="37"/>
      <c r="D139" s="37"/>
      <c r="E139" s="37"/>
      <c r="F139" s="37"/>
      <c r="G139" s="37"/>
      <c r="H139" s="37"/>
      <c r="I139" s="37"/>
      <c r="J139" s="37"/>
      <c r="K139" s="37"/>
      <c r="L139" s="37"/>
      <c r="M139" s="37"/>
      <c r="N139" s="37"/>
      <c r="O139" s="37"/>
      <c r="P139" s="37"/>
      <c r="Q139" s="37"/>
      <c r="R139" s="37"/>
      <c r="S139" s="37"/>
      <c r="T139" s="37"/>
      <c r="U139" s="37"/>
      <c r="V139" s="37"/>
      <c r="W139" s="37"/>
      <c r="X139" s="37"/>
      <c r="Y139" s="37"/>
    </row>
    <row r="140" spans="3:25">
      <c r="C140" s="37"/>
      <c r="D140" s="37"/>
      <c r="E140" s="37"/>
      <c r="F140" s="37"/>
      <c r="G140" s="37"/>
      <c r="H140" s="37"/>
      <c r="I140" s="37"/>
      <c r="J140" s="37"/>
      <c r="K140" s="37"/>
      <c r="L140" s="37"/>
      <c r="M140" s="37"/>
      <c r="N140" s="37"/>
      <c r="O140" s="37"/>
      <c r="P140" s="37"/>
      <c r="Q140" s="37"/>
      <c r="R140" s="37"/>
      <c r="S140" s="37"/>
      <c r="T140" s="37"/>
      <c r="U140" s="37"/>
      <c r="V140" s="37"/>
      <c r="W140" s="37"/>
      <c r="X140" s="37"/>
      <c r="Y140" s="37"/>
    </row>
    <row r="141" spans="3:25">
      <c r="C141" s="37"/>
      <c r="D141" s="37"/>
      <c r="E141" s="37"/>
      <c r="F141" s="37"/>
      <c r="G141" s="37"/>
      <c r="H141" s="37"/>
      <c r="I141" s="37"/>
      <c r="J141" s="37"/>
      <c r="K141" s="37"/>
      <c r="L141" s="37"/>
      <c r="M141" s="37"/>
      <c r="N141" s="37"/>
      <c r="O141" s="37"/>
      <c r="P141" s="37"/>
      <c r="Q141" s="37"/>
      <c r="R141" s="37"/>
      <c r="S141" s="37"/>
      <c r="T141" s="37"/>
      <c r="U141" s="37"/>
      <c r="V141" s="37"/>
      <c r="W141" s="37"/>
      <c r="X141" s="37"/>
      <c r="Y141" s="37"/>
    </row>
    <row r="142" spans="3:25">
      <c r="C142" s="37"/>
      <c r="D142" s="37"/>
      <c r="E142" s="37"/>
      <c r="F142" s="37"/>
      <c r="G142" s="37"/>
      <c r="H142" s="37"/>
      <c r="I142" s="37"/>
      <c r="J142" s="37"/>
      <c r="K142" s="37"/>
      <c r="L142" s="37"/>
      <c r="M142" s="37"/>
      <c r="N142" s="37"/>
      <c r="O142" s="37"/>
      <c r="P142" s="37"/>
      <c r="Q142" s="37"/>
      <c r="R142" s="37"/>
      <c r="S142" s="37"/>
      <c r="T142" s="37"/>
      <c r="U142" s="37"/>
      <c r="V142" s="37"/>
      <c r="W142" s="37"/>
      <c r="X142" s="37"/>
      <c r="Y142" s="37"/>
    </row>
    <row r="143" spans="3:25">
      <c r="C143" s="37"/>
      <c r="D143" s="37"/>
      <c r="E143" s="37"/>
      <c r="F143" s="37"/>
      <c r="G143" s="37"/>
      <c r="H143" s="37"/>
      <c r="I143" s="37"/>
      <c r="J143" s="37"/>
      <c r="K143" s="37"/>
      <c r="L143" s="37"/>
      <c r="M143" s="37"/>
      <c r="N143" s="37"/>
      <c r="O143" s="37"/>
      <c r="P143" s="37"/>
      <c r="Q143" s="37"/>
      <c r="R143" s="37"/>
      <c r="S143" s="37"/>
      <c r="T143" s="37"/>
      <c r="U143" s="37"/>
      <c r="V143" s="37"/>
      <c r="W143" s="37"/>
      <c r="X143" s="37"/>
      <c r="Y143" s="37"/>
    </row>
    <row r="144" spans="3:25">
      <c r="C144" s="37"/>
      <c r="D144" s="37"/>
      <c r="E144" s="37"/>
      <c r="F144" s="37"/>
      <c r="G144" s="37"/>
      <c r="H144" s="37"/>
      <c r="I144" s="37"/>
      <c r="J144" s="37"/>
      <c r="K144" s="37"/>
      <c r="L144" s="37"/>
      <c r="M144" s="37"/>
      <c r="N144" s="37"/>
      <c r="O144" s="37"/>
      <c r="P144" s="37"/>
      <c r="Q144" s="37"/>
      <c r="R144" s="37"/>
      <c r="S144" s="37"/>
      <c r="T144" s="37"/>
      <c r="U144" s="37"/>
      <c r="V144" s="37"/>
      <c r="W144" s="37"/>
      <c r="X144" s="37"/>
      <c r="Y144" s="37"/>
    </row>
    <row r="145" spans="3:25">
      <c r="C145" s="37"/>
      <c r="D145" s="37"/>
      <c r="E145" s="37"/>
      <c r="F145" s="37"/>
      <c r="G145" s="37"/>
      <c r="H145" s="37"/>
      <c r="I145" s="37"/>
      <c r="J145" s="37"/>
      <c r="K145" s="37"/>
      <c r="L145" s="37"/>
      <c r="M145" s="37"/>
      <c r="N145" s="37"/>
      <c r="O145" s="37"/>
      <c r="P145" s="37"/>
      <c r="Q145" s="37"/>
      <c r="R145" s="37"/>
      <c r="S145" s="37"/>
      <c r="T145" s="37"/>
      <c r="U145" s="37"/>
      <c r="V145" s="37"/>
      <c r="W145" s="37"/>
      <c r="X145" s="37"/>
      <c r="Y145" s="37"/>
    </row>
    <row r="146" spans="3:25">
      <c r="C146" s="37"/>
      <c r="D146" s="37"/>
      <c r="E146" s="37"/>
      <c r="F146" s="37"/>
      <c r="G146" s="37"/>
      <c r="H146" s="37"/>
      <c r="I146" s="37"/>
      <c r="J146" s="37"/>
      <c r="K146" s="37"/>
      <c r="L146" s="37"/>
      <c r="M146" s="37"/>
      <c r="N146" s="37"/>
      <c r="O146" s="37"/>
      <c r="P146" s="37"/>
      <c r="Q146" s="37"/>
      <c r="R146" s="37"/>
      <c r="S146" s="37"/>
      <c r="T146" s="37"/>
      <c r="U146" s="37"/>
      <c r="V146" s="37"/>
      <c r="W146" s="37"/>
      <c r="X146" s="37"/>
      <c r="Y146" s="37"/>
    </row>
    <row r="147" spans="3:25">
      <c r="C147" s="37"/>
      <c r="D147" s="37"/>
      <c r="E147" s="37"/>
      <c r="F147" s="37"/>
      <c r="G147" s="37"/>
      <c r="H147" s="37"/>
      <c r="I147" s="37"/>
      <c r="J147" s="37"/>
      <c r="K147" s="37"/>
      <c r="L147" s="37"/>
      <c r="M147" s="37"/>
      <c r="N147" s="37"/>
      <c r="O147" s="37"/>
      <c r="P147" s="37"/>
      <c r="Q147" s="37"/>
      <c r="R147" s="37"/>
      <c r="S147" s="37"/>
      <c r="T147" s="37"/>
      <c r="U147" s="37"/>
      <c r="V147" s="37"/>
      <c r="W147" s="37"/>
      <c r="X147" s="37"/>
      <c r="Y147" s="37"/>
    </row>
    <row r="148" spans="3:25">
      <c r="C148" s="37"/>
      <c r="D148" s="37"/>
      <c r="E148" s="37"/>
      <c r="F148" s="37"/>
      <c r="G148" s="37"/>
      <c r="H148" s="37"/>
      <c r="I148" s="37"/>
      <c r="J148" s="37"/>
      <c r="K148" s="37"/>
      <c r="L148" s="37"/>
      <c r="M148" s="37"/>
      <c r="N148" s="37"/>
      <c r="O148" s="37"/>
      <c r="P148" s="37"/>
      <c r="Q148" s="37"/>
      <c r="R148" s="37"/>
      <c r="S148" s="37"/>
      <c r="T148" s="37"/>
      <c r="U148" s="37"/>
      <c r="V148" s="37"/>
      <c r="W148" s="37"/>
      <c r="X148" s="37"/>
      <c r="Y148" s="37"/>
    </row>
    <row r="149" spans="3:25">
      <c r="C149" s="37"/>
      <c r="D149" s="37"/>
      <c r="E149" s="37"/>
      <c r="F149" s="37"/>
      <c r="G149" s="37"/>
      <c r="H149" s="37"/>
      <c r="I149" s="37"/>
      <c r="J149" s="37"/>
      <c r="K149" s="37"/>
      <c r="L149" s="37"/>
      <c r="M149" s="37"/>
      <c r="N149" s="37"/>
      <c r="O149" s="37"/>
      <c r="P149" s="37"/>
      <c r="Q149" s="37"/>
      <c r="R149" s="37"/>
      <c r="S149" s="37"/>
      <c r="T149" s="37"/>
      <c r="U149" s="37"/>
      <c r="V149" s="37"/>
      <c r="W149" s="37"/>
      <c r="X149" s="37"/>
      <c r="Y149" s="37"/>
    </row>
    <row r="150" spans="3:25">
      <c r="C150" s="37"/>
      <c r="D150" s="37"/>
      <c r="E150" s="37"/>
      <c r="F150" s="37"/>
      <c r="G150" s="37"/>
      <c r="H150" s="37"/>
      <c r="I150" s="37"/>
      <c r="J150" s="37"/>
      <c r="K150" s="37"/>
      <c r="L150" s="37"/>
      <c r="M150" s="37"/>
      <c r="N150" s="37"/>
      <c r="O150" s="37"/>
      <c r="P150" s="37"/>
      <c r="Q150" s="37"/>
      <c r="R150" s="37"/>
      <c r="S150" s="37"/>
      <c r="T150" s="37"/>
      <c r="U150" s="37"/>
      <c r="V150" s="37"/>
      <c r="W150" s="37"/>
      <c r="X150" s="37"/>
      <c r="Y150" s="37"/>
    </row>
    <row r="151" spans="3:25">
      <c r="C151" s="37"/>
      <c r="D151" s="37"/>
      <c r="E151" s="37"/>
      <c r="F151" s="37"/>
      <c r="G151" s="37"/>
      <c r="H151" s="37"/>
      <c r="I151" s="37"/>
      <c r="J151" s="37"/>
      <c r="K151" s="37"/>
      <c r="L151" s="37"/>
      <c r="M151" s="37"/>
      <c r="N151" s="37"/>
      <c r="O151" s="37"/>
      <c r="P151" s="37"/>
      <c r="Q151" s="37"/>
      <c r="R151" s="37"/>
      <c r="S151" s="37"/>
      <c r="T151" s="37"/>
      <c r="U151" s="37"/>
      <c r="V151" s="37"/>
      <c r="W151" s="37"/>
      <c r="X151" s="37"/>
      <c r="Y151" s="37"/>
    </row>
    <row r="152" spans="3:25">
      <c r="C152" s="37"/>
      <c r="D152" s="37"/>
      <c r="E152" s="37"/>
      <c r="F152" s="37"/>
      <c r="G152" s="37"/>
      <c r="H152" s="37"/>
      <c r="I152" s="37"/>
      <c r="J152" s="37"/>
      <c r="K152" s="37"/>
      <c r="L152" s="37"/>
      <c r="M152" s="37"/>
      <c r="N152" s="37"/>
      <c r="O152" s="37"/>
      <c r="P152" s="37"/>
      <c r="Q152" s="37"/>
      <c r="R152" s="37"/>
      <c r="S152" s="37"/>
      <c r="T152" s="37"/>
      <c r="U152" s="37"/>
      <c r="V152" s="37"/>
      <c r="W152" s="37"/>
      <c r="X152" s="37"/>
      <c r="Y152" s="37"/>
    </row>
    <row r="153" spans="3:25">
      <c r="C153" s="37"/>
      <c r="D153" s="37"/>
      <c r="E153" s="37"/>
      <c r="F153" s="37"/>
      <c r="G153" s="37"/>
      <c r="H153" s="37"/>
      <c r="I153" s="37"/>
      <c r="J153" s="37"/>
      <c r="K153" s="37"/>
      <c r="L153" s="37"/>
      <c r="M153" s="37"/>
      <c r="N153" s="37"/>
      <c r="O153" s="37"/>
      <c r="P153" s="37"/>
      <c r="Q153" s="37"/>
      <c r="R153" s="37"/>
      <c r="S153" s="37"/>
      <c r="T153" s="37"/>
      <c r="U153" s="37"/>
      <c r="V153" s="37"/>
      <c r="W153" s="37"/>
      <c r="X153" s="37"/>
      <c r="Y153" s="37"/>
    </row>
    <row r="154" spans="3:25">
      <c r="C154" s="37"/>
      <c r="D154" s="37"/>
      <c r="E154" s="37"/>
      <c r="F154" s="37"/>
      <c r="G154" s="37"/>
      <c r="H154" s="37"/>
      <c r="I154" s="37"/>
      <c r="J154" s="37"/>
      <c r="K154" s="37"/>
      <c r="L154" s="37"/>
      <c r="M154" s="37"/>
      <c r="N154" s="37"/>
      <c r="O154" s="37"/>
      <c r="P154" s="37"/>
      <c r="Q154" s="37"/>
      <c r="R154" s="37"/>
      <c r="S154" s="37"/>
      <c r="T154" s="37"/>
      <c r="U154" s="37"/>
      <c r="V154" s="37"/>
      <c r="W154" s="37"/>
      <c r="X154" s="37"/>
      <c r="Y154" s="37"/>
    </row>
    <row r="155" spans="3:25">
      <c r="C155" s="37"/>
      <c r="D155" s="37"/>
      <c r="E155" s="37"/>
      <c r="F155" s="37"/>
      <c r="G155" s="37"/>
      <c r="H155" s="37"/>
      <c r="I155" s="37"/>
      <c r="J155" s="37"/>
      <c r="K155" s="37"/>
      <c r="L155" s="37"/>
      <c r="M155" s="37"/>
      <c r="N155" s="37"/>
      <c r="O155" s="37"/>
      <c r="P155" s="37"/>
      <c r="Q155" s="37"/>
      <c r="R155" s="37"/>
      <c r="S155" s="37"/>
      <c r="T155" s="37"/>
      <c r="U155" s="37"/>
      <c r="V155" s="37"/>
      <c r="W155" s="37"/>
      <c r="X155" s="37"/>
      <c r="Y155" s="37"/>
    </row>
    <row r="156" spans="3:25">
      <c r="C156" s="37"/>
      <c r="D156" s="37"/>
      <c r="E156" s="37"/>
      <c r="F156" s="37"/>
      <c r="G156" s="37"/>
      <c r="H156" s="37"/>
      <c r="I156" s="37"/>
      <c r="J156" s="37"/>
      <c r="K156" s="37"/>
      <c r="L156" s="37"/>
      <c r="M156" s="37"/>
      <c r="N156" s="37"/>
      <c r="O156" s="37"/>
      <c r="P156" s="37"/>
      <c r="Q156" s="37"/>
      <c r="R156" s="37"/>
      <c r="S156" s="37"/>
      <c r="T156" s="37"/>
      <c r="U156" s="37"/>
      <c r="V156" s="37"/>
      <c r="W156" s="37"/>
      <c r="X156" s="37"/>
      <c r="Y156" s="37"/>
    </row>
    <row r="157" spans="3:25">
      <c r="C157" s="37"/>
      <c r="D157" s="37"/>
      <c r="E157" s="37"/>
      <c r="F157" s="37"/>
      <c r="G157" s="37"/>
      <c r="H157" s="37"/>
      <c r="I157" s="37"/>
      <c r="J157" s="37"/>
      <c r="K157" s="37"/>
      <c r="L157" s="37"/>
      <c r="M157" s="37"/>
      <c r="N157" s="37"/>
      <c r="O157" s="37"/>
      <c r="P157" s="37"/>
      <c r="Q157" s="37"/>
      <c r="R157" s="37"/>
      <c r="S157" s="37"/>
      <c r="T157" s="37"/>
      <c r="U157" s="37"/>
      <c r="V157" s="37"/>
      <c r="W157" s="37"/>
      <c r="X157" s="37"/>
      <c r="Y157" s="37"/>
    </row>
    <row r="158" spans="3:25">
      <c r="C158" s="37"/>
      <c r="D158" s="37"/>
      <c r="E158" s="37"/>
      <c r="F158" s="37"/>
      <c r="G158" s="37"/>
      <c r="H158" s="37"/>
      <c r="I158" s="37"/>
      <c r="J158" s="37"/>
      <c r="K158" s="37"/>
      <c r="L158" s="37"/>
      <c r="M158" s="37"/>
      <c r="N158" s="37"/>
      <c r="O158" s="37"/>
      <c r="P158" s="37"/>
      <c r="Q158" s="37"/>
      <c r="R158" s="37"/>
      <c r="S158" s="37"/>
      <c r="T158" s="37"/>
      <c r="U158" s="37"/>
      <c r="V158" s="37"/>
      <c r="W158" s="37"/>
      <c r="X158" s="37"/>
      <c r="Y158" s="37"/>
    </row>
    <row r="159" spans="3:25">
      <c r="C159" s="37"/>
      <c r="D159" s="37"/>
      <c r="E159" s="37"/>
      <c r="F159" s="37"/>
      <c r="G159" s="37"/>
      <c r="H159" s="37"/>
      <c r="I159" s="37"/>
      <c r="J159" s="37"/>
      <c r="K159" s="37"/>
      <c r="L159" s="37"/>
      <c r="M159" s="37"/>
      <c r="N159" s="37"/>
      <c r="O159" s="37"/>
      <c r="P159" s="37"/>
      <c r="Q159" s="37"/>
      <c r="R159" s="37"/>
      <c r="S159" s="37"/>
      <c r="T159" s="37"/>
      <c r="U159" s="37"/>
      <c r="V159" s="37"/>
      <c r="W159" s="37"/>
      <c r="X159" s="37"/>
      <c r="Y159" s="37"/>
    </row>
    <row r="160" spans="3:25">
      <c r="C160" s="37"/>
      <c r="D160" s="37"/>
      <c r="E160" s="37"/>
      <c r="F160" s="37"/>
      <c r="G160" s="37"/>
      <c r="H160" s="37"/>
      <c r="I160" s="37"/>
      <c r="J160" s="37"/>
      <c r="K160" s="37"/>
      <c r="L160" s="37"/>
      <c r="M160" s="37"/>
      <c r="N160" s="37"/>
      <c r="O160" s="37"/>
      <c r="P160" s="37"/>
      <c r="Q160" s="37"/>
      <c r="R160" s="37"/>
      <c r="S160" s="37"/>
      <c r="T160" s="37"/>
      <c r="U160" s="37"/>
      <c r="V160" s="37"/>
      <c r="W160" s="37"/>
      <c r="X160" s="37"/>
      <c r="Y160" s="37"/>
    </row>
    <row r="161" spans="3:25">
      <c r="C161" s="37"/>
      <c r="D161" s="37"/>
      <c r="E161" s="37"/>
      <c r="F161" s="37"/>
      <c r="G161" s="37"/>
      <c r="H161" s="37"/>
      <c r="I161" s="37"/>
      <c r="J161" s="37"/>
      <c r="K161" s="37"/>
      <c r="L161" s="37"/>
      <c r="M161" s="37"/>
      <c r="N161" s="37"/>
      <c r="O161" s="37"/>
      <c r="P161" s="37"/>
      <c r="Q161" s="37"/>
      <c r="R161" s="37"/>
      <c r="S161" s="37"/>
      <c r="T161" s="37"/>
      <c r="U161" s="37"/>
      <c r="V161" s="37"/>
      <c r="W161" s="37"/>
      <c r="X161" s="37"/>
      <c r="Y161" s="37"/>
    </row>
    <row r="162" spans="3:25">
      <c r="C162" s="37"/>
      <c r="D162" s="37"/>
      <c r="E162" s="37"/>
      <c r="F162" s="37"/>
      <c r="G162" s="37"/>
      <c r="H162" s="37"/>
      <c r="I162" s="37"/>
      <c r="J162" s="37"/>
      <c r="K162" s="37"/>
      <c r="L162" s="37"/>
      <c r="M162" s="37"/>
      <c r="N162" s="37"/>
      <c r="O162" s="37"/>
      <c r="P162" s="37"/>
      <c r="Q162" s="37"/>
      <c r="R162" s="37"/>
      <c r="S162" s="37"/>
      <c r="T162" s="37"/>
      <c r="U162" s="37"/>
      <c r="V162" s="37"/>
      <c r="W162" s="37"/>
      <c r="X162" s="37"/>
      <c r="Y162" s="37"/>
    </row>
    <row r="163" spans="3:25">
      <c r="C163" s="37"/>
      <c r="D163" s="37"/>
      <c r="E163" s="37"/>
      <c r="F163" s="37"/>
      <c r="G163" s="37"/>
      <c r="H163" s="37"/>
      <c r="I163" s="37"/>
      <c r="J163" s="37"/>
      <c r="K163" s="37"/>
      <c r="L163" s="37"/>
      <c r="M163" s="37"/>
      <c r="N163" s="37"/>
      <c r="O163" s="37"/>
      <c r="P163" s="37"/>
      <c r="Q163" s="37"/>
      <c r="R163" s="37"/>
      <c r="S163" s="37"/>
      <c r="T163" s="37"/>
      <c r="U163" s="37"/>
      <c r="V163" s="37"/>
      <c r="W163" s="37"/>
      <c r="X163" s="37"/>
      <c r="Y163" s="37"/>
    </row>
    <row r="164" spans="3:25">
      <c r="C164" s="37"/>
      <c r="D164" s="37"/>
      <c r="E164" s="37"/>
      <c r="F164" s="37"/>
      <c r="G164" s="37"/>
      <c r="H164" s="37"/>
      <c r="I164" s="37"/>
      <c r="J164" s="37"/>
      <c r="K164" s="37"/>
      <c r="L164" s="37"/>
      <c r="M164" s="37"/>
      <c r="N164" s="37"/>
      <c r="O164" s="37"/>
      <c r="P164" s="37"/>
      <c r="Q164" s="37"/>
      <c r="R164" s="37"/>
      <c r="S164" s="37"/>
      <c r="T164" s="37"/>
      <c r="U164" s="37"/>
      <c r="V164" s="37"/>
      <c r="W164" s="37"/>
      <c r="X164" s="37"/>
      <c r="Y164" s="37"/>
    </row>
    <row r="165" spans="3:25">
      <c r="C165" s="37"/>
      <c r="D165" s="37"/>
      <c r="E165" s="37"/>
      <c r="F165" s="37"/>
      <c r="G165" s="37"/>
      <c r="H165" s="37"/>
      <c r="I165" s="37"/>
      <c r="J165" s="37"/>
      <c r="K165" s="37"/>
      <c r="L165" s="37"/>
      <c r="M165" s="37"/>
      <c r="N165" s="37"/>
      <c r="O165" s="37"/>
      <c r="P165" s="37"/>
      <c r="Q165" s="37"/>
      <c r="R165" s="37"/>
      <c r="S165" s="37"/>
      <c r="T165" s="37"/>
      <c r="U165" s="37"/>
      <c r="V165" s="37"/>
      <c r="W165" s="37"/>
      <c r="X165" s="37"/>
      <c r="Y165" s="37"/>
    </row>
    <row r="166" spans="3:25">
      <c r="C166" s="37"/>
      <c r="D166" s="37"/>
      <c r="E166" s="37"/>
      <c r="F166" s="37"/>
      <c r="G166" s="37"/>
      <c r="H166" s="37"/>
      <c r="I166" s="37"/>
      <c r="J166" s="37"/>
      <c r="K166" s="37"/>
      <c r="L166" s="37"/>
      <c r="M166" s="37"/>
      <c r="N166" s="37"/>
      <c r="O166" s="37"/>
      <c r="P166" s="37"/>
      <c r="Q166" s="37"/>
      <c r="R166" s="37"/>
      <c r="S166" s="37"/>
      <c r="T166" s="37"/>
      <c r="U166" s="37"/>
      <c r="V166" s="37"/>
      <c r="W166" s="37"/>
      <c r="X166" s="37"/>
      <c r="Y166" s="37"/>
    </row>
    <row r="167" spans="3:25">
      <c r="C167" s="37"/>
      <c r="D167" s="37"/>
      <c r="E167" s="37"/>
      <c r="F167" s="37"/>
      <c r="G167" s="37"/>
      <c r="H167" s="37"/>
      <c r="I167" s="37"/>
      <c r="J167" s="37"/>
      <c r="K167" s="37"/>
      <c r="L167" s="37"/>
      <c r="M167" s="37"/>
      <c r="N167" s="37"/>
      <c r="O167" s="37"/>
      <c r="P167" s="37"/>
      <c r="Q167" s="37"/>
      <c r="R167" s="37"/>
      <c r="S167" s="37"/>
      <c r="T167" s="37"/>
      <c r="U167" s="37"/>
      <c r="V167" s="37"/>
      <c r="W167" s="37"/>
      <c r="X167" s="37"/>
      <c r="Y167" s="37"/>
    </row>
    <row r="168" spans="3:25">
      <c r="C168" s="37"/>
      <c r="D168" s="37"/>
      <c r="E168" s="37"/>
      <c r="F168" s="37"/>
      <c r="G168" s="37"/>
      <c r="H168" s="37"/>
      <c r="I168" s="37"/>
      <c r="J168" s="37"/>
      <c r="K168" s="37"/>
      <c r="L168" s="37"/>
      <c r="M168" s="37"/>
      <c r="N168" s="37"/>
      <c r="O168" s="37"/>
      <c r="P168" s="37"/>
      <c r="Q168" s="37"/>
      <c r="R168" s="37"/>
      <c r="S168" s="37"/>
      <c r="T168" s="37"/>
      <c r="U168" s="37"/>
      <c r="V168" s="37"/>
      <c r="W168" s="37"/>
      <c r="X168" s="37"/>
      <c r="Y168" s="37"/>
    </row>
    <row r="169" spans="3:25">
      <c r="C169" s="37"/>
      <c r="D169" s="37"/>
      <c r="E169" s="37"/>
      <c r="F169" s="37"/>
      <c r="G169" s="37"/>
      <c r="H169" s="37"/>
      <c r="I169" s="37"/>
      <c r="J169" s="37"/>
      <c r="K169" s="37"/>
      <c r="L169" s="37"/>
      <c r="M169" s="37"/>
      <c r="N169" s="37"/>
      <c r="O169" s="37"/>
      <c r="P169" s="37"/>
      <c r="Q169" s="37"/>
      <c r="R169" s="37"/>
      <c r="S169" s="37"/>
      <c r="T169" s="37"/>
      <c r="U169" s="37"/>
      <c r="V169" s="37"/>
      <c r="W169" s="37"/>
      <c r="X169" s="37"/>
      <c r="Y169" s="37"/>
    </row>
    <row r="170" spans="3:25">
      <c r="C170" s="37"/>
      <c r="D170" s="37"/>
      <c r="E170" s="37"/>
      <c r="F170" s="37"/>
      <c r="G170" s="37"/>
      <c r="H170" s="37"/>
      <c r="I170" s="37"/>
      <c r="J170" s="37"/>
      <c r="K170" s="37"/>
      <c r="L170" s="37"/>
      <c r="M170" s="37"/>
      <c r="N170" s="37"/>
      <c r="O170" s="37"/>
      <c r="P170" s="37"/>
      <c r="Q170" s="37"/>
      <c r="R170" s="37"/>
      <c r="S170" s="37"/>
      <c r="T170" s="37"/>
      <c r="U170" s="37"/>
      <c r="V170" s="37"/>
      <c r="W170" s="37"/>
      <c r="X170" s="37"/>
      <c r="Y170" s="37"/>
    </row>
    <row r="171" spans="3:25">
      <c r="C171" s="37"/>
      <c r="D171" s="37"/>
      <c r="E171" s="37"/>
      <c r="F171" s="37"/>
      <c r="G171" s="37"/>
      <c r="H171" s="37"/>
      <c r="I171" s="37"/>
      <c r="J171" s="37"/>
      <c r="K171" s="37"/>
      <c r="L171" s="37"/>
      <c r="M171" s="37"/>
      <c r="N171" s="37"/>
      <c r="O171" s="37"/>
      <c r="P171" s="37"/>
      <c r="Q171" s="37"/>
      <c r="R171" s="37"/>
      <c r="S171" s="37"/>
      <c r="T171" s="37"/>
      <c r="U171" s="37"/>
      <c r="V171" s="37"/>
      <c r="W171" s="37"/>
      <c r="X171" s="37"/>
      <c r="Y171" s="37"/>
    </row>
    <row r="172" spans="3:25">
      <c r="C172" s="37"/>
      <c r="D172" s="37"/>
      <c r="E172" s="37"/>
      <c r="F172" s="37"/>
      <c r="G172" s="37"/>
      <c r="H172" s="37"/>
      <c r="I172" s="37"/>
      <c r="J172" s="37"/>
      <c r="K172" s="37"/>
      <c r="L172" s="37"/>
      <c r="M172" s="37"/>
      <c r="N172" s="37"/>
      <c r="O172" s="37"/>
      <c r="P172" s="37"/>
      <c r="Q172" s="37"/>
      <c r="R172" s="37"/>
      <c r="S172" s="37"/>
      <c r="T172" s="37"/>
      <c r="U172" s="37"/>
      <c r="V172" s="37"/>
      <c r="W172" s="37"/>
      <c r="X172" s="37"/>
      <c r="Y172" s="37"/>
    </row>
    <row r="173" spans="3:25">
      <c r="C173" s="37"/>
      <c r="D173" s="37"/>
      <c r="E173" s="37"/>
      <c r="F173" s="37"/>
      <c r="G173" s="37"/>
      <c r="H173" s="37"/>
      <c r="I173" s="37"/>
      <c r="J173" s="37"/>
      <c r="K173" s="37"/>
      <c r="L173" s="37"/>
      <c r="M173" s="37"/>
      <c r="N173" s="37"/>
      <c r="O173" s="37"/>
      <c r="P173" s="37"/>
      <c r="Q173" s="37"/>
      <c r="R173" s="37"/>
      <c r="S173" s="37"/>
      <c r="T173" s="37"/>
      <c r="U173" s="37"/>
      <c r="V173" s="37"/>
      <c r="W173" s="37"/>
      <c r="X173" s="37"/>
      <c r="Y173" s="37"/>
    </row>
    <row r="174" spans="3:25">
      <c r="C174" s="37"/>
      <c r="D174" s="37"/>
      <c r="E174" s="37"/>
      <c r="F174" s="37"/>
      <c r="G174" s="37"/>
      <c r="H174" s="37"/>
      <c r="I174" s="37"/>
      <c r="J174" s="37"/>
      <c r="K174" s="37"/>
      <c r="L174" s="37"/>
      <c r="M174" s="37"/>
      <c r="N174" s="37"/>
      <c r="O174" s="37"/>
      <c r="P174" s="37"/>
      <c r="Q174" s="37"/>
      <c r="R174" s="37"/>
      <c r="S174" s="37"/>
      <c r="T174" s="37"/>
      <c r="U174" s="37"/>
      <c r="V174" s="37"/>
      <c r="W174" s="37"/>
      <c r="X174" s="37"/>
      <c r="Y174" s="37"/>
    </row>
    <row r="175" spans="3:25">
      <c r="C175" s="37"/>
      <c r="D175" s="37"/>
      <c r="E175" s="37"/>
      <c r="F175" s="37"/>
      <c r="G175" s="37"/>
      <c r="H175" s="37"/>
      <c r="I175" s="37"/>
      <c r="J175" s="37"/>
      <c r="K175" s="37"/>
      <c r="L175" s="37"/>
      <c r="M175" s="37"/>
      <c r="N175" s="37"/>
      <c r="O175" s="37"/>
      <c r="P175" s="37"/>
      <c r="Q175" s="37"/>
      <c r="R175" s="37"/>
      <c r="S175" s="37"/>
      <c r="T175" s="37"/>
      <c r="U175" s="37"/>
      <c r="V175" s="37"/>
      <c r="W175" s="37"/>
      <c r="X175" s="37"/>
      <c r="Y175" s="37"/>
    </row>
    <row r="176" spans="3:25">
      <c r="C176" s="37"/>
      <c r="D176" s="37"/>
      <c r="E176" s="37"/>
      <c r="F176" s="37"/>
      <c r="G176" s="37"/>
      <c r="H176" s="37"/>
      <c r="I176" s="37"/>
      <c r="J176" s="37"/>
      <c r="K176" s="37"/>
      <c r="L176" s="37"/>
      <c r="M176" s="37"/>
      <c r="N176" s="37"/>
      <c r="O176" s="37"/>
      <c r="P176" s="37"/>
      <c r="Q176" s="37"/>
      <c r="R176" s="37"/>
      <c r="S176" s="37"/>
      <c r="T176" s="37"/>
      <c r="U176" s="37"/>
      <c r="V176" s="37"/>
      <c r="W176" s="37"/>
      <c r="X176" s="37"/>
      <c r="Y176" s="37"/>
    </row>
    <row r="177" spans="3:25">
      <c r="C177" s="37"/>
      <c r="D177" s="37"/>
      <c r="E177" s="37"/>
      <c r="F177" s="37"/>
      <c r="G177" s="37"/>
      <c r="H177" s="37"/>
      <c r="I177" s="37"/>
      <c r="J177" s="37"/>
      <c r="K177" s="37"/>
      <c r="L177" s="37"/>
      <c r="M177" s="37"/>
      <c r="N177" s="37"/>
      <c r="O177" s="37"/>
      <c r="P177" s="37"/>
      <c r="Q177" s="37"/>
      <c r="R177" s="37"/>
      <c r="S177" s="37"/>
      <c r="T177" s="37"/>
      <c r="U177" s="37"/>
      <c r="V177" s="37"/>
      <c r="W177" s="37"/>
      <c r="X177" s="37"/>
      <c r="Y177" s="37"/>
    </row>
    <row r="178" spans="3:25">
      <c r="C178" s="37"/>
      <c r="D178" s="37"/>
      <c r="E178" s="37"/>
      <c r="F178" s="37"/>
      <c r="G178" s="37"/>
      <c r="H178" s="37"/>
      <c r="I178" s="37"/>
      <c r="J178" s="37"/>
      <c r="K178" s="37"/>
      <c r="L178" s="37"/>
      <c r="M178" s="37"/>
      <c r="N178" s="37"/>
      <c r="O178" s="37"/>
      <c r="P178" s="37"/>
      <c r="Q178" s="37"/>
      <c r="R178" s="37"/>
      <c r="S178" s="37"/>
      <c r="T178" s="37"/>
      <c r="U178" s="37"/>
      <c r="V178" s="37"/>
      <c r="W178" s="37"/>
      <c r="X178" s="37"/>
      <c r="Y178" s="37"/>
    </row>
    <row r="179" spans="3:25">
      <c r="C179" s="37"/>
      <c r="D179" s="37"/>
      <c r="E179" s="37"/>
      <c r="F179" s="37"/>
      <c r="G179" s="37"/>
      <c r="H179" s="37"/>
      <c r="I179" s="37"/>
      <c r="J179" s="37"/>
      <c r="K179" s="37"/>
      <c r="L179" s="37"/>
      <c r="M179" s="37"/>
      <c r="N179" s="37"/>
      <c r="O179" s="37"/>
      <c r="P179" s="37"/>
      <c r="Q179" s="37"/>
      <c r="R179" s="37"/>
      <c r="S179" s="37"/>
      <c r="T179" s="37"/>
      <c r="U179" s="37"/>
      <c r="V179" s="37"/>
      <c r="W179" s="37"/>
      <c r="X179" s="37"/>
      <c r="Y179" s="37"/>
    </row>
    <row r="180" spans="3:25">
      <c r="C180" s="37"/>
      <c r="D180" s="37"/>
      <c r="E180" s="37"/>
      <c r="F180" s="37"/>
      <c r="G180" s="37"/>
      <c r="H180" s="37"/>
      <c r="I180" s="37"/>
      <c r="J180" s="37"/>
      <c r="K180" s="37"/>
      <c r="L180" s="37"/>
      <c r="M180" s="37"/>
      <c r="N180" s="37"/>
      <c r="O180" s="37"/>
      <c r="P180" s="37"/>
      <c r="Q180" s="37"/>
      <c r="R180" s="37"/>
      <c r="S180" s="37"/>
      <c r="T180" s="37"/>
      <c r="U180" s="37"/>
      <c r="V180" s="37"/>
      <c r="W180" s="37"/>
      <c r="X180" s="37"/>
      <c r="Y180" s="37"/>
    </row>
    <row r="181" spans="3:25">
      <c r="C181" s="37"/>
      <c r="D181" s="37"/>
      <c r="E181" s="37"/>
      <c r="F181" s="37"/>
      <c r="G181" s="37"/>
      <c r="H181" s="37"/>
      <c r="I181" s="37"/>
      <c r="J181" s="37"/>
      <c r="K181" s="37"/>
      <c r="L181" s="37"/>
      <c r="M181" s="37"/>
      <c r="N181" s="37"/>
      <c r="O181" s="37"/>
      <c r="P181" s="37"/>
      <c r="Q181" s="37"/>
      <c r="R181" s="37"/>
      <c r="S181" s="37"/>
      <c r="T181" s="37"/>
      <c r="U181" s="37"/>
      <c r="V181" s="37"/>
      <c r="W181" s="37"/>
      <c r="X181" s="37"/>
      <c r="Y181" s="37"/>
    </row>
    <row r="182" spans="3:25">
      <c r="C182" s="37"/>
      <c r="D182" s="37"/>
      <c r="E182" s="37"/>
      <c r="F182" s="37"/>
      <c r="G182" s="37"/>
      <c r="H182" s="37"/>
      <c r="I182" s="37"/>
      <c r="J182" s="37"/>
      <c r="K182" s="37"/>
      <c r="L182" s="37"/>
      <c r="M182" s="37"/>
      <c r="N182" s="37"/>
      <c r="O182" s="37"/>
      <c r="P182" s="37"/>
      <c r="Q182" s="37"/>
      <c r="R182" s="37"/>
      <c r="S182" s="37"/>
      <c r="T182" s="37"/>
      <c r="U182" s="37"/>
      <c r="V182" s="37"/>
      <c r="W182" s="37"/>
      <c r="X182" s="37"/>
      <c r="Y182" s="37"/>
    </row>
    <row r="183" spans="3:25">
      <c r="C183" s="37"/>
      <c r="D183" s="37"/>
      <c r="E183" s="37"/>
      <c r="F183" s="37"/>
      <c r="G183" s="37"/>
      <c r="H183" s="37"/>
      <c r="I183" s="37"/>
      <c r="J183" s="37"/>
      <c r="K183" s="37"/>
      <c r="L183" s="37"/>
      <c r="M183" s="37"/>
      <c r="N183" s="37"/>
      <c r="O183" s="37"/>
      <c r="P183" s="37"/>
      <c r="Q183" s="37"/>
      <c r="R183" s="37"/>
      <c r="S183" s="37"/>
      <c r="T183" s="37"/>
      <c r="U183" s="37"/>
      <c r="V183" s="37"/>
      <c r="W183" s="37"/>
      <c r="X183" s="37"/>
      <c r="Y183" s="37"/>
    </row>
    <row r="184" spans="3:25">
      <c r="C184" s="37"/>
      <c r="D184" s="37"/>
      <c r="E184" s="37"/>
      <c r="F184" s="37"/>
      <c r="G184" s="37"/>
      <c r="H184" s="37"/>
      <c r="I184" s="37"/>
      <c r="J184" s="37"/>
      <c r="K184" s="37"/>
      <c r="L184" s="37"/>
      <c r="M184" s="37"/>
      <c r="N184" s="37"/>
      <c r="O184" s="37"/>
      <c r="P184" s="37"/>
      <c r="Q184" s="37"/>
      <c r="R184" s="37"/>
      <c r="S184" s="37"/>
      <c r="T184" s="37"/>
      <c r="U184" s="37"/>
      <c r="V184" s="37"/>
      <c r="W184" s="37"/>
      <c r="X184" s="37"/>
      <c r="Y184" s="37"/>
    </row>
    <row r="185" spans="3:25">
      <c r="C185" s="37"/>
      <c r="D185" s="37"/>
      <c r="E185" s="37"/>
      <c r="F185" s="37"/>
      <c r="G185" s="37"/>
      <c r="H185" s="37"/>
      <c r="I185" s="37"/>
      <c r="J185" s="37"/>
      <c r="K185" s="37"/>
      <c r="L185" s="37"/>
      <c r="M185" s="37"/>
      <c r="N185" s="37"/>
      <c r="O185" s="37"/>
      <c r="P185" s="37"/>
      <c r="Q185" s="37"/>
      <c r="R185" s="37"/>
      <c r="S185" s="37"/>
      <c r="T185" s="37"/>
      <c r="U185" s="37"/>
      <c r="V185" s="37"/>
      <c r="W185" s="37"/>
      <c r="X185" s="37"/>
      <c r="Y185" s="37"/>
    </row>
    <row r="186" spans="3:25">
      <c r="C186" s="37"/>
      <c r="D186" s="37"/>
      <c r="E186" s="37"/>
      <c r="F186" s="37"/>
      <c r="G186" s="37"/>
      <c r="H186" s="37"/>
      <c r="I186" s="37"/>
      <c r="J186" s="37"/>
      <c r="K186" s="37"/>
      <c r="L186" s="37"/>
      <c r="M186" s="37"/>
      <c r="N186" s="37"/>
      <c r="O186" s="37"/>
      <c r="P186" s="37"/>
      <c r="Q186" s="37"/>
      <c r="R186" s="37"/>
      <c r="S186" s="37"/>
      <c r="T186" s="37"/>
      <c r="U186" s="37"/>
      <c r="V186" s="37"/>
      <c r="W186" s="37"/>
      <c r="X186" s="37"/>
      <c r="Y186" s="37"/>
    </row>
    <row r="187" spans="3:25">
      <c r="C187" s="37"/>
      <c r="D187" s="37"/>
      <c r="E187" s="37"/>
      <c r="F187" s="37"/>
      <c r="G187" s="37"/>
      <c r="H187" s="37"/>
      <c r="I187" s="37"/>
      <c r="J187" s="37"/>
      <c r="K187" s="37"/>
      <c r="L187" s="37"/>
      <c r="M187" s="37"/>
      <c r="N187" s="37"/>
      <c r="O187" s="37"/>
      <c r="P187" s="37"/>
      <c r="Q187" s="37"/>
      <c r="R187" s="37"/>
      <c r="S187" s="37"/>
      <c r="T187" s="37"/>
      <c r="U187" s="37"/>
      <c r="V187" s="37"/>
      <c r="W187" s="37"/>
      <c r="X187" s="37"/>
      <c r="Y187" s="37"/>
    </row>
    <row r="188" spans="3:25">
      <c r="C188" s="37"/>
      <c r="D188" s="37"/>
      <c r="E188" s="37"/>
      <c r="F188" s="37"/>
      <c r="G188" s="37"/>
      <c r="H188" s="37"/>
      <c r="I188" s="37"/>
      <c r="J188" s="37"/>
      <c r="K188" s="37"/>
      <c r="L188" s="37"/>
      <c r="M188" s="37"/>
      <c r="N188" s="37"/>
      <c r="O188" s="37"/>
      <c r="P188" s="37"/>
      <c r="Q188" s="37"/>
      <c r="R188" s="37"/>
      <c r="S188" s="37"/>
      <c r="T188" s="37"/>
      <c r="U188" s="37"/>
      <c r="V188" s="37"/>
      <c r="W188" s="37"/>
      <c r="X188" s="37"/>
      <c r="Y188" s="37"/>
    </row>
    <row r="189" spans="3:25">
      <c r="C189" s="37"/>
      <c r="D189" s="37"/>
      <c r="E189" s="37"/>
      <c r="F189" s="37"/>
      <c r="G189" s="37"/>
      <c r="H189" s="37"/>
      <c r="I189" s="37"/>
      <c r="J189" s="37"/>
      <c r="K189" s="37"/>
      <c r="L189" s="37"/>
      <c r="M189" s="37"/>
      <c r="N189" s="37"/>
      <c r="O189" s="37"/>
      <c r="P189" s="37"/>
      <c r="Q189" s="37"/>
      <c r="R189" s="37"/>
      <c r="S189" s="37"/>
      <c r="T189" s="37"/>
      <c r="U189" s="37"/>
      <c r="V189" s="37"/>
      <c r="W189" s="37"/>
      <c r="X189" s="37"/>
      <c r="Y189" s="37"/>
    </row>
    <row r="190" spans="3:25">
      <c r="C190" s="37"/>
      <c r="D190" s="37"/>
      <c r="E190" s="37"/>
      <c r="F190" s="37"/>
      <c r="G190" s="37"/>
      <c r="H190" s="37"/>
      <c r="I190" s="37"/>
      <c r="J190" s="37"/>
      <c r="K190" s="37"/>
      <c r="L190" s="37"/>
      <c r="M190" s="37"/>
      <c r="N190" s="37"/>
      <c r="O190" s="37"/>
      <c r="P190" s="37"/>
      <c r="Q190" s="37"/>
      <c r="R190" s="37"/>
      <c r="S190" s="37"/>
      <c r="T190" s="37"/>
      <c r="U190" s="37"/>
      <c r="V190" s="37"/>
      <c r="W190" s="37"/>
      <c r="X190" s="37"/>
      <c r="Y190" s="37"/>
    </row>
    <row r="191" spans="3:25">
      <c r="C191" s="37"/>
      <c r="D191" s="37"/>
      <c r="E191" s="37"/>
      <c r="F191" s="37"/>
      <c r="G191" s="37"/>
      <c r="H191" s="37"/>
      <c r="I191" s="37"/>
      <c r="J191" s="37"/>
      <c r="K191" s="37"/>
      <c r="L191" s="37"/>
      <c r="M191" s="37"/>
      <c r="N191" s="37"/>
      <c r="O191" s="37"/>
      <c r="P191" s="37"/>
      <c r="Q191" s="37"/>
      <c r="R191" s="37"/>
      <c r="S191" s="37"/>
      <c r="T191" s="37"/>
      <c r="U191" s="37"/>
      <c r="V191" s="37"/>
      <c r="W191" s="37"/>
      <c r="X191" s="37"/>
      <c r="Y191" s="37"/>
    </row>
    <row r="192" spans="3:25">
      <c r="C192" s="37"/>
      <c r="D192" s="37"/>
      <c r="E192" s="37"/>
      <c r="F192" s="37"/>
      <c r="G192" s="37"/>
      <c r="H192" s="37"/>
      <c r="I192" s="37"/>
      <c r="J192" s="37"/>
      <c r="K192" s="37"/>
      <c r="L192" s="37"/>
      <c r="M192" s="37"/>
      <c r="N192" s="37"/>
      <c r="O192" s="37"/>
      <c r="P192" s="37"/>
      <c r="Q192" s="37"/>
      <c r="R192" s="37"/>
      <c r="S192" s="37"/>
      <c r="T192" s="37"/>
      <c r="U192" s="37"/>
      <c r="V192" s="37"/>
      <c r="W192" s="37"/>
      <c r="X192" s="37"/>
      <c r="Y192" s="37"/>
    </row>
    <row r="193" spans="3:25">
      <c r="C193" s="37"/>
      <c r="D193" s="37"/>
      <c r="E193" s="37"/>
      <c r="F193" s="37"/>
      <c r="G193" s="37"/>
      <c r="H193" s="37"/>
      <c r="I193" s="37"/>
      <c r="J193" s="37"/>
      <c r="K193" s="37"/>
      <c r="L193" s="37"/>
      <c r="M193" s="37"/>
      <c r="N193" s="37"/>
      <c r="O193" s="37"/>
      <c r="P193" s="37"/>
      <c r="Q193" s="37"/>
      <c r="R193" s="37"/>
      <c r="S193" s="37"/>
      <c r="T193" s="37"/>
      <c r="U193" s="37"/>
      <c r="V193" s="37"/>
      <c r="W193" s="37"/>
      <c r="X193" s="37"/>
      <c r="Y193" s="37"/>
    </row>
    <row r="194" spans="3:25">
      <c r="C194" s="37"/>
      <c r="D194" s="37"/>
      <c r="E194" s="37"/>
      <c r="F194" s="37"/>
      <c r="G194" s="37"/>
      <c r="H194" s="37"/>
      <c r="I194" s="37"/>
      <c r="J194" s="37"/>
      <c r="K194" s="37"/>
      <c r="L194" s="37"/>
      <c r="M194" s="37"/>
      <c r="N194" s="37"/>
      <c r="O194" s="37"/>
      <c r="P194" s="37"/>
      <c r="Q194" s="37"/>
      <c r="R194" s="37"/>
      <c r="S194" s="37"/>
      <c r="T194" s="37"/>
      <c r="U194" s="37"/>
      <c r="V194" s="37"/>
      <c r="W194" s="37"/>
      <c r="X194" s="37"/>
      <c r="Y194" s="37"/>
    </row>
    <row r="195" spans="3:25">
      <c r="C195" s="37"/>
      <c r="D195" s="37"/>
      <c r="E195" s="37"/>
      <c r="F195" s="37"/>
      <c r="G195" s="37"/>
      <c r="H195" s="37"/>
      <c r="I195" s="37"/>
      <c r="J195" s="37"/>
      <c r="K195" s="37"/>
      <c r="L195" s="37"/>
      <c r="M195" s="37"/>
      <c r="N195" s="37"/>
      <c r="O195" s="37"/>
      <c r="P195" s="37"/>
      <c r="Q195" s="37"/>
      <c r="R195" s="37"/>
      <c r="S195" s="37"/>
      <c r="T195" s="37"/>
      <c r="U195" s="37"/>
      <c r="V195" s="37"/>
      <c r="W195" s="37"/>
      <c r="X195" s="37"/>
      <c r="Y195" s="37"/>
    </row>
    <row r="196" spans="3:25">
      <c r="C196" s="37"/>
      <c r="D196" s="37"/>
      <c r="E196" s="37"/>
      <c r="F196" s="37"/>
      <c r="G196" s="37"/>
      <c r="H196" s="37"/>
      <c r="I196" s="37"/>
      <c r="J196" s="37"/>
      <c r="K196" s="37"/>
      <c r="L196" s="37"/>
      <c r="M196" s="37"/>
      <c r="N196" s="37"/>
      <c r="O196" s="37"/>
      <c r="P196" s="37"/>
      <c r="Q196" s="37"/>
      <c r="R196" s="37"/>
      <c r="S196" s="37"/>
      <c r="T196" s="37"/>
      <c r="U196" s="37"/>
      <c r="V196" s="37"/>
      <c r="W196" s="37"/>
      <c r="X196" s="37"/>
      <c r="Y196" s="37"/>
    </row>
    <row r="197" spans="3:25">
      <c r="C197" s="37"/>
      <c r="D197" s="37"/>
      <c r="E197" s="37"/>
      <c r="F197" s="37"/>
      <c r="G197" s="37"/>
      <c r="H197" s="37"/>
      <c r="I197" s="37"/>
      <c r="J197" s="37"/>
      <c r="K197" s="37"/>
      <c r="L197" s="37"/>
      <c r="M197" s="37"/>
      <c r="N197" s="37"/>
      <c r="O197" s="37"/>
      <c r="P197" s="37"/>
      <c r="Q197" s="37"/>
      <c r="R197" s="37"/>
      <c r="S197" s="37"/>
      <c r="T197" s="37"/>
      <c r="U197" s="37"/>
      <c r="V197" s="37"/>
      <c r="W197" s="37"/>
      <c r="X197" s="37"/>
      <c r="Y197" s="37"/>
    </row>
    <row r="198" spans="3:25">
      <c r="C198" s="37"/>
      <c r="D198" s="37"/>
      <c r="E198" s="37"/>
      <c r="F198" s="37"/>
      <c r="G198" s="37"/>
      <c r="H198" s="37"/>
      <c r="I198" s="37"/>
      <c r="J198" s="37"/>
      <c r="K198" s="37"/>
      <c r="L198" s="37"/>
      <c r="M198" s="37"/>
      <c r="N198" s="37"/>
      <c r="O198" s="37"/>
      <c r="P198" s="37"/>
      <c r="Q198" s="37"/>
      <c r="R198" s="37"/>
      <c r="S198" s="37"/>
      <c r="T198" s="37"/>
      <c r="U198" s="37"/>
      <c r="V198" s="37"/>
      <c r="W198" s="37"/>
      <c r="X198" s="37"/>
      <c r="Y198" s="37"/>
    </row>
    <row r="199" spans="3:25">
      <c r="C199" s="37"/>
      <c r="D199" s="37"/>
      <c r="E199" s="37"/>
      <c r="F199" s="37"/>
      <c r="G199" s="37"/>
      <c r="H199" s="37"/>
      <c r="I199" s="37"/>
      <c r="J199" s="37"/>
      <c r="K199" s="37"/>
      <c r="L199" s="37"/>
      <c r="M199" s="37"/>
      <c r="N199" s="37"/>
      <c r="O199" s="37"/>
      <c r="P199" s="37"/>
      <c r="Q199" s="37"/>
      <c r="R199" s="37"/>
      <c r="S199" s="37"/>
      <c r="T199" s="37"/>
      <c r="U199" s="37"/>
      <c r="V199" s="37"/>
      <c r="W199" s="37"/>
      <c r="X199" s="37"/>
      <c r="Y199" s="37"/>
    </row>
    <row r="200" spans="3:25">
      <c r="C200" s="37"/>
      <c r="D200" s="37"/>
      <c r="E200" s="37"/>
      <c r="F200" s="37"/>
      <c r="G200" s="37"/>
      <c r="H200" s="37"/>
      <c r="I200" s="37"/>
      <c r="J200" s="37"/>
      <c r="K200" s="37"/>
      <c r="L200" s="37"/>
      <c r="M200" s="37"/>
      <c r="N200" s="37"/>
      <c r="O200" s="37"/>
      <c r="P200" s="37"/>
      <c r="Q200" s="37"/>
      <c r="R200" s="37"/>
      <c r="S200" s="37"/>
      <c r="T200" s="37"/>
      <c r="U200" s="37"/>
      <c r="V200" s="37"/>
      <c r="W200" s="37"/>
      <c r="X200" s="37"/>
      <c r="Y200" s="37"/>
    </row>
    <row r="201" spans="3:25">
      <c r="C201" s="37"/>
      <c r="D201" s="37"/>
      <c r="E201" s="37"/>
      <c r="F201" s="37"/>
      <c r="G201" s="37"/>
      <c r="H201" s="37"/>
      <c r="I201" s="37"/>
      <c r="J201" s="37"/>
      <c r="K201" s="37"/>
      <c r="L201" s="37"/>
      <c r="M201" s="37"/>
      <c r="N201" s="37"/>
      <c r="O201" s="37"/>
      <c r="P201" s="37"/>
      <c r="Q201" s="37"/>
      <c r="R201" s="37"/>
      <c r="S201" s="37"/>
      <c r="T201" s="37"/>
      <c r="U201" s="37"/>
      <c r="V201" s="37"/>
      <c r="W201" s="37"/>
      <c r="X201" s="37"/>
      <c r="Y201" s="37"/>
    </row>
    <row r="202" spans="3:25">
      <c r="C202" s="37"/>
      <c r="D202" s="37"/>
      <c r="E202" s="37"/>
      <c r="F202" s="37"/>
      <c r="G202" s="37"/>
      <c r="H202" s="37"/>
      <c r="I202" s="37"/>
      <c r="J202" s="37"/>
      <c r="K202" s="37"/>
      <c r="L202" s="37"/>
      <c r="M202" s="37"/>
      <c r="N202" s="37"/>
      <c r="O202" s="37"/>
      <c r="P202" s="37"/>
      <c r="Q202" s="37"/>
      <c r="R202" s="37"/>
      <c r="S202" s="37"/>
      <c r="T202" s="37"/>
      <c r="U202" s="37"/>
      <c r="V202" s="37"/>
      <c r="W202" s="37"/>
      <c r="X202" s="37"/>
      <c r="Y202" s="37"/>
    </row>
    <row r="203" spans="3:25">
      <c r="C203" s="37"/>
      <c r="D203" s="37"/>
      <c r="E203" s="37"/>
      <c r="F203" s="37"/>
      <c r="G203" s="37"/>
      <c r="H203" s="37"/>
      <c r="I203" s="37"/>
      <c r="J203" s="37"/>
      <c r="K203" s="37"/>
      <c r="L203" s="37"/>
      <c r="M203" s="37"/>
      <c r="N203" s="37"/>
      <c r="O203" s="37"/>
      <c r="P203" s="37"/>
      <c r="Q203" s="37"/>
      <c r="R203" s="37"/>
      <c r="S203" s="37"/>
      <c r="T203" s="37"/>
      <c r="U203" s="37"/>
      <c r="V203" s="37"/>
      <c r="W203" s="37"/>
      <c r="X203" s="37"/>
      <c r="Y203" s="37"/>
    </row>
    <row r="204" spans="3:25">
      <c r="C204" s="37"/>
      <c r="D204" s="37"/>
      <c r="E204" s="37"/>
      <c r="F204" s="37"/>
      <c r="G204" s="37"/>
      <c r="H204" s="37"/>
      <c r="I204" s="37"/>
      <c r="J204" s="37"/>
      <c r="K204" s="37"/>
      <c r="L204" s="37"/>
      <c r="M204" s="37"/>
      <c r="N204" s="37"/>
      <c r="O204" s="37"/>
      <c r="P204" s="37"/>
      <c r="Q204" s="37"/>
      <c r="R204" s="37"/>
      <c r="S204" s="37"/>
      <c r="T204" s="37"/>
      <c r="U204" s="37"/>
      <c r="V204" s="37"/>
      <c r="W204" s="37"/>
      <c r="X204" s="37"/>
      <c r="Y204" s="37"/>
    </row>
    <row r="205" spans="3:25">
      <c r="C205" s="37"/>
      <c r="D205" s="37"/>
      <c r="E205" s="37"/>
      <c r="F205" s="37"/>
      <c r="G205" s="37"/>
      <c r="H205" s="37"/>
      <c r="I205" s="37"/>
      <c r="J205" s="37"/>
      <c r="K205" s="37"/>
      <c r="L205" s="37"/>
      <c r="M205" s="37"/>
      <c r="N205" s="37"/>
      <c r="O205" s="37"/>
      <c r="P205" s="37"/>
      <c r="Q205" s="37"/>
      <c r="R205" s="37"/>
      <c r="S205" s="37"/>
      <c r="T205" s="37"/>
      <c r="U205" s="37"/>
      <c r="V205" s="37"/>
      <c r="W205" s="37"/>
      <c r="X205" s="37"/>
      <c r="Y205" s="37"/>
    </row>
    <row r="206" spans="3:25">
      <c r="C206" s="37"/>
      <c r="D206" s="37"/>
      <c r="E206" s="37"/>
      <c r="F206" s="37"/>
      <c r="G206" s="37"/>
      <c r="H206" s="37"/>
      <c r="I206" s="37"/>
      <c r="J206" s="37"/>
      <c r="K206" s="37"/>
      <c r="L206" s="37"/>
      <c r="M206" s="37"/>
      <c r="N206" s="37"/>
      <c r="O206" s="37"/>
      <c r="P206" s="37"/>
      <c r="Q206" s="37"/>
      <c r="R206" s="37"/>
      <c r="S206" s="37"/>
      <c r="T206" s="37"/>
      <c r="U206" s="37"/>
      <c r="V206" s="37"/>
      <c r="W206" s="37"/>
      <c r="X206" s="37"/>
      <c r="Y206" s="37"/>
    </row>
    <row r="207" spans="3:25">
      <c r="C207" s="37"/>
      <c r="D207" s="37"/>
      <c r="E207" s="37"/>
      <c r="F207" s="37"/>
      <c r="G207" s="37"/>
      <c r="H207" s="37"/>
      <c r="I207" s="37"/>
      <c r="J207" s="37"/>
      <c r="K207" s="37"/>
      <c r="L207" s="37"/>
      <c r="M207" s="37"/>
      <c r="N207" s="37"/>
      <c r="O207" s="37"/>
      <c r="P207" s="37"/>
      <c r="Q207" s="37"/>
      <c r="R207" s="37"/>
      <c r="S207" s="37"/>
      <c r="T207" s="37"/>
      <c r="U207" s="37"/>
      <c r="V207" s="37"/>
      <c r="W207" s="37"/>
      <c r="X207" s="37"/>
      <c r="Y207" s="37"/>
    </row>
    <row r="208" spans="3:25">
      <c r="C208" s="37"/>
      <c r="D208" s="37"/>
      <c r="E208" s="37"/>
      <c r="F208" s="37"/>
      <c r="G208" s="37"/>
      <c r="H208" s="37"/>
      <c r="I208" s="37"/>
      <c r="J208" s="37"/>
      <c r="K208" s="37"/>
      <c r="L208" s="37"/>
      <c r="M208" s="37"/>
      <c r="N208" s="37"/>
      <c r="O208" s="37"/>
      <c r="P208" s="37"/>
      <c r="Q208" s="37"/>
      <c r="R208" s="37"/>
      <c r="S208" s="37"/>
      <c r="T208" s="37"/>
      <c r="U208" s="37"/>
      <c r="V208" s="37"/>
      <c r="W208" s="37"/>
      <c r="X208" s="37"/>
      <c r="Y208" s="37"/>
    </row>
    <row r="209" spans="3:25">
      <c r="C209" s="37"/>
      <c r="D209" s="37"/>
      <c r="E209" s="37"/>
      <c r="F209" s="37"/>
      <c r="G209" s="37"/>
      <c r="H209" s="37"/>
      <c r="I209" s="37"/>
      <c r="J209" s="37"/>
      <c r="K209" s="37"/>
      <c r="L209" s="37"/>
      <c r="M209" s="37"/>
      <c r="N209" s="37"/>
      <c r="O209" s="37"/>
      <c r="P209" s="37"/>
      <c r="Q209" s="37"/>
      <c r="R209" s="37"/>
      <c r="S209" s="37"/>
      <c r="T209" s="37"/>
      <c r="U209" s="37"/>
      <c r="V209" s="37"/>
      <c r="W209" s="37"/>
      <c r="X209" s="37"/>
      <c r="Y209" s="37"/>
    </row>
    <row r="210" spans="3:25">
      <c r="C210" s="37"/>
      <c r="D210" s="37"/>
      <c r="E210" s="37"/>
      <c r="F210" s="37"/>
      <c r="G210" s="37"/>
      <c r="H210" s="37"/>
      <c r="I210" s="37"/>
      <c r="J210" s="37"/>
      <c r="K210" s="37"/>
      <c r="L210" s="37"/>
      <c r="M210" s="37"/>
      <c r="N210" s="37"/>
      <c r="O210" s="37"/>
      <c r="P210" s="37"/>
      <c r="Q210" s="37"/>
      <c r="R210" s="37"/>
      <c r="S210" s="37"/>
      <c r="T210" s="37"/>
      <c r="U210" s="37"/>
      <c r="V210" s="37"/>
      <c r="W210" s="37"/>
      <c r="X210" s="37"/>
      <c r="Y210" s="37"/>
    </row>
    <row r="211" spans="3:25">
      <c r="C211" s="37"/>
      <c r="D211" s="37"/>
      <c r="E211" s="37"/>
      <c r="F211" s="37"/>
      <c r="G211" s="37"/>
      <c r="H211" s="37"/>
      <c r="I211" s="37"/>
      <c r="J211" s="37"/>
      <c r="K211" s="37"/>
      <c r="L211" s="37"/>
      <c r="M211" s="37"/>
      <c r="N211" s="37"/>
      <c r="O211" s="37"/>
      <c r="P211" s="37"/>
      <c r="Q211" s="37"/>
      <c r="R211" s="37"/>
      <c r="S211" s="37"/>
      <c r="T211" s="37"/>
      <c r="U211" s="37"/>
      <c r="V211" s="37"/>
      <c r="W211" s="37"/>
      <c r="X211" s="37"/>
      <c r="Y211" s="37"/>
    </row>
    <row r="212" spans="3:25">
      <c r="C212" s="37"/>
      <c r="D212" s="37"/>
      <c r="E212" s="37"/>
      <c r="F212" s="37"/>
      <c r="G212" s="37"/>
      <c r="H212" s="37"/>
      <c r="I212" s="37"/>
      <c r="J212" s="37"/>
      <c r="K212" s="37"/>
      <c r="L212" s="37"/>
      <c r="M212" s="37"/>
      <c r="N212" s="37"/>
      <c r="O212" s="37"/>
      <c r="P212" s="37"/>
      <c r="Q212" s="37"/>
      <c r="R212" s="37"/>
      <c r="S212" s="37"/>
      <c r="T212" s="37"/>
      <c r="U212" s="37"/>
      <c r="V212" s="37"/>
      <c r="W212" s="37"/>
      <c r="X212" s="37"/>
      <c r="Y212" s="37"/>
    </row>
    <row r="213" spans="3:25">
      <c r="C213" s="37"/>
      <c r="D213" s="37"/>
      <c r="E213" s="37"/>
      <c r="F213" s="37"/>
      <c r="G213" s="37"/>
      <c r="H213" s="37"/>
      <c r="I213" s="37"/>
      <c r="J213" s="37"/>
      <c r="K213" s="37"/>
      <c r="L213" s="37"/>
      <c r="M213" s="37"/>
      <c r="N213" s="37"/>
      <c r="O213" s="37"/>
      <c r="P213" s="37"/>
      <c r="Q213" s="37"/>
      <c r="R213" s="37"/>
      <c r="S213" s="37"/>
      <c r="T213" s="37"/>
      <c r="U213" s="37"/>
      <c r="V213" s="37"/>
      <c r="W213" s="37"/>
      <c r="X213" s="37"/>
      <c r="Y213" s="37"/>
    </row>
    <row r="214" spans="3:25">
      <c r="C214" s="37"/>
      <c r="D214" s="37"/>
      <c r="E214" s="37"/>
      <c r="F214" s="37"/>
      <c r="G214" s="37"/>
      <c r="H214" s="37"/>
      <c r="I214" s="37"/>
      <c r="J214" s="37"/>
      <c r="K214" s="37"/>
      <c r="L214" s="37"/>
      <c r="M214" s="37"/>
      <c r="N214" s="37"/>
      <c r="O214" s="37"/>
      <c r="P214" s="37"/>
      <c r="Q214" s="37"/>
      <c r="R214" s="37"/>
      <c r="S214" s="37"/>
      <c r="T214" s="37"/>
      <c r="U214" s="37"/>
      <c r="V214" s="37"/>
      <c r="W214" s="37"/>
      <c r="X214" s="37"/>
      <c r="Y214" s="37"/>
    </row>
    <row r="215" spans="3:25">
      <c r="C215" s="37"/>
      <c r="D215" s="37"/>
      <c r="E215" s="37"/>
      <c r="F215" s="37"/>
      <c r="G215" s="37"/>
      <c r="H215" s="37"/>
      <c r="I215" s="37"/>
      <c r="J215" s="37"/>
      <c r="K215" s="37"/>
      <c r="L215" s="37"/>
      <c r="M215" s="37"/>
      <c r="N215" s="37"/>
      <c r="O215" s="37"/>
      <c r="P215" s="37"/>
      <c r="Q215" s="37"/>
      <c r="R215" s="37"/>
      <c r="S215" s="37"/>
      <c r="T215" s="37"/>
      <c r="U215" s="37"/>
      <c r="V215" s="37"/>
      <c r="W215" s="37"/>
      <c r="X215" s="37"/>
      <c r="Y215" s="37"/>
    </row>
    <row r="216" spans="3:25">
      <c r="C216" s="37"/>
      <c r="D216" s="37"/>
      <c r="E216" s="37"/>
      <c r="F216" s="37"/>
      <c r="G216" s="37"/>
      <c r="H216" s="37"/>
      <c r="I216" s="37"/>
      <c r="J216" s="37"/>
      <c r="K216" s="37"/>
      <c r="L216" s="37"/>
      <c r="M216" s="37"/>
      <c r="N216" s="37"/>
      <c r="O216" s="37"/>
      <c r="P216" s="37"/>
      <c r="Q216" s="37"/>
      <c r="R216" s="37"/>
      <c r="S216" s="37"/>
      <c r="T216" s="37"/>
      <c r="U216" s="37"/>
      <c r="V216" s="37"/>
      <c r="W216" s="37"/>
      <c r="X216" s="37"/>
      <c r="Y216" s="37"/>
    </row>
    <row r="217" spans="3:25">
      <c r="C217" s="37"/>
      <c r="D217" s="37"/>
      <c r="E217" s="37"/>
      <c r="F217" s="37"/>
      <c r="G217" s="37"/>
      <c r="H217" s="37"/>
      <c r="I217" s="37"/>
      <c r="J217" s="37"/>
      <c r="K217" s="37"/>
      <c r="L217" s="37"/>
      <c r="M217" s="37"/>
      <c r="N217" s="37"/>
      <c r="O217" s="37"/>
      <c r="P217" s="37"/>
      <c r="Q217" s="37"/>
      <c r="R217" s="37"/>
      <c r="S217" s="37"/>
      <c r="T217" s="37"/>
      <c r="U217" s="37"/>
      <c r="V217" s="37"/>
      <c r="W217" s="37"/>
      <c r="X217" s="37"/>
      <c r="Y217" s="37"/>
    </row>
    <row r="218" spans="3:25">
      <c r="C218" s="37"/>
      <c r="D218" s="37"/>
      <c r="E218" s="37"/>
      <c r="F218" s="37"/>
      <c r="G218" s="37"/>
      <c r="H218" s="37"/>
      <c r="I218" s="37"/>
      <c r="J218" s="37"/>
      <c r="K218" s="37"/>
      <c r="L218" s="37"/>
      <c r="M218" s="37"/>
      <c r="N218" s="37"/>
      <c r="O218" s="37"/>
      <c r="P218" s="37"/>
      <c r="Q218" s="37"/>
      <c r="R218" s="37"/>
      <c r="S218" s="37"/>
      <c r="T218" s="37"/>
      <c r="U218" s="37"/>
      <c r="V218" s="37"/>
      <c r="W218" s="37"/>
      <c r="X218" s="37"/>
      <c r="Y218" s="37"/>
    </row>
    <row r="219" spans="3:25">
      <c r="C219" s="37"/>
      <c r="D219" s="37"/>
      <c r="E219" s="37"/>
      <c r="F219" s="37"/>
      <c r="G219" s="37"/>
      <c r="H219" s="37"/>
      <c r="I219" s="37"/>
      <c r="J219" s="37"/>
      <c r="K219" s="37"/>
      <c r="L219" s="37"/>
      <c r="M219" s="37"/>
      <c r="N219" s="37"/>
      <c r="O219" s="37"/>
      <c r="P219" s="37"/>
      <c r="Q219" s="37"/>
      <c r="R219" s="37"/>
      <c r="S219" s="37"/>
      <c r="T219" s="37"/>
      <c r="U219" s="37"/>
      <c r="V219" s="37"/>
      <c r="W219" s="37"/>
      <c r="X219" s="37"/>
      <c r="Y219" s="37"/>
    </row>
    <row r="220" spans="3:25">
      <c r="C220" s="37"/>
      <c r="D220" s="37"/>
      <c r="E220" s="37"/>
      <c r="F220" s="37"/>
      <c r="G220" s="37"/>
      <c r="H220" s="37"/>
      <c r="I220" s="37"/>
      <c r="J220" s="37"/>
      <c r="K220" s="37"/>
      <c r="L220" s="37"/>
      <c r="M220" s="37"/>
      <c r="N220" s="37"/>
      <c r="O220" s="37"/>
      <c r="P220" s="37"/>
      <c r="Q220" s="37"/>
      <c r="R220" s="37"/>
      <c r="S220" s="37"/>
      <c r="T220" s="37"/>
      <c r="U220" s="37"/>
      <c r="V220" s="37"/>
      <c r="W220" s="37"/>
      <c r="X220" s="37"/>
      <c r="Y220" s="37"/>
    </row>
    <row r="221" spans="3:25">
      <c r="C221" s="37"/>
      <c r="D221" s="37"/>
      <c r="E221" s="37"/>
      <c r="F221" s="37"/>
      <c r="G221" s="37"/>
      <c r="H221" s="37"/>
      <c r="I221" s="37"/>
      <c r="J221" s="37"/>
      <c r="K221" s="37"/>
      <c r="L221" s="37"/>
      <c r="M221" s="37"/>
      <c r="N221" s="37"/>
      <c r="O221" s="37"/>
      <c r="P221" s="37"/>
      <c r="Q221" s="37"/>
      <c r="R221" s="37"/>
      <c r="S221" s="37"/>
      <c r="T221" s="37"/>
      <c r="U221" s="37"/>
      <c r="V221" s="37"/>
      <c r="W221" s="37"/>
      <c r="X221" s="37"/>
      <c r="Y221" s="37"/>
    </row>
    <row r="222" spans="3:25">
      <c r="C222" s="37"/>
      <c r="D222" s="37"/>
      <c r="E222" s="37"/>
      <c r="F222" s="37"/>
      <c r="G222" s="37"/>
      <c r="H222" s="37"/>
      <c r="I222" s="37"/>
      <c r="J222" s="37"/>
      <c r="K222" s="37"/>
      <c r="L222" s="37"/>
      <c r="M222" s="37"/>
      <c r="N222" s="37"/>
      <c r="O222" s="37"/>
      <c r="P222" s="37"/>
      <c r="Q222" s="37"/>
      <c r="R222" s="37"/>
      <c r="S222" s="37"/>
      <c r="T222" s="37"/>
      <c r="U222" s="37"/>
      <c r="V222" s="37"/>
      <c r="W222" s="37"/>
      <c r="X222" s="37"/>
      <c r="Y222" s="37"/>
    </row>
    <row r="223" spans="3:25">
      <c r="C223" s="37"/>
      <c r="D223" s="37"/>
      <c r="E223" s="37"/>
      <c r="F223" s="37"/>
      <c r="G223" s="37"/>
      <c r="H223" s="37"/>
      <c r="I223" s="37"/>
      <c r="J223" s="37"/>
      <c r="K223" s="37"/>
      <c r="L223" s="37"/>
      <c r="M223" s="37"/>
      <c r="N223" s="37"/>
      <c r="O223" s="37"/>
      <c r="P223" s="37"/>
      <c r="Q223" s="37"/>
      <c r="R223" s="37"/>
      <c r="S223" s="37"/>
      <c r="T223" s="37"/>
      <c r="U223" s="37"/>
      <c r="V223" s="37"/>
      <c r="W223" s="37"/>
      <c r="X223" s="37"/>
      <c r="Y223" s="37"/>
    </row>
    <row r="224" spans="3:25">
      <c r="C224" s="37"/>
      <c r="D224" s="37"/>
      <c r="E224" s="37"/>
      <c r="F224" s="37"/>
      <c r="G224" s="37"/>
      <c r="H224" s="37"/>
      <c r="I224" s="37"/>
      <c r="J224" s="37"/>
      <c r="K224" s="37"/>
      <c r="L224" s="37"/>
      <c r="M224" s="37"/>
      <c r="N224" s="37"/>
      <c r="O224" s="37"/>
      <c r="P224" s="37"/>
      <c r="Q224" s="37"/>
      <c r="R224" s="37"/>
      <c r="S224" s="37"/>
      <c r="T224" s="37"/>
      <c r="U224" s="37"/>
      <c r="V224" s="37"/>
      <c r="W224" s="37"/>
      <c r="X224" s="37"/>
      <c r="Y224" s="37"/>
    </row>
    <row r="225" spans="3:25">
      <c r="C225" s="37"/>
      <c r="D225" s="37"/>
      <c r="E225" s="37"/>
      <c r="F225" s="37"/>
      <c r="G225" s="37"/>
      <c r="H225" s="37"/>
      <c r="I225" s="37"/>
      <c r="J225" s="37"/>
      <c r="K225" s="37"/>
      <c r="L225" s="37"/>
      <c r="M225" s="37"/>
      <c r="N225" s="37"/>
      <c r="O225" s="37"/>
      <c r="P225" s="37"/>
      <c r="Q225" s="37"/>
      <c r="R225" s="37"/>
      <c r="S225" s="37"/>
      <c r="T225" s="37"/>
      <c r="U225" s="37"/>
      <c r="V225" s="37"/>
      <c r="W225" s="37"/>
      <c r="X225" s="37"/>
      <c r="Y225" s="37"/>
    </row>
    <row r="226" spans="3:25">
      <c r="C226" s="37"/>
      <c r="D226" s="37"/>
      <c r="E226" s="37"/>
      <c r="F226" s="37"/>
      <c r="G226" s="37"/>
      <c r="H226" s="37"/>
      <c r="I226" s="37"/>
      <c r="J226" s="37"/>
      <c r="K226" s="37"/>
      <c r="L226" s="37"/>
      <c r="M226" s="37"/>
      <c r="N226" s="37"/>
      <c r="O226" s="37"/>
      <c r="P226" s="37"/>
      <c r="Q226" s="37"/>
      <c r="R226" s="37"/>
      <c r="S226" s="37"/>
      <c r="T226" s="37"/>
      <c r="U226" s="37"/>
      <c r="V226" s="37"/>
      <c r="W226" s="37"/>
      <c r="X226" s="37"/>
      <c r="Y226" s="37"/>
    </row>
    <row r="227" spans="3:25">
      <c r="C227" s="37"/>
      <c r="D227" s="37"/>
      <c r="E227" s="37"/>
      <c r="F227" s="37"/>
      <c r="G227" s="37"/>
      <c r="H227" s="37"/>
      <c r="I227" s="37"/>
      <c r="J227" s="37"/>
      <c r="K227" s="37"/>
      <c r="L227" s="37"/>
      <c r="M227" s="37"/>
      <c r="N227" s="37"/>
      <c r="O227" s="37"/>
      <c r="P227" s="37"/>
      <c r="Q227" s="37"/>
      <c r="R227" s="37"/>
      <c r="S227" s="37"/>
      <c r="T227" s="37"/>
      <c r="U227" s="37"/>
      <c r="V227" s="37"/>
      <c r="W227" s="37"/>
      <c r="X227" s="37"/>
      <c r="Y227" s="37"/>
    </row>
    <row r="228" spans="3:25">
      <c r="C228" s="37"/>
      <c r="D228" s="37"/>
      <c r="E228" s="37"/>
      <c r="F228" s="37"/>
      <c r="G228" s="37"/>
      <c r="H228" s="37"/>
      <c r="I228" s="37"/>
      <c r="J228" s="37"/>
      <c r="K228" s="37"/>
      <c r="L228" s="37"/>
      <c r="M228" s="37"/>
      <c r="N228" s="37"/>
      <c r="O228" s="37"/>
      <c r="P228" s="37"/>
      <c r="Q228" s="37"/>
      <c r="R228" s="37"/>
      <c r="S228" s="37"/>
      <c r="T228" s="37"/>
      <c r="U228" s="37"/>
      <c r="V228" s="37"/>
      <c r="W228" s="37"/>
      <c r="X228" s="37"/>
      <c r="Y228" s="37"/>
    </row>
    <row r="229" spans="3:25">
      <c r="C229" s="37"/>
      <c r="D229" s="37"/>
      <c r="E229" s="37"/>
      <c r="F229" s="37"/>
      <c r="G229" s="37"/>
      <c r="H229" s="37"/>
      <c r="I229" s="37"/>
      <c r="J229" s="37"/>
      <c r="K229" s="37"/>
      <c r="L229" s="37"/>
      <c r="M229" s="37"/>
      <c r="N229" s="37"/>
      <c r="O229" s="37"/>
      <c r="P229" s="37"/>
      <c r="Q229" s="37"/>
      <c r="R229" s="37"/>
      <c r="S229" s="37"/>
      <c r="T229" s="37"/>
      <c r="U229" s="37"/>
      <c r="V229" s="37"/>
      <c r="W229" s="37"/>
      <c r="X229" s="37"/>
      <c r="Y229" s="37"/>
    </row>
    <row r="230" spans="3:25">
      <c r="C230" s="37"/>
      <c r="D230" s="37"/>
      <c r="E230" s="37"/>
      <c r="F230" s="37"/>
      <c r="G230" s="37"/>
      <c r="H230" s="37"/>
      <c r="I230" s="37"/>
      <c r="J230" s="37"/>
      <c r="K230" s="37"/>
      <c r="L230" s="37"/>
      <c r="M230" s="37"/>
      <c r="N230" s="37"/>
      <c r="O230" s="37"/>
      <c r="P230" s="37"/>
      <c r="Q230" s="37"/>
      <c r="R230" s="37"/>
      <c r="S230" s="37"/>
      <c r="T230" s="37"/>
      <c r="U230" s="37"/>
      <c r="V230" s="37"/>
      <c r="W230" s="37"/>
      <c r="X230" s="37"/>
      <c r="Y230" s="37"/>
    </row>
    <row r="231" spans="3:25">
      <c r="C231" s="37"/>
      <c r="D231" s="37"/>
      <c r="E231" s="37"/>
      <c r="F231" s="37"/>
      <c r="G231" s="37"/>
      <c r="H231" s="37"/>
      <c r="I231" s="37"/>
      <c r="J231" s="37"/>
      <c r="K231" s="37"/>
      <c r="L231" s="37"/>
      <c r="M231" s="37"/>
      <c r="N231" s="37"/>
      <c r="O231" s="37"/>
      <c r="P231" s="37"/>
      <c r="Q231" s="37"/>
      <c r="R231" s="37"/>
      <c r="S231" s="37"/>
      <c r="T231" s="37"/>
      <c r="U231" s="37"/>
      <c r="V231" s="37"/>
      <c r="W231" s="37"/>
      <c r="X231" s="37"/>
      <c r="Y231" s="37"/>
    </row>
    <row r="232" spans="3:25">
      <c r="C232" s="37"/>
      <c r="D232" s="37"/>
      <c r="E232" s="37"/>
      <c r="F232" s="37"/>
      <c r="G232" s="37"/>
      <c r="H232" s="37"/>
      <c r="I232" s="37"/>
      <c r="J232" s="37"/>
      <c r="K232" s="37"/>
      <c r="L232" s="37"/>
      <c r="M232" s="37"/>
      <c r="N232" s="37"/>
      <c r="O232" s="37"/>
      <c r="P232" s="37"/>
      <c r="Q232" s="37"/>
      <c r="R232" s="37"/>
      <c r="S232" s="37"/>
      <c r="T232" s="37"/>
      <c r="U232" s="37"/>
      <c r="V232" s="37"/>
      <c r="W232" s="37"/>
      <c r="X232" s="37"/>
      <c r="Y232" s="37"/>
    </row>
    <row r="233" spans="3:25">
      <c r="C233" s="37"/>
      <c r="D233" s="37"/>
      <c r="E233" s="37"/>
      <c r="F233" s="37"/>
      <c r="G233" s="37"/>
      <c r="H233" s="37"/>
      <c r="I233" s="37"/>
      <c r="J233" s="37"/>
      <c r="K233" s="37"/>
      <c r="L233" s="37"/>
      <c r="M233" s="37"/>
      <c r="N233" s="37"/>
      <c r="O233" s="37"/>
      <c r="P233" s="37"/>
      <c r="Q233" s="37"/>
      <c r="R233" s="37"/>
      <c r="S233" s="37"/>
      <c r="T233" s="37"/>
      <c r="U233" s="37"/>
      <c r="V233" s="37"/>
      <c r="W233" s="37"/>
      <c r="X233" s="37"/>
      <c r="Y233" s="37"/>
    </row>
    <row r="234" spans="3:25">
      <c r="C234" s="37"/>
      <c r="D234" s="37"/>
      <c r="E234" s="37"/>
      <c r="F234" s="37"/>
      <c r="G234" s="37"/>
      <c r="H234" s="37"/>
      <c r="I234" s="37"/>
      <c r="J234" s="37"/>
      <c r="K234" s="37"/>
      <c r="L234" s="37"/>
      <c r="M234" s="37"/>
      <c r="N234" s="37"/>
      <c r="O234" s="37"/>
      <c r="P234" s="37"/>
      <c r="Q234" s="37"/>
      <c r="R234" s="37"/>
      <c r="S234" s="37"/>
      <c r="T234" s="37"/>
      <c r="U234" s="37"/>
      <c r="V234" s="37"/>
      <c r="W234" s="37"/>
      <c r="X234" s="37"/>
      <c r="Y234" s="37"/>
    </row>
    <row r="235" spans="3:25">
      <c r="C235" s="37"/>
      <c r="D235" s="37"/>
      <c r="E235" s="37"/>
      <c r="F235" s="37"/>
      <c r="G235" s="37"/>
      <c r="H235" s="37"/>
      <c r="I235" s="37"/>
      <c r="J235" s="37"/>
      <c r="K235" s="37"/>
      <c r="L235" s="37"/>
      <c r="M235" s="37"/>
      <c r="N235" s="37"/>
      <c r="O235" s="37"/>
      <c r="P235" s="37"/>
      <c r="Q235" s="37"/>
      <c r="R235" s="37"/>
      <c r="S235" s="37"/>
      <c r="T235" s="37"/>
      <c r="U235" s="37"/>
      <c r="V235" s="37"/>
      <c r="W235" s="37"/>
      <c r="X235" s="37"/>
      <c r="Y235" s="37"/>
    </row>
    <row r="236" spans="3:25">
      <c r="C236" s="37"/>
      <c r="D236" s="37"/>
      <c r="E236" s="37"/>
      <c r="F236" s="37"/>
      <c r="G236" s="37"/>
      <c r="H236" s="37"/>
      <c r="I236" s="37"/>
      <c r="J236" s="37"/>
      <c r="K236" s="37"/>
      <c r="L236" s="37"/>
      <c r="M236" s="37"/>
      <c r="N236" s="37"/>
      <c r="O236" s="37"/>
      <c r="P236" s="37"/>
      <c r="Q236" s="37"/>
      <c r="R236" s="37"/>
      <c r="S236" s="37"/>
      <c r="T236" s="37"/>
      <c r="U236" s="37"/>
      <c r="V236" s="37"/>
      <c r="W236" s="37"/>
      <c r="X236" s="37"/>
      <c r="Y236" s="37"/>
    </row>
    <row r="237" spans="3:25">
      <c r="C237" s="37"/>
      <c r="D237" s="37"/>
      <c r="E237" s="37"/>
      <c r="F237" s="37"/>
      <c r="G237" s="37"/>
      <c r="H237" s="37"/>
      <c r="I237" s="37"/>
      <c r="J237" s="37"/>
      <c r="K237" s="37"/>
      <c r="L237" s="37"/>
      <c r="M237" s="37"/>
      <c r="N237" s="37"/>
      <c r="O237" s="37"/>
      <c r="P237" s="37"/>
      <c r="Q237" s="37"/>
      <c r="R237" s="37"/>
      <c r="S237" s="37"/>
      <c r="T237" s="37"/>
      <c r="U237" s="37"/>
      <c r="V237" s="37"/>
      <c r="W237" s="37"/>
      <c r="X237" s="37"/>
      <c r="Y237" s="37"/>
    </row>
    <row r="238" spans="3:25">
      <c r="C238" s="37"/>
      <c r="D238" s="37"/>
      <c r="E238" s="37"/>
      <c r="F238" s="37"/>
      <c r="G238" s="37"/>
      <c r="H238" s="37"/>
      <c r="I238" s="37"/>
      <c r="J238" s="37"/>
      <c r="K238" s="37"/>
      <c r="L238" s="37"/>
      <c r="M238" s="37"/>
      <c r="N238" s="37"/>
      <c r="O238" s="37"/>
      <c r="P238" s="37"/>
      <c r="Q238" s="37"/>
      <c r="R238" s="37"/>
      <c r="S238" s="37"/>
      <c r="T238" s="37"/>
      <c r="U238" s="37"/>
      <c r="V238" s="37"/>
      <c r="W238" s="37"/>
      <c r="X238" s="37"/>
      <c r="Y238" s="37"/>
    </row>
    <row r="239" spans="3:25">
      <c r="C239" s="37"/>
      <c r="D239" s="37"/>
      <c r="E239" s="37"/>
      <c r="F239" s="37"/>
      <c r="G239" s="37"/>
      <c r="H239" s="37"/>
      <c r="I239" s="37"/>
      <c r="J239" s="37"/>
      <c r="K239" s="37"/>
      <c r="L239" s="37"/>
      <c r="M239" s="37"/>
      <c r="N239" s="37"/>
      <c r="O239" s="37"/>
      <c r="P239" s="37"/>
      <c r="Q239" s="37"/>
      <c r="R239" s="37"/>
      <c r="S239" s="37"/>
      <c r="T239" s="37"/>
      <c r="U239" s="37"/>
      <c r="V239" s="37"/>
      <c r="W239" s="37"/>
      <c r="X239" s="37"/>
      <c r="Y239" s="37"/>
    </row>
    <row r="240" spans="3:25">
      <c r="C240" s="37"/>
      <c r="D240" s="37"/>
      <c r="E240" s="37"/>
      <c r="F240" s="37"/>
      <c r="G240" s="37"/>
      <c r="H240" s="37"/>
      <c r="I240" s="37"/>
      <c r="J240" s="37"/>
      <c r="K240" s="37"/>
      <c r="L240" s="37"/>
      <c r="M240" s="37"/>
      <c r="N240" s="37"/>
      <c r="O240" s="37"/>
      <c r="P240" s="37"/>
      <c r="Q240" s="37"/>
      <c r="R240" s="37"/>
      <c r="S240" s="37"/>
      <c r="T240" s="37"/>
      <c r="U240" s="37"/>
      <c r="V240" s="37"/>
      <c r="W240" s="37"/>
      <c r="X240" s="37"/>
      <c r="Y240" s="37"/>
    </row>
    <row r="241" spans="3:25">
      <c r="C241" s="37"/>
      <c r="D241" s="37"/>
      <c r="E241" s="37"/>
      <c r="F241" s="37"/>
      <c r="G241" s="37"/>
      <c r="H241" s="37"/>
      <c r="I241" s="37"/>
      <c r="J241" s="37"/>
      <c r="K241" s="37"/>
      <c r="L241" s="37"/>
      <c r="M241" s="37"/>
      <c r="N241" s="37"/>
      <c r="O241" s="37"/>
      <c r="P241" s="37"/>
      <c r="Q241" s="37"/>
      <c r="R241" s="37"/>
      <c r="S241" s="37"/>
      <c r="T241" s="37"/>
      <c r="U241" s="37"/>
      <c r="V241" s="37"/>
      <c r="W241" s="37"/>
      <c r="X241" s="37"/>
      <c r="Y241" s="37"/>
    </row>
    <row r="242" spans="3:25">
      <c r="C242" s="37"/>
      <c r="D242" s="37"/>
      <c r="E242" s="37"/>
      <c r="F242" s="37"/>
      <c r="G242" s="37"/>
      <c r="H242" s="37"/>
      <c r="I242" s="37"/>
      <c r="J242" s="37"/>
      <c r="K242" s="37"/>
      <c r="L242" s="37"/>
      <c r="M242" s="37"/>
      <c r="N242" s="37"/>
      <c r="O242" s="37"/>
      <c r="P242" s="37"/>
      <c r="Q242" s="37"/>
      <c r="R242" s="37"/>
      <c r="S242" s="37"/>
      <c r="T242" s="37"/>
      <c r="U242" s="37"/>
      <c r="V242" s="37"/>
      <c r="W242" s="37"/>
      <c r="X242" s="37"/>
      <c r="Y242" s="37"/>
    </row>
    <row r="243" spans="3:25">
      <c r="C243" s="37"/>
      <c r="D243" s="37"/>
      <c r="E243" s="37"/>
      <c r="F243" s="37"/>
      <c r="G243" s="37"/>
      <c r="H243" s="37"/>
      <c r="I243" s="37"/>
      <c r="J243" s="37"/>
      <c r="K243" s="37"/>
      <c r="L243" s="37"/>
      <c r="M243" s="37"/>
      <c r="N243" s="37"/>
      <c r="O243" s="37"/>
      <c r="P243" s="37"/>
      <c r="Q243" s="37"/>
      <c r="R243" s="37"/>
      <c r="S243" s="37"/>
      <c r="T243" s="37"/>
      <c r="U243" s="37"/>
      <c r="V243" s="37"/>
      <c r="W243" s="37"/>
      <c r="X243" s="37"/>
      <c r="Y243" s="37"/>
    </row>
    <row r="244" spans="3:25">
      <c r="C244" s="37"/>
      <c r="D244" s="37"/>
      <c r="E244" s="37"/>
      <c r="F244" s="37"/>
      <c r="G244" s="37"/>
      <c r="H244" s="37"/>
      <c r="I244" s="37"/>
      <c r="J244" s="37"/>
      <c r="K244" s="37"/>
      <c r="L244" s="37"/>
      <c r="M244" s="37"/>
      <c r="N244" s="37"/>
      <c r="O244" s="37"/>
      <c r="P244" s="37"/>
      <c r="Q244" s="37"/>
      <c r="R244" s="37"/>
      <c r="S244" s="37"/>
      <c r="T244" s="37"/>
      <c r="U244" s="37"/>
      <c r="V244" s="37"/>
      <c r="W244" s="37"/>
      <c r="X244" s="37"/>
      <c r="Y244" s="37"/>
    </row>
    <row r="245" spans="3:25">
      <c r="C245" s="37"/>
      <c r="D245" s="37"/>
      <c r="E245" s="37"/>
      <c r="F245" s="37"/>
      <c r="G245" s="37"/>
      <c r="H245" s="37"/>
      <c r="I245" s="37"/>
      <c r="J245" s="37"/>
      <c r="K245" s="37"/>
      <c r="L245" s="37"/>
      <c r="M245" s="37"/>
      <c r="N245" s="37"/>
      <c r="O245" s="37"/>
      <c r="P245" s="37"/>
      <c r="Q245" s="37"/>
      <c r="R245" s="37"/>
      <c r="S245" s="37"/>
      <c r="T245" s="37"/>
      <c r="U245" s="37"/>
      <c r="V245" s="37"/>
      <c r="W245" s="37"/>
      <c r="X245" s="37"/>
      <c r="Y245" s="37"/>
    </row>
    <row r="246" spans="3:25">
      <c r="C246" s="37"/>
      <c r="D246" s="37"/>
      <c r="E246" s="37"/>
      <c r="F246" s="37"/>
      <c r="G246" s="37"/>
      <c r="H246" s="37"/>
      <c r="I246" s="37"/>
      <c r="J246" s="37"/>
      <c r="K246" s="37"/>
      <c r="L246" s="37"/>
      <c r="M246" s="37"/>
      <c r="N246" s="37"/>
      <c r="O246" s="37"/>
      <c r="P246" s="37"/>
      <c r="Q246" s="37"/>
      <c r="R246" s="37"/>
      <c r="S246" s="37"/>
      <c r="T246" s="37"/>
      <c r="U246" s="37"/>
      <c r="V246" s="37"/>
      <c r="W246" s="37"/>
      <c r="X246" s="37"/>
      <c r="Y246" s="37"/>
    </row>
    <row r="247" spans="3:25">
      <c r="C247" s="37"/>
      <c r="D247" s="37"/>
      <c r="E247" s="37"/>
      <c r="F247" s="37"/>
      <c r="G247" s="37"/>
      <c r="H247" s="37"/>
      <c r="I247" s="37"/>
      <c r="J247" s="37"/>
      <c r="K247" s="37"/>
      <c r="L247" s="37"/>
      <c r="M247" s="37"/>
      <c r="N247" s="37"/>
      <c r="O247" s="37"/>
      <c r="P247" s="37"/>
      <c r="Q247" s="37"/>
      <c r="R247" s="37"/>
      <c r="S247" s="37"/>
      <c r="T247" s="37"/>
      <c r="U247" s="37"/>
      <c r="V247" s="37"/>
      <c r="W247" s="37"/>
      <c r="X247" s="37"/>
      <c r="Y247" s="37"/>
    </row>
    <row r="248" spans="3:25">
      <c r="C248" s="37"/>
      <c r="D248" s="37"/>
      <c r="E248" s="37"/>
      <c r="F248" s="37"/>
      <c r="G248" s="37"/>
      <c r="H248" s="37"/>
      <c r="I248" s="37"/>
      <c r="J248" s="37"/>
      <c r="K248" s="37"/>
      <c r="L248" s="37"/>
      <c r="M248" s="37"/>
      <c r="N248" s="37"/>
      <c r="O248" s="37"/>
      <c r="P248" s="37"/>
      <c r="Q248" s="37"/>
      <c r="R248" s="37"/>
      <c r="S248" s="37"/>
      <c r="T248" s="37"/>
      <c r="U248" s="37"/>
      <c r="V248" s="37"/>
      <c r="W248" s="37"/>
      <c r="X248" s="37"/>
      <c r="Y248" s="37"/>
    </row>
    <row r="249" spans="3:25">
      <c r="C249" s="37"/>
      <c r="D249" s="37"/>
      <c r="E249" s="37"/>
      <c r="F249" s="37"/>
      <c r="G249" s="37"/>
      <c r="H249" s="37"/>
      <c r="I249" s="37"/>
      <c r="J249" s="37"/>
      <c r="K249" s="37"/>
      <c r="L249" s="37"/>
      <c r="M249" s="37"/>
      <c r="N249" s="37"/>
      <c r="O249" s="37"/>
      <c r="P249" s="37"/>
      <c r="Q249" s="37"/>
      <c r="R249" s="37"/>
      <c r="S249" s="37"/>
      <c r="T249" s="37"/>
      <c r="U249" s="37"/>
      <c r="V249" s="37"/>
      <c r="W249" s="37"/>
      <c r="X249" s="37"/>
      <c r="Y249" s="37"/>
    </row>
    <row r="250" spans="3:25">
      <c r="C250" s="37"/>
      <c r="D250" s="37"/>
      <c r="E250" s="37"/>
      <c r="F250" s="37"/>
      <c r="G250" s="37"/>
      <c r="H250" s="37"/>
      <c r="I250" s="37"/>
      <c r="J250" s="37"/>
      <c r="K250" s="37"/>
      <c r="L250" s="37"/>
      <c r="M250" s="37"/>
      <c r="N250" s="37"/>
      <c r="O250" s="37"/>
      <c r="P250" s="37"/>
      <c r="Q250" s="37"/>
      <c r="R250" s="37"/>
      <c r="S250" s="37"/>
      <c r="T250" s="37"/>
      <c r="U250" s="37"/>
      <c r="V250" s="37"/>
      <c r="W250" s="37"/>
      <c r="X250" s="37"/>
      <c r="Y250" s="37"/>
    </row>
    <row r="251" spans="3:25">
      <c r="C251" s="37"/>
      <c r="D251" s="37"/>
      <c r="E251" s="37"/>
      <c r="F251" s="37"/>
      <c r="G251" s="37"/>
      <c r="H251" s="37"/>
      <c r="I251" s="37"/>
      <c r="J251" s="37"/>
      <c r="K251" s="37"/>
      <c r="L251" s="37"/>
      <c r="M251" s="37"/>
      <c r="N251" s="37"/>
      <c r="O251" s="37"/>
      <c r="P251" s="37"/>
      <c r="Q251" s="37"/>
      <c r="R251" s="37"/>
      <c r="S251" s="37"/>
      <c r="T251" s="37"/>
      <c r="U251" s="37"/>
      <c r="V251" s="37"/>
      <c r="W251" s="37"/>
      <c r="X251" s="37"/>
      <c r="Y251" s="37"/>
    </row>
    <row r="252" spans="3:25">
      <c r="C252" s="37"/>
      <c r="D252" s="37"/>
      <c r="E252" s="37"/>
      <c r="F252" s="37"/>
      <c r="G252" s="37"/>
      <c r="H252" s="37"/>
      <c r="I252" s="37"/>
      <c r="J252" s="37"/>
      <c r="K252" s="37"/>
      <c r="L252" s="37"/>
      <c r="M252" s="37"/>
      <c r="N252" s="37"/>
      <c r="O252" s="37"/>
      <c r="P252" s="37"/>
      <c r="Q252" s="37"/>
      <c r="R252" s="37"/>
      <c r="S252" s="37"/>
      <c r="T252" s="37"/>
      <c r="U252" s="37"/>
      <c r="V252" s="37"/>
      <c r="W252" s="37"/>
      <c r="X252" s="37"/>
      <c r="Y252" s="37"/>
    </row>
    <row r="253" spans="3:25">
      <c r="C253" s="37"/>
      <c r="D253" s="37"/>
      <c r="E253" s="37"/>
      <c r="F253" s="37"/>
      <c r="G253" s="37"/>
      <c r="H253" s="37"/>
      <c r="I253" s="37"/>
      <c r="J253" s="37"/>
      <c r="K253" s="37"/>
      <c r="L253" s="37"/>
      <c r="M253" s="37"/>
      <c r="N253" s="37"/>
      <c r="O253" s="37"/>
      <c r="P253" s="37"/>
      <c r="Q253" s="37"/>
      <c r="R253" s="37"/>
      <c r="S253" s="37"/>
      <c r="T253" s="37"/>
      <c r="U253" s="37"/>
      <c r="V253" s="37"/>
      <c r="W253" s="37"/>
      <c r="X253" s="37"/>
      <c r="Y253" s="37"/>
    </row>
    <row r="254" spans="3:25">
      <c r="C254" s="37"/>
      <c r="D254" s="37"/>
      <c r="E254" s="37"/>
      <c r="F254" s="37"/>
      <c r="G254" s="37"/>
      <c r="H254" s="37"/>
      <c r="I254" s="37"/>
      <c r="J254" s="37"/>
      <c r="K254" s="37"/>
      <c r="L254" s="37"/>
      <c r="M254" s="37"/>
      <c r="N254" s="37"/>
      <c r="O254" s="37"/>
      <c r="P254" s="37"/>
      <c r="Q254" s="37"/>
      <c r="R254" s="37"/>
      <c r="S254" s="37"/>
      <c r="T254" s="37"/>
      <c r="U254" s="37"/>
      <c r="V254" s="37"/>
      <c r="W254" s="37"/>
      <c r="X254" s="37"/>
      <c r="Y254" s="37"/>
    </row>
    <row r="255" spans="3:25">
      <c r="C255" s="37"/>
      <c r="D255" s="37"/>
      <c r="E255" s="37"/>
      <c r="F255" s="37"/>
      <c r="G255" s="37"/>
      <c r="H255" s="37"/>
      <c r="I255" s="37"/>
      <c r="J255" s="37"/>
      <c r="K255" s="37"/>
      <c r="L255" s="37"/>
      <c r="M255" s="37"/>
      <c r="N255" s="37"/>
      <c r="O255" s="37"/>
      <c r="P255" s="37"/>
      <c r="Q255" s="37"/>
      <c r="R255" s="37"/>
      <c r="S255" s="37"/>
      <c r="T255" s="37"/>
      <c r="U255" s="37"/>
      <c r="V255" s="37"/>
      <c r="W255" s="37"/>
      <c r="X255" s="37"/>
      <c r="Y255" s="37"/>
    </row>
    <row r="256" spans="3:25">
      <c r="C256" s="37"/>
      <c r="D256" s="37"/>
      <c r="E256" s="37"/>
      <c r="F256" s="37"/>
      <c r="G256" s="37"/>
      <c r="H256" s="37"/>
      <c r="I256" s="37"/>
      <c r="J256" s="37"/>
      <c r="K256" s="37"/>
      <c r="L256" s="37"/>
      <c r="M256" s="37"/>
      <c r="N256" s="37"/>
      <c r="O256" s="37"/>
      <c r="P256" s="37"/>
      <c r="Q256" s="37"/>
      <c r="R256" s="37"/>
      <c r="S256" s="37"/>
      <c r="T256" s="37"/>
      <c r="U256" s="37"/>
      <c r="V256" s="37"/>
      <c r="W256" s="37"/>
      <c r="X256" s="37"/>
      <c r="Y256" s="37"/>
    </row>
    <row r="257" spans="3:25">
      <c r="C257" s="37"/>
      <c r="D257" s="37"/>
      <c r="E257" s="37"/>
      <c r="F257" s="37"/>
      <c r="G257" s="37"/>
      <c r="H257" s="37"/>
      <c r="I257" s="37"/>
      <c r="J257" s="37"/>
      <c r="K257" s="37"/>
      <c r="L257" s="37"/>
      <c r="M257" s="37"/>
      <c r="N257" s="37"/>
      <c r="O257" s="37"/>
      <c r="P257" s="37"/>
      <c r="Q257" s="37"/>
      <c r="R257" s="37"/>
      <c r="S257" s="37"/>
      <c r="T257" s="37"/>
      <c r="U257" s="37"/>
      <c r="V257" s="37"/>
      <c r="W257" s="37"/>
      <c r="X257" s="37"/>
      <c r="Y257" s="37"/>
    </row>
    <row r="258" spans="3:25">
      <c r="C258" s="37"/>
      <c r="D258" s="37"/>
      <c r="E258" s="37"/>
      <c r="F258" s="37"/>
      <c r="G258" s="37"/>
      <c r="H258" s="37"/>
      <c r="I258" s="37"/>
      <c r="J258" s="37"/>
      <c r="K258" s="37"/>
      <c r="L258" s="37"/>
      <c r="M258" s="37"/>
      <c r="N258" s="37"/>
      <c r="O258" s="37"/>
      <c r="P258" s="37"/>
      <c r="Q258" s="37"/>
      <c r="R258" s="37"/>
      <c r="S258" s="37"/>
      <c r="T258" s="37"/>
      <c r="U258" s="37"/>
      <c r="V258" s="37"/>
      <c r="W258" s="37"/>
      <c r="X258" s="37"/>
      <c r="Y258" s="37"/>
    </row>
    <row r="259" spans="3:25">
      <c r="C259" s="37"/>
      <c r="D259" s="37"/>
      <c r="E259" s="37"/>
      <c r="F259" s="37"/>
      <c r="G259" s="37"/>
      <c r="H259" s="37"/>
      <c r="I259" s="37"/>
      <c r="J259" s="37"/>
      <c r="K259" s="37"/>
      <c r="L259" s="37"/>
      <c r="M259" s="37"/>
      <c r="N259" s="37"/>
      <c r="O259" s="37"/>
      <c r="P259" s="37"/>
      <c r="Q259" s="37"/>
      <c r="R259" s="37"/>
      <c r="S259" s="37"/>
      <c r="T259" s="37"/>
      <c r="U259" s="37"/>
      <c r="V259" s="37"/>
      <c r="W259" s="37"/>
      <c r="X259" s="37"/>
      <c r="Y259" s="37"/>
    </row>
    <row r="260" spans="3:25">
      <c r="C260" s="37"/>
      <c r="D260" s="37"/>
      <c r="E260" s="37"/>
      <c r="F260" s="37"/>
      <c r="G260" s="37"/>
      <c r="H260" s="37"/>
      <c r="I260" s="37"/>
      <c r="J260" s="37"/>
      <c r="K260" s="37"/>
      <c r="L260" s="37"/>
      <c r="M260" s="37"/>
      <c r="N260" s="37"/>
      <c r="O260" s="37"/>
      <c r="P260" s="37"/>
      <c r="Q260" s="37"/>
      <c r="R260" s="37"/>
      <c r="S260" s="37"/>
      <c r="T260" s="37"/>
      <c r="U260" s="37"/>
      <c r="V260" s="37"/>
      <c r="W260" s="37"/>
      <c r="X260" s="37"/>
      <c r="Y260" s="37"/>
    </row>
    <row r="261" spans="3:25">
      <c r="C261" s="37"/>
      <c r="D261" s="37"/>
      <c r="E261" s="37"/>
      <c r="F261" s="37"/>
      <c r="G261" s="37"/>
      <c r="H261" s="37"/>
      <c r="I261" s="37"/>
      <c r="J261" s="37"/>
      <c r="K261" s="37"/>
      <c r="L261" s="37"/>
      <c r="M261" s="37"/>
      <c r="N261" s="37"/>
      <c r="O261" s="37"/>
      <c r="P261" s="37"/>
      <c r="Q261" s="37"/>
      <c r="R261" s="37"/>
      <c r="S261" s="37"/>
      <c r="T261" s="37"/>
      <c r="U261" s="37"/>
      <c r="V261" s="37"/>
      <c r="W261" s="37"/>
      <c r="X261" s="37"/>
      <c r="Y261" s="37"/>
    </row>
    <row r="262" spans="3:25">
      <c r="C262" s="37"/>
      <c r="D262" s="37"/>
      <c r="E262" s="37"/>
      <c r="F262" s="37"/>
      <c r="G262" s="37"/>
      <c r="H262" s="37"/>
      <c r="I262" s="37"/>
      <c r="J262" s="37"/>
      <c r="K262" s="37"/>
      <c r="L262" s="37"/>
      <c r="M262" s="37"/>
      <c r="N262" s="37"/>
      <c r="O262" s="37"/>
      <c r="P262" s="37"/>
      <c r="Q262" s="37"/>
      <c r="R262" s="37"/>
      <c r="S262" s="37"/>
      <c r="T262" s="37"/>
      <c r="U262" s="37"/>
      <c r="V262" s="37"/>
      <c r="W262" s="37"/>
      <c r="X262" s="37"/>
      <c r="Y262" s="37"/>
    </row>
    <row r="263" spans="3:25">
      <c r="C263" s="37"/>
      <c r="D263" s="37"/>
      <c r="E263" s="37"/>
      <c r="F263" s="37"/>
      <c r="G263" s="37"/>
      <c r="H263" s="37"/>
      <c r="I263" s="37"/>
      <c r="J263" s="37"/>
      <c r="K263" s="37"/>
      <c r="L263" s="37"/>
      <c r="M263" s="37"/>
      <c r="N263" s="37"/>
      <c r="O263" s="37"/>
      <c r="P263" s="37"/>
      <c r="Q263" s="37"/>
      <c r="R263" s="37"/>
      <c r="S263" s="37"/>
      <c r="T263" s="37"/>
      <c r="U263" s="37"/>
      <c r="V263" s="37"/>
      <c r="W263" s="37"/>
      <c r="X263" s="37"/>
      <c r="Y263" s="37"/>
    </row>
    <row r="264" spans="3:25">
      <c r="C264" s="37"/>
      <c r="D264" s="37"/>
      <c r="E264" s="37"/>
      <c r="F264" s="37"/>
      <c r="G264" s="37"/>
      <c r="H264" s="37"/>
      <c r="I264" s="37"/>
      <c r="J264" s="37"/>
      <c r="K264" s="37"/>
      <c r="L264" s="37"/>
      <c r="M264" s="37"/>
      <c r="N264" s="37"/>
      <c r="O264" s="37"/>
      <c r="P264" s="37"/>
      <c r="Q264" s="37"/>
      <c r="R264" s="37"/>
      <c r="S264" s="37"/>
      <c r="T264" s="37"/>
      <c r="U264" s="37"/>
      <c r="V264" s="37"/>
      <c r="W264" s="37"/>
      <c r="X264" s="37"/>
      <c r="Y264" s="37"/>
    </row>
    <row r="265" spans="3:25">
      <c r="C265" s="37"/>
      <c r="D265" s="37"/>
      <c r="E265" s="37"/>
      <c r="F265" s="37"/>
      <c r="G265" s="37"/>
      <c r="H265" s="37"/>
      <c r="I265" s="37"/>
      <c r="J265" s="37"/>
      <c r="K265" s="37"/>
      <c r="L265" s="37"/>
      <c r="M265" s="37"/>
      <c r="N265" s="37"/>
      <c r="O265" s="37"/>
      <c r="P265" s="37"/>
      <c r="Q265" s="37"/>
      <c r="R265" s="37"/>
      <c r="S265" s="37"/>
      <c r="T265" s="37"/>
      <c r="U265" s="37"/>
      <c r="V265" s="37"/>
      <c r="W265" s="37"/>
      <c r="X265" s="37"/>
      <c r="Y265" s="37"/>
    </row>
    <row r="266" spans="3:25">
      <c r="C266" s="37"/>
      <c r="D266" s="37"/>
      <c r="E266" s="37"/>
      <c r="F266" s="37"/>
      <c r="G266" s="37"/>
      <c r="H266" s="37"/>
      <c r="I266" s="37"/>
      <c r="J266" s="37"/>
      <c r="K266" s="37"/>
      <c r="L266" s="37"/>
      <c r="M266" s="37"/>
      <c r="N266" s="37"/>
      <c r="O266" s="37"/>
      <c r="P266" s="37"/>
      <c r="Q266" s="37"/>
      <c r="R266" s="37"/>
      <c r="S266" s="37"/>
      <c r="T266" s="37"/>
      <c r="U266" s="37"/>
      <c r="V266" s="37"/>
      <c r="W266" s="37"/>
      <c r="X266" s="37"/>
      <c r="Y266" s="37"/>
    </row>
    <row r="267" spans="3:25">
      <c r="C267" s="37"/>
      <c r="D267" s="37"/>
      <c r="E267" s="37"/>
      <c r="F267" s="37"/>
      <c r="G267" s="37"/>
      <c r="H267" s="37"/>
      <c r="I267" s="37"/>
      <c r="J267" s="37"/>
      <c r="K267" s="37"/>
      <c r="L267" s="37"/>
      <c r="M267" s="37"/>
      <c r="N267" s="37"/>
      <c r="O267" s="37"/>
      <c r="P267" s="37"/>
      <c r="Q267" s="37"/>
      <c r="R267" s="37"/>
      <c r="S267" s="37"/>
      <c r="T267" s="37"/>
      <c r="U267" s="37"/>
      <c r="V267" s="37"/>
      <c r="W267" s="37"/>
      <c r="X267" s="37"/>
      <c r="Y267" s="37"/>
    </row>
    <row r="268" spans="3:25">
      <c r="C268" s="37"/>
      <c r="D268" s="37"/>
      <c r="E268" s="37"/>
      <c r="F268" s="37"/>
      <c r="G268" s="37"/>
      <c r="H268" s="37"/>
      <c r="I268" s="37"/>
      <c r="J268" s="37"/>
      <c r="K268" s="37"/>
      <c r="L268" s="37"/>
      <c r="M268" s="37"/>
      <c r="N268" s="37"/>
      <c r="O268" s="37"/>
      <c r="P268" s="37"/>
      <c r="Q268" s="37"/>
      <c r="R268" s="37"/>
      <c r="S268" s="37"/>
      <c r="T268" s="37"/>
      <c r="U268" s="37"/>
      <c r="V268" s="37"/>
      <c r="W268" s="37"/>
      <c r="X268" s="37"/>
      <c r="Y268" s="37"/>
    </row>
    <row r="269" spans="3:25">
      <c r="C269" s="37"/>
      <c r="D269" s="37"/>
      <c r="E269" s="37"/>
      <c r="F269" s="37"/>
      <c r="G269" s="37"/>
      <c r="H269" s="37"/>
      <c r="I269" s="37"/>
      <c r="J269" s="37"/>
      <c r="K269" s="37"/>
      <c r="L269" s="37"/>
      <c r="M269" s="37"/>
      <c r="N269" s="37"/>
      <c r="O269" s="37"/>
      <c r="P269" s="37"/>
      <c r="Q269" s="37"/>
      <c r="R269" s="37"/>
      <c r="S269" s="37"/>
      <c r="T269" s="37"/>
      <c r="U269" s="37"/>
      <c r="V269" s="37"/>
      <c r="W269" s="37"/>
      <c r="X269" s="37"/>
      <c r="Y269" s="37"/>
    </row>
    <row r="270" spans="3:25">
      <c r="C270" s="37"/>
      <c r="D270" s="37"/>
      <c r="E270" s="37"/>
      <c r="F270" s="37"/>
      <c r="G270" s="37"/>
      <c r="H270" s="37"/>
      <c r="I270" s="37"/>
      <c r="J270" s="37"/>
      <c r="K270" s="37"/>
      <c r="L270" s="37"/>
      <c r="M270" s="37"/>
      <c r="N270" s="37"/>
      <c r="O270" s="37"/>
      <c r="P270" s="37"/>
      <c r="Q270" s="37"/>
      <c r="R270" s="37"/>
      <c r="S270" s="37"/>
      <c r="T270" s="37"/>
      <c r="U270" s="37"/>
      <c r="V270" s="37"/>
      <c r="W270" s="37"/>
      <c r="X270" s="37"/>
      <c r="Y270" s="37"/>
    </row>
    <row r="271" spans="3:25">
      <c r="C271" s="37"/>
      <c r="D271" s="37"/>
      <c r="E271" s="37"/>
      <c r="F271" s="37"/>
      <c r="G271" s="37"/>
      <c r="H271" s="37"/>
      <c r="I271" s="37"/>
      <c r="J271" s="37"/>
      <c r="K271" s="37"/>
      <c r="L271" s="37"/>
      <c r="M271" s="37"/>
      <c r="N271" s="37"/>
      <c r="O271" s="37"/>
      <c r="P271" s="37"/>
      <c r="Q271" s="37"/>
      <c r="R271" s="37"/>
      <c r="S271" s="37"/>
      <c r="T271" s="37"/>
      <c r="U271" s="37"/>
      <c r="V271" s="37"/>
      <c r="W271" s="37"/>
      <c r="X271" s="37"/>
      <c r="Y271" s="37"/>
    </row>
    <row r="272" spans="3:25">
      <c r="C272" s="37"/>
      <c r="D272" s="37"/>
      <c r="E272" s="37"/>
      <c r="F272" s="37"/>
      <c r="G272" s="37"/>
      <c r="H272" s="37"/>
      <c r="I272" s="37"/>
      <c r="J272" s="37"/>
      <c r="K272" s="37"/>
      <c r="L272" s="37"/>
      <c r="M272" s="37"/>
      <c r="N272" s="37"/>
      <c r="O272" s="37"/>
      <c r="P272" s="37"/>
      <c r="Q272" s="37"/>
      <c r="R272" s="37"/>
      <c r="S272" s="37"/>
      <c r="T272" s="37"/>
      <c r="U272" s="37"/>
      <c r="V272" s="37"/>
      <c r="W272" s="37"/>
      <c r="X272" s="37"/>
      <c r="Y272" s="37"/>
    </row>
    <row r="273" spans="3:25">
      <c r="C273" s="37"/>
      <c r="D273" s="37"/>
      <c r="E273" s="37"/>
      <c r="F273" s="37"/>
      <c r="G273" s="37"/>
      <c r="H273" s="37"/>
      <c r="I273" s="37"/>
      <c r="J273" s="37"/>
      <c r="K273" s="37"/>
      <c r="L273" s="37"/>
      <c r="M273" s="37"/>
      <c r="N273" s="37"/>
      <c r="O273" s="37"/>
      <c r="P273" s="37"/>
      <c r="Q273" s="37"/>
      <c r="R273" s="37"/>
      <c r="S273" s="37"/>
      <c r="T273" s="37"/>
      <c r="U273" s="37"/>
      <c r="V273" s="37"/>
      <c r="W273" s="37"/>
      <c r="X273" s="37"/>
      <c r="Y273" s="37"/>
    </row>
    <row r="274" spans="3:25">
      <c r="C274" s="37"/>
      <c r="D274" s="37"/>
      <c r="E274" s="37"/>
      <c r="F274" s="37"/>
      <c r="G274" s="37"/>
      <c r="H274" s="37"/>
      <c r="I274" s="37"/>
      <c r="J274" s="37"/>
      <c r="K274" s="37"/>
      <c r="L274" s="37"/>
      <c r="M274" s="37"/>
      <c r="N274" s="37"/>
      <c r="O274" s="37"/>
      <c r="P274" s="37"/>
      <c r="Q274" s="37"/>
      <c r="R274" s="37"/>
      <c r="S274" s="37"/>
      <c r="T274" s="37"/>
      <c r="U274" s="37"/>
      <c r="V274" s="37"/>
      <c r="W274" s="37"/>
      <c r="X274" s="37"/>
      <c r="Y274" s="37"/>
    </row>
    <row r="275" spans="3:25">
      <c r="C275" s="37"/>
      <c r="D275" s="37"/>
      <c r="E275" s="37"/>
      <c r="F275" s="37"/>
      <c r="G275" s="37"/>
      <c r="H275" s="37"/>
      <c r="I275" s="37"/>
      <c r="J275" s="37"/>
      <c r="K275" s="37"/>
      <c r="L275" s="37"/>
      <c r="M275" s="37"/>
      <c r="N275" s="37"/>
      <c r="O275" s="37"/>
      <c r="P275" s="37"/>
      <c r="Q275" s="37"/>
      <c r="R275" s="37"/>
      <c r="S275" s="37"/>
      <c r="T275" s="37"/>
      <c r="U275" s="37"/>
      <c r="V275" s="37"/>
      <c r="W275" s="37"/>
      <c r="X275" s="37"/>
      <c r="Y275" s="37"/>
    </row>
    <row r="276" spans="3:25">
      <c r="C276" s="37"/>
      <c r="D276" s="37"/>
      <c r="E276" s="37"/>
      <c r="F276" s="37"/>
      <c r="G276" s="37"/>
      <c r="H276" s="37"/>
      <c r="I276" s="37"/>
      <c r="J276" s="37"/>
      <c r="K276" s="37"/>
      <c r="L276" s="37"/>
      <c r="M276" s="37"/>
      <c r="N276" s="37"/>
      <c r="O276" s="37"/>
      <c r="P276" s="37"/>
      <c r="Q276" s="37"/>
      <c r="R276" s="37"/>
      <c r="S276" s="37"/>
      <c r="T276" s="37"/>
      <c r="U276" s="37"/>
      <c r="V276" s="37"/>
      <c r="W276" s="37"/>
      <c r="X276" s="37"/>
      <c r="Y276" s="37"/>
    </row>
    <row r="277" spans="3:25">
      <c r="C277" s="37"/>
      <c r="D277" s="37"/>
      <c r="E277" s="37"/>
      <c r="F277" s="37"/>
      <c r="G277" s="37"/>
      <c r="H277" s="37"/>
      <c r="I277" s="37"/>
      <c r="J277" s="37"/>
      <c r="K277" s="37"/>
      <c r="L277" s="37"/>
      <c r="M277" s="37"/>
      <c r="N277" s="37"/>
      <c r="O277" s="37"/>
      <c r="P277" s="37"/>
      <c r="Q277" s="37"/>
      <c r="R277" s="37"/>
      <c r="S277" s="37"/>
      <c r="T277" s="37"/>
      <c r="U277" s="37"/>
      <c r="V277" s="37"/>
      <c r="W277" s="37"/>
      <c r="X277" s="37"/>
      <c r="Y277" s="37"/>
    </row>
    <row r="278" spans="3:25">
      <c r="C278" s="37"/>
      <c r="D278" s="37"/>
      <c r="E278" s="37"/>
      <c r="F278" s="37"/>
      <c r="G278" s="37"/>
      <c r="H278" s="37"/>
      <c r="I278" s="37"/>
      <c r="J278" s="37"/>
      <c r="K278" s="37"/>
      <c r="L278" s="37"/>
      <c r="M278" s="37"/>
      <c r="N278" s="37"/>
      <c r="O278" s="37"/>
      <c r="P278" s="37"/>
      <c r="Q278" s="37"/>
      <c r="R278" s="37"/>
      <c r="S278" s="37"/>
      <c r="T278" s="37"/>
      <c r="U278" s="37"/>
      <c r="V278" s="37"/>
      <c r="W278" s="37"/>
      <c r="X278" s="37"/>
      <c r="Y278" s="37"/>
    </row>
    <row r="279" spans="3:25">
      <c r="C279" s="37"/>
      <c r="D279" s="37"/>
      <c r="E279" s="37"/>
      <c r="F279" s="37"/>
      <c r="G279" s="37"/>
      <c r="H279" s="37"/>
      <c r="I279" s="37"/>
      <c r="J279" s="37"/>
      <c r="K279" s="37"/>
      <c r="L279" s="37"/>
      <c r="M279" s="37"/>
      <c r="N279" s="37"/>
      <c r="O279" s="37"/>
      <c r="P279" s="37"/>
      <c r="Q279" s="37"/>
      <c r="R279" s="37"/>
      <c r="S279" s="37"/>
      <c r="T279" s="37"/>
      <c r="U279" s="37"/>
      <c r="V279" s="37"/>
      <c r="W279" s="37"/>
      <c r="X279" s="37"/>
      <c r="Y279" s="37"/>
    </row>
    <row r="280" spans="3:25">
      <c r="C280" s="37"/>
      <c r="D280" s="37"/>
      <c r="E280" s="37"/>
      <c r="F280" s="37"/>
      <c r="G280" s="37"/>
      <c r="H280" s="37"/>
      <c r="I280" s="37"/>
      <c r="J280" s="37"/>
      <c r="K280" s="37"/>
      <c r="L280" s="37"/>
      <c r="M280" s="37"/>
      <c r="N280" s="37"/>
      <c r="O280" s="37"/>
      <c r="P280" s="37"/>
      <c r="Q280" s="37"/>
      <c r="R280" s="37"/>
      <c r="S280" s="37"/>
      <c r="T280" s="37"/>
      <c r="U280" s="37"/>
      <c r="V280" s="37"/>
      <c r="W280" s="37"/>
      <c r="X280" s="37"/>
      <c r="Y280" s="37"/>
    </row>
    <row r="281" spans="3:25">
      <c r="C281" s="37"/>
      <c r="D281" s="37"/>
      <c r="E281" s="37"/>
      <c r="F281" s="37"/>
      <c r="G281" s="37"/>
      <c r="H281" s="37"/>
      <c r="I281" s="37"/>
      <c r="J281" s="37"/>
      <c r="K281" s="37"/>
      <c r="L281" s="37"/>
      <c r="M281" s="37"/>
      <c r="N281" s="37"/>
      <c r="O281" s="37"/>
      <c r="P281" s="37"/>
      <c r="Q281" s="37"/>
      <c r="R281" s="37"/>
      <c r="S281" s="37"/>
      <c r="T281" s="37"/>
      <c r="U281" s="37"/>
      <c r="V281" s="37"/>
      <c r="W281" s="37"/>
      <c r="X281" s="37"/>
      <c r="Y281" s="37"/>
    </row>
    <row r="282" spans="3:25">
      <c r="C282" s="37"/>
      <c r="D282" s="37"/>
      <c r="E282" s="37"/>
      <c r="F282" s="37"/>
      <c r="G282" s="37"/>
      <c r="H282" s="37"/>
      <c r="I282" s="37"/>
      <c r="J282" s="37"/>
      <c r="K282" s="37"/>
      <c r="L282" s="37"/>
      <c r="M282" s="37"/>
      <c r="N282" s="37"/>
      <c r="O282" s="37"/>
      <c r="P282" s="37"/>
      <c r="Q282" s="37"/>
      <c r="R282" s="37"/>
      <c r="S282" s="37"/>
      <c r="T282" s="37"/>
      <c r="U282" s="37"/>
      <c r="V282" s="37"/>
      <c r="W282" s="37"/>
      <c r="X282" s="37"/>
      <c r="Y282" s="37"/>
    </row>
    <row r="283" spans="3:25">
      <c r="C283" s="37"/>
      <c r="D283" s="37"/>
      <c r="E283" s="37"/>
      <c r="F283" s="37"/>
      <c r="G283" s="37"/>
      <c r="H283" s="37"/>
      <c r="I283" s="37"/>
      <c r="J283" s="37"/>
      <c r="K283" s="37"/>
      <c r="L283" s="37"/>
      <c r="M283" s="37"/>
      <c r="N283" s="37"/>
      <c r="O283" s="37"/>
      <c r="P283" s="37"/>
      <c r="Q283" s="37"/>
      <c r="R283" s="37"/>
      <c r="S283" s="37"/>
      <c r="T283" s="37"/>
      <c r="U283" s="37"/>
      <c r="V283" s="37"/>
      <c r="W283" s="37"/>
      <c r="X283" s="37"/>
      <c r="Y283" s="37"/>
    </row>
    <row r="284" spans="3:25">
      <c r="C284" s="37"/>
      <c r="D284" s="37"/>
      <c r="E284" s="37"/>
      <c r="F284" s="37"/>
      <c r="G284" s="37"/>
      <c r="H284" s="37"/>
      <c r="I284" s="37"/>
      <c r="J284" s="37"/>
      <c r="K284" s="37"/>
      <c r="L284" s="37"/>
      <c r="M284" s="37"/>
      <c r="N284" s="37"/>
      <c r="O284" s="37"/>
      <c r="P284" s="37"/>
      <c r="Q284" s="37"/>
      <c r="R284" s="37"/>
      <c r="S284" s="37"/>
      <c r="T284" s="37"/>
      <c r="U284" s="37"/>
      <c r="V284" s="37"/>
      <c r="W284" s="37"/>
      <c r="X284" s="37"/>
      <c r="Y284" s="37"/>
    </row>
    <row r="285" spans="3:25">
      <c r="C285" s="37"/>
      <c r="D285" s="37"/>
      <c r="E285" s="37"/>
      <c r="F285" s="37"/>
      <c r="G285" s="37"/>
      <c r="H285" s="37"/>
      <c r="I285" s="37"/>
      <c r="J285" s="37"/>
      <c r="K285" s="37"/>
      <c r="L285" s="37"/>
      <c r="M285" s="37"/>
      <c r="N285" s="37"/>
      <c r="O285" s="37"/>
      <c r="P285" s="37"/>
      <c r="Q285" s="37"/>
      <c r="R285" s="37"/>
      <c r="S285" s="37"/>
      <c r="T285" s="37"/>
      <c r="U285" s="37"/>
      <c r="V285" s="37"/>
      <c r="W285" s="37"/>
      <c r="X285" s="37"/>
      <c r="Y285" s="37"/>
    </row>
    <row r="286" spans="3:25">
      <c r="C286" s="37"/>
      <c r="D286" s="37"/>
      <c r="E286" s="37"/>
      <c r="F286" s="37"/>
      <c r="G286" s="37"/>
      <c r="H286" s="37"/>
      <c r="I286" s="37"/>
      <c r="J286" s="37"/>
      <c r="K286" s="37"/>
      <c r="L286" s="37"/>
      <c r="M286" s="37"/>
      <c r="N286" s="37"/>
      <c r="O286" s="37"/>
      <c r="P286" s="37"/>
      <c r="Q286" s="37"/>
      <c r="R286" s="37"/>
      <c r="S286" s="37"/>
      <c r="T286" s="37"/>
      <c r="U286" s="37"/>
      <c r="V286" s="37"/>
      <c r="W286" s="37"/>
      <c r="X286" s="37"/>
      <c r="Y286" s="37"/>
    </row>
    <row r="287" spans="3:25">
      <c r="C287" s="37"/>
      <c r="D287" s="37"/>
      <c r="E287" s="37"/>
      <c r="F287" s="37"/>
      <c r="G287" s="37"/>
      <c r="H287" s="37"/>
      <c r="I287" s="37"/>
      <c r="J287" s="37"/>
      <c r="K287" s="37"/>
      <c r="L287" s="37"/>
      <c r="M287" s="37"/>
      <c r="N287" s="37"/>
      <c r="O287" s="37"/>
      <c r="P287" s="37"/>
      <c r="Q287" s="37"/>
      <c r="R287" s="37"/>
      <c r="S287" s="37"/>
      <c r="T287" s="37"/>
      <c r="U287" s="37"/>
      <c r="V287" s="37"/>
      <c r="W287" s="37"/>
      <c r="X287" s="37"/>
      <c r="Y287" s="37"/>
    </row>
    <row r="288" spans="3:25">
      <c r="C288" s="37"/>
      <c r="D288" s="37"/>
      <c r="E288" s="37"/>
      <c r="F288" s="37"/>
      <c r="G288" s="37"/>
      <c r="H288" s="37"/>
      <c r="I288" s="37"/>
      <c r="J288" s="37"/>
      <c r="K288" s="37"/>
      <c r="L288" s="37"/>
      <c r="M288" s="37"/>
      <c r="N288" s="37"/>
      <c r="O288" s="37"/>
      <c r="P288" s="37"/>
      <c r="Q288" s="37"/>
      <c r="R288" s="37"/>
      <c r="S288" s="37"/>
      <c r="T288" s="37"/>
      <c r="U288" s="37"/>
      <c r="V288" s="37"/>
      <c r="W288" s="37"/>
      <c r="X288" s="37"/>
      <c r="Y288" s="37"/>
    </row>
    <row r="289" spans="3:25">
      <c r="C289" s="37"/>
      <c r="D289" s="37"/>
      <c r="E289" s="37"/>
      <c r="F289" s="37"/>
      <c r="G289" s="37"/>
      <c r="H289" s="37"/>
      <c r="I289" s="37"/>
      <c r="J289" s="37"/>
      <c r="K289" s="37"/>
      <c r="L289" s="37"/>
      <c r="M289" s="37"/>
      <c r="N289" s="37"/>
      <c r="O289" s="37"/>
      <c r="P289" s="37"/>
      <c r="Q289" s="37"/>
      <c r="R289" s="37"/>
      <c r="S289" s="37"/>
      <c r="T289" s="37"/>
      <c r="U289" s="37"/>
      <c r="V289" s="37"/>
      <c r="W289" s="37"/>
      <c r="X289" s="37"/>
      <c r="Y289" s="37"/>
    </row>
    <row r="290" spans="3:25">
      <c r="C290" s="37"/>
      <c r="D290" s="37"/>
      <c r="E290" s="37"/>
      <c r="F290" s="37"/>
      <c r="G290" s="37"/>
      <c r="H290" s="37"/>
      <c r="I290" s="37"/>
      <c r="J290" s="37"/>
      <c r="K290" s="37"/>
      <c r="L290" s="37"/>
      <c r="M290" s="37"/>
      <c r="N290" s="37"/>
      <c r="O290" s="37"/>
      <c r="P290" s="37"/>
      <c r="Q290" s="37"/>
      <c r="R290" s="37"/>
      <c r="S290" s="37"/>
      <c r="T290" s="37"/>
      <c r="U290" s="37"/>
      <c r="V290" s="37"/>
      <c r="W290" s="37"/>
      <c r="X290" s="37"/>
      <c r="Y290" s="37"/>
    </row>
    <row r="291" spans="3:25">
      <c r="C291" s="37"/>
      <c r="D291" s="37"/>
      <c r="E291" s="37"/>
      <c r="F291" s="37"/>
      <c r="G291" s="37"/>
      <c r="H291" s="37"/>
      <c r="I291" s="37"/>
      <c r="J291" s="37"/>
      <c r="K291" s="37"/>
      <c r="L291" s="37"/>
      <c r="M291" s="37"/>
      <c r="N291" s="37"/>
      <c r="O291" s="37"/>
      <c r="P291" s="37"/>
      <c r="Q291" s="37"/>
      <c r="R291" s="37"/>
      <c r="S291" s="37"/>
      <c r="T291" s="37"/>
      <c r="U291" s="37"/>
      <c r="V291" s="37"/>
      <c r="W291" s="37"/>
      <c r="X291" s="37"/>
      <c r="Y291" s="37"/>
    </row>
    <row r="292" spans="3:25">
      <c r="C292" s="37"/>
      <c r="D292" s="37"/>
      <c r="E292" s="37"/>
      <c r="F292" s="37"/>
      <c r="G292" s="37"/>
      <c r="H292" s="37"/>
      <c r="I292" s="37"/>
      <c r="J292" s="37"/>
      <c r="K292" s="37"/>
      <c r="L292" s="37"/>
      <c r="M292" s="37"/>
      <c r="N292" s="37"/>
      <c r="O292" s="37"/>
      <c r="P292" s="37"/>
      <c r="Q292" s="37"/>
      <c r="R292" s="37"/>
      <c r="S292" s="37"/>
      <c r="T292" s="37"/>
      <c r="U292" s="37"/>
      <c r="V292" s="37"/>
      <c r="W292" s="37"/>
      <c r="X292" s="37"/>
      <c r="Y292" s="37"/>
    </row>
    <row r="293" spans="3:25">
      <c r="C293" s="37"/>
      <c r="D293" s="37"/>
      <c r="E293" s="37"/>
      <c r="F293" s="37"/>
      <c r="G293" s="37"/>
      <c r="H293" s="37"/>
      <c r="I293" s="37"/>
      <c r="J293" s="37"/>
      <c r="K293" s="37"/>
      <c r="L293" s="37"/>
      <c r="M293" s="37"/>
      <c r="N293" s="37"/>
      <c r="O293" s="37"/>
      <c r="P293" s="37"/>
      <c r="Q293" s="37"/>
      <c r="R293" s="37"/>
      <c r="S293" s="37"/>
      <c r="T293" s="37"/>
      <c r="U293" s="37"/>
      <c r="V293" s="37"/>
      <c r="W293" s="37"/>
      <c r="X293" s="37"/>
      <c r="Y293" s="37"/>
    </row>
    <row r="294" spans="3:25">
      <c r="C294" s="37"/>
      <c r="D294" s="37"/>
      <c r="E294" s="37"/>
      <c r="F294" s="37"/>
      <c r="G294" s="37"/>
      <c r="H294" s="37"/>
      <c r="I294" s="37"/>
      <c r="J294" s="37"/>
      <c r="K294" s="37"/>
      <c r="L294" s="37"/>
      <c r="M294" s="37"/>
      <c r="N294" s="37"/>
      <c r="O294" s="37"/>
      <c r="P294" s="37"/>
      <c r="Q294" s="37"/>
      <c r="R294" s="37"/>
      <c r="S294" s="37"/>
      <c r="T294" s="37"/>
      <c r="U294" s="37"/>
      <c r="V294" s="37"/>
      <c r="W294" s="37"/>
      <c r="X294" s="37"/>
      <c r="Y294" s="37"/>
    </row>
    <row r="295" spans="3:25">
      <c r="C295" s="37"/>
      <c r="D295" s="37"/>
      <c r="E295" s="37"/>
      <c r="F295" s="37"/>
      <c r="G295" s="37"/>
      <c r="H295" s="37"/>
      <c r="I295" s="37"/>
      <c r="J295" s="37"/>
      <c r="K295" s="37"/>
      <c r="L295" s="37"/>
      <c r="M295" s="37"/>
      <c r="N295" s="37"/>
      <c r="O295" s="37"/>
      <c r="P295" s="37"/>
      <c r="Q295" s="37"/>
      <c r="R295" s="37"/>
      <c r="S295" s="37"/>
      <c r="T295" s="37"/>
      <c r="U295" s="37"/>
      <c r="V295" s="37"/>
      <c r="W295" s="37"/>
      <c r="X295" s="37"/>
      <c r="Y295" s="37"/>
    </row>
    <row r="296" spans="3:25">
      <c r="C296" s="37"/>
      <c r="D296" s="37"/>
      <c r="E296" s="37"/>
      <c r="F296" s="37"/>
      <c r="G296" s="37"/>
      <c r="H296" s="37"/>
      <c r="I296" s="37"/>
      <c r="J296" s="37"/>
      <c r="K296" s="37"/>
      <c r="L296" s="37"/>
      <c r="M296" s="37"/>
      <c r="N296" s="37"/>
      <c r="O296" s="37"/>
      <c r="P296" s="37"/>
      <c r="Q296" s="37"/>
      <c r="R296" s="37"/>
      <c r="S296" s="37"/>
      <c r="T296" s="37"/>
      <c r="U296" s="37"/>
      <c r="V296" s="37"/>
      <c r="W296" s="37"/>
      <c r="X296" s="37"/>
      <c r="Y296" s="37"/>
    </row>
    <row r="297" spans="3:25">
      <c r="C297" s="37"/>
      <c r="D297" s="37"/>
      <c r="E297" s="37"/>
      <c r="F297" s="37"/>
      <c r="G297" s="37"/>
      <c r="H297" s="37"/>
      <c r="I297" s="37"/>
      <c r="J297" s="37"/>
      <c r="K297" s="37"/>
      <c r="L297" s="37"/>
      <c r="M297" s="37"/>
      <c r="N297" s="37"/>
      <c r="O297" s="37"/>
      <c r="P297" s="37"/>
      <c r="Q297" s="37"/>
      <c r="R297" s="37"/>
      <c r="S297" s="37"/>
      <c r="T297" s="37"/>
      <c r="U297" s="37"/>
      <c r="V297" s="37"/>
      <c r="W297" s="37"/>
      <c r="X297" s="37"/>
      <c r="Y297" s="37"/>
    </row>
    <row r="298" spans="3:25">
      <c r="C298" s="37"/>
      <c r="D298" s="37"/>
      <c r="E298" s="37"/>
      <c r="F298" s="37"/>
      <c r="G298" s="37"/>
      <c r="H298" s="37"/>
      <c r="I298" s="37"/>
      <c r="J298" s="37"/>
      <c r="K298" s="37"/>
      <c r="L298" s="37"/>
      <c r="M298" s="37"/>
      <c r="N298" s="37"/>
      <c r="O298" s="37"/>
      <c r="P298" s="37"/>
      <c r="Q298" s="37"/>
      <c r="R298" s="37"/>
      <c r="S298" s="37"/>
      <c r="T298" s="37"/>
      <c r="U298" s="37"/>
      <c r="V298" s="37"/>
      <c r="W298" s="37"/>
      <c r="X298" s="37"/>
      <c r="Y298" s="37"/>
    </row>
    <row r="299" spans="3:25">
      <c r="C299" s="37"/>
      <c r="D299" s="37"/>
      <c r="E299" s="37"/>
      <c r="F299" s="37"/>
      <c r="G299" s="37"/>
      <c r="H299" s="37"/>
      <c r="I299" s="37"/>
      <c r="J299" s="37"/>
      <c r="K299" s="37"/>
      <c r="L299" s="37"/>
      <c r="M299" s="37"/>
      <c r="N299" s="37"/>
      <c r="O299" s="37"/>
      <c r="P299" s="37"/>
      <c r="Q299" s="37"/>
      <c r="R299" s="37"/>
      <c r="S299" s="37"/>
      <c r="T299" s="37"/>
      <c r="U299" s="37"/>
      <c r="V299" s="37"/>
      <c r="W299" s="37"/>
      <c r="X299" s="37"/>
      <c r="Y299" s="37"/>
    </row>
    <row r="300" spans="3:25">
      <c r="C300" s="37"/>
      <c r="D300" s="37"/>
      <c r="E300" s="37"/>
      <c r="F300" s="37"/>
      <c r="G300" s="37"/>
      <c r="H300" s="37"/>
      <c r="I300" s="37"/>
      <c r="J300" s="37"/>
      <c r="K300" s="37"/>
      <c r="L300" s="37"/>
      <c r="M300" s="37"/>
      <c r="N300" s="37"/>
      <c r="O300" s="37"/>
      <c r="P300" s="37"/>
      <c r="Q300" s="37"/>
      <c r="R300" s="37"/>
      <c r="S300" s="37"/>
      <c r="T300" s="37"/>
      <c r="U300" s="37"/>
      <c r="V300" s="37"/>
      <c r="W300" s="37"/>
      <c r="X300" s="37"/>
      <c r="Y300" s="37"/>
    </row>
    <row r="301" spans="3:25">
      <c r="C301" s="37"/>
      <c r="D301" s="37"/>
      <c r="E301" s="37"/>
      <c r="F301" s="37"/>
      <c r="G301" s="37"/>
      <c r="H301" s="37"/>
      <c r="I301" s="37"/>
      <c r="J301" s="37"/>
      <c r="K301" s="37"/>
      <c r="L301" s="37"/>
      <c r="M301" s="37"/>
      <c r="N301" s="37"/>
      <c r="O301" s="37"/>
      <c r="P301" s="37"/>
      <c r="Q301" s="37"/>
      <c r="R301" s="37"/>
      <c r="S301" s="37"/>
      <c r="T301" s="37"/>
      <c r="U301" s="37"/>
      <c r="V301" s="37"/>
      <c r="W301" s="37"/>
      <c r="X301" s="37"/>
      <c r="Y301" s="37"/>
    </row>
    <row r="302" spans="3:25">
      <c r="C302" s="37"/>
      <c r="D302" s="37"/>
      <c r="E302" s="37"/>
      <c r="F302" s="37"/>
      <c r="G302" s="37"/>
      <c r="H302" s="37"/>
      <c r="I302" s="37"/>
      <c r="J302" s="37"/>
      <c r="K302" s="37"/>
      <c r="L302" s="37"/>
      <c r="M302" s="37"/>
      <c r="N302" s="37"/>
      <c r="O302" s="37"/>
      <c r="P302" s="37"/>
      <c r="Q302" s="37"/>
      <c r="R302" s="37"/>
      <c r="S302" s="37"/>
      <c r="T302" s="37"/>
      <c r="U302" s="37"/>
      <c r="V302" s="37"/>
      <c r="W302" s="37"/>
      <c r="X302" s="37"/>
      <c r="Y302" s="37"/>
    </row>
    <row r="303" spans="3:25">
      <c r="C303" s="37"/>
      <c r="D303" s="37"/>
      <c r="E303" s="37"/>
      <c r="F303" s="37"/>
      <c r="G303" s="37"/>
      <c r="H303" s="37"/>
      <c r="I303" s="37"/>
      <c r="J303" s="37"/>
      <c r="K303" s="37"/>
      <c r="L303" s="37"/>
      <c r="M303" s="37"/>
      <c r="N303" s="37"/>
      <c r="O303" s="37"/>
      <c r="P303" s="37"/>
      <c r="Q303" s="37"/>
      <c r="R303" s="37"/>
      <c r="S303" s="37"/>
      <c r="T303" s="37"/>
      <c r="U303" s="37"/>
      <c r="V303" s="37"/>
      <c r="W303" s="37"/>
      <c r="X303" s="37"/>
      <c r="Y303" s="37"/>
    </row>
    <row r="304" spans="3:25">
      <c r="C304" s="37"/>
      <c r="D304" s="37"/>
      <c r="E304" s="37"/>
      <c r="F304" s="37"/>
      <c r="G304" s="37"/>
      <c r="H304" s="37"/>
      <c r="I304" s="37"/>
      <c r="J304" s="37"/>
      <c r="K304" s="37"/>
      <c r="L304" s="37"/>
      <c r="M304" s="37"/>
      <c r="N304" s="37"/>
      <c r="O304" s="37"/>
      <c r="P304" s="37"/>
      <c r="Q304" s="37"/>
      <c r="R304" s="37"/>
      <c r="S304" s="37"/>
      <c r="T304" s="37"/>
      <c r="U304" s="37"/>
      <c r="V304" s="37"/>
      <c r="W304" s="37"/>
      <c r="X304" s="37"/>
      <c r="Y304" s="37"/>
    </row>
    <row r="305" spans="3:25">
      <c r="C305" s="37"/>
      <c r="D305" s="37"/>
      <c r="E305" s="37"/>
      <c r="F305" s="37"/>
      <c r="G305" s="37"/>
      <c r="H305" s="37"/>
      <c r="I305" s="37"/>
      <c r="J305" s="37"/>
      <c r="K305" s="37"/>
      <c r="L305" s="37"/>
      <c r="M305" s="37"/>
      <c r="N305" s="37"/>
      <c r="O305" s="37"/>
      <c r="P305" s="37"/>
      <c r="Q305" s="37"/>
      <c r="R305" s="37"/>
      <c r="S305" s="37"/>
      <c r="T305" s="37"/>
      <c r="U305" s="37"/>
      <c r="V305" s="37"/>
      <c r="W305" s="37"/>
      <c r="X305" s="37"/>
      <c r="Y305" s="37"/>
    </row>
    <row r="306" spans="3:25">
      <c r="C306" s="37"/>
      <c r="D306" s="37"/>
      <c r="E306" s="37"/>
      <c r="F306" s="37"/>
      <c r="G306" s="37"/>
      <c r="H306" s="37"/>
      <c r="I306" s="37"/>
      <c r="J306" s="37"/>
      <c r="K306" s="37"/>
      <c r="L306" s="37"/>
      <c r="M306" s="37"/>
      <c r="N306" s="37"/>
      <c r="O306" s="37"/>
      <c r="P306" s="37"/>
      <c r="Q306" s="37"/>
      <c r="R306" s="37"/>
      <c r="S306" s="37"/>
      <c r="T306" s="37"/>
      <c r="U306" s="37"/>
      <c r="V306" s="37"/>
      <c r="W306" s="37"/>
      <c r="X306" s="37"/>
      <c r="Y306" s="37"/>
    </row>
    <row r="307" spans="3:25">
      <c r="C307" s="37"/>
      <c r="D307" s="37"/>
      <c r="E307" s="37"/>
      <c r="F307" s="37"/>
      <c r="G307" s="37"/>
      <c r="H307" s="37"/>
      <c r="I307" s="37"/>
      <c r="J307" s="37"/>
      <c r="K307" s="37"/>
      <c r="L307" s="37"/>
      <c r="M307" s="37"/>
      <c r="N307" s="37"/>
      <c r="O307" s="37"/>
      <c r="P307" s="37"/>
      <c r="Q307" s="37"/>
      <c r="R307" s="37"/>
      <c r="S307" s="37"/>
      <c r="T307" s="37"/>
      <c r="U307" s="37"/>
      <c r="V307" s="37"/>
      <c r="W307" s="37"/>
      <c r="X307" s="37"/>
      <c r="Y307" s="37"/>
    </row>
    <row r="308" spans="3:25">
      <c r="C308" s="37"/>
      <c r="D308" s="37"/>
      <c r="E308" s="37"/>
      <c r="F308" s="37"/>
      <c r="G308" s="37"/>
      <c r="H308" s="37"/>
      <c r="I308" s="37"/>
      <c r="J308" s="37"/>
      <c r="K308" s="37"/>
      <c r="L308" s="37"/>
      <c r="M308" s="37"/>
      <c r="N308" s="37"/>
      <c r="O308" s="37"/>
      <c r="P308" s="37"/>
      <c r="Q308" s="37"/>
      <c r="R308" s="37"/>
      <c r="S308" s="37"/>
      <c r="T308" s="37"/>
      <c r="U308" s="37"/>
      <c r="V308" s="37"/>
      <c r="W308" s="37"/>
      <c r="X308" s="37"/>
      <c r="Y308" s="37"/>
    </row>
    <row r="309" spans="3:25">
      <c r="C309" s="37"/>
      <c r="D309" s="37"/>
      <c r="E309" s="37"/>
      <c r="F309" s="37"/>
      <c r="G309" s="37"/>
      <c r="H309" s="37"/>
      <c r="I309" s="37"/>
      <c r="J309" s="37"/>
      <c r="K309" s="37"/>
      <c r="L309" s="37"/>
      <c r="M309" s="37"/>
      <c r="N309" s="37"/>
      <c r="O309" s="37"/>
      <c r="P309" s="37"/>
      <c r="Q309" s="37"/>
      <c r="R309" s="37"/>
      <c r="S309" s="37"/>
      <c r="T309" s="37"/>
      <c r="U309" s="37"/>
      <c r="V309" s="37"/>
      <c r="W309" s="37"/>
      <c r="X309" s="37"/>
      <c r="Y309" s="37"/>
    </row>
    <row r="310" spans="3:25">
      <c r="C310" s="37"/>
      <c r="D310" s="37"/>
      <c r="E310" s="37"/>
      <c r="F310" s="37"/>
      <c r="G310" s="37"/>
      <c r="H310" s="37"/>
      <c r="I310" s="37"/>
      <c r="J310" s="37"/>
      <c r="K310" s="37"/>
      <c r="L310" s="37"/>
      <c r="M310" s="37"/>
      <c r="N310" s="37"/>
      <c r="O310" s="37"/>
      <c r="P310" s="37"/>
      <c r="Q310" s="37"/>
      <c r="R310" s="37"/>
      <c r="S310" s="37"/>
      <c r="T310" s="37"/>
      <c r="U310" s="37"/>
      <c r="V310" s="37"/>
      <c r="W310" s="37"/>
      <c r="X310" s="37"/>
      <c r="Y310" s="37"/>
    </row>
    <row r="311" spans="3:25">
      <c r="C311" s="37"/>
      <c r="D311" s="37"/>
      <c r="E311" s="37"/>
      <c r="F311" s="37"/>
      <c r="G311" s="37"/>
      <c r="H311" s="37"/>
      <c r="I311" s="37"/>
      <c r="J311" s="37"/>
      <c r="K311" s="37"/>
      <c r="L311" s="37"/>
      <c r="M311" s="37"/>
      <c r="N311" s="37"/>
      <c r="O311" s="37"/>
      <c r="P311" s="37"/>
      <c r="Q311" s="37"/>
      <c r="R311" s="37"/>
      <c r="S311" s="37"/>
      <c r="T311" s="37"/>
      <c r="U311" s="37"/>
      <c r="V311" s="37"/>
      <c r="W311" s="37"/>
      <c r="X311" s="37"/>
      <c r="Y311" s="37"/>
    </row>
    <row r="312" spans="3:25">
      <c r="C312" s="37"/>
      <c r="D312" s="37"/>
      <c r="E312" s="37"/>
      <c r="F312" s="37"/>
      <c r="G312" s="37"/>
      <c r="H312" s="37"/>
      <c r="I312" s="37"/>
      <c r="J312" s="37"/>
      <c r="K312" s="37"/>
      <c r="L312" s="37"/>
      <c r="M312" s="37"/>
      <c r="N312" s="37"/>
      <c r="O312" s="37"/>
      <c r="P312" s="37"/>
      <c r="Q312" s="37"/>
      <c r="R312" s="37"/>
      <c r="S312" s="37"/>
      <c r="T312" s="37"/>
      <c r="U312" s="37"/>
      <c r="V312" s="37"/>
      <c r="W312" s="37"/>
      <c r="X312" s="37"/>
      <c r="Y312" s="37"/>
    </row>
    <row r="313" spans="3:25">
      <c r="C313" s="37"/>
      <c r="D313" s="37"/>
      <c r="E313" s="37"/>
      <c r="F313" s="37"/>
      <c r="G313" s="37"/>
      <c r="H313" s="37"/>
      <c r="I313" s="37"/>
      <c r="J313" s="37"/>
      <c r="K313" s="37"/>
      <c r="L313" s="37"/>
      <c r="M313" s="37"/>
      <c r="N313" s="37"/>
      <c r="O313" s="37"/>
      <c r="P313" s="37"/>
      <c r="Q313" s="37"/>
      <c r="R313" s="37"/>
      <c r="S313" s="37"/>
      <c r="T313" s="37"/>
      <c r="U313" s="37"/>
      <c r="V313" s="37"/>
      <c r="W313" s="37"/>
      <c r="X313" s="37"/>
      <c r="Y313" s="37"/>
    </row>
    <row r="314" spans="3:25">
      <c r="C314" s="37"/>
      <c r="D314" s="37"/>
      <c r="E314" s="37"/>
      <c r="F314" s="37"/>
      <c r="G314" s="37"/>
      <c r="H314" s="37"/>
      <c r="I314" s="37"/>
      <c r="J314" s="37"/>
      <c r="K314" s="37"/>
      <c r="L314" s="37"/>
      <c r="M314" s="37"/>
      <c r="N314" s="37"/>
      <c r="O314" s="37"/>
      <c r="P314" s="37"/>
      <c r="Q314" s="37"/>
      <c r="R314" s="37"/>
      <c r="S314" s="37"/>
      <c r="T314" s="37"/>
      <c r="U314" s="37"/>
      <c r="V314" s="37"/>
      <c r="W314" s="37"/>
      <c r="X314" s="37"/>
      <c r="Y314" s="37"/>
    </row>
    <row r="315" spans="3:25">
      <c r="C315" s="37"/>
      <c r="D315" s="37"/>
      <c r="E315" s="37"/>
      <c r="F315" s="37"/>
      <c r="G315" s="37"/>
      <c r="H315" s="37"/>
      <c r="I315" s="37"/>
      <c r="J315" s="37"/>
      <c r="K315" s="37"/>
      <c r="L315" s="37"/>
      <c r="M315" s="37"/>
      <c r="N315" s="37"/>
      <c r="O315" s="37"/>
      <c r="P315" s="37"/>
      <c r="Q315" s="37"/>
      <c r="R315" s="37"/>
      <c r="S315" s="37"/>
      <c r="T315" s="37"/>
      <c r="U315" s="37"/>
      <c r="V315" s="37"/>
      <c r="W315" s="37"/>
      <c r="X315" s="37"/>
      <c r="Y315" s="37"/>
    </row>
    <row r="316" spans="3:25">
      <c r="C316" s="37"/>
      <c r="D316" s="37"/>
      <c r="E316" s="37"/>
      <c r="F316" s="37"/>
      <c r="G316" s="37"/>
      <c r="H316" s="37"/>
      <c r="I316" s="37"/>
      <c r="J316" s="37"/>
      <c r="K316" s="37"/>
      <c r="L316" s="37"/>
      <c r="M316" s="37"/>
      <c r="N316" s="37"/>
      <c r="O316" s="37"/>
      <c r="P316" s="37"/>
      <c r="Q316" s="37"/>
      <c r="R316" s="37"/>
      <c r="S316" s="37"/>
      <c r="T316" s="37"/>
      <c r="U316" s="37"/>
      <c r="V316" s="37"/>
      <c r="W316" s="37"/>
      <c r="X316" s="37"/>
      <c r="Y316" s="37"/>
    </row>
    <row r="317" spans="3:25">
      <c r="C317" s="37"/>
      <c r="D317" s="37"/>
      <c r="E317" s="37"/>
      <c r="F317" s="37"/>
      <c r="G317" s="37"/>
      <c r="H317" s="37"/>
      <c r="I317" s="37"/>
      <c r="J317" s="37"/>
      <c r="K317" s="37"/>
      <c r="L317" s="37"/>
      <c r="M317" s="37"/>
      <c r="N317" s="37"/>
      <c r="O317" s="37"/>
      <c r="P317" s="37"/>
      <c r="Q317" s="37"/>
      <c r="R317" s="37"/>
      <c r="S317" s="37"/>
      <c r="T317" s="37"/>
      <c r="U317" s="37"/>
      <c r="V317" s="37"/>
      <c r="W317" s="37"/>
      <c r="X317" s="37"/>
      <c r="Y317" s="37"/>
    </row>
    <row r="318" spans="3:25">
      <c r="C318" s="37"/>
      <c r="D318" s="37"/>
      <c r="E318" s="37"/>
      <c r="F318" s="37"/>
      <c r="G318" s="37"/>
      <c r="H318" s="37"/>
      <c r="I318" s="37"/>
      <c r="J318" s="37"/>
      <c r="K318" s="37"/>
      <c r="L318" s="37"/>
      <c r="M318" s="37"/>
      <c r="N318" s="37"/>
      <c r="O318" s="37"/>
      <c r="P318" s="37"/>
      <c r="Q318" s="37"/>
      <c r="R318" s="37"/>
      <c r="S318" s="37"/>
      <c r="T318" s="37"/>
      <c r="U318" s="37"/>
      <c r="V318" s="37"/>
      <c r="W318" s="37"/>
      <c r="X318" s="37"/>
      <c r="Y318" s="37"/>
    </row>
    <row r="319" spans="3:25">
      <c r="C319" s="37"/>
      <c r="D319" s="37"/>
      <c r="E319" s="37"/>
      <c r="F319" s="37"/>
      <c r="G319" s="37"/>
      <c r="H319" s="37"/>
      <c r="I319" s="37"/>
      <c r="J319" s="37"/>
      <c r="K319" s="37"/>
      <c r="L319" s="37"/>
      <c r="M319" s="37"/>
      <c r="N319" s="37"/>
      <c r="O319" s="37"/>
      <c r="P319" s="37"/>
      <c r="Q319" s="37"/>
      <c r="R319" s="37"/>
      <c r="S319" s="37"/>
      <c r="T319" s="37"/>
      <c r="U319" s="37"/>
      <c r="V319" s="37"/>
      <c r="W319" s="37"/>
      <c r="X319" s="37"/>
      <c r="Y319" s="37"/>
    </row>
    <row r="320" spans="3:25">
      <c r="C320" s="37"/>
      <c r="D320" s="37"/>
      <c r="E320" s="37"/>
      <c r="F320" s="37"/>
      <c r="G320" s="37"/>
      <c r="H320" s="37"/>
      <c r="I320" s="37"/>
      <c r="J320" s="37"/>
      <c r="K320" s="37"/>
      <c r="L320" s="37"/>
      <c r="M320" s="37"/>
      <c r="N320" s="37"/>
      <c r="O320" s="37"/>
      <c r="P320" s="37"/>
      <c r="Q320" s="37"/>
      <c r="R320" s="37"/>
      <c r="S320" s="37"/>
      <c r="T320" s="37"/>
      <c r="U320" s="37"/>
      <c r="V320" s="37"/>
      <c r="W320" s="37"/>
      <c r="X320" s="37"/>
      <c r="Y320" s="37"/>
    </row>
    <row r="321" spans="3:25">
      <c r="C321" s="37"/>
      <c r="D321" s="37"/>
      <c r="E321" s="37"/>
      <c r="F321" s="37"/>
      <c r="G321" s="37"/>
      <c r="H321" s="37"/>
      <c r="I321" s="37"/>
      <c r="J321" s="37"/>
      <c r="K321" s="37"/>
      <c r="L321" s="37"/>
      <c r="M321" s="37"/>
      <c r="N321" s="37"/>
      <c r="O321" s="37"/>
      <c r="P321" s="37"/>
      <c r="Q321" s="37"/>
      <c r="R321" s="37"/>
      <c r="S321" s="37"/>
      <c r="T321" s="37"/>
      <c r="U321" s="37"/>
      <c r="V321" s="37"/>
      <c r="W321" s="37"/>
      <c r="X321" s="37"/>
      <c r="Y321" s="37"/>
    </row>
    <row r="322" spans="3:25">
      <c r="C322" s="37"/>
      <c r="D322" s="37"/>
      <c r="E322" s="37"/>
      <c r="F322" s="37"/>
      <c r="G322" s="37"/>
      <c r="H322" s="37"/>
      <c r="I322" s="37"/>
      <c r="J322" s="37"/>
      <c r="K322" s="37"/>
      <c r="L322" s="37"/>
      <c r="M322" s="37"/>
      <c r="N322" s="37"/>
      <c r="O322" s="37"/>
      <c r="P322" s="37"/>
      <c r="Q322" s="37"/>
      <c r="R322" s="37"/>
      <c r="S322" s="37"/>
      <c r="T322" s="37"/>
      <c r="U322" s="37"/>
      <c r="V322" s="37"/>
      <c r="W322" s="37"/>
      <c r="X322" s="37"/>
      <c r="Y322" s="37"/>
    </row>
    <row r="323" spans="3:25">
      <c r="C323" s="37"/>
      <c r="D323" s="37"/>
      <c r="E323" s="37"/>
      <c r="F323" s="37"/>
      <c r="G323" s="37"/>
      <c r="H323" s="37"/>
      <c r="I323" s="37"/>
      <c r="J323" s="37"/>
      <c r="K323" s="37"/>
      <c r="L323" s="37"/>
      <c r="M323" s="37"/>
      <c r="N323" s="37"/>
      <c r="O323" s="37"/>
      <c r="P323" s="37"/>
      <c r="Q323" s="37"/>
      <c r="R323" s="37"/>
      <c r="S323" s="37"/>
      <c r="T323" s="37"/>
      <c r="U323" s="37"/>
      <c r="V323" s="37"/>
      <c r="W323" s="37"/>
      <c r="X323" s="37"/>
      <c r="Y323" s="37"/>
    </row>
    <row r="324" spans="3:25">
      <c r="C324" s="37"/>
      <c r="D324" s="37"/>
      <c r="E324" s="37"/>
      <c r="F324" s="37"/>
      <c r="G324" s="37"/>
      <c r="H324" s="37"/>
      <c r="I324" s="37"/>
      <c r="J324" s="37"/>
      <c r="K324" s="37"/>
      <c r="L324" s="37"/>
      <c r="M324" s="37"/>
      <c r="N324" s="37"/>
      <c r="O324" s="37"/>
      <c r="P324" s="37"/>
      <c r="Q324" s="37"/>
      <c r="R324" s="37"/>
      <c r="S324" s="37"/>
      <c r="T324" s="37"/>
      <c r="U324" s="37"/>
      <c r="V324" s="37"/>
      <c r="W324" s="37"/>
      <c r="X324" s="37"/>
      <c r="Y324" s="37"/>
    </row>
    <row r="325" spans="3:25">
      <c r="C325" s="37"/>
      <c r="D325" s="37"/>
      <c r="E325" s="37"/>
      <c r="F325" s="37"/>
      <c r="G325" s="37"/>
      <c r="H325" s="37"/>
      <c r="I325" s="37"/>
      <c r="J325" s="37"/>
      <c r="K325" s="37"/>
      <c r="L325" s="37"/>
      <c r="M325" s="37"/>
      <c r="N325" s="37"/>
      <c r="O325" s="37"/>
      <c r="P325" s="37"/>
      <c r="Q325" s="37"/>
      <c r="R325" s="37"/>
      <c r="S325" s="37"/>
      <c r="T325" s="37"/>
      <c r="U325" s="37"/>
      <c r="V325" s="37"/>
      <c r="W325" s="37"/>
      <c r="X325" s="37"/>
      <c r="Y325" s="37"/>
    </row>
    <row r="326" spans="3:25">
      <c r="C326" s="37"/>
      <c r="D326" s="37"/>
      <c r="E326" s="37"/>
      <c r="F326" s="37"/>
      <c r="G326" s="37"/>
      <c r="H326" s="37"/>
      <c r="I326" s="37"/>
      <c r="J326" s="37"/>
      <c r="K326" s="37"/>
      <c r="L326" s="37"/>
      <c r="M326" s="37"/>
      <c r="N326" s="37"/>
      <c r="O326" s="37"/>
      <c r="P326" s="37"/>
      <c r="Q326" s="37"/>
      <c r="R326" s="37"/>
      <c r="S326" s="37"/>
      <c r="T326" s="37"/>
      <c r="U326" s="37"/>
      <c r="V326" s="37"/>
      <c r="W326" s="37"/>
      <c r="X326" s="37"/>
      <c r="Y326" s="37"/>
    </row>
    <row r="327" spans="3:25">
      <c r="C327" s="37"/>
      <c r="D327" s="37"/>
      <c r="E327" s="37"/>
      <c r="F327" s="37"/>
      <c r="G327" s="37"/>
      <c r="H327" s="37"/>
      <c r="I327" s="37"/>
      <c r="J327" s="37"/>
      <c r="K327" s="37"/>
      <c r="L327" s="37"/>
      <c r="M327" s="37"/>
      <c r="N327" s="37"/>
      <c r="O327" s="37"/>
      <c r="P327" s="37"/>
      <c r="Q327" s="37"/>
      <c r="R327" s="37"/>
      <c r="S327" s="37"/>
      <c r="T327" s="37"/>
      <c r="U327" s="37"/>
      <c r="V327" s="37"/>
      <c r="W327" s="37"/>
      <c r="X327" s="37"/>
      <c r="Y327" s="37"/>
    </row>
    <row r="328" spans="3:25">
      <c r="C328" s="37"/>
      <c r="D328" s="37"/>
      <c r="E328" s="37"/>
      <c r="F328" s="37"/>
      <c r="G328" s="37"/>
      <c r="H328" s="37"/>
      <c r="I328" s="37"/>
      <c r="J328" s="37"/>
      <c r="K328" s="37"/>
      <c r="L328" s="37"/>
      <c r="M328" s="37"/>
      <c r="N328" s="37"/>
      <c r="O328" s="37"/>
      <c r="P328" s="37"/>
      <c r="Q328" s="37"/>
      <c r="R328" s="37"/>
      <c r="S328" s="37"/>
      <c r="T328" s="37"/>
      <c r="U328" s="37"/>
      <c r="V328" s="37"/>
      <c r="W328" s="37"/>
      <c r="X328" s="37"/>
      <c r="Y328" s="37"/>
    </row>
    <row r="329" spans="3:25">
      <c r="C329" s="37"/>
      <c r="D329" s="37"/>
      <c r="E329" s="37"/>
      <c r="F329" s="37"/>
      <c r="G329" s="37"/>
      <c r="H329" s="37"/>
      <c r="I329" s="37"/>
      <c r="J329" s="37"/>
      <c r="K329" s="37"/>
      <c r="L329" s="37"/>
      <c r="M329" s="37"/>
      <c r="N329" s="37"/>
      <c r="O329" s="37"/>
      <c r="P329" s="37"/>
      <c r="Q329" s="37"/>
      <c r="R329" s="37"/>
      <c r="S329" s="37"/>
      <c r="T329" s="37"/>
      <c r="U329" s="37"/>
      <c r="V329" s="37"/>
      <c r="W329" s="37"/>
      <c r="X329" s="37"/>
      <c r="Y329" s="37"/>
    </row>
    <row r="330" spans="3:25">
      <c r="C330" s="37"/>
      <c r="D330" s="37"/>
      <c r="E330" s="37"/>
      <c r="F330" s="37"/>
      <c r="G330" s="37"/>
      <c r="H330" s="37"/>
      <c r="I330" s="37"/>
      <c r="J330" s="37"/>
      <c r="K330" s="37"/>
      <c r="L330" s="37"/>
      <c r="M330" s="37"/>
      <c r="N330" s="37"/>
      <c r="O330" s="37"/>
      <c r="P330" s="37"/>
      <c r="Q330" s="37"/>
      <c r="R330" s="37"/>
      <c r="S330" s="37"/>
      <c r="T330" s="37"/>
      <c r="U330" s="37"/>
      <c r="V330" s="37"/>
      <c r="W330" s="37"/>
      <c r="X330" s="37"/>
      <c r="Y330" s="37"/>
    </row>
    <row r="331" spans="3:25">
      <c r="C331" s="37"/>
      <c r="D331" s="37"/>
      <c r="E331" s="37"/>
      <c r="F331" s="37"/>
      <c r="G331" s="37"/>
      <c r="H331" s="37"/>
      <c r="I331" s="37"/>
      <c r="J331" s="37"/>
      <c r="K331" s="37"/>
      <c r="L331" s="37"/>
      <c r="M331" s="37"/>
      <c r="N331" s="37"/>
      <c r="O331" s="37"/>
      <c r="P331" s="37"/>
      <c r="Q331" s="37"/>
      <c r="R331" s="37"/>
      <c r="S331" s="37"/>
      <c r="T331" s="37"/>
      <c r="U331" s="37"/>
      <c r="V331" s="37"/>
      <c r="W331" s="37"/>
      <c r="X331" s="37"/>
      <c r="Y331" s="37"/>
    </row>
    <row r="332" spans="3:25">
      <c r="C332" s="37"/>
      <c r="D332" s="37"/>
      <c r="E332" s="37"/>
      <c r="F332" s="37"/>
      <c r="G332" s="37"/>
      <c r="H332" s="37"/>
      <c r="I332" s="37"/>
      <c r="J332" s="37"/>
      <c r="K332" s="37"/>
      <c r="L332" s="37"/>
      <c r="M332" s="37"/>
      <c r="N332" s="37"/>
      <c r="O332" s="37"/>
      <c r="P332" s="37"/>
      <c r="Q332" s="37"/>
      <c r="R332" s="37"/>
      <c r="S332" s="37"/>
      <c r="T332" s="37"/>
      <c r="U332" s="37"/>
      <c r="V332" s="37"/>
      <c r="W332" s="37"/>
      <c r="X332" s="37"/>
      <c r="Y332" s="37"/>
    </row>
    <row r="333" spans="3:25">
      <c r="C333" s="37"/>
      <c r="D333" s="37"/>
      <c r="E333" s="37"/>
      <c r="F333" s="37"/>
      <c r="G333" s="37"/>
      <c r="H333" s="37"/>
      <c r="I333" s="37"/>
      <c r="J333" s="37"/>
      <c r="K333" s="37"/>
      <c r="L333" s="37"/>
      <c r="M333" s="37"/>
      <c r="N333" s="37"/>
      <c r="O333" s="37"/>
      <c r="P333" s="37"/>
      <c r="Q333" s="37"/>
      <c r="R333" s="37"/>
      <c r="S333" s="37"/>
      <c r="T333" s="37"/>
      <c r="U333" s="37"/>
      <c r="V333" s="37"/>
      <c r="W333" s="37"/>
      <c r="X333" s="37"/>
      <c r="Y333" s="37"/>
    </row>
    <row r="334" spans="3:25">
      <c r="C334" s="37"/>
      <c r="D334" s="37"/>
      <c r="E334" s="37"/>
      <c r="F334" s="37"/>
      <c r="G334" s="37"/>
      <c r="H334" s="37"/>
      <c r="I334" s="37"/>
      <c r="J334" s="37"/>
      <c r="K334" s="37"/>
      <c r="L334" s="37"/>
      <c r="M334" s="37"/>
      <c r="N334" s="37"/>
      <c r="O334" s="37"/>
      <c r="P334" s="37"/>
      <c r="Q334" s="37"/>
      <c r="R334" s="37"/>
      <c r="S334" s="37"/>
      <c r="T334" s="37"/>
      <c r="U334" s="37"/>
      <c r="V334" s="37"/>
      <c r="W334" s="37"/>
      <c r="X334" s="37"/>
      <c r="Y334" s="37"/>
    </row>
    <row r="335" spans="3:25">
      <c r="C335" s="37"/>
      <c r="D335" s="37"/>
      <c r="E335" s="37"/>
      <c r="F335" s="37"/>
      <c r="G335" s="37"/>
      <c r="H335" s="37"/>
      <c r="I335" s="37"/>
      <c r="J335" s="37"/>
      <c r="K335" s="37"/>
      <c r="L335" s="37"/>
      <c r="M335" s="37"/>
      <c r="N335" s="37"/>
      <c r="O335" s="37"/>
      <c r="P335" s="37"/>
      <c r="Q335" s="37"/>
      <c r="R335" s="37"/>
      <c r="S335" s="37"/>
      <c r="T335" s="37"/>
      <c r="U335" s="37"/>
      <c r="V335" s="37"/>
      <c r="W335" s="37"/>
      <c r="X335" s="37"/>
      <c r="Y335" s="37"/>
    </row>
    <row r="336" spans="3:25">
      <c r="C336" s="37"/>
      <c r="D336" s="37"/>
      <c r="E336" s="37"/>
      <c r="F336" s="37"/>
      <c r="G336" s="37"/>
      <c r="H336" s="37"/>
      <c r="I336" s="37"/>
      <c r="J336" s="37"/>
      <c r="K336" s="37"/>
      <c r="L336" s="37"/>
      <c r="M336" s="37"/>
      <c r="N336" s="37"/>
      <c r="O336" s="37"/>
      <c r="P336" s="37"/>
      <c r="Q336" s="37"/>
      <c r="R336" s="37"/>
      <c r="S336" s="37"/>
      <c r="T336" s="37"/>
      <c r="U336" s="37"/>
      <c r="V336" s="37"/>
      <c r="W336" s="37"/>
      <c r="X336" s="37"/>
      <c r="Y336" s="37"/>
    </row>
    <row r="337" spans="3:25">
      <c r="C337" s="37"/>
      <c r="D337" s="37"/>
      <c r="E337" s="37"/>
      <c r="F337" s="37"/>
      <c r="G337" s="37"/>
      <c r="H337" s="37"/>
      <c r="I337" s="37"/>
      <c r="J337" s="37"/>
      <c r="K337" s="37"/>
      <c r="L337" s="37"/>
      <c r="M337" s="37"/>
      <c r="N337" s="37"/>
      <c r="O337" s="37"/>
      <c r="P337" s="37"/>
      <c r="Q337" s="37"/>
      <c r="R337" s="37"/>
      <c r="S337" s="37"/>
      <c r="T337" s="37"/>
      <c r="U337" s="37"/>
      <c r="V337" s="37"/>
      <c r="W337" s="37"/>
      <c r="X337" s="37"/>
      <c r="Y337" s="37"/>
    </row>
    <row r="338" spans="3:25">
      <c r="C338" s="37"/>
      <c r="D338" s="37"/>
      <c r="E338" s="37"/>
      <c r="F338" s="37"/>
      <c r="G338" s="37"/>
      <c r="H338" s="37"/>
      <c r="I338" s="37"/>
      <c r="J338" s="37"/>
      <c r="K338" s="37"/>
      <c r="L338" s="37"/>
      <c r="M338" s="37"/>
      <c r="N338" s="37"/>
      <c r="O338" s="37"/>
      <c r="P338" s="37"/>
      <c r="Q338" s="37"/>
      <c r="R338" s="37"/>
      <c r="S338" s="37"/>
      <c r="T338" s="37"/>
      <c r="U338" s="37"/>
      <c r="V338" s="37"/>
      <c r="W338" s="37"/>
      <c r="X338" s="37"/>
      <c r="Y338" s="37"/>
    </row>
    <row r="339" spans="3:25">
      <c r="C339" s="37"/>
      <c r="D339" s="37"/>
      <c r="E339" s="37"/>
      <c r="F339" s="37"/>
      <c r="G339" s="37"/>
      <c r="H339" s="37"/>
      <c r="I339" s="37"/>
      <c r="J339" s="37"/>
      <c r="K339" s="37"/>
      <c r="L339" s="37"/>
      <c r="M339" s="37"/>
      <c r="N339" s="37"/>
      <c r="O339" s="37"/>
      <c r="P339" s="37"/>
      <c r="Q339" s="37"/>
      <c r="R339" s="37"/>
      <c r="S339" s="37"/>
      <c r="T339" s="37"/>
      <c r="U339" s="37"/>
      <c r="V339" s="37"/>
      <c r="W339" s="37"/>
      <c r="X339" s="37"/>
      <c r="Y339" s="37"/>
    </row>
    <row r="340" spans="3:25">
      <c r="C340" s="37"/>
      <c r="D340" s="37"/>
      <c r="E340" s="37"/>
      <c r="F340" s="37"/>
      <c r="G340" s="37"/>
      <c r="H340" s="37"/>
      <c r="I340" s="37"/>
      <c r="J340" s="37"/>
      <c r="K340" s="37"/>
      <c r="L340" s="37"/>
      <c r="M340" s="37"/>
      <c r="N340" s="37"/>
      <c r="O340" s="37"/>
      <c r="P340" s="37"/>
      <c r="Q340" s="37"/>
      <c r="R340" s="37"/>
      <c r="S340" s="37"/>
      <c r="T340" s="37"/>
      <c r="U340" s="37"/>
      <c r="V340" s="37"/>
      <c r="W340" s="37"/>
      <c r="X340" s="37"/>
      <c r="Y340" s="37"/>
    </row>
    <row r="341" spans="3:25">
      <c r="C341" s="37"/>
      <c r="D341" s="37"/>
      <c r="E341" s="37"/>
      <c r="F341" s="37"/>
      <c r="G341" s="37"/>
      <c r="H341" s="37"/>
      <c r="I341" s="37"/>
      <c r="J341" s="37"/>
      <c r="K341" s="37"/>
      <c r="L341" s="37"/>
      <c r="M341" s="37"/>
      <c r="N341" s="37"/>
      <c r="O341" s="37"/>
      <c r="P341" s="37"/>
      <c r="Q341" s="37"/>
      <c r="R341" s="37"/>
      <c r="S341" s="37"/>
      <c r="T341" s="37"/>
      <c r="U341" s="37"/>
      <c r="V341" s="37"/>
      <c r="W341" s="37"/>
      <c r="X341" s="37"/>
      <c r="Y341" s="37"/>
    </row>
    <row r="342" spans="3:25">
      <c r="C342" s="37"/>
      <c r="D342" s="37"/>
      <c r="E342" s="37"/>
      <c r="F342" s="37"/>
      <c r="G342" s="37"/>
      <c r="H342" s="37"/>
      <c r="I342" s="37"/>
      <c r="J342" s="37"/>
      <c r="K342" s="37"/>
      <c r="L342" s="37"/>
      <c r="M342" s="37"/>
      <c r="N342" s="37"/>
      <c r="O342" s="37"/>
      <c r="P342" s="37"/>
      <c r="Q342" s="37"/>
      <c r="R342" s="37"/>
      <c r="S342" s="37"/>
      <c r="T342" s="37"/>
      <c r="U342" s="37"/>
      <c r="V342" s="37"/>
      <c r="W342" s="37"/>
      <c r="X342" s="37"/>
      <c r="Y342" s="37"/>
    </row>
    <row r="343" spans="3:25">
      <c r="C343" s="37"/>
      <c r="D343" s="37"/>
      <c r="E343" s="37"/>
      <c r="F343" s="37"/>
      <c r="G343" s="37"/>
      <c r="H343" s="37"/>
      <c r="I343" s="37"/>
      <c r="J343" s="37"/>
      <c r="K343" s="37"/>
      <c r="L343" s="37"/>
      <c r="M343" s="37"/>
      <c r="N343" s="37"/>
      <c r="O343" s="37"/>
      <c r="P343" s="37"/>
      <c r="Q343" s="37"/>
      <c r="R343" s="37"/>
      <c r="S343" s="37"/>
      <c r="T343" s="37"/>
      <c r="U343" s="37"/>
      <c r="V343" s="37"/>
      <c r="W343" s="37"/>
      <c r="X343" s="37"/>
      <c r="Y343" s="37"/>
    </row>
    <row r="344" spans="3:25">
      <c r="C344" s="37"/>
      <c r="D344" s="37"/>
      <c r="E344" s="37"/>
      <c r="F344" s="37"/>
      <c r="G344" s="37"/>
      <c r="H344" s="37"/>
      <c r="I344" s="37"/>
      <c r="J344" s="37"/>
      <c r="K344" s="37"/>
      <c r="L344" s="37"/>
      <c r="M344" s="37"/>
      <c r="N344" s="37"/>
      <c r="O344" s="37"/>
      <c r="P344" s="37"/>
      <c r="Q344" s="37"/>
      <c r="R344" s="37"/>
      <c r="S344" s="37"/>
      <c r="T344" s="37"/>
      <c r="U344" s="37"/>
      <c r="V344" s="37"/>
      <c r="W344" s="37"/>
      <c r="X344" s="37"/>
      <c r="Y344" s="37"/>
    </row>
    <row r="345" spans="3:25">
      <c r="C345" s="37"/>
      <c r="D345" s="37"/>
      <c r="E345" s="37"/>
      <c r="F345" s="37"/>
      <c r="G345" s="37"/>
      <c r="H345" s="37"/>
      <c r="I345" s="37"/>
      <c r="J345" s="37"/>
      <c r="K345" s="37"/>
      <c r="L345" s="37"/>
      <c r="M345" s="37"/>
      <c r="N345" s="37"/>
      <c r="O345" s="37"/>
      <c r="P345" s="37"/>
      <c r="Q345" s="37"/>
      <c r="R345" s="37"/>
      <c r="S345" s="37"/>
      <c r="T345" s="37"/>
      <c r="U345" s="37"/>
      <c r="V345" s="37"/>
      <c r="W345" s="37"/>
      <c r="X345" s="37"/>
      <c r="Y345" s="37"/>
    </row>
    <row r="346" spans="3:25">
      <c r="C346" s="37"/>
      <c r="D346" s="37"/>
      <c r="E346" s="37"/>
      <c r="F346" s="37"/>
      <c r="G346" s="37"/>
      <c r="H346" s="37"/>
      <c r="I346" s="37"/>
      <c r="J346" s="37"/>
      <c r="K346" s="37"/>
      <c r="L346" s="37"/>
      <c r="M346" s="37"/>
      <c r="N346" s="37"/>
      <c r="O346" s="37"/>
      <c r="P346" s="37"/>
      <c r="Q346" s="37"/>
      <c r="R346" s="37"/>
      <c r="S346" s="37"/>
      <c r="T346" s="37"/>
      <c r="U346" s="37"/>
      <c r="V346" s="37"/>
      <c r="W346" s="37"/>
      <c r="X346" s="37"/>
      <c r="Y346" s="37"/>
    </row>
    <row r="347" spans="3:25">
      <c r="C347" s="37"/>
      <c r="D347" s="37"/>
      <c r="E347" s="37"/>
      <c r="F347" s="37"/>
      <c r="G347" s="37"/>
      <c r="H347" s="37"/>
      <c r="I347" s="37"/>
      <c r="J347" s="37"/>
      <c r="K347" s="37"/>
      <c r="L347" s="37"/>
      <c r="M347" s="37"/>
      <c r="N347" s="37"/>
      <c r="O347" s="37"/>
      <c r="P347" s="37"/>
      <c r="Q347" s="37"/>
      <c r="R347" s="37"/>
      <c r="S347" s="37"/>
      <c r="T347" s="37"/>
      <c r="U347" s="37"/>
      <c r="V347" s="37"/>
      <c r="W347" s="37"/>
      <c r="X347" s="37"/>
      <c r="Y347" s="37"/>
    </row>
    <row r="348" spans="3:25">
      <c r="C348" s="37"/>
      <c r="D348" s="37"/>
      <c r="E348" s="37"/>
      <c r="F348" s="37"/>
      <c r="G348" s="37"/>
      <c r="H348" s="37"/>
      <c r="I348" s="37"/>
      <c r="J348" s="37"/>
      <c r="K348" s="37"/>
      <c r="L348" s="37"/>
      <c r="M348" s="37"/>
      <c r="N348" s="37"/>
      <c r="O348" s="37"/>
      <c r="P348" s="37"/>
      <c r="Q348" s="37"/>
      <c r="R348" s="37"/>
      <c r="S348" s="37"/>
      <c r="T348" s="37"/>
      <c r="U348" s="37"/>
      <c r="V348" s="37"/>
      <c r="W348" s="37"/>
      <c r="X348" s="37"/>
      <c r="Y348" s="37"/>
    </row>
    <row r="349" spans="3:25">
      <c r="C349" s="37"/>
      <c r="D349" s="37"/>
      <c r="E349" s="37"/>
      <c r="F349" s="37"/>
      <c r="G349" s="37"/>
      <c r="H349" s="37"/>
      <c r="I349" s="37"/>
      <c r="J349" s="37"/>
      <c r="K349" s="37"/>
      <c r="L349" s="37"/>
      <c r="M349" s="37"/>
      <c r="N349" s="37"/>
      <c r="O349" s="37"/>
      <c r="P349" s="37"/>
      <c r="Q349" s="37"/>
      <c r="R349" s="37"/>
      <c r="S349" s="37"/>
      <c r="T349" s="37"/>
      <c r="U349" s="37"/>
      <c r="V349" s="37"/>
      <c r="W349" s="37"/>
      <c r="X349" s="37"/>
      <c r="Y349" s="37"/>
    </row>
    <row r="350" spans="3:25">
      <c r="C350" s="37"/>
      <c r="D350" s="37"/>
      <c r="E350" s="37"/>
      <c r="F350" s="37"/>
      <c r="G350" s="37"/>
      <c r="H350" s="37"/>
      <c r="I350" s="37"/>
      <c r="J350" s="37"/>
      <c r="K350" s="37"/>
      <c r="L350" s="37"/>
      <c r="M350" s="37"/>
      <c r="N350" s="37"/>
      <c r="O350" s="37"/>
      <c r="P350" s="37"/>
      <c r="Q350" s="37"/>
      <c r="R350" s="37"/>
      <c r="S350" s="37"/>
      <c r="T350" s="37"/>
      <c r="U350" s="37"/>
      <c r="V350" s="37"/>
      <c r="W350" s="37"/>
      <c r="X350" s="37"/>
      <c r="Y350" s="37"/>
    </row>
    <row r="351" spans="3:25">
      <c r="C351" s="37"/>
      <c r="D351" s="37"/>
      <c r="E351" s="37"/>
      <c r="F351" s="37"/>
      <c r="G351" s="37"/>
      <c r="H351" s="37"/>
      <c r="I351" s="37"/>
      <c r="J351" s="37"/>
      <c r="K351" s="37"/>
      <c r="L351" s="37"/>
      <c r="M351" s="37"/>
      <c r="N351" s="37"/>
      <c r="O351" s="37"/>
      <c r="P351" s="37"/>
      <c r="Q351" s="37"/>
      <c r="R351" s="37"/>
      <c r="S351" s="37"/>
      <c r="T351" s="37"/>
      <c r="U351" s="37"/>
      <c r="V351" s="37"/>
      <c r="W351" s="37"/>
      <c r="X351" s="37"/>
      <c r="Y351" s="37"/>
    </row>
    <row r="352" spans="3:25">
      <c r="C352" s="37"/>
      <c r="D352" s="37"/>
      <c r="E352" s="37"/>
      <c r="F352" s="37"/>
      <c r="G352" s="37"/>
      <c r="H352" s="37"/>
      <c r="I352" s="37"/>
      <c r="J352" s="37"/>
      <c r="K352" s="37"/>
      <c r="L352" s="37"/>
      <c r="M352" s="37"/>
      <c r="N352" s="37"/>
      <c r="O352" s="37"/>
      <c r="P352" s="37"/>
      <c r="Q352" s="37"/>
      <c r="R352" s="37"/>
      <c r="S352" s="37"/>
      <c r="T352" s="37"/>
      <c r="U352" s="37"/>
      <c r="V352" s="37"/>
      <c r="W352" s="37"/>
      <c r="X352" s="37"/>
      <c r="Y352" s="37"/>
    </row>
  </sheetData>
  <mergeCells count="4">
    <mergeCell ref="C8:W8"/>
    <mergeCell ref="C4:Y7"/>
    <mergeCell ref="D44:W48"/>
    <mergeCell ref="V41:X41"/>
  </mergeCells>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2" id="{F65281AB-70A8-4194-B534-3CD862921BFD}">
            <x14:iconSet iconSet="3Triangles" custom="1">
              <x14:cfvo type="percent">
                <xm:f>0</xm:f>
              </x14:cfvo>
              <x14:cfvo type="num">
                <xm:f>0</xm:f>
              </x14:cfvo>
              <x14:cfvo type="num" gte="0">
                <xm:f>0</xm:f>
              </x14:cfvo>
              <x14:cfIcon iconSet="3Arrows" iconId="0"/>
              <x14:cfIcon iconSet="3Triangles" iconId="1"/>
              <x14:cfIcon iconSet="3Arrows" iconId="2"/>
            </x14:iconSet>
          </x14:cfRule>
          <xm:sqref>U11</xm:sqref>
        </x14:conditionalFormatting>
        <x14:conditionalFormatting xmlns:xm="http://schemas.microsoft.com/office/excel/2006/main">
          <x14:cfRule type="iconSet" priority="1" id="{AE6C4EAB-F52D-4D14-81A4-488C3E6AA28C}">
            <x14:iconSet custom="1">
              <x14:cfvo type="percent">
                <xm:f>0</xm:f>
              </x14:cfvo>
              <x14:cfvo type="num">
                <xm:f>0</xm:f>
              </x14:cfvo>
              <x14:cfvo type="num" gte="0">
                <xm:f>0</xm:f>
              </x14:cfvo>
              <x14:cfIcon iconSet="3Arrows" iconId="0"/>
              <x14:cfIcon iconSet="3TrafficLights1" iconId="1"/>
              <x14:cfIcon iconSet="3Arrows" iconId="2"/>
            </x14:iconSet>
          </x14:cfRule>
          <xm:sqref>X11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Refs!$A$2:$A$13</xm:f>
          </x14:formula1>
          <xm:sqref>D10</xm:sqref>
        </x14:dataValidation>
        <x14:dataValidation type="list" allowBlank="1" showInputMessage="1" showErrorMessage="1">
          <x14:formula1>
            <xm:f>Refs!$O$2:$O$3</xm:f>
          </x14:formula1>
          <xm:sqref>D34</xm:sqref>
        </x14:dataValidation>
      </x14:dataValidation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G87"/>
  <sheetViews>
    <sheetView zoomScale="70" zoomScaleNormal="70" workbookViewId="0">
      <selection activeCell="D18" sqref="D18"/>
    </sheetView>
  </sheetViews>
  <sheetFormatPr defaultColWidth="9.109375" defaultRowHeight="14.4"/>
  <cols>
    <col min="1" max="7" width="20.6640625" style="9" customWidth="1"/>
    <col min="8" max="10" width="9.109375" style="6"/>
    <col min="11" max="11" width="19.6640625" style="6" bestFit="1" customWidth="1"/>
    <col min="12" max="12" width="12.109375" style="6" bestFit="1" customWidth="1"/>
    <col min="13" max="16384" width="9.109375" style="6"/>
  </cols>
  <sheetData>
    <row r="1" spans="1:7" s="2" customFormat="1" ht="28.8">
      <c r="A1" s="1" t="s">
        <v>0</v>
      </c>
      <c r="B1" s="1" t="s">
        <v>1</v>
      </c>
      <c r="C1" s="1" t="s">
        <v>2</v>
      </c>
      <c r="D1" s="1" t="s">
        <v>3</v>
      </c>
      <c r="E1" s="1" t="s">
        <v>4</v>
      </c>
      <c r="F1" s="1" t="s">
        <v>5</v>
      </c>
      <c r="G1" s="1" t="s">
        <v>6</v>
      </c>
    </row>
    <row r="2" spans="1:7">
      <c r="A2" s="3">
        <v>42370</v>
      </c>
      <c r="B2" s="4">
        <v>3219</v>
      </c>
      <c r="C2" s="4">
        <v>3000</v>
      </c>
      <c r="D2" s="4">
        <v>78495</v>
      </c>
      <c r="E2" s="5">
        <f t="shared" ref="E2:E13" si="0">B2/D2</f>
        <v>4.1008981463787501E-2</v>
      </c>
      <c r="F2" s="5">
        <v>0.06</v>
      </c>
      <c r="G2" s="4">
        <v>1000</v>
      </c>
    </row>
    <row r="3" spans="1:7">
      <c r="A3" s="3">
        <v>42401</v>
      </c>
      <c r="B3" s="4">
        <v>3381</v>
      </c>
      <c r="C3" s="4">
        <v>3500</v>
      </c>
      <c r="D3" s="4">
        <v>80394</v>
      </c>
      <c r="E3" s="5">
        <f t="shared" si="0"/>
        <v>4.2055377266960223E-2</v>
      </c>
      <c r="F3" s="5">
        <v>0.06</v>
      </c>
      <c r="G3" s="4">
        <v>1200</v>
      </c>
    </row>
    <row r="4" spans="1:7">
      <c r="A4" s="3">
        <v>42430</v>
      </c>
      <c r="B4" s="4">
        <v>3453</v>
      </c>
      <c r="C4" s="4">
        <v>3500</v>
      </c>
      <c r="D4" s="4">
        <v>93040</v>
      </c>
      <c r="E4" s="5">
        <f t="shared" si="0"/>
        <v>3.7113069647463456E-2</v>
      </c>
      <c r="F4" s="5">
        <v>0.06</v>
      </c>
      <c r="G4" s="4">
        <v>1210</v>
      </c>
    </row>
    <row r="5" spans="1:7">
      <c r="A5" s="3">
        <v>42461</v>
      </c>
      <c r="B5" s="4">
        <v>3723</v>
      </c>
      <c r="C5" s="4">
        <v>3500</v>
      </c>
      <c r="D5" s="4">
        <v>96049</v>
      </c>
      <c r="E5" s="5">
        <f t="shared" si="0"/>
        <v>3.876146550198336E-2</v>
      </c>
      <c r="F5" s="5">
        <v>0.06</v>
      </c>
      <c r="G5" s="4">
        <v>1250</v>
      </c>
    </row>
    <row r="6" spans="1:7">
      <c r="A6" s="3">
        <v>42491</v>
      </c>
      <c r="B6" s="4">
        <v>3791</v>
      </c>
      <c r="C6" s="4">
        <v>4000</v>
      </c>
      <c r="D6" s="4">
        <v>104950</v>
      </c>
      <c r="E6" s="5">
        <f t="shared" si="0"/>
        <v>3.6121962839447352E-2</v>
      </c>
      <c r="F6" s="5">
        <v>0.06</v>
      </c>
      <c r="G6" s="4">
        <v>1400</v>
      </c>
    </row>
    <row r="7" spans="1:7">
      <c r="A7" s="3">
        <v>42522</v>
      </c>
      <c r="B7" s="4">
        <v>3862</v>
      </c>
      <c r="C7" s="4">
        <v>4000</v>
      </c>
      <c r="D7" s="4">
        <v>123144</v>
      </c>
      <c r="E7" s="5">
        <f t="shared" si="0"/>
        <v>3.1361657896446439E-2</v>
      </c>
      <c r="F7" s="5">
        <v>0.06</v>
      </c>
      <c r="G7" s="4">
        <v>1459</v>
      </c>
    </row>
    <row r="8" spans="1:7">
      <c r="A8" s="3">
        <v>42552</v>
      </c>
      <c r="B8" s="4">
        <v>3876</v>
      </c>
      <c r="C8" s="4">
        <v>4000</v>
      </c>
      <c r="D8" s="4">
        <v>103940</v>
      </c>
      <c r="E8" s="5">
        <f t="shared" si="0"/>
        <v>3.7290744660380987E-2</v>
      </c>
      <c r="F8" s="5">
        <v>0.06</v>
      </c>
      <c r="G8" s="4">
        <v>1401</v>
      </c>
    </row>
    <row r="9" spans="1:7">
      <c r="A9" s="3">
        <v>42583</v>
      </c>
      <c r="B9" s="4">
        <v>4030</v>
      </c>
      <c r="C9" s="4">
        <v>4500</v>
      </c>
      <c r="D9" s="4">
        <v>104059</v>
      </c>
      <c r="E9" s="5">
        <f t="shared" si="0"/>
        <v>3.8728029291075258E-2</v>
      </c>
      <c r="F9" s="5">
        <v>0.06</v>
      </c>
      <c r="G9" s="4">
        <v>1509</v>
      </c>
    </row>
    <row r="10" spans="1:7">
      <c r="A10" s="3">
        <v>42614</v>
      </c>
      <c r="B10" s="4">
        <v>4077</v>
      </c>
      <c r="C10" s="4">
        <v>4500</v>
      </c>
      <c r="D10" s="4">
        <v>130455</v>
      </c>
      <c r="E10" s="5">
        <f t="shared" si="0"/>
        <v>3.1252155915833045E-2</v>
      </c>
      <c r="F10" s="5">
        <v>0.06</v>
      </c>
      <c r="G10" s="4">
        <v>1498</v>
      </c>
    </row>
    <row r="11" spans="1:7">
      <c r="A11" s="3">
        <v>42644</v>
      </c>
      <c r="B11" s="4">
        <v>4115</v>
      </c>
      <c r="C11" s="4">
        <v>4500</v>
      </c>
      <c r="D11" s="4">
        <v>129405</v>
      </c>
      <c r="E11" s="5">
        <f t="shared" si="0"/>
        <v>3.1799389513542754E-2</v>
      </c>
      <c r="F11" s="5">
        <v>0.06</v>
      </c>
      <c r="G11" s="4">
        <v>1531</v>
      </c>
    </row>
    <row r="12" spans="1:7">
      <c r="A12" s="3">
        <v>42675</v>
      </c>
      <c r="B12" s="4">
        <v>4167</v>
      </c>
      <c r="C12" s="4">
        <v>4500</v>
      </c>
      <c r="D12" s="4">
        <v>149856</v>
      </c>
      <c r="E12" s="5">
        <f t="shared" si="0"/>
        <v>2.7806694426649584E-2</v>
      </c>
      <c r="F12" s="5">
        <v>0.06</v>
      </c>
      <c r="G12" s="4">
        <v>1600</v>
      </c>
    </row>
    <row r="13" spans="1:7">
      <c r="A13" s="3">
        <v>42705</v>
      </c>
      <c r="B13" s="4">
        <v>4282</v>
      </c>
      <c r="C13" s="4">
        <v>4500</v>
      </c>
      <c r="D13" s="4">
        <v>129450</v>
      </c>
      <c r="E13" s="5">
        <f t="shared" si="0"/>
        <v>3.3078408651989188E-2</v>
      </c>
      <c r="F13" s="5">
        <v>0.06</v>
      </c>
      <c r="G13" s="4">
        <v>1775</v>
      </c>
    </row>
    <row r="15" spans="1:7" s="2" customFormat="1">
      <c r="A15" s="1" t="s">
        <v>0</v>
      </c>
      <c r="B15" s="1" t="s">
        <v>7</v>
      </c>
      <c r="C15" s="1" t="s">
        <v>8</v>
      </c>
      <c r="D15" s="7"/>
      <c r="E15" s="1" t="s">
        <v>0</v>
      </c>
      <c r="F15" s="1" t="s">
        <v>9</v>
      </c>
      <c r="G15" s="1" t="s">
        <v>10</v>
      </c>
    </row>
    <row r="16" spans="1:7">
      <c r="A16" s="3">
        <v>42370</v>
      </c>
      <c r="B16" s="4">
        <v>103</v>
      </c>
      <c r="C16" s="8" t="s">
        <v>11</v>
      </c>
      <c r="E16" s="3">
        <v>42370</v>
      </c>
      <c r="F16" s="4">
        <v>400</v>
      </c>
      <c r="G16" s="8" t="s">
        <v>12</v>
      </c>
    </row>
    <row r="17" spans="1:7">
      <c r="A17" s="3">
        <v>42401</v>
      </c>
      <c r="B17" s="4">
        <v>106</v>
      </c>
      <c r="C17" s="8" t="s">
        <v>11</v>
      </c>
      <c r="E17" s="3">
        <v>42401</v>
      </c>
      <c r="F17" s="4">
        <v>459</v>
      </c>
      <c r="G17" s="8" t="s">
        <v>12</v>
      </c>
    </row>
    <row r="18" spans="1:7">
      <c r="A18" s="3">
        <v>42430</v>
      </c>
      <c r="B18" s="4">
        <v>109</v>
      </c>
      <c r="C18" s="8" t="s">
        <v>11</v>
      </c>
      <c r="E18" s="3">
        <v>42430</v>
      </c>
      <c r="F18" s="4">
        <v>500</v>
      </c>
      <c r="G18" s="8" t="s">
        <v>12</v>
      </c>
    </row>
    <row r="19" spans="1:7">
      <c r="A19" s="3">
        <v>42461</v>
      </c>
      <c r="B19" s="4">
        <v>112</v>
      </c>
      <c r="C19" s="8" t="s">
        <v>11</v>
      </c>
      <c r="E19" s="3">
        <v>42461</v>
      </c>
      <c r="F19" s="4">
        <v>520</v>
      </c>
      <c r="G19" s="8" t="s">
        <v>12</v>
      </c>
    </row>
    <row r="20" spans="1:7">
      <c r="A20" s="3">
        <v>42491</v>
      </c>
      <c r="B20" s="4">
        <v>115</v>
      </c>
      <c r="C20" s="8" t="s">
        <v>11</v>
      </c>
      <c r="E20" s="3">
        <v>42491</v>
      </c>
      <c r="F20" s="4">
        <v>600</v>
      </c>
      <c r="G20" s="8" t="s">
        <v>12</v>
      </c>
    </row>
    <row r="21" spans="1:7">
      <c r="A21" s="3">
        <v>42522</v>
      </c>
      <c r="B21" s="4">
        <v>118</v>
      </c>
      <c r="C21" s="8" t="s">
        <v>11</v>
      </c>
      <c r="E21" s="3">
        <v>42522</v>
      </c>
      <c r="F21" s="4">
        <v>524</v>
      </c>
      <c r="G21" s="8" t="s">
        <v>12</v>
      </c>
    </row>
    <row r="22" spans="1:7">
      <c r="A22" s="3">
        <v>42552</v>
      </c>
      <c r="B22" s="4">
        <v>121</v>
      </c>
      <c r="C22" s="8" t="s">
        <v>11</v>
      </c>
      <c r="E22" s="3">
        <v>42552</v>
      </c>
      <c r="F22" s="4">
        <v>527</v>
      </c>
      <c r="G22" s="8" t="s">
        <v>12</v>
      </c>
    </row>
    <row r="23" spans="1:7">
      <c r="A23" s="3">
        <v>42583</v>
      </c>
      <c r="B23" s="4">
        <v>124</v>
      </c>
      <c r="C23" s="8" t="s">
        <v>11</v>
      </c>
      <c r="E23" s="3">
        <v>42583</v>
      </c>
      <c r="F23" s="4">
        <v>601</v>
      </c>
      <c r="G23" s="8" t="s">
        <v>12</v>
      </c>
    </row>
    <row r="24" spans="1:7">
      <c r="A24" s="3">
        <v>42614</v>
      </c>
      <c r="B24" s="4">
        <v>127</v>
      </c>
      <c r="C24" s="8" t="s">
        <v>11</v>
      </c>
      <c r="E24" s="3">
        <v>42614</v>
      </c>
      <c r="F24" s="4">
        <v>588</v>
      </c>
      <c r="G24" s="8" t="s">
        <v>12</v>
      </c>
    </row>
    <row r="25" spans="1:7">
      <c r="A25" s="3">
        <v>42644</v>
      </c>
      <c r="B25" s="4">
        <v>130</v>
      </c>
      <c r="C25" s="8" t="s">
        <v>11</v>
      </c>
      <c r="E25" s="3">
        <v>42644</v>
      </c>
      <c r="F25" s="4">
        <v>512</v>
      </c>
      <c r="G25" s="8" t="s">
        <v>12</v>
      </c>
    </row>
    <row r="26" spans="1:7">
      <c r="A26" s="3">
        <v>42675</v>
      </c>
      <c r="B26" s="4">
        <v>133</v>
      </c>
      <c r="C26" s="8" t="s">
        <v>11</v>
      </c>
      <c r="E26" s="3">
        <v>42675</v>
      </c>
      <c r="F26" s="4">
        <v>545</v>
      </c>
      <c r="G26" s="8" t="s">
        <v>12</v>
      </c>
    </row>
    <row r="27" spans="1:7">
      <c r="A27" s="3">
        <v>42705</v>
      </c>
      <c r="B27" s="4">
        <v>136</v>
      </c>
      <c r="C27" s="8" t="s">
        <v>11</v>
      </c>
      <c r="E27" s="3">
        <v>42705</v>
      </c>
      <c r="F27" s="4">
        <v>599</v>
      </c>
      <c r="G27" s="8" t="s">
        <v>12</v>
      </c>
    </row>
    <row r="28" spans="1:7">
      <c r="A28" s="3">
        <v>42370</v>
      </c>
      <c r="B28" s="4">
        <v>783</v>
      </c>
      <c r="C28" s="8" t="s">
        <v>13</v>
      </c>
      <c r="E28" s="3">
        <v>42370</v>
      </c>
      <c r="F28" s="4">
        <v>300</v>
      </c>
      <c r="G28" s="8" t="s">
        <v>14</v>
      </c>
    </row>
    <row r="29" spans="1:7">
      <c r="A29" s="3">
        <v>42401</v>
      </c>
      <c r="B29" s="4">
        <v>789</v>
      </c>
      <c r="C29" s="8" t="s">
        <v>13</v>
      </c>
      <c r="E29" s="3">
        <v>42401</v>
      </c>
      <c r="F29" s="4">
        <v>320</v>
      </c>
      <c r="G29" s="8" t="s">
        <v>14</v>
      </c>
    </row>
    <row r="30" spans="1:7">
      <c r="A30" s="3">
        <v>42430</v>
      </c>
      <c r="B30" s="4">
        <v>795</v>
      </c>
      <c r="C30" s="8" t="s">
        <v>13</v>
      </c>
      <c r="E30" s="3">
        <v>42430</v>
      </c>
      <c r="F30" s="4">
        <v>315</v>
      </c>
      <c r="G30" s="8" t="s">
        <v>14</v>
      </c>
    </row>
    <row r="31" spans="1:7">
      <c r="A31" s="3">
        <v>42461</v>
      </c>
      <c r="B31" s="4">
        <v>801</v>
      </c>
      <c r="C31" s="8" t="s">
        <v>13</v>
      </c>
      <c r="E31" s="3">
        <v>42461</v>
      </c>
      <c r="F31" s="4">
        <v>321</v>
      </c>
      <c r="G31" s="8" t="s">
        <v>14</v>
      </c>
    </row>
    <row r="32" spans="1:7">
      <c r="A32" s="3">
        <v>42491</v>
      </c>
      <c r="B32" s="4">
        <v>807</v>
      </c>
      <c r="C32" s="8" t="s">
        <v>13</v>
      </c>
      <c r="E32" s="3">
        <v>42491</v>
      </c>
      <c r="F32" s="4">
        <v>319</v>
      </c>
      <c r="G32" s="8" t="s">
        <v>14</v>
      </c>
    </row>
    <row r="33" spans="1:7">
      <c r="A33" s="3">
        <v>42522</v>
      </c>
      <c r="B33" s="4">
        <v>813</v>
      </c>
      <c r="C33" s="8" t="s">
        <v>13</v>
      </c>
      <c r="E33" s="3">
        <v>42522</v>
      </c>
      <c r="F33" s="4">
        <v>327</v>
      </c>
      <c r="G33" s="8" t="s">
        <v>14</v>
      </c>
    </row>
    <row r="34" spans="1:7">
      <c r="A34" s="3">
        <v>42552</v>
      </c>
      <c r="B34" s="4">
        <v>819</v>
      </c>
      <c r="C34" s="8" t="s">
        <v>13</v>
      </c>
      <c r="E34" s="3">
        <v>42552</v>
      </c>
      <c r="F34" s="4">
        <v>322</v>
      </c>
      <c r="G34" s="8" t="s">
        <v>14</v>
      </c>
    </row>
    <row r="35" spans="1:7">
      <c r="A35" s="3">
        <v>42583</v>
      </c>
      <c r="B35" s="4">
        <v>825</v>
      </c>
      <c r="C35" s="8" t="s">
        <v>13</v>
      </c>
      <c r="E35" s="3">
        <v>42583</v>
      </c>
      <c r="F35" s="4">
        <v>329</v>
      </c>
      <c r="G35" s="8" t="s">
        <v>14</v>
      </c>
    </row>
    <row r="36" spans="1:7">
      <c r="A36" s="3">
        <v>42614</v>
      </c>
      <c r="B36" s="4">
        <v>831</v>
      </c>
      <c r="C36" s="8" t="s">
        <v>13</v>
      </c>
      <c r="E36" s="3">
        <v>42614</v>
      </c>
      <c r="F36" s="4">
        <v>335</v>
      </c>
      <c r="G36" s="8" t="s">
        <v>14</v>
      </c>
    </row>
    <row r="37" spans="1:7">
      <c r="A37" s="3">
        <v>42644</v>
      </c>
      <c r="B37" s="4">
        <v>837</v>
      </c>
      <c r="C37" s="8" t="s">
        <v>13</v>
      </c>
      <c r="E37" s="3">
        <v>42644</v>
      </c>
      <c r="F37" s="4">
        <v>333</v>
      </c>
      <c r="G37" s="8" t="s">
        <v>14</v>
      </c>
    </row>
    <row r="38" spans="1:7">
      <c r="A38" s="3">
        <v>42675</v>
      </c>
      <c r="B38" s="4">
        <v>843</v>
      </c>
      <c r="C38" s="8" t="s">
        <v>13</v>
      </c>
      <c r="E38" s="3">
        <v>42675</v>
      </c>
      <c r="F38" s="4">
        <v>341</v>
      </c>
      <c r="G38" s="8" t="s">
        <v>14</v>
      </c>
    </row>
    <row r="39" spans="1:7">
      <c r="A39" s="3">
        <v>42705</v>
      </c>
      <c r="B39" s="4">
        <v>849</v>
      </c>
      <c r="C39" s="8" t="s">
        <v>13</v>
      </c>
      <c r="E39" s="3">
        <v>42705</v>
      </c>
      <c r="F39" s="4">
        <v>329</v>
      </c>
      <c r="G39" s="8" t="s">
        <v>14</v>
      </c>
    </row>
    <row r="40" spans="1:7">
      <c r="A40" s="3">
        <v>42370</v>
      </c>
      <c r="B40" s="4">
        <v>513</v>
      </c>
      <c r="C40" s="8" t="s">
        <v>15</v>
      </c>
      <c r="E40" s="3">
        <v>42370</v>
      </c>
      <c r="F40" s="4">
        <v>300</v>
      </c>
      <c r="G40" s="8" t="s">
        <v>16</v>
      </c>
    </row>
    <row r="41" spans="1:7">
      <c r="A41" s="3">
        <v>42401</v>
      </c>
      <c r="B41" s="4">
        <v>516</v>
      </c>
      <c r="C41" s="8" t="s">
        <v>15</v>
      </c>
      <c r="E41" s="3">
        <v>42401</v>
      </c>
      <c r="F41" s="4">
        <v>421</v>
      </c>
      <c r="G41" s="8" t="s">
        <v>16</v>
      </c>
    </row>
    <row r="42" spans="1:7">
      <c r="A42" s="3">
        <v>42430</v>
      </c>
      <c r="B42" s="4">
        <v>569</v>
      </c>
      <c r="C42" s="8" t="s">
        <v>15</v>
      </c>
      <c r="E42" s="3">
        <v>42430</v>
      </c>
      <c r="F42" s="4">
        <v>395</v>
      </c>
      <c r="G42" s="8" t="s">
        <v>16</v>
      </c>
    </row>
    <row r="43" spans="1:7">
      <c r="A43" s="3">
        <v>42461</v>
      </c>
      <c r="B43" s="4">
        <v>580</v>
      </c>
      <c r="C43" s="8" t="s">
        <v>15</v>
      </c>
      <c r="E43" s="3">
        <v>42461</v>
      </c>
      <c r="F43" s="4">
        <v>410</v>
      </c>
      <c r="G43" s="8" t="s">
        <v>16</v>
      </c>
    </row>
    <row r="44" spans="1:7">
      <c r="A44" s="3">
        <v>42491</v>
      </c>
      <c r="B44" s="4">
        <v>609</v>
      </c>
      <c r="C44" s="8" t="s">
        <v>15</v>
      </c>
      <c r="E44" s="3">
        <v>42491</v>
      </c>
      <c r="F44" s="4">
        <v>481</v>
      </c>
      <c r="G44" s="8" t="s">
        <v>16</v>
      </c>
    </row>
    <row r="45" spans="1:7">
      <c r="A45" s="3">
        <v>42522</v>
      </c>
      <c r="B45" s="4">
        <v>610</v>
      </c>
      <c r="C45" s="8" t="s">
        <v>15</v>
      </c>
      <c r="E45" s="3">
        <v>42522</v>
      </c>
      <c r="F45" s="4">
        <v>608</v>
      </c>
      <c r="G45" s="8" t="s">
        <v>16</v>
      </c>
    </row>
    <row r="46" spans="1:7">
      <c r="A46" s="3">
        <v>42552</v>
      </c>
      <c r="B46" s="4">
        <v>610</v>
      </c>
      <c r="C46" s="8" t="s">
        <v>15</v>
      </c>
      <c r="E46" s="3">
        <v>42552</v>
      </c>
      <c r="F46" s="4">
        <v>552</v>
      </c>
      <c r="G46" s="8" t="s">
        <v>16</v>
      </c>
    </row>
    <row r="47" spans="1:7">
      <c r="A47" s="3">
        <v>42583</v>
      </c>
      <c r="B47" s="4">
        <v>625</v>
      </c>
      <c r="C47" s="8" t="s">
        <v>15</v>
      </c>
      <c r="E47" s="3">
        <v>42583</v>
      </c>
      <c r="F47" s="4">
        <v>579</v>
      </c>
      <c r="G47" s="8" t="s">
        <v>16</v>
      </c>
    </row>
    <row r="48" spans="1:7">
      <c r="A48" s="3">
        <v>42614</v>
      </c>
      <c r="B48" s="4">
        <v>635</v>
      </c>
      <c r="C48" s="8" t="s">
        <v>15</v>
      </c>
      <c r="E48" s="3">
        <v>42614</v>
      </c>
      <c r="F48" s="4">
        <v>575</v>
      </c>
      <c r="G48" s="8" t="s">
        <v>16</v>
      </c>
    </row>
    <row r="49" spans="1:7">
      <c r="A49" s="3">
        <v>42644</v>
      </c>
      <c r="B49" s="4">
        <v>640</v>
      </c>
      <c r="C49" s="8" t="s">
        <v>15</v>
      </c>
      <c r="E49" s="3">
        <v>42644</v>
      </c>
      <c r="F49" s="4">
        <v>686</v>
      </c>
      <c r="G49" s="8" t="s">
        <v>16</v>
      </c>
    </row>
    <row r="50" spans="1:7">
      <c r="A50" s="3">
        <v>42675</v>
      </c>
      <c r="B50" s="4">
        <v>650</v>
      </c>
      <c r="C50" s="8" t="s">
        <v>15</v>
      </c>
      <c r="E50" s="3">
        <v>42675</v>
      </c>
      <c r="F50" s="4">
        <v>714</v>
      </c>
      <c r="G50" s="8" t="s">
        <v>16</v>
      </c>
    </row>
    <row r="51" spans="1:7">
      <c r="A51" s="3">
        <v>42705</v>
      </c>
      <c r="B51" s="4">
        <v>655</v>
      </c>
      <c r="C51" s="8" t="s">
        <v>15</v>
      </c>
      <c r="E51" s="3">
        <v>42705</v>
      </c>
      <c r="F51" s="4">
        <v>847</v>
      </c>
      <c r="G51" s="8" t="s">
        <v>16</v>
      </c>
    </row>
    <row r="52" spans="1:7">
      <c r="A52" s="3">
        <v>42370</v>
      </c>
      <c r="B52" s="4">
        <v>200</v>
      </c>
      <c r="C52" s="8" t="s">
        <v>17</v>
      </c>
    </row>
    <row r="53" spans="1:7">
      <c r="A53" s="3">
        <v>42401</v>
      </c>
      <c r="B53" s="4">
        <v>240</v>
      </c>
      <c r="C53" s="8" t="s">
        <v>17</v>
      </c>
    </row>
    <row r="54" spans="1:7">
      <c r="A54" s="3">
        <v>42430</v>
      </c>
      <c r="B54" s="4">
        <v>240</v>
      </c>
      <c r="C54" s="8" t="s">
        <v>17</v>
      </c>
    </row>
    <row r="55" spans="1:7">
      <c r="A55" s="3">
        <v>42461</v>
      </c>
      <c r="B55" s="4">
        <v>280</v>
      </c>
      <c r="C55" s="8" t="s">
        <v>17</v>
      </c>
    </row>
    <row r="56" spans="1:7">
      <c r="A56" s="3">
        <v>42491</v>
      </c>
      <c r="B56" s="4">
        <v>285</v>
      </c>
      <c r="C56" s="8" t="s">
        <v>17</v>
      </c>
    </row>
    <row r="57" spans="1:7">
      <c r="A57" s="3">
        <v>42522</v>
      </c>
      <c r="B57" s="4">
        <v>290</v>
      </c>
      <c r="C57" s="8" t="s">
        <v>17</v>
      </c>
    </row>
    <row r="58" spans="1:7">
      <c r="A58" s="3">
        <v>42552</v>
      </c>
      <c r="B58" s="4">
        <v>295</v>
      </c>
      <c r="C58" s="8" t="s">
        <v>17</v>
      </c>
    </row>
    <row r="59" spans="1:7">
      <c r="A59" s="3">
        <v>42583</v>
      </c>
      <c r="B59" s="4">
        <v>300</v>
      </c>
      <c r="C59" s="8" t="s">
        <v>17</v>
      </c>
    </row>
    <row r="60" spans="1:7">
      <c r="A60" s="3">
        <v>42614</v>
      </c>
      <c r="B60" s="4">
        <v>310</v>
      </c>
      <c r="C60" s="8" t="s">
        <v>17</v>
      </c>
    </row>
    <row r="61" spans="1:7">
      <c r="A61" s="3">
        <v>42644</v>
      </c>
      <c r="B61" s="4">
        <v>310</v>
      </c>
      <c r="C61" s="8" t="s">
        <v>17</v>
      </c>
    </row>
    <row r="62" spans="1:7">
      <c r="A62" s="3">
        <v>42675</v>
      </c>
      <c r="B62" s="4">
        <v>315</v>
      </c>
      <c r="C62" s="8" t="s">
        <v>17</v>
      </c>
    </row>
    <row r="63" spans="1:7">
      <c r="A63" s="3">
        <v>42705</v>
      </c>
      <c r="B63" s="4">
        <v>320</v>
      </c>
      <c r="C63" s="8" t="s">
        <v>17</v>
      </c>
    </row>
    <row r="64" spans="1:7">
      <c r="A64" s="3">
        <v>42370</v>
      </c>
      <c r="B64" s="4">
        <v>1000</v>
      </c>
      <c r="C64" s="8" t="s">
        <v>18</v>
      </c>
    </row>
    <row r="65" spans="1:3">
      <c r="A65" s="3">
        <v>42401</v>
      </c>
      <c r="B65" s="4">
        <v>1100</v>
      </c>
      <c r="C65" s="8" t="s">
        <v>18</v>
      </c>
    </row>
    <row r="66" spans="1:3">
      <c r="A66" s="3">
        <v>42430</v>
      </c>
      <c r="B66" s="4">
        <v>1100</v>
      </c>
      <c r="C66" s="8" t="s">
        <v>18</v>
      </c>
    </row>
    <row r="67" spans="1:3">
      <c r="A67" s="3">
        <v>42461</v>
      </c>
      <c r="B67" s="4">
        <v>1250</v>
      </c>
      <c r="C67" s="8" t="s">
        <v>18</v>
      </c>
    </row>
    <row r="68" spans="1:3">
      <c r="A68" s="3">
        <v>42491</v>
      </c>
      <c r="B68" s="4">
        <v>1250</v>
      </c>
      <c r="C68" s="8" t="s">
        <v>18</v>
      </c>
    </row>
    <row r="69" spans="1:3">
      <c r="A69" s="3">
        <v>42522</v>
      </c>
      <c r="B69" s="4">
        <v>1275</v>
      </c>
      <c r="C69" s="8" t="s">
        <v>18</v>
      </c>
    </row>
    <row r="70" spans="1:3">
      <c r="A70" s="3">
        <v>42552</v>
      </c>
      <c r="B70" s="4">
        <v>1275</v>
      </c>
      <c r="C70" s="8" t="s">
        <v>18</v>
      </c>
    </row>
    <row r="71" spans="1:3">
      <c r="A71" s="3">
        <v>42583</v>
      </c>
      <c r="B71" s="4">
        <v>1400</v>
      </c>
      <c r="C71" s="8" t="s">
        <v>18</v>
      </c>
    </row>
    <row r="72" spans="1:3">
      <c r="A72" s="3">
        <v>42614</v>
      </c>
      <c r="B72" s="4">
        <v>1410</v>
      </c>
      <c r="C72" s="8" t="s">
        <v>18</v>
      </c>
    </row>
    <row r="73" spans="1:3">
      <c r="A73" s="3">
        <v>42644</v>
      </c>
      <c r="B73" s="4">
        <v>1411</v>
      </c>
      <c r="C73" s="8" t="s">
        <v>18</v>
      </c>
    </row>
    <row r="74" spans="1:3">
      <c r="A74" s="3">
        <v>42675</v>
      </c>
      <c r="B74" s="4">
        <v>1425</v>
      </c>
      <c r="C74" s="8" t="s">
        <v>18</v>
      </c>
    </row>
    <row r="75" spans="1:3">
      <c r="A75" s="3">
        <v>42705</v>
      </c>
      <c r="B75" s="4">
        <v>1520</v>
      </c>
      <c r="C75" s="8" t="s">
        <v>18</v>
      </c>
    </row>
    <row r="76" spans="1:3">
      <c r="A76" s="3">
        <v>42370</v>
      </c>
      <c r="B76" s="4">
        <v>620</v>
      </c>
      <c r="C76" s="8" t="s">
        <v>19</v>
      </c>
    </row>
    <row r="77" spans="1:3">
      <c r="A77" s="3">
        <v>42401</v>
      </c>
      <c r="B77" s="4">
        <v>630</v>
      </c>
      <c r="C77" s="8" t="s">
        <v>19</v>
      </c>
    </row>
    <row r="78" spans="1:3">
      <c r="A78" s="3">
        <v>42430</v>
      </c>
      <c r="B78" s="4">
        <v>640</v>
      </c>
      <c r="C78" s="8" t="s">
        <v>19</v>
      </c>
    </row>
    <row r="79" spans="1:3">
      <c r="A79" s="3">
        <v>42461</v>
      </c>
      <c r="B79" s="4">
        <v>700</v>
      </c>
      <c r="C79" s="8" t="s">
        <v>19</v>
      </c>
    </row>
    <row r="80" spans="1:3">
      <c r="A80" s="3">
        <v>42491</v>
      </c>
      <c r="B80" s="4">
        <v>725</v>
      </c>
      <c r="C80" s="8" t="s">
        <v>19</v>
      </c>
    </row>
    <row r="81" spans="1:3">
      <c r="A81" s="3">
        <v>42522</v>
      </c>
      <c r="B81" s="4">
        <v>756</v>
      </c>
      <c r="C81" s="8" t="s">
        <v>19</v>
      </c>
    </row>
    <row r="82" spans="1:3">
      <c r="A82" s="3">
        <v>42552</v>
      </c>
      <c r="B82" s="4">
        <v>756</v>
      </c>
      <c r="C82" s="8" t="s">
        <v>19</v>
      </c>
    </row>
    <row r="83" spans="1:3">
      <c r="A83" s="3">
        <v>42583</v>
      </c>
      <c r="B83" s="4">
        <v>756</v>
      </c>
      <c r="C83" s="8" t="s">
        <v>19</v>
      </c>
    </row>
    <row r="84" spans="1:3">
      <c r="A84" s="3">
        <v>42614</v>
      </c>
      <c r="B84" s="4">
        <v>764</v>
      </c>
      <c r="C84" s="8" t="s">
        <v>19</v>
      </c>
    </row>
    <row r="85" spans="1:3">
      <c r="A85" s="3">
        <v>42644</v>
      </c>
      <c r="B85" s="4">
        <v>787</v>
      </c>
      <c r="C85" s="8" t="s">
        <v>19</v>
      </c>
    </row>
    <row r="86" spans="1:3">
      <c r="A86" s="3">
        <v>42675</v>
      </c>
      <c r="B86" s="4">
        <v>801</v>
      </c>
      <c r="C86" s="8" t="s">
        <v>19</v>
      </c>
    </row>
    <row r="87" spans="1:3">
      <c r="A87" s="3">
        <v>42705</v>
      </c>
      <c r="B87" s="4">
        <v>802</v>
      </c>
      <c r="C87" s="8" t="s">
        <v>19</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3"/>
  <sheetViews>
    <sheetView zoomScale="70" zoomScaleNormal="70" workbookViewId="0">
      <selection activeCell="A2" sqref="A2"/>
    </sheetView>
  </sheetViews>
  <sheetFormatPr defaultRowHeight="14.4"/>
  <cols>
    <col min="1" max="1" width="17.33203125" bestFit="1" customWidth="1"/>
    <col min="2" max="2" width="20.33203125" customWidth="1"/>
    <col min="13" max="13" width="4" customWidth="1"/>
    <col min="16" max="16" width="22.5546875" bestFit="1" customWidth="1"/>
    <col min="17" max="17" width="21.6640625" bestFit="1" customWidth="1"/>
    <col min="18" max="18" width="19.5546875" bestFit="1" customWidth="1"/>
    <col min="19" max="19" width="16.44140625" bestFit="1" customWidth="1"/>
    <col min="20" max="20" width="18.109375" bestFit="1" customWidth="1"/>
    <col min="21" max="21" width="23.88671875" bestFit="1" customWidth="1"/>
    <col min="22" max="22" width="14" bestFit="1" customWidth="1"/>
    <col min="23" max="23" width="15" bestFit="1" customWidth="1"/>
  </cols>
  <sheetData>
    <row r="1" spans="1:23">
      <c r="E1" s="40"/>
      <c r="F1" s="40"/>
      <c r="G1" s="40"/>
      <c r="H1" s="40"/>
      <c r="I1" s="40"/>
      <c r="J1" s="40"/>
      <c r="K1" s="40"/>
      <c r="L1" s="40"/>
      <c r="M1" s="18"/>
      <c r="N1" s="18"/>
      <c r="O1" s="18"/>
      <c r="P1" s="18"/>
      <c r="Q1" s="18"/>
      <c r="R1" s="18"/>
      <c r="S1" s="18"/>
    </row>
    <row r="2" spans="1:23">
      <c r="A2" s="12" t="s">
        <v>42</v>
      </c>
      <c r="B2" s="12"/>
      <c r="E2" s="40"/>
      <c r="F2" s="40"/>
      <c r="G2" s="40"/>
      <c r="H2" s="40"/>
      <c r="I2" s="40"/>
      <c r="J2" s="40"/>
      <c r="K2" s="40"/>
      <c r="L2" s="40"/>
      <c r="M2" s="18"/>
      <c r="N2" s="18"/>
      <c r="O2" s="18"/>
      <c r="P2" s="18"/>
      <c r="Q2" s="18"/>
      <c r="R2" s="18"/>
      <c r="S2" s="18"/>
    </row>
    <row r="3" spans="1:23" ht="24" customHeight="1">
      <c r="A3" s="15" t="s">
        <v>8</v>
      </c>
      <c r="B3" s="15" t="s">
        <v>20</v>
      </c>
      <c r="E3" s="40"/>
      <c r="F3" s="40"/>
      <c r="G3" s="40"/>
      <c r="H3" s="40"/>
      <c r="I3" s="40"/>
      <c r="J3" s="40"/>
      <c r="K3" s="40"/>
      <c r="L3" s="40"/>
      <c r="M3" s="18"/>
      <c r="N3" s="18"/>
      <c r="O3" s="18"/>
      <c r="P3" s="18"/>
      <c r="Q3" s="18"/>
      <c r="R3" s="18"/>
      <c r="S3" s="18"/>
    </row>
    <row r="4" spans="1:23">
      <c r="A4" s="10" t="s">
        <v>11</v>
      </c>
      <c r="B4" s="10">
        <f>SUMIF(Table3[Ad Location],A4,Table3['# of Scans])</f>
        <v>1434</v>
      </c>
      <c r="E4" s="40"/>
      <c r="F4" s="40"/>
      <c r="G4" s="40"/>
      <c r="H4" s="40"/>
      <c r="I4" s="40"/>
      <c r="J4" s="40"/>
      <c r="K4" s="40"/>
      <c r="L4" s="40"/>
      <c r="M4" s="18"/>
      <c r="N4" s="18"/>
      <c r="O4" s="18"/>
      <c r="P4" s="18"/>
      <c r="Q4" s="18"/>
      <c r="R4" s="18"/>
      <c r="S4" s="18"/>
    </row>
    <row r="5" spans="1:23">
      <c r="A5" s="10" t="s">
        <v>13</v>
      </c>
      <c r="B5" s="10">
        <f>SUMIF(Table3[Ad Location],A5,Table3['# of Scans])</f>
        <v>9792</v>
      </c>
      <c r="E5" s="40"/>
      <c r="F5" s="40"/>
      <c r="G5" s="40"/>
      <c r="H5" s="40"/>
      <c r="I5" s="40"/>
      <c r="J5" s="40"/>
      <c r="K5" s="40"/>
      <c r="L5" s="40"/>
      <c r="M5" s="18"/>
      <c r="N5" s="18"/>
      <c r="O5" s="18"/>
      <c r="P5" s="38"/>
      <c r="Q5" s="39"/>
      <c r="R5" s="39"/>
      <c r="S5" s="39"/>
      <c r="T5" s="20"/>
      <c r="U5" s="20"/>
      <c r="V5" s="20"/>
      <c r="W5" s="20"/>
    </row>
    <row r="6" spans="1:23">
      <c r="A6" s="10" t="s">
        <v>15</v>
      </c>
      <c r="B6" s="10">
        <f>SUMIF(Table3[Ad Location],A6,Table3['# of Scans])</f>
        <v>7212</v>
      </c>
      <c r="E6" s="40"/>
      <c r="F6" s="40"/>
      <c r="G6" s="40"/>
      <c r="H6" s="40"/>
      <c r="I6" s="40"/>
      <c r="J6" s="40"/>
      <c r="K6" s="40"/>
      <c r="L6" s="40"/>
      <c r="M6" s="18"/>
      <c r="N6" s="18"/>
      <c r="O6" s="18"/>
      <c r="P6" s="38"/>
      <c r="Q6" s="39"/>
      <c r="R6" s="39"/>
      <c r="S6" s="39"/>
      <c r="T6" s="20"/>
      <c r="U6" s="20"/>
      <c r="V6" s="20"/>
      <c r="W6" s="20"/>
    </row>
    <row r="7" spans="1:23">
      <c r="A7" s="10" t="s">
        <v>17</v>
      </c>
      <c r="B7" s="10">
        <f>SUMIF(Table3[Ad Location],A7,Table3['# of Scans])</f>
        <v>3385</v>
      </c>
      <c r="E7" s="40"/>
      <c r="F7" s="40"/>
      <c r="G7" s="40"/>
      <c r="H7" s="40"/>
      <c r="I7" s="40"/>
      <c r="J7" s="40"/>
      <c r="K7" s="40"/>
      <c r="L7" s="40"/>
      <c r="M7" s="18"/>
      <c r="N7" s="18"/>
      <c r="O7" s="18"/>
      <c r="P7" s="38"/>
      <c r="Q7" s="39"/>
      <c r="R7" s="39"/>
      <c r="S7" s="39"/>
      <c r="T7" s="20"/>
      <c r="U7" s="20"/>
      <c r="V7" s="20"/>
      <c r="W7" s="20"/>
    </row>
    <row r="8" spans="1:23">
      <c r="A8" s="10" t="s">
        <v>18</v>
      </c>
      <c r="B8" s="10">
        <f>SUMIF(Table3[Ad Location],A8,Table3['# of Scans])</f>
        <v>15416</v>
      </c>
      <c r="E8" s="40"/>
      <c r="F8" s="40"/>
      <c r="G8" s="40"/>
      <c r="H8" s="40"/>
      <c r="I8" s="40"/>
      <c r="J8" s="40"/>
      <c r="K8" s="40"/>
      <c r="L8" s="40"/>
      <c r="M8" s="18"/>
      <c r="N8" s="18"/>
      <c r="O8" s="18"/>
      <c r="P8" s="38"/>
      <c r="Q8" s="39"/>
      <c r="R8" s="39"/>
      <c r="S8" s="39"/>
      <c r="T8" s="20"/>
      <c r="U8" s="20"/>
      <c r="V8" s="20"/>
      <c r="W8" s="20"/>
    </row>
    <row r="9" spans="1:23">
      <c r="A9" s="13" t="s">
        <v>19</v>
      </c>
      <c r="B9" s="10">
        <f>SUMIF(Table3[Ad Location],A9,Table3['# of Scans])</f>
        <v>8737</v>
      </c>
      <c r="E9" s="40"/>
      <c r="F9" s="40"/>
      <c r="G9" s="40"/>
      <c r="H9" s="40"/>
      <c r="I9" s="40"/>
      <c r="J9" s="40"/>
      <c r="K9" s="40"/>
      <c r="L9" s="40"/>
      <c r="M9" s="18"/>
      <c r="N9" s="18"/>
      <c r="O9" s="18"/>
      <c r="P9" s="38"/>
      <c r="Q9" s="39"/>
      <c r="R9" s="39"/>
      <c r="S9" s="39"/>
      <c r="T9" s="20"/>
      <c r="U9" s="20"/>
      <c r="V9" s="20"/>
      <c r="W9" s="20"/>
    </row>
    <row r="10" spans="1:23">
      <c r="A10" s="12"/>
      <c r="B10" s="12"/>
      <c r="E10" s="40"/>
      <c r="F10" s="40"/>
      <c r="G10" s="40"/>
      <c r="H10" s="40"/>
      <c r="I10" s="40"/>
      <c r="J10" s="40"/>
      <c r="K10" s="40"/>
      <c r="L10" s="40"/>
      <c r="M10" s="18"/>
      <c r="N10" s="18"/>
      <c r="O10" s="18"/>
      <c r="P10" s="38"/>
      <c r="Q10" s="39"/>
      <c r="R10" s="39"/>
      <c r="S10" s="39"/>
      <c r="T10" s="20"/>
      <c r="U10" s="20"/>
      <c r="V10" s="20"/>
      <c r="W10" s="20"/>
    </row>
    <row r="11" spans="1:23">
      <c r="E11" s="40"/>
      <c r="F11" s="40"/>
      <c r="G11" s="40"/>
      <c r="H11" s="40"/>
      <c r="I11" s="40"/>
      <c r="J11" s="40"/>
      <c r="K11" s="40"/>
      <c r="L11" s="40"/>
      <c r="M11" s="18"/>
      <c r="N11" s="18"/>
      <c r="O11" s="18"/>
      <c r="P11" s="38"/>
      <c r="Q11" s="39"/>
      <c r="R11" s="39"/>
      <c r="S11" s="39"/>
      <c r="T11" s="20"/>
      <c r="U11" s="20"/>
      <c r="V11" s="20"/>
      <c r="W11" s="20"/>
    </row>
    <row r="12" spans="1:23">
      <c r="E12" s="40"/>
      <c r="F12" s="40"/>
      <c r="G12" s="40"/>
      <c r="H12" s="40"/>
      <c r="I12" s="40"/>
      <c r="J12" s="40"/>
      <c r="K12" s="40"/>
      <c r="L12" s="40"/>
      <c r="M12" s="18"/>
      <c r="N12" s="18"/>
      <c r="O12" s="18"/>
      <c r="P12" s="38"/>
      <c r="Q12" s="39"/>
      <c r="R12" s="39"/>
      <c r="S12" s="39"/>
      <c r="T12" s="20"/>
      <c r="U12" s="20"/>
      <c r="V12" s="20"/>
      <c r="W12" s="20"/>
    </row>
    <row r="13" spans="1:23">
      <c r="E13" s="40"/>
      <c r="F13" s="40"/>
      <c r="G13" s="40"/>
      <c r="H13" s="40"/>
      <c r="I13" s="40"/>
      <c r="J13" s="40"/>
      <c r="K13" s="40"/>
      <c r="L13" s="40"/>
      <c r="M13" s="18"/>
      <c r="N13" s="18"/>
      <c r="O13" s="18"/>
      <c r="P13" s="38"/>
      <c r="Q13" s="39"/>
      <c r="R13" s="39"/>
      <c r="S13" s="39"/>
      <c r="T13" s="20"/>
      <c r="U13" s="20"/>
      <c r="V13" s="20"/>
      <c r="W13" s="20"/>
    </row>
    <row r="14" spans="1:23">
      <c r="E14" s="40"/>
      <c r="F14" s="40"/>
      <c r="G14" s="40"/>
      <c r="H14" s="40"/>
      <c r="I14" s="40"/>
      <c r="J14" s="40"/>
      <c r="K14" s="40"/>
      <c r="L14" s="40"/>
      <c r="M14" s="18"/>
      <c r="N14" s="18"/>
      <c r="O14" s="18"/>
      <c r="P14" s="38"/>
      <c r="Q14" s="39"/>
      <c r="R14" s="39"/>
      <c r="S14" s="39"/>
      <c r="T14" s="20"/>
      <c r="U14" s="20"/>
      <c r="V14" s="20"/>
      <c r="W14" s="20"/>
    </row>
    <row r="15" spans="1:23">
      <c r="E15" s="40"/>
      <c r="F15" s="40"/>
      <c r="G15" s="40"/>
      <c r="H15" s="40"/>
      <c r="I15" s="40"/>
      <c r="J15" s="40"/>
      <c r="K15" s="40"/>
      <c r="L15" s="40"/>
      <c r="M15" s="18"/>
      <c r="N15" s="18"/>
      <c r="O15" s="18"/>
      <c r="P15" s="38"/>
      <c r="Q15" s="39"/>
      <c r="R15" s="39"/>
      <c r="S15" s="39"/>
      <c r="T15" s="20"/>
      <c r="U15" s="20"/>
      <c r="V15" s="20"/>
      <c r="W15" s="20"/>
    </row>
    <row r="16" spans="1:23">
      <c r="E16" s="40"/>
      <c r="F16" s="40"/>
      <c r="G16" s="40"/>
      <c r="H16" s="40"/>
      <c r="I16" s="40"/>
      <c r="J16" s="40"/>
      <c r="K16" s="40"/>
      <c r="L16" s="40"/>
      <c r="M16" s="18"/>
      <c r="N16" s="18"/>
      <c r="O16" s="18"/>
      <c r="P16" s="38"/>
      <c r="Q16" s="39"/>
      <c r="R16" s="39"/>
      <c r="S16" s="39"/>
      <c r="T16" s="20"/>
      <c r="U16" s="20"/>
      <c r="V16" s="20"/>
      <c r="W16" s="20"/>
    </row>
    <row r="17" spans="1:23">
      <c r="A17" t="s">
        <v>43</v>
      </c>
      <c r="E17" s="40"/>
      <c r="F17" s="40"/>
      <c r="G17" s="40"/>
      <c r="H17" s="40"/>
      <c r="I17" s="40"/>
      <c r="J17" s="40"/>
      <c r="K17" s="40"/>
      <c r="L17" s="40"/>
      <c r="M17" s="18"/>
      <c r="N17" s="18"/>
      <c r="O17" s="18"/>
      <c r="P17" s="38"/>
      <c r="Q17" s="39"/>
      <c r="R17" s="39"/>
      <c r="S17" s="39"/>
      <c r="T17" s="20"/>
      <c r="U17" s="20"/>
      <c r="V17" s="20"/>
      <c r="W17" s="20"/>
    </row>
    <row r="18" spans="1:23" ht="27" customHeight="1">
      <c r="A18" t="s">
        <v>0</v>
      </c>
      <c r="B18" t="s">
        <v>11</v>
      </c>
      <c r="C18" t="s">
        <v>17</v>
      </c>
      <c r="D18" t="s">
        <v>18</v>
      </c>
      <c r="E18" s="40" t="s">
        <v>19</v>
      </c>
      <c r="F18" s="40" t="s">
        <v>15</v>
      </c>
      <c r="G18" s="40" t="s">
        <v>13</v>
      </c>
      <c r="H18" s="40"/>
      <c r="I18" s="40"/>
      <c r="J18" s="40"/>
      <c r="K18" s="40"/>
      <c r="L18" s="40"/>
      <c r="M18" s="18"/>
      <c r="N18" s="18"/>
      <c r="O18" s="18"/>
      <c r="P18" s="18"/>
      <c r="Q18" s="18"/>
      <c r="R18" s="18"/>
      <c r="S18" s="18"/>
    </row>
    <row r="19" spans="1:23">
      <c r="A19" s="45">
        <v>42370</v>
      </c>
      <c r="B19">
        <v>103</v>
      </c>
      <c r="C19">
        <v>200</v>
      </c>
      <c r="D19">
        <v>1000</v>
      </c>
      <c r="E19" s="40">
        <v>620</v>
      </c>
      <c r="F19" s="40">
        <v>513</v>
      </c>
      <c r="G19" s="40">
        <v>783</v>
      </c>
      <c r="H19" s="40"/>
      <c r="I19" s="40"/>
      <c r="J19" s="40"/>
      <c r="K19" s="40"/>
      <c r="L19" s="40"/>
      <c r="M19" s="18"/>
      <c r="N19" s="18"/>
      <c r="O19" s="18"/>
      <c r="P19" s="18"/>
      <c r="Q19" s="18"/>
      <c r="R19" s="18"/>
      <c r="S19" s="18"/>
    </row>
    <row r="20" spans="1:23">
      <c r="A20" s="45">
        <v>42401</v>
      </c>
      <c r="B20">
        <v>106</v>
      </c>
      <c r="C20">
        <v>240</v>
      </c>
      <c r="D20">
        <v>1100</v>
      </c>
      <c r="E20" s="40">
        <v>630</v>
      </c>
      <c r="F20" s="40">
        <v>516</v>
      </c>
      <c r="G20" s="40">
        <v>789</v>
      </c>
      <c r="H20" s="40"/>
      <c r="I20" s="40"/>
      <c r="J20" s="40"/>
      <c r="K20" s="40"/>
      <c r="L20" s="40"/>
      <c r="M20" s="18"/>
      <c r="N20" s="18"/>
      <c r="O20" s="18"/>
      <c r="P20" s="18"/>
      <c r="Q20" s="18"/>
      <c r="R20" s="18"/>
      <c r="S20" s="18"/>
    </row>
    <row r="21" spans="1:23">
      <c r="A21" s="45">
        <v>42430</v>
      </c>
      <c r="B21">
        <v>109</v>
      </c>
      <c r="C21">
        <v>240</v>
      </c>
      <c r="D21">
        <v>1100</v>
      </c>
      <c r="E21" s="40">
        <v>640</v>
      </c>
      <c r="F21" s="40">
        <v>569</v>
      </c>
      <c r="G21" s="40">
        <v>795</v>
      </c>
      <c r="H21" s="40"/>
      <c r="I21" s="40"/>
      <c r="J21" s="40"/>
      <c r="K21" s="40"/>
      <c r="L21" s="40"/>
      <c r="M21" s="18"/>
      <c r="N21" s="18"/>
      <c r="O21" s="18"/>
      <c r="P21" s="18"/>
      <c r="Q21" s="18"/>
      <c r="R21" s="18"/>
      <c r="S21" s="18"/>
    </row>
    <row r="22" spans="1:23">
      <c r="A22" s="45">
        <v>42461</v>
      </c>
      <c r="B22">
        <v>112</v>
      </c>
      <c r="C22">
        <v>280</v>
      </c>
      <c r="D22">
        <v>1250</v>
      </c>
      <c r="E22" s="40">
        <v>700</v>
      </c>
      <c r="F22" s="40">
        <v>580</v>
      </c>
      <c r="G22" s="40">
        <v>801</v>
      </c>
      <c r="H22" s="40"/>
      <c r="I22" s="40"/>
      <c r="J22" s="40"/>
      <c r="K22" s="40"/>
      <c r="L22" s="40"/>
      <c r="M22" s="18"/>
      <c r="N22" s="18"/>
      <c r="O22" s="18"/>
      <c r="P22" s="18"/>
      <c r="Q22" s="18"/>
      <c r="R22" s="18"/>
      <c r="S22" s="18"/>
    </row>
    <row r="23" spans="1:23">
      <c r="A23" s="45">
        <v>42491</v>
      </c>
      <c r="B23">
        <v>115</v>
      </c>
      <c r="C23">
        <v>285</v>
      </c>
      <c r="D23">
        <v>1250</v>
      </c>
      <c r="E23" s="40">
        <v>725</v>
      </c>
      <c r="F23" s="40">
        <v>609</v>
      </c>
      <c r="G23" s="40">
        <v>807</v>
      </c>
      <c r="H23" s="40"/>
      <c r="I23" s="40"/>
      <c r="J23" s="40"/>
      <c r="K23" s="40"/>
      <c r="L23" s="40"/>
      <c r="M23" s="18"/>
      <c r="N23" s="18"/>
      <c r="O23" s="18"/>
      <c r="P23" s="18"/>
      <c r="Q23" s="18"/>
      <c r="R23" s="18"/>
      <c r="S23" s="18"/>
    </row>
    <row r="24" spans="1:23">
      <c r="A24" s="45">
        <v>42522</v>
      </c>
      <c r="B24">
        <v>118</v>
      </c>
      <c r="C24">
        <v>290</v>
      </c>
      <c r="D24">
        <v>1275</v>
      </c>
      <c r="E24" s="40">
        <v>756</v>
      </c>
      <c r="F24" s="40">
        <v>610</v>
      </c>
      <c r="G24" s="40">
        <v>813</v>
      </c>
      <c r="H24" s="40"/>
      <c r="I24" s="40"/>
      <c r="J24" s="40"/>
      <c r="K24" s="40"/>
      <c r="L24" s="40"/>
      <c r="M24" s="18"/>
      <c r="N24" s="18"/>
      <c r="O24" s="18"/>
      <c r="P24" s="18"/>
      <c r="Q24" s="18"/>
      <c r="R24" s="18"/>
      <c r="S24" s="18"/>
    </row>
    <row r="25" spans="1:23">
      <c r="A25" s="45">
        <v>42552</v>
      </c>
      <c r="B25">
        <v>121</v>
      </c>
      <c r="C25">
        <v>295</v>
      </c>
      <c r="D25">
        <v>1275</v>
      </c>
      <c r="E25" s="40">
        <v>756</v>
      </c>
      <c r="F25" s="40">
        <v>610</v>
      </c>
      <c r="G25" s="40">
        <v>819</v>
      </c>
      <c r="H25" s="40"/>
      <c r="I25" s="40"/>
      <c r="J25" s="40"/>
      <c r="K25" s="40"/>
      <c r="L25" s="40"/>
      <c r="M25" s="18"/>
      <c r="N25" s="18"/>
      <c r="O25" s="18"/>
      <c r="P25" s="18"/>
      <c r="Q25" s="18"/>
      <c r="R25" s="18"/>
      <c r="S25" s="18"/>
    </row>
    <row r="26" spans="1:23">
      <c r="A26" s="45">
        <v>42583</v>
      </c>
      <c r="B26">
        <v>124</v>
      </c>
      <c r="C26">
        <v>300</v>
      </c>
      <c r="D26">
        <v>1400</v>
      </c>
      <c r="E26" s="40">
        <v>756</v>
      </c>
      <c r="F26" s="40">
        <v>625</v>
      </c>
      <c r="G26" s="40">
        <v>825</v>
      </c>
      <c r="H26" s="40"/>
      <c r="I26" s="40"/>
      <c r="J26" s="40"/>
      <c r="K26" s="40"/>
      <c r="L26" s="40"/>
      <c r="M26" s="18"/>
      <c r="N26" s="18"/>
      <c r="O26" s="18"/>
      <c r="P26" s="18"/>
      <c r="Q26" s="18"/>
      <c r="R26" s="18"/>
      <c r="S26" s="18"/>
    </row>
    <row r="27" spans="1:23">
      <c r="A27" s="45">
        <v>42614</v>
      </c>
      <c r="B27">
        <v>127</v>
      </c>
      <c r="C27">
        <v>310</v>
      </c>
      <c r="D27">
        <v>1410</v>
      </c>
      <c r="E27" s="40">
        <v>764</v>
      </c>
      <c r="F27" s="40">
        <v>635</v>
      </c>
      <c r="G27" s="40">
        <v>831</v>
      </c>
      <c r="H27" s="40"/>
      <c r="I27" s="40"/>
      <c r="J27" s="40"/>
      <c r="K27" s="40"/>
      <c r="L27" s="40"/>
      <c r="M27" s="18"/>
      <c r="N27" s="18"/>
      <c r="O27" s="18"/>
      <c r="P27" s="18"/>
      <c r="Q27" s="18"/>
      <c r="R27" s="18"/>
      <c r="S27" s="18"/>
    </row>
    <row r="28" spans="1:23">
      <c r="A28" s="45">
        <v>42644</v>
      </c>
      <c r="B28">
        <v>130</v>
      </c>
      <c r="C28">
        <v>310</v>
      </c>
      <c r="D28">
        <v>1411</v>
      </c>
      <c r="E28" s="40">
        <v>787</v>
      </c>
      <c r="F28" s="40">
        <v>640</v>
      </c>
      <c r="G28" s="40">
        <v>837</v>
      </c>
      <c r="H28" s="40"/>
      <c r="I28" s="40"/>
      <c r="J28" s="40"/>
      <c r="K28" s="40"/>
      <c r="L28" s="40"/>
      <c r="M28" s="18"/>
      <c r="N28" s="18"/>
      <c r="O28" s="18"/>
      <c r="P28" s="18"/>
      <c r="Q28" s="18"/>
      <c r="R28" s="18"/>
      <c r="S28" s="18"/>
    </row>
    <row r="29" spans="1:23">
      <c r="A29" s="45">
        <v>42675</v>
      </c>
      <c r="B29">
        <v>133</v>
      </c>
      <c r="C29">
        <v>315</v>
      </c>
      <c r="D29">
        <v>1425</v>
      </c>
      <c r="E29" s="40">
        <v>801</v>
      </c>
      <c r="F29" s="40">
        <v>650</v>
      </c>
      <c r="G29" s="40">
        <v>843</v>
      </c>
      <c r="H29" s="40"/>
      <c r="I29" s="40"/>
      <c r="J29" s="40"/>
      <c r="K29" s="40"/>
      <c r="L29" s="40"/>
      <c r="M29" s="18"/>
      <c r="N29" s="18"/>
      <c r="O29" s="18"/>
      <c r="P29" s="18"/>
      <c r="Q29" s="18"/>
      <c r="R29" s="18"/>
      <c r="S29" s="18"/>
    </row>
    <row r="30" spans="1:23" ht="23.4">
      <c r="A30" s="45">
        <v>42705</v>
      </c>
      <c r="B30">
        <v>136</v>
      </c>
      <c r="C30">
        <v>320</v>
      </c>
      <c r="D30">
        <v>1520</v>
      </c>
      <c r="E30" s="40">
        <v>802</v>
      </c>
      <c r="F30" s="40">
        <v>655</v>
      </c>
      <c r="G30" s="40">
        <v>849</v>
      </c>
      <c r="H30" s="40"/>
      <c r="I30" s="40"/>
      <c r="J30" s="40"/>
      <c r="K30" s="40"/>
      <c r="L30" s="40"/>
      <c r="M30" s="18"/>
      <c r="N30" s="18"/>
      <c r="O30" s="18"/>
      <c r="P30" s="47">
        <f>A36</f>
        <v>42583</v>
      </c>
      <c r="Q30" s="18"/>
      <c r="R30" s="18"/>
      <c r="S30" s="18"/>
    </row>
    <row r="31" spans="1:23">
      <c r="E31" s="40"/>
      <c r="F31" s="40"/>
      <c r="G31" s="40"/>
      <c r="H31" s="40"/>
      <c r="I31" s="40"/>
      <c r="J31" s="40"/>
      <c r="K31" s="40"/>
      <c r="L31" s="40"/>
      <c r="M31" s="18"/>
      <c r="N31" s="18"/>
      <c r="O31" s="18"/>
      <c r="P31" s="18"/>
      <c r="Q31" s="18"/>
      <c r="R31" s="18"/>
      <c r="S31" s="18"/>
    </row>
    <row r="32" spans="1:23">
      <c r="E32" s="40"/>
      <c r="F32" s="40"/>
      <c r="G32" s="40"/>
      <c r="H32" s="40"/>
      <c r="I32" s="40"/>
      <c r="J32" s="40"/>
      <c r="K32" s="40"/>
      <c r="L32" s="40"/>
      <c r="M32" s="18"/>
      <c r="N32" s="18"/>
      <c r="O32" s="18"/>
      <c r="P32" s="18"/>
      <c r="Q32" s="18"/>
      <c r="R32" s="18"/>
      <c r="S32" s="18"/>
    </row>
    <row r="33" spans="1:19">
      <c r="E33" s="40"/>
      <c r="F33" s="40"/>
      <c r="G33" s="40"/>
      <c r="H33" s="40"/>
      <c r="I33" s="40"/>
      <c r="J33" s="40"/>
      <c r="K33" s="40"/>
      <c r="L33" s="40"/>
      <c r="M33" s="18"/>
      <c r="N33" s="18"/>
      <c r="O33" s="18"/>
      <c r="P33" s="18"/>
      <c r="Q33" s="18"/>
      <c r="R33" s="18"/>
      <c r="S33" s="18"/>
    </row>
    <row r="34" spans="1:19">
      <c r="E34" s="40"/>
      <c r="F34" s="40"/>
      <c r="G34" s="40"/>
      <c r="H34" s="40"/>
      <c r="I34" s="40"/>
      <c r="J34" s="40"/>
      <c r="K34" s="40"/>
      <c r="L34" s="40"/>
      <c r="M34" s="18"/>
      <c r="N34" s="18"/>
      <c r="O34" s="18"/>
      <c r="P34" s="18"/>
      <c r="Q34" s="18"/>
      <c r="R34" s="18"/>
      <c r="S34" s="18"/>
    </row>
    <row r="35" spans="1:19">
      <c r="A35" t="s">
        <v>73</v>
      </c>
      <c r="B35" t="s">
        <v>11</v>
      </c>
      <c r="C35" t="s">
        <v>17</v>
      </c>
      <c r="D35" t="s">
        <v>18</v>
      </c>
      <c r="E35" s="40" t="s">
        <v>19</v>
      </c>
      <c r="F35" s="40" t="s">
        <v>15</v>
      </c>
      <c r="G35" s="40" t="s">
        <v>13</v>
      </c>
      <c r="H35" s="40"/>
      <c r="I35" s="40"/>
      <c r="J35" s="40"/>
      <c r="K35" s="40"/>
      <c r="L35" s="40"/>
      <c r="N35" s="18"/>
      <c r="O35" s="18"/>
      <c r="P35" s="18"/>
      <c r="Q35" s="18"/>
      <c r="R35" s="18"/>
      <c r="S35" s="18"/>
    </row>
    <row r="36" spans="1:19">
      <c r="A36" s="46">
        <f>Refs!B1</f>
        <v>42583</v>
      </c>
      <c r="B36">
        <f>INDEX(A18:G30,MATCH(A36,A18:A30,0),MATCH(B18,A18:G18,0))</f>
        <v>124</v>
      </c>
      <c r="C36">
        <f>INDEX(B18:H30,MATCH(B36,B18:B30,0),MATCH(C18,B18:H18,0))</f>
        <v>300</v>
      </c>
      <c r="D36">
        <f t="shared" ref="D36:G36" si="0">INDEX(C18:I30,MATCH(C36,C18:C30,0),MATCH(D18,C18:I18,0))</f>
        <v>1400</v>
      </c>
      <c r="E36">
        <f t="shared" si="0"/>
        <v>756</v>
      </c>
      <c r="F36">
        <f t="shared" si="0"/>
        <v>610</v>
      </c>
      <c r="G36">
        <f t="shared" si="0"/>
        <v>813</v>
      </c>
      <c r="H36" s="40"/>
      <c r="I36" s="40"/>
      <c r="J36" s="40"/>
      <c r="K36" s="40"/>
      <c r="L36" s="40"/>
    </row>
    <row r="37" spans="1:19">
      <c r="E37" s="40"/>
      <c r="F37" s="40"/>
      <c r="G37" s="40"/>
      <c r="H37" s="40"/>
      <c r="I37" s="40"/>
      <c r="J37" s="40"/>
      <c r="K37" s="40"/>
      <c r="L37" s="40"/>
    </row>
    <row r="38" spans="1:19">
      <c r="E38" s="40"/>
      <c r="F38" s="40"/>
      <c r="G38" s="40"/>
      <c r="H38" s="40"/>
      <c r="I38" s="40"/>
      <c r="J38" s="40"/>
      <c r="K38" s="40"/>
      <c r="L38" s="40"/>
    </row>
    <row r="39" spans="1:19">
      <c r="E39" s="40"/>
      <c r="F39" s="40"/>
      <c r="G39" s="40"/>
      <c r="H39" s="40"/>
      <c r="I39" s="40"/>
      <c r="J39" s="40"/>
      <c r="K39" s="40"/>
      <c r="L39" s="40"/>
    </row>
    <row r="40" spans="1:19">
      <c r="E40" s="40"/>
      <c r="F40" s="40"/>
      <c r="G40" s="40"/>
      <c r="H40" s="40"/>
      <c r="I40" s="40"/>
      <c r="J40" s="40"/>
      <c r="K40" s="40"/>
      <c r="L40" s="40"/>
    </row>
    <row r="41" spans="1:19">
      <c r="E41" s="40"/>
      <c r="F41" s="40"/>
      <c r="G41" s="40"/>
      <c r="H41" s="40"/>
      <c r="I41" s="40"/>
      <c r="J41" s="40"/>
      <c r="K41" s="40"/>
      <c r="L41" s="40"/>
    </row>
    <row r="42" spans="1:19">
      <c r="E42" s="40"/>
      <c r="F42" s="40"/>
      <c r="G42" s="40"/>
      <c r="H42" s="40"/>
      <c r="I42" s="40"/>
      <c r="J42" s="40"/>
      <c r="K42" s="40"/>
      <c r="L42" s="40"/>
    </row>
    <row r="43" spans="1:19">
      <c r="E43" s="40"/>
      <c r="F43" s="40"/>
      <c r="G43" s="40"/>
      <c r="H43" s="40"/>
      <c r="I43" s="40"/>
      <c r="J43" s="40"/>
      <c r="K43" s="40"/>
      <c r="L43" s="40"/>
    </row>
    <row r="44" spans="1:19">
      <c r="E44" s="40"/>
      <c r="F44" s="40"/>
      <c r="G44" s="40"/>
      <c r="H44" s="40"/>
      <c r="I44" s="40"/>
      <c r="J44" s="40"/>
      <c r="K44" s="40"/>
      <c r="L44" s="40"/>
    </row>
    <row r="45" spans="1:19">
      <c r="E45" s="40"/>
      <c r="F45" s="40"/>
      <c r="G45" s="40"/>
      <c r="H45" s="40"/>
      <c r="I45" s="40"/>
      <c r="J45" s="40"/>
      <c r="K45" s="40"/>
      <c r="L45" s="40"/>
    </row>
    <row r="46" spans="1:19">
      <c r="E46" s="40"/>
      <c r="F46" s="40"/>
      <c r="G46" s="40"/>
      <c r="H46" s="40"/>
      <c r="I46" s="40"/>
      <c r="J46" s="40"/>
      <c r="K46" s="40"/>
      <c r="L46" s="40"/>
    </row>
    <row r="47" spans="1:19">
      <c r="E47" s="40"/>
      <c r="F47" s="40"/>
      <c r="G47" s="40"/>
      <c r="H47" s="40"/>
      <c r="I47" s="40"/>
      <c r="J47" s="40"/>
      <c r="K47" s="40"/>
      <c r="L47" s="40"/>
    </row>
    <row r="48" spans="1:19">
      <c r="E48" s="40"/>
      <c r="F48" s="40"/>
      <c r="G48" s="40"/>
      <c r="H48" s="40"/>
      <c r="I48" s="40"/>
      <c r="J48" s="40"/>
      <c r="K48" s="40"/>
      <c r="L48" s="40"/>
    </row>
    <row r="80" spans="1:2">
      <c r="A80" s="10" t="s">
        <v>10</v>
      </c>
      <c r="B80" s="10" t="s">
        <v>31</v>
      </c>
    </row>
    <row r="81" spans="1:2">
      <c r="A81" s="13" t="s">
        <v>12</v>
      </c>
      <c r="B81" s="10">
        <f>SUMIF(Table4[Landing Page],A81,Table4[Conversions])</f>
        <v>6375</v>
      </c>
    </row>
    <row r="82" spans="1:2">
      <c r="A82" s="13" t="s">
        <v>14</v>
      </c>
      <c r="B82" s="10">
        <f>SUMIF(Table4[Landing Page],A82,Table4[Conversions])</f>
        <v>3891</v>
      </c>
    </row>
    <row r="83" spans="1:2">
      <c r="A83" s="13" t="s">
        <v>16</v>
      </c>
      <c r="B83" s="10">
        <f>SUMIF(Table4[Landing Page],A83,Table4[Conversions])</f>
        <v>6568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85" zoomScaleNormal="85" workbookViewId="0">
      <selection activeCell="L2" sqref="L2"/>
    </sheetView>
  </sheetViews>
  <sheetFormatPr defaultRowHeight="14.4"/>
  <cols>
    <col min="2" max="2" width="16" customWidth="1"/>
    <col min="4" max="4" width="25" bestFit="1" customWidth="1"/>
    <col min="8" max="8" width="17.33203125" bestFit="1" customWidth="1"/>
    <col min="9" max="9" width="16.44140625" bestFit="1" customWidth="1"/>
    <col min="11" max="11" width="16" bestFit="1" customWidth="1"/>
    <col min="12" max="12" width="11.5546875" bestFit="1" customWidth="1"/>
  </cols>
  <sheetData>
    <row r="1" spans="1:15">
      <c r="A1" s="11" t="s">
        <v>0</v>
      </c>
      <c r="B1" s="31">
        <f>DASHBOARD!$D$10</f>
        <v>42583</v>
      </c>
      <c r="D1" t="s">
        <v>28</v>
      </c>
      <c r="E1" s="11">
        <f>VLOOKUP(DASHBOARD!$D$10,Table2[[Period]:['# of Scans (Goal)]],2,0)</f>
        <v>4030</v>
      </c>
      <c r="H1" s="16" t="s">
        <v>8</v>
      </c>
      <c r="I1" s="16" t="s">
        <v>39</v>
      </c>
      <c r="K1" s="16" t="s">
        <v>40</v>
      </c>
      <c r="L1" s="16" t="s">
        <v>41</v>
      </c>
      <c r="O1" s="44" t="s">
        <v>59</v>
      </c>
    </row>
    <row r="2" spans="1:15">
      <c r="A2" s="23">
        <v>42370</v>
      </c>
      <c r="D2" t="s">
        <v>29</v>
      </c>
      <c r="E2" s="11">
        <f>VLOOKUP(DASHBOARD!$D$10,Table2[[Period]:['# of Scans (Goal)]],3,0)</f>
        <v>4500</v>
      </c>
      <c r="H2" t="s">
        <v>11</v>
      </c>
      <c r="I2">
        <f>SUMIFS(Table3['# of Scans],Table3[Period],Refs!$B$1,Table3[Ad Location],Refs!H2)</f>
        <v>124</v>
      </c>
      <c r="K2" t="s">
        <v>12</v>
      </c>
      <c r="L2">
        <f>SUMIFS(Table4[Conversions],Table4[Period],Refs!$B$1,Table4[Landing Page],K2)</f>
        <v>601</v>
      </c>
      <c r="O2" t="s">
        <v>42</v>
      </c>
    </row>
    <row r="3" spans="1:15">
      <c r="A3" s="23">
        <v>42401</v>
      </c>
      <c r="D3" t="s">
        <v>30</v>
      </c>
      <c r="E3" s="11">
        <f>VLOOKUP(DASHBOARD!$D$10,Table2[[Period]:['# of Impressions]],4,0)</f>
        <v>104059</v>
      </c>
      <c r="H3" t="s">
        <v>13</v>
      </c>
      <c r="I3">
        <f>SUMIFS(Table3['# of Scans],Table3[Period],Refs!$B$1,Table3[Ad Location],Refs!H3)</f>
        <v>825</v>
      </c>
      <c r="K3" t="s">
        <v>14</v>
      </c>
      <c r="L3">
        <f>SUMIFS(Table4[Conversions],Table4[Period],Refs!$B$1,Table4[Landing Page],K3)</f>
        <v>329</v>
      </c>
      <c r="O3" t="s">
        <v>43</v>
      </c>
    </row>
    <row r="4" spans="1:15">
      <c r="A4" s="23">
        <v>42430</v>
      </c>
      <c r="D4" t="s">
        <v>32</v>
      </c>
      <c r="E4" s="32">
        <v>0.06</v>
      </c>
      <c r="H4" t="s">
        <v>15</v>
      </c>
      <c r="I4">
        <f>SUMIFS(Table3['# of Scans],Table3[Period],Refs!$B$1,Table3[Ad Location],Refs!H4)</f>
        <v>625</v>
      </c>
      <c r="K4" t="s">
        <v>16</v>
      </c>
      <c r="L4">
        <f>SUMIFS(Table4[Conversions],Table4[Period],Refs!$B$1,Table4[Landing Page],K4)</f>
        <v>579</v>
      </c>
    </row>
    <row r="5" spans="1:15">
      <c r="A5" s="23">
        <v>42461</v>
      </c>
      <c r="D5" t="s">
        <v>33</v>
      </c>
      <c r="E5" s="32">
        <f>(E1/E3)</f>
        <v>3.8728029291075258E-2</v>
      </c>
      <c r="H5" t="s">
        <v>17</v>
      </c>
      <c r="I5">
        <f>SUMIFS(Table3['# of Scans],Table3[Period],Refs!$B$1,Table3[Ad Location],Refs!H5)</f>
        <v>300</v>
      </c>
    </row>
    <row r="6" spans="1:15">
      <c r="A6" s="23">
        <v>42491</v>
      </c>
      <c r="H6" t="s">
        <v>18</v>
      </c>
      <c r="I6">
        <f>SUMIFS(Table3['# of Scans],Table3[Period],Refs!$B$1,Table3[Ad Location],Refs!H6)</f>
        <v>1400</v>
      </c>
    </row>
    <row r="7" spans="1:15">
      <c r="A7" s="23">
        <v>42522</v>
      </c>
      <c r="H7" t="s">
        <v>19</v>
      </c>
      <c r="I7">
        <f>SUMIFS(Table3['# of Scans],Table3[Period],Refs!$B$1,Table3[Ad Location],Refs!H7)</f>
        <v>756</v>
      </c>
    </row>
    <row r="8" spans="1:15">
      <c r="A8" s="23">
        <v>42552</v>
      </c>
      <c r="D8" t="s">
        <v>34</v>
      </c>
      <c r="E8" s="32">
        <f>((E1-E2)/E2)</f>
        <v>-0.10444444444444445</v>
      </c>
    </row>
    <row r="9" spans="1:15">
      <c r="A9" s="23">
        <v>42583</v>
      </c>
    </row>
    <row r="10" spans="1:15">
      <c r="A10" s="23">
        <v>42614</v>
      </c>
    </row>
    <row r="11" spans="1:15">
      <c r="A11" s="23">
        <v>42644</v>
      </c>
    </row>
    <row r="12" spans="1:15">
      <c r="A12" s="23">
        <v>42675</v>
      </c>
    </row>
    <row r="13" spans="1:15">
      <c r="A13" s="23">
        <v>42705</v>
      </c>
    </row>
    <row r="15" spans="1:15">
      <c r="B15" s="44" t="s">
        <v>67</v>
      </c>
      <c r="C15" t="str">
        <f>CONCATENATE(A18,A19,A20,A21,A22,A23,A24,A25,A26,A27,A28,A29,A30,A31,A32,A33)</f>
        <v>For Aug 2016, the actual number of scans is 4030 (from 104059 impressions) and is LOWER THAN the 4500 goal. With a Scan Through Rate (STR) goal of 6%, actual STR reached 3.87%. This led to a total conversion of 1509 from 3 QR Landing pages.</v>
      </c>
    </row>
    <row r="18" spans="1:13">
      <c r="A18" t="s">
        <v>68</v>
      </c>
      <c r="I18" t="s">
        <v>63</v>
      </c>
      <c r="L18" s="44" t="s">
        <v>58</v>
      </c>
      <c r="M18" s="44" t="s">
        <v>57</v>
      </c>
    </row>
    <row r="19" spans="1:13">
      <c r="A19" s="14" t="str">
        <f>IF($B$1=L19,"January 2016",IF($B$1=$L$20,"February 2016",IF(B1=L21,"March 2016",IF(B1=L22,"April 2016",IF(B1=L23,"May 2016",IF(B1=L24,"June 2016",IF(B1=L25,"July 2016", IF(B1=L26,"Aug 2016",IF(B1=L27,"Sept 2016",IF(B1=L28,"Oct 2016",IF(B1=L29,"Nov 2016",IF(B1=L30,"Dec 2016",0))))))))))))</f>
        <v>Aug 2016</v>
      </c>
      <c r="I19" t="s">
        <v>64</v>
      </c>
      <c r="L19">
        <v>42370</v>
      </c>
      <c r="M19" s="43" t="s">
        <v>45</v>
      </c>
    </row>
    <row r="20" spans="1:13">
      <c r="A20" t="s">
        <v>69</v>
      </c>
      <c r="I20" t="s">
        <v>65</v>
      </c>
      <c r="L20">
        <v>42401</v>
      </c>
      <c r="M20" s="43" t="s">
        <v>46</v>
      </c>
    </row>
    <row r="21" spans="1:13">
      <c r="A21" t="s">
        <v>60</v>
      </c>
      <c r="L21">
        <v>42430</v>
      </c>
      <c r="M21" s="43" t="s">
        <v>47</v>
      </c>
    </row>
    <row r="22" spans="1:13">
      <c r="A22" s="14">
        <f>$E$1</f>
        <v>4030</v>
      </c>
      <c r="L22">
        <v>42461</v>
      </c>
      <c r="M22" s="43" t="s">
        <v>48</v>
      </c>
    </row>
    <row r="23" spans="1:13">
      <c r="A23" t="s">
        <v>61</v>
      </c>
      <c r="L23">
        <v>42491</v>
      </c>
      <c r="M23" s="43" t="s">
        <v>49</v>
      </c>
    </row>
    <row r="24" spans="1:13">
      <c r="A24" s="14">
        <f>E3</f>
        <v>104059</v>
      </c>
      <c r="L24">
        <v>42522</v>
      </c>
      <c r="M24" s="43" t="s">
        <v>54</v>
      </c>
    </row>
    <row r="25" spans="1:13">
      <c r="A25" t="s">
        <v>62</v>
      </c>
      <c r="L25">
        <v>42552</v>
      </c>
      <c r="M25" s="43" t="s">
        <v>53</v>
      </c>
    </row>
    <row r="26" spans="1:13">
      <c r="A26" s="14" t="str">
        <f>IF(E1&gt;E2,I19,I20)</f>
        <v>LOWER THAN</v>
      </c>
      <c r="L26">
        <v>42583</v>
      </c>
      <c r="M26" s="43" t="s">
        <v>50</v>
      </c>
    </row>
    <row r="27" spans="1:13">
      <c r="A27" t="s">
        <v>70</v>
      </c>
      <c r="L27">
        <v>42614</v>
      </c>
      <c r="M27" s="43" t="s">
        <v>51</v>
      </c>
    </row>
    <row r="28" spans="1:13">
      <c r="A28" s="14">
        <f>E2</f>
        <v>4500</v>
      </c>
      <c r="L28">
        <v>42644</v>
      </c>
      <c r="M28" s="43" t="s">
        <v>52</v>
      </c>
    </row>
    <row r="29" spans="1:13">
      <c r="A29" t="s">
        <v>72</v>
      </c>
      <c r="L29">
        <v>42675</v>
      </c>
      <c r="M29" s="43" t="s">
        <v>55</v>
      </c>
    </row>
    <row r="30" spans="1:13">
      <c r="A30" s="14">
        <f>ROUND(E5*100,2)</f>
        <v>3.87</v>
      </c>
      <c r="L30">
        <v>42705</v>
      </c>
      <c r="M30" s="43" t="s">
        <v>56</v>
      </c>
    </row>
    <row r="31" spans="1:13">
      <c r="A31" t="s">
        <v>71</v>
      </c>
    </row>
    <row r="32" spans="1:13">
      <c r="A32" s="14">
        <f>DASHBOARD!$K$10</f>
        <v>1509</v>
      </c>
    </row>
    <row r="33" spans="1:1">
      <c r="A33" t="s">
        <v>66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5" sqref="B5"/>
    </sheetView>
  </sheetViews>
  <sheetFormatPr defaultRowHeight="14.4"/>
  <cols>
    <col min="1" max="1" width="12.5546875" bestFit="1" customWidth="1"/>
    <col min="2" max="2" width="17.88671875" bestFit="1" customWidth="1"/>
    <col min="3" max="35" width="5.44140625" customWidth="1"/>
    <col min="36" max="36" width="12.6640625" customWidth="1"/>
    <col min="37" max="37" width="7.33203125" customWidth="1"/>
    <col min="38" max="38" width="11.109375" customWidth="1"/>
    <col min="39" max="39" width="7.33203125" customWidth="1"/>
    <col min="40" max="40" width="11.109375" customWidth="1"/>
    <col min="41" max="41" width="7.33203125" customWidth="1"/>
    <col min="42" max="42" width="11.109375" customWidth="1"/>
    <col min="43" max="43" width="7.33203125" customWidth="1"/>
    <col min="44" max="44" width="11.109375" customWidth="1"/>
    <col min="45" max="45" width="7.33203125" customWidth="1"/>
    <col min="46" max="46" width="11.109375" customWidth="1"/>
    <col min="47" max="47" width="7.33203125" customWidth="1"/>
    <col min="48" max="48" width="11.109375" customWidth="1"/>
    <col min="49" max="49" width="7.33203125" customWidth="1"/>
    <col min="50" max="50" width="11.109375" customWidth="1"/>
    <col min="51" max="51" width="7.33203125" customWidth="1"/>
    <col min="52" max="52" width="11.109375" customWidth="1"/>
    <col min="53" max="53" width="7.33203125" customWidth="1"/>
    <col min="54" max="54" width="11.109375" customWidth="1"/>
    <col min="55" max="55" width="7.33203125" customWidth="1"/>
    <col min="56" max="56" width="11.109375" customWidth="1"/>
    <col min="57" max="57" width="7.33203125" customWidth="1"/>
    <col min="58" max="58" width="11.109375" customWidth="1"/>
    <col min="59" max="59" width="7.5546875" customWidth="1"/>
    <col min="60" max="60" width="11.109375" customWidth="1"/>
    <col min="61" max="61" width="7.33203125" customWidth="1"/>
    <col min="62" max="62" width="11.109375" customWidth="1"/>
    <col min="63" max="63" width="7.33203125" customWidth="1"/>
    <col min="64" max="64" width="11.109375" customWidth="1"/>
    <col min="65" max="65" width="7.33203125" customWidth="1"/>
    <col min="66" max="66" width="11.109375" customWidth="1"/>
    <col min="67" max="67" width="7.33203125" customWidth="1"/>
    <col min="68" max="68" width="11.109375" customWidth="1"/>
    <col min="69" max="69" width="7.33203125" customWidth="1"/>
    <col min="70" max="70" width="11.109375" customWidth="1"/>
    <col min="71" max="71" width="12.6640625" bestFit="1" customWidth="1"/>
  </cols>
  <sheetData>
    <row r="1" spans="1:2">
      <c r="A1" s="19" t="s">
        <v>10</v>
      </c>
      <c r="B1" t="s">
        <v>12</v>
      </c>
    </row>
    <row r="3" spans="1:2">
      <c r="A3" s="19" t="s">
        <v>24</v>
      </c>
      <c r="B3" t="s">
        <v>25</v>
      </c>
    </row>
    <row r="4" spans="1:2">
      <c r="A4" s="21">
        <v>42370</v>
      </c>
      <c r="B4" s="20">
        <v>400</v>
      </c>
    </row>
    <row r="5" spans="1:2">
      <c r="A5" s="21">
        <v>42401</v>
      </c>
      <c r="B5" s="20">
        <v>459</v>
      </c>
    </row>
    <row r="6" spans="1:2">
      <c r="A6" s="21">
        <v>42430</v>
      </c>
      <c r="B6" s="20">
        <v>500</v>
      </c>
    </row>
    <row r="7" spans="1:2">
      <c r="A7" s="21">
        <v>42461</v>
      </c>
      <c r="B7" s="20">
        <v>520</v>
      </c>
    </row>
    <row r="8" spans="1:2">
      <c r="A8" s="21">
        <v>42491</v>
      </c>
      <c r="B8" s="20">
        <v>600</v>
      </c>
    </row>
    <row r="9" spans="1:2">
      <c r="A9" s="21">
        <v>42522</v>
      </c>
      <c r="B9" s="20">
        <v>524</v>
      </c>
    </row>
    <row r="10" spans="1:2">
      <c r="A10" s="21">
        <v>42552</v>
      </c>
      <c r="B10" s="20">
        <v>527</v>
      </c>
    </row>
    <row r="11" spans="1:2">
      <c r="A11" s="21">
        <v>42583</v>
      </c>
      <c r="B11" s="20">
        <v>601</v>
      </c>
    </row>
    <row r="12" spans="1:2">
      <c r="A12" s="21">
        <v>42614</v>
      </c>
      <c r="B12" s="20">
        <v>588</v>
      </c>
    </row>
    <row r="13" spans="1:2">
      <c r="A13" s="21">
        <v>42644</v>
      </c>
      <c r="B13" s="20">
        <v>512</v>
      </c>
    </row>
    <row r="14" spans="1:2">
      <c r="A14" s="21">
        <v>42675</v>
      </c>
      <c r="B14" s="20">
        <v>545</v>
      </c>
    </row>
    <row r="15" spans="1:2">
      <c r="A15" s="21">
        <v>42705</v>
      </c>
      <c r="B15" s="20">
        <v>599</v>
      </c>
    </row>
    <row r="16" spans="1:2">
      <c r="A16" s="21" t="s">
        <v>23</v>
      </c>
      <c r="B16" s="20">
        <v>6375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DASHBOARD</vt:lpstr>
      <vt:lpstr>QRCode_Marketing_data</vt:lpstr>
      <vt:lpstr>Aggregates</vt:lpstr>
      <vt:lpstr>Refs</vt:lpstr>
      <vt:lpstr>Pivot </vt:lpstr>
      <vt:lpstr>ALL</vt:lpstr>
      <vt:lpstr>MONTHLY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Bryan Anthony Bedural</dc:creator>
  <cp:lastModifiedBy>Admin</cp:lastModifiedBy>
  <dcterms:created xsi:type="dcterms:W3CDTF">2019-10-13T11:50:14Z</dcterms:created>
  <dcterms:modified xsi:type="dcterms:W3CDTF">2025-09-29T16:22:34Z</dcterms:modified>
</cp:coreProperties>
</file>