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Empresa Unión Familiar\"/>
    </mc:Choice>
  </mc:AlternateContent>
  <bookViews>
    <workbookView xWindow="0" yWindow="0" windowWidth="24000" windowHeight="96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L7" i="1"/>
  <c r="Q7" i="1"/>
  <c r="L8" i="1"/>
  <c r="E15" i="1"/>
  <c r="O12" i="1"/>
  <c r="O11" i="1"/>
  <c r="O9" i="1"/>
  <c r="O8" i="1"/>
  <c r="O6" i="1"/>
  <c r="O3" i="1"/>
  <c r="H12" i="1"/>
  <c r="H11" i="1"/>
  <c r="H9" i="1"/>
  <c r="H8" i="1"/>
  <c r="H6" i="1"/>
  <c r="H3" i="1"/>
  <c r="M13" i="1" l="1"/>
  <c r="F13" i="1"/>
  <c r="G13" i="1"/>
  <c r="N13" i="1"/>
  <c r="B15" i="1"/>
  <c r="C13" i="1"/>
  <c r="N11" i="1"/>
  <c r="N12" i="1"/>
  <c r="C11" i="1"/>
  <c r="C12" i="1"/>
  <c r="F12" i="1" s="1"/>
  <c r="G12" i="1" s="1"/>
  <c r="L12" i="1" s="1"/>
  <c r="F11" i="1"/>
  <c r="G11" i="1" s="1"/>
  <c r="L11" i="1" s="1"/>
  <c r="M12" i="1" l="1"/>
  <c r="M11" i="1"/>
  <c r="L3" i="1" l="1"/>
  <c r="N10" i="1" l="1"/>
  <c r="C10" i="1"/>
  <c r="F10" i="1" s="1"/>
  <c r="G10" i="1" l="1"/>
  <c r="L10" i="1" s="1"/>
  <c r="M10" i="1" s="1"/>
  <c r="L9" i="1"/>
  <c r="N9" i="1"/>
  <c r="C9" i="1"/>
  <c r="F9" i="1" s="1"/>
  <c r="M9" i="1" l="1"/>
  <c r="G9" i="1"/>
  <c r="I4" i="1" l="1"/>
  <c r="G3" i="1" l="1"/>
  <c r="F3" i="1"/>
  <c r="C4" i="1"/>
  <c r="F4" i="1" s="1"/>
  <c r="C5" i="1"/>
  <c r="F5" i="1" s="1"/>
  <c r="G5" i="1" s="1"/>
  <c r="C6" i="1"/>
  <c r="F6" i="1" s="1"/>
  <c r="G6" i="1" s="1"/>
  <c r="L6" i="1" s="1"/>
  <c r="C7" i="1"/>
  <c r="F7" i="1" s="1"/>
  <c r="C8" i="1"/>
  <c r="F8" i="1" s="1"/>
  <c r="G8" i="1" s="1"/>
  <c r="C3" i="1"/>
  <c r="M7" i="1" l="1"/>
  <c r="G7" i="1"/>
  <c r="J7" i="1" s="1"/>
  <c r="N7" i="1" s="1"/>
  <c r="F15" i="1"/>
  <c r="G4" i="1"/>
  <c r="L4" i="1" s="1"/>
  <c r="N5" i="1"/>
  <c r="N6" i="1"/>
  <c r="M3" i="1"/>
  <c r="L5" i="1"/>
  <c r="N3" i="1"/>
  <c r="M6" i="1"/>
  <c r="N8" i="1"/>
  <c r="M8" i="1"/>
  <c r="N4" i="1"/>
  <c r="L15" i="1" l="1"/>
  <c r="M5" i="1"/>
  <c r="N15" i="1"/>
  <c r="M4" i="1"/>
  <c r="M15" i="1" l="1"/>
</calcChain>
</file>

<file path=xl/sharedStrings.xml><?xml version="1.0" encoding="utf-8"?>
<sst xmlns="http://schemas.openxmlformats.org/spreadsheetml/2006/main" count="28" uniqueCount="28">
  <si>
    <t>Socios</t>
  </si>
  <si>
    <t>Andrés</t>
  </si>
  <si>
    <t>Rocío</t>
  </si>
  <si>
    <t>Nelly</t>
  </si>
  <si>
    <t>Gladis</t>
  </si>
  <si>
    <t>Alexandra</t>
  </si>
  <si>
    <t>Dolores</t>
  </si>
  <si>
    <t>Valor</t>
  </si>
  <si>
    <t>Plazos</t>
  </si>
  <si>
    <t>Valor por mes</t>
  </si>
  <si>
    <t>Pagos</t>
  </si>
  <si>
    <t>Valor pagado</t>
  </si>
  <si>
    <t>Interes</t>
  </si>
  <si>
    <t>Valor con interés</t>
  </si>
  <si>
    <t>Valor por pagar</t>
  </si>
  <si>
    <t>Meses restantes</t>
  </si>
  <si>
    <t>Interes extra</t>
  </si>
  <si>
    <t>Extra</t>
  </si>
  <si>
    <t>Faltantes</t>
  </si>
  <si>
    <t>Amanda</t>
  </si>
  <si>
    <t>Rene</t>
  </si>
  <si>
    <t>Antony</t>
  </si>
  <si>
    <t>Daniel</t>
  </si>
  <si>
    <t>Milton</t>
  </si>
  <si>
    <t>Recalculado</t>
  </si>
  <si>
    <t>Meses recalculados</t>
  </si>
  <si>
    <t>Valor sin interés</t>
  </si>
  <si>
    <t>Pagos recalculo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</si>
</sst>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2" fillId="2" borderId="1" xfId="1" applyBorder="1"/>
    <xf numFmtId="0" fontId="0" fillId="0" borderId="0" xfId="0" applyFill="1" applyBorder="1"/>
    <xf numFmtId="0" fontId="0" fillId="0" borderId="0" xfId="0" applyBorder="1"/>
    <xf numFmtId="0" fontId="1" fillId="4" borderId="1" xfId="0" applyFont="1" applyFill="1" applyBorder="1"/>
    <xf numFmtId="0" fontId="1" fillId="5" borderId="1" xfId="1" applyFont="1" applyFill="1" applyBorder="1"/>
    <xf numFmtId="2" fontId="1" fillId="5" borderId="1" xfId="1" applyNumberFormat="1" applyFont="1" applyFill="1" applyBorder="1"/>
    <xf numFmtId="0" fontId="1" fillId="5" borderId="1" xfId="0" applyFont="1" applyFill="1" applyBorder="1"/>
    <xf numFmtId="2" fontId="1" fillId="5" borderId="1" xfId="0" applyNumberFormat="1" applyFont="1" applyFill="1" applyBorder="1"/>
    <xf numFmtId="0" fontId="1" fillId="3" borderId="1" xfId="0" applyFont="1" applyFill="1" applyBorder="1"/>
    <xf numFmtId="0" fontId="1" fillId="0" borderId="1" xfId="1" applyFont="1" applyFill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tabSelected="1" workbookViewId="0">
      <selection activeCell="S11" sqref="S11"/>
    </sheetView>
  </sheetViews>
  <sheetFormatPr baseColWidth="10" defaultRowHeight="15" x14ac:dyDescent="0.25"/>
  <cols>
    <col min="1" max="1" width="10" bestFit="1" customWidth="1"/>
    <col min="2" max="2" width="5.7109375" bestFit="1" customWidth="1"/>
    <col min="3" max="3" width="7.28515625" bestFit="1" customWidth="1"/>
    <col min="4" max="4" width="6.5703125" bestFit="1" customWidth="1"/>
    <col min="5" max="5" width="15.42578125" bestFit="1" customWidth="1"/>
    <col min="6" max="6" width="16.140625" bestFit="1" customWidth="1"/>
    <col min="7" max="7" width="13.28515625" bestFit="1" customWidth="1"/>
    <col min="8" max="8" width="11.5703125" bestFit="1" customWidth="1"/>
    <col min="9" max="9" width="9.140625" bestFit="1" customWidth="1"/>
    <col min="10" max="10" width="6.140625" bestFit="1" customWidth="1"/>
    <col min="11" max="11" width="14.5703125" bestFit="1" customWidth="1"/>
    <col min="12" max="12" width="12.5703125" bestFit="1" customWidth="1"/>
    <col min="13" max="13" width="14.42578125" bestFit="1" customWidth="1"/>
    <col min="14" max="14" width="15.5703125" bestFit="1" customWidth="1"/>
    <col min="15" max="15" width="18.42578125" bestFit="1" customWidth="1"/>
    <col min="16" max="16" width="12.28515625" bestFit="1" customWidth="1"/>
    <col min="17" max="17" width="5.42578125" bestFit="1" customWidth="1"/>
    <col min="19" max="19" width="5" bestFit="1" customWidth="1"/>
  </cols>
  <sheetData>
    <row r="2" spans="1:20" x14ac:dyDescent="0.25">
      <c r="A2" s="1" t="s">
        <v>0</v>
      </c>
      <c r="B2" s="1" t="s">
        <v>7</v>
      </c>
      <c r="C2" s="1" t="s">
        <v>12</v>
      </c>
      <c r="D2" s="1" t="s">
        <v>8</v>
      </c>
      <c r="E2" s="1" t="s">
        <v>26</v>
      </c>
      <c r="F2" s="1" t="s">
        <v>13</v>
      </c>
      <c r="G2" s="1" t="s">
        <v>9</v>
      </c>
      <c r="H2" s="1" t="s">
        <v>24</v>
      </c>
      <c r="I2" s="1" t="s">
        <v>18</v>
      </c>
      <c r="J2" s="1" t="s">
        <v>10</v>
      </c>
      <c r="K2" s="1" t="s">
        <v>27</v>
      </c>
      <c r="L2" s="1" t="s">
        <v>11</v>
      </c>
      <c r="M2" s="1" t="s">
        <v>14</v>
      </c>
      <c r="N2" s="1" t="s">
        <v>15</v>
      </c>
      <c r="O2" s="1" t="s">
        <v>25</v>
      </c>
      <c r="P2" s="1" t="s">
        <v>16</v>
      </c>
      <c r="Q2" s="3" t="s">
        <v>17</v>
      </c>
    </row>
    <row r="3" spans="1:20" x14ac:dyDescent="0.25">
      <c r="A3" s="7" t="s">
        <v>1</v>
      </c>
      <c r="B3" s="7">
        <v>200</v>
      </c>
      <c r="C3" s="7">
        <f>(B3*2)/100</f>
        <v>4</v>
      </c>
      <c r="D3" s="7">
        <v>7</v>
      </c>
      <c r="E3" s="7">
        <v>200</v>
      </c>
      <c r="F3" s="7">
        <f>(C3*D3)+B3</f>
        <v>228</v>
      </c>
      <c r="G3" s="7">
        <f>ROUND((F3/D3),1)</f>
        <v>32.6</v>
      </c>
      <c r="H3" s="7">
        <f>G3/2</f>
        <v>16.3</v>
      </c>
      <c r="I3" s="7"/>
      <c r="J3" s="7">
        <v>2</v>
      </c>
      <c r="K3" s="7"/>
      <c r="L3" s="7">
        <f>(J3*G3)-5.2+13</f>
        <v>73</v>
      </c>
      <c r="M3" s="7">
        <f>(F3-(L3- I3+Q3))</f>
        <v>155</v>
      </c>
      <c r="N3" s="7">
        <f>(D3-J3)</f>
        <v>5</v>
      </c>
      <c r="O3" s="7">
        <f>N3*2</f>
        <v>10</v>
      </c>
      <c r="P3" s="2"/>
      <c r="Q3" s="2"/>
    </row>
    <row r="4" spans="1:20" x14ac:dyDescent="0.25">
      <c r="A4" s="13" t="s">
        <v>2</v>
      </c>
      <c r="B4" s="8">
        <v>340</v>
      </c>
      <c r="C4" s="8">
        <f t="shared" ref="C4:C13" si="0">(B4*2)/100</f>
        <v>6.8</v>
      </c>
      <c r="D4" s="8">
        <v>14</v>
      </c>
      <c r="E4" s="8">
        <v>400</v>
      </c>
      <c r="F4" s="8">
        <f t="shared" ref="F4:F13" si="1">(C4*D4)+B4</f>
        <v>435.2</v>
      </c>
      <c r="G4" s="9">
        <f>ROUND((F4/D4),1)</f>
        <v>31.1</v>
      </c>
      <c r="H4" s="9"/>
      <c r="I4" s="8">
        <f>1.1</f>
        <v>1.1000000000000001</v>
      </c>
      <c r="J4" s="8">
        <v>14</v>
      </c>
      <c r="K4" s="8"/>
      <c r="L4" s="9">
        <f>(J4*G4)</f>
        <v>435.40000000000003</v>
      </c>
      <c r="M4" s="8">
        <f>(F4-(L4- I4+Q4))</f>
        <v>0</v>
      </c>
      <c r="N4" s="8">
        <f>(D4-J4)</f>
        <v>0</v>
      </c>
      <c r="O4" s="8"/>
      <c r="P4" s="4">
        <v>12</v>
      </c>
      <c r="Q4" s="4">
        <f>0.9</f>
        <v>0.9</v>
      </c>
    </row>
    <row r="5" spans="1:20" x14ac:dyDescent="0.25">
      <c r="A5" s="3" t="s">
        <v>3</v>
      </c>
      <c r="B5" s="12">
        <v>300</v>
      </c>
      <c r="C5" s="12">
        <f t="shared" si="0"/>
        <v>6</v>
      </c>
      <c r="D5" s="12">
        <v>12</v>
      </c>
      <c r="E5" s="12">
        <v>300</v>
      </c>
      <c r="F5" s="12">
        <f t="shared" si="1"/>
        <v>372</v>
      </c>
      <c r="G5" s="12">
        <f t="shared" ref="G5:G13" si="2">ROUND((F5/D5),1)</f>
        <v>31</v>
      </c>
      <c r="H5" s="12"/>
      <c r="I5" s="12"/>
      <c r="J5" s="12">
        <v>10</v>
      </c>
      <c r="K5" s="12"/>
      <c r="L5" s="12">
        <f t="shared" ref="L5" si="3">(J5*G5)</f>
        <v>310</v>
      </c>
      <c r="M5" s="12">
        <f t="shared" ref="M5:M8" si="4">(F5-(L5- I5+Q5))</f>
        <v>62</v>
      </c>
      <c r="N5" s="12">
        <f>(D5-J5)</f>
        <v>2</v>
      </c>
      <c r="O5" s="12"/>
      <c r="P5" s="2"/>
      <c r="Q5" s="2"/>
      <c r="S5">
        <v>51.5</v>
      </c>
    </row>
    <row r="6" spans="1:20" x14ac:dyDescent="0.25">
      <c r="A6" s="3" t="s">
        <v>4</v>
      </c>
      <c r="B6" s="7">
        <v>300</v>
      </c>
      <c r="C6" s="7">
        <f t="shared" si="0"/>
        <v>6</v>
      </c>
      <c r="D6" s="7">
        <v>12</v>
      </c>
      <c r="E6" s="7">
        <v>300</v>
      </c>
      <c r="F6" s="7">
        <f t="shared" si="1"/>
        <v>372</v>
      </c>
      <c r="G6" s="7">
        <f t="shared" si="2"/>
        <v>31</v>
      </c>
      <c r="H6" s="7">
        <f>G6/2</f>
        <v>15.5</v>
      </c>
      <c r="I6" s="7"/>
      <c r="J6" s="7">
        <v>3</v>
      </c>
      <c r="K6" s="7"/>
      <c r="L6" s="7">
        <f>(J6*G6)+4+8+10</f>
        <v>115</v>
      </c>
      <c r="M6" s="7">
        <f t="shared" si="4"/>
        <v>257</v>
      </c>
      <c r="N6" s="7">
        <f>(D6-J6)</f>
        <v>9</v>
      </c>
      <c r="O6" s="7">
        <f>N6*2</f>
        <v>18</v>
      </c>
      <c r="P6" s="2">
        <v>1</v>
      </c>
      <c r="Q6" s="2"/>
      <c r="S6">
        <v>30</v>
      </c>
    </row>
    <row r="7" spans="1:20" x14ac:dyDescent="0.25">
      <c r="A7" s="3" t="s">
        <v>5</v>
      </c>
      <c r="B7" s="10">
        <v>200</v>
      </c>
      <c r="C7" s="10">
        <f t="shared" si="0"/>
        <v>4</v>
      </c>
      <c r="D7" s="10">
        <v>7</v>
      </c>
      <c r="E7" s="10">
        <v>200</v>
      </c>
      <c r="F7" s="10">
        <f t="shared" si="1"/>
        <v>228</v>
      </c>
      <c r="G7" s="10">
        <f t="shared" si="2"/>
        <v>32.6</v>
      </c>
      <c r="H7" s="10"/>
      <c r="I7" s="10"/>
      <c r="J7" s="11">
        <f>(L7+Q7)/G7</f>
        <v>6.4662576687116564</v>
      </c>
      <c r="K7" s="11"/>
      <c r="L7" s="10">
        <f>97.2+50+50+Q7</f>
        <v>204</v>
      </c>
      <c r="M7" s="10">
        <f>(F7-(L7- I7+Q7))</f>
        <v>17.199999999999989</v>
      </c>
      <c r="N7" s="11">
        <f>(D7-J7)</f>
        <v>0.53374233128834359</v>
      </c>
      <c r="O7" s="11"/>
      <c r="P7" s="2">
        <v>3</v>
      </c>
      <c r="Q7" s="2">
        <f>3.6+3.2</f>
        <v>6.8000000000000007</v>
      </c>
      <c r="T7">
        <v>6.2</v>
      </c>
    </row>
    <row r="8" spans="1:20" ht="14.25" customHeight="1" x14ac:dyDescent="0.25">
      <c r="A8" s="3" t="s">
        <v>6</v>
      </c>
      <c r="B8" s="7">
        <v>200</v>
      </c>
      <c r="C8" s="7">
        <f t="shared" si="0"/>
        <v>4</v>
      </c>
      <c r="D8" s="7">
        <v>7</v>
      </c>
      <c r="E8" s="7">
        <v>200</v>
      </c>
      <c r="F8" s="7">
        <f t="shared" si="1"/>
        <v>228</v>
      </c>
      <c r="G8" s="7">
        <f t="shared" si="2"/>
        <v>32.6</v>
      </c>
      <c r="H8" s="7">
        <f>G8/2</f>
        <v>16.3</v>
      </c>
      <c r="I8" s="7"/>
      <c r="J8" s="7">
        <v>4</v>
      </c>
      <c r="K8" s="7">
        <v>1</v>
      </c>
      <c r="L8" s="7">
        <f>(J8*G8)+(H8*K8)+Q8</f>
        <v>150.00000000000003</v>
      </c>
      <c r="M8" s="7">
        <f t="shared" si="4"/>
        <v>74.69999999999996</v>
      </c>
      <c r="N8" s="7">
        <f t="shared" ref="N8:N13" si="5">(D8-J8)</f>
        <v>3</v>
      </c>
      <c r="O8" s="7">
        <f>N8*2</f>
        <v>6</v>
      </c>
      <c r="P8" s="2">
        <v>1</v>
      </c>
      <c r="Q8" s="2">
        <v>3.3</v>
      </c>
    </row>
    <row r="9" spans="1:20" x14ac:dyDescent="0.25">
      <c r="A9" s="3" t="s">
        <v>19</v>
      </c>
      <c r="B9" s="7">
        <v>500</v>
      </c>
      <c r="C9" s="7">
        <f t="shared" si="0"/>
        <v>10</v>
      </c>
      <c r="D9" s="7">
        <v>12</v>
      </c>
      <c r="E9" s="7">
        <v>500</v>
      </c>
      <c r="F9" s="7">
        <f t="shared" si="1"/>
        <v>620</v>
      </c>
      <c r="G9" s="7">
        <f t="shared" si="2"/>
        <v>51.7</v>
      </c>
      <c r="H9" s="7">
        <f>G9/2</f>
        <v>25.85</v>
      </c>
      <c r="I9" s="7"/>
      <c r="J9" s="7">
        <v>2</v>
      </c>
      <c r="K9" s="7"/>
      <c r="L9" s="7">
        <f>50*2</f>
        <v>100</v>
      </c>
      <c r="M9" s="7">
        <f>(F9-(L9- I9+Q9))</f>
        <v>520</v>
      </c>
      <c r="N9" s="7">
        <f t="shared" si="5"/>
        <v>10</v>
      </c>
      <c r="O9" s="7">
        <f>N9*2</f>
        <v>20</v>
      </c>
      <c r="P9" s="2"/>
      <c r="Q9" s="2"/>
    </row>
    <row r="10" spans="1:20" x14ac:dyDescent="0.25">
      <c r="A10" s="3" t="s">
        <v>20</v>
      </c>
      <c r="B10" s="12">
        <v>300</v>
      </c>
      <c r="C10" s="12">
        <f t="shared" si="0"/>
        <v>6</v>
      </c>
      <c r="D10" s="12">
        <v>12</v>
      </c>
      <c r="E10" s="12">
        <v>300</v>
      </c>
      <c r="F10" s="12">
        <f t="shared" si="1"/>
        <v>372</v>
      </c>
      <c r="G10" s="12">
        <f t="shared" si="2"/>
        <v>31</v>
      </c>
      <c r="H10" s="12"/>
      <c r="I10" s="12"/>
      <c r="J10" s="12">
        <v>5</v>
      </c>
      <c r="K10" s="12"/>
      <c r="L10" s="12">
        <f>J10*G10</f>
        <v>155</v>
      </c>
      <c r="M10" s="12">
        <f>(F10-(L10- I10+Q10))</f>
        <v>217</v>
      </c>
      <c r="N10" s="12">
        <f t="shared" si="5"/>
        <v>7</v>
      </c>
      <c r="O10" s="12"/>
      <c r="P10" s="2"/>
      <c r="Q10" s="2"/>
    </row>
    <row r="11" spans="1:20" x14ac:dyDescent="0.25">
      <c r="A11" s="3" t="s">
        <v>21</v>
      </c>
      <c r="B11" s="7">
        <v>60</v>
      </c>
      <c r="C11" s="7">
        <f t="shared" si="0"/>
        <v>1.2</v>
      </c>
      <c r="D11" s="7">
        <v>2</v>
      </c>
      <c r="E11" s="7">
        <v>60</v>
      </c>
      <c r="F11" s="7">
        <f t="shared" si="1"/>
        <v>62.4</v>
      </c>
      <c r="G11" s="7">
        <f t="shared" si="2"/>
        <v>31.2</v>
      </c>
      <c r="H11" s="7">
        <f>G11/2</f>
        <v>15.6</v>
      </c>
      <c r="I11" s="7"/>
      <c r="J11" s="7"/>
      <c r="K11" s="7"/>
      <c r="L11" s="7">
        <f>J11*G11</f>
        <v>0</v>
      </c>
      <c r="M11" s="7">
        <f t="shared" ref="M11:M13" si="6">(F11-(L11- I11+Q11))</f>
        <v>62.4</v>
      </c>
      <c r="N11" s="7">
        <f t="shared" si="5"/>
        <v>2</v>
      </c>
      <c r="O11" s="7">
        <f>N11*2</f>
        <v>4</v>
      </c>
      <c r="P11" s="2"/>
      <c r="Q11" s="2"/>
    </row>
    <row r="12" spans="1:20" x14ac:dyDescent="0.25">
      <c r="A12" s="3" t="s">
        <v>22</v>
      </c>
      <c r="B12" s="7">
        <v>100</v>
      </c>
      <c r="C12" s="7">
        <f t="shared" si="0"/>
        <v>2</v>
      </c>
      <c r="D12" s="7">
        <v>4</v>
      </c>
      <c r="E12" s="7">
        <v>100</v>
      </c>
      <c r="F12" s="7">
        <f t="shared" si="1"/>
        <v>108</v>
      </c>
      <c r="G12" s="7">
        <f t="shared" si="2"/>
        <v>27</v>
      </c>
      <c r="H12" s="7">
        <f>G12/2</f>
        <v>13.5</v>
      </c>
      <c r="I12" s="7"/>
      <c r="J12" s="7"/>
      <c r="K12" s="7"/>
      <c r="L12" s="7">
        <f>J12*G12</f>
        <v>0</v>
      </c>
      <c r="M12" s="7">
        <f t="shared" si="6"/>
        <v>108</v>
      </c>
      <c r="N12" s="7">
        <f t="shared" si="5"/>
        <v>4</v>
      </c>
      <c r="O12" s="7">
        <f>N12*2</f>
        <v>8</v>
      </c>
      <c r="P12" s="2"/>
      <c r="Q12" s="2"/>
    </row>
    <row r="13" spans="1:20" x14ac:dyDescent="0.25">
      <c r="A13" s="3" t="s">
        <v>23</v>
      </c>
      <c r="B13" s="12">
        <v>300</v>
      </c>
      <c r="C13" s="12">
        <f t="shared" si="0"/>
        <v>6</v>
      </c>
      <c r="D13" s="12">
        <v>6</v>
      </c>
      <c r="E13" s="12">
        <v>300</v>
      </c>
      <c r="F13" s="12">
        <f t="shared" si="1"/>
        <v>336</v>
      </c>
      <c r="G13" s="12">
        <f t="shared" si="2"/>
        <v>56</v>
      </c>
      <c r="H13" s="12"/>
      <c r="I13" s="12"/>
      <c r="J13" s="12">
        <v>2.8</v>
      </c>
      <c r="K13" s="12"/>
      <c r="L13" s="12">
        <v>160</v>
      </c>
      <c r="M13" s="12">
        <f t="shared" si="6"/>
        <v>176</v>
      </c>
      <c r="N13" s="12">
        <f t="shared" si="5"/>
        <v>3.2</v>
      </c>
      <c r="O13" s="12"/>
      <c r="P13" s="2"/>
      <c r="Q13" s="2"/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5"/>
      <c r="O14" s="5"/>
      <c r="P14" s="6"/>
      <c r="Q14" s="6"/>
    </row>
    <row r="15" spans="1:20" x14ac:dyDescent="0.25">
      <c r="B15">
        <f>SUM(B3:B13)</f>
        <v>2800</v>
      </c>
      <c r="E15">
        <f>SUM(E3:E10)</f>
        <v>2400</v>
      </c>
      <c r="F15">
        <f>SUM(F3:F10)</f>
        <v>2855.2</v>
      </c>
      <c r="L15">
        <f>SUM(L3:L13)</f>
        <v>1702.4</v>
      </c>
      <c r="M15">
        <f>SUM(M3:M13)</f>
        <v>1649.3000000000002</v>
      </c>
      <c r="N15">
        <f>SUM(N3:N9)</f>
        <v>29.533742331288344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T_User</dc:creator>
  <cp:lastModifiedBy>T_User</cp:lastModifiedBy>
  <dcterms:created xsi:type="dcterms:W3CDTF">2020-07-31T16:33:42Z</dcterms:created>
  <dcterms:modified xsi:type="dcterms:W3CDTF">2023-04-11T03:29:50Z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5af38e1c-a48a-4a01-97aa-754e670e4ffa</vt:lpwstr>
  </property>
</Properties>
</file>