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05f4644f634e4f/Escritorio/"/>
    </mc:Choice>
  </mc:AlternateContent>
  <xr:revisionPtr revIDLastSave="0" documentId="8_{DDC9FBF4-1D20-4915-BDCA-5E1299549453}" xr6:coauthVersionLast="47" xr6:coauthVersionMax="47" xr10:uidLastSave="{00000000-0000-0000-0000-000000000000}"/>
  <bookViews>
    <workbookView xWindow="-110" yWindow="-110" windowWidth="19420" windowHeight="10420" xr2:uid="{11CFFD9C-4908-4836-9E93-495023F09FBB}"/>
  </bookViews>
  <sheets>
    <sheet name="Sheet1" sheetId="1" r:id="rId1"/>
    <sheet name="Graphs" sheetId="3" r:id="rId2"/>
  </sheets>
  <definedNames>
    <definedName name="_xlnm._FilterDatabase" localSheetId="0" hidden="1">Sheet1!$A$1:$I$15</definedName>
  </definedNames>
  <calcPr calcId="191028"/>
  <pivotCaches>
    <pivotCache cacheId="8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3" l="1"/>
  <c r="B23" i="3"/>
  <c r="E25" i="1"/>
  <c r="I22" i="1"/>
  <c r="E22" i="1" a="1"/>
  <c r="E22" i="1" s="1"/>
  <c r="E21" i="1" a="1"/>
  <c r="E21" i="1" s="1"/>
  <c r="B21" i="1"/>
  <c r="J18" i="1"/>
  <c r="H18" i="1"/>
  <c r="E18" i="1"/>
  <c r="B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<sst xmlns="http://schemas.openxmlformats.org/spreadsheetml/2006/main" count="134" uniqueCount="84">
  <si>
    <t>EEID</t>
  </si>
  <si>
    <t>Full Name</t>
  </si>
  <si>
    <t>Job Title</t>
  </si>
  <si>
    <t>Department</t>
  </si>
  <si>
    <t>Gender</t>
  </si>
  <si>
    <t>Age</t>
  </si>
  <si>
    <t>Annual Salary</t>
  </si>
  <si>
    <t>Country</t>
  </si>
  <si>
    <t>City</t>
  </si>
  <si>
    <t>E02387</t>
  </si>
  <si>
    <t>Emily Davis</t>
  </si>
  <si>
    <t>Sr. Manger</t>
  </si>
  <si>
    <t>IT</t>
  </si>
  <si>
    <t>Female</t>
  </si>
  <si>
    <t>United States</t>
  </si>
  <si>
    <t>Seattle</t>
  </si>
  <si>
    <t>E04105</t>
  </si>
  <si>
    <t>Theodore Dinh</t>
  </si>
  <si>
    <t>Technical Architect</t>
  </si>
  <si>
    <t>Male</t>
  </si>
  <si>
    <t>China</t>
  </si>
  <si>
    <t>Chongqing</t>
  </si>
  <si>
    <t>E02572</t>
  </si>
  <si>
    <t>Luna Sanders</t>
  </si>
  <si>
    <t>Director</t>
  </si>
  <si>
    <t>Finance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</si>
  <si>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</si>
  <si>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</si>
  <si>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</si>
  <si>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</si>
  <si>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</si>
  <si>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</si>
  <si>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</si>
  <si>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</si>
  <si>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</si>
  <si>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</si>
  <si>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</si>
  <si>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</si>
  <si>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</si>
  <si>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</si>
  <si>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</si>
  <si>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</si>
  <si>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</si>
  <si>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</si>
  <si>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</si>
  <si>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</si>
  <si>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</si>
  <si>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</si>
  <si>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</si>
  <si>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</si>
  <si>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</si>
  <si>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</si>
  <si>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</si>
  <si>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</si>
  <si>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</si>
  <si>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</si>
  <si>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</si>
  <si>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</si>
  <si>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</si>
  <si>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</si>
  <si>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</si>
  <si>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</si>
  <si>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</si>
  <si>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#2</t>
  </si>
  <si>
    <t>Average</t>
  </si>
  <si>
    <t>#3</t>
  </si>
  <si>
    <t>Count</t>
  </si>
  <si>
    <t>#4</t>
  </si>
  <si>
    <t>Sum if IT</t>
  </si>
  <si>
    <t>#5</t>
  </si>
  <si>
    <t>Count fem</t>
  </si>
  <si>
    <t>#6</t>
  </si>
  <si>
    <t>top earner</t>
  </si>
  <si>
    <t>#7</t>
  </si>
  <si>
    <t>youngest</t>
  </si>
  <si>
    <t>oldest</t>
  </si>
  <si>
    <t>#8</t>
  </si>
  <si>
    <t>Count USA</t>
  </si>
  <si>
    <t>#9</t>
  </si>
  <si>
    <t>avg gender</t>
  </si>
  <si>
    <t>#10</t>
  </si>
  <si>
    <t xml:space="preserve">Name </t>
  </si>
  <si>
    <t>Count of Gender</t>
  </si>
  <si>
    <t>Num of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</si>
</sst>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6" fontId="2" fillId="0" borderId="3" xfId="0" applyNumberFormat="1" applyFont="1" applyBorder="1" applyAlignment="1">
      <alignment horizontal="right" vertical="center"/>
    </xf>
    <xf numFmtId="0" fontId="3" fillId="0" borderId="4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6" fontId="0" fillId="0" borderId="0" xfId="0" applyNumberFormat="1"/>
    <xf numFmtId="0" fontId="2" fillId="0" borderId="0" xfId="0" applyFont="1" applyFill="1" applyBorder="1" applyAlignment="1">
      <alignment vertical="center"/>
    </xf>
    <xf numFmtId="44" fontId="0" fillId="0" borderId="0" xfId="1" applyFont="1"/>
    <xf numFmtId="0" fontId="0" fillId="0" borderId="0" xfId="0" pivotButton="1"/>
    <xf numFmtId="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[Finaexamexcel.xlsx]Graphs!PivotTable5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Count of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ltUpDiag">
            <a:fgClr>
              <a:schemeClr val="accent2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solidFill>
              <a:srgbClr val="ED7D31"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Graphs!$B$3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UpDiag">
              <a:fgClr>
                <a:schemeClr val="accent2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Ref>
              <c:f>Graphs!$A$4:$A$5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Graphs!$B$4:$B$5</c:f>
              <c:numCache>
                <c:formatCode>General</c:formatCode>
                <c:ptCount val="2"/>
                <c:pt idx="0">
                  <c:v>8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E4-4DD6-9832-6FE6C768D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1945302912"/>
        <c:axId val="1934812800"/>
      </c:barChart>
      <c:catAx>
        <c:axId val="194530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2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812800"/>
        <c:crosses val="autoZero"/>
        <c:auto val="1"/>
        <c:lblAlgn val="ctr"/>
        <c:lblOffset val="100"/>
        <c:noMultiLvlLbl val="0"/>
      </c:catAx>
      <c:valAx>
        <c:axId val="19348128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302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2"/>
    </a:solidFill>
    <a:ln w="9525" cap="flat" cmpd="sng" algn="ctr">
      <a:solidFill>
        <a:schemeClr val="accent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Graphs!$B$22</c:f>
              <c:strCache>
                <c:ptCount val="1"/>
                <c:pt idx="0">
                  <c:v>Num of employees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Graphs!$A$23:$A$24</c:f>
              <c:strCache>
                <c:ptCount val="2"/>
                <c:pt idx="0">
                  <c:v>United States</c:v>
                </c:pt>
                <c:pt idx="1">
                  <c:v>China</c:v>
                </c:pt>
              </c:strCache>
            </c:strRef>
          </c:cat>
          <c:val>
            <c:numRef>
              <c:f>Graphs!$B$23:$B$24</c:f>
              <c:numCache>
                <c:formatCode>General</c:formatCode>
                <c:ptCount val="2"/>
                <c:pt idx="0">
                  <c:v>11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0E-4E51-8F45-0200B859A5DD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542925</xdr:colOff>
      <xdr:row>3</xdr:row>
      <xdr:rowOff>41275</xdr:rowOff>
    </xdr:from>
    <xdr:to>
      <xdr:col>10</xdr:col>
      <xdr:colOff>238125</xdr:colOff>
      <xdr:row>18</xdr:row>
      <xdr:rowOff>22225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B3505E-AADF-66DD-02B8-08A0496477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434975</xdr:colOff>
      <xdr:row>19</xdr:row>
      <xdr:rowOff>111125</xdr:rowOff>
    </xdr:from>
    <xdr:to>
      <xdr:col>10</xdr:col>
      <xdr:colOff>130175</xdr:colOff>
      <xdr:row>34</xdr:row>
      <xdr:rowOff>92075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DF563A-D549-496B-4FBD-67A63713FA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ll\Downloads\Final%20EXam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ario de Windows" refreshedDate="45279.398288078701" createdVersion="8" refreshedVersion="8" minRefreshableVersion="3" recordCount="14" xr:uid="{0793913F-B48B-4CE4-99A2-BFE8FFC334FD}">
  <cacheSource type="worksheet">
    <worksheetSource ref="A2:A16" sheet="Greaph" r:id="rId2"/>
  </cacheSource>
  <cacheFields count="1">
    <cacheField name="Gender" numFmtId="0">
      <sharedItems count="2">
        <s v="Female"/>
        <s v="Mal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E267B1-E19C-4F95-8020-EB758B16B226}" name="PivotTable5" cacheId="8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7">
  <location ref="A3:B5" firstHeaderRow="1" firstDataRow="1" firstDataCol="1"/>
  <pivotFields count="1">
    <pivotField axis="axisRow" dataField="1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2">
    <i>
      <x/>
    </i>
    <i>
      <x v="1"/>
    </i>
  </rowItems>
  <colItems count="1">
    <i/>
  </colItems>
  <dataFields count="1">
    <dataField name="Count of Gender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A8F30-1638-466B-9ACB-0BDB12420496}">
  <dimension ref="A1:J25"/>
  <sheetViews>
    <sheetView tabSelected="1" workbookViewId="0">
      <selection activeCell="I22" sqref="I22"/>
    </sheetView>
  </sheetViews>
  <sheetFormatPr defaultRowHeight="14.5" x14ac:dyDescent="0.35"/>
  <cols>
    <col min="5" max="5" width="12.08984375" bestFit="1" customWidth="1"/>
    <col min="8" max="8" width="12.08984375" bestFit="1" customWidth="1"/>
  </cols>
  <sheetData>
    <row r="1" spans="1: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6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4">
        <v>55</v>
      </c>
      <c r="G2" s="5">
        <v>141604</v>
      </c>
      <c r="H2" s="3" t="s">
        <v>14</v>
      </c>
      <c r="I2" s="3" t="s">
        <v>15</v>
      </c>
    </row>
    <row r="3" spans="1:9" x14ac:dyDescent="0.35">
      <c r="A3" s="6" t="s">
        <v>16</v>
      </c>
      <c r="B3" s="3" t="s">
        <v>17</v>
      </c>
      <c r="C3" s="3" t="s">
        <v>18</v>
      </c>
      <c r="D3" s="3" t="s">
        <v>12</v>
      </c>
      <c r="E3" s="3" t="s">
        <v>19</v>
      </c>
      <c r="F3" s="4">
        <v>59</v>
      </c>
      <c r="G3" s="5">
        <v>99975</v>
      </c>
      <c r="H3" s="3" t="s">
        <v>20</v>
      </c>
      <c r="I3" s="3" t="s">
        <v>21</v>
      </c>
    </row>
    <row r="4" spans="1:9" x14ac:dyDescent="0.35">
      <c r="A4" s="6" t="s">
        <v>22</v>
      </c>
      <c r="B4" s="3" t="s">
        <v>23</v>
      </c>
      <c r="C4" s="3" t="s">
        <v>24</v>
      </c>
      <c r="D4" s="3" t="s">
        <v>25</v>
      </c>
      <c r="E4" s="3" t="s">
        <v>13</v>
      </c>
      <c r="F4" s="4">
        <v>50</v>
      </c>
      <c r="G4" s="5">
        <v>163099</v>
      </c>
      <c r="H4" s="3" t="s">
        <v>14</v>
      </c>
      <c r="I4" s="3" t="s">
        <v>26</v>
      </c>
    </row>
    <row r="5" spans="1:9" x14ac:dyDescent="0.35">
      <c r="A5" s="6" t="s">
        <v>27</v>
      </c>
      <c r="B5" s="3" t="s">
        <v>28</v>
      </c>
      <c r="C5" s="3" t="s">
        <v>29</v>
      </c>
      <c r="D5" s="3" t="s">
        <v>12</v>
      </c>
      <c r="E5" s="3" t="s">
        <v>13</v>
      </c>
      <c r="F5" s="4">
        <v>26</v>
      </c>
      <c r="G5" s="5">
        <v>84913</v>
      </c>
      <c r="H5" s="3" t="s">
        <v>14</v>
      </c>
      <c r="I5" s="3" t="s">
        <v>26</v>
      </c>
    </row>
    <row r="6" spans="1:9" x14ac:dyDescent="0.35">
      <c r="A6" s="6" t="s">
        <v>30</v>
      </c>
      <c r="B6" s="3" t="s">
        <v>31</v>
      </c>
      <c r="C6" s="3" t="s">
        <v>32</v>
      </c>
      <c r="D6" s="3" t="s">
        <v>25</v>
      </c>
      <c r="E6" s="3" t="s">
        <v>19</v>
      </c>
      <c r="F6" s="4">
        <v>55</v>
      </c>
      <c r="G6" s="5">
        <v>95409</v>
      </c>
      <c r="H6" s="3" t="s">
        <v>14</v>
      </c>
      <c r="I6" s="3" t="s">
        <v>33</v>
      </c>
    </row>
    <row r="7" spans="1:9" x14ac:dyDescent="0.35">
      <c r="A7" s="6" t="s">
        <v>34</v>
      </c>
      <c r="B7" s="3" t="s">
        <v>35</v>
      </c>
      <c r="C7" s="3" t="s">
        <v>36</v>
      </c>
      <c r="D7" s="3" t="s">
        <v>37</v>
      </c>
      <c r="E7" s="3" t="s">
        <v>19</v>
      </c>
      <c r="F7" s="4">
        <v>57</v>
      </c>
      <c r="G7" s="5">
        <v>50994</v>
      </c>
      <c r="H7" s="3" t="s">
        <v>20</v>
      </c>
      <c r="I7" s="3" t="s">
        <v>21</v>
      </c>
    </row>
    <row r="8" spans="1:9" x14ac:dyDescent="0.35">
      <c r="A8" s="6" t="s">
        <v>38</v>
      </c>
      <c r="B8" s="3" t="s">
        <v>39</v>
      </c>
      <c r="C8" s="3" t="s">
        <v>40</v>
      </c>
      <c r="D8" s="3" t="s">
        <v>12</v>
      </c>
      <c r="E8" s="3" t="s">
        <v>13</v>
      </c>
      <c r="F8" s="4">
        <v>27</v>
      </c>
      <c r="G8" s="5">
        <v>119746</v>
      </c>
      <c r="H8" s="3" t="s">
        <v>14</v>
      </c>
      <c r="I8" s="3" t="s">
        <v>33</v>
      </c>
    </row>
    <row r="9" spans="1:9" x14ac:dyDescent="0.35">
      <c r="A9" s="6" t="s">
        <v>41</v>
      </c>
      <c r="B9" s="3" t="s">
        <v>42</v>
      </c>
      <c r="C9" s="3" t="s">
        <v>43</v>
      </c>
      <c r="D9" s="3" t="s">
        <v>25</v>
      </c>
      <c r="E9" s="3" t="s">
        <v>19</v>
      </c>
      <c r="F9" s="4">
        <v>25</v>
      </c>
      <c r="G9" s="5">
        <v>41336</v>
      </c>
      <c r="H9" s="3" t="s">
        <v>14</v>
      </c>
      <c r="I9" s="3" t="s">
        <v>44</v>
      </c>
    </row>
    <row r="10" spans="1:9" x14ac:dyDescent="0.35">
      <c r="A10" s="6" t="s">
        <v>45</v>
      </c>
      <c r="B10" s="3" t="s">
        <v>46</v>
      </c>
      <c r="C10" s="3" t="s">
        <v>40</v>
      </c>
      <c r="D10" s="3" t="s">
        <v>47</v>
      </c>
      <c r="E10" s="3" t="s">
        <v>19</v>
      </c>
      <c r="F10" s="4">
        <v>29</v>
      </c>
      <c r="G10" s="5">
        <v>113527</v>
      </c>
      <c r="H10" s="3" t="s">
        <v>14</v>
      </c>
      <c r="I10" s="3" t="s">
        <v>48</v>
      </c>
    </row>
    <row r="11" spans="1:9" x14ac:dyDescent="0.35">
      <c r="A11" s="6" t="s">
        <v>49</v>
      </c>
      <c r="B11" s="3" t="s">
        <v>50</v>
      </c>
      <c r="C11" s="3" t="s">
        <v>32</v>
      </c>
      <c r="D11" s="3" t="s">
        <v>25</v>
      </c>
      <c r="E11" s="3" t="s">
        <v>13</v>
      </c>
      <c r="F11" s="4">
        <v>34</v>
      </c>
      <c r="G11" s="5">
        <v>77203</v>
      </c>
      <c r="H11" s="3" t="s">
        <v>14</v>
      </c>
      <c r="I11" s="3" t="s">
        <v>26</v>
      </c>
    </row>
    <row r="12" spans="1:9" x14ac:dyDescent="0.35">
      <c r="A12" s="6" t="s">
        <v>51</v>
      </c>
      <c r="B12" s="3" t="s">
        <v>52</v>
      </c>
      <c r="C12" s="3" t="s">
        <v>11</v>
      </c>
      <c r="D12" s="3" t="s">
        <v>53</v>
      </c>
      <c r="E12" s="3" t="s">
        <v>13</v>
      </c>
      <c r="F12" s="4">
        <v>36</v>
      </c>
      <c r="G12" s="5">
        <v>157333</v>
      </c>
      <c r="H12" s="3" t="s">
        <v>14</v>
      </c>
      <c r="I12" s="3" t="s">
        <v>44</v>
      </c>
    </row>
    <row r="13" spans="1:9" x14ac:dyDescent="0.35">
      <c r="A13" s="6" t="s">
        <v>54</v>
      </c>
      <c r="B13" s="3" t="s">
        <v>55</v>
      </c>
      <c r="C13" s="3" t="s">
        <v>56</v>
      </c>
      <c r="D13" s="3" t="s">
        <v>57</v>
      </c>
      <c r="E13" s="3" t="s">
        <v>13</v>
      </c>
      <c r="F13" s="4">
        <v>27</v>
      </c>
      <c r="G13" s="5">
        <v>109851</v>
      </c>
      <c r="H13" s="3" t="s">
        <v>14</v>
      </c>
      <c r="I13" s="3" t="s">
        <v>15</v>
      </c>
    </row>
    <row r="14" spans="1:9" x14ac:dyDescent="0.35">
      <c r="A14" s="6" t="s">
        <v>58</v>
      </c>
      <c r="B14" s="3" t="s">
        <v>59</v>
      </c>
      <c r="C14" s="3" t="s">
        <v>40</v>
      </c>
      <c r="D14" s="3" t="s">
        <v>53</v>
      </c>
      <c r="E14" s="3" t="s">
        <v>19</v>
      </c>
      <c r="F14" s="4">
        <v>59</v>
      </c>
      <c r="G14" s="5">
        <v>105086</v>
      </c>
      <c r="H14" s="3" t="s">
        <v>14</v>
      </c>
      <c r="I14" s="3" t="s">
        <v>48</v>
      </c>
    </row>
    <row r="15" spans="1:9" x14ac:dyDescent="0.35">
      <c r="A15" s="6" t="s">
        <v>60</v>
      </c>
      <c r="B15" s="3" t="s">
        <v>61</v>
      </c>
      <c r="C15" s="3" t="s">
        <v>11</v>
      </c>
      <c r="D15" s="3" t="s">
        <v>25</v>
      </c>
      <c r="E15" s="3" t="s">
        <v>13</v>
      </c>
      <c r="F15" s="4">
        <v>51</v>
      </c>
      <c r="G15" s="5">
        <v>146742</v>
      </c>
      <c r="H15" s="3" t="s">
        <v>20</v>
      </c>
      <c r="I15" s="3" t="s">
        <v>62</v>
      </c>
    </row>
    <row r="17" spans="1:10" x14ac:dyDescent="0.35">
      <c r="A17" s="7" t="s">
        <v>63</v>
      </c>
      <c r="D17" s="9" t="s">
        <v>65</v>
      </c>
      <c r="G17" t="s">
        <v>67</v>
      </c>
      <c r="I17" s="9" t="s">
        <v>69</v>
      </c>
    </row>
    <row r="18" spans="1:10" x14ac:dyDescent="0.35">
      <c r="A18" s="7" t="s">
        <v>64</v>
      </c>
      <c r="B18" s="8">
        <f>AVERAGE(G2:G15)</f>
        <v>107629.85714285714</v>
      </c>
      <c r="D18" s="9" t="s">
        <v>66</v>
      </c>
      <c r="E18">
        <f>COUNTIF(F2:F15,"&gt;=50")</f>
        <v>7</v>
      </c>
      <c r="G18" t="s">
        <v>68</v>
      </c>
      <c r="H18" s="10">
        <f>SUMIF(D2:D15, "IT", G2:G15)</f>
        <v>446238</v>
      </c>
      <c r="I18" s="9" t="s">
        <v>70</v>
      </c>
      <c r="J18">
        <f>COUNTIFS(D1:D15, "IT", E1:E15, "Female")</f>
        <v>3</v>
      </c>
    </row>
    <row r="20" spans="1:10" x14ac:dyDescent="0.35">
      <c r="A20" s="7" t="s">
        <v>71</v>
      </c>
      <c r="D20" s="9" t="s">
        <v>73</v>
      </c>
    </row>
    <row r="21" spans="1:10" x14ac:dyDescent="0.35">
      <c r="A21" s="7" t="s">
        <v>72</v>
      </c>
      <c r="B21" t="str">
        <f>INDEX(B1:B15, MATCH(MAX(G2:G15), G1:G15, 0))</f>
        <v>Luna Sanders</v>
      </c>
      <c r="D21" s="9" t="s">
        <v>74</v>
      </c>
      <c r="E21" t="str" cm="1">
        <f t="array" ref="E21">INDEX(B1:B15 &amp; " " &amp; A1:A15, MATCH(MIN(F1:F15), F1:F15, 0))</f>
        <v>Luke Martin E04332</v>
      </c>
      <c r="H21" t="s">
        <v>76</v>
      </c>
    </row>
    <row r="22" spans="1:10" x14ac:dyDescent="0.35">
      <c r="D22" s="9" t="s">
        <v>75</v>
      </c>
      <c r="E22" t="str" cm="1">
        <f t="array" ref="E22">INDEX(B1:B15 &amp; " " &amp; A1:A15, MATCH(MAX(F1:F15), F1:F15, 0))</f>
        <v>Theodore Dinh E04105</v>
      </c>
      <c r="H22" t="s">
        <v>77</v>
      </c>
      <c r="I22">
        <f>COUNTIF(H1:H15, "United States")</f>
        <v>11</v>
      </c>
    </row>
    <row r="24" spans="1:10" x14ac:dyDescent="0.35">
      <c r="D24" s="9" t="s">
        <v>78</v>
      </c>
      <c r="G24" t="s">
        <v>80</v>
      </c>
    </row>
    <row r="25" spans="1:10" x14ac:dyDescent="0.35">
      <c r="D25" s="9" t="s">
        <v>79</v>
      </c>
      <c r="E25" s="10">
        <f>AVERAGEIFS(G1:G15, E1:E15, "Female")</f>
        <v>125061.375</v>
      </c>
      <c r="G25" t="s">
        <v>81</v>
      </c>
    </row>
  </sheetData>
  <autoFilter ref="A1:I15" xr:uid="{A8CA8F30-1638-466B-9ACB-0BDB1242049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A7A70-12A8-4C5E-8932-8D64424A26FB}">
  <dimension ref="A3:B24"/>
  <sheetViews>
    <sheetView workbookViewId="0">
      <selection activeCell="B8" sqref="B8"/>
    </sheetView>
  </sheetViews>
  <sheetFormatPr defaultRowHeight="14.5" x14ac:dyDescent="0.35"/>
  <cols>
    <col min="1" max="1" width="12.54296875" customWidth="1"/>
    <col min="2" max="2" width="15.81640625" customWidth="1"/>
  </cols>
  <sheetData>
    <row r="3" spans="1:2" x14ac:dyDescent="0.35">
      <c r="A3" s="11" t="s">
        <v>4</v>
      </c>
      <c r="B3" t="s">
        <v>82</v>
      </c>
    </row>
    <row r="4" spans="1:2" x14ac:dyDescent="0.35">
      <c r="A4" t="s">
        <v>13</v>
      </c>
      <c r="B4" s="12">
        <v>8</v>
      </c>
    </row>
    <row r="5" spans="1:2" x14ac:dyDescent="0.35">
      <c r="A5" t="s">
        <v>19</v>
      </c>
      <c r="B5" s="12">
        <v>6</v>
      </c>
    </row>
    <row r="22" spans="1:2" x14ac:dyDescent="0.35">
      <c r="A22" t="s">
        <v>7</v>
      </c>
      <c r="B22" t="s">
        <v>83</v>
      </c>
    </row>
    <row r="23" spans="1:2" x14ac:dyDescent="0.35">
      <c r="A23" t="s">
        <v>14</v>
      </c>
      <c r="B23">
        <f>COUNTIF(Sheet1!H1:H15, "United States")</f>
        <v>11</v>
      </c>
    </row>
    <row r="24" spans="1:2" x14ac:dyDescent="0.35">
      <c r="A24" t="s">
        <v>20</v>
      </c>
      <c r="B24">
        <f>COUNTIF(Sheet1!H1:H15, "China")</f>
        <v>3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16F06E7E69A4468AB58C872A673144" ma:contentTypeVersion="11" ma:contentTypeDescription="Crée un document." ma:contentTypeScope="" ma:versionID="4df8da9b6d877dad116f3695bc024a1e">
  <xsd:schema xmlns:xsd="http://www.w3.org/2001/XMLSchema" xmlns:xs="http://www.w3.org/2001/XMLSchema" xmlns:p="http://schemas.microsoft.com/office/2006/metadata/properties" xmlns:ns2="affed15d-ac79-41c5-8127-eb89cff7374b" xmlns:ns3="7ce0871c-e121-4158-bcd7-b6dc97609e22" targetNamespace="http://schemas.microsoft.com/office/2006/metadata/properties" ma:root="true" ma:fieldsID="4b2103e7b073b076555c4166b19fdb2e" ns2:_="" ns3:_="">
    <xsd:import namespace="affed15d-ac79-41c5-8127-eb89cff7374b"/>
    <xsd:import namespace="7ce0871c-e121-4158-bcd7-b6dc97609e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fed15d-ac79-41c5-8127-eb89cff737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c4285f65-f6b9-436e-a34c-c618c1b915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e0871c-e121-4158-bcd7-b6dc97609e2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ec0dfa6-48f5-4b8e-b07b-e1e02e8ff956}" ma:internalName="TaxCatchAll" ma:showField="CatchAllData" ma:web="7ce0871c-e121-4158-bcd7-b6dc97609e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ffed15d-ac79-41c5-8127-eb89cff7374b">
      <Terms xmlns="http://schemas.microsoft.com/office/infopath/2007/PartnerControls"/>
    </lcf76f155ced4ddcb4097134ff3c332f>
    <TaxCatchAll xmlns="7ce0871c-e121-4158-bcd7-b6dc97609e22" xsi:nil="true"/>
  </documentManagement>
</p:properties>
</file>

<file path=customXml/itemProps1.xml><?xml version="1.0" encoding="utf-8"?>
<ds:datastoreItem xmlns:ds="http://schemas.openxmlformats.org/officeDocument/2006/customXml" ds:itemID="{B21A2DFF-2706-463B-B1E6-3E63436928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fed15d-ac79-41c5-8127-eb89cff7374b"/>
    <ds:schemaRef ds:uri="7ce0871c-e121-4158-bcd7-b6dc97609e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DF78ED-0A9D-419E-ADD8-1E10515ECF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052325-A6CD-4199-8A72-1E2FC858C41C}">
  <ds:schemaRefs>
    <ds:schemaRef ds:uri="http://schemas.microsoft.com/office/2006/metadata/properties"/>
    <ds:schemaRef ds:uri="http://schemas.microsoft.com/office/infopath/2007/PartnerControls"/>
    <ds:schemaRef ds:uri="affed15d-ac79-41c5-8127-eb89cff7374b"/>
    <ds:schemaRef ds:uri="7ce0871c-e121-4158-bcd7-b6dc97609e2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Graphs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zoe moeini</dc:creator>
  <cp:keywords/>
  <dc:description/>
  <cp:lastModifiedBy>Bryan Alejandro Hernández</cp:lastModifiedBy>
  <cp:revision/>
  <dcterms:created xsi:type="dcterms:W3CDTF">2023-12-19T13:11:13Z</dcterms:created>
  <dcterms:modified xsi:type="dcterms:W3CDTF">2023-12-19T14:41:03Z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2023-12-19T13:12:13Z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293575e4-09f7-489f-a0a6-d6606bf60fdd</vt:lpwstr>
  </property>
  <property fmtid="{D5CDD505-2E9C-101B-9397-08002B2CF9AE}" pid="8" name="MSIP_Label_cdde0556-1f76-452e-9e94-03158f226e4e_ContentBits">
    <vt:lpwstr>0</vt:lpwstr>
  </property>
  <property fmtid="{D5CDD505-2E9C-101B-9397-08002B2CF9AE}" pid="9" name="MediaServiceImageTags">
    <vt:lpwstr/>
  </property>
  <property fmtid="{D5CDD505-2E9C-101B-9397-08002B2CF9AE}" pid="10" name="ContentTypeId">
    <vt:lpwstr>0x0101006216F06E7E69A4468AB58C872A673144</vt:lpwstr>
  </property>
</Properties>
</file>