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maedu\apollo\math\Courses(For_Instructors)\MA206Y\AY19-02\Adminstrative\"/>
    </mc:Choice>
  </mc:AlternateContent>
  <xr:revisionPtr revIDLastSave="0" documentId="8_{6ABBA7F0-42F1-4DE9-B89B-378B616A5AB8}" xr6:coauthVersionLast="36" xr6:coauthVersionMax="36" xr10:uidLastSave="{00000000-0000-0000-0000-000000000000}"/>
  <bookViews>
    <workbookView xWindow="1455" yWindow="120" windowWidth="15840" windowHeight="11925" xr2:uid="{00000000-000D-0000-FFFF-FFFF00000000}"/>
  </bookViews>
  <sheets>
    <sheet name="AY19-1 Calendar" sheetId="6" r:id="rId1"/>
    <sheet name="Drops and Holidays" sheetId="15" r:id="rId2"/>
    <sheet name="Lessons" sheetId="7" r:id="rId3"/>
  </sheets>
  <definedNames>
    <definedName name="_xlnm.Print_Area" localSheetId="0">'AY19-1 Calendar'!$A$1:$L$75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4" i="6" l="1"/>
  <c r="D51" i="6" l="1"/>
  <c r="J16" i="6" l="1"/>
  <c r="F16" i="6"/>
  <c r="L12" i="6"/>
  <c r="D8" i="6"/>
  <c r="J4" i="6"/>
  <c r="P33" i="7" l="1"/>
  <c r="P34" i="7"/>
  <c r="O33" i="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M67" i="7" l="1"/>
  <c r="N82" i="7" l="1"/>
  <c r="Y82" i="7" s="1"/>
  <c r="AA81" i="7"/>
  <c r="Z81" i="7"/>
  <c r="N81" i="7"/>
  <c r="Y81" i="7" s="1"/>
  <c r="AA80" i="7"/>
  <c r="Z80" i="7"/>
  <c r="N80" i="7"/>
  <c r="Y80" i="7" s="1"/>
  <c r="AA79" i="7"/>
  <c r="Z79" i="7"/>
  <c r="N79" i="7"/>
  <c r="Y79" i="7" s="1"/>
  <c r="AA78" i="7"/>
  <c r="Z78" i="7"/>
  <c r="N78" i="7"/>
  <c r="Y78" i="7" s="1"/>
  <c r="AA77" i="7"/>
  <c r="Z77" i="7"/>
  <c r="N77" i="7"/>
  <c r="Y77" i="7" s="1"/>
  <c r="AA76" i="7"/>
  <c r="Z76" i="7"/>
  <c r="N76" i="7"/>
  <c r="Y76" i="7" s="1"/>
  <c r="AA75" i="7"/>
  <c r="Z75" i="7"/>
  <c r="N75" i="7"/>
  <c r="Y75" i="7" s="1"/>
  <c r="AA74" i="7"/>
  <c r="Z74" i="7"/>
  <c r="N74" i="7"/>
  <c r="Y74" i="7" s="1"/>
  <c r="AA73" i="7"/>
  <c r="Z73" i="7"/>
  <c r="N73" i="7"/>
  <c r="Y73" i="7" s="1"/>
  <c r="AA72" i="7"/>
  <c r="Z72" i="7"/>
  <c r="N72" i="7"/>
  <c r="Y72" i="7" s="1"/>
  <c r="AA71" i="7"/>
  <c r="Z71" i="7"/>
  <c r="N71" i="7"/>
  <c r="Y71" i="7" s="1"/>
  <c r="AA70" i="7"/>
  <c r="Z70" i="7"/>
  <c r="N70" i="7"/>
  <c r="Y70" i="7" s="1"/>
  <c r="AA69" i="7"/>
  <c r="Z69" i="7"/>
  <c r="N69" i="7"/>
  <c r="Y69" i="7" s="1"/>
  <c r="AA68" i="7"/>
  <c r="Z68" i="7"/>
  <c r="N68" i="7"/>
  <c r="Y68" i="7" s="1"/>
  <c r="AA67" i="7"/>
  <c r="Z67" i="7"/>
  <c r="N67" i="7"/>
  <c r="Y67" i="7" s="1"/>
  <c r="AA66" i="7"/>
  <c r="Z66" i="7"/>
  <c r="N66" i="7"/>
  <c r="Y66" i="7" s="1"/>
  <c r="AA65" i="7"/>
  <c r="Z65" i="7"/>
  <c r="N65" i="7"/>
  <c r="Y65" i="7" s="1"/>
  <c r="AA64" i="7"/>
  <c r="Z64" i="7"/>
  <c r="N64" i="7"/>
  <c r="Y64" i="7" s="1"/>
  <c r="AA63" i="7"/>
  <c r="Z63" i="7"/>
  <c r="N63" i="7"/>
  <c r="Y63" i="7" s="1"/>
  <c r="AA62" i="7"/>
  <c r="Z62" i="7"/>
  <c r="N62" i="7"/>
  <c r="Y62" i="7" s="1"/>
  <c r="AA61" i="7"/>
  <c r="Z61" i="7"/>
  <c r="N61" i="7"/>
  <c r="Y61" i="7" s="1"/>
  <c r="AA60" i="7"/>
  <c r="Z60" i="7"/>
  <c r="N60" i="7"/>
  <c r="Y60" i="7" s="1"/>
  <c r="AA59" i="7"/>
  <c r="Z59" i="7"/>
  <c r="N59" i="7"/>
  <c r="Y59" i="7" s="1"/>
  <c r="AA58" i="7"/>
  <c r="Z58" i="7"/>
  <c r="N58" i="7"/>
  <c r="Y58" i="7" s="1"/>
  <c r="AA57" i="7"/>
  <c r="Z57" i="7"/>
  <c r="N57" i="7"/>
  <c r="Y57" i="7" s="1"/>
  <c r="AA56" i="7"/>
  <c r="Z56" i="7"/>
  <c r="N56" i="7"/>
  <c r="Y56" i="7" s="1"/>
  <c r="AA55" i="7"/>
  <c r="Z55" i="7"/>
  <c r="N55" i="7"/>
  <c r="Y55" i="7" s="1"/>
  <c r="AA54" i="7"/>
  <c r="Z54" i="7"/>
  <c r="N54" i="7"/>
  <c r="Y54" i="7" s="1"/>
  <c r="AA53" i="7"/>
  <c r="Z53" i="7"/>
  <c r="N53" i="7"/>
  <c r="Y53" i="7" s="1"/>
  <c r="AA52" i="7"/>
  <c r="Z52" i="7"/>
  <c r="N52" i="7"/>
  <c r="Y52" i="7" s="1"/>
  <c r="AA51" i="7"/>
  <c r="Z51" i="7"/>
  <c r="N51" i="7"/>
  <c r="Y51" i="7" s="1"/>
  <c r="AA50" i="7"/>
  <c r="Z50" i="7"/>
  <c r="N50" i="7"/>
  <c r="Y50" i="7" s="1"/>
  <c r="AA49" i="7"/>
  <c r="Z49" i="7"/>
  <c r="N49" i="7"/>
  <c r="Y49" i="7" s="1"/>
  <c r="AA48" i="7"/>
  <c r="Z48" i="7"/>
  <c r="N48" i="7"/>
  <c r="Y48" i="7" s="1"/>
  <c r="AA47" i="7"/>
  <c r="Z47" i="7"/>
  <c r="N47" i="7"/>
  <c r="Y47" i="7" s="1"/>
  <c r="AA46" i="7"/>
  <c r="Z46" i="7"/>
  <c r="N46" i="7"/>
  <c r="Y46" i="7" s="1"/>
  <c r="AA45" i="7"/>
  <c r="Z45" i="7"/>
  <c r="N45" i="7"/>
  <c r="Y45" i="7" s="1"/>
  <c r="AA44" i="7"/>
  <c r="Z44" i="7"/>
  <c r="N44" i="7"/>
  <c r="Y44" i="7" s="1"/>
  <c r="AA43" i="7"/>
  <c r="Z43" i="7"/>
  <c r="N43" i="7"/>
  <c r="Y43" i="7" s="1"/>
  <c r="AA42" i="7"/>
  <c r="Z42" i="7"/>
  <c r="N42" i="7"/>
  <c r="Y42" i="7" s="1"/>
  <c r="AA41" i="7"/>
  <c r="Z41" i="7"/>
  <c r="N41" i="7"/>
  <c r="Y41" i="7" s="1"/>
  <c r="AA40" i="7"/>
  <c r="Z40" i="7"/>
  <c r="N40" i="7"/>
  <c r="Y40" i="7" s="1"/>
  <c r="AA39" i="7"/>
  <c r="Z39" i="7"/>
  <c r="N39" i="7"/>
  <c r="Y39" i="7" s="1"/>
  <c r="AA38" i="7"/>
  <c r="Z38" i="7"/>
  <c r="N38" i="7"/>
  <c r="Y38" i="7" s="1"/>
  <c r="AA37" i="7"/>
  <c r="Z37" i="7"/>
  <c r="N37" i="7"/>
  <c r="Y37" i="7" s="1"/>
  <c r="AA36" i="7"/>
  <c r="Z36" i="7"/>
  <c r="N36" i="7"/>
  <c r="Y36" i="7" s="1"/>
  <c r="AA35" i="7"/>
  <c r="Z35" i="7"/>
  <c r="N35" i="7"/>
  <c r="Y35" i="7" s="1"/>
  <c r="AA34" i="7"/>
  <c r="Z34" i="7"/>
  <c r="N34" i="7"/>
  <c r="Y34" i="7" s="1"/>
  <c r="AA33" i="7"/>
  <c r="Z33" i="7"/>
  <c r="N33" i="7"/>
  <c r="Y33" i="7" s="1"/>
  <c r="AA32" i="7"/>
  <c r="Z32" i="7"/>
  <c r="N32" i="7"/>
  <c r="Y32" i="7" s="1"/>
  <c r="AA31" i="7"/>
  <c r="Z31" i="7"/>
  <c r="N31" i="7"/>
  <c r="Y31" i="7" s="1"/>
  <c r="AA30" i="7"/>
  <c r="Z30" i="7"/>
  <c r="N30" i="7"/>
  <c r="Y30" i="7" s="1"/>
  <c r="AA29" i="7"/>
  <c r="Z29" i="7"/>
  <c r="N29" i="7"/>
  <c r="Y29" i="7" s="1"/>
  <c r="AA28" i="7"/>
  <c r="Z28" i="7"/>
  <c r="N28" i="7"/>
  <c r="Y28" i="7" s="1"/>
  <c r="AA27" i="7"/>
  <c r="Z27" i="7"/>
  <c r="N27" i="7"/>
  <c r="Y27" i="7" s="1"/>
  <c r="AA26" i="7"/>
  <c r="Z26" i="7"/>
  <c r="N26" i="7"/>
  <c r="Y26" i="7" s="1"/>
  <c r="AA25" i="7"/>
  <c r="Z25" i="7"/>
  <c r="N25" i="7"/>
  <c r="Y25" i="7" s="1"/>
  <c r="AA24" i="7"/>
  <c r="Z24" i="7"/>
  <c r="N24" i="7"/>
  <c r="Y24" i="7" s="1"/>
  <c r="AA23" i="7"/>
  <c r="Z23" i="7"/>
  <c r="N23" i="7"/>
  <c r="Y23" i="7" s="1"/>
  <c r="AA22" i="7"/>
  <c r="Z22" i="7"/>
  <c r="N22" i="7"/>
  <c r="Y22" i="7" s="1"/>
  <c r="AA21" i="7"/>
  <c r="Z21" i="7"/>
  <c r="N21" i="7"/>
  <c r="Y21" i="7" s="1"/>
  <c r="AA20" i="7"/>
  <c r="Z20" i="7"/>
  <c r="N20" i="7"/>
  <c r="Y20" i="7" s="1"/>
  <c r="AA19" i="7"/>
  <c r="Z19" i="7"/>
  <c r="N19" i="7"/>
  <c r="Y19" i="7" s="1"/>
  <c r="AA18" i="7"/>
  <c r="Z18" i="7"/>
  <c r="N18" i="7"/>
  <c r="Y18" i="7" s="1"/>
  <c r="AA17" i="7"/>
  <c r="Z17" i="7"/>
  <c r="N17" i="7"/>
  <c r="Y17" i="7" s="1"/>
  <c r="AA16" i="7"/>
  <c r="Z16" i="7"/>
  <c r="N16" i="7"/>
  <c r="Y16" i="7" s="1"/>
  <c r="AA15" i="7"/>
  <c r="Z15" i="7"/>
  <c r="N15" i="7"/>
  <c r="Y15" i="7" s="1"/>
  <c r="AA14" i="7"/>
  <c r="Z14" i="7"/>
  <c r="N14" i="7"/>
  <c r="Y14" i="7" s="1"/>
  <c r="AA13" i="7"/>
  <c r="Z13" i="7"/>
  <c r="N13" i="7"/>
  <c r="Y13" i="7" s="1"/>
  <c r="AA12" i="7"/>
  <c r="Z12" i="7"/>
  <c r="N12" i="7"/>
  <c r="Y12" i="7" s="1"/>
  <c r="AA11" i="7"/>
  <c r="Z11" i="7"/>
  <c r="N11" i="7"/>
  <c r="Y11" i="7" s="1"/>
  <c r="AA10" i="7"/>
  <c r="Z10" i="7"/>
  <c r="N10" i="7"/>
  <c r="Y10" i="7" s="1"/>
  <c r="AA9" i="7"/>
  <c r="Z9" i="7"/>
  <c r="N9" i="7"/>
  <c r="Y9" i="7" s="1"/>
  <c r="AA8" i="7"/>
  <c r="Z8" i="7"/>
  <c r="N8" i="7"/>
  <c r="Y8" i="7" s="1"/>
  <c r="AA7" i="7"/>
  <c r="Z7" i="7"/>
  <c r="N7" i="7"/>
  <c r="Y7" i="7" s="1"/>
  <c r="AA6" i="7"/>
  <c r="Z6" i="7"/>
  <c r="N6" i="7"/>
  <c r="Y6" i="7" s="1"/>
  <c r="AA5" i="7"/>
  <c r="Z5" i="7"/>
  <c r="N5" i="7"/>
  <c r="Y5" i="7" s="1"/>
  <c r="AA4" i="7"/>
  <c r="P3" i="7"/>
  <c r="AA3" i="7" s="1"/>
  <c r="Z4" i="7"/>
  <c r="O3" i="7"/>
  <c r="Z3" i="7" s="1"/>
  <c r="N4" i="7"/>
  <c r="Y4" i="7" s="1"/>
  <c r="N3" i="7"/>
  <c r="Y3" i="7" s="1"/>
  <c r="AA82" i="7"/>
  <c r="Z82" i="7"/>
  <c r="M82" i="7"/>
  <c r="X82" i="7" s="1"/>
  <c r="M81" i="7"/>
  <c r="X81" i="7" s="1"/>
  <c r="M80" i="7"/>
  <c r="X80" i="7" s="1"/>
  <c r="M79" i="7"/>
  <c r="X79" i="7" s="1"/>
  <c r="M78" i="7"/>
  <c r="X78" i="7" s="1"/>
  <c r="M77" i="7"/>
  <c r="X77" i="7" s="1"/>
  <c r="M76" i="7"/>
  <c r="X76" i="7" s="1"/>
  <c r="M75" i="7"/>
  <c r="X75" i="7" s="1"/>
  <c r="M74" i="7"/>
  <c r="X74" i="7" s="1"/>
  <c r="M73" i="7"/>
  <c r="X73" i="7" s="1"/>
  <c r="M72" i="7"/>
  <c r="X72" i="7" s="1"/>
  <c r="M71" i="7"/>
  <c r="X71" i="7" s="1"/>
  <c r="M70" i="7"/>
  <c r="X70" i="7" s="1"/>
  <c r="M69" i="7"/>
  <c r="X69" i="7" s="1"/>
  <c r="M68" i="7"/>
  <c r="X68" i="7" s="1"/>
  <c r="X67" i="7"/>
  <c r="M66" i="7"/>
  <c r="X66" i="7" s="1"/>
  <c r="M65" i="7"/>
  <c r="X65" i="7" s="1"/>
  <c r="M64" i="7"/>
  <c r="X64" i="7" s="1"/>
  <c r="M63" i="7"/>
  <c r="X63" i="7" s="1"/>
  <c r="M62" i="7"/>
  <c r="X62" i="7" s="1"/>
  <c r="M61" i="7"/>
  <c r="X61" i="7" s="1"/>
  <c r="M60" i="7"/>
  <c r="X60" i="7" s="1"/>
  <c r="M59" i="7"/>
  <c r="X59" i="7" s="1"/>
  <c r="M58" i="7"/>
  <c r="X58" i="7" s="1"/>
  <c r="M57" i="7"/>
  <c r="X57" i="7" s="1"/>
  <c r="M56" i="7"/>
  <c r="X56" i="7" s="1"/>
  <c r="M55" i="7"/>
  <c r="X55" i="7" s="1"/>
  <c r="M54" i="7"/>
  <c r="X54" i="7" s="1"/>
  <c r="M53" i="7"/>
  <c r="X53" i="7" s="1"/>
  <c r="M52" i="7"/>
  <c r="X52" i="7" s="1"/>
  <c r="M51" i="7"/>
  <c r="X51" i="7" s="1"/>
  <c r="M50" i="7"/>
  <c r="X50" i="7" s="1"/>
  <c r="M49" i="7"/>
  <c r="X49" i="7" s="1"/>
  <c r="M48" i="7"/>
  <c r="X48" i="7" s="1"/>
  <c r="M47" i="7"/>
  <c r="X47" i="7" s="1"/>
  <c r="M46" i="7"/>
  <c r="X46" i="7" s="1"/>
  <c r="M45" i="7"/>
  <c r="X45" i="7" s="1"/>
  <c r="M44" i="7"/>
  <c r="X44" i="7" s="1"/>
  <c r="M43" i="7"/>
  <c r="X43" i="7" s="1"/>
  <c r="M42" i="7"/>
  <c r="X42" i="7" s="1"/>
  <c r="M41" i="7"/>
  <c r="X41" i="7" s="1"/>
  <c r="M40" i="7"/>
  <c r="X40" i="7" s="1"/>
  <c r="M39" i="7"/>
  <c r="X39" i="7" s="1"/>
  <c r="M38" i="7"/>
  <c r="X38" i="7" s="1"/>
  <c r="M37" i="7"/>
  <c r="X37" i="7" s="1"/>
  <c r="M36" i="7"/>
  <c r="X36" i="7" s="1"/>
  <c r="M35" i="7"/>
  <c r="X35" i="7" s="1"/>
  <c r="M34" i="7"/>
  <c r="X34" i="7" s="1"/>
  <c r="M33" i="7"/>
  <c r="X33" i="7" s="1"/>
  <c r="M32" i="7"/>
  <c r="X32" i="7" s="1"/>
  <c r="M31" i="7"/>
  <c r="X31" i="7" s="1"/>
  <c r="M30" i="7"/>
  <c r="X30" i="7" s="1"/>
  <c r="M29" i="7"/>
  <c r="X29" i="7" s="1"/>
  <c r="M28" i="7"/>
  <c r="X28" i="7" s="1"/>
  <c r="M27" i="7"/>
  <c r="X27" i="7" s="1"/>
  <c r="M26" i="7"/>
  <c r="X26" i="7" s="1"/>
  <c r="M25" i="7"/>
  <c r="X25" i="7" s="1"/>
  <c r="M24" i="7"/>
  <c r="X24" i="7" s="1"/>
  <c r="M23" i="7"/>
  <c r="X23" i="7" s="1"/>
  <c r="M22" i="7"/>
  <c r="X22" i="7" s="1"/>
  <c r="M21" i="7"/>
  <c r="X21" i="7" s="1"/>
  <c r="M20" i="7"/>
  <c r="X20" i="7" s="1"/>
  <c r="M19" i="7"/>
  <c r="X19" i="7" s="1"/>
  <c r="M18" i="7"/>
  <c r="X18" i="7" s="1"/>
  <c r="M17" i="7"/>
  <c r="X17" i="7" s="1"/>
  <c r="M16" i="7"/>
  <c r="X16" i="7" s="1"/>
  <c r="M15" i="7"/>
  <c r="X15" i="7" s="1"/>
  <c r="M14" i="7"/>
  <c r="X14" i="7" s="1"/>
  <c r="M13" i="7"/>
  <c r="X13" i="7" s="1"/>
  <c r="M12" i="7"/>
  <c r="X12" i="7" s="1"/>
  <c r="M11" i="7"/>
  <c r="X11" i="7" s="1"/>
  <c r="M10" i="7"/>
  <c r="X10" i="7" s="1"/>
  <c r="M9" i="7"/>
  <c r="X9" i="7" s="1"/>
  <c r="M8" i="7"/>
  <c r="X8" i="7" s="1"/>
  <c r="M7" i="7"/>
  <c r="X7" i="7" s="1"/>
  <c r="M6" i="7"/>
  <c r="X6" i="7" s="1"/>
  <c r="M5" i="7"/>
  <c r="X5" i="7" s="1"/>
  <c r="M4" i="7"/>
  <c r="X4" i="7" s="1"/>
  <c r="M3" i="7"/>
  <c r="X3" i="7" s="1"/>
  <c r="M2" i="15"/>
  <c r="M3" i="15" s="1"/>
  <c r="L73" i="6"/>
  <c r="J73" i="6"/>
  <c r="H73" i="6"/>
  <c r="F73" i="6"/>
  <c r="D73" i="6"/>
  <c r="J72" i="6"/>
  <c r="F72" i="6"/>
  <c r="L71" i="6"/>
  <c r="J71" i="6"/>
  <c r="H71" i="6"/>
  <c r="F71" i="6"/>
  <c r="D71" i="6"/>
  <c r="L69" i="6"/>
  <c r="J69" i="6"/>
  <c r="H69" i="6"/>
  <c r="F69" i="6"/>
  <c r="J68" i="6"/>
  <c r="H68" i="6"/>
  <c r="F68" i="6"/>
  <c r="L67" i="6"/>
  <c r="J67" i="6"/>
  <c r="H67" i="6"/>
  <c r="F67" i="6"/>
  <c r="L65" i="6"/>
  <c r="J65" i="6"/>
  <c r="F65" i="6"/>
  <c r="J64" i="6"/>
  <c r="F64" i="6"/>
  <c r="L63" i="6"/>
  <c r="J63" i="6"/>
  <c r="F63" i="6"/>
  <c r="L61" i="6"/>
  <c r="H61" i="6"/>
  <c r="L60" i="6"/>
  <c r="H60" i="6"/>
  <c r="L59" i="6"/>
  <c r="J59" i="6"/>
  <c r="H59" i="6"/>
  <c r="D59" i="6"/>
  <c r="J55" i="6"/>
  <c r="F55" i="6"/>
  <c r="H53" i="6"/>
  <c r="H52" i="6"/>
  <c r="L51" i="6"/>
  <c r="H51" i="6"/>
  <c r="H49" i="6"/>
  <c r="F49" i="6"/>
  <c r="H48" i="6"/>
  <c r="J47" i="6"/>
  <c r="H47" i="6"/>
  <c r="F47" i="6"/>
  <c r="D47" i="6"/>
  <c r="F45" i="6"/>
  <c r="F44" i="6"/>
  <c r="J43" i="6"/>
  <c r="F43" i="6"/>
  <c r="L41" i="6"/>
  <c r="J41" i="6"/>
  <c r="H41" i="6"/>
  <c r="F41" i="6"/>
  <c r="D41" i="6"/>
  <c r="L40" i="6"/>
  <c r="J40" i="6"/>
  <c r="H40" i="6"/>
  <c r="F40" i="6"/>
  <c r="D40" i="6"/>
  <c r="L39" i="6"/>
  <c r="J39" i="6"/>
  <c r="H39" i="6"/>
  <c r="F39" i="6"/>
  <c r="D39" i="6"/>
  <c r="L37" i="6"/>
  <c r="J37" i="6"/>
  <c r="L35" i="6"/>
  <c r="J35" i="6"/>
  <c r="F35" i="6"/>
  <c r="H33" i="6"/>
  <c r="H32" i="6"/>
  <c r="J31" i="6"/>
  <c r="H31" i="6"/>
  <c r="F31" i="6"/>
  <c r="D29" i="6"/>
  <c r="D28" i="6"/>
  <c r="L27" i="6"/>
  <c r="H27" i="6"/>
  <c r="D27" i="6"/>
  <c r="H25" i="6"/>
  <c r="F25" i="6"/>
  <c r="H24" i="6"/>
  <c r="L23" i="6"/>
  <c r="H23" i="6"/>
  <c r="F23" i="6"/>
  <c r="D23" i="6"/>
  <c r="J19" i="6"/>
  <c r="F19" i="6"/>
  <c r="H17" i="6"/>
  <c r="H16" i="6"/>
  <c r="J15" i="6"/>
  <c r="H15" i="6"/>
  <c r="F15" i="6"/>
  <c r="L13" i="6"/>
  <c r="H13" i="6"/>
  <c r="D13" i="6"/>
  <c r="H12" i="6"/>
  <c r="D12" i="6"/>
  <c r="L11" i="6"/>
  <c r="H11" i="6"/>
  <c r="D11" i="6"/>
  <c r="J9" i="6"/>
  <c r="H9" i="6"/>
  <c r="L8" i="6"/>
  <c r="H8" i="6"/>
  <c r="L7" i="6"/>
  <c r="J7" i="6"/>
  <c r="H7" i="6"/>
  <c r="D7" i="6"/>
  <c r="F5" i="6"/>
  <c r="D5" i="6"/>
  <c r="F4" i="6"/>
  <c r="D4" i="6"/>
  <c r="J3" i="6"/>
  <c r="F3" i="6"/>
  <c r="D3" i="6"/>
  <c r="N2" i="15" l="1"/>
  <c r="Z2" i="15" s="1"/>
  <c r="D2" i="6" s="1"/>
  <c r="Y2" i="15"/>
  <c r="M4" i="15"/>
  <c r="M6" i="15"/>
  <c r="Y6" i="15" s="1"/>
  <c r="O2" i="15"/>
  <c r="Q2" i="15" l="1"/>
  <c r="AA2" i="15"/>
  <c r="E2" i="6" s="1"/>
  <c r="M10" i="15"/>
  <c r="C6" i="6"/>
  <c r="M5" i="15"/>
  <c r="Y4" i="15" s="1"/>
  <c r="O3" i="15"/>
  <c r="O4" i="15" s="1"/>
  <c r="P2" i="15"/>
  <c r="AB2" i="15" s="1"/>
  <c r="F2" i="6" s="1"/>
  <c r="O6" i="15"/>
  <c r="Q6" i="15" s="1"/>
  <c r="Y3" i="15" l="1"/>
  <c r="Y5" i="15"/>
  <c r="C5" i="6" s="1"/>
  <c r="O5" i="15"/>
  <c r="AA3" i="15" s="1"/>
  <c r="E3" i="6" s="1"/>
  <c r="C4" i="6"/>
  <c r="Q3" i="15"/>
  <c r="Q4" i="15" s="1"/>
  <c r="R2" i="15"/>
  <c r="AD2" i="15" s="1"/>
  <c r="S2" i="15"/>
  <c r="AC2" i="15"/>
  <c r="G2" i="6" s="1"/>
  <c r="S6" i="15"/>
  <c r="AA6" i="15"/>
  <c r="E6" i="6" s="1"/>
  <c r="M14" i="15"/>
  <c r="Y10" i="15"/>
  <c r="C10" i="6" s="1"/>
  <c r="O10" i="15"/>
  <c r="C3" i="6"/>
  <c r="AA5" i="15" l="1"/>
  <c r="E5" i="6" s="1"/>
  <c r="AA4" i="15"/>
  <c r="E4" i="6" s="1"/>
  <c r="Q5" i="15"/>
  <c r="AC3" i="15"/>
  <c r="AC5" i="15"/>
  <c r="AC4" i="15"/>
  <c r="S3" i="15"/>
  <c r="S4" i="15" s="1"/>
  <c r="Y14" i="15"/>
  <c r="C14" i="6" s="1"/>
  <c r="M18" i="15"/>
  <c r="O14" i="15"/>
  <c r="U2" i="15"/>
  <c r="AE2" i="15"/>
  <c r="I2" i="6" s="1"/>
  <c r="AE6" i="15"/>
  <c r="I6" i="6" s="1"/>
  <c r="AA10" i="15"/>
  <c r="E10" i="6" s="1"/>
  <c r="Q10" i="15"/>
  <c r="AC6" i="15"/>
  <c r="G6" i="6" s="1"/>
  <c r="T2" i="15"/>
  <c r="AF2" i="15" s="1"/>
  <c r="J2" i="6" s="1"/>
  <c r="U6" i="15"/>
  <c r="S5" i="15" l="1"/>
  <c r="AE5" i="15"/>
  <c r="AE4" i="15"/>
  <c r="AE3" i="15"/>
  <c r="AG6" i="15"/>
  <c r="K6" i="6" s="1"/>
  <c r="AG2" i="15"/>
  <c r="K2" i="6" s="1"/>
  <c r="U3" i="15"/>
  <c r="Y18" i="15"/>
  <c r="C18" i="6" s="1"/>
  <c r="M22" i="15"/>
  <c r="O18" i="15"/>
  <c r="AC10" i="15"/>
  <c r="G10" i="6" s="1"/>
  <c r="S10" i="15"/>
  <c r="AA14" i="15"/>
  <c r="E14" i="6" s="1"/>
  <c r="Q14" i="15"/>
  <c r="V2" i="15"/>
  <c r="AH2" i="15" s="1"/>
  <c r="I3" i="6" l="1"/>
  <c r="N6" i="15"/>
  <c r="U10" i="15"/>
  <c r="AE10" i="15"/>
  <c r="I10" i="6" s="1"/>
  <c r="Y22" i="15"/>
  <c r="C22" i="6" s="1"/>
  <c r="M26" i="15"/>
  <c r="O22" i="15"/>
  <c r="AA18" i="15"/>
  <c r="E18" i="6" s="1"/>
  <c r="Q18" i="15"/>
  <c r="U4" i="15"/>
  <c r="M7" i="15"/>
  <c r="AC14" i="15"/>
  <c r="G14" i="6" s="1"/>
  <c r="S14" i="15"/>
  <c r="Z6" i="15" l="1"/>
  <c r="D6" i="6" s="1"/>
  <c r="P6" i="15"/>
  <c r="R6" i="15" s="1"/>
  <c r="AG4" i="15"/>
  <c r="AG3" i="15"/>
  <c r="AG5" i="15"/>
  <c r="U5" i="15"/>
  <c r="AA22" i="15"/>
  <c r="E22" i="6" s="1"/>
  <c r="Q22" i="15"/>
  <c r="AG10" i="15"/>
  <c r="K10" i="6" s="1"/>
  <c r="AE14" i="15"/>
  <c r="I14" i="6" s="1"/>
  <c r="U14" i="15"/>
  <c r="M8" i="15"/>
  <c r="O7" i="15"/>
  <c r="S18" i="15"/>
  <c r="AC18" i="15"/>
  <c r="G18" i="6" s="1"/>
  <c r="Y26" i="15"/>
  <c r="C26" i="6" s="1"/>
  <c r="M30" i="15"/>
  <c r="O26" i="15"/>
  <c r="Y8" i="15" l="1"/>
  <c r="Y9" i="15"/>
  <c r="Y7" i="15"/>
  <c r="AB6" i="15"/>
  <c r="AE18" i="15"/>
  <c r="I18" i="6" s="1"/>
  <c r="U18" i="15"/>
  <c r="AD6" i="15"/>
  <c r="H6" i="6" s="1"/>
  <c r="Y30" i="15"/>
  <c r="C30" i="6" s="1"/>
  <c r="O30" i="15"/>
  <c r="M34" i="15"/>
  <c r="AG14" i="15"/>
  <c r="K14" i="6" s="1"/>
  <c r="AA26" i="15"/>
  <c r="E26" i="6" s="1"/>
  <c r="Q26" i="15"/>
  <c r="M9" i="15"/>
  <c r="AC22" i="15"/>
  <c r="G22" i="6" s="1"/>
  <c r="S22" i="15"/>
  <c r="Q7" i="15"/>
  <c r="O8" i="15"/>
  <c r="T6" i="15"/>
  <c r="C7" i="6" l="1"/>
  <c r="Y34" i="15"/>
  <c r="C34" i="6" s="1"/>
  <c r="O34" i="15"/>
  <c r="M38" i="15"/>
  <c r="AC26" i="15"/>
  <c r="G26" i="6" s="1"/>
  <c r="S26" i="15"/>
  <c r="AG18" i="15"/>
  <c r="K18" i="6" s="1"/>
  <c r="AE22" i="15"/>
  <c r="I22" i="6" s="1"/>
  <c r="U22" i="15"/>
  <c r="Q8" i="15"/>
  <c r="S7" i="15"/>
  <c r="O9" i="15"/>
  <c r="AF6" i="15"/>
  <c r="J6" i="6" s="1"/>
  <c r="AA30" i="15"/>
  <c r="E30" i="6" s="1"/>
  <c r="Q30" i="15"/>
  <c r="V6" i="15"/>
  <c r="AA8" i="15" l="1"/>
  <c r="AA9" i="15"/>
  <c r="AA7" i="15"/>
  <c r="S8" i="15"/>
  <c r="U7" i="15"/>
  <c r="Q9" i="15"/>
  <c r="AC7" i="15" s="1"/>
  <c r="AC30" i="15"/>
  <c r="G30" i="6" s="1"/>
  <c r="S30" i="15"/>
  <c r="AE26" i="15"/>
  <c r="I26" i="6" s="1"/>
  <c r="U26" i="15"/>
  <c r="AA34" i="15"/>
  <c r="E34" i="6" s="1"/>
  <c r="Q34" i="15"/>
  <c r="N10" i="15"/>
  <c r="Z10" i="15" s="1"/>
  <c r="D10" i="6" s="1"/>
  <c r="AH6" i="15"/>
  <c r="L6" i="6" s="1"/>
  <c r="AG22" i="15"/>
  <c r="K22" i="6" s="1"/>
  <c r="Y38" i="15"/>
  <c r="C38" i="6" s="1"/>
  <c r="O38" i="15"/>
  <c r="M42" i="15"/>
  <c r="AC8" i="15" l="1"/>
  <c r="G8" i="6" s="1"/>
  <c r="AC9" i="15"/>
  <c r="G9" i="6" s="1"/>
  <c r="G7" i="6"/>
  <c r="P10" i="15"/>
  <c r="AB10" i="15" s="1"/>
  <c r="AA38" i="15"/>
  <c r="E38" i="6" s="1"/>
  <c r="Q38" i="15"/>
  <c r="S9" i="15"/>
  <c r="AE9" i="15" s="1"/>
  <c r="I9" i="6" s="1"/>
  <c r="AC34" i="15"/>
  <c r="G34" i="6" s="1"/>
  <c r="S34" i="15"/>
  <c r="M11" i="15"/>
  <c r="U8" i="15"/>
  <c r="AG26" i="15"/>
  <c r="K26" i="6" s="1"/>
  <c r="Y42" i="15"/>
  <c r="C42" i="6" s="1"/>
  <c r="M46" i="15"/>
  <c r="O42" i="15"/>
  <c r="AE30" i="15"/>
  <c r="I30" i="6" s="1"/>
  <c r="U30" i="15"/>
  <c r="AE7" i="15" l="1"/>
  <c r="I7" i="6" s="1"/>
  <c r="AE8" i="15"/>
  <c r="AG8" i="15"/>
  <c r="AG7" i="15"/>
  <c r="K7" i="6" s="1"/>
  <c r="AG9" i="15"/>
  <c r="R10" i="15"/>
  <c r="AD10" i="15" s="1"/>
  <c r="H10" i="6" s="1"/>
  <c r="AG30" i="15"/>
  <c r="K30" i="6" s="1"/>
  <c r="U9" i="15"/>
  <c r="AC38" i="15"/>
  <c r="G38" i="6" s="1"/>
  <c r="S38" i="15"/>
  <c r="AA42" i="15"/>
  <c r="E42" i="6" s="1"/>
  <c r="Q42" i="15"/>
  <c r="AE34" i="15"/>
  <c r="I34" i="6" s="1"/>
  <c r="U34" i="15"/>
  <c r="M12" i="15"/>
  <c r="O11" i="15"/>
  <c r="Y46" i="15"/>
  <c r="C46" i="6" s="1"/>
  <c r="O46" i="15"/>
  <c r="M50" i="15"/>
  <c r="T10" i="15" l="1"/>
  <c r="AF10" i="15" s="1"/>
  <c r="AA46" i="15"/>
  <c r="E46" i="6" s="1"/>
  <c r="Q46" i="15"/>
  <c r="M13" i="15"/>
  <c r="Y11" i="15" s="1"/>
  <c r="AC42" i="15"/>
  <c r="G42" i="6" s="1"/>
  <c r="S42" i="15"/>
  <c r="AE38" i="15"/>
  <c r="I38" i="6" s="1"/>
  <c r="U38" i="15"/>
  <c r="Y50" i="15"/>
  <c r="C50" i="6" s="1"/>
  <c r="O50" i="15"/>
  <c r="M54" i="15"/>
  <c r="O12" i="15"/>
  <c r="Q11" i="15"/>
  <c r="AG34" i="15"/>
  <c r="K34" i="6" s="1"/>
  <c r="AA11" i="15" l="1"/>
  <c r="AA13" i="15"/>
  <c r="AA12" i="15"/>
  <c r="Y12" i="15"/>
  <c r="C12" i="6" s="1"/>
  <c r="Y13" i="15"/>
  <c r="C13" i="6" s="1"/>
  <c r="C11" i="6"/>
  <c r="V10" i="15"/>
  <c r="AH10" i="15" s="1"/>
  <c r="L10" i="6" s="1"/>
  <c r="S11" i="15"/>
  <c r="Q12" i="15"/>
  <c r="AA50" i="15"/>
  <c r="E50" i="6" s="1"/>
  <c r="Q50" i="15"/>
  <c r="AC46" i="15"/>
  <c r="G46" i="6" s="1"/>
  <c r="S46" i="15"/>
  <c r="O13" i="15"/>
  <c r="AE42" i="15"/>
  <c r="I42" i="6" s="1"/>
  <c r="U42" i="15"/>
  <c r="Y54" i="15"/>
  <c r="C54" i="6" s="1"/>
  <c r="O54" i="15"/>
  <c r="M58" i="15"/>
  <c r="AG38" i="15"/>
  <c r="K38" i="6" s="1"/>
  <c r="N14" i="15" l="1"/>
  <c r="Z14" i="15" s="1"/>
  <c r="AA54" i="15"/>
  <c r="E54" i="6" s="1"/>
  <c r="Q54" i="15"/>
  <c r="AC50" i="15"/>
  <c r="G50" i="6" s="1"/>
  <c r="S50" i="15"/>
  <c r="S12" i="15"/>
  <c r="U11" i="15"/>
  <c r="Y58" i="15"/>
  <c r="C58" i="6" s="1"/>
  <c r="O58" i="15"/>
  <c r="M62" i="15"/>
  <c r="AG42" i="15"/>
  <c r="K42" i="6" s="1"/>
  <c r="Q13" i="15"/>
  <c r="AE46" i="15"/>
  <c r="I46" i="6" s="1"/>
  <c r="U46" i="15"/>
  <c r="AC11" i="15" l="1"/>
  <c r="G11" i="6" s="1"/>
  <c r="AC12" i="15"/>
  <c r="AE11" i="15"/>
  <c r="AE13" i="15"/>
  <c r="AE12" i="15"/>
  <c r="AC13" i="15"/>
  <c r="G13" i="6" s="1"/>
  <c r="P14" i="15"/>
  <c r="AB14" i="15" s="1"/>
  <c r="F14" i="6" s="1"/>
  <c r="AG46" i="15"/>
  <c r="K46" i="6" s="1"/>
  <c r="AE50" i="15"/>
  <c r="I50" i="6" s="1"/>
  <c r="U50" i="15"/>
  <c r="AA58" i="15"/>
  <c r="E58" i="6" s="1"/>
  <c r="Q58" i="15"/>
  <c r="S13" i="15"/>
  <c r="AC54" i="15"/>
  <c r="G54" i="6" s="1"/>
  <c r="S54" i="15"/>
  <c r="Y62" i="15"/>
  <c r="C62" i="6" s="1"/>
  <c r="O62" i="15"/>
  <c r="M66" i="15"/>
  <c r="U12" i="15"/>
  <c r="M15" i="15"/>
  <c r="R14" i="15" l="1"/>
  <c r="AD14" i="15" s="1"/>
  <c r="H14" i="6" s="1"/>
  <c r="AG50" i="15"/>
  <c r="K50" i="6" s="1"/>
  <c r="Y66" i="15"/>
  <c r="C66" i="6" s="1"/>
  <c r="M70" i="15"/>
  <c r="O66" i="15"/>
  <c r="AE54" i="15"/>
  <c r="I54" i="6" s="1"/>
  <c r="U54" i="15"/>
  <c r="M16" i="15"/>
  <c r="O15" i="15"/>
  <c r="AA62" i="15"/>
  <c r="E62" i="6" s="1"/>
  <c r="Q62" i="15"/>
  <c r="U13" i="15"/>
  <c r="S58" i="15"/>
  <c r="AC58" i="15"/>
  <c r="G58" i="6" s="1"/>
  <c r="AG12" i="15" l="1"/>
  <c r="Y17" i="15"/>
  <c r="Y16" i="15"/>
  <c r="Y15" i="15"/>
  <c r="AG13" i="15"/>
  <c r="K13" i="6" s="1"/>
  <c r="AG11" i="15"/>
  <c r="K11" i="6" s="1"/>
  <c r="T14" i="15"/>
  <c r="AF14" i="15" s="1"/>
  <c r="AG54" i="15"/>
  <c r="K54" i="6" s="1"/>
  <c r="M74" i="15"/>
  <c r="Y70" i="15"/>
  <c r="C70" i="6" s="1"/>
  <c r="O70" i="15"/>
  <c r="AC62" i="15"/>
  <c r="G62" i="6" s="1"/>
  <c r="S62" i="15"/>
  <c r="M17" i="15"/>
  <c r="AA66" i="15"/>
  <c r="E66" i="6" s="1"/>
  <c r="Q66" i="15"/>
  <c r="AE58" i="15"/>
  <c r="I58" i="6" s="1"/>
  <c r="U58" i="15"/>
  <c r="O16" i="15"/>
  <c r="Q15" i="15"/>
  <c r="AA16" i="15" l="1"/>
  <c r="AA15" i="15"/>
  <c r="E15" i="6" s="1"/>
  <c r="AA17" i="15"/>
  <c r="V14" i="15"/>
  <c r="AH14" i="15" s="1"/>
  <c r="AE62" i="15"/>
  <c r="I62" i="6" s="1"/>
  <c r="U62" i="15"/>
  <c r="AG58" i="15"/>
  <c r="K58" i="6" s="1"/>
  <c r="AA70" i="15"/>
  <c r="E70" i="6" s="1"/>
  <c r="Q70" i="15"/>
  <c r="O17" i="15"/>
  <c r="AC66" i="15"/>
  <c r="G66" i="6" s="1"/>
  <c r="S66" i="15"/>
  <c r="S15" i="15"/>
  <c r="Q16" i="15"/>
  <c r="Y74" i="15"/>
  <c r="O74" i="15"/>
  <c r="N18" i="15" l="1"/>
  <c r="Z18" i="15" s="1"/>
  <c r="D18" i="6" s="1"/>
  <c r="AA74" i="15"/>
  <c r="Q74" i="15"/>
  <c r="S16" i="15"/>
  <c r="U15" i="15"/>
  <c r="AG62" i="15"/>
  <c r="K62" i="6" s="1"/>
  <c r="AE66" i="15"/>
  <c r="I66" i="6" s="1"/>
  <c r="U66" i="15"/>
  <c r="Q17" i="15"/>
  <c r="AC70" i="15"/>
  <c r="G70" i="6" s="1"/>
  <c r="S70" i="15"/>
  <c r="AC17" i="15" l="1"/>
  <c r="G17" i="6" s="1"/>
  <c r="AE17" i="15"/>
  <c r="AE15" i="15"/>
  <c r="AE16" i="15"/>
  <c r="AC16" i="15"/>
  <c r="G16" i="6" s="1"/>
  <c r="AC15" i="15"/>
  <c r="G15" i="6" s="1"/>
  <c r="P18" i="15"/>
  <c r="AB18" i="15" s="1"/>
  <c r="F18" i="6" s="1"/>
  <c r="S17" i="15"/>
  <c r="U16" i="15"/>
  <c r="M19" i="15"/>
  <c r="AG66" i="15"/>
  <c r="K66" i="6" s="1"/>
  <c r="AE70" i="15"/>
  <c r="I70" i="6" s="1"/>
  <c r="U70" i="15"/>
  <c r="AC74" i="15"/>
  <c r="S74" i="15"/>
  <c r="I15" i="6" l="1"/>
  <c r="AG17" i="15"/>
  <c r="AG16" i="15"/>
  <c r="AG15" i="15"/>
  <c r="R18" i="15"/>
  <c r="AD18" i="15" s="1"/>
  <c r="H18" i="6" s="1"/>
  <c r="O19" i="15"/>
  <c r="Q19" i="15" s="1"/>
  <c r="M20" i="15"/>
  <c r="AG70" i="15"/>
  <c r="K70" i="6" s="1"/>
  <c r="AE74" i="15"/>
  <c r="U74" i="15"/>
  <c r="U17" i="15"/>
  <c r="T18" i="15" l="1"/>
  <c r="AF18" i="15" s="1"/>
  <c r="J18" i="6" s="1"/>
  <c r="O20" i="15"/>
  <c r="O21" i="15" s="1"/>
  <c r="AA20" i="15" s="1"/>
  <c r="M21" i="15"/>
  <c r="Y20" i="15" s="1"/>
  <c r="AG74" i="15"/>
  <c r="Q20" i="15"/>
  <c r="Q21" i="15" s="1"/>
  <c r="AC21" i="15" s="1"/>
  <c r="S19" i="15"/>
  <c r="Y19" i="15" l="1"/>
  <c r="Y21" i="15"/>
  <c r="V18" i="15"/>
  <c r="AH18" i="15" s="1"/>
  <c r="AA19" i="15"/>
  <c r="E19" i="6" s="1"/>
  <c r="AA21" i="15"/>
  <c r="AC19" i="15"/>
  <c r="AC20" i="15"/>
  <c r="S20" i="15"/>
  <c r="U19" i="15"/>
  <c r="N22" i="15" l="1"/>
  <c r="Z22" i="15" s="1"/>
  <c r="D22" i="6" s="1"/>
  <c r="S21" i="15"/>
  <c r="AE20" i="15"/>
  <c r="AE21" i="15"/>
  <c r="AE19" i="15"/>
  <c r="I19" i="6" s="1"/>
  <c r="U20" i="15"/>
  <c r="M23" i="15"/>
  <c r="P22" i="15" l="1"/>
  <c r="U21" i="15"/>
  <c r="AG21" i="15"/>
  <c r="AG19" i="15"/>
  <c r="AG20" i="15"/>
  <c r="M24" i="15"/>
  <c r="O23" i="15"/>
  <c r="Y24" i="15" l="1"/>
  <c r="Y23" i="15"/>
  <c r="C23" i="6" s="1"/>
  <c r="AB22" i="15"/>
  <c r="F22" i="6" s="1"/>
  <c r="R22" i="15"/>
  <c r="Y25" i="15"/>
  <c r="M25" i="15"/>
  <c r="O24" i="15"/>
  <c r="Q23" i="15"/>
  <c r="O25" i="15" l="1"/>
  <c r="AA23" i="15" s="1"/>
  <c r="E23" i="6" s="1"/>
  <c r="AD22" i="15"/>
  <c r="H22" i="6" s="1"/>
  <c r="T22" i="15"/>
  <c r="S23" i="15"/>
  <c r="Q24" i="15"/>
  <c r="AA25" i="15" l="1"/>
  <c r="E25" i="6" s="1"/>
  <c r="AA24" i="15"/>
  <c r="Q25" i="15"/>
  <c r="AC23" i="15" s="1"/>
  <c r="AF22" i="15"/>
  <c r="V22" i="15"/>
  <c r="S24" i="15"/>
  <c r="U23" i="15"/>
  <c r="AC25" i="15" l="1"/>
  <c r="G25" i="6" s="1"/>
  <c r="AC24" i="15"/>
  <c r="G24" i="6" s="1"/>
  <c r="G23" i="6"/>
  <c r="AH22" i="15"/>
  <c r="L22" i="6" s="1"/>
  <c r="N26" i="15"/>
  <c r="S25" i="15"/>
  <c r="AE23" i="15" s="1"/>
  <c r="M27" i="15"/>
  <c r="U24" i="15"/>
  <c r="AE25" i="15" l="1"/>
  <c r="AE24" i="15"/>
  <c r="Z26" i="15"/>
  <c r="D26" i="6" s="1"/>
  <c r="P26" i="15"/>
  <c r="O27" i="15"/>
  <c r="M28" i="15"/>
  <c r="U25" i="15"/>
  <c r="AG24" i="15" s="1"/>
  <c r="AG23" i="15" l="1"/>
  <c r="K23" i="6" s="1"/>
  <c r="AG25" i="15"/>
  <c r="R26" i="15"/>
  <c r="AB26" i="15"/>
  <c r="Q27" i="15"/>
  <c r="O28" i="15"/>
  <c r="M29" i="15"/>
  <c r="Y27" i="15" l="1"/>
  <c r="C27" i="6" s="1"/>
  <c r="Y28" i="15"/>
  <c r="C28" i="6" s="1"/>
  <c r="Y29" i="15"/>
  <c r="C29" i="6" s="1"/>
  <c r="AD26" i="15"/>
  <c r="H26" i="6" s="1"/>
  <c r="T26" i="15"/>
  <c r="S27" i="15"/>
  <c r="Q28" i="15"/>
  <c r="O29" i="15"/>
  <c r="AA28" i="15" s="1"/>
  <c r="AA29" i="15" l="1"/>
  <c r="Q29" i="15"/>
  <c r="AC27" i="15" s="1"/>
  <c r="G27" i="6" s="1"/>
  <c r="AA27" i="15"/>
  <c r="AF26" i="15"/>
  <c r="V26" i="15"/>
  <c r="U27" i="15"/>
  <c r="S28" i="15"/>
  <c r="AC28" i="15" l="1"/>
  <c r="S29" i="15"/>
  <c r="AE28" i="15"/>
  <c r="AE29" i="15"/>
  <c r="AE27" i="15"/>
  <c r="AC29" i="15"/>
  <c r="AH26" i="15"/>
  <c r="L26" i="6" s="1"/>
  <c r="N30" i="15"/>
  <c r="M31" i="15"/>
  <c r="U28" i="15"/>
  <c r="AG28" i="15" l="1"/>
  <c r="AG29" i="15"/>
  <c r="AG27" i="15"/>
  <c r="K27" i="6" s="1"/>
  <c r="Z30" i="15"/>
  <c r="P30" i="15"/>
  <c r="M32" i="15"/>
  <c r="O31" i="15"/>
  <c r="U29" i="15"/>
  <c r="AB30" i="15" l="1"/>
  <c r="F30" i="6" s="1"/>
  <c r="R30" i="15"/>
  <c r="M33" i="15"/>
  <c r="Q31" i="15"/>
  <c r="O32" i="15"/>
  <c r="AA31" i="15" l="1"/>
  <c r="E31" i="6" s="1"/>
  <c r="AA33" i="15"/>
  <c r="AA32" i="15"/>
  <c r="Y31" i="15"/>
  <c r="Y32" i="15"/>
  <c r="Y33" i="15"/>
  <c r="AD30" i="15"/>
  <c r="H30" i="6" s="1"/>
  <c r="T30" i="15"/>
  <c r="S31" i="15"/>
  <c r="Q32" i="15"/>
  <c r="O33" i="15"/>
  <c r="Q33" i="15" l="1"/>
  <c r="AC32" i="15" s="1"/>
  <c r="G32" i="6" s="1"/>
  <c r="AF30" i="15"/>
  <c r="V30" i="15"/>
  <c r="U31" i="15"/>
  <c r="S32" i="15"/>
  <c r="AC33" i="15" l="1"/>
  <c r="G33" i="6" s="1"/>
  <c r="AC31" i="15"/>
  <c r="G31" i="6" s="1"/>
  <c r="S33" i="15"/>
  <c r="AE33" i="15"/>
  <c r="AE31" i="15"/>
  <c r="I31" i="6" s="1"/>
  <c r="AE32" i="15"/>
  <c r="AH30" i="15"/>
  <c r="N34" i="15"/>
  <c r="M35" i="15"/>
  <c r="U32" i="15"/>
  <c r="AG31" i="15" l="1"/>
  <c r="AG33" i="15"/>
  <c r="AG32" i="15"/>
  <c r="Z34" i="15"/>
  <c r="P34" i="15"/>
  <c r="U33" i="15"/>
  <c r="O35" i="15"/>
  <c r="M36" i="15"/>
  <c r="M37" i="15" l="1"/>
  <c r="Y37" i="15" s="1"/>
  <c r="Y35" i="15"/>
  <c r="AB34" i="15"/>
  <c r="F34" i="6" s="1"/>
  <c r="R34" i="15"/>
  <c r="Q35" i="15"/>
  <c r="O36" i="15"/>
  <c r="Y36" i="15"/>
  <c r="AA37" i="15" l="1"/>
  <c r="AA35" i="15"/>
  <c r="E35" i="6" s="1"/>
  <c r="AA36" i="15"/>
  <c r="AD34" i="15"/>
  <c r="T34" i="15"/>
  <c r="S35" i="15"/>
  <c r="Q36" i="15"/>
  <c r="O37" i="15"/>
  <c r="Q37" i="15" l="1"/>
  <c r="AC35" i="15"/>
  <c r="AC37" i="15"/>
  <c r="AC36" i="15"/>
  <c r="AF34" i="15"/>
  <c r="J34" i="6" s="1"/>
  <c r="V34" i="15"/>
  <c r="U35" i="15"/>
  <c r="S36" i="15"/>
  <c r="S37" i="15" l="1"/>
  <c r="AE36" i="15"/>
  <c r="AE35" i="15"/>
  <c r="I35" i="6" s="1"/>
  <c r="AE37" i="15"/>
  <c r="AH34" i="15"/>
  <c r="L34" i="6" s="1"/>
  <c r="N38" i="15"/>
  <c r="M39" i="15"/>
  <c r="U36" i="15"/>
  <c r="U37" i="15" l="1"/>
  <c r="AG37" i="15" s="1"/>
  <c r="I37" i="6"/>
  <c r="Z38" i="15"/>
  <c r="D38" i="6" s="1"/>
  <c r="P38" i="15"/>
  <c r="O39" i="15"/>
  <c r="Q39" i="15" s="1"/>
  <c r="Q40" i="15" s="1"/>
  <c r="M40" i="15"/>
  <c r="AG35" i="15" l="1"/>
  <c r="K35" i="6" s="1"/>
  <c r="AG36" i="15"/>
  <c r="M41" i="15"/>
  <c r="Y39" i="15" s="1"/>
  <c r="K37" i="6"/>
  <c r="AB38" i="15"/>
  <c r="F38" i="6" s="1"/>
  <c r="R38" i="15"/>
  <c r="S39" i="15"/>
  <c r="S40" i="15" s="1"/>
  <c r="O40" i="15"/>
  <c r="Q41" i="15"/>
  <c r="Y41" i="15" l="1"/>
  <c r="C41" i="6" s="1"/>
  <c r="Y40" i="15"/>
  <c r="C40" i="6" s="1"/>
  <c r="C39" i="6"/>
  <c r="AC41" i="15"/>
  <c r="G41" i="6" s="1"/>
  <c r="AC40" i="15"/>
  <c r="G40" i="6" s="1"/>
  <c r="AC39" i="15"/>
  <c r="G39" i="6" s="1"/>
  <c r="U39" i="15"/>
  <c r="U40" i="15" s="1"/>
  <c r="AD38" i="15"/>
  <c r="H38" i="6" s="1"/>
  <c r="T38" i="15"/>
  <c r="O41" i="15"/>
  <c r="AA39" i="15" s="1"/>
  <c r="S41" i="15"/>
  <c r="AE41" i="15" s="1"/>
  <c r="AE39" i="15" l="1"/>
  <c r="I39" i="6" s="1"/>
  <c r="AE40" i="15"/>
  <c r="I40" i="6" s="1"/>
  <c r="AA40" i="15"/>
  <c r="E40" i="6" s="1"/>
  <c r="AA41" i="15"/>
  <c r="E41" i="6" s="1"/>
  <c r="M43" i="15"/>
  <c r="M44" i="15" s="1"/>
  <c r="I41" i="6"/>
  <c r="E39" i="6"/>
  <c r="AF38" i="15"/>
  <c r="J38" i="6" s="1"/>
  <c r="V38" i="15"/>
  <c r="U41" i="15"/>
  <c r="AG39" i="15" s="1"/>
  <c r="O43" i="15" l="1"/>
  <c r="AG40" i="15"/>
  <c r="K40" i="6" s="1"/>
  <c r="AG41" i="15"/>
  <c r="K41" i="6" s="1"/>
  <c r="K39" i="6"/>
  <c r="Y43" i="15"/>
  <c r="Y45" i="15"/>
  <c r="Y44" i="15"/>
  <c r="AH38" i="15"/>
  <c r="L38" i="6" s="1"/>
  <c r="N42" i="15"/>
  <c r="Q43" i="15"/>
  <c r="O44" i="15"/>
  <c r="M45" i="15"/>
  <c r="AA43" i="15" l="1"/>
  <c r="E43" i="6" s="1"/>
  <c r="AA44" i="15"/>
  <c r="AA45" i="15"/>
  <c r="E45" i="6" s="1"/>
  <c r="Z42" i="15"/>
  <c r="P42" i="15"/>
  <c r="O45" i="15"/>
  <c r="S43" i="15"/>
  <c r="Q44" i="15"/>
  <c r="AB42" i="15" l="1"/>
  <c r="F42" i="6" s="1"/>
  <c r="R42" i="15"/>
  <c r="Q45" i="15"/>
  <c r="AC45" i="15" s="1"/>
  <c r="U43" i="15"/>
  <c r="S44" i="15"/>
  <c r="AE44" i="15" l="1"/>
  <c r="AE43" i="15"/>
  <c r="AE45" i="15"/>
  <c r="AC44" i="15"/>
  <c r="AC43" i="15"/>
  <c r="AD42" i="15"/>
  <c r="T42" i="15"/>
  <c r="M47" i="15"/>
  <c r="U44" i="15"/>
  <c r="S45" i="15"/>
  <c r="I43" i="6" l="1"/>
  <c r="AF42" i="15"/>
  <c r="J42" i="6" s="1"/>
  <c r="V42" i="15"/>
  <c r="O47" i="15"/>
  <c r="M48" i="15"/>
  <c r="U45" i="15"/>
  <c r="AG45" i="15" s="1"/>
  <c r="AG43" i="15" l="1"/>
  <c r="AG44" i="15"/>
  <c r="AH42" i="15"/>
  <c r="N46" i="15"/>
  <c r="O48" i="15"/>
  <c r="Q47" i="15"/>
  <c r="M49" i="15"/>
  <c r="Y48" i="15" s="1"/>
  <c r="Y49" i="15" l="1"/>
  <c r="Y47" i="15"/>
  <c r="C47" i="6" s="1"/>
  <c r="Z46" i="15"/>
  <c r="D46" i="6" s="1"/>
  <c r="P46" i="15"/>
  <c r="O49" i="15"/>
  <c r="AA49" i="15" s="1"/>
  <c r="E49" i="6" s="1"/>
  <c r="Q48" i="15"/>
  <c r="S47" i="15"/>
  <c r="AA48" i="15" l="1"/>
  <c r="AA47" i="15"/>
  <c r="E47" i="6" s="1"/>
  <c r="AB46" i="15"/>
  <c r="F46" i="6" s="1"/>
  <c r="R46" i="15"/>
  <c r="Q49" i="15"/>
  <c r="AC48" i="15" s="1"/>
  <c r="G48" i="6" s="1"/>
  <c r="S48" i="15"/>
  <c r="U47" i="15"/>
  <c r="AC49" i="15" l="1"/>
  <c r="G49" i="6" s="1"/>
  <c r="AC47" i="15"/>
  <c r="G47" i="6" s="1"/>
  <c r="AE49" i="15"/>
  <c r="AE48" i="15"/>
  <c r="AE47" i="15"/>
  <c r="AD46" i="15"/>
  <c r="H46" i="6" s="1"/>
  <c r="T46" i="15"/>
  <c r="S49" i="15"/>
  <c r="M51" i="15"/>
  <c r="U48" i="15"/>
  <c r="I47" i="6" l="1"/>
  <c r="AG47" i="15"/>
  <c r="AG49" i="15"/>
  <c r="AG48" i="15"/>
  <c r="AF46" i="15"/>
  <c r="V46" i="15"/>
  <c r="M52" i="15"/>
  <c r="O51" i="15"/>
  <c r="U49" i="15"/>
  <c r="AH46" i="15" l="1"/>
  <c r="N50" i="15"/>
  <c r="M53" i="15"/>
  <c r="O52" i="15"/>
  <c r="Q51" i="15"/>
  <c r="Y52" i="15" l="1"/>
  <c r="Y51" i="15"/>
  <c r="C51" i="6" s="1"/>
  <c r="Y53" i="15"/>
  <c r="Z50" i="15"/>
  <c r="P50" i="15"/>
  <c r="O53" i="15"/>
  <c r="AA52" i="15" s="1"/>
  <c r="S51" i="15"/>
  <c r="Q52" i="15"/>
  <c r="AA51" i="15" l="1"/>
  <c r="AA53" i="15"/>
  <c r="AB50" i="15"/>
  <c r="R50" i="15"/>
  <c r="S52" i="15"/>
  <c r="U51" i="15"/>
  <c r="Q53" i="15"/>
  <c r="AC51" i="15" s="1"/>
  <c r="AE53" i="15" l="1"/>
  <c r="AE51" i="15"/>
  <c r="AE52" i="15"/>
  <c r="AC53" i="15"/>
  <c r="G53" i="6" s="1"/>
  <c r="AC52" i="15"/>
  <c r="G52" i="6" s="1"/>
  <c r="AD50" i="15"/>
  <c r="H50" i="6" s="1"/>
  <c r="T50" i="15"/>
  <c r="G51" i="6"/>
  <c r="S53" i="15"/>
  <c r="M55" i="15"/>
  <c r="U52" i="15"/>
  <c r="AG52" i="15" l="1"/>
  <c r="AG53" i="15"/>
  <c r="AG51" i="15"/>
  <c r="AF50" i="15"/>
  <c r="V50" i="15"/>
  <c r="U53" i="15"/>
  <c r="M56" i="15"/>
  <c r="O55" i="15"/>
  <c r="AH50" i="15" l="1"/>
  <c r="L50" i="6" s="1"/>
  <c r="N54" i="15"/>
  <c r="K51" i="6"/>
  <c r="Q55" i="15"/>
  <c r="O56" i="15"/>
  <c r="M57" i="15"/>
  <c r="Y57" i="15" s="1"/>
  <c r="Y56" i="15" l="1"/>
  <c r="Y55" i="15"/>
  <c r="Z54" i="15"/>
  <c r="P54" i="15"/>
  <c r="O57" i="15"/>
  <c r="AA56" i="15" s="1"/>
  <c r="S55" i="15"/>
  <c r="Q56" i="15"/>
  <c r="AA57" i="15" l="1"/>
  <c r="AA55" i="15"/>
  <c r="E55" i="6" s="1"/>
  <c r="AB54" i="15"/>
  <c r="F54" i="6" s="1"/>
  <c r="R54" i="15"/>
  <c r="U55" i="15"/>
  <c r="S56" i="15"/>
  <c r="Q57" i="15"/>
  <c r="AC56" i="15" l="1"/>
  <c r="AC57" i="15"/>
  <c r="AC55" i="15"/>
  <c r="AD54" i="15"/>
  <c r="T54" i="15"/>
  <c r="M59" i="15"/>
  <c r="U56" i="15"/>
  <c r="S57" i="15"/>
  <c r="AE56" i="15" s="1"/>
  <c r="AE57" i="15" l="1"/>
  <c r="AE55" i="15"/>
  <c r="I55" i="6" s="1"/>
  <c r="AF54" i="15"/>
  <c r="J54" i="6" s="1"/>
  <c r="V54" i="15"/>
  <c r="O59" i="15"/>
  <c r="M60" i="15"/>
  <c r="U57" i="15"/>
  <c r="AG57" i="15" s="1"/>
  <c r="AG55" i="15" l="1"/>
  <c r="Y61" i="15"/>
  <c r="Y59" i="15"/>
  <c r="Y60" i="15"/>
  <c r="AG56" i="15"/>
  <c r="AH54" i="15"/>
  <c r="N58" i="15"/>
  <c r="Q59" i="15"/>
  <c r="O60" i="15"/>
  <c r="M61" i="15"/>
  <c r="AA59" i="15" l="1"/>
  <c r="AA61" i="15"/>
  <c r="AA60" i="15"/>
  <c r="C59" i="6"/>
  <c r="Z58" i="15"/>
  <c r="D58" i="6" s="1"/>
  <c r="P58" i="15"/>
  <c r="Q60" i="15"/>
  <c r="S59" i="15"/>
  <c r="O61" i="15"/>
  <c r="AB58" i="15" l="1"/>
  <c r="R58" i="15"/>
  <c r="Q61" i="15"/>
  <c r="AC60" i="15" s="1"/>
  <c r="U59" i="15"/>
  <c r="S60" i="15"/>
  <c r="AC59" i="15" l="1"/>
  <c r="G59" i="6" s="1"/>
  <c r="AC61" i="15"/>
  <c r="G61" i="6" s="1"/>
  <c r="AD58" i="15"/>
  <c r="H58" i="6" s="1"/>
  <c r="T58" i="15"/>
  <c r="G60" i="6"/>
  <c r="S61" i="15"/>
  <c r="AE60" i="15" s="1"/>
  <c r="U60" i="15"/>
  <c r="M63" i="15"/>
  <c r="AE61" i="15" l="1"/>
  <c r="I61" i="6" s="1"/>
  <c r="AE59" i="15"/>
  <c r="I59" i="6" s="1"/>
  <c r="AF58" i="15"/>
  <c r="J58" i="6" s="1"/>
  <c r="V58" i="15"/>
  <c r="U61" i="15"/>
  <c r="AG61" i="15" s="1"/>
  <c r="O63" i="15"/>
  <c r="M64" i="15"/>
  <c r="AG60" i="15" l="1"/>
  <c r="K60" i="6" s="1"/>
  <c r="Y65" i="15"/>
  <c r="Y64" i="15"/>
  <c r="Y63" i="15"/>
  <c r="AG59" i="15"/>
  <c r="K59" i="6" s="1"/>
  <c r="AH58" i="15"/>
  <c r="L58" i="6" s="1"/>
  <c r="N62" i="15"/>
  <c r="K61" i="6"/>
  <c r="Q63" i="15"/>
  <c r="O64" i="15"/>
  <c r="M65" i="15"/>
  <c r="AA63" i="15" l="1"/>
  <c r="E63" i="6" s="1"/>
  <c r="AA65" i="15"/>
  <c r="E65" i="6" s="1"/>
  <c r="AA64" i="15"/>
  <c r="E64" i="6" s="1"/>
  <c r="Z62" i="15"/>
  <c r="P62" i="15"/>
  <c r="Q64" i="15"/>
  <c r="S63" i="15"/>
  <c r="O65" i="15"/>
  <c r="AB62" i="15" l="1"/>
  <c r="F62" i="6" s="1"/>
  <c r="R62" i="15"/>
  <c r="Q65" i="15"/>
  <c r="AC64" i="15" s="1"/>
  <c r="U63" i="15"/>
  <c r="S64" i="15"/>
  <c r="AE65" i="15" l="1"/>
  <c r="AE64" i="15"/>
  <c r="AE63" i="15"/>
  <c r="AC63" i="15"/>
  <c r="AC65" i="15"/>
  <c r="AD62" i="15"/>
  <c r="T62" i="15"/>
  <c r="U64" i="15"/>
  <c r="M67" i="15"/>
  <c r="S65" i="15"/>
  <c r="I65" i="6" l="1"/>
  <c r="AF62" i="15"/>
  <c r="J62" i="6" s="1"/>
  <c r="V62" i="15"/>
  <c r="I64" i="6"/>
  <c r="I63" i="6"/>
  <c r="U65" i="15"/>
  <c r="AG65" i="15" s="1"/>
  <c r="O67" i="15"/>
  <c r="M68" i="15"/>
  <c r="AG63" i="15" l="1"/>
  <c r="K63" i="6" s="1"/>
  <c r="AG64" i="15"/>
  <c r="AH62" i="15"/>
  <c r="L62" i="6" s="1"/>
  <c r="N66" i="15"/>
  <c r="K65" i="6"/>
  <c r="Q67" i="15"/>
  <c r="O68" i="15"/>
  <c r="M69" i="15"/>
  <c r="Y67" i="15" s="1"/>
  <c r="Y68" i="15" l="1"/>
  <c r="AA68" i="15"/>
  <c r="AA69" i="15"/>
  <c r="AA67" i="15"/>
  <c r="Y69" i="15"/>
  <c r="Z66" i="15"/>
  <c r="P66" i="15"/>
  <c r="S67" i="15"/>
  <c r="Q68" i="15"/>
  <c r="O69" i="15"/>
  <c r="E67" i="6" l="1"/>
  <c r="AB66" i="15"/>
  <c r="F66" i="6" s="1"/>
  <c r="R66" i="15"/>
  <c r="E68" i="6"/>
  <c r="E69" i="6"/>
  <c r="U67" i="15"/>
  <c r="S68" i="15"/>
  <c r="Q69" i="15"/>
  <c r="AC67" i="15" s="1"/>
  <c r="AC69" i="15" l="1"/>
  <c r="G69" i="6" s="1"/>
  <c r="AC68" i="15"/>
  <c r="G68" i="6" s="1"/>
  <c r="AD66" i="15"/>
  <c r="H66" i="6" s="1"/>
  <c r="T66" i="15"/>
  <c r="G67" i="6"/>
  <c r="M71" i="15"/>
  <c r="U68" i="15"/>
  <c r="S69" i="15"/>
  <c r="AE68" i="15" s="1"/>
  <c r="I68" i="6" l="1"/>
  <c r="AE69" i="15"/>
  <c r="I69" i="6" s="1"/>
  <c r="AE67" i="15"/>
  <c r="I67" i="6" s="1"/>
  <c r="AF66" i="15"/>
  <c r="J66" i="6" s="1"/>
  <c r="V66" i="15"/>
  <c r="O71" i="15"/>
  <c r="M72" i="15"/>
  <c r="U69" i="15"/>
  <c r="AG67" i="15" s="1"/>
  <c r="AG69" i="15" l="1"/>
  <c r="K69" i="6" s="1"/>
  <c r="AG68" i="15"/>
  <c r="AH66" i="15"/>
  <c r="L66" i="6" s="1"/>
  <c r="N70" i="15"/>
  <c r="K67" i="6"/>
  <c r="Q71" i="15"/>
  <c r="O72" i="15"/>
  <c r="M73" i="15"/>
  <c r="Y71" i="15" s="1"/>
  <c r="Y73" i="15" l="1"/>
  <c r="C73" i="6" s="1"/>
  <c r="Y72" i="15"/>
  <c r="C71" i="6"/>
  <c r="Z70" i="15"/>
  <c r="D70" i="6" s="1"/>
  <c r="P70" i="15"/>
  <c r="O73" i="15"/>
  <c r="AA73" i="15" s="1"/>
  <c r="Q72" i="15"/>
  <c r="S71" i="15"/>
  <c r="AA72" i="15" l="1"/>
  <c r="E72" i="6" s="1"/>
  <c r="AA71" i="15"/>
  <c r="E71" i="6" s="1"/>
  <c r="E73" i="6"/>
  <c r="AB70" i="15"/>
  <c r="F70" i="6" s="1"/>
  <c r="R70" i="15"/>
  <c r="U71" i="15"/>
  <c r="S72" i="15"/>
  <c r="Q73" i="15"/>
  <c r="AC72" i="15" s="1"/>
  <c r="AC71" i="15" l="1"/>
  <c r="G71" i="6" s="1"/>
  <c r="AC73" i="15"/>
  <c r="G73" i="6" s="1"/>
  <c r="AD70" i="15"/>
  <c r="H70" i="6" s="1"/>
  <c r="T70" i="15"/>
  <c r="U72" i="15"/>
  <c r="M75" i="15"/>
  <c r="M76" i="15" s="1"/>
  <c r="S73" i="15"/>
  <c r="AE73" i="15" l="1"/>
  <c r="I73" i="6" s="1"/>
  <c r="U73" i="15"/>
  <c r="AG71" i="15" s="1"/>
  <c r="K71" i="6" s="1"/>
  <c r="AE72" i="15"/>
  <c r="I72" i="6" s="1"/>
  <c r="AE71" i="15"/>
  <c r="I71" i="6" s="1"/>
  <c r="AF70" i="15"/>
  <c r="J70" i="6" s="1"/>
  <c r="V70" i="15"/>
  <c r="O75" i="15"/>
  <c r="AG73" i="15" l="1"/>
  <c r="K73" i="6" s="1"/>
  <c r="AG72" i="15"/>
  <c r="AH70" i="15"/>
  <c r="L70" i="6" s="1"/>
  <c r="N74" i="15"/>
  <c r="Q75" i="15"/>
  <c r="S75" i="15" s="1"/>
  <c r="O76" i="15"/>
  <c r="M77" i="15"/>
  <c r="Y77" i="15" l="1"/>
  <c r="Y75" i="15"/>
  <c r="Y76" i="15"/>
  <c r="Z74" i="15"/>
  <c r="P74" i="15"/>
  <c r="Q76" i="15"/>
  <c r="O77" i="15"/>
  <c r="AA76" i="15" s="1"/>
  <c r="S76" i="15"/>
  <c r="U75" i="15"/>
  <c r="U76" i="15" s="1"/>
  <c r="AA77" i="15" l="1"/>
  <c r="AA75" i="15"/>
  <c r="Q77" i="15"/>
  <c r="AC76" i="15" s="1"/>
  <c r="R74" i="15"/>
  <c r="AD74" i="15" s="1"/>
  <c r="AB74" i="15"/>
  <c r="S77" i="15"/>
  <c r="AE76" i="15" s="1"/>
  <c r="U77" i="15"/>
  <c r="AG77" i="15" s="1"/>
  <c r="AE75" i="15" l="1"/>
  <c r="AC75" i="15"/>
  <c r="AG75" i="15"/>
  <c r="AC77" i="15"/>
  <c r="AE77" i="15"/>
  <c r="AG76" i="15"/>
  <c r="T74" i="15"/>
  <c r="AF74" i="15" s="1"/>
  <c r="V74" i="15" l="1"/>
  <c r="AH74" i="15" s="1"/>
</calcChain>
</file>

<file path=xl/sharedStrings.xml><?xml version="1.0" encoding="utf-8"?>
<sst xmlns="http://schemas.openxmlformats.org/spreadsheetml/2006/main" count="429" uniqueCount="218">
  <si>
    <t>MONDAY</t>
  </si>
  <si>
    <t>TUESDAY</t>
  </si>
  <si>
    <t>WEDNESDAY</t>
  </si>
  <si>
    <t>THURSDAY</t>
  </si>
  <si>
    <t>FRIDAY</t>
  </si>
  <si>
    <t>KEY</t>
  </si>
  <si>
    <t>Course-wide Graded Event</t>
  </si>
  <si>
    <t>Problem Solving Lab</t>
  </si>
  <si>
    <t>Course Drop (No Class)</t>
  </si>
  <si>
    <t>Independent Study</t>
  </si>
  <si>
    <t>Regular Lesson</t>
  </si>
  <si>
    <t>Date</t>
  </si>
  <si>
    <t>Line 1</t>
  </si>
  <si>
    <t>Line 2</t>
  </si>
  <si>
    <t>Line 3</t>
  </si>
  <si>
    <t>USMA days without lessons</t>
  </si>
  <si>
    <t>Course Drops</t>
  </si>
  <si>
    <t>2-0</t>
  </si>
  <si>
    <t>FOR CALCULATIONS</t>
  </si>
  <si>
    <t>No Class</t>
  </si>
  <si>
    <t>#</t>
  </si>
  <si>
    <t>Lesson 1:</t>
  </si>
  <si>
    <t>Lesson 3:</t>
  </si>
  <si>
    <t>Lesson 4:</t>
  </si>
  <si>
    <t>Lesson 6:</t>
  </si>
  <si>
    <t>Lesson 7:</t>
  </si>
  <si>
    <t>Lesson 8:</t>
  </si>
  <si>
    <t>Lesson 12:</t>
  </si>
  <si>
    <t>Lesson 13:</t>
  </si>
  <si>
    <t>Lesson 14:</t>
  </si>
  <si>
    <t>Lesson 17:</t>
  </si>
  <si>
    <t>Lesson 19:</t>
  </si>
  <si>
    <t>Lesson 20:</t>
  </si>
  <si>
    <t>Lesson 25:</t>
  </si>
  <si>
    <t>Lesson 28:</t>
  </si>
  <si>
    <t>Lesson 29:</t>
  </si>
  <si>
    <t>Lesson 31:</t>
  </si>
  <si>
    <t>Lesson 33:</t>
  </si>
  <si>
    <t>Lesson 36:</t>
  </si>
  <si>
    <t>Lesson 37:</t>
  </si>
  <si>
    <t>Lesson 38:</t>
  </si>
  <si>
    <t>Lesson 39:</t>
  </si>
  <si>
    <t>Full Title</t>
  </si>
  <si>
    <t>Calendar Entry</t>
  </si>
  <si>
    <t>40 lesson course?</t>
  </si>
  <si>
    <t>Repeat on all day 1:</t>
  </si>
  <si>
    <t>Line 1:</t>
  </si>
  <si>
    <t>Line 2:</t>
  </si>
  <si>
    <t>Line 3:</t>
  </si>
  <si>
    <t>Y/N?</t>
  </si>
  <si>
    <t>Repeat on all day 2:</t>
  </si>
  <si>
    <t>N</t>
  </si>
  <si>
    <t>Calendar uses this if it's a 40 lesson course:</t>
  </si>
  <si>
    <t>Day</t>
  </si>
  <si>
    <t>Y</t>
  </si>
  <si>
    <t>OVERRIDE Calendar Entry</t>
  </si>
  <si>
    <t>Briefings</t>
  </si>
  <si>
    <t>Assign</t>
  </si>
  <si>
    <t>due</t>
  </si>
  <si>
    <t>do not delete this, only replace it</t>
  </si>
  <si>
    <t>Yellow</t>
  </si>
  <si>
    <t>Green</t>
  </si>
  <si>
    <t>Gray</t>
  </si>
  <si>
    <t>Orange</t>
  </si>
  <si>
    <t>Red Text</t>
  </si>
  <si>
    <t>These are the FINAL calendar entries, after all formulas</t>
  </si>
  <si>
    <t>"=OR(NOT(ISERROR(FIND($K$85,A1))),NOT(ISERROR(FIND($K$86,A1))),NOT(ISERROR(FIND($K$87,A1))),NOT(ISERROR(FIND($K$88,A1))),NOT(ISERROR(FIND($K$89,A1))))"</t>
  </si>
  <si>
    <t>"=OR(NOT(ISERROR(FIND($C$85,CONCATENATE(C3,C4,C5)))),NOT(ISERROR(FIND($C$86,CONCATENATE(C3,C4,C5)))),NOT(ISERROR(FIND($C$87,CONCATENATE(C3,C4,C5)))),NOT(ISERROR(FIND($C$88,CONCATENATE(C3,C4,C5)))),NOT(ISERROR(FIND($C$89,CONCATENATE(C3,C4,C5)))))"</t>
  </si>
  <si>
    <t>"=OR(NOT(ISERROR(FIND($E$85,CONCATENATE(C3,C4,C5)))),NOT(ISERROR(FIND($E$86,CONCATENATE(C3,C4,C5)))),NOT(ISERROR(FIND($E$87,CONCATENATE(C3,C4,C5)))),NOT(ISERROR(FIND($E$88,CONCATENATE(C3,C4,C5)))),NOT(ISERROR(FIND($E$89,CONCATENATE(C3,C4,C5)))))"</t>
  </si>
  <si>
    <t>"=OR(NOT(ISERROR(FIND($G$85,CONCATENATE(C3,C4,C5)))),NOT(ISERROR(FIND($G$86,CONCATENATE(C3,C4,C5)))),NOT(ISERROR(FIND($G$87,CONCATENATE(C3,C4,C5)))),NOT(ISERROR(FIND($G$88,CONCATENATE(C3,C4,C5)))),NOT(ISERROR(FIND($G$89,CONCATENATE(C3,C4,C5)))))"</t>
  </si>
  <si>
    <t>"=OR(NOT(ISERROR(FIND($I$85,CONCATENATE(C3,C4,C5)))),NOT(ISERROR(FIND($I$86,CONCATENATE(C3,C4,C5)))),NOT(ISERROR(FIND($I$87,CONCATENATE(C3,C4,C5)))),NOT(ISERROR(FIND($I$88,CONCATENATE(C3,C4,C5)))),NOT(ISERROR(FIND($I$89,CONCATENATE(C3,C4,C5)))))"</t>
  </si>
  <si>
    <t>(IT</t>
  </si>
  <si>
    <r>
      <t xml:space="preserve">These formats are applied if any of the (case sensitive) keywords below are in the cells. </t>
    </r>
    <r>
      <rPr>
        <b/>
        <sz val="11"/>
        <color theme="1"/>
        <rFont val="Times New Roman"/>
        <family val="1"/>
      </rPr>
      <t>(don't make any of these cells blank)</t>
    </r>
  </si>
  <si>
    <t>These can be whole words, word fragments, or any characters</t>
  </si>
  <si>
    <t>TEE Week</t>
  </si>
  <si>
    <t>Modified Days</t>
  </si>
  <si>
    <t>Modified</t>
  </si>
  <si>
    <t>Assignment or Modified Schedule</t>
  </si>
  <si>
    <t>Counting Techniques</t>
  </si>
  <si>
    <t>Conditional Probability</t>
  </si>
  <si>
    <t xml:space="preserve">Expected Value and Variance </t>
  </si>
  <si>
    <t>Multiple Regression</t>
  </si>
  <si>
    <t>Assessing Model Adequacy</t>
  </si>
  <si>
    <t xml:space="preserve">Lesson 5: </t>
  </si>
  <si>
    <t xml:space="preserve">Lesson 2: </t>
  </si>
  <si>
    <t xml:space="preserve">Lesson 9: </t>
  </si>
  <si>
    <t xml:space="preserve">Lesson 10: </t>
  </si>
  <si>
    <t xml:space="preserve">Lesson 11: </t>
  </si>
  <si>
    <t xml:space="preserve">Lesson 15: </t>
  </si>
  <si>
    <t xml:space="preserve">Lesson 16: </t>
  </si>
  <si>
    <t xml:space="preserve">Lesson 18: </t>
  </si>
  <si>
    <t xml:space="preserve">Lesson 21: </t>
  </si>
  <si>
    <t xml:space="preserve">Lesson 22: </t>
  </si>
  <si>
    <t xml:space="preserve">Lesson 23: </t>
  </si>
  <si>
    <t xml:space="preserve">Lesson 24: </t>
  </si>
  <si>
    <t xml:space="preserve">Lesson 26: </t>
  </si>
  <si>
    <t xml:space="preserve">Lesson 27: </t>
  </si>
  <si>
    <t xml:space="preserve">Lesson 30: </t>
  </si>
  <si>
    <t xml:space="preserve">Lesson 32: </t>
  </si>
  <si>
    <t xml:space="preserve">Lesson 34: </t>
  </si>
  <si>
    <t xml:space="preserve">Lesson 35: </t>
  </si>
  <si>
    <t xml:space="preserve">Lesson 40: </t>
  </si>
  <si>
    <t>Properties of Probability</t>
  </si>
  <si>
    <t>WPR</t>
  </si>
  <si>
    <t>Presentations</t>
  </si>
  <si>
    <t>Modeling</t>
  </si>
  <si>
    <t>Course Project IPR</t>
  </si>
  <si>
    <t>Simple Linear Regression</t>
  </si>
  <si>
    <t xml:space="preserve">Course Project </t>
  </si>
  <si>
    <t>Oral Presentations</t>
  </si>
  <si>
    <t>Course Summary</t>
  </si>
  <si>
    <t>Descriptive Statistics</t>
  </si>
  <si>
    <t xml:space="preserve">Discrete CDFs, </t>
  </si>
  <si>
    <t xml:space="preserve">Discrete CDFs, Expected Value and Variance </t>
  </si>
  <si>
    <t>Discrete Random Variables and PMFs</t>
  </si>
  <si>
    <t>Regression</t>
  </si>
  <si>
    <t>Two Sample Hypothesis Test</t>
  </si>
  <si>
    <t>Point Estimation and</t>
  </si>
  <si>
    <t>Polynomial</t>
  </si>
  <si>
    <t>Study Day</t>
  </si>
  <si>
    <t>Day 1 Drop</t>
  </si>
  <si>
    <t>Point Estimation and Confidence Intervals</t>
  </si>
  <si>
    <t>Single Sample Hypothesis Test</t>
  </si>
  <si>
    <t>Polynomial Regression</t>
  </si>
  <si>
    <t>Course Project Oral Presentations</t>
  </si>
  <si>
    <t>Multiple Regression Analysis</t>
  </si>
  <si>
    <t>Analysis</t>
  </si>
  <si>
    <t>Assessing Model</t>
  </si>
  <si>
    <t>Adequacy</t>
  </si>
  <si>
    <t>Lab</t>
  </si>
  <si>
    <t>Distribution of the Sample Mean</t>
  </si>
  <si>
    <t>Project Proposal due</t>
  </si>
  <si>
    <t>and Assign Course Project</t>
  </si>
  <si>
    <t>Simple Linear Regression and Assign Course Project</t>
  </si>
  <si>
    <t>Project Tech Report due</t>
  </si>
  <si>
    <t>2-7</t>
  </si>
  <si>
    <t>Estimating Model Parameters and Inference on the Slope Parameter</t>
  </si>
  <si>
    <t>Estim./Infer. on Slope Parameter</t>
  </si>
  <si>
    <t>Analysis of Paired Data</t>
  </si>
  <si>
    <t>Analysis of</t>
  </si>
  <si>
    <t>Paired Data</t>
  </si>
  <si>
    <t>and Central Limit Theorem</t>
  </si>
  <si>
    <t>Intro to Confidence Intervals</t>
  </si>
  <si>
    <t>Confidence Intervals for the Population Mean</t>
  </si>
  <si>
    <t>Introduction to Hypothesis Testing</t>
  </si>
  <si>
    <t>Assign Block 3 Problem Set</t>
  </si>
  <si>
    <t>Block 3 Problem Set due</t>
  </si>
  <si>
    <t>Block 2 WPR</t>
  </si>
  <si>
    <t>Block 3 WPR</t>
  </si>
  <si>
    <t>Assign Block 1 Problem Set</t>
  </si>
  <si>
    <t>Block 1 Problem Set due</t>
  </si>
  <si>
    <t>Lecture</t>
  </si>
  <si>
    <t>In Class</t>
  </si>
  <si>
    <t xml:space="preserve">Discrete Random Variables/PMFs </t>
  </si>
  <si>
    <t xml:space="preserve"> </t>
  </si>
  <si>
    <t>Confidence Intervals for Pop. Mean</t>
  </si>
  <si>
    <t>In Class Lab/IPR</t>
  </si>
  <si>
    <t>Writing Workshop</t>
  </si>
  <si>
    <t>In Class Writing Workshop</t>
  </si>
  <si>
    <t>Workshop</t>
  </si>
  <si>
    <t>IPR</t>
  </si>
  <si>
    <t>Independence</t>
  </si>
  <si>
    <t>Probability Density Functions</t>
  </si>
  <si>
    <t>Cumulative Distribution Functions and Expected Values</t>
  </si>
  <si>
    <t>Probability Density</t>
  </si>
  <si>
    <t>Functions</t>
  </si>
  <si>
    <t>Cumulative Distribution Functions</t>
  </si>
  <si>
    <t>and Expected Values</t>
  </si>
  <si>
    <t>The Normal Distribution</t>
  </si>
  <si>
    <t>The Normal</t>
  </si>
  <si>
    <t>Distribution</t>
  </si>
  <si>
    <t>The Binomial Probability Distribution</t>
  </si>
  <si>
    <t>The Binomial</t>
  </si>
  <si>
    <t>Probability Distribution</t>
  </si>
  <si>
    <t>Reorgy Week</t>
  </si>
  <si>
    <t>MLK Day</t>
  </si>
  <si>
    <t>President's Day</t>
  </si>
  <si>
    <t>Spring Break</t>
  </si>
  <si>
    <t>Project's Day</t>
  </si>
  <si>
    <t>Axioms, Interpretations, and Properties of Probability</t>
  </si>
  <si>
    <t>Axioms, Interpretations, and</t>
  </si>
  <si>
    <t>Course Overview, Sample Spaces, and Events</t>
  </si>
  <si>
    <t>Course Overview, Sample</t>
  </si>
  <si>
    <t>Spaces, and Events</t>
  </si>
  <si>
    <t>Descriptive</t>
  </si>
  <si>
    <t>Statistics</t>
  </si>
  <si>
    <t>2-15</t>
  </si>
  <si>
    <t>2-21</t>
  </si>
  <si>
    <t>N/A</t>
  </si>
  <si>
    <t>Introduction to Statistical Analysis</t>
  </si>
  <si>
    <t>The Tidy Way</t>
  </si>
  <si>
    <t>Strength of Evidence</t>
  </si>
  <si>
    <t>Applying Results</t>
  </si>
  <si>
    <t>Estimating How Large is The Effect</t>
  </si>
  <si>
    <t>Causation</t>
  </si>
  <si>
    <t>Midterm WPR</t>
  </si>
  <si>
    <t>Comparing Two Proportions</t>
  </si>
  <si>
    <t>Comparing Two Means</t>
  </si>
  <si>
    <t>Two Quantitative Variables</t>
  </si>
  <si>
    <t>Multiple Linear Regression</t>
  </si>
  <si>
    <t>P1</t>
  </si>
  <si>
    <t>U1</t>
  </si>
  <si>
    <t>U2</t>
  </si>
  <si>
    <t>U3</t>
  </si>
  <si>
    <t>Unit 1</t>
  </si>
  <si>
    <t>Preliminaries</t>
  </si>
  <si>
    <t>Unit 2</t>
  </si>
  <si>
    <t>Unit 3</t>
  </si>
  <si>
    <t>Data Analysis Lab (DAL) 1</t>
  </si>
  <si>
    <r>
      <rPr>
        <u/>
        <sz val="11"/>
        <color theme="1"/>
        <rFont val="Times New Roman"/>
        <family val="1"/>
      </rPr>
      <t>These are the conditional formatting rules that I applied</t>
    </r>
    <r>
      <rPr>
        <b/>
        <u/>
        <sz val="11"/>
        <color theme="1"/>
        <rFont val="Times New Roman"/>
        <family val="1"/>
      </rPr>
      <t xml:space="preserve"> (the first four are mutually exclusive, and applied in the order shown):</t>
    </r>
  </si>
  <si>
    <t>Data Analysis Lab (DAL) 2</t>
  </si>
  <si>
    <t>Data Analysis Lab (DAL) 4</t>
  </si>
  <si>
    <t>Data Analysis Lab (DAL) 5</t>
  </si>
  <si>
    <t/>
  </si>
  <si>
    <t>2-22</t>
  </si>
  <si>
    <t>AYT 19-2</t>
  </si>
  <si>
    <t>Data Analysis Lab (DAL) 3</t>
  </si>
  <si>
    <t>Midterm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</si>
</sst>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3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sz val="7.5"/>
      <color theme="0"/>
      <name val="Times New Roman"/>
      <family val="1"/>
    </font>
    <font>
      <sz val="7.5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.5"/>
      <color rgb="FFFF0000"/>
      <name val="Times New Roman"/>
      <family val="1"/>
    </font>
    <font>
      <sz val="7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8"/>
      <name val="Times New Roman"/>
      <family val="1"/>
    </font>
    <font>
      <b/>
      <sz val="9"/>
      <color theme="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00FF"/>
      <name val="Times New Roman"/>
      <family val="1"/>
    </font>
    <font>
      <b/>
      <sz val="9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D8D3B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thin">
        <color indexed="64"/>
      </left>
      <right style="medium">
        <color rgb="FF0000FF"/>
      </right>
      <top/>
      <bottom/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4D8D3B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4D8D3B"/>
      </right>
      <top style="thin">
        <color indexed="64"/>
      </top>
      <bottom/>
      <diagonal/>
    </border>
    <border>
      <left style="thin">
        <color indexed="64"/>
      </left>
      <right style="medium">
        <color rgb="FF4D8D3B"/>
      </right>
      <top/>
      <bottom/>
      <diagonal/>
    </border>
    <border>
      <left style="thin">
        <color indexed="64"/>
      </left>
      <right style="medium">
        <color rgb="FF4D8D3B"/>
      </right>
      <top/>
      <bottom style="thin">
        <color indexed="64"/>
      </bottom>
      <diagonal/>
    </border>
    <border>
      <left style="thin">
        <color indexed="64"/>
      </left>
      <right style="medium">
        <color rgb="FF4D8D3B"/>
      </right>
      <top style="thin">
        <color indexed="64"/>
      </top>
      <bottom style="thin">
        <color indexed="64"/>
      </bottom>
      <diagonal/>
    </border>
    <border>
      <left style="medium">
        <color rgb="FF4D8D3B"/>
      </left>
      <right style="thin">
        <color indexed="64"/>
      </right>
      <top/>
      <bottom style="medium">
        <color rgb="FF4D8D3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4D8D3B"/>
      </bottom>
      <diagonal/>
    </border>
    <border>
      <left style="thin">
        <color indexed="64"/>
      </left>
      <right style="thin">
        <color indexed="64"/>
      </right>
      <top/>
      <bottom style="medium">
        <color rgb="FF4D8D3B"/>
      </bottom>
      <diagonal/>
    </border>
    <border>
      <left style="thin">
        <color indexed="64"/>
      </left>
      <right style="medium">
        <color rgb="FF4D8D3B"/>
      </right>
      <top/>
      <bottom style="medium">
        <color rgb="FF4D8D3B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0000FF"/>
      </bottom>
      <diagonal/>
    </border>
  </borders>
  <cellStyleXfs count="4">
    <xf numFmtId="164" fontId="0" fillId="0" borderId="0"/>
    <xf numFmtId="164" fontId="5" fillId="0" borderId="0"/>
    <xf numFmtId="164" fontId="7" fillId="0" borderId="0"/>
    <xf numFmtId="164" fontId="5" fillId="0" borderId="0"/>
  </cellStyleXfs>
  <cellXfs count="309">
    <xf numFmtId="164" fontId="0" fillId="0" borderId="0" xfId="0"/>
    <xf numFmtId="164" fontId="3" fillId="0" borderId="0" xfId="0" applyFont="1"/>
    <xf numFmtId="164" fontId="4" fillId="0" borderId="0" xfId="0" applyFont="1"/>
    <xf numFmtId="164" fontId="1" fillId="2" borderId="2" xfId="0" applyFont="1" applyFill="1" applyBorder="1" applyAlignment="1">
      <alignment horizontal="center" vertical="center" wrapText="1"/>
    </xf>
    <xf numFmtId="15" fontId="1" fillId="2" borderId="10" xfId="0" applyNumberFormat="1" applyFont="1" applyFill="1" applyBorder="1" applyAlignment="1">
      <alignment horizontal="center" vertical="center" wrapText="1"/>
    </xf>
    <xf numFmtId="164" fontId="4" fillId="0" borderId="12" xfId="0" applyFont="1" applyBorder="1"/>
    <xf numFmtId="15" fontId="1" fillId="2" borderId="15" xfId="0" applyNumberFormat="1" applyFont="1" applyFill="1" applyBorder="1" applyAlignment="1">
      <alignment horizontal="center" vertical="center" wrapText="1"/>
    </xf>
    <xf numFmtId="164" fontId="4" fillId="0" borderId="0" xfId="0" applyFont="1" applyBorder="1"/>
    <xf numFmtId="164" fontId="1" fillId="3" borderId="9" xfId="0" applyFont="1" applyFill="1" applyBorder="1" applyAlignment="1">
      <alignment horizontal="center" vertical="center" wrapText="1"/>
    </xf>
    <xf numFmtId="164" fontId="3" fillId="0" borderId="0" xfId="0" applyFont="1" applyBorder="1"/>
    <xf numFmtId="164" fontId="0" fillId="0" borderId="0" xfId="0" applyAlignment="1">
      <alignment horizontal="center"/>
    </xf>
    <xf numFmtId="164" fontId="0" fillId="0" borderId="15" xfId="0" applyBorder="1" applyAlignment="1">
      <alignment horizontal="center"/>
    </xf>
    <xf numFmtId="164" fontId="1" fillId="3" borderId="9" xfId="0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1" fontId="1" fillId="3" borderId="9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164" fontId="8" fillId="0" borderId="27" xfId="0" applyFont="1" applyBorder="1" applyAlignment="1">
      <alignment horizontal="center"/>
    </xf>
    <xf numFmtId="164" fontId="9" fillId="0" borderId="0" xfId="0" applyFont="1" applyFill="1" applyBorder="1" applyAlignment="1" applyProtection="1">
      <alignment horizontal="center"/>
      <protection locked="0"/>
    </xf>
    <xf numFmtId="164" fontId="0" fillId="0" borderId="0" xfId="0" applyFill="1"/>
    <xf numFmtId="164" fontId="9" fillId="0" borderId="3" xfId="0" applyFont="1" applyFill="1" applyBorder="1" applyAlignment="1" applyProtection="1">
      <alignment horizontal="center"/>
      <protection locked="0"/>
    </xf>
    <xf numFmtId="164" fontId="9" fillId="0" borderId="4" xfId="0" applyFont="1" applyFill="1" applyBorder="1" applyAlignment="1" applyProtection="1">
      <alignment horizontal="center"/>
      <protection locked="0"/>
    </xf>
    <xf numFmtId="164" fontId="0" fillId="0" borderId="15" xfId="0" applyBorder="1" applyAlignment="1" applyProtection="1">
      <alignment horizontal="center"/>
    </xf>
    <xf numFmtId="164" fontId="8" fillId="0" borderId="27" xfId="0" applyFont="1" applyBorder="1" applyAlignment="1" applyProtection="1">
      <alignment horizontal="center"/>
    </xf>
    <xf numFmtId="1" fontId="0" fillId="8" borderId="27" xfId="0" applyNumberFormat="1" applyFill="1" applyBorder="1" applyAlignment="1" applyProtection="1">
      <alignment horizontal="center"/>
    </xf>
    <xf numFmtId="1" fontId="0" fillId="0" borderId="27" xfId="0" applyNumberFormat="1" applyBorder="1" applyAlignment="1" applyProtection="1">
      <alignment horizontal="center"/>
    </xf>
    <xf numFmtId="164" fontId="0" fillId="0" borderId="0" xfId="0" applyAlignment="1" applyProtection="1">
      <alignment horizontal="center"/>
    </xf>
    <xf numFmtId="164" fontId="0" fillId="0" borderId="0" xfId="0" applyBorder="1"/>
    <xf numFmtId="164" fontId="10" fillId="6" borderId="6" xfId="0" applyFont="1" applyFill="1" applyBorder="1" applyAlignment="1" applyProtection="1">
      <alignment horizontal="center"/>
      <protection locked="0"/>
    </xf>
    <xf numFmtId="164" fontId="0" fillId="0" borderId="6" xfId="0" applyFill="1" applyBorder="1" applyProtection="1">
      <protection locked="0"/>
    </xf>
    <xf numFmtId="164" fontId="0" fillId="0" borderId="25" xfId="0" applyBorder="1" applyProtection="1">
      <protection locked="0"/>
    </xf>
    <xf numFmtId="164" fontId="0" fillId="0" borderId="14" xfId="0" applyFill="1" applyBorder="1" applyProtection="1">
      <protection locked="0"/>
    </xf>
    <xf numFmtId="164" fontId="0" fillId="0" borderId="26" xfId="0" applyBorder="1" applyProtection="1">
      <protection locked="0"/>
    </xf>
    <xf numFmtId="164" fontId="8" fillId="6" borderId="6" xfId="0" applyFont="1" applyFill="1" applyBorder="1" applyProtection="1">
      <protection locked="0"/>
    </xf>
    <xf numFmtId="164" fontId="9" fillId="0" borderId="0" xfId="0" applyFont="1" applyAlignment="1">
      <alignment horizontal="center"/>
    </xf>
    <xf numFmtId="164" fontId="8" fillId="0" borderId="11" xfId="0" applyFont="1" applyBorder="1" applyAlignment="1" applyProtection="1">
      <alignment horizontal="center"/>
    </xf>
    <xf numFmtId="164" fontId="8" fillId="0" borderId="36" xfId="0" applyFont="1" applyBorder="1" applyAlignment="1" applyProtection="1">
      <alignment horizontal="center"/>
    </xf>
    <xf numFmtId="164" fontId="0" fillId="14" borderId="1" xfId="0" applyFill="1" applyBorder="1"/>
    <xf numFmtId="164" fontId="0" fillId="14" borderId="2" xfId="0" applyFill="1" applyBorder="1" applyAlignment="1">
      <alignment horizontal="center"/>
    </xf>
    <xf numFmtId="164" fontId="0" fillId="14" borderId="24" xfId="0" applyFill="1" applyBorder="1" applyAlignment="1">
      <alignment horizontal="center"/>
    </xf>
    <xf numFmtId="164" fontId="14" fillId="0" borderId="27" xfId="0" applyFont="1" applyBorder="1" applyAlignment="1" applyProtection="1">
      <alignment horizontal="center"/>
      <protection locked="0"/>
    </xf>
    <xf numFmtId="164" fontId="14" fillId="0" borderId="6" xfId="0" applyFont="1" applyBorder="1" applyAlignment="1" applyProtection="1">
      <alignment horizontal="center"/>
      <protection locked="0"/>
    </xf>
    <xf numFmtId="164" fontId="14" fillId="0" borderId="28" xfId="0" applyFont="1" applyBorder="1" applyAlignment="1" applyProtection="1">
      <alignment horizontal="center"/>
      <protection locked="0"/>
    </xf>
    <xf numFmtId="164" fontId="14" fillId="0" borderId="22" xfId="0" applyFont="1" applyBorder="1" applyAlignment="1" applyProtection="1">
      <alignment horizontal="center"/>
      <protection locked="0"/>
    </xf>
    <xf numFmtId="164" fontId="14" fillId="0" borderId="14" xfId="0" applyFont="1" applyBorder="1" applyAlignment="1" applyProtection="1">
      <alignment horizontal="center"/>
      <protection locked="0"/>
    </xf>
    <xf numFmtId="164" fontId="14" fillId="0" borderId="23" xfId="0" applyFont="1" applyBorder="1" applyAlignment="1" applyProtection="1">
      <alignment horizontal="center"/>
      <protection locked="0"/>
    </xf>
    <xf numFmtId="164" fontId="4" fillId="0" borderId="0" xfId="0" applyFont="1" applyAlignment="1">
      <alignment horizontal="center"/>
    </xf>
    <xf numFmtId="164" fontId="4" fillId="0" borderId="0" xfId="0" applyFont="1" applyBorder="1" applyAlignment="1">
      <alignment horizontal="center"/>
    </xf>
    <xf numFmtId="164" fontId="3" fillId="0" borderId="0" xfId="0" applyFont="1" applyBorder="1" applyAlignment="1">
      <alignment horizontal="center"/>
    </xf>
    <xf numFmtId="15" fontId="12" fillId="0" borderId="27" xfId="0" applyNumberFormat="1" applyFont="1" applyBorder="1" applyAlignment="1" applyProtection="1">
      <alignment horizontal="center"/>
      <protection locked="0"/>
    </xf>
    <xf numFmtId="49" fontId="16" fillId="0" borderId="6" xfId="0" applyNumberFormat="1" applyFont="1" applyBorder="1" applyAlignment="1" applyProtection="1">
      <alignment horizontal="center"/>
      <protection locked="0"/>
    </xf>
    <xf numFmtId="49" fontId="16" fillId="0" borderId="30" xfId="0" applyNumberFormat="1" applyFont="1" applyBorder="1" applyAlignment="1" applyProtection="1">
      <alignment horizontal="center"/>
      <protection locked="0"/>
    </xf>
    <xf numFmtId="49" fontId="16" fillId="0" borderId="28" xfId="0" applyNumberFormat="1" applyFont="1" applyBorder="1" applyAlignment="1" applyProtection="1">
      <alignment horizontal="center"/>
      <protection locked="0"/>
    </xf>
    <xf numFmtId="164" fontId="18" fillId="0" borderId="27" xfId="0" applyFont="1" applyBorder="1" applyAlignment="1">
      <alignment horizontal="center"/>
    </xf>
    <xf numFmtId="164" fontId="17" fillId="0" borderId="6" xfId="0" applyFont="1" applyBorder="1" applyAlignment="1">
      <alignment horizontal="center"/>
    </xf>
    <xf numFmtId="164" fontId="17" fillId="0" borderId="30" xfId="0" applyFont="1" applyBorder="1" applyAlignment="1">
      <alignment horizontal="center"/>
    </xf>
    <xf numFmtId="164" fontId="17" fillId="0" borderId="28" xfId="0" applyFont="1" applyBorder="1" applyAlignment="1">
      <alignment horizontal="center"/>
    </xf>
    <xf numFmtId="15" fontId="12" fillId="16" borderId="27" xfId="0" applyNumberFormat="1" applyFont="1" applyFill="1" applyBorder="1" applyAlignment="1" applyProtection="1">
      <alignment horizontal="center"/>
      <protection locked="0"/>
    </xf>
    <xf numFmtId="49" fontId="16" fillId="16" borderId="6" xfId="0" applyNumberFormat="1" applyFont="1" applyFill="1" applyBorder="1" applyAlignment="1" applyProtection="1">
      <alignment horizontal="center"/>
      <protection locked="0"/>
    </xf>
    <xf numFmtId="49" fontId="16" fillId="16" borderId="30" xfId="0" applyNumberFormat="1" applyFont="1" applyFill="1" applyBorder="1" applyAlignment="1" applyProtection="1">
      <alignment horizontal="center"/>
      <protection locked="0"/>
    </xf>
    <xf numFmtId="15" fontId="12" fillId="17" borderId="27" xfId="0" applyNumberFormat="1" applyFont="1" applyFill="1" applyBorder="1" applyAlignment="1" applyProtection="1">
      <alignment horizontal="center"/>
      <protection locked="0"/>
    </xf>
    <xf numFmtId="49" fontId="16" fillId="17" borderId="6" xfId="0" applyNumberFormat="1" applyFont="1" applyFill="1" applyBorder="1" applyAlignment="1" applyProtection="1">
      <alignment horizontal="center"/>
      <protection locked="0"/>
    </xf>
    <xf numFmtId="49" fontId="16" fillId="17" borderId="28" xfId="0" applyNumberFormat="1" applyFont="1" applyFill="1" applyBorder="1" applyAlignment="1" applyProtection="1">
      <alignment horizontal="center"/>
      <protection locked="0"/>
    </xf>
    <xf numFmtId="164" fontId="14" fillId="3" borderId="6" xfId="0" applyFont="1" applyFill="1" applyBorder="1" applyAlignment="1" applyProtection="1">
      <alignment horizontal="center"/>
      <protection locked="0"/>
    </xf>
    <xf numFmtId="164" fontId="0" fillId="0" borderId="6" xfId="0" applyBorder="1" applyAlignment="1">
      <alignment horizontal="center"/>
    </xf>
    <xf numFmtId="164" fontId="8" fillId="0" borderId="6" xfId="0" applyFont="1" applyBorder="1" applyAlignment="1">
      <alignment horizontal="center"/>
    </xf>
    <xf numFmtId="164" fontId="0" fillId="0" borderId="30" xfId="0" applyBorder="1" applyAlignment="1">
      <alignment horizontal="center"/>
    </xf>
    <xf numFmtId="164" fontId="8" fillId="0" borderId="30" xfId="0" applyFont="1" applyBorder="1" applyAlignment="1">
      <alignment horizontal="center"/>
    </xf>
    <xf numFmtId="1" fontId="0" fillId="8" borderId="30" xfId="0" applyNumberFormat="1" applyFill="1" applyBorder="1" applyAlignment="1" applyProtection="1">
      <alignment horizontal="center"/>
      <protection locked="0"/>
    </xf>
    <xf numFmtId="1" fontId="0" fillId="0" borderId="30" xfId="0" applyNumberFormat="1" applyBorder="1" applyAlignment="1" applyProtection="1">
      <alignment horizontal="center"/>
      <protection locked="0"/>
    </xf>
    <xf numFmtId="164" fontId="8" fillId="0" borderId="28" xfId="0" applyFont="1" applyBorder="1" applyAlignment="1">
      <alignment horizontal="center"/>
    </xf>
    <xf numFmtId="164" fontId="14" fillId="3" borderId="27" xfId="0" applyFont="1" applyFill="1" applyBorder="1" applyAlignment="1" applyProtection="1">
      <alignment horizontal="center"/>
      <protection locked="0"/>
    </xf>
    <xf numFmtId="164" fontId="14" fillId="3" borderId="28" xfId="0" applyFont="1" applyFill="1" applyBorder="1" applyAlignment="1" applyProtection="1">
      <alignment horizontal="center"/>
      <protection locked="0"/>
    </xf>
    <xf numFmtId="164" fontId="14" fillId="13" borderId="10" xfId="0" applyFont="1" applyFill="1" applyBorder="1" applyAlignment="1" applyProtection="1">
      <alignment horizontal="center"/>
      <protection locked="0"/>
    </xf>
    <xf numFmtId="164" fontId="14" fillId="13" borderId="8" xfId="0" applyFont="1" applyFill="1" applyBorder="1" applyAlignment="1" applyProtection="1">
      <alignment horizontal="center"/>
      <protection locked="0"/>
    </xf>
    <xf numFmtId="164" fontId="14" fillId="0" borderId="27" xfId="0" applyFont="1" applyBorder="1" applyAlignment="1" applyProtection="1">
      <alignment horizontal="center"/>
    </xf>
    <xf numFmtId="164" fontId="14" fillId="0" borderId="6" xfId="0" applyFont="1" applyBorder="1" applyAlignment="1" applyProtection="1">
      <alignment horizontal="center"/>
    </xf>
    <xf numFmtId="164" fontId="14" fillId="0" borderId="28" xfId="0" applyFont="1" applyBorder="1" applyAlignment="1" applyProtection="1">
      <alignment horizontal="center"/>
    </xf>
    <xf numFmtId="164" fontId="14" fillId="13" borderId="6" xfId="0" applyFont="1" applyFill="1" applyBorder="1" applyAlignment="1" applyProtection="1">
      <alignment horizontal="center"/>
      <protection locked="0"/>
    </xf>
    <xf numFmtId="164" fontId="14" fillId="13" borderId="28" xfId="0" applyFont="1" applyFill="1" applyBorder="1" applyAlignment="1" applyProtection="1">
      <alignment horizontal="center"/>
      <protection locked="0"/>
    </xf>
    <xf numFmtId="164" fontId="14" fillId="0" borderId="22" xfId="0" applyFont="1" applyBorder="1" applyAlignment="1" applyProtection="1">
      <alignment horizontal="center"/>
    </xf>
    <xf numFmtId="164" fontId="14" fillId="0" borderId="14" xfId="0" applyFont="1" applyBorder="1" applyAlignment="1" applyProtection="1">
      <alignment horizontal="center"/>
    </xf>
    <xf numFmtId="164" fontId="14" fillId="0" borderId="23" xfId="0" applyFont="1" applyBorder="1" applyAlignment="1" applyProtection="1">
      <alignment horizontal="center"/>
    </xf>
    <xf numFmtId="164" fontId="8" fillId="0" borderId="6" xfId="0" applyFont="1" applyBorder="1" applyAlignment="1" applyProtection="1">
      <alignment horizontal="center"/>
    </xf>
    <xf numFmtId="164" fontId="14" fillId="17" borderId="6" xfId="0" applyFont="1" applyFill="1" applyBorder="1" applyAlignment="1" applyProtection="1">
      <alignment horizontal="center"/>
    </xf>
    <xf numFmtId="164" fontId="8" fillId="0" borderId="28" xfId="0" applyFont="1" applyBorder="1" applyAlignment="1" applyProtection="1">
      <alignment horizontal="center"/>
    </xf>
    <xf numFmtId="164" fontId="14" fillId="17" borderId="28" xfId="0" applyFont="1" applyFill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64" fontId="8" fillId="0" borderId="30" xfId="0" applyFont="1" applyBorder="1" applyAlignment="1" applyProtection="1">
      <alignment horizontal="center"/>
    </xf>
    <xf numFmtId="1" fontId="0" fillId="8" borderId="30" xfId="0" applyNumberFormat="1" applyFill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164" fontId="14" fillId="17" borderId="27" xfId="0" applyFont="1" applyFill="1" applyBorder="1" applyAlignment="1" applyProtection="1">
      <alignment horizontal="center"/>
    </xf>
    <xf numFmtId="164" fontId="0" fillId="0" borderId="40" xfId="0" applyBorder="1" applyAlignment="1" applyProtection="1">
      <alignment horizontal="center"/>
    </xf>
    <xf numFmtId="164" fontId="8" fillId="0" borderId="41" xfId="0" applyFont="1" applyBorder="1" applyAlignment="1" applyProtection="1">
      <alignment horizontal="center"/>
    </xf>
    <xf numFmtId="1" fontId="0" fillId="8" borderId="41" xfId="0" applyNumberFormat="1" applyFill="1" applyBorder="1" applyAlignment="1" applyProtection="1">
      <alignment horizontal="center"/>
    </xf>
    <xf numFmtId="1" fontId="0" fillId="0" borderId="41" xfId="0" applyNumberFormat="1" applyBorder="1" applyAlignment="1" applyProtection="1">
      <alignment horizontal="center"/>
    </xf>
    <xf numFmtId="164" fontId="8" fillId="0" borderId="33" xfId="0" applyFont="1" applyBorder="1" applyAlignment="1" applyProtection="1">
      <alignment horizontal="center"/>
    </xf>
    <xf numFmtId="164" fontId="14" fillId="13" borderId="31" xfId="0" applyFont="1" applyFill="1" applyBorder="1" applyAlignment="1" applyProtection="1">
      <alignment horizontal="center"/>
      <protection locked="0"/>
    </xf>
    <xf numFmtId="164" fontId="14" fillId="0" borderId="32" xfId="0" applyFont="1" applyBorder="1" applyAlignment="1" applyProtection="1">
      <alignment horizontal="center"/>
      <protection locked="0"/>
    </xf>
    <xf numFmtId="164" fontId="14" fillId="13" borderId="32" xfId="0" applyFont="1" applyFill="1" applyBorder="1" applyAlignment="1" applyProtection="1">
      <alignment horizontal="center"/>
      <protection locked="0"/>
    </xf>
    <xf numFmtId="164" fontId="14" fillId="0" borderId="42" xfId="0" applyFont="1" applyBorder="1" applyAlignment="1" applyProtection="1">
      <alignment horizontal="center"/>
      <protection locked="0"/>
    </xf>
    <xf numFmtId="164" fontId="14" fillId="19" borderId="6" xfId="0" applyFont="1" applyFill="1" applyBorder="1" applyAlignment="1" applyProtection="1">
      <alignment horizontal="center"/>
    </xf>
    <xf numFmtId="164" fontId="14" fillId="19" borderId="28" xfId="0" applyFont="1" applyFill="1" applyBorder="1" applyAlignment="1" applyProtection="1">
      <alignment horizontal="center"/>
    </xf>
    <xf numFmtId="164" fontId="8" fillId="6" borderId="29" xfId="0" applyFont="1" applyFill="1" applyBorder="1" applyAlignment="1" applyProtection="1">
      <alignment horizontal="center"/>
    </xf>
    <xf numFmtId="164" fontId="14" fillId="19" borderId="27" xfId="0" applyFont="1" applyFill="1" applyBorder="1" applyAlignment="1" applyProtection="1">
      <alignment horizontal="center"/>
    </xf>
    <xf numFmtId="164" fontId="8" fillId="22" borderId="29" xfId="0" applyFont="1" applyFill="1" applyBorder="1" applyAlignment="1" applyProtection="1">
      <alignment horizontal="center"/>
    </xf>
    <xf numFmtId="1" fontId="0" fillId="8" borderId="6" xfId="0" applyNumberFormat="1" applyFill="1" applyBorder="1" applyAlignment="1" applyProtection="1">
      <alignment horizontal="center"/>
    </xf>
    <xf numFmtId="1" fontId="0" fillId="0" borderId="6" xfId="0" applyNumberFormat="1" applyBorder="1" applyAlignment="1" applyProtection="1">
      <alignment horizontal="center"/>
    </xf>
    <xf numFmtId="164" fontId="4" fillId="0" borderId="1" xfId="0" applyFont="1" applyBorder="1" applyAlignment="1">
      <alignment horizontal="center"/>
    </xf>
    <xf numFmtId="164" fontId="4" fillId="0" borderId="2" xfId="0" applyFont="1" applyBorder="1"/>
    <xf numFmtId="164" fontId="4" fillId="0" borderId="24" xfId="0" applyFont="1" applyBorder="1"/>
    <xf numFmtId="15" fontId="12" fillId="0" borderId="16" xfId="0" applyNumberFormat="1" applyFont="1" applyBorder="1" applyAlignment="1" applyProtection="1">
      <alignment horizontal="center"/>
      <protection locked="0"/>
    </xf>
    <xf numFmtId="164" fontId="0" fillId="0" borderId="49" xfId="0" applyBorder="1" applyAlignment="1">
      <alignment horizontal="center"/>
    </xf>
    <xf numFmtId="164" fontId="0" fillId="23" borderId="49" xfId="0" applyFill="1" applyBorder="1" applyAlignment="1">
      <alignment horizontal="center"/>
    </xf>
    <xf numFmtId="164" fontId="0" fillId="23" borderId="50" xfId="0" applyFill="1" applyBorder="1" applyAlignment="1">
      <alignment horizontal="center"/>
    </xf>
    <xf numFmtId="164" fontId="8" fillId="23" borderId="48" xfId="0" applyFont="1" applyFill="1" applyBorder="1" applyAlignment="1">
      <alignment horizontal="center"/>
    </xf>
    <xf numFmtId="164" fontId="22" fillId="3" borderId="27" xfId="0" applyFont="1" applyFill="1" applyBorder="1" applyAlignment="1" applyProtection="1">
      <alignment horizontal="center"/>
      <protection locked="0"/>
    </xf>
    <xf numFmtId="164" fontId="22" fillId="0" borderId="27" xfId="0" applyFont="1" applyBorder="1" applyAlignment="1" applyProtection="1">
      <alignment horizontal="center"/>
      <protection locked="0"/>
    </xf>
    <xf numFmtId="164" fontId="4" fillId="0" borderId="38" xfId="0" applyFont="1" applyBorder="1"/>
    <xf numFmtId="49" fontId="25" fillId="2" borderId="34" xfId="0" applyNumberFormat="1" applyFont="1" applyFill="1" applyBorder="1" applyAlignment="1">
      <alignment horizontal="center" vertical="center" wrapText="1"/>
    </xf>
    <xf numFmtId="15" fontId="25" fillId="2" borderId="34" xfId="0" applyNumberFormat="1" applyFont="1" applyFill="1" applyBorder="1" applyAlignment="1">
      <alignment horizontal="center" vertical="center" wrapText="1"/>
    </xf>
    <xf numFmtId="15" fontId="25" fillId="2" borderId="35" xfId="0" applyNumberFormat="1" applyFont="1" applyFill="1" applyBorder="1" applyAlignment="1">
      <alignment horizontal="center" vertical="center" wrapText="1"/>
    </xf>
    <xf numFmtId="49" fontId="25" fillId="2" borderId="51" xfId="0" applyNumberFormat="1" applyFont="1" applyFill="1" applyBorder="1" applyAlignment="1">
      <alignment horizontal="center" vertical="center" wrapText="1"/>
    </xf>
    <xf numFmtId="164" fontId="26" fillId="0" borderId="0" xfId="0" applyFont="1" applyBorder="1"/>
    <xf numFmtId="2" fontId="14" fillId="3" borderId="6" xfId="0" applyNumberFormat="1" applyFont="1" applyFill="1" applyBorder="1" applyAlignment="1" applyProtection="1">
      <alignment horizontal="center"/>
      <protection locked="0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0" borderId="6" xfId="0" applyNumberFormat="1" applyFont="1" applyBorder="1" applyAlignment="1" applyProtection="1">
      <alignment horizontal="center"/>
      <protection locked="0"/>
    </xf>
    <xf numFmtId="2" fontId="14" fillId="0" borderId="28" xfId="0" applyNumberFormat="1" applyFont="1" applyBorder="1" applyAlignment="1" applyProtection="1">
      <alignment horizontal="center"/>
      <protection locked="0"/>
    </xf>
    <xf numFmtId="49" fontId="29" fillId="2" borderId="51" xfId="0" applyNumberFormat="1" applyFont="1" applyFill="1" applyBorder="1" applyAlignment="1">
      <alignment horizontal="center" vertical="center" wrapText="1"/>
    </xf>
    <xf numFmtId="49" fontId="25" fillId="2" borderId="6" xfId="0" applyNumberFormat="1" applyFont="1" applyFill="1" applyBorder="1" applyAlignment="1">
      <alignment horizontal="center" vertical="center" wrapText="1"/>
    </xf>
    <xf numFmtId="15" fontId="25" fillId="2" borderId="6" xfId="0" applyNumberFormat="1" applyFont="1" applyFill="1" applyBorder="1" applyAlignment="1">
      <alignment horizontal="center" vertical="center" wrapText="1"/>
    </xf>
    <xf numFmtId="49" fontId="25" fillId="2" borderId="30" xfId="0" applyNumberFormat="1" applyFont="1" applyFill="1" applyBorder="1" applyAlignment="1">
      <alignment horizontal="center" vertical="center" wrapText="1"/>
    </xf>
    <xf numFmtId="15" fontId="25" fillId="2" borderId="30" xfId="0" applyNumberFormat="1" applyFont="1" applyFill="1" applyBorder="1" applyAlignment="1">
      <alignment horizontal="center" vertical="center" wrapText="1"/>
    </xf>
    <xf numFmtId="15" fontId="25" fillId="2" borderId="32" xfId="0" applyNumberFormat="1" applyFont="1" applyFill="1" applyBorder="1" applyAlignment="1">
      <alignment horizontal="center" vertical="center" wrapText="1"/>
    </xf>
    <xf numFmtId="164" fontId="26" fillId="0" borderId="60" xfId="0" applyFont="1" applyBorder="1" applyAlignment="1">
      <alignment horizontal="center"/>
    </xf>
    <xf numFmtId="15" fontId="25" fillId="2" borderId="65" xfId="0" applyNumberFormat="1" applyFont="1" applyFill="1" applyBorder="1" applyAlignment="1">
      <alignment horizontal="center" vertical="center" wrapText="1"/>
    </xf>
    <xf numFmtId="49" fontId="25" fillId="2" borderId="65" xfId="0" applyNumberFormat="1" applyFont="1" applyFill="1" applyBorder="1" applyAlignment="1">
      <alignment horizontal="center" vertical="center" wrapText="1"/>
    </xf>
    <xf numFmtId="49" fontId="25" fillId="2" borderId="64" xfId="0" applyNumberFormat="1" applyFont="1" applyFill="1" applyBorder="1" applyAlignment="1">
      <alignment horizontal="center" vertical="center" wrapText="1"/>
    </xf>
    <xf numFmtId="15" fontId="25" fillId="2" borderId="71" xfId="0" applyNumberFormat="1" applyFont="1" applyFill="1" applyBorder="1" applyAlignment="1">
      <alignment horizontal="center" vertical="center" wrapText="1"/>
    </xf>
    <xf numFmtId="49" fontId="25" fillId="2" borderId="71" xfId="0" applyNumberFormat="1" applyFont="1" applyFill="1" applyBorder="1" applyAlignment="1">
      <alignment horizontal="center" vertical="center" wrapText="1"/>
    </xf>
    <xf numFmtId="49" fontId="25" fillId="2" borderId="72" xfId="0" applyNumberFormat="1" applyFont="1" applyFill="1" applyBorder="1" applyAlignment="1">
      <alignment horizontal="center" vertical="center" wrapText="1"/>
    </xf>
    <xf numFmtId="49" fontId="25" fillId="2" borderId="73" xfId="0" applyNumberFormat="1" applyFont="1" applyFill="1" applyBorder="1" applyAlignment="1">
      <alignment horizontal="center" vertical="center" wrapText="1"/>
    </xf>
    <xf numFmtId="15" fontId="25" fillId="2" borderId="75" xfId="0" applyNumberFormat="1" applyFont="1" applyFill="1" applyBorder="1" applyAlignment="1">
      <alignment horizontal="center" vertical="center" wrapText="1"/>
    </xf>
    <xf numFmtId="49" fontId="25" fillId="2" borderId="75" xfId="0" applyNumberFormat="1" applyFont="1" applyFill="1" applyBorder="1" applyAlignment="1">
      <alignment horizontal="center" vertical="center" wrapText="1"/>
    </xf>
    <xf numFmtId="15" fontId="25" fillId="2" borderId="81" xfId="0" applyNumberFormat="1" applyFont="1" applyFill="1" applyBorder="1" applyAlignment="1" applyProtection="1">
      <alignment horizontal="center" vertical="center" wrapText="1"/>
      <protection locked="0"/>
    </xf>
    <xf numFmtId="49" fontId="25" fillId="2" borderId="81" xfId="0" applyNumberFormat="1" applyFont="1" applyFill="1" applyBorder="1" applyAlignment="1">
      <alignment horizontal="center" vertical="center" wrapText="1"/>
    </xf>
    <xf numFmtId="15" fontId="25" fillId="2" borderId="81" xfId="0" applyNumberFormat="1" applyFont="1" applyFill="1" applyBorder="1" applyAlignment="1">
      <alignment horizontal="center" vertical="center" wrapText="1"/>
    </xf>
    <xf numFmtId="49" fontId="25" fillId="2" borderId="82" xfId="0" applyNumberFormat="1" applyFont="1" applyFill="1" applyBorder="1" applyAlignment="1">
      <alignment horizontal="center" vertical="center" wrapText="1"/>
    </xf>
    <xf numFmtId="15" fontId="25" fillId="2" borderId="87" xfId="0" applyNumberFormat="1" applyFont="1" applyFill="1" applyBorder="1" applyAlignment="1">
      <alignment horizontal="center" vertical="center" wrapText="1"/>
    </xf>
    <xf numFmtId="164" fontId="3" fillId="7" borderId="27" xfId="0" applyFont="1" applyFill="1" applyBorder="1" applyAlignment="1" applyProtection="1">
      <alignment horizontal="center" vertical="center"/>
      <protection locked="0"/>
    </xf>
    <xf numFmtId="164" fontId="3" fillId="7" borderId="6" xfId="0" applyFont="1" applyFill="1" applyBorder="1" applyAlignment="1" applyProtection="1">
      <alignment horizontal="center" vertical="center"/>
      <protection locked="0"/>
    </xf>
    <xf numFmtId="164" fontId="3" fillId="9" borderId="6" xfId="0" applyFont="1" applyFill="1" applyBorder="1" applyAlignment="1" applyProtection="1">
      <alignment horizontal="center" vertical="center"/>
      <protection locked="0"/>
    </xf>
    <xf numFmtId="164" fontId="3" fillId="6" borderId="6" xfId="0" applyFont="1" applyFill="1" applyBorder="1" applyAlignment="1" applyProtection="1">
      <alignment horizontal="center" vertical="center"/>
      <protection locked="0"/>
    </xf>
    <xf numFmtId="164" fontId="3" fillId="10" borderId="6" xfId="0" applyFont="1" applyFill="1" applyBorder="1" applyAlignment="1" applyProtection="1">
      <alignment horizontal="center" vertical="center" wrapText="1"/>
      <protection locked="0"/>
    </xf>
    <xf numFmtId="164" fontId="13" fillId="2" borderId="6" xfId="0" applyFont="1" applyFill="1" applyBorder="1" applyAlignment="1" applyProtection="1">
      <alignment horizontal="center" vertical="center"/>
      <protection locked="0"/>
    </xf>
    <xf numFmtId="164" fontId="15" fillId="0" borderId="28" xfId="0" applyFont="1" applyBorder="1" applyAlignment="1" applyProtection="1">
      <alignment vertical="center"/>
      <protection locked="0"/>
    </xf>
    <xf numFmtId="164" fontId="4" fillId="0" borderId="40" xfId="0" applyFont="1" applyBorder="1" applyAlignment="1"/>
    <xf numFmtId="164" fontId="4" fillId="0" borderId="43" xfId="0" applyFont="1" applyBorder="1" applyAlignment="1"/>
    <xf numFmtId="164" fontId="4" fillId="0" borderId="44" xfId="0" applyFont="1" applyBorder="1" applyAlignment="1"/>
    <xf numFmtId="164" fontId="4" fillId="0" borderId="0" xfId="0" applyFont="1" applyBorder="1" applyAlignment="1">
      <alignment wrapText="1"/>
    </xf>
    <xf numFmtId="164" fontId="4" fillId="0" borderId="25" xfId="0" applyFont="1" applyBorder="1" applyAlignment="1">
      <alignment wrapText="1"/>
    </xf>
    <xf numFmtId="164" fontId="4" fillId="0" borderId="45" xfId="0" applyFont="1" applyBorder="1" applyAlignment="1"/>
    <xf numFmtId="164" fontId="0" fillId="0" borderId="46" xfId="0" applyBorder="1" applyAlignment="1"/>
    <xf numFmtId="164" fontId="0" fillId="0" borderId="47" xfId="0" applyBorder="1" applyAlignment="1"/>
    <xf numFmtId="164" fontId="4" fillId="0" borderId="5" xfId="0" applyFont="1" applyBorder="1" applyAlignment="1">
      <alignment wrapText="1"/>
    </xf>
    <xf numFmtId="164" fontId="4" fillId="0" borderId="26" xfId="0" applyFont="1" applyBorder="1" applyAlignment="1">
      <alignment wrapText="1"/>
    </xf>
    <xf numFmtId="164" fontId="19" fillId="16" borderId="2" xfId="0" applyFont="1" applyFill="1" applyBorder="1" applyAlignment="1"/>
    <xf numFmtId="164" fontId="3" fillId="9" borderId="27" xfId="0" applyFont="1" applyFill="1" applyBorder="1" applyAlignment="1">
      <alignment horizontal="center" vertical="center" wrapText="1"/>
    </xf>
    <xf numFmtId="164" fontId="3" fillId="9" borderId="6" xfId="0" applyFont="1" applyFill="1" applyBorder="1" applyAlignment="1">
      <alignment horizontal="center" vertical="center" wrapText="1"/>
    </xf>
    <xf numFmtId="164" fontId="3" fillId="6" borderId="27" xfId="0" applyFont="1" applyFill="1" applyBorder="1" applyAlignment="1">
      <alignment horizontal="center" vertical="center" wrapText="1"/>
    </xf>
    <xf numFmtId="164" fontId="3" fillId="6" borderId="6" xfId="0" applyFont="1" applyFill="1" applyBorder="1" applyAlignment="1">
      <alignment horizontal="center" vertical="center" wrapText="1"/>
    </xf>
    <xf numFmtId="164" fontId="3" fillId="10" borderId="27" xfId="0" applyFont="1" applyFill="1" applyBorder="1" applyAlignment="1">
      <alignment horizontal="center" vertical="center" wrapText="1"/>
    </xf>
    <xf numFmtId="164" fontId="3" fillId="10" borderId="6" xfId="0" applyFont="1" applyFill="1" applyBorder="1" applyAlignment="1">
      <alignment horizontal="center" vertical="center" wrapText="1"/>
    </xf>
    <xf numFmtId="164" fontId="13" fillId="2" borderId="22" xfId="0" applyFont="1" applyFill="1" applyBorder="1" applyAlignment="1">
      <alignment horizontal="center" vertical="center" wrapText="1"/>
    </xf>
    <xf numFmtId="164" fontId="15" fillId="0" borderId="14" xfId="0" applyFont="1" applyBorder="1" applyAlignment="1">
      <alignment vertical="center" wrapText="1"/>
    </xf>
    <xf numFmtId="164" fontId="3" fillId="7" borderId="27" xfId="0" applyFont="1" applyFill="1" applyBorder="1" applyAlignment="1">
      <alignment horizontal="center" vertical="center" wrapText="1"/>
    </xf>
    <xf numFmtId="164" fontId="3" fillId="7" borderId="6" xfId="0" applyFont="1" applyFill="1" applyBorder="1" applyAlignment="1">
      <alignment horizontal="center" vertical="center" wrapText="1"/>
    </xf>
    <xf numFmtId="164" fontId="26" fillId="7" borderId="6" xfId="0" applyFont="1" applyFill="1" applyBorder="1" applyAlignment="1" applyProtection="1">
      <alignment horizontal="center" vertical="center"/>
      <protection locked="0"/>
    </xf>
    <xf numFmtId="164" fontId="26" fillId="9" borderId="6" xfId="0" applyFont="1" applyFill="1" applyBorder="1" applyAlignment="1" applyProtection="1">
      <alignment horizontal="center" vertical="center"/>
      <protection locked="0"/>
    </xf>
    <xf numFmtId="164" fontId="26" fillId="2" borderId="11" xfId="0" applyFont="1" applyFill="1" applyBorder="1" applyAlignment="1">
      <alignment horizontal="center" vertical="center" wrapText="1"/>
    </xf>
    <xf numFmtId="164" fontId="27" fillId="2" borderId="11" xfId="0" applyFont="1" applyFill="1" applyBorder="1" applyAlignment="1">
      <alignment horizontal="center" vertical="center" wrapText="1"/>
    </xf>
    <xf numFmtId="164" fontId="26" fillId="6" borderId="6" xfId="0" applyFont="1" applyFill="1" applyBorder="1" applyAlignment="1" applyProtection="1">
      <alignment horizontal="center" vertical="center"/>
      <protection locked="0"/>
    </xf>
    <xf numFmtId="164" fontId="26" fillId="10" borderId="6" xfId="0" applyFont="1" applyFill="1" applyBorder="1" applyAlignment="1" applyProtection="1">
      <alignment horizontal="center" vertical="center" wrapText="1"/>
      <protection locked="0"/>
    </xf>
    <xf numFmtId="164" fontId="27" fillId="2" borderId="62" xfId="0" applyFont="1" applyFill="1" applyBorder="1" applyAlignment="1">
      <alignment horizontal="center" vertical="center" wrapText="1"/>
    </xf>
    <xf numFmtId="164" fontId="26" fillId="0" borderId="11" xfId="0" applyFont="1" applyFill="1" applyBorder="1" applyAlignment="1">
      <alignment horizontal="center" vertical="center" wrapText="1"/>
    </xf>
    <xf numFmtId="164" fontId="27" fillId="0" borderId="11" xfId="0" applyFont="1" applyFill="1" applyBorder="1" applyAlignment="1">
      <alignment horizontal="center" vertical="center" wrapText="1"/>
    </xf>
    <xf numFmtId="164" fontId="26" fillId="2" borderId="33" xfId="0" applyFont="1" applyFill="1" applyBorder="1" applyAlignment="1">
      <alignment horizontal="center" vertical="center" wrapText="1"/>
    </xf>
    <xf numFmtId="164" fontId="23" fillId="6" borderId="58" xfId="0" applyFont="1" applyFill="1" applyBorder="1" applyAlignment="1" applyProtection="1">
      <alignment horizontal="center" vertical="center" wrapText="1"/>
      <protection locked="0"/>
    </xf>
    <xf numFmtId="164" fontId="17" fillId="6" borderId="59" xfId="0" applyFont="1" applyFill="1" applyBorder="1" applyAlignment="1" applyProtection="1">
      <alignment horizontal="center" vertical="center" wrapText="1"/>
      <protection locked="0"/>
    </xf>
    <xf numFmtId="164" fontId="26" fillId="2" borderId="6" xfId="0" applyFont="1" applyFill="1" applyBorder="1" applyAlignment="1" applyProtection="1">
      <alignment horizontal="center" vertical="center"/>
      <protection locked="0"/>
    </xf>
    <xf numFmtId="164" fontId="27" fillId="0" borderId="6" xfId="0" applyFont="1" applyBorder="1" applyAlignment="1" applyProtection="1">
      <alignment vertical="center"/>
      <protection locked="0"/>
    </xf>
    <xf numFmtId="164" fontId="26" fillId="2" borderId="12" xfId="0" applyFont="1" applyFill="1" applyBorder="1" applyAlignment="1">
      <alignment horizontal="center" vertical="center" wrapText="1"/>
    </xf>
    <xf numFmtId="164" fontId="27" fillId="2" borderId="12" xfId="0" applyFont="1" applyFill="1" applyBorder="1" applyAlignment="1">
      <alignment horizontal="center" vertical="center" wrapText="1"/>
    </xf>
    <xf numFmtId="164" fontId="27" fillId="2" borderId="85" xfId="0" applyFont="1" applyFill="1" applyBorder="1" applyAlignment="1">
      <alignment horizontal="center" vertical="center" wrapText="1"/>
    </xf>
    <xf numFmtId="164" fontId="26" fillId="2" borderId="34" xfId="0" applyFont="1" applyFill="1" applyBorder="1" applyAlignment="1">
      <alignment horizontal="center" vertical="center" wrapText="1"/>
    </xf>
    <xf numFmtId="164" fontId="27" fillId="2" borderId="34" xfId="0" applyFont="1" applyFill="1" applyBorder="1" applyAlignment="1">
      <alignment horizontal="center" vertical="center" wrapText="1"/>
    </xf>
    <xf numFmtId="164" fontId="27" fillId="2" borderId="86" xfId="0" applyFont="1" applyFill="1" applyBorder="1" applyAlignment="1">
      <alignment horizontal="center" vertical="center" wrapText="1"/>
    </xf>
    <xf numFmtId="164" fontId="27" fillId="2" borderId="52" xfId="0" applyFont="1" applyFill="1" applyBorder="1" applyAlignment="1">
      <alignment horizontal="center" vertical="center" wrapText="1"/>
    </xf>
    <xf numFmtId="164" fontId="26" fillId="2" borderId="90" xfId="0" applyFont="1" applyFill="1" applyBorder="1" applyAlignment="1">
      <alignment horizontal="center" vertical="center" wrapText="1"/>
    </xf>
    <xf numFmtId="164" fontId="27" fillId="2" borderId="90" xfId="0" applyFont="1" applyFill="1" applyBorder="1" applyAlignment="1">
      <alignment horizontal="center" vertical="center" wrapText="1"/>
    </xf>
    <xf numFmtId="164" fontId="27" fillId="2" borderId="51" xfId="0" applyFont="1" applyFill="1" applyBorder="1" applyAlignment="1">
      <alignment horizontal="center" vertical="center" wrapText="1"/>
    </xf>
    <xf numFmtId="164" fontId="27" fillId="2" borderId="37" xfId="0" applyFont="1" applyFill="1" applyBorder="1" applyAlignment="1">
      <alignment horizontal="center" vertical="center" wrapText="1"/>
    </xf>
    <xf numFmtId="164" fontId="26" fillId="2" borderId="7" xfId="0" applyFont="1" applyFill="1" applyBorder="1" applyAlignment="1">
      <alignment horizontal="center" vertical="center" wrapText="1"/>
    </xf>
    <xf numFmtId="164" fontId="26" fillId="2" borderId="35" xfId="0" applyFont="1" applyFill="1" applyBorder="1" applyAlignment="1">
      <alignment horizontal="center" vertical="center" wrapText="1"/>
    </xf>
    <xf numFmtId="164" fontId="27" fillId="2" borderId="36" xfId="0" applyFont="1" applyFill="1" applyBorder="1" applyAlignment="1">
      <alignment horizontal="center" vertical="center" wrapText="1"/>
    </xf>
    <xf numFmtId="164" fontId="27" fillId="2" borderId="91" xfId="0" applyFont="1" applyFill="1" applyBorder="1" applyAlignment="1">
      <alignment horizontal="center" vertical="center" wrapText="1"/>
    </xf>
    <xf numFmtId="164" fontId="25" fillId="3" borderId="56" xfId="0" applyFont="1" applyFill="1" applyBorder="1" applyAlignment="1">
      <alignment horizontal="center" vertical="center" wrapText="1"/>
    </xf>
    <xf numFmtId="164" fontId="25" fillId="3" borderId="57" xfId="0" applyFont="1" applyFill="1" applyBorder="1" applyAlignment="1">
      <alignment horizontal="center" vertical="center" wrapText="1"/>
    </xf>
    <xf numFmtId="164" fontId="27" fillId="2" borderId="84" xfId="0" applyFont="1" applyFill="1" applyBorder="1" applyAlignment="1">
      <alignment horizontal="center" vertical="center" wrapText="1"/>
    </xf>
    <xf numFmtId="164" fontId="25" fillId="3" borderId="55" xfId="0" applyFont="1" applyFill="1" applyBorder="1" applyAlignment="1">
      <alignment horizontal="center" vertical="center" wrapText="1"/>
    </xf>
    <xf numFmtId="164" fontId="30" fillId="0" borderId="56" xfId="0" applyFont="1" applyBorder="1" applyAlignment="1">
      <alignment horizontal="center" vertical="center" wrapText="1"/>
    </xf>
    <xf numFmtId="164" fontId="26" fillId="0" borderId="6" xfId="0" applyFont="1" applyBorder="1" applyAlignment="1">
      <alignment horizontal="center" vertical="center"/>
    </xf>
    <xf numFmtId="164" fontId="26" fillId="2" borderId="12" xfId="0" applyFont="1" applyFill="1" applyBorder="1" applyAlignment="1">
      <alignment horizontal="center" vertical="center" shrinkToFit="1"/>
    </xf>
    <xf numFmtId="164" fontId="27" fillId="2" borderId="37" xfId="0" applyFont="1" applyFill="1" applyBorder="1" applyAlignment="1">
      <alignment horizontal="center" vertical="center" shrinkToFit="1"/>
    </xf>
    <xf numFmtId="164" fontId="27" fillId="2" borderId="53" xfId="0" applyFont="1" applyFill="1" applyBorder="1" applyAlignment="1">
      <alignment horizontal="center" vertical="center" wrapText="1"/>
    </xf>
    <xf numFmtId="164" fontId="27" fillId="2" borderId="54" xfId="0" applyFont="1" applyFill="1" applyBorder="1" applyAlignment="1">
      <alignment horizontal="center" vertical="center" wrapText="1"/>
    </xf>
    <xf numFmtId="164" fontId="26" fillId="2" borderId="78" xfId="0" applyFont="1" applyFill="1" applyBorder="1" applyAlignment="1">
      <alignment horizontal="center" vertical="center" wrapText="1"/>
    </xf>
    <xf numFmtId="164" fontId="27" fillId="2" borderId="79" xfId="0" applyFont="1" applyFill="1" applyBorder="1" applyAlignment="1">
      <alignment horizontal="center" vertical="center" wrapText="1"/>
    </xf>
    <xf numFmtId="164" fontId="27" fillId="2" borderId="63" xfId="0" applyFont="1" applyFill="1" applyBorder="1" applyAlignment="1">
      <alignment horizontal="center" vertical="center" wrapText="1"/>
    </xf>
    <xf numFmtId="164" fontId="27" fillId="2" borderId="78" xfId="0" applyFont="1" applyFill="1" applyBorder="1" applyAlignment="1">
      <alignment horizontal="center" vertical="center" wrapText="1"/>
    </xf>
    <xf numFmtId="164" fontId="26" fillId="2" borderId="92" xfId="0" applyFont="1" applyFill="1" applyBorder="1" applyAlignment="1">
      <alignment horizontal="center" vertical="center" wrapText="1"/>
    </xf>
    <xf numFmtId="164" fontId="27" fillId="2" borderId="64" xfId="0" applyFont="1" applyFill="1" applyBorder="1" applyAlignment="1">
      <alignment horizontal="center" vertical="center" wrapText="1"/>
    </xf>
    <xf numFmtId="164" fontId="26" fillId="2" borderId="68" xfId="0" applyFont="1" applyFill="1" applyBorder="1" applyAlignment="1">
      <alignment horizontal="center" vertical="center" wrapText="1"/>
    </xf>
    <xf numFmtId="164" fontId="27" fillId="2" borderId="68" xfId="0" applyFont="1" applyFill="1" applyBorder="1" applyAlignment="1">
      <alignment horizontal="center" vertical="center" wrapText="1"/>
    </xf>
    <xf numFmtId="164" fontId="27" fillId="2" borderId="69" xfId="0" applyFont="1" applyFill="1" applyBorder="1" applyAlignment="1">
      <alignment horizontal="center" vertical="center" wrapText="1"/>
    </xf>
    <xf numFmtId="164" fontId="26" fillId="0" borderId="12" xfId="0" applyFont="1" applyFill="1" applyBorder="1" applyAlignment="1">
      <alignment horizontal="center" vertical="center" wrapText="1"/>
    </xf>
    <xf numFmtId="164" fontId="27" fillId="0" borderId="12" xfId="0" applyFont="1" applyFill="1" applyBorder="1" applyAlignment="1">
      <alignment horizontal="center" vertical="center" wrapText="1"/>
    </xf>
    <xf numFmtId="164" fontId="26" fillId="0" borderId="34" xfId="0" applyFont="1" applyFill="1" applyBorder="1" applyAlignment="1">
      <alignment horizontal="center" vertical="center" wrapText="1"/>
    </xf>
    <xf numFmtId="164" fontId="27" fillId="0" borderId="34" xfId="0" applyFont="1" applyFill="1" applyBorder="1" applyAlignment="1">
      <alignment horizontal="center" vertical="center" wrapText="1"/>
    </xf>
    <xf numFmtId="164" fontId="31" fillId="0" borderId="70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74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76" xfId="0" applyFont="1" applyFill="1" applyBorder="1" applyAlignment="1" applyProtection="1">
      <alignment horizontal="center" vertical="center" textRotation="90" wrapText="1"/>
      <protection locked="0"/>
    </xf>
    <xf numFmtId="1" fontId="24" fillId="24" borderId="6" xfId="0" applyNumberFormat="1" applyFont="1" applyFill="1" applyBorder="1" applyAlignment="1">
      <alignment horizontal="center" vertical="center" wrapText="1"/>
    </xf>
    <xf numFmtId="164" fontId="28" fillId="24" borderId="6" xfId="0" applyFont="1" applyFill="1" applyBorder="1" applyAlignment="1">
      <alignment horizontal="center" vertical="center" wrapText="1"/>
    </xf>
    <xf numFmtId="164" fontId="28" fillId="24" borderId="67" xfId="0" applyFont="1" applyFill="1" applyBorder="1" applyAlignment="1">
      <alignment horizontal="center" vertical="center" wrapText="1"/>
    </xf>
    <xf numFmtId="1" fontId="24" fillId="0" borderId="34" xfId="0" applyNumberFormat="1" applyFont="1" applyFill="1" applyBorder="1" applyAlignment="1">
      <alignment horizontal="center" vertical="center" wrapText="1"/>
    </xf>
    <xf numFmtId="1" fontId="24" fillId="0" borderId="6" xfId="0" applyNumberFormat="1" applyFont="1" applyFill="1" applyBorder="1" applyAlignment="1">
      <alignment horizontal="center" vertical="center" wrapText="1"/>
    </xf>
    <xf numFmtId="1" fontId="24" fillId="11" borderId="81" xfId="0" applyNumberFormat="1" applyFont="1" applyFill="1" applyBorder="1" applyAlignment="1">
      <alignment horizontal="center" vertical="center" wrapText="1"/>
    </xf>
    <xf numFmtId="1" fontId="24" fillId="11" borderId="6" xfId="0" applyNumberFormat="1" applyFont="1" applyFill="1" applyBorder="1" applyAlignment="1">
      <alignment horizontal="center" vertical="center" wrapText="1"/>
    </xf>
    <xf numFmtId="164" fontId="28" fillId="11" borderId="6" xfId="0" applyFont="1" applyFill="1" applyBorder="1" applyAlignment="1">
      <alignment horizontal="center" vertical="center" wrapText="1"/>
    </xf>
    <xf numFmtId="164" fontId="28" fillId="11" borderId="89" xfId="0" applyFont="1" applyFill="1" applyBorder="1" applyAlignment="1">
      <alignment horizontal="center" vertical="center" wrapText="1"/>
    </xf>
    <xf numFmtId="1" fontId="25" fillId="2" borderId="34" xfId="0" applyNumberFormat="1" applyFont="1" applyFill="1" applyBorder="1" applyAlignment="1">
      <alignment horizontal="center" vertical="center" wrapText="1"/>
    </xf>
    <xf numFmtId="1" fontId="25" fillId="2" borderId="6" xfId="0" applyNumberFormat="1" applyFont="1" applyFill="1" applyBorder="1" applyAlignment="1">
      <alignment horizontal="center" vertical="center" wrapText="1"/>
    </xf>
    <xf numFmtId="164" fontId="30" fillId="2" borderId="6" xfId="0" applyFont="1" applyFill="1" applyBorder="1" applyAlignment="1">
      <alignment horizontal="center" vertical="center" wrapText="1"/>
    </xf>
    <xf numFmtId="1" fontId="25" fillId="0" borderId="6" xfId="0" applyNumberFormat="1" applyFont="1" applyFill="1" applyBorder="1" applyAlignment="1">
      <alignment horizontal="center" vertical="center" wrapText="1"/>
    </xf>
    <xf numFmtId="164" fontId="30" fillId="0" borderId="6" xfId="0" applyFont="1" applyFill="1" applyBorder="1" applyAlignment="1">
      <alignment horizontal="center" vertical="center" wrapText="1"/>
    </xf>
    <xf numFmtId="164" fontId="30" fillId="0" borderId="11" xfId="0" applyFont="1" applyFill="1" applyBorder="1" applyAlignment="1">
      <alignment horizontal="center" vertical="center" wrapText="1"/>
    </xf>
    <xf numFmtId="1" fontId="24" fillId="12" borderId="71" xfId="0" applyNumberFormat="1" applyFont="1" applyFill="1" applyBorder="1" applyAlignment="1">
      <alignment horizontal="center" vertical="center" wrapText="1"/>
    </xf>
    <xf numFmtId="1" fontId="24" fillId="12" borderId="6" xfId="0" applyNumberFormat="1" applyFont="1" applyFill="1" applyBorder="1" applyAlignment="1">
      <alignment horizontal="center" vertical="center" wrapText="1"/>
    </xf>
    <xf numFmtId="164" fontId="28" fillId="12" borderId="6" xfId="0" applyFont="1" applyFill="1" applyBorder="1" applyAlignment="1">
      <alignment horizontal="center" vertical="center" wrapText="1"/>
    </xf>
    <xf numFmtId="164" fontId="28" fillId="12" borderId="77" xfId="0" applyFont="1" applyFill="1" applyBorder="1" applyAlignment="1">
      <alignment horizontal="center" vertical="center" wrapText="1"/>
    </xf>
    <xf numFmtId="1" fontId="24" fillId="24" borderId="34" xfId="0" applyNumberFormat="1" applyFont="1" applyFill="1" applyBorder="1" applyAlignment="1">
      <alignment horizontal="center" vertical="center" wrapText="1"/>
    </xf>
    <xf numFmtId="164" fontId="32" fillId="0" borderId="34" xfId="0" applyFont="1" applyFill="1" applyBorder="1" applyAlignment="1">
      <alignment horizontal="center" vertical="center" textRotation="90" wrapText="1"/>
    </xf>
    <xf numFmtId="164" fontId="32" fillId="0" borderId="6" xfId="0" applyFont="1" applyFill="1" applyBorder="1" applyAlignment="1">
      <alignment horizontal="center" vertical="center" textRotation="90" wrapText="1"/>
    </xf>
    <xf numFmtId="164" fontId="31" fillId="0" borderId="80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83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88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34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6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11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61" xfId="0" applyFont="1" applyFill="1" applyBorder="1" applyAlignment="1" applyProtection="1">
      <alignment horizontal="center" vertical="center" textRotation="90" wrapText="1"/>
      <protection locked="0"/>
    </xf>
    <xf numFmtId="164" fontId="31" fillId="0" borderId="66" xfId="0" applyFont="1" applyFill="1" applyBorder="1" applyAlignment="1" applyProtection="1">
      <alignment horizontal="center" vertical="center" textRotation="90" wrapText="1"/>
      <protection locked="0"/>
    </xf>
    <xf numFmtId="0" fontId="3" fillId="0" borderId="20" xfId="0" applyNumberFormat="1" applyFon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164" fontId="3" fillId="0" borderId="20" xfId="0" applyFont="1" applyFill="1" applyBorder="1" applyAlignment="1">
      <alignment horizontal="center" vertical="center" wrapText="1"/>
    </xf>
    <xf numFmtId="164" fontId="0" fillId="0" borderId="13" xfId="0" applyFill="1" applyBorder="1" applyAlignment="1">
      <alignment horizontal="center" vertical="center" wrapText="1"/>
    </xf>
    <xf numFmtId="164" fontId="3" fillId="0" borderId="13" xfId="0" applyFont="1" applyFill="1" applyBorder="1" applyAlignment="1">
      <alignment horizontal="center" vertical="center" wrapText="1"/>
    </xf>
    <xf numFmtId="164" fontId="0" fillId="0" borderId="21" xfId="0" applyFill="1" applyBorder="1" applyAlignment="1">
      <alignment horizontal="center" vertical="center" wrapText="1"/>
    </xf>
    <xf numFmtId="0" fontId="3" fillId="0" borderId="16" xfId="0" applyNumberFormat="1" applyFont="1" applyFill="1" applyBorder="1" applyAlignment="1">
      <alignment horizontal="center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" fontId="3" fillId="0" borderId="16" xfId="0" applyNumberFormat="1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1" fontId="0" fillId="0" borderId="17" xfId="0" applyNumberFormat="1" applyFill="1" applyBorder="1" applyAlignment="1">
      <alignment horizontal="center" vertical="center" wrapText="1"/>
    </xf>
    <xf numFmtId="1" fontId="3" fillId="0" borderId="18" xfId="0" applyNumberFormat="1" applyFont="1" applyFill="1" applyBorder="1" applyAlignment="1">
      <alignment horizontal="center" vertical="center" wrapText="1"/>
    </xf>
    <xf numFmtId="1" fontId="0" fillId="0" borderId="12" xfId="0" applyNumberForma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1" fontId="0" fillId="0" borderId="19" xfId="0" applyNumberFormat="1" applyFill="1" applyBorder="1" applyAlignment="1">
      <alignment horizontal="center" vertical="center" wrapText="1"/>
    </xf>
    <xf numFmtId="0" fontId="3" fillId="0" borderId="18" xfId="0" applyNumberFormat="1" applyFon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1" fontId="2" fillId="4" borderId="24" xfId="0" applyNumberFormat="1" applyFont="1" applyFill="1" applyBorder="1" applyAlignment="1">
      <alignment horizontal="center" vertical="center" wrapText="1"/>
    </xf>
    <xf numFmtId="1" fontId="2" fillId="4" borderId="25" xfId="0" applyNumberFormat="1" applyFont="1" applyFill="1" applyBorder="1" applyAlignment="1">
      <alignment horizontal="center" vertical="center" wrapText="1"/>
    </xf>
    <xf numFmtId="164" fontId="0" fillId="0" borderId="25" xfId="0" applyBorder="1" applyAlignment="1">
      <alignment horizontal="center" vertical="center" wrapText="1"/>
    </xf>
    <xf numFmtId="164" fontId="0" fillId="0" borderId="26" xfId="0" applyBorder="1" applyAlignment="1">
      <alignment horizontal="center" vertical="center" wrapText="1"/>
    </xf>
    <xf numFmtId="164" fontId="8" fillId="13" borderId="10" xfId="0" applyFont="1" applyFill="1" applyBorder="1" applyAlignment="1">
      <alignment horizontal="center"/>
    </xf>
    <xf numFmtId="164" fontId="8" fillId="13" borderId="29" xfId="0" applyFont="1" applyFill="1" applyBorder="1" applyAlignment="1">
      <alignment horizontal="center"/>
    </xf>
    <xf numFmtId="164" fontId="8" fillId="18" borderId="10" xfId="0" applyFont="1" applyFill="1" applyBorder="1" applyAlignment="1">
      <alignment horizontal="center"/>
    </xf>
    <xf numFmtId="164" fontId="8" fillId="18" borderId="8" xfId="0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164" fontId="3" fillId="6" borderId="6" xfId="0" applyFont="1" applyFill="1" applyBorder="1" applyAlignment="1">
      <alignment horizontal="center" vertical="center"/>
    </xf>
    <xf numFmtId="164" fontId="3" fillId="2" borderId="6" xfId="0" applyFont="1" applyFill="1" applyBorder="1" applyAlignment="1">
      <alignment horizontal="center" vertical="center"/>
    </xf>
    <xf numFmtId="164" fontId="3" fillId="7" borderId="6" xfId="0" applyFont="1" applyFill="1" applyBorder="1" applyAlignment="1">
      <alignment horizontal="center" vertical="center"/>
    </xf>
    <xf numFmtId="164" fontId="3" fillId="2" borderId="6" xfId="0" applyFont="1" applyFill="1" applyBorder="1" applyAlignment="1">
      <alignment horizontal="center" vertical="center" wrapText="1"/>
    </xf>
    <xf numFmtId="164" fontId="0" fillId="0" borderId="6" xfId="0" applyBorder="1" applyAlignment="1">
      <alignment vertical="center"/>
    </xf>
    <xf numFmtId="164" fontId="8" fillId="21" borderId="40" xfId="0" applyFont="1" applyFill="1" applyBorder="1" applyAlignment="1">
      <alignment horizontal="center"/>
    </xf>
    <xf numFmtId="164" fontId="8" fillId="21" borderId="43" xfId="0" applyFont="1" applyFill="1" applyBorder="1" applyAlignment="1">
      <alignment horizontal="center"/>
    </xf>
    <xf numFmtId="164" fontId="8" fillId="21" borderId="44" xfId="0" applyFont="1" applyFill="1" applyBorder="1" applyAlignment="1">
      <alignment horizontal="center"/>
    </xf>
    <xf numFmtId="164" fontId="8" fillId="20" borderId="15" xfId="0" applyFont="1" applyFill="1" applyBorder="1" applyAlignment="1" applyProtection="1">
      <alignment horizontal="center"/>
    </xf>
    <xf numFmtId="164" fontId="8" fillId="20" borderId="10" xfId="0" applyFont="1" applyFill="1" applyBorder="1" applyAlignment="1" applyProtection="1">
      <alignment horizontal="center"/>
    </xf>
    <xf numFmtId="164" fontId="8" fillId="20" borderId="8" xfId="0" applyFont="1" applyFill="1" applyBorder="1" applyAlignment="1" applyProtection="1">
      <alignment horizontal="center"/>
    </xf>
    <xf numFmtId="164" fontId="8" fillId="15" borderId="15" xfId="0" applyFont="1" applyFill="1" applyBorder="1" applyAlignment="1" applyProtection="1">
      <alignment horizontal="center"/>
    </xf>
    <xf numFmtId="164" fontId="8" fillId="15" borderId="10" xfId="0" applyFont="1" applyFill="1" applyBorder="1" applyAlignment="1" applyProtection="1">
      <alignment horizontal="center"/>
    </xf>
    <xf numFmtId="164" fontId="8" fillId="15" borderId="8" xfId="0" applyFont="1" applyFill="1" applyBorder="1" applyAlignment="1" applyProtection="1">
      <alignment horizontal="center"/>
    </xf>
    <xf numFmtId="164" fontId="11" fillId="11" borderId="31" xfId="0" applyFont="1" applyFill="1" applyBorder="1" applyAlignment="1" applyProtection="1">
      <alignment horizontal="center"/>
    </xf>
    <xf numFmtId="164" fontId="11" fillId="11" borderId="10" xfId="0" applyFont="1" applyFill="1" applyBorder="1" applyAlignment="1" applyProtection="1">
      <alignment horizontal="center"/>
    </xf>
    <xf numFmtId="164" fontId="11" fillId="11" borderId="29" xfId="0" applyFont="1" applyFill="1" applyBorder="1" applyAlignment="1" applyProtection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0000FF"/>
      <color rgb="FF4D8D3B"/>
      <color rgb="FF008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view="pageLayout" zoomScale="90" zoomScaleNormal="115" zoomScaleSheetLayoutView="115" zoomScalePageLayoutView="90" workbookViewId="0">
      <selection activeCell="G64" sqref="G64:H64"/>
    </sheetView>
  </sheetViews>
  <sheetFormatPr defaultColWidth="9.140625" defaultRowHeight="15" x14ac:dyDescent="0.25"/>
  <cols>
    <col min="1" max="1" width="3.42578125" style="46" customWidth="1"/>
    <col min="2" max="2" width="3.42578125" style="2" bestFit="1" customWidth="1"/>
    <col min="3" max="3" width="20.7109375" style="5" customWidth="1"/>
    <col min="4" max="4" width="6.7109375" style="5" customWidth="1"/>
    <col min="5" max="5" width="20.7109375" style="5" customWidth="1"/>
    <col min="6" max="6" width="6.7109375" style="5" customWidth="1"/>
    <col min="7" max="7" width="20.7109375" style="5" customWidth="1"/>
    <col min="8" max="8" width="6.7109375" style="5" customWidth="1"/>
    <col min="9" max="9" width="20.7109375" style="5" customWidth="1"/>
    <col min="10" max="10" width="6.7109375" style="5" customWidth="1"/>
    <col min="11" max="11" width="20.7109375" style="5" customWidth="1"/>
    <col min="12" max="12" width="6.7109375" style="5" customWidth="1"/>
    <col min="13" max="16384" width="9.140625" style="2"/>
  </cols>
  <sheetData>
    <row r="1" spans="1:12" ht="16.5" thickTop="1" thickBot="1" x14ac:dyDescent="0.3">
      <c r="A1" s="188" t="s">
        <v>215</v>
      </c>
      <c r="B1" s="189"/>
      <c r="C1" s="210" t="s">
        <v>0</v>
      </c>
      <c r="D1" s="211"/>
      <c r="E1" s="207" t="s">
        <v>1</v>
      </c>
      <c r="F1" s="207"/>
      <c r="G1" s="207" t="s">
        <v>2</v>
      </c>
      <c r="H1" s="207"/>
      <c r="I1" s="207" t="s">
        <v>3</v>
      </c>
      <c r="J1" s="207"/>
      <c r="K1" s="207" t="s">
        <v>4</v>
      </c>
      <c r="L1" s="208"/>
    </row>
    <row r="2" spans="1:12" ht="15" customHeight="1" x14ac:dyDescent="0.25">
      <c r="A2" s="255" t="s">
        <v>205</v>
      </c>
      <c r="B2" s="238" t="s">
        <v>200</v>
      </c>
      <c r="C2" s="145">
        <v>43472</v>
      </c>
      <c r="D2" s="146" t="str">
        <f>'Drops and Holidays'!Z2</f>
        <v>N/A</v>
      </c>
      <c r="E2" s="147">
        <f>'Drops and Holidays'!AA2</f>
        <v>43473</v>
      </c>
      <c r="F2" s="146" t="str">
        <f>'Drops and Holidays'!AB2</f>
        <v>N/A</v>
      </c>
      <c r="G2" s="147">
        <f>'Drops and Holidays'!AC2</f>
        <v>43474</v>
      </c>
      <c r="H2" s="146" t="s">
        <v>188</v>
      </c>
      <c r="I2" s="147">
        <f>'Drops and Holidays'!AE2</f>
        <v>43475</v>
      </c>
      <c r="J2" s="147" t="str">
        <f>'Drops and Holidays'!AF2</f>
        <v>2-1</v>
      </c>
      <c r="K2" s="147">
        <f>'Drops and Holidays'!AG2</f>
        <v>43476</v>
      </c>
      <c r="L2" s="148" t="s">
        <v>188</v>
      </c>
    </row>
    <row r="3" spans="1:12" ht="13.5" customHeight="1" x14ac:dyDescent="0.25">
      <c r="A3" s="256"/>
      <c r="B3" s="239"/>
      <c r="C3" s="180" t="str">
        <f>'Drops and Holidays'!Y3</f>
        <v>No Class</v>
      </c>
      <c r="D3" s="181">
        <f>'Drops and Holidays'!Z3</f>
        <v>0</v>
      </c>
      <c r="E3" s="180" t="str">
        <f>'Drops and Holidays'!AA3</f>
        <v>No Class</v>
      </c>
      <c r="F3" s="181">
        <f>'Drops and Holidays'!AB3</f>
        <v>0</v>
      </c>
      <c r="G3" s="180" t="s">
        <v>19</v>
      </c>
      <c r="H3" s="181"/>
      <c r="I3" s="180" t="str">
        <f>'Drops and Holidays'!AE3</f>
        <v>Lesson 1:</v>
      </c>
      <c r="J3" s="181">
        <f>'Drops and Holidays'!AF3</f>
        <v>0</v>
      </c>
      <c r="K3" s="180" t="s">
        <v>19</v>
      </c>
      <c r="L3" s="209"/>
    </row>
    <row r="4" spans="1:12" ht="13.5" customHeight="1" x14ac:dyDescent="0.25">
      <c r="A4" s="256"/>
      <c r="B4" s="240"/>
      <c r="C4" s="192" t="str">
        <f>'Drops and Holidays'!Y4</f>
        <v>Reorgy Week</v>
      </c>
      <c r="D4" s="193">
        <f>'Drops and Holidays'!Z4</f>
        <v>0</v>
      </c>
      <c r="E4" s="192" t="str">
        <f>'Drops and Holidays'!AA4</f>
        <v>Reorgy Week</v>
      </c>
      <c r="F4" s="193">
        <f>'Drops and Holidays'!AB4</f>
        <v>0</v>
      </c>
      <c r="G4" s="192"/>
      <c r="H4" s="193"/>
      <c r="I4" s="192" t="s">
        <v>189</v>
      </c>
      <c r="J4" s="193">
        <f>'Drops and Holidays'!AF4</f>
        <v>0</v>
      </c>
      <c r="K4" s="192"/>
      <c r="L4" s="194"/>
    </row>
    <row r="5" spans="1:12" ht="13.5" customHeight="1" x14ac:dyDescent="0.25">
      <c r="A5" s="256"/>
      <c r="B5" s="240"/>
      <c r="C5" s="195" t="str">
        <f>'Drops and Holidays'!Y5</f>
        <v/>
      </c>
      <c r="D5" s="196">
        <f>'Drops and Holidays'!Z5</f>
        <v>0</v>
      </c>
      <c r="E5" s="195" t="str">
        <f>'Drops and Holidays'!AA5</f>
        <v/>
      </c>
      <c r="F5" s="196">
        <f>'Drops and Holidays'!AB5</f>
        <v>0</v>
      </c>
      <c r="G5" s="195"/>
      <c r="H5" s="196"/>
      <c r="I5" s="195"/>
      <c r="J5" s="196"/>
      <c r="K5" s="195"/>
      <c r="L5" s="197"/>
    </row>
    <row r="6" spans="1:12" ht="15" customHeight="1" x14ac:dyDescent="0.25">
      <c r="A6" s="256"/>
      <c r="B6" s="239" t="s">
        <v>200</v>
      </c>
      <c r="C6" s="131">
        <f>'Drops and Holidays'!Y6</f>
        <v>43479</v>
      </c>
      <c r="D6" s="130" t="str">
        <f>'Drops and Holidays'!Z6</f>
        <v>2-2</v>
      </c>
      <c r="E6" s="131">
        <f>'Drops and Holidays'!AA6</f>
        <v>43480</v>
      </c>
      <c r="F6" s="130" t="s">
        <v>188</v>
      </c>
      <c r="G6" s="131">
        <f>'Drops and Holidays'!AC6</f>
        <v>43481</v>
      </c>
      <c r="H6" s="131" t="str">
        <f>'Drops and Holidays'!AD6</f>
        <v>N/A</v>
      </c>
      <c r="I6" s="131">
        <f>'Drops and Holidays'!AE6</f>
        <v>43482</v>
      </c>
      <c r="J6" s="131" t="str">
        <f>'Drops and Holidays'!AF6</f>
        <v>N/A</v>
      </c>
      <c r="K6" s="131">
        <f>'Drops and Holidays'!AG6</f>
        <v>43483</v>
      </c>
      <c r="L6" s="149" t="str">
        <f>'Drops and Holidays'!AH6</f>
        <v>2-3</v>
      </c>
    </row>
    <row r="7" spans="1:12" ht="13.5" customHeight="1" x14ac:dyDescent="0.25">
      <c r="A7" s="256"/>
      <c r="B7" s="239"/>
      <c r="C7" s="180" t="str">
        <f>'Drops and Holidays'!Y7</f>
        <v xml:space="preserve">Lesson 2: </v>
      </c>
      <c r="D7" s="181">
        <f>'Drops and Holidays'!Z7</f>
        <v>0</v>
      </c>
      <c r="E7" s="180" t="s">
        <v>19</v>
      </c>
      <c r="F7" s="181"/>
      <c r="G7" s="180" t="str">
        <f>'Drops and Holidays'!AC7</f>
        <v>No Class</v>
      </c>
      <c r="H7" s="181">
        <f>'Drops and Holidays'!AD7</f>
        <v>0</v>
      </c>
      <c r="I7" s="180" t="str">
        <f>'Drops and Holidays'!AE7</f>
        <v>No Class</v>
      </c>
      <c r="J7" s="181">
        <f>'Drops and Holidays'!AF7</f>
        <v>0</v>
      </c>
      <c r="K7" s="180" t="str">
        <f>'Drops and Holidays'!AG7</f>
        <v>Lesson 3:</v>
      </c>
      <c r="L7" s="209">
        <f>'Drops and Holidays'!AH7</f>
        <v>0</v>
      </c>
    </row>
    <row r="8" spans="1:12" ht="13.5" customHeight="1" x14ac:dyDescent="0.25">
      <c r="A8" s="256"/>
      <c r="B8" s="240"/>
      <c r="C8" s="192" t="s">
        <v>189</v>
      </c>
      <c r="D8" s="193">
        <f>'Drops and Holidays'!Z8</f>
        <v>0</v>
      </c>
      <c r="E8" s="192"/>
      <c r="F8" s="193"/>
      <c r="G8" s="192" t="str">
        <f>'Drops and Holidays'!AC8</f>
        <v>Study Day</v>
      </c>
      <c r="H8" s="193">
        <f>'Drops and Holidays'!AD8</f>
        <v>0</v>
      </c>
      <c r="I8" s="192"/>
      <c r="J8" s="193"/>
      <c r="K8" s="192" t="s">
        <v>208</v>
      </c>
      <c r="L8" s="194">
        <f>'Drops and Holidays'!AH8</f>
        <v>0</v>
      </c>
    </row>
    <row r="9" spans="1:12" ht="13.5" customHeight="1" thickBot="1" x14ac:dyDescent="0.3">
      <c r="A9" s="257"/>
      <c r="B9" s="241"/>
      <c r="C9" s="199"/>
      <c r="D9" s="200"/>
      <c r="E9" s="199"/>
      <c r="F9" s="200"/>
      <c r="G9" s="199" t="str">
        <f>'Drops and Holidays'!AC9</f>
        <v/>
      </c>
      <c r="H9" s="200">
        <f>'Drops and Holidays'!AD9</f>
        <v>0</v>
      </c>
      <c r="I9" s="199" t="str">
        <f>'Drops and Holidays'!AE9</f>
        <v/>
      </c>
      <c r="J9" s="200">
        <f>'Drops and Holidays'!AF9</f>
        <v>0</v>
      </c>
      <c r="K9" s="199" t="s">
        <v>190</v>
      </c>
      <c r="L9" s="206"/>
    </row>
    <row r="10" spans="1:12" ht="15" customHeight="1" x14ac:dyDescent="0.25">
      <c r="A10" s="258" t="s">
        <v>204</v>
      </c>
      <c r="B10" s="242" t="s">
        <v>201</v>
      </c>
      <c r="C10" s="121">
        <f>'Drops and Holidays'!Y10</f>
        <v>43486</v>
      </c>
      <c r="D10" s="120" t="str">
        <f>'Drops and Holidays'!Z10</f>
        <v>N/A</v>
      </c>
      <c r="E10" s="121">
        <f>'Drops and Holidays'!AA10</f>
        <v>43487</v>
      </c>
      <c r="F10" s="120" t="s">
        <v>188</v>
      </c>
      <c r="G10" s="121">
        <f>'Drops and Holidays'!AC10</f>
        <v>43488</v>
      </c>
      <c r="H10" s="121" t="str">
        <f>'Drops and Holidays'!AD10</f>
        <v>2-4</v>
      </c>
      <c r="I10" s="121">
        <f>'Drops and Holidays'!AE10</f>
        <v>43489</v>
      </c>
      <c r="J10" s="120" t="s">
        <v>188</v>
      </c>
      <c r="K10" s="121">
        <f>'Drops and Holidays'!AG10</f>
        <v>43490</v>
      </c>
      <c r="L10" s="121" t="str">
        <f>'Drops and Holidays'!AH10</f>
        <v>2-5</v>
      </c>
    </row>
    <row r="11" spans="1:12" ht="13.5" customHeight="1" x14ac:dyDescent="0.25">
      <c r="A11" s="259"/>
      <c r="B11" s="243"/>
      <c r="C11" s="180" t="str">
        <f>'Drops and Holidays'!Y11</f>
        <v>No Class</v>
      </c>
      <c r="D11" s="181">
        <f>'Drops and Holidays'!Z11</f>
        <v>0</v>
      </c>
      <c r="E11" s="180" t="s">
        <v>19</v>
      </c>
      <c r="F11" s="181"/>
      <c r="G11" s="180" t="str">
        <f>'Drops and Holidays'!AC11</f>
        <v>Lesson 4:</v>
      </c>
      <c r="H11" s="181">
        <f>'Drops and Holidays'!AD11</f>
        <v>0</v>
      </c>
      <c r="I11" s="180" t="s">
        <v>19</v>
      </c>
      <c r="J11" s="181"/>
      <c r="K11" s="180" t="str">
        <f>'Drops and Holidays'!AG11</f>
        <v xml:space="preserve">Lesson 5: </v>
      </c>
      <c r="L11" s="181">
        <f>'Drops and Holidays'!AH11</f>
        <v>0</v>
      </c>
    </row>
    <row r="12" spans="1:12" ht="13.5" customHeight="1" x14ac:dyDescent="0.25">
      <c r="A12" s="259"/>
      <c r="B12" s="244"/>
      <c r="C12" s="192" t="str">
        <f>'Drops and Holidays'!Y12</f>
        <v>MLK Day</v>
      </c>
      <c r="D12" s="193">
        <f>'Drops and Holidays'!Z12</f>
        <v>0</v>
      </c>
      <c r="E12" s="192"/>
      <c r="F12" s="193"/>
      <c r="G12" s="192" t="s">
        <v>191</v>
      </c>
      <c r="H12" s="193">
        <f>'Drops and Holidays'!AD12</f>
        <v>0</v>
      </c>
      <c r="I12" s="192"/>
      <c r="J12" s="193"/>
      <c r="K12" s="192" t="s">
        <v>191</v>
      </c>
      <c r="L12" s="193">
        <f>'Drops and Holidays'!AH12</f>
        <v>0</v>
      </c>
    </row>
    <row r="13" spans="1:12" ht="13.5" customHeight="1" x14ac:dyDescent="0.25">
      <c r="A13" s="259"/>
      <c r="B13" s="244"/>
      <c r="C13" s="195" t="str">
        <f>'Drops and Holidays'!Y13</f>
        <v/>
      </c>
      <c r="D13" s="196">
        <f>'Drops and Holidays'!Z13</f>
        <v>0</v>
      </c>
      <c r="E13" s="195"/>
      <c r="F13" s="196"/>
      <c r="G13" s="195" t="str">
        <f>'Drops and Holidays'!AC13</f>
        <v/>
      </c>
      <c r="H13" s="196">
        <f>'Drops and Holidays'!AD13</f>
        <v>0</v>
      </c>
      <c r="I13" s="195"/>
      <c r="J13" s="196"/>
      <c r="K13" s="195" t="str">
        <f>'Drops and Holidays'!AG13</f>
        <v/>
      </c>
      <c r="L13" s="196">
        <f>'Drops and Holidays'!AH13</f>
        <v>0</v>
      </c>
    </row>
    <row r="14" spans="1:12" ht="15" customHeight="1" x14ac:dyDescent="0.25">
      <c r="A14" s="259"/>
      <c r="B14" s="243" t="s">
        <v>201</v>
      </c>
      <c r="C14" s="121">
        <f>'Drops and Holidays'!Y14</f>
        <v>43493</v>
      </c>
      <c r="D14" s="120" t="s">
        <v>188</v>
      </c>
      <c r="E14" s="121">
        <f>'Drops and Holidays'!AA14</f>
        <v>43494</v>
      </c>
      <c r="F14" s="120" t="str">
        <f>'Drops and Holidays'!AB14</f>
        <v>2-6</v>
      </c>
      <c r="G14" s="122">
        <f>'Drops and Holidays'!AC14</f>
        <v>43495</v>
      </c>
      <c r="H14" s="121" t="str">
        <f>'Drops and Holidays'!AD14</f>
        <v>N/A</v>
      </c>
      <c r="I14" s="121">
        <f>'Drops and Holidays'!AE14</f>
        <v>43496</v>
      </c>
      <c r="J14" s="129" t="s">
        <v>135</v>
      </c>
      <c r="K14" s="121">
        <f>'Drops and Holidays'!AG14</f>
        <v>43497</v>
      </c>
      <c r="L14" s="120" t="s">
        <v>188</v>
      </c>
    </row>
    <row r="15" spans="1:12" ht="13.5" customHeight="1" x14ac:dyDescent="0.25">
      <c r="A15" s="259"/>
      <c r="B15" s="243"/>
      <c r="C15" s="180" t="s">
        <v>19</v>
      </c>
      <c r="D15" s="181"/>
      <c r="E15" s="180" t="str">
        <f>'Drops and Holidays'!AA15</f>
        <v>Lesson 6:</v>
      </c>
      <c r="F15" s="181">
        <f>'Drops and Holidays'!AB15</f>
        <v>0</v>
      </c>
      <c r="G15" s="187" t="str">
        <f>'Drops and Holidays'!AC15</f>
        <v>No Class</v>
      </c>
      <c r="H15" s="181">
        <f>'Drops and Holidays'!AD15</f>
        <v>0</v>
      </c>
      <c r="I15" s="180" t="str">
        <f>'Drops and Holidays'!AE15</f>
        <v>Lesson 7:</v>
      </c>
      <c r="J15" s="205">
        <f>'Drops and Holidays'!AF15</f>
        <v>0</v>
      </c>
      <c r="K15" s="180" t="s">
        <v>19</v>
      </c>
      <c r="L15" s="181"/>
    </row>
    <row r="16" spans="1:12" ht="13.5" customHeight="1" x14ac:dyDescent="0.25">
      <c r="A16" s="259"/>
      <c r="B16" s="244"/>
      <c r="C16" s="192"/>
      <c r="D16" s="193"/>
      <c r="E16" s="192" t="s">
        <v>191</v>
      </c>
      <c r="F16" s="193">
        <f>'Drops and Holidays'!AB16</f>
        <v>0</v>
      </c>
      <c r="G16" s="203" t="str">
        <f>'Drops and Holidays'!AC16</f>
        <v>Study Day</v>
      </c>
      <c r="H16" s="193">
        <f>'Drops and Holidays'!AD16</f>
        <v>0</v>
      </c>
      <c r="I16" s="192" t="s">
        <v>210</v>
      </c>
      <c r="J16" s="193">
        <f>'Drops and Holidays'!AF16</f>
        <v>0</v>
      </c>
      <c r="K16" s="192"/>
      <c r="L16" s="193"/>
    </row>
    <row r="17" spans="1:14" ht="13.5" customHeight="1" x14ac:dyDescent="0.25">
      <c r="A17" s="259"/>
      <c r="B17" s="244"/>
      <c r="C17" s="192"/>
      <c r="D17" s="193"/>
      <c r="E17" s="192"/>
      <c r="F17" s="193"/>
      <c r="G17" s="203" t="str">
        <f>'Drops and Holidays'!AC17</f>
        <v/>
      </c>
      <c r="H17" s="193">
        <f>'Drops and Holidays'!AD17</f>
        <v>0</v>
      </c>
      <c r="I17" s="192"/>
      <c r="J17" s="202"/>
      <c r="K17" s="192"/>
      <c r="L17" s="193"/>
    </row>
    <row r="18" spans="1:14" ht="15" customHeight="1" x14ac:dyDescent="0.25">
      <c r="A18" s="259"/>
      <c r="B18" s="243" t="s">
        <v>201</v>
      </c>
      <c r="C18" s="131">
        <f>'Drops and Holidays'!Y18</f>
        <v>43500</v>
      </c>
      <c r="D18" s="132" t="str">
        <f>'Drops and Holidays'!Z18</f>
        <v>1-8</v>
      </c>
      <c r="E18" s="131">
        <f>'Drops and Holidays'!AA18</f>
        <v>43501</v>
      </c>
      <c r="F18" s="132" t="str">
        <f>'Drops and Holidays'!AB18</f>
        <v>2-8</v>
      </c>
      <c r="G18" s="131">
        <f>'Drops and Holidays'!AC18</f>
        <v>43502</v>
      </c>
      <c r="H18" s="131" t="str">
        <f>'Drops and Holidays'!AD18</f>
        <v>1-9</v>
      </c>
      <c r="I18" s="131">
        <f>'Drops and Holidays'!AE18</f>
        <v>43503</v>
      </c>
      <c r="J18" s="133" t="str">
        <f>'Drops and Holidays'!AF18</f>
        <v>2-9</v>
      </c>
      <c r="K18" s="131">
        <f>'Drops and Holidays'!AG18</f>
        <v>43504</v>
      </c>
      <c r="L18" s="130" t="s">
        <v>188</v>
      </c>
    </row>
    <row r="19" spans="1:14" ht="13.5" customHeight="1" x14ac:dyDescent="0.25">
      <c r="A19" s="259"/>
      <c r="B19" s="243"/>
      <c r="C19" s="180" t="s">
        <v>19</v>
      </c>
      <c r="D19" s="181"/>
      <c r="E19" s="180" t="str">
        <f>'Drops and Holidays'!AA19</f>
        <v>Lesson 8:</v>
      </c>
      <c r="F19" s="181">
        <f>'Drops and Holidays'!AB19</f>
        <v>0</v>
      </c>
      <c r="G19" s="180" t="s">
        <v>19</v>
      </c>
      <c r="H19" s="181"/>
      <c r="I19" s="180" t="str">
        <f>'Drops and Holidays'!AE19</f>
        <v xml:space="preserve">Lesson 9: </v>
      </c>
      <c r="J19" s="205">
        <f>'Drops and Holidays'!AF19</f>
        <v>0</v>
      </c>
      <c r="K19" s="180" t="s">
        <v>19</v>
      </c>
      <c r="L19" s="181"/>
    </row>
    <row r="20" spans="1:14" ht="13.5" customHeight="1" x14ac:dyDescent="0.25">
      <c r="A20" s="259"/>
      <c r="B20" s="244"/>
      <c r="C20" s="192"/>
      <c r="D20" s="193"/>
      <c r="E20" s="192" t="s">
        <v>192</v>
      </c>
      <c r="F20" s="193"/>
      <c r="G20" s="192"/>
      <c r="H20" s="193"/>
      <c r="I20" s="192" t="s">
        <v>192</v>
      </c>
      <c r="J20" s="193"/>
      <c r="K20" s="192"/>
      <c r="L20" s="193"/>
    </row>
    <row r="21" spans="1:14" ht="13.5" customHeight="1" x14ac:dyDescent="0.25">
      <c r="A21" s="259"/>
      <c r="B21" s="244"/>
      <c r="C21" s="195"/>
      <c r="D21" s="196"/>
      <c r="E21" s="195"/>
      <c r="F21" s="196"/>
      <c r="G21" s="195"/>
      <c r="H21" s="196"/>
      <c r="I21" s="195"/>
      <c r="J21" s="201"/>
      <c r="K21" s="195"/>
      <c r="L21" s="196"/>
    </row>
    <row r="22" spans="1:14" ht="15" customHeight="1" x14ac:dyDescent="0.25">
      <c r="A22" s="259"/>
      <c r="B22" s="245" t="s">
        <v>201</v>
      </c>
      <c r="C22" s="131">
        <f>'Drops and Holidays'!Y22</f>
        <v>43507</v>
      </c>
      <c r="D22" s="130" t="str">
        <f>'Drops and Holidays'!Z22</f>
        <v>2-10</v>
      </c>
      <c r="E22" s="131">
        <f>'Drops and Holidays'!AA22</f>
        <v>43508</v>
      </c>
      <c r="F22" s="130" t="str">
        <f>'Drops and Holidays'!AB22</f>
        <v>N/A</v>
      </c>
      <c r="G22" s="131">
        <f>'Drops and Holidays'!AC22</f>
        <v>43509</v>
      </c>
      <c r="H22" s="131" t="str">
        <f>'Drops and Holidays'!AD22</f>
        <v>N/A</v>
      </c>
      <c r="I22" s="131">
        <f>'Drops and Holidays'!AE22</f>
        <v>43510</v>
      </c>
      <c r="J22" s="130" t="s">
        <v>188</v>
      </c>
      <c r="K22" s="131">
        <f>'Drops and Holidays'!AG22</f>
        <v>43511</v>
      </c>
      <c r="L22" s="130" t="str">
        <f>'Drops and Holidays'!AH22</f>
        <v>2-11</v>
      </c>
      <c r="M22" s="7"/>
      <c r="N22" s="7"/>
    </row>
    <row r="23" spans="1:14" ht="13.5" customHeight="1" x14ac:dyDescent="0.25">
      <c r="A23" s="259"/>
      <c r="B23" s="245"/>
      <c r="C23" s="180" t="str">
        <f>'Drops and Holidays'!Y23</f>
        <v xml:space="preserve">Lesson 10: </v>
      </c>
      <c r="D23" s="181">
        <f>'Drops and Holidays'!Z23</f>
        <v>0</v>
      </c>
      <c r="E23" s="180" t="str">
        <f>'Drops and Holidays'!AA23</f>
        <v>No Class</v>
      </c>
      <c r="F23" s="181">
        <f>'Drops and Holidays'!AB23</f>
        <v>0</v>
      </c>
      <c r="G23" s="180" t="str">
        <f>'Drops and Holidays'!AC23</f>
        <v>No Class</v>
      </c>
      <c r="H23" s="181">
        <f>'Drops and Holidays'!AD23</f>
        <v>0</v>
      </c>
      <c r="I23" s="180" t="s">
        <v>19</v>
      </c>
      <c r="J23" s="181"/>
      <c r="K23" s="180" t="str">
        <f>'Drops and Holidays'!AG23</f>
        <v xml:space="preserve">Lesson 11: </v>
      </c>
      <c r="L23" s="181">
        <f>'Drops and Holidays'!AH23</f>
        <v>0</v>
      </c>
      <c r="M23" s="7"/>
      <c r="N23" s="7"/>
    </row>
    <row r="24" spans="1:14" ht="13.5" customHeight="1" x14ac:dyDescent="0.25">
      <c r="A24" s="259"/>
      <c r="B24" s="246"/>
      <c r="C24" s="192" t="s">
        <v>193</v>
      </c>
      <c r="D24" s="193"/>
      <c r="E24" s="192"/>
      <c r="F24" s="193"/>
      <c r="G24" s="192" t="str">
        <f>'Drops and Holidays'!AC24</f>
        <v>Study Day</v>
      </c>
      <c r="H24" s="193">
        <f>'Drops and Holidays'!AD24</f>
        <v>0</v>
      </c>
      <c r="I24" s="192"/>
      <c r="J24" s="193"/>
      <c r="K24" s="192" t="s">
        <v>193</v>
      </c>
      <c r="L24" s="193"/>
      <c r="M24" s="7"/>
      <c r="N24" s="7"/>
    </row>
    <row r="25" spans="1:14" ht="13.5" customHeight="1" x14ac:dyDescent="0.25">
      <c r="A25" s="259"/>
      <c r="B25" s="246"/>
      <c r="C25" s="195"/>
      <c r="D25" s="196"/>
      <c r="E25" s="195" t="str">
        <f>'Drops and Holidays'!AA25</f>
        <v/>
      </c>
      <c r="F25" s="196">
        <f>'Drops and Holidays'!AB25</f>
        <v>0</v>
      </c>
      <c r="G25" s="195" t="str">
        <f>'Drops and Holidays'!AC25</f>
        <v/>
      </c>
      <c r="H25" s="196">
        <f>'Drops and Holidays'!AD25</f>
        <v>0</v>
      </c>
      <c r="I25" s="195"/>
      <c r="J25" s="196"/>
      <c r="K25" s="195"/>
      <c r="L25" s="196"/>
      <c r="M25" s="7"/>
      <c r="N25" s="7"/>
    </row>
    <row r="26" spans="1:14" ht="15" customHeight="1" x14ac:dyDescent="0.25">
      <c r="A26" s="259"/>
      <c r="B26" s="245" t="s">
        <v>201</v>
      </c>
      <c r="C26" s="131">
        <f>'Drops and Holidays'!Y26</f>
        <v>43514</v>
      </c>
      <c r="D26" s="132" t="str">
        <f>'Drops and Holidays'!Z26</f>
        <v>N/A</v>
      </c>
      <c r="E26" s="131">
        <f>'Drops and Holidays'!AA26</f>
        <v>43515</v>
      </c>
      <c r="F26" s="130" t="s">
        <v>188</v>
      </c>
      <c r="G26" s="131">
        <f>'Drops and Holidays'!AC26</f>
        <v>43516</v>
      </c>
      <c r="H26" s="131" t="str">
        <f>'Drops and Holidays'!AD26</f>
        <v>2-12</v>
      </c>
      <c r="I26" s="134">
        <f>'Drops and Holidays'!AE26</f>
        <v>43517</v>
      </c>
      <c r="J26" s="130" t="s">
        <v>188</v>
      </c>
      <c r="K26" s="131">
        <f>'Drops and Holidays'!AG26</f>
        <v>43518</v>
      </c>
      <c r="L26" s="131" t="str">
        <f>'Drops and Holidays'!AH26</f>
        <v>2-13</v>
      </c>
      <c r="M26" s="7"/>
      <c r="N26" s="7"/>
    </row>
    <row r="27" spans="1:14" ht="13.5" customHeight="1" x14ac:dyDescent="0.25">
      <c r="A27" s="259"/>
      <c r="B27" s="245"/>
      <c r="C27" s="180" t="str">
        <f>'Drops and Holidays'!Y27</f>
        <v>No Class</v>
      </c>
      <c r="D27" s="181">
        <f>'Drops and Holidays'!Z27</f>
        <v>0</v>
      </c>
      <c r="E27" s="180" t="s">
        <v>19</v>
      </c>
      <c r="F27" s="181"/>
      <c r="G27" s="180" t="str">
        <f>'Drops and Holidays'!AC27</f>
        <v>Lesson 12:</v>
      </c>
      <c r="H27" s="205">
        <f>'Drops and Holidays'!AD27</f>
        <v>0</v>
      </c>
      <c r="I27" s="180" t="s">
        <v>19</v>
      </c>
      <c r="J27" s="181"/>
      <c r="K27" s="180" t="str">
        <f>'Drops and Holidays'!AG27</f>
        <v>Lesson 13:</v>
      </c>
      <c r="L27" s="181">
        <f>'Drops and Holidays'!AH27</f>
        <v>0</v>
      </c>
      <c r="M27" s="7"/>
      <c r="N27" s="7"/>
    </row>
    <row r="28" spans="1:14" ht="13.5" customHeight="1" x14ac:dyDescent="0.25">
      <c r="A28" s="259"/>
      <c r="B28" s="246"/>
      <c r="C28" s="192" t="str">
        <f>'Drops and Holidays'!Y28</f>
        <v>President's Day</v>
      </c>
      <c r="D28" s="193">
        <f>'Drops and Holidays'!Z28</f>
        <v>0</v>
      </c>
      <c r="E28" s="192"/>
      <c r="F28" s="193"/>
      <c r="G28" s="192" t="s">
        <v>216</v>
      </c>
      <c r="H28" s="202"/>
      <c r="I28" s="192"/>
      <c r="J28" s="193"/>
      <c r="K28" s="192" t="s">
        <v>194</v>
      </c>
      <c r="L28" s="193"/>
      <c r="M28" s="7"/>
      <c r="N28" s="7"/>
    </row>
    <row r="29" spans="1:14" ht="13.5" customHeight="1" thickBot="1" x14ac:dyDescent="0.3">
      <c r="A29" s="260"/>
      <c r="B29" s="247"/>
      <c r="C29" s="192" t="str">
        <f>'Drops and Holidays'!Y29</f>
        <v/>
      </c>
      <c r="D29" s="193">
        <f>'Drops and Holidays'!Z29</f>
        <v>0</v>
      </c>
      <c r="E29" s="192"/>
      <c r="F29" s="193"/>
      <c r="G29" s="192"/>
      <c r="H29" s="202"/>
      <c r="I29" s="192"/>
      <c r="J29" s="193"/>
      <c r="K29" s="192"/>
      <c r="L29" s="193"/>
      <c r="M29" s="7"/>
      <c r="N29" s="7"/>
    </row>
    <row r="30" spans="1:14" ht="15" customHeight="1" x14ac:dyDescent="0.25">
      <c r="A30" s="230" t="s">
        <v>206</v>
      </c>
      <c r="B30" s="248" t="s">
        <v>202</v>
      </c>
      <c r="C30" s="139">
        <f>'Drops and Holidays'!Y30</f>
        <v>43521</v>
      </c>
      <c r="D30" s="140" t="s">
        <v>188</v>
      </c>
      <c r="E30" s="139">
        <f>'Drops and Holidays'!AA30</f>
        <v>43522</v>
      </c>
      <c r="F30" s="140" t="str">
        <f>'Drops and Holidays'!AB30</f>
        <v>2-14</v>
      </c>
      <c r="G30" s="139">
        <f>'Drops and Holidays'!AC30</f>
        <v>43523</v>
      </c>
      <c r="H30" s="139" t="str">
        <f>'Drops and Holidays'!AD30</f>
        <v>N/A</v>
      </c>
      <c r="I30" s="139">
        <f>'Drops and Holidays'!AE30</f>
        <v>43524</v>
      </c>
      <c r="J30" s="141" t="s">
        <v>186</v>
      </c>
      <c r="K30" s="139" t="str">
        <f>'Drops and Holidays'!AG30</f>
        <v>1-Mar-19   Modified</v>
      </c>
      <c r="L30" s="142" t="s">
        <v>188</v>
      </c>
      <c r="M30" s="7"/>
      <c r="N30" s="7"/>
    </row>
    <row r="31" spans="1:14" ht="13.5" customHeight="1" x14ac:dyDescent="0.25">
      <c r="A31" s="231"/>
      <c r="B31" s="249"/>
      <c r="C31" s="180" t="s">
        <v>19</v>
      </c>
      <c r="D31" s="181"/>
      <c r="E31" s="180" t="str">
        <f>'Drops and Holidays'!AA31</f>
        <v>Lesson 14:</v>
      </c>
      <c r="F31" s="181">
        <f>'Drops and Holidays'!AB31</f>
        <v>0</v>
      </c>
      <c r="G31" s="180" t="str">
        <f>'Drops and Holidays'!AC31</f>
        <v>No Class</v>
      </c>
      <c r="H31" s="205">
        <f>'Drops and Holidays'!AD31</f>
        <v>0</v>
      </c>
      <c r="I31" s="192" t="str">
        <f>'Drops and Holidays'!AE31</f>
        <v xml:space="preserve">Lesson 15: </v>
      </c>
      <c r="J31" s="193">
        <f>'Drops and Holidays'!AF31</f>
        <v>0</v>
      </c>
      <c r="K31" s="180" t="s">
        <v>19</v>
      </c>
      <c r="L31" s="198"/>
      <c r="M31" s="7"/>
      <c r="N31" s="7"/>
    </row>
    <row r="32" spans="1:14" ht="13.5" customHeight="1" x14ac:dyDescent="0.25">
      <c r="A32" s="231"/>
      <c r="B32" s="250"/>
      <c r="C32" s="192"/>
      <c r="D32" s="193"/>
      <c r="E32" s="192" t="s">
        <v>217</v>
      </c>
      <c r="F32" s="193"/>
      <c r="G32" s="192" t="str">
        <f>'Drops and Holidays'!AC32</f>
        <v>Study Day</v>
      </c>
      <c r="H32" s="202">
        <f>'Drops and Holidays'!AD32</f>
        <v>0</v>
      </c>
      <c r="I32" s="192" t="s">
        <v>195</v>
      </c>
      <c r="J32" s="193"/>
      <c r="K32" s="192"/>
      <c r="L32" s="215"/>
      <c r="M32" s="7"/>
      <c r="N32" s="7"/>
    </row>
    <row r="33" spans="1:14" ht="13.5" customHeight="1" x14ac:dyDescent="0.25">
      <c r="A33" s="231"/>
      <c r="B33" s="250"/>
      <c r="C33" s="195"/>
      <c r="D33" s="196"/>
      <c r="E33" s="195"/>
      <c r="F33" s="196"/>
      <c r="G33" s="195" t="str">
        <f>'Drops and Holidays'!AC33</f>
        <v/>
      </c>
      <c r="H33" s="196">
        <f>'Drops and Holidays'!AD33</f>
        <v>0</v>
      </c>
      <c r="I33" s="195"/>
      <c r="J33" s="201"/>
      <c r="K33" s="195"/>
      <c r="L33" s="216"/>
      <c r="M33" s="7"/>
      <c r="N33" s="7"/>
    </row>
    <row r="34" spans="1:14" ht="15" customHeight="1" x14ac:dyDescent="0.25">
      <c r="A34" s="231"/>
      <c r="B34" s="249" t="s">
        <v>202</v>
      </c>
      <c r="C34" s="131">
        <f>'Drops and Holidays'!Y34</f>
        <v>43528</v>
      </c>
      <c r="D34" s="130" t="s">
        <v>188</v>
      </c>
      <c r="E34" s="131">
        <f>'Drops and Holidays'!AA34</f>
        <v>43529</v>
      </c>
      <c r="F34" s="130" t="str">
        <f>'Drops and Holidays'!AB34</f>
        <v>2-16</v>
      </c>
      <c r="G34" s="131">
        <f>'Drops and Holidays'!AC34</f>
        <v>43530</v>
      </c>
      <c r="H34" s="130" t="s">
        <v>188</v>
      </c>
      <c r="I34" s="131">
        <f>'Drops and Holidays'!AE34</f>
        <v>43531</v>
      </c>
      <c r="J34" s="133" t="str">
        <f>'Drops and Holidays'!AF34</f>
        <v>2-17</v>
      </c>
      <c r="K34" s="131">
        <f>'Drops and Holidays'!AG34</f>
        <v>43532</v>
      </c>
      <c r="L34" s="143" t="str">
        <f>'Drops and Holidays'!AH34</f>
        <v>N/A</v>
      </c>
      <c r="M34" s="7"/>
      <c r="N34" s="7"/>
    </row>
    <row r="35" spans="1:14" ht="13.5" customHeight="1" x14ac:dyDescent="0.25">
      <c r="A35" s="231"/>
      <c r="B35" s="249"/>
      <c r="C35" s="180" t="s">
        <v>19</v>
      </c>
      <c r="D35" s="181"/>
      <c r="E35" s="180" t="str">
        <f>'Drops and Holidays'!AA35</f>
        <v xml:space="preserve">Lesson 16: </v>
      </c>
      <c r="F35" s="181">
        <f>'Drops and Holidays'!AB35</f>
        <v>0</v>
      </c>
      <c r="G35" s="180" t="s">
        <v>19</v>
      </c>
      <c r="H35" s="181"/>
      <c r="I35" s="180" t="str">
        <f>'Drops and Holidays'!AE35</f>
        <v>Lesson 17:</v>
      </c>
      <c r="J35" s="205">
        <f>'Drops and Holidays'!AF35</f>
        <v>0</v>
      </c>
      <c r="K35" s="180" t="str">
        <f>'Drops and Holidays'!AG35</f>
        <v>No Class</v>
      </c>
      <c r="L35" s="198">
        <f>'Drops and Holidays'!AH35</f>
        <v>0</v>
      </c>
      <c r="M35" s="7"/>
      <c r="N35" s="7"/>
    </row>
    <row r="36" spans="1:14" ht="13.5" customHeight="1" x14ac:dyDescent="0.25">
      <c r="A36" s="231"/>
      <c r="B36" s="250"/>
      <c r="C36" s="192"/>
      <c r="D36" s="193"/>
      <c r="E36" s="213" t="s">
        <v>196</v>
      </c>
      <c r="F36" s="214"/>
      <c r="G36" s="192"/>
      <c r="H36" s="193"/>
      <c r="I36" s="213" t="s">
        <v>196</v>
      </c>
      <c r="J36" s="214"/>
      <c r="K36" s="192"/>
      <c r="L36" s="215"/>
      <c r="M36" s="7"/>
      <c r="N36" s="7"/>
    </row>
    <row r="37" spans="1:14" ht="13.5" customHeight="1" x14ac:dyDescent="0.25">
      <c r="A37" s="231"/>
      <c r="B37" s="250"/>
      <c r="C37" s="195"/>
      <c r="D37" s="196"/>
      <c r="E37" s="195"/>
      <c r="F37" s="196"/>
      <c r="G37" s="195"/>
      <c r="H37" s="196"/>
      <c r="I37" s="195" t="str">
        <f>'Drops and Holidays'!AE37</f>
        <v xml:space="preserve"> </v>
      </c>
      <c r="J37" s="201">
        <f>'Drops and Holidays'!AF37</f>
        <v>0</v>
      </c>
      <c r="K37" s="195" t="str">
        <f>'Drops and Holidays'!AG37</f>
        <v/>
      </c>
      <c r="L37" s="216">
        <f>'Drops and Holidays'!AH37</f>
        <v>0</v>
      </c>
      <c r="M37" s="7"/>
      <c r="N37" s="7"/>
    </row>
    <row r="38" spans="1:14" ht="15" customHeight="1" x14ac:dyDescent="0.25">
      <c r="A38" s="231"/>
      <c r="B38" s="249" t="s">
        <v>202</v>
      </c>
      <c r="C38" s="131">
        <f>'Drops and Holidays'!Y38</f>
        <v>43535</v>
      </c>
      <c r="D38" s="132" t="str">
        <f>'Drops and Holidays'!Z38</f>
        <v>N/A</v>
      </c>
      <c r="E38" s="131">
        <f>'Drops and Holidays'!AA38</f>
        <v>43536</v>
      </c>
      <c r="F38" s="132" t="str">
        <f>'Drops and Holidays'!AB38</f>
        <v>N/A</v>
      </c>
      <c r="G38" s="131">
        <f>'Drops and Holidays'!AC38</f>
        <v>43537</v>
      </c>
      <c r="H38" s="131" t="str">
        <f>'Drops and Holidays'!AD38</f>
        <v>N/A</v>
      </c>
      <c r="I38" s="131">
        <f>'Drops and Holidays'!AE38</f>
        <v>43538</v>
      </c>
      <c r="J38" s="131" t="str">
        <f>'Drops and Holidays'!AF38</f>
        <v>N/A</v>
      </c>
      <c r="K38" s="131">
        <f>'Drops and Holidays'!AG38</f>
        <v>43539</v>
      </c>
      <c r="L38" s="143" t="str">
        <f>'Drops and Holidays'!AH38</f>
        <v>N/A</v>
      </c>
      <c r="M38" s="7"/>
      <c r="N38" s="7"/>
    </row>
    <row r="39" spans="1:14" ht="13.5" customHeight="1" x14ac:dyDescent="0.25">
      <c r="A39" s="231"/>
      <c r="B39" s="249"/>
      <c r="C39" s="180" t="str">
        <f>'Drops and Holidays'!Y39</f>
        <v>No Class</v>
      </c>
      <c r="D39" s="181">
        <f>'Drops and Holidays'!Z39</f>
        <v>0</v>
      </c>
      <c r="E39" s="180" t="str">
        <f>'Drops and Holidays'!AA39</f>
        <v>No Class</v>
      </c>
      <c r="F39" s="205">
        <f>'Drops and Holidays'!AB39</f>
        <v>0</v>
      </c>
      <c r="G39" s="180" t="str">
        <f>'Drops and Holidays'!AC39</f>
        <v>No Class</v>
      </c>
      <c r="H39" s="181">
        <f>'Drops and Holidays'!AD39</f>
        <v>0</v>
      </c>
      <c r="I39" s="180" t="str">
        <f>'Drops and Holidays'!AE39</f>
        <v>No Class</v>
      </c>
      <c r="J39" s="181">
        <f>'Drops and Holidays'!AF39</f>
        <v>0</v>
      </c>
      <c r="K39" s="180" t="str">
        <f>'Drops and Holidays'!AG39</f>
        <v>No Class</v>
      </c>
      <c r="L39" s="198">
        <f>'Drops and Holidays'!AH39</f>
        <v>0</v>
      </c>
      <c r="M39" s="7"/>
      <c r="N39" s="7"/>
    </row>
    <row r="40" spans="1:14" ht="13.5" customHeight="1" x14ac:dyDescent="0.25">
      <c r="A40" s="231"/>
      <c r="B40" s="250"/>
      <c r="C40" s="192" t="str">
        <f>'Drops and Holidays'!Y40</f>
        <v>Spring Break</v>
      </c>
      <c r="D40" s="193">
        <f>'Drops and Holidays'!Z40</f>
        <v>0</v>
      </c>
      <c r="E40" s="192" t="str">
        <f>'Drops and Holidays'!AA40</f>
        <v>Spring Break</v>
      </c>
      <c r="F40" s="202">
        <f>'Drops and Holidays'!AB40</f>
        <v>0</v>
      </c>
      <c r="G40" s="192" t="str">
        <f>'Drops and Holidays'!AC40</f>
        <v>Spring Break</v>
      </c>
      <c r="H40" s="193">
        <f>'Drops and Holidays'!AD40</f>
        <v>0</v>
      </c>
      <c r="I40" s="192" t="str">
        <f>'Drops and Holidays'!AE40</f>
        <v>Spring Break</v>
      </c>
      <c r="J40" s="193">
        <f>'Drops and Holidays'!AF40</f>
        <v>0</v>
      </c>
      <c r="K40" s="192" t="str">
        <f>'Drops and Holidays'!AG40</f>
        <v>Spring Break</v>
      </c>
      <c r="L40" s="215">
        <f>'Drops and Holidays'!AH40</f>
        <v>0</v>
      </c>
      <c r="M40" s="7"/>
      <c r="N40" s="7"/>
    </row>
    <row r="41" spans="1:14" ht="13.5" customHeight="1" x14ac:dyDescent="0.25">
      <c r="A41" s="231"/>
      <c r="B41" s="250"/>
      <c r="C41" s="195" t="str">
        <f>'Drops and Holidays'!Y41</f>
        <v/>
      </c>
      <c r="D41" s="196">
        <f>'Drops and Holidays'!Z41</f>
        <v>0</v>
      </c>
      <c r="E41" s="195" t="str">
        <f>'Drops and Holidays'!AA41</f>
        <v/>
      </c>
      <c r="F41" s="201">
        <f>'Drops and Holidays'!AB41</f>
        <v>0</v>
      </c>
      <c r="G41" s="195" t="str">
        <f>'Drops and Holidays'!AC41</f>
        <v/>
      </c>
      <c r="H41" s="196">
        <f>'Drops and Holidays'!AD41</f>
        <v>0</v>
      </c>
      <c r="I41" s="195" t="str">
        <f>'Drops and Holidays'!AE41</f>
        <v/>
      </c>
      <c r="J41" s="196">
        <f>'Drops and Holidays'!AF41</f>
        <v>0</v>
      </c>
      <c r="K41" s="195" t="str">
        <f>'Drops and Holidays'!AG41</f>
        <v/>
      </c>
      <c r="L41" s="216">
        <f>'Drops and Holidays'!AH41</f>
        <v>0</v>
      </c>
      <c r="M41" s="7"/>
      <c r="N41" s="7"/>
    </row>
    <row r="42" spans="1:14" ht="15" customHeight="1" x14ac:dyDescent="0.25">
      <c r="A42" s="231"/>
      <c r="B42" s="249" t="s">
        <v>202</v>
      </c>
      <c r="C42" s="131">
        <f>'Drops and Holidays'!Y42</f>
        <v>43542</v>
      </c>
      <c r="D42" s="130" t="s">
        <v>188</v>
      </c>
      <c r="E42" s="131">
        <f>'Drops and Holidays'!AA42</f>
        <v>43543</v>
      </c>
      <c r="F42" s="130" t="str">
        <f>'Drops and Holidays'!AB42</f>
        <v>2-18</v>
      </c>
      <c r="G42" s="131">
        <f>'Drops and Holidays'!AC42</f>
        <v>43544</v>
      </c>
      <c r="H42" s="130" t="s">
        <v>188</v>
      </c>
      <c r="I42" s="134">
        <f>'Drops and Holidays'!AE42</f>
        <v>43545</v>
      </c>
      <c r="J42" s="131" t="str">
        <f>'Drops and Holidays'!AF42</f>
        <v>2-19</v>
      </c>
      <c r="K42" s="131">
        <f>'Drops and Holidays'!AG42</f>
        <v>43546</v>
      </c>
      <c r="L42" s="144" t="s">
        <v>188</v>
      </c>
      <c r="M42" s="7"/>
      <c r="N42" s="7"/>
    </row>
    <row r="43" spans="1:14" ht="13.5" customHeight="1" x14ac:dyDescent="0.25">
      <c r="A43" s="231"/>
      <c r="B43" s="249"/>
      <c r="C43" s="180" t="s">
        <v>19</v>
      </c>
      <c r="D43" s="181"/>
      <c r="E43" s="180" t="str">
        <f>'Drops and Holidays'!AA43</f>
        <v xml:space="preserve">Lesson 18: </v>
      </c>
      <c r="F43" s="181">
        <f>'Drops and Holidays'!AB43</f>
        <v>0</v>
      </c>
      <c r="G43" s="180" t="s">
        <v>19</v>
      </c>
      <c r="H43" s="181"/>
      <c r="I43" s="187" t="str">
        <f>'Drops and Holidays'!AE43</f>
        <v>Lesson 19:</v>
      </c>
      <c r="J43" s="181">
        <f>'Drops and Holidays'!AF43</f>
        <v>0</v>
      </c>
      <c r="K43" s="180" t="s">
        <v>19</v>
      </c>
      <c r="L43" s="198"/>
      <c r="M43" s="7"/>
      <c r="N43" s="7"/>
    </row>
    <row r="44" spans="1:14" ht="13.5" customHeight="1" x14ac:dyDescent="0.25">
      <c r="A44" s="231"/>
      <c r="B44" s="250"/>
      <c r="C44" s="192"/>
      <c r="D44" s="193"/>
      <c r="E44" s="192" t="s">
        <v>197</v>
      </c>
      <c r="F44" s="193">
        <f>'Drops and Holidays'!AB44</f>
        <v>0</v>
      </c>
      <c r="G44" s="192"/>
      <c r="H44" s="193"/>
      <c r="I44" s="192" t="s">
        <v>197</v>
      </c>
      <c r="J44" s="193">
        <f>'Drops and Holidays'!AF44</f>
        <v>0</v>
      </c>
      <c r="K44" s="192"/>
      <c r="L44" s="215"/>
      <c r="M44" s="7"/>
      <c r="N44" s="7"/>
    </row>
    <row r="45" spans="1:14" ht="13.5" customHeight="1" thickBot="1" x14ac:dyDescent="0.3">
      <c r="A45" s="232"/>
      <c r="B45" s="251"/>
      <c r="C45" s="217"/>
      <c r="D45" s="220"/>
      <c r="E45" s="217" t="str">
        <f>'Drops and Holidays'!AA45</f>
        <v/>
      </c>
      <c r="F45" s="220">
        <f>'Drops and Holidays'!AB45</f>
        <v>0</v>
      </c>
      <c r="G45" s="217"/>
      <c r="H45" s="220"/>
      <c r="I45" s="221"/>
      <c r="J45" s="220"/>
      <c r="K45" s="217"/>
      <c r="L45" s="218"/>
      <c r="M45" s="7"/>
      <c r="N45" s="7"/>
    </row>
    <row r="46" spans="1:14" ht="15" customHeight="1" x14ac:dyDescent="0.25">
      <c r="A46" s="261" t="s">
        <v>207</v>
      </c>
      <c r="B46" s="252" t="s">
        <v>203</v>
      </c>
      <c r="C46" s="121">
        <f>'Drops and Holidays'!Y46</f>
        <v>43549</v>
      </c>
      <c r="D46" s="120" t="str">
        <f>'Drops and Holidays'!Z46</f>
        <v>2-20</v>
      </c>
      <c r="E46" s="121">
        <f>'Drops and Holidays'!AA46</f>
        <v>43550</v>
      </c>
      <c r="F46" s="120" t="str">
        <f>'Drops and Holidays'!AB46</f>
        <v>N/A</v>
      </c>
      <c r="G46" s="121">
        <f>'Drops and Holidays'!AC46</f>
        <v>43551</v>
      </c>
      <c r="H46" s="121" t="str">
        <f>'Drops and Holidays'!AD46</f>
        <v>N/A</v>
      </c>
      <c r="I46" s="121">
        <f>'Drops and Holidays'!AE46</f>
        <v>43552</v>
      </c>
      <c r="J46" s="123" t="s">
        <v>187</v>
      </c>
      <c r="K46" s="121">
        <f>'Drops and Holidays'!AG46</f>
        <v>43553</v>
      </c>
      <c r="L46" s="138" t="s">
        <v>188</v>
      </c>
      <c r="M46" s="7"/>
      <c r="N46" s="7"/>
    </row>
    <row r="47" spans="1:14" ht="13.5" customHeight="1" x14ac:dyDescent="0.25">
      <c r="A47" s="261"/>
      <c r="B47" s="233"/>
      <c r="C47" s="180" t="str">
        <f>'Drops and Holidays'!Y47</f>
        <v>Lesson 20:</v>
      </c>
      <c r="D47" s="181">
        <f>'Drops and Holidays'!Z47</f>
        <v>0</v>
      </c>
      <c r="E47" s="187" t="str">
        <f>'Drops and Holidays'!AA47</f>
        <v>No Class</v>
      </c>
      <c r="F47" s="181">
        <f>'Drops and Holidays'!AB47</f>
        <v>0</v>
      </c>
      <c r="G47" s="187" t="str">
        <f>'Drops and Holidays'!AC47</f>
        <v>No Class</v>
      </c>
      <c r="H47" s="181">
        <f>'Drops and Holidays'!AD47</f>
        <v>0</v>
      </c>
      <c r="I47" s="180" t="str">
        <f>'Drops and Holidays'!AE47</f>
        <v xml:space="preserve">Lesson 21: </v>
      </c>
      <c r="J47" s="181">
        <f>'Drops and Holidays'!AF47</f>
        <v>0</v>
      </c>
      <c r="K47" s="180" t="s">
        <v>19</v>
      </c>
      <c r="L47" s="184"/>
      <c r="M47" s="7"/>
      <c r="N47" s="7"/>
    </row>
    <row r="48" spans="1:14" ht="13.5" customHeight="1" x14ac:dyDescent="0.25">
      <c r="A48" s="261"/>
      <c r="B48" s="234"/>
      <c r="C48" s="203" t="s">
        <v>211</v>
      </c>
      <c r="D48" s="202"/>
      <c r="E48" s="203"/>
      <c r="F48" s="193"/>
      <c r="G48" s="203" t="str">
        <f>'Drops and Holidays'!AC48</f>
        <v>Study Day</v>
      </c>
      <c r="H48" s="193">
        <f>'Drops and Holidays'!AD48</f>
        <v>0</v>
      </c>
      <c r="I48" s="192" t="s">
        <v>198</v>
      </c>
      <c r="J48" s="193"/>
      <c r="K48" s="192"/>
      <c r="L48" s="219"/>
      <c r="M48" s="7"/>
      <c r="N48" s="7"/>
    </row>
    <row r="49" spans="1:14" ht="13.5" customHeight="1" x14ac:dyDescent="0.25">
      <c r="A49" s="261"/>
      <c r="B49" s="234"/>
      <c r="C49" s="195"/>
      <c r="D49" s="196"/>
      <c r="E49" s="204" t="str">
        <f>'Drops and Holidays'!AA49</f>
        <v/>
      </c>
      <c r="F49" s="196">
        <f>'Drops and Holidays'!AB49</f>
        <v>0</v>
      </c>
      <c r="G49" s="204" t="str">
        <f>'Drops and Holidays'!AC49</f>
        <v/>
      </c>
      <c r="H49" s="196">
        <f>'Drops and Holidays'!AD49</f>
        <v>0</v>
      </c>
      <c r="I49" s="195"/>
      <c r="J49" s="196"/>
      <c r="K49" s="195"/>
      <c r="L49" s="222"/>
      <c r="M49" s="7"/>
      <c r="N49" s="7"/>
    </row>
    <row r="50" spans="1:14" ht="15" customHeight="1" x14ac:dyDescent="0.25">
      <c r="A50" s="261"/>
      <c r="B50" s="233" t="s">
        <v>203</v>
      </c>
      <c r="C50" s="131">
        <f>'Drops and Holidays'!Y50</f>
        <v>43556</v>
      </c>
      <c r="D50" s="130" t="s">
        <v>214</v>
      </c>
      <c r="E50" s="131">
        <f>'Drops and Holidays'!AA50</f>
        <v>43557</v>
      </c>
      <c r="F50" s="130" t="s">
        <v>188</v>
      </c>
      <c r="G50" s="131">
        <f>'Drops and Holidays'!AC50</f>
        <v>43558</v>
      </c>
      <c r="H50" s="131" t="str">
        <f>'Drops and Holidays'!AD50</f>
        <v>N/A</v>
      </c>
      <c r="I50" s="131">
        <f>'Drops and Holidays'!AE50</f>
        <v>43559</v>
      </c>
      <c r="J50" s="130" t="s">
        <v>188</v>
      </c>
      <c r="K50" s="131">
        <f>'Drops and Holidays'!AG50</f>
        <v>43560</v>
      </c>
      <c r="L50" s="136" t="str">
        <f>'Drops and Holidays'!AH50</f>
        <v>2-23</v>
      </c>
      <c r="M50" s="7"/>
      <c r="N50" s="7"/>
    </row>
    <row r="51" spans="1:14" ht="13.5" customHeight="1" x14ac:dyDescent="0.25">
      <c r="A51" s="261"/>
      <c r="B51" s="233"/>
      <c r="C51" s="180" t="str">
        <f>'Drops and Holidays'!Y51</f>
        <v xml:space="preserve">Lesson 22: </v>
      </c>
      <c r="D51" s="181">
        <f>'Drops and Holidays'!Z51</f>
        <v>0</v>
      </c>
      <c r="E51" s="180" t="s">
        <v>19</v>
      </c>
      <c r="F51" s="181">
        <v>0</v>
      </c>
      <c r="G51" s="180" t="str">
        <f>'Drops and Holidays'!AC51</f>
        <v>No Class</v>
      </c>
      <c r="H51" s="181">
        <f>'Drops and Holidays'!AD51</f>
        <v>0</v>
      </c>
      <c r="I51" s="180" t="s">
        <v>19</v>
      </c>
      <c r="J51" s="181"/>
      <c r="K51" s="180" t="str">
        <f>'Drops and Holidays'!AG51</f>
        <v xml:space="preserve">Lesson 23: </v>
      </c>
      <c r="L51" s="184">
        <f>'Drops and Holidays'!AH51</f>
        <v>0</v>
      </c>
      <c r="M51" s="7"/>
      <c r="N51" s="7"/>
    </row>
    <row r="52" spans="1:14" ht="13.5" customHeight="1" x14ac:dyDescent="0.25">
      <c r="A52" s="261"/>
      <c r="B52" s="234"/>
      <c r="C52" s="192" t="s">
        <v>198</v>
      </c>
      <c r="D52" s="193"/>
      <c r="E52" s="192"/>
      <c r="F52" s="193"/>
      <c r="G52" s="192" t="str">
        <f>'Drops and Holidays'!AC52</f>
        <v>Study Day</v>
      </c>
      <c r="H52" s="193">
        <f>'Drops and Holidays'!AD52</f>
        <v>0</v>
      </c>
      <c r="I52" s="192"/>
      <c r="J52" s="193"/>
      <c r="K52" s="192" t="s">
        <v>198</v>
      </c>
      <c r="L52" s="193"/>
      <c r="M52" s="7"/>
      <c r="N52" s="7"/>
    </row>
    <row r="53" spans="1:14" ht="13.5" customHeight="1" x14ac:dyDescent="0.25">
      <c r="A53" s="261"/>
      <c r="B53" s="234"/>
      <c r="C53" s="195"/>
      <c r="D53" s="196"/>
      <c r="E53" s="195" t="s">
        <v>213</v>
      </c>
      <c r="F53" s="196">
        <v>0</v>
      </c>
      <c r="G53" s="195" t="str">
        <f>'Drops and Holidays'!AC53</f>
        <v/>
      </c>
      <c r="H53" s="196">
        <f>'Drops and Holidays'!AD53</f>
        <v>0</v>
      </c>
      <c r="I53" s="195"/>
      <c r="J53" s="196"/>
      <c r="K53" s="195"/>
      <c r="L53" s="222"/>
      <c r="M53" s="7"/>
      <c r="N53" s="7"/>
    </row>
    <row r="54" spans="1:14" ht="15" customHeight="1" x14ac:dyDescent="0.25">
      <c r="A54" s="261"/>
      <c r="B54" s="233" t="s">
        <v>203</v>
      </c>
      <c r="C54" s="131">
        <f>'Drops and Holidays'!Y54</f>
        <v>43563</v>
      </c>
      <c r="D54" s="130" t="s">
        <v>188</v>
      </c>
      <c r="E54" s="131">
        <f>'Drops and Holidays'!AA54</f>
        <v>43564</v>
      </c>
      <c r="F54" s="130" t="str">
        <f>'Drops and Holidays'!AB54</f>
        <v>2-24</v>
      </c>
      <c r="G54" s="131">
        <f>'Drops and Holidays'!AC54</f>
        <v>43565</v>
      </c>
      <c r="H54" s="130" t="s">
        <v>188</v>
      </c>
      <c r="I54" s="134">
        <f>'Drops and Holidays'!AE54</f>
        <v>43566</v>
      </c>
      <c r="J54" s="131" t="str">
        <f>'Drops and Holidays'!AF54</f>
        <v>2-25</v>
      </c>
      <c r="K54" s="131" t="str">
        <f>'Drops and Holidays'!AG54</f>
        <v>12-Apr-19   Modified</v>
      </c>
      <c r="L54" s="137" t="s">
        <v>188</v>
      </c>
      <c r="M54" s="7"/>
      <c r="N54" s="7"/>
    </row>
    <row r="55" spans="1:14" ht="13.5" customHeight="1" x14ac:dyDescent="0.25">
      <c r="A55" s="261"/>
      <c r="B55" s="233"/>
      <c r="C55" s="180" t="s">
        <v>19</v>
      </c>
      <c r="D55" s="181"/>
      <c r="E55" s="180" t="str">
        <f>'Drops and Holidays'!AA55</f>
        <v xml:space="preserve">Lesson 24: </v>
      </c>
      <c r="F55" s="205">
        <f>'Drops and Holidays'!AB55</f>
        <v>0</v>
      </c>
      <c r="G55" s="180" t="s">
        <v>19</v>
      </c>
      <c r="H55" s="181"/>
      <c r="I55" s="187" t="str">
        <f>'Drops and Holidays'!AE55</f>
        <v>Lesson 25:</v>
      </c>
      <c r="J55" s="181">
        <f>'Drops and Holidays'!AF55</f>
        <v>0</v>
      </c>
      <c r="K55" s="180" t="s">
        <v>19</v>
      </c>
      <c r="L55" s="184"/>
      <c r="M55" s="7"/>
      <c r="N55" s="7"/>
    </row>
    <row r="56" spans="1:14" ht="13.5" customHeight="1" x14ac:dyDescent="0.25">
      <c r="A56" s="261"/>
      <c r="B56" s="234"/>
      <c r="C56" s="192"/>
      <c r="D56" s="193"/>
      <c r="E56" s="192" t="s">
        <v>212</v>
      </c>
      <c r="F56" s="219"/>
      <c r="G56" s="192"/>
      <c r="H56" s="193"/>
      <c r="I56" s="192" t="s">
        <v>199</v>
      </c>
      <c r="J56" s="193"/>
      <c r="K56" s="192"/>
      <c r="L56" s="219"/>
      <c r="M56" s="7"/>
      <c r="N56" s="7"/>
    </row>
    <row r="57" spans="1:14" ht="13.5" customHeight="1" x14ac:dyDescent="0.25">
      <c r="A57" s="261"/>
      <c r="B57" s="234"/>
      <c r="C57" s="195"/>
      <c r="D57" s="196"/>
      <c r="E57" s="195"/>
      <c r="F57" s="201"/>
      <c r="G57" s="195"/>
      <c r="H57" s="196"/>
      <c r="I57" s="204"/>
      <c r="J57" s="196"/>
      <c r="K57" s="195"/>
      <c r="L57" s="222"/>
    </row>
    <row r="58" spans="1:14" ht="15" customHeight="1" x14ac:dyDescent="0.25">
      <c r="A58" s="261"/>
      <c r="B58" s="233" t="s">
        <v>203</v>
      </c>
      <c r="C58" s="131">
        <f>'Drops and Holidays'!Y58</f>
        <v>43570</v>
      </c>
      <c r="D58" s="132" t="str">
        <f>'Drops and Holidays'!Z58</f>
        <v>2-26</v>
      </c>
      <c r="E58" s="131">
        <f>'Drops and Holidays'!AA58</f>
        <v>43571</v>
      </c>
      <c r="F58" s="130" t="s">
        <v>188</v>
      </c>
      <c r="G58" s="131">
        <f>'Drops and Holidays'!AC58</f>
        <v>43572</v>
      </c>
      <c r="H58" s="131" t="str">
        <f>'Drops and Holidays'!AD58</f>
        <v>N/A</v>
      </c>
      <c r="I58" s="131" t="str">
        <f>'Drops and Holidays'!AE58</f>
        <v>18-Apr-19   Modified</v>
      </c>
      <c r="J58" s="131" t="str">
        <f>'Drops and Holidays'!AF58</f>
        <v>N/A</v>
      </c>
      <c r="K58" s="131">
        <f>'Drops and Holidays'!AG58</f>
        <v>43574</v>
      </c>
      <c r="L58" s="136" t="str">
        <f>'Drops and Holidays'!AH58</f>
        <v>2-27</v>
      </c>
    </row>
    <row r="59" spans="1:14" ht="13.5" customHeight="1" x14ac:dyDescent="0.25">
      <c r="A59" s="261"/>
      <c r="B59" s="233"/>
      <c r="C59" s="180" t="str">
        <f>'Drops and Holidays'!Y59</f>
        <v xml:space="preserve">Lesson 26: </v>
      </c>
      <c r="D59" s="205">
        <f>'Drops and Holidays'!Z59</f>
        <v>0</v>
      </c>
      <c r="E59" s="180" t="s">
        <v>19</v>
      </c>
      <c r="F59" s="181"/>
      <c r="G59" s="187" t="str">
        <f>'Drops and Holidays'!AC59</f>
        <v>No Class</v>
      </c>
      <c r="H59" s="181">
        <f>'Drops and Holidays'!AD59</f>
        <v>0</v>
      </c>
      <c r="I59" s="180" t="str">
        <f>'Drops and Holidays'!AE59</f>
        <v>No Class</v>
      </c>
      <c r="J59" s="181">
        <f>'Drops and Holidays'!AF59</f>
        <v>0</v>
      </c>
      <c r="K59" s="180" t="str">
        <f>'Drops and Holidays'!AG59</f>
        <v xml:space="preserve">Lesson 27: </v>
      </c>
      <c r="L59" s="184">
        <f>'Drops and Holidays'!AH59</f>
        <v>0</v>
      </c>
    </row>
    <row r="60" spans="1:14" ht="13.5" customHeight="1" x14ac:dyDescent="0.25">
      <c r="A60" s="261"/>
      <c r="B60" s="234"/>
      <c r="C60" s="192" t="s">
        <v>199</v>
      </c>
      <c r="D60" s="193"/>
      <c r="E60" s="192"/>
      <c r="F60" s="193"/>
      <c r="G60" s="203" t="str">
        <f>'Drops and Holidays'!AC60</f>
        <v>Study Day</v>
      </c>
      <c r="H60" s="193">
        <f>'Drops and Holidays'!AD60</f>
        <v>0</v>
      </c>
      <c r="I60" s="192"/>
      <c r="J60" s="193"/>
      <c r="K60" s="192" t="str">
        <f>'Drops and Holidays'!AG60</f>
        <v>Course Project IPR</v>
      </c>
      <c r="L60" s="219">
        <f>'Drops and Holidays'!AH60</f>
        <v>0</v>
      </c>
    </row>
    <row r="61" spans="1:14" ht="13.5" customHeight="1" x14ac:dyDescent="0.25">
      <c r="A61" s="261"/>
      <c r="B61" s="234"/>
      <c r="C61" s="195"/>
      <c r="D61" s="201"/>
      <c r="E61" s="195"/>
      <c r="F61" s="196"/>
      <c r="G61" s="204" t="str">
        <f>'Drops and Holidays'!AC61</f>
        <v/>
      </c>
      <c r="H61" s="196">
        <f>'Drops and Holidays'!AD61</f>
        <v>0</v>
      </c>
      <c r="I61" s="195" t="str">
        <f>'Drops and Holidays'!AE61</f>
        <v/>
      </c>
      <c r="J61" s="196"/>
      <c r="K61" s="195" t="str">
        <f>'Drops and Holidays'!AG61</f>
        <v/>
      </c>
      <c r="L61" s="222">
        <f>'Drops and Holidays'!AH61</f>
        <v>0</v>
      </c>
    </row>
    <row r="62" spans="1:14" ht="15" customHeight="1" x14ac:dyDescent="0.25">
      <c r="A62" s="261"/>
      <c r="B62" s="233" t="s">
        <v>203</v>
      </c>
      <c r="C62" s="131">
        <f>'Drops and Holidays'!Y62</f>
        <v>43577</v>
      </c>
      <c r="D62" s="130" t="s">
        <v>188</v>
      </c>
      <c r="E62" s="131">
        <f>'Drops and Holidays'!AA62</f>
        <v>43578</v>
      </c>
      <c r="F62" s="132" t="str">
        <f>'Drops and Holidays'!AB62</f>
        <v>2-28</v>
      </c>
      <c r="G62" s="131">
        <f>'Drops and Holidays'!AC62</f>
        <v>43579</v>
      </c>
      <c r="H62" s="130" t="s">
        <v>188</v>
      </c>
      <c r="I62" s="131">
        <f>'Drops and Holidays'!AE62</f>
        <v>43580</v>
      </c>
      <c r="J62" s="131" t="str">
        <f>'Drops and Holidays'!AF62</f>
        <v>2-29</v>
      </c>
      <c r="K62" s="131">
        <f>'Drops and Holidays'!AG62</f>
        <v>43581</v>
      </c>
      <c r="L62" s="136" t="str">
        <f>'Drops and Holidays'!AH62</f>
        <v>N/A</v>
      </c>
    </row>
    <row r="63" spans="1:14" ht="13.5" customHeight="1" x14ac:dyDescent="0.25">
      <c r="A63" s="261"/>
      <c r="B63" s="233"/>
      <c r="C63" s="180" t="s">
        <v>19</v>
      </c>
      <c r="D63" s="181"/>
      <c r="E63" s="180" t="str">
        <f>'Drops and Holidays'!AA63</f>
        <v>Lesson 28:</v>
      </c>
      <c r="F63" s="181">
        <f>'Drops and Holidays'!AB63</f>
        <v>0</v>
      </c>
      <c r="G63" s="180" t="s">
        <v>19</v>
      </c>
      <c r="H63" s="181"/>
      <c r="I63" s="187" t="str">
        <f>'Drops and Holidays'!AE63</f>
        <v>Lesson 29:</v>
      </c>
      <c r="J63" s="181">
        <f>'Drops and Holidays'!AF63</f>
        <v>0</v>
      </c>
      <c r="K63" s="180" t="str">
        <f>'Drops and Holidays'!AG63</f>
        <v>No Class</v>
      </c>
      <c r="L63" s="184">
        <f>'Drops and Holidays'!AH63</f>
        <v>0</v>
      </c>
    </row>
    <row r="64" spans="1:14" ht="13.5" customHeight="1" x14ac:dyDescent="0.25">
      <c r="A64" s="261"/>
      <c r="B64" s="234"/>
      <c r="C64" s="192"/>
      <c r="D64" s="193"/>
      <c r="E64" s="192" t="str">
        <f>'Drops and Holidays'!AA64</f>
        <v>In Class</v>
      </c>
      <c r="F64" s="193">
        <f>'Drops and Holidays'!AB64</f>
        <v>0</v>
      </c>
      <c r="G64" s="192"/>
      <c r="H64" s="193"/>
      <c r="I64" s="203" t="str">
        <f>'Drops and Holidays'!AE64</f>
        <v>Course Project Oral Presentations</v>
      </c>
      <c r="J64" s="193">
        <f>'Drops and Holidays'!AF64</f>
        <v>0</v>
      </c>
      <c r="K64" s="192"/>
      <c r="L64" s="219"/>
    </row>
    <row r="65" spans="1:14" ht="13.5" customHeight="1" x14ac:dyDescent="0.25">
      <c r="A65" s="261"/>
      <c r="B65" s="234"/>
      <c r="C65" s="195"/>
      <c r="D65" s="196"/>
      <c r="E65" s="195" t="str">
        <f>'Drops and Holidays'!AA65</f>
        <v>Writing Workshop</v>
      </c>
      <c r="F65" s="196">
        <f>'Drops and Holidays'!AB65</f>
        <v>0</v>
      </c>
      <c r="G65" s="195"/>
      <c r="H65" s="196"/>
      <c r="I65" s="204" t="str">
        <f>'Drops and Holidays'!AE65</f>
        <v>Project Tech Report due</v>
      </c>
      <c r="J65" s="196">
        <f>'Drops and Holidays'!AF65</f>
        <v>0</v>
      </c>
      <c r="K65" s="195" t="str">
        <f>'Drops and Holidays'!AG65</f>
        <v/>
      </c>
      <c r="L65" s="222">
        <f>'Drops and Holidays'!AH65</f>
        <v>0</v>
      </c>
    </row>
    <row r="66" spans="1:14" ht="15" customHeight="1" x14ac:dyDescent="0.25">
      <c r="A66" s="261"/>
      <c r="B66" s="233" t="s">
        <v>203</v>
      </c>
      <c r="C66" s="131">
        <f>'Drops and Holidays'!Y66</f>
        <v>43584</v>
      </c>
      <c r="D66" s="130" t="s">
        <v>188</v>
      </c>
      <c r="E66" s="131">
        <f>'Drops and Holidays'!AA66</f>
        <v>43585</v>
      </c>
      <c r="F66" s="132" t="str">
        <f>'Drops and Holidays'!AB66</f>
        <v>2-30</v>
      </c>
      <c r="G66" s="131">
        <f>'Drops and Holidays'!AC66</f>
        <v>43586</v>
      </c>
      <c r="H66" s="132" t="str">
        <f>'Drops and Holidays'!AD66</f>
        <v>N/A</v>
      </c>
      <c r="I66" s="131">
        <f>'Drops and Holidays'!AE66</f>
        <v>43587</v>
      </c>
      <c r="J66" s="131" t="str">
        <f>'Drops and Holidays'!AF66</f>
        <v>N/A</v>
      </c>
      <c r="K66" s="131">
        <f>'Drops and Holidays'!AG66</f>
        <v>43588</v>
      </c>
      <c r="L66" s="136" t="str">
        <f>'Drops and Holidays'!AH66</f>
        <v>N/A</v>
      </c>
    </row>
    <row r="67" spans="1:14" ht="13.5" customHeight="1" x14ac:dyDescent="0.25">
      <c r="A67" s="261"/>
      <c r="B67" s="233"/>
      <c r="C67" s="180" t="s">
        <v>19</v>
      </c>
      <c r="D67" s="181"/>
      <c r="E67" s="180" t="str">
        <f>'Drops and Holidays'!AA67</f>
        <v xml:space="preserve">Lesson 30: </v>
      </c>
      <c r="F67" s="181">
        <f>'Drops and Holidays'!AB67</f>
        <v>0</v>
      </c>
      <c r="G67" s="180" t="str">
        <f>'Drops and Holidays'!AC67</f>
        <v>No Class</v>
      </c>
      <c r="H67" s="181">
        <f>'Drops and Holidays'!AD67</f>
        <v>0</v>
      </c>
      <c r="I67" s="180" t="str">
        <f>'Drops and Holidays'!AE67</f>
        <v>No Class</v>
      </c>
      <c r="J67" s="181">
        <f>'Drops and Holidays'!AF67</f>
        <v>0</v>
      </c>
      <c r="K67" s="180" t="str">
        <f>'Drops and Holidays'!AG67</f>
        <v>No Class</v>
      </c>
      <c r="L67" s="184">
        <f>'Drops and Holidays'!AH67</f>
        <v>0</v>
      </c>
    </row>
    <row r="68" spans="1:14" ht="13.5" customHeight="1" x14ac:dyDescent="0.25">
      <c r="A68" s="261"/>
      <c r="B68" s="234"/>
      <c r="C68" s="192"/>
      <c r="D68" s="193"/>
      <c r="E68" s="192" t="str">
        <f>'Drops and Holidays'!AA68</f>
        <v xml:space="preserve">Course Project </v>
      </c>
      <c r="F68" s="193">
        <f>'Drops and Holidays'!AB68</f>
        <v>0</v>
      </c>
      <c r="G68" s="192" t="str">
        <f>'Drops and Holidays'!AC68</f>
        <v>Study Day</v>
      </c>
      <c r="H68" s="193">
        <f>'Drops and Holidays'!AD68</f>
        <v>0</v>
      </c>
      <c r="I68" s="192" t="str">
        <f>'Drops and Holidays'!AE68</f>
        <v>Project's Day</v>
      </c>
      <c r="J68" s="193">
        <f>'Drops and Holidays'!AF68</f>
        <v>0</v>
      </c>
      <c r="K68" s="192"/>
      <c r="L68" s="219"/>
    </row>
    <row r="69" spans="1:14" ht="13.5" customHeight="1" thickBot="1" x14ac:dyDescent="0.3">
      <c r="A69" s="262"/>
      <c r="B69" s="235"/>
      <c r="C69" s="223"/>
      <c r="D69" s="224"/>
      <c r="E69" s="223" t="str">
        <f>'Drops and Holidays'!AA69</f>
        <v>Oral Presentations</v>
      </c>
      <c r="F69" s="224">
        <f>'Drops and Holidays'!AB69</f>
        <v>0</v>
      </c>
      <c r="G69" s="223" t="str">
        <f>'Drops and Holidays'!AC69</f>
        <v/>
      </c>
      <c r="H69" s="224">
        <f>'Drops and Holidays'!AD69</f>
        <v>0</v>
      </c>
      <c r="I69" s="223" t="str">
        <f>'Drops and Holidays'!AE69</f>
        <v/>
      </c>
      <c r="J69" s="224">
        <f>'Drops and Holidays'!AF69</f>
        <v>0</v>
      </c>
      <c r="K69" s="223" t="str">
        <f>'Drops and Holidays'!AG69</f>
        <v/>
      </c>
      <c r="L69" s="225">
        <f>'Drops and Holidays'!AH69</f>
        <v>0</v>
      </c>
    </row>
    <row r="70" spans="1:14" ht="15" customHeight="1" thickBot="1" x14ac:dyDescent="0.3">
      <c r="A70" s="253"/>
      <c r="B70" s="236">
        <v>18</v>
      </c>
      <c r="C70" s="121">
        <f>'Drops and Holidays'!Y70</f>
        <v>43591</v>
      </c>
      <c r="D70" s="120" t="str">
        <f>'Drops and Holidays'!Z70</f>
        <v>N/A</v>
      </c>
      <c r="E70" s="121">
        <f>'Drops and Holidays'!AA70</f>
        <v>43592</v>
      </c>
      <c r="F70" s="120" t="str">
        <f>'Drops and Holidays'!AB70</f>
        <v>N/A</v>
      </c>
      <c r="G70" s="121">
        <f>'Drops and Holidays'!AC70</f>
        <v>43593</v>
      </c>
      <c r="H70" s="121" t="str">
        <f>'Drops and Holidays'!AD70</f>
        <v>N/A</v>
      </c>
      <c r="I70" s="121">
        <f>'Drops and Holidays'!AE70</f>
        <v>43594</v>
      </c>
      <c r="J70" s="121" t="str">
        <f>'Drops and Holidays'!AF70</f>
        <v>N/A</v>
      </c>
      <c r="K70" s="121">
        <f>'Drops and Holidays'!AG70</f>
        <v>43595</v>
      </c>
      <c r="L70" s="121" t="str">
        <f>'Drops and Holidays'!AH70</f>
        <v>N/A</v>
      </c>
      <c r="N70" s="119"/>
    </row>
    <row r="71" spans="1:14" ht="13.5" customHeight="1" x14ac:dyDescent="0.25">
      <c r="A71" s="254"/>
      <c r="B71" s="237"/>
      <c r="C71" s="185" t="str">
        <f>'Drops and Holidays'!Y71</f>
        <v>No Class</v>
      </c>
      <c r="D71" s="186">
        <f>'Drops and Holidays'!Z71</f>
        <v>0</v>
      </c>
      <c r="E71" s="185" t="str">
        <f>'Drops and Holidays'!AA71</f>
        <v>No Class</v>
      </c>
      <c r="F71" s="186">
        <f>'Drops and Holidays'!AB71</f>
        <v>0</v>
      </c>
      <c r="G71" s="185" t="str">
        <f>'Drops and Holidays'!AC71</f>
        <v>No Class</v>
      </c>
      <c r="H71" s="186">
        <f>'Drops and Holidays'!AD71</f>
        <v>0</v>
      </c>
      <c r="I71" s="187" t="str">
        <f>'Drops and Holidays'!AE71</f>
        <v>No Class</v>
      </c>
      <c r="J71" s="181">
        <f>'Drops and Holidays'!AF71</f>
        <v>0</v>
      </c>
      <c r="K71" s="180" t="str">
        <f>'Drops and Holidays'!AG71</f>
        <v>No Class</v>
      </c>
      <c r="L71" s="181">
        <f>'Drops and Holidays'!AH71</f>
        <v>0</v>
      </c>
    </row>
    <row r="72" spans="1:14" ht="13.5" customHeight="1" x14ac:dyDescent="0.25">
      <c r="A72" s="254"/>
      <c r="B72" s="237"/>
      <c r="C72" s="226"/>
      <c r="D72" s="227"/>
      <c r="E72" s="226" t="str">
        <f>'Drops and Holidays'!AA72</f>
        <v>Study Day</v>
      </c>
      <c r="F72" s="227">
        <f>'Drops and Holidays'!AB72</f>
        <v>0</v>
      </c>
      <c r="G72" s="226"/>
      <c r="H72" s="227"/>
      <c r="I72" s="203" t="str">
        <f>'Drops and Holidays'!AE72</f>
        <v>Study Day</v>
      </c>
      <c r="J72" s="193">
        <f>'Drops and Holidays'!AF72</f>
        <v>0</v>
      </c>
      <c r="K72" s="192"/>
      <c r="L72" s="193"/>
      <c r="M72" s="7"/>
    </row>
    <row r="73" spans="1:14" ht="13.5" customHeight="1" x14ac:dyDescent="0.25">
      <c r="A73" s="254"/>
      <c r="B73" s="237"/>
      <c r="C73" s="228" t="str">
        <f>'Drops and Holidays'!Y73</f>
        <v/>
      </c>
      <c r="D73" s="229">
        <f>'Drops and Holidays'!Z73</f>
        <v>0</v>
      </c>
      <c r="E73" s="228" t="str">
        <f>'Drops and Holidays'!AA73</f>
        <v/>
      </c>
      <c r="F73" s="229">
        <f>'Drops and Holidays'!AB73</f>
        <v>0</v>
      </c>
      <c r="G73" s="228" t="str">
        <f>'Drops and Holidays'!AC73</f>
        <v/>
      </c>
      <c r="H73" s="229">
        <f>'Drops and Holidays'!AD73</f>
        <v>0</v>
      </c>
      <c r="I73" s="204" t="str">
        <f>'Drops and Holidays'!AE73</f>
        <v/>
      </c>
      <c r="J73" s="196">
        <f>'Drops and Holidays'!AF73</f>
        <v>0</v>
      </c>
      <c r="K73" s="195" t="str">
        <f>'Drops and Holidays'!AG73</f>
        <v/>
      </c>
      <c r="L73" s="196">
        <f>'Drops and Holidays'!AH73</f>
        <v>0</v>
      </c>
    </row>
    <row r="74" spans="1:14" ht="9" customHeight="1" x14ac:dyDescent="0.25">
      <c r="A74" s="135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7"/>
    </row>
    <row r="75" spans="1:14" x14ac:dyDescent="0.25">
      <c r="A75" s="212" t="s">
        <v>5</v>
      </c>
      <c r="B75" s="212"/>
      <c r="C75" s="178" t="s">
        <v>19</v>
      </c>
      <c r="D75" s="178"/>
      <c r="E75" s="179" t="s">
        <v>156</v>
      </c>
      <c r="F75" s="179"/>
      <c r="G75" s="182" t="s">
        <v>6</v>
      </c>
      <c r="H75" s="182"/>
      <c r="I75" s="183" t="s">
        <v>56</v>
      </c>
      <c r="J75" s="183"/>
      <c r="K75" s="190" t="s">
        <v>77</v>
      </c>
      <c r="L75" s="191"/>
    </row>
    <row r="76" spans="1:14" x14ac:dyDescent="0.25">
      <c r="A76" s="4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4" s="1" customFormat="1" ht="9.75" x14ac:dyDescent="0.15">
      <c r="A77" s="4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4" x14ac:dyDescent="0.25">
      <c r="A78" s="4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4" x14ac:dyDescent="0.25">
      <c r="A79" s="4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4" x14ac:dyDescent="0.25">
      <c r="A80" s="4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5.75" thickBot="1" x14ac:dyDescent="0.3">
      <c r="A81" s="4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25">
      <c r="A82" s="47"/>
      <c r="B82" s="7"/>
      <c r="C82" s="157" t="s">
        <v>72</v>
      </c>
      <c r="D82" s="158"/>
      <c r="E82" s="158"/>
      <c r="F82" s="158"/>
      <c r="G82" s="158"/>
      <c r="H82" s="158"/>
      <c r="I82" s="158"/>
      <c r="J82" s="158"/>
      <c r="K82" s="158"/>
      <c r="L82" s="159"/>
      <c r="M82" s="7"/>
    </row>
    <row r="83" spans="1:13" x14ac:dyDescent="0.25">
      <c r="A83" s="47"/>
      <c r="B83" s="7"/>
      <c r="C83" s="150" t="s">
        <v>19</v>
      </c>
      <c r="D83" s="151"/>
      <c r="E83" s="152" t="s">
        <v>105</v>
      </c>
      <c r="F83" s="152"/>
      <c r="G83" s="153" t="s">
        <v>103</v>
      </c>
      <c r="H83" s="153"/>
      <c r="I83" s="154" t="s">
        <v>56</v>
      </c>
      <c r="J83" s="154"/>
      <c r="K83" s="155" t="s">
        <v>57</v>
      </c>
      <c r="L83" s="156"/>
      <c r="M83" s="7"/>
    </row>
    <row r="84" spans="1:13" x14ac:dyDescent="0.25">
      <c r="A84" s="47"/>
      <c r="B84" s="7"/>
      <c r="C84" s="150" t="s">
        <v>71</v>
      </c>
      <c r="D84" s="151"/>
      <c r="E84" s="152" t="s">
        <v>129</v>
      </c>
      <c r="F84" s="152"/>
      <c r="G84" s="153" t="s">
        <v>59</v>
      </c>
      <c r="H84" s="153"/>
      <c r="I84" s="154" t="s">
        <v>104</v>
      </c>
      <c r="J84" s="154"/>
      <c r="K84" s="155" t="s">
        <v>58</v>
      </c>
      <c r="L84" s="156"/>
      <c r="M84" s="7"/>
    </row>
    <row r="85" spans="1:13" s="7" customFormat="1" x14ac:dyDescent="0.25">
      <c r="A85" s="47"/>
      <c r="C85" s="150" t="s">
        <v>59</v>
      </c>
      <c r="D85" s="151"/>
      <c r="E85" s="152" t="s">
        <v>159</v>
      </c>
      <c r="F85" s="152"/>
      <c r="G85" s="153" t="s">
        <v>59</v>
      </c>
      <c r="H85" s="153"/>
      <c r="I85" s="154" t="s">
        <v>59</v>
      </c>
      <c r="J85" s="154"/>
      <c r="K85" s="155" t="s">
        <v>76</v>
      </c>
      <c r="L85" s="156"/>
    </row>
    <row r="86" spans="1:13" s="7" customFormat="1" x14ac:dyDescent="0.25">
      <c r="A86" s="47"/>
      <c r="C86" s="150" t="s">
        <v>59</v>
      </c>
      <c r="D86" s="151"/>
      <c r="E86" s="152" t="s">
        <v>160</v>
      </c>
      <c r="F86" s="152"/>
      <c r="G86" s="153" t="s">
        <v>59</v>
      </c>
      <c r="H86" s="153"/>
      <c r="I86" s="154" t="s">
        <v>59</v>
      </c>
      <c r="J86" s="154"/>
      <c r="K86" s="155" t="s">
        <v>151</v>
      </c>
      <c r="L86" s="156"/>
    </row>
    <row r="87" spans="1:13" s="7" customFormat="1" x14ac:dyDescent="0.25">
      <c r="A87" s="47"/>
      <c r="C87" s="150" t="s">
        <v>59</v>
      </c>
      <c r="D87" s="151"/>
      <c r="E87" s="152" t="s">
        <v>59</v>
      </c>
      <c r="F87" s="152"/>
      <c r="G87" s="153" t="s">
        <v>59</v>
      </c>
      <c r="H87" s="153"/>
      <c r="I87" s="154" t="s">
        <v>59</v>
      </c>
      <c r="J87" s="154"/>
      <c r="K87" s="155" t="s">
        <v>59</v>
      </c>
      <c r="L87" s="156"/>
    </row>
    <row r="88" spans="1:13" s="7" customFormat="1" ht="15.75" thickBot="1" x14ac:dyDescent="0.3">
      <c r="A88" s="47"/>
      <c r="C88" s="162" t="s">
        <v>73</v>
      </c>
      <c r="D88" s="163"/>
      <c r="E88" s="163"/>
      <c r="F88" s="163"/>
      <c r="G88" s="163"/>
      <c r="H88" s="163"/>
      <c r="I88" s="163"/>
      <c r="J88" s="163"/>
      <c r="K88" s="163"/>
      <c r="L88" s="164"/>
    </row>
    <row r="89" spans="1:13" s="7" customFormat="1" x14ac:dyDescent="0.25">
      <c r="A89" s="47"/>
    </row>
    <row r="90" spans="1:13" s="7" customFormat="1" ht="15.75" thickBot="1" x14ac:dyDescent="0.3">
      <c r="A90" s="47"/>
    </row>
    <row r="91" spans="1:13" s="7" customFormat="1" x14ac:dyDescent="0.25">
      <c r="A91" s="109"/>
      <c r="B91" s="110"/>
      <c r="C91" s="167" t="s">
        <v>209</v>
      </c>
      <c r="D91" s="167"/>
      <c r="E91" s="167"/>
      <c r="F91" s="167"/>
      <c r="G91" s="167"/>
      <c r="H91" s="167"/>
      <c r="I91" s="167"/>
      <c r="J91" s="167"/>
      <c r="K91" s="167"/>
      <c r="L91" s="111"/>
    </row>
    <row r="92" spans="1:13" s="7" customFormat="1" ht="45" customHeight="1" x14ac:dyDescent="0.25">
      <c r="A92" s="176" t="s">
        <v>62</v>
      </c>
      <c r="B92" s="177"/>
      <c r="C92" s="160" t="s">
        <v>67</v>
      </c>
      <c r="D92" s="160"/>
      <c r="E92" s="160"/>
      <c r="F92" s="160"/>
      <c r="G92" s="160"/>
      <c r="H92" s="160"/>
      <c r="I92" s="160"/>
      <c r="J92" s="160"/>
      <c r="K92" s="160"/>
      <c r="L92" s="161"/>
    </row>
    <row r="93" spans="1:13" s="7" customFormat="1" ht="45" customHeight="1" x14ac:dyDescent="0.25">
      <c r="A93" s="168" t="s">
        <v>61</v>
      </c>
      <c r="B93" s="169"/>
      <c r="C93" s="160" t="s">
        <v>68</v>
      </c>
      <c r="D93" s="160"/>
      <c r="E93" s="160"/>
      <c r="F93" s="160"/>
      <c r="G93" s="160"/>
      <c r="H93" s="160"/>
      <c r="I93" s="160"/>
      <c r="J93" s="160"/>
      <c r="K93" s="160"/>
      <c r="L93" s="161"/>
    </row>
    <row r="94" spans="1:13" s="7" customFormat="1" ht="45" customHeight="1" x14ac:dyDescent="0.25">
      <c r="A94" s="170" t="s">
        <v>60</v>
      </c>
      <c r="B94" s="171"/>
      <c r="C94" s="160" t="s">
        <v>69</v>
      </c>
      <c r="D94" s="160"/>
      <c r="E94" s="160"/>
      <c r="F94" s="160"/>
      <c r="G94" s="160"/>
      <c r="H94" s="160"/>
      <c r="I94" s="160"/>
      <c r="J94" s="160"/>
      <c r="K94" s="160"/>
      <c r="L94" s="161"/>
    </row>
    <row r="95" spans="1:13" s="7" customFormat="1" ht="45" customHeight="1" x14ac:dyDescent="0.25">
      <c r="A95" s="172" t="s">
        <v>63</v>
      </c>
      <c r="B95" s="173"/>
      <c r="C95" s="160" t="s">
        <v>70</v>
      </c>
      <c r="D95" s="160"/>
      <c r="E95" s="160"/>
      <c r="F95" s="160"/>
      <c r="G95" s="160"/>
      <c r="H95" s="160"/>
      <c r="I95" s="160"/>
      <c r="J95" s="160"/>
      <c r="K95" s="160"/>
      <c r="L95" s="161"/>
    </row>
    <row r="96" spans="1:13" s="7" customFormat="1" ht="30" customHeight="1" thickBot="1" x14ac:dyDescent="0.3">
      <c r="A96" s="174" t="s">
        <v>64</v>
      </c>
      <c r="B96" s="175"/>
      <c r="C96" s="165" t="s">
        <v>66</v>
      </c>
      <c r="D96" s="165"/>
      <c r="E96" s="165"/>
      <c r="F96" s="165"/>
      <c r="G96" s="165"/>
      <c r="H96" s="165"/>
      <c r="I96" s="165"/>
      <c r="J96" s="165"/>
      <c r="K96" s="165"/>
      <c r="L96" s="166"/>
    </row>
    <row r="97" spans="1:1" s="7" customFormat="1" x14ac:dyDescent="0.25">
      <c r="A97" s="47"/>
    </row>
    <row r="98" spans="1:1" s="7" customFormat="1" x14ac:dyDescent="0.25">
      <c r="A98" s="47"/>
    </row>
    <row r="99" spans="1:1" s="7" customFormat="1" x14ac:dyDescent="0.25">
      <c r="A99" s="47"/>
    </row>
    <row r="100" spans="1:1" s="7" customFormat="1" x14ac:dyDescent="0.25">
      <c r="A100" s="47"/>
    </row>
    <row r="101" spans="1:1" s="7" customFormat="1" x14ac:dyDescent="0.25">
      <c r="A101" s="47"/>
    </row>
    <row r="102" spans="1:1" s="7" customFormat="1" x14ac:dyDescent="0.25">
      <c r="A102" s="47"/>
    </row>
    <row r="103" spans="1:1" s="7" customFormat="1" x14ac:dyDescent="0.25">
      <c r="A103" s="47"/>
    </row>
    <row r="104" spans="1:1" s="7" customFormat="1" x14ac:dyDescent="0.25">
      <c r="A104" s="47"/>
    </row>
    <row r="105" spans="1:1" s="7" customFormat="1" x14ac:dyDescent="0.25">
      <c r="A105" s="47"/>
    </row>
    <row r="106" spans="1:1" s="7" customFormat="1" x14ac:dyDescent="0.25">
      <c r="A106" s="47"/>
    </row>
    <row r="107" spans="1:1" s="7" customFormat="1" x14ac:dyDescent="0.25">
      <c r="A107" s="47"/>
    </row>
    <row r="108" spans="1:1" s="7" customFormat="1" x14ac:dyDescent="0.25">
      <c r="A108" s="47"/>
    </row>
    <row r="109" spans="1:1" s="7" customFormat="1" x14ac:dyDescent="0.25">
      <c r="A109" s="47"/>
    </row>
    <row r="110" spans="1:1" s="7" customFormat="1" x14ac:dyDescent="0.25">
      <c r="A110" s="47"/>
    </row>
    <row r="111" spans="1:1" s="7" customFormat="1" x14ac:dyDescent="0.25">
      <c r="A111" s="47"/>
    </row>
    <row r="112" spans="1:1" s="7" customFormat="1" x14ac:dyDescent="0.25">
      <c r="A112" s="47"/>
    </row>
    <row r="113" spans="1:1" s="7" customFormat="1" x14ac:dyDescent="0.25">
      <c r="A113" s="47"/>
    </row>
    <row r="114" spans="1:1" s="7" customFormat="1" x14ac:dyDescent="0.25">
      <c r="A114" s="47"/>
    </row>
    <row r="115" spans="1:1" s="7" customFormat="1" x14ac:dyDescent="0.25">
      <c r="A115" s="47"/>
    </row>
    <row r="116" spans="1:1" s="7" customFormat="1" x14ac:dyDescent="0.25">
      <c r="A116" s="47"/>
    </row>
    <row r="117" spans="1:1" s="7" customFormat="1" x14ac:dyDescent="0.25">
      <c r="A117" s="47"/>
    </row>
    <row r="118" spans="1:1" s="7" customFormat="1" x14ac:dyDescent="0.25">
      <c r="A118" s="47"/>
    </row>
    <row r="119" spans="1:1" s="7" customFormat="1" x14ac:dyDescent="0.25">
      <c r="A119" s="47"/>
    </row>
    <row r="120" spans="1:1" s="7" customFormat="1" x14ac:dyDescent="0.25">
      <c r="A120" s="47"/>
    </row>
    <row r="121" spans="1:1" s="7" customFormat="1" x14ac:dyDescent="0.25">
      <c r="A121" s="47"/>
    </row>
    <row r="122" spans="1:1" s="7" customFormat="1" x14ac:dyDescent="0.25">
      <c r="A122" s="47"/>
    </row>
    <row r="123" spans="1:1" s="7" customFormat="1" x14ac:dyDescent="0.25">
      <c r="A123" s="47"/>
    </row>
    <row r="124" spans="1:1" s="7" customFormat="1" x14ac:dyDescent="0.25">
      <c r="A124" s="47"/>
    </row>
    <row r="125" spans="1:1" s="7" customFormat="1" x14ac:dyDescent="0.25">
      <c r="A125" s="47"/>
    </row>
    <row r="126" spans="1:1" s="7" customFormat="1" x14ac:dyDescent="0.25">
      <c r="A126" s="47"/>
    </row>
    <row r="127" spans="1:1" s="7" customFormat="1" x14ac:dyDescent="0.25">
      <c r="A127" s="47"/>
    </row>
    <row r="128" spans="1:1" s="7" customFormat="1" x14ac:dyDescent="0.25">
      <c r="A128" s="47"/>
    </row>
    <row r="129" spans="1:12" s="7" customFormat="1" x14ac:dyDescent="0.25">
      <c r="A129" s="47"/>
    </row>
    <row r="130" spans="1:12" s="7" customFormat="1" x14ac:dyDescent="0.25">
      <c r="A130" s="47"/>
    </row>
    <row r="131" spans="1:12" s="7" customFormat="1" x14ac:dyDescent="0.25">
      <c r="A131" s="47"/>
    </row>
    <row r="132" spans="1:12" s="7" customFormat="1" x14ac:dyDescent="0.25">
      <c r="A132" s="47"/>
    </row>
    <row r="133" spans="1:12" s="7" customFormat="1" x14ac:dyDescent="0.25">
      <c r="A133" s="47"/>
    </row>
    <row r="134" spans="1:12" s="7" customFormat="1" x14ac:dyDescent="0.25">
      <c r="A134" s="47"/>
    </row>
    <row r="135" spans="1:12" s="7" customFormat="1" x14ac:dyDescent="0.25">
      <c r="A135" s="47"/>
    </row>
    <row r="136" spans="1:12" s="7" customFormat="1" x14ac:dyDescent="0.25">
      <c r="A136" s="47"/>
    </row>
    <row r="137" spans="1:12" s="7" customFormat="1" x14ac:dyDescent="0.25">
      <c r="A137" s="47"/>
    </row>
    <row r="138" spans="1:12" s="7" customFormat="1" x14ac:dyDescent="0.25">
      <c r="A138" s="47"/>
    </row>
    <row r="139" spans="1:12" x14ac:dyDescent="0.25">
      <c r="A139" s="4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x14ac:dyDescent="0.25">
      <c r="A140" s="4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x14ac:dyDescent="0.25">
      <c r="A141" s="4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x14ac:dyDescent="0.25">
      <c r="A142" s="4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x14ac:dyDescent="0.25">
      <c r="A143" s="4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x14ac:dyDescent="0.25">
      <c r="A144" s="4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x14ac:dyDescent="0.25">
      <c r="A145" s="4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x14ac:dyDescent="0.25">
      <c r="A146" s="4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x14ac:dyDescent="0.25">
      <c r="A147" s="4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x14ac:dyDescent="0.25">
      <c r="A148" s="4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x14ac:dyDescent="0.25">
      <c r="A149" s="4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x14ac:dyDescent="0.25">
      <c r="A150" s="4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x14ac:dyDescent="0.25">
      <c r="A151" s="4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x14ac:dyDescent="0.25">
      <c r="A152" s="4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x14ac:dyDescent="0.25">
      <c r="A153" s="4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x14ac:dyDescent="0.25">
      <c r="A154" s="4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x14ac:dyDescent="0.25">
      <c r="A155" s="4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x14ac:dyDescent="0.25">
      <c r="A156" s="4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x14ac:dyDescent="0.25">
      <c r="A157" s="4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x14ac:dyDescent="0.25">
      <c r="A158" s="4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x14ac:dyDescent="0.25">
      <c r="A159" s="4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x14ac:dyDescent="0.25">
      <c r="A160" s="4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x14ac:dyDescent="0.25">
      <c r="A161" s="4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x14ac:dyDescent="0.25">
      <c r="A162" s="4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x14ac:dyDescent="0.25">
      <c r="A163" s="4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x14ac:dyDescent="0.25">
      <c r="A164" s="4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x14ac:dyDescent="0.25">
      <c r="A165" s="4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x14ac:dyDescent="0.25">
      <c r="A166" s="4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x14ac:dyDescent="0.25">
      <c r="A167" s="4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x14ac:dyDescent="0.25">
      <c r="A168" s="4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x14ac:dyDescent="0.25">
      <c r="A169" s="4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x14ac:dyDescent="0.25">
      <c r="A170" s="4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</sheetData>
  <sheetProtection selectLockedCells="1"/>
  <mergeCells count="343">
    <mergeCell ref="A30:A45"/>
    <mergeCell ref="B66:B69"/>
    <mergeCell ref="B70:B73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A70:A73"/>
    <mergeCell ref="A2:A9"/>
    <mergeCell ref="A10:A29"/>
    <mergeCell ref="A46:A69"/>
    <mergeCell ref="C72:D72"/>
    <mergeCell ref="E72:F72"/>
    <mergeCell ref="G72:H72"/>
    <mergeCell ref="I72:J72"/>
    <mergeCell ref="K72:L72"/>
    <mergeCell ref="C73:D73"/>
    <mergeCell ref="E73:F73"/>
    <mergeCell ref="G73:H73"/>
    <mergeCell ref="I73:J73"/>
    <mergeCell ref="K73:L73"/>
    <mergeCell ref="C68:D68"/>
    <mergeCell ref="E68:F68"/>
    <mergeCell ref="G68:H68"/>
    <mergeCell ref="I68:J68"/>
    <mergeCell ref="K68:L68"/>
    <mergeCell ref="E69:F69"/>
    <mergeCell ref="G69:H69"/>
    <mergeCell ref="I69:J69"/>
    <mergeCell ref="K69:L69"/>
    <mergeCell ref="C69:D69"/>
    <mergeCell ref="C64:D64"/>
    <mergeCell ref="E64:F64"/>
    <mergeCell ref="G64:H64"/>
    <mergeCell ref="I64:J64"/>
    <mergeCell ref="K64:L64"/>
    <mergeCell ref="C65:D65"/>
    <mergeCell ref="E65:F65"/>
    <mergeCell ref="G65:H65"/>
    <mergeCell ref="I65:J65"/>
    <mergeCell ref="K65:L65"/>
    <mergeCell ref="K57:L57"/>
    <mergeCell ref="C60:D60"/>
    <mergeCell ref="E60:F60"/>
    <mergeCell ref="G60:H60"/>
    <mergeCell ref="I60:J60"/>
    <mergeCell ref="K60:L60"/>
    <mergeCell ref="C61:D61"/>
    <mergeCell ref="E61:F61"/>
    <mergeCell ref="G61:H61"/>
    <mergeCell ref="I61:J61"/>
    <mergeCell ref="K61:L61"/>
    <mergeCell ref="C57:D57"/>
    <mergeCell ref="E57:F57"/>
    <mergeCell ref="G57:H57"/>
    <mergeCell ref="I57:J57"/>
    <mergeCell ref="G59:H59"/>
    <mergeCell ref="I59:J59"/>
    <mergeCell ref="C59:D59"/>
    <mergeCell ref="E59:F59"/>
    <mergeCell ref="C53:D53"/>
    <mergeCell ref="E53:F53"/>
    <mergeCell ref="G53:H53"/>
    <mergeCell ref="I53:J53"/>
    <mergeCell ref="K53:L53"/>
    <mergeCell ref="C56:D56"/>
    <mergeCell ref="E56:F56"/>
    <mergeCell ref="G56:H56"/>
    <mergeCell ref="I56:J56"/>
    <mergeCell ref="K56:L56"/>
    <mergeCell ref="C55:D55"/>
    <mergeCell ref="E55:F55"/>
    <mergeCell ref="G55:H55"/>
    <mergeCell ref="I55:J55"/>
    <mergeCell ref="K49:L49"/>
    <mergeCell ref="C47:D47"/>
    <mergeCell ref="E47:F47"/>
    <mergeCell ref="G47:H47"/>
    <mergeCell ref="I47:J47"/>
    <mergeCell ref="K52:L52"/>
    <mergeCell ref="C52:D52"/>
    <mergeCell ref="E52:F52"/>
    <mergeCell ref="G52:H52"/>
    <mergeCell ref="I52:J52"/>
    <mergeCell ref="K44:L44"/>
    <mergeCell ref="C43:D43"/>
    <mergeCell ref="E43:F43"/>
    <mergeCell ref="G43:H43"/>
    <mergeCell ref="I43:J43"/>
    <mergeCell ref="K45:L45"/>
    <mergeCell ref="C48:D48"/>
    <mergeCell ref="E48:F48"/>
    <mergeCell ref="G48:H48"/>
    <mergeCell ref="I48:J48"/>
    <mergeCell ref="K48:L48"/>
    <mergeCell ref="C45:D45"/>
    <mergeCell ref="E45:F45"/>
    <mergeCell ref="G45:H45"/>
    <mergeCell ref="I45:J45"/>
    <mergeCell ref="K40:L40"/>
    <mergeCell ref="C39:D39"/>
    <mergeCell ref="E39:F39"/>
    <mergeCell ref="G39:H39"/>
    <mergeCell ref="I39:J39"/>
    <mergeCell ref="C41:D41"/>
    <mergeCell ref="E41:F41"/>
    <mergeCell ref="G41:H41"/>
    <mergeCell ref="I41:J41"/>
    <mergeCell ref="K41:L41"/>
    <mergeCell ref="K33:L33"/>
    <mergeCell ref="C36:D36"/>
    <mergeCell ref="E36:F36"/>
    <mergeCell ref="G36:H36"/>
    <mergeCell ref="I36:J36"/>
    <mergeCell ref="K36:L36"/>
    <mergeCell ref="C37:D37"/>
    <mergeCell ref="E37:F37"/>
    <mergeCell ref="G37:H37"/>
    <mergeCell ref="I37:J37"/>
    <mergeCell ref="K37:L37"/>
    <mergeCell ref="K28:L28"/>
    <mergeCell ref="C29:D29"/>
    <mergeCell ref="E29:F29"/>
    <mergeCell ref="G29:H29"/>
    <mergeCell ref="I29:J29"/>
    <mergeCell ref="K29:L29"/>
    <mergeCell ref="C32:D32"/>
    <mergeCell ref="E32:F32"/>
    <mergeCell ref="G32:H32"/>
    <mergeCell ref="I32:J32"/>
    <mergeCell ref="K32:L32"/>
    <mergeCell ref="K21:L21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I23:J23"/>
    <mergeCell ref="C23:D23"/>
    <mergeCell ref="G23:H23"/>
    <mergeCell ref="E23:F23"/>
    <mergeCell ref="K12:L12"/>
    <mergeCell ref="C13:D13"/>
    <mergeCell ref="E13:F13"/>
    <mergeCell ref="G13:H13"/>
    <mergeCell ref="I13:J13"/>
    <mergeCell ref="K13:L13"/>
    <mergeCell ref="C12:D12"/>
    <mergeCell ref="C20:D20"/>
    <mergeCell ref="E20:F20"/>
    <mergeCell ref="G20:H20"/>
    <mergeCell ref="I20:J20"/>
    <mergeCell ref="K20:L20"/>
    <mergeCell ref="C19:D19"/>
    <mergeCell ref="E19:F19"/>
    <mergeCell ref="G19:H19"/>
    <mergeCell ref="I19:J19"/>
    <mergeCell ref="A75:B75"/>
    <mergeCell ref="C11:D11"/>
    <mergeCell ref="E11:F11"/>
    <mergeCell ref="G11:H11"/>
    <mergeCell ref="I11:J11"/>
    <mergeCell ref="C15:D15"/>
    <mergeCell ref="E15:F15"/>
    <mergeCell ref="G15:H15"/>
    <mergeCell ref="I15:J15"/>
    <mergeCell ref="C16:D16"/>
    <mergeCell ref="E16:F16"/>
    <mergeCell ref="G16:H16"/>
    <mergeCell ref="I16:J16"/>
    <mergeCell ref="C21:D21"/>
    <mergeCell ref="E21:F21"/>
    <mergeCell ref="G21:H21"/>
    <mergeCell ref="I21:J21"/>
    <mergeCell ref="C28:D28"/>
    <mergeCell ref="E28:F28"/>
    <mergeCell ref="G28:H28"/>
    <mergeCell ref="I28:J28"/>
    <mergeCell ref="C33:D33"/>
    <mergeCell ref="C63:D63"/>
    <mergeCell ref="I49:J49"/>
    <mergeCell ref="K1:L1"/>
    <mergeCell ref="K3:L3"/>
    <mergeCell ref="C7:D7"/>
    <mergeCell ref="E7:F7"/>
    <mergeCell ref="G7:H7"/>
    <mergeCell ref="I7:J7"/>
    <mergeCell ref="K7:L7"/>
    <mergeCell ref="C3:D3"/>
    <mergeCell ref="E3:F3"/>
    <mergeCell ref="G3:H3"/>
    <mergeCell ref="I3:J3"/>
    <mergeCell ref="C4:D4"/>
    <mergeCell ref="C5:D5"/>
    <mergeCell ref="C1:D1"/>
    <mergeCell ref="E1:F1"/>
    <mergeCell ref="G1:H1"/>
    <mergeCell ref="I1:J1"/>
    <mergeCell ref="K8:L8"/>
    <mergeCell ref="C9:D9"/>
    <mergeCell ref="E9:F9"/>
    <mergeCell ref="G9:H9"/>
    <mergeCell ref="C35:D35"/>
    <mergeCell ref="E35:F35"/>
    <mergeCell ref="G35:H35"/>
    <mergeCell ref="I35:J35"/>
    <mergeCell ref="C27:D27"/>
    <mergeCell ref="E27:F27"/>
    <mergeCell ref="G27:H27"/>
    <mergeCell ref="I27:J27"/>
    <mergeCell ref="C31:D31"/>
    <mergeCell ref="E31:F31"/>
    <mergeCell ref="G31:H31"/>
    <mergeCell ref="I31:J31"/>
    <mergeCell ref="K9:L9"/>
    <mergeCell ref="K16:L16"/>
    <mergeCell ref="C17:D17"/>
    <mergeCell ref="E17:F17"/>
    <mergeCell ref="G17:H17"/>
    <mergeCell ref="I17:J17"/>
    <mergeCell ref="K17:L17"/>
    <mergeCell ref="E12:F12"/>
    <mergeCell ref="I9:J9"/>
    <mergeCell ref="C51:D51"/>
    <mergeCell ref="E51:F51"/>
    <mergeCell ref="C8:D8"/>
    <mergeCell ref="E8:F8"/>
    <mergeCell ref="G8:H8"/>
    <mergeCell ref="I8:J8"/>
    <mergeCell ref="G12:H12"/>
    <mergeCell ref="I12:J12"/>
    <mergeCell ref="E33:F33"/>
    <mergeCell ref="G33:H33"/>
    <mergeCell ref="I33:J33"/>
    <mergeCell ref="C40:D40"/>
    <mergeCell ref="E40:F40"/>
    <mergeCell ref="G40:H40"/>
    <mergeCell ref="I40:J40"/>
    <mergeCell ref="C44:D44"/>
    <mergeCell ref="E44:F44"/>
    <mergeCell ref="G44:H44"/>
    <mergeCell ref="I44:J44"/>
    <mergeCell ref="C49:D49"/>
    <mergeCell ref="E49:F49"/>
    <mergeCell ref="G49:H49"/>
    <mergeCell ref="A1:B1"/>
    <mergeCell ref="K75:L75"/>
    <mergeCell ref="E4:F4"/>
    <mergeCell ref="G4:H4"/>
    <mergeCell ref="I4:J4"/>
    <mergeCell ref="K4:L4"/>
    <mergeCell ref="E5:F5"/>
    <mergeCell ref="G5:H5"/>
    <mergeCell ref="I5:J5"/>
    <mergeCell ref="K5:L5"/>
    <mergeCell ref="K31:L31"/>
    <mergeCell ref="K35:L35"/>
    <mergeCell ref="K39:L39"/>
    <mergeCell ref="K43:L43"/>
    <mergeCell ref="K47:L47"/>
    <mergeCell ref="K11:L11"/>
    <mergeCell ref="K15:L15"/>
    <mergeCell ref="K19:L19"/>
    <mergeCell ref="K23:L23"/>
    <mergeCell ref="K27:L27"/>
    <mergeCell ref="E63:F63"/>
    <mergeCell ref="G63:H63"/>
    <mergeCell ref="I63:J63"/>
    <mergeCell ref="G71:H71"/>
    <mergeCell ref="C84:D84"/>
    <mergeCell ref="E84:F84"/>
    <mergeCell ref="G84:H84"/>
    <mergeCell ref="I84:J84"/>
    <mergeCell ref="K84:L84"/>
    <mergeCell ref="C75:D75"/>
    <mergeCell ref="E75:F75"/>
    <mergeCell ref="G51:H51"/>
    <mergeCell ref="I51:J51"/>
    <mergeCell ref="G75:H75"/>
    <mergeCell ref="I75:J75"/>
    <mergeCell ref="K71:L71"/>
    <mergeCell ref="K51:L51"/>
    <mergeCell ref="K55:L55"/>
    <mergeCell ref="K59:L59"/>
    <mergeCell ref="K63:L63"/>
    <mergeCell ref="K67:L67"/>
    <mergeCell ref="C67:D67"/>
    <mergeCell ref="E67:F67"/>
    <mergeCell ref="G67:H67"/>
    <mergeCell ref="I67:J67"/>
    <mergeCell ref="C71:D71"/>
    <mergeCell ref="E71:F71"/>
    <mergeCell ref="I71:J71"/>
    <mergeCell ref="C95:L95"/>
    <mergeCell ref="C96:L96"/>
    <mergeCell ref="C91:K91"/>
    <mergeCell ref="A93:B93"/>
    <mergeCell ref="A94:B94"/>
    <mergeCell ref="A95:B95"/>
    <mergeCell ref="A96:B96"/>
    <mergeCell ref="A92:B92"/>
    <mergeCell ref="C92:L92"/>
    <mergeCell ref="C87:D87"/>
    <mergeCell ref="E87:F87"/>
    <mergeCell ref="G87:H87"/>
    <mergeCell ref="I87:J87"/>
    <mergeCell ref="K87:L87"/>
    <mergeCell ref="C82:L82"/>
    <mergeCell ref="C93:L93"/>
    <mergeCell ref="C94:L94"/>
    <mergeCell ref="C85:D85"/>
    <mergeCell ref="E85:F85"/>
    <mergeCell ref="G85:H85"/>
    <mergeCell ref="I85:J85"/>
    <mergeCell ref="K85:L85"/>
    <mergeCell ref="C86:D86"/>
    <mergeCell ref="E86:F86"/>
    <mergeCell ref="G86:H86"/>
    <mergeCell ref="I86:J86"/>
    <mergeCell ref="K86:L86"/>
    <mergeCell ref="C83:D83"/>
    <mergeCell ref="E83:F83"/>
    <mergeCell ref="G83:H83"/>
    <mergeCell ref="I83:J83"/>
    <mergeCell ref="K83:L83"/>
    <mergeCell ref="C88:L88"/>
  </mergeCells>
  <conditionalFormatting sqref="A1:A2 A74:B75 B1:B69 C1:D74 E1:L75">
    <cfRule type="expression" dxfId="14" priority="30">
      <formula>OR(NOT(ISERROR(FIND($K$83,A1))),NOT(ISERROR(FIND($K$84,A1))),NOT(ISERROR(FIND($K$85,A1))),NOT(ISERROR(FIND($K$86,A1))),NOT(ISERROR(FIND($K$87,A1))))</formula>
    </cfRule>
  </conditionalFormatting>
  <conditionalFormatting sqref="C39:L39 C71:L71 C3:L3 C7:L7 C11:L11 C15:L15 C19:L19 C23:L23 C27:L27 C31:L31 C35:L35 C43:L43 C47:L47 C55:L55 C59:L59 C63:L63 C67:L67 C51:L51">
    <cfRule type="expression" dxfId="13" priority="33" stopIfTrue="1">
      <formula>OR(NOT(ISERROR(FIND($C$83,CONCATENATE(C3,C4,C5)))),NOT(ISERROR(FIND($C$84,CONCATENATE(C3,C4,C5)))),NOT(ISERROR(FIND($C$85,CONCATENATE(C3,C4,C5)))),NOT(ISERROR(FIND($C$86,CONCATENATE(C3,C4,C5)))),NOT(ISERROR(FIND($C$87,CONCATENATE(C3,C4,C5)))))</formula>
    </cfRule>
    <cfRule type="expression" dxfId="12" priority="36" stopIfTrue="1">
      <formula>OR(NOT(ISERROR(FIND($E$83,CONCATENATE(C3,C4,C5)))),NOT(ISERROR(FIND($E$84,CONCATENATE(C3,C4,C5)))),NOT(ISERROR(FIND($E$85,CONCATENATE(C3,C4,C5)))),NOT(ISERROR(FIND($E$86,CONCATENATE(C3,C4,C5)))),NOT(ISERROR(FIND($E$87,CONCATENATE(C3,C4,C5)))))</formula>
    </cfRule>
    <cfRule type="expression" dxfId="11" priority="39" stopIfTrue="1">
      <formula>OR(NOT(ISERROR(FIND($G$83,CONCATENATE(C3,C4,C5)))),NOT(ISERROR(FIND($G$84,CONCATENATE(C3,C4,C5)))),NOT(ISERROR(FIND($G$85,CONCATENATE(C3,C4,C5)))),NOT(ISERROR(FIND($G$86,CONCATENATE(C3,C4,C5)))),NOT(ISERROR(FIND($G$87,CONCATENATE(C3,C4,C5)))))</formula>
    </cfRule>
    <cfRule type="expression" dxfId="10" priority="44" stopIfTrue="1">
      <formula>OR(NOT(ISERROR(FIND($I$83,CONCATENATE(C3,C4,C5)))),NOT(ISERROR(FIND($I$84,CONCATENATE(C3,C4,C5)))),NOT(ISERROR(FIND($I$85,CONCATENATE(C3,C4,C5)))),NOT(ISERROR(FIND($I$86,CONCATENATE(C3,C4,C5)))),NOT(ISERROR(FIND($I$87,CONCATENATE(C3,C4,C5)))))</formula>
    </cfRule>
  </conditionalFormatting>
  <conditionalFormatting sqref="C40:L40 C72:L72 C4:L4 C28:L28 C60:L60 C64:L64 C68:L68 C8:L8 C12:L12 C16:L16 C20:L20 C24:L24 C56:L56 C52:L52 C48:L48 C44:L44 C32:L32 C36:L36">
    <cfRule type="expression" dxfId="9" priority="32" stopIfTrue="1">
      <formula>OR(NOT(ISERROR(FIND($C$83,CONCATENATE(C3,C4,C5)))),NOT(ISERROR(FIND($C$84,CONCATENATE(C3,C4,C5)))),NOT(ISERROR(FIND($C$85,CONCATENATE(C3,C4,C5)))),NOT(ISERROR(FIND($C$86,CONCATENATE(C3,C4,C5)))),NOT(ISERROR(FIND($C$87,CONCATENATE(C3,C4,C5)))))</formula>
    </cfRule>
    <cfRule type="expression" dxfId="8" priority="35" stopIfTrue="1">
      <formula>OR(NOT(ISERROR(FIND($E$83,CONCATENATE(C3,C4,C5)))),NOT(ISERROR(FIND($E$84,CONCATENATE(C3,C4,C5)))),NOT(ISERROR(FIND($E$85,CONCATENATE(C3,C4,C5)))),NOT(ISERROR(FIND($E$86,CONCATENATE(C3,C4,C5)))),NOT(ISERROR(FIND($E$87,CONCATENATE(C3,C4,C5)))))</formula>
    </cfRule>
    <cfRule type="expression" dxfId="7" priority="38" stopIfTrue="1">
      <formula>OR(NOT(ISERROR(FIND($G$83,CONCATENATE(C3,C4,C5)))),NOT(ISERROR(FIND($G$84,CONCATENATE(C3,C4,C5)))),NOT(ISERROR(FIND($G$85,CONCATENATE(C3,C4,C5)))),NOT(ISERROR(FIND($G$86,CONCATENATE(C3,C4,C5)))),NOT(ISERROR(FIND($G$87,CONCATENATE(C3,C4,C5)))))</formula>
    </cfRule>
    <cfRule type="expression" dxfId="6" priority="41" stopIfTrue="1">
      <formula>OR(NOT(ISERROR(FIND($I$83,CONCATENATE(C3,C4,C5)))),NOT(ISERROR(FIND($I$84,CONCATENATE(C3,C4,C5)))),NOT(ISERROR(FIND($I$85,CONCATENATE(C3,C4,C5)))),NOT(ISERROR(FIND($I$86,CONCATENATE(C3,C4,C5)))),NOT(ISERROR(FIND($I$87,CONCATENATE(C3,C4,C5)))))</formula>
    </cfRule>
  </conditionalFormatting>
  <conditionalFormatting sqref="C41:L41 C73:L73 C5:L5 C9:L9 C13:L13 C17:L17 C21:L21 C25:L25 C29:L29 C33:L33 C37:L37 C45:L45 C49:L49 C57:L57 C61:L61 C65:L65 C69:L69 C53:L53">
    <cfRule type="expression" dxfId="5" priority="31" stopIfTrue="1">
      <formula>OR(NOT(ISERROR(FIND($C$83,CONCATENATE(C3,C4,C5)))),NOT(ISERROR(FIND($C$84,CONCATENATE(C3,C4,C5)))),NOT(ISERROR(FIND($C$85,CONCATENATE(C3,C4,C5)))),NOT(ISERROR(FIND($C$86,CONCATENATE(C3,C4,C5)))),NOT(ISERROR(FIND($C$87,CONCATENATE(C3,C4,C5)))))</formula>
    </cfRule>
    <cfRule type="expression" dxfId="4" priority="34" stopIfTrue="1">
      <formula>OR(NOT(ISERROR(FIND($E$83,CONCATENATE(C3,C4,C5)))),NOT(ISERROR(FIND($E$84,CONCATENATE(C3,C4,C5)))),NOT(ISERROR(FIND($E$85,CONCATENATE(C3,C4,C5)))),NOT(ISERROR(FIND($E$86,CONCATENATE(C3,C4,C5)))),NOT(ISERROR(FIND($E$87,CONCATENATE(C3,C4,C5)))))</formula>
    </cfRule>
    <cfRule type="expression" dxfId="3" priority="37" stopIfTrue="1">
      <formula>OR(NOT(ISERROR(FIND($G$83,CONCATENATE(C3,C4,C5)))),NOT(ISERROR(FIND($G$84,CONCATENATE(C3,C4,C5)))),NOT(ISERROR(FIND($G$85,CONCATENATE(C3,C4,C5)))),NOT(ISERROR(FIND($G$86,CONCATENATE(C3,C4,C5)))),NOT(ISERROR(FIND($G$87,CONCATENATE(C3,C4,C5)))))</formula>
    </cfRule>
    <cfRule type="expression" dxfId="2" priority="40" stopIfTrue="1">
      <formula>OR(NOT(ISERROR(FIND($I$83,CONCATENATE(C3,C4,C5)))),NOT(ISERROR(FIND($I$84,CONCATENATE(C3,C4,C5)))),NOT(ISERROR(FIND($I$85,CONCATENATE(C3,C4,C5)))),NOT(ISERROR(FIND($I$86,CONCATENATE(C3,C4,C5)))),NOT(ISERROR(FIND($I$87,CONCATENATE(C3,C4,C5)))))</formula>
    </cfRule>
  </conditionalFormatting>
  <conditionalFormatting sqref="A70:B73">
    <cfRule type="expression" dxfId="1" priority="4">
      <formula>OR(NOT(ISERROR(FIND($K$83,A70))),NOT(ISERROR(FIND($K$84,A70))),NOT(ISERROR(FIND($K$85,A70))),NOT(ISERROR(FIND($K$86,A70))),NOT(ISERROR(FIND($K$87,A70))))</formula>
    </cfRule>
  </conditionalFormatting>
  <conditionalFormatting sqref="A30">
    <cfRule type="expression" dxfId="0" priority="2">
      <formula>OR(NOT(ISERROR(FIND($K$83,A30))),NOT(ISERROR(FIND($K$84,A30))),NOT(ISERROR(FIND($K$85,A30))),NOT(ISERROR(FIND($K$86,A30))),NOT(ISERROR(FIND($K$87,A30))))</formula>
    </cfRule>
  </conditionalFormatting>
  <pageMargins left="0.25" right="0.25" top="0.5" bottom="0.25" header="0.3" footer="0.3"/>
  <pageSetup scale="69" orientation="portrait" r:id="rId1"/>
  <headerFooter>
    <oddHeader>&amp;L&amp;"-,Bold"MA206Y - Introduction to Data Analysis and Statistics - AYT 19-2 (Spring 2019)&amp;R&amp;"-,Bold"Printed on: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8"/>
  <sheetViews>
    <sheetView topLeftCell="A7" zoomScale="90" zoomScaleNormal="90" workbookViewId="0">
      <selection activeCell="A24" sqref="A24"/>
    </sheetView>
  </sheetViews>
  <sheetFormatPr defaultColWidth="9.140625" defaultRowHeight="15" x14ac:dyDescent="0.25"/>
  <cols>
    <col min="1" max="1" width="15.7109375" style="10" customWidth="1"/>
    <col min="2" max="4" width="26.7109375" style="34" customWidth="1"/>
    <col min="5" max="5" width="15.7109375" style="10" customWidth="1"/>
    <col min="6" max="8" width="26.7109375" style="34" customWidth="1"/>
    <col min="9" max="11" width="9.140625" style="10"/>
    <col min="12" max="12" width="3.42578125" style="2" bestFit="1" customWidth="1"/>
    <col min="13" max="13" width="20.7109375" style="5" customWidth="1"/>
    <col min="14" max="14" width="6.7109375" style="5" customWidth="1"/>
    <col min="15" max="15" width="20.7109375" style="5" customWidth="1"/>
    <col min="16" max="16" width="6.7109375" style="5" customWidth="1"/>
    <col min="17" max="17" width="20.7109375" style="5" customWidth="1"/>
    <col min="18" max="18" width="6.7109375" style="5" customWidth="1"/>
    <col min="19" max="19" width="20.7109375" style="5" customWidth="1"/>
    <col min="20" max="20" width="6.7109375" style="5" customWidth="1"/>
    <col min="21" max="21" width="20.7109375" style="5" customWidth="1"/>
    <col min="22" max="22" width="6.7109375" style="5" customWidth="1"/>
    <col min="23" max="23" width="9.140625" style="10"/>
    <col min="24" max="24" width="3.42578125" style="2" bestFit="1" customWidth="1"/>
    <col min="25" max="25" width="20.7109375" style="5" customWidth="1"/>
    <col min="26" max="26" width="6.7109375" style="5" customWidth="1"/>
    <col min="27" max="27" width="20.7109375" style="5" customWidth="1"/>
    <col min="28" max="28" width="6.7109375" style="5" customWidth="1"/>
    <col min="29" max="29" width="20.7109375" style="5" customWidth="1"/>
    <col min="30" max="30" width="6.7109375" style="5" customWidth="1"/>
    <col min="31" max="31" width="20.7109375" style="5" customWidth="1"/>
    <col min="32" max="32" width="6.7109375" style="5" customWidth="1"/>
    <col min="33" max="33" width="20.7109375" style="5" customWidth="1"/>
    <col min="34" max="34" width="6.7109375" style="5" customWidth="1"/>
    <col min="35" max="16384" width="9.140625" style="10"/>
  </cols>
  <sheetData>
    <row r="1" spans="1:34" ht="15.75" thickBot="1" x14ac:dyDescent="0.3">
      <c r="A1" s="11"/>
      <c r="B1" s="285" t="s">
        <v>15</v>
      </c>
      <c r="C1" s="285"/>
      <c r="D1" s="286"/>
      <c r="E1" s="11"/>
      <c r="F1" s="287" t="s">
        <v>16</v>
      </c>
      <c r="G1" s="287"/>
      <c r="H1" s="288"/>
      <c r="L1" s="3"/>
      <c r="M1" s="8" t="s">
        <v>18</v>
      </c>
      <c r="N1" s="14" t="s">
        <v>17</v>
      </c>
      <c r="O1" s="8"/>
      <c r="P1" s="15">
        <v>0</v>
      </c>
      <c r="Q1" s="8"/>
      <c r="R1" s="8"/>
      <c r="S1" s="8"/>
      <c r="T1" s="8"/>
      <c r="U1" s="8"/>
      <c r="V1" s="8"/>
      <c r="X1" s="3"/>
      <c r="Y1" s="12" t="s">
        <v>18</v>
      </c>
      <c r="Z1" s="14"/>
      <c r="AA1" s="12"/>
      <c r="AB1" s="15"/>
      <c r="AC1" s="12"/>
      <c r="AD1" s="12"/>
      <c r="AE1" s="12"/>
      <c r="AF1" s="12"/>
      <c r="AG1" s="12"/>
      <c r="AH1" s="12"/>
    </row>
    <row r="2" spans="1:34" x14ac:dyDescent="0.25">
      <c r="A2" s="53" t="s">
        <v>11</v>
      </c>
      <c r="B2" s="54" t="s">
        <v>12</v>
      </c>
      <c r="C2" s="54" t="s">
        <v>13</v>
      </c>
      <c r="D2" s="55" t="s">
        <v>14</v>
      </c>
      <c r="E2" s="53" t="s">
        <v>11</v>
      </c>
      <c r="F2" s="54" t="s">
        <v>12</v>
      </c>
      <c r="G2" s="54" t="s">
        <v>13</v>
      </c>
      <c r="H2" s="56" t="s">
        <v>14</v>
      </c>
      <c r="L2" s="281">
        <v>1</v>
      </c>
      <c r="M2" s="6">
        <f>'AY19-1 Calendar'!C2</f>
        <v>43472</v>
      </c>
      <c r="N2" s="13" t="str">
        <f>IF(ISERROR(VLOOKUP(M2,$A$3:$A$38,1,FALSE)),IF(LEFT(N1,1)="1",CONCATENATE("2",RIGHT(N1,LEN(N1)-1)),CONCATENATE("1-",RIGHT(N1,LEN(N1)-2)+1)),N1)</f>
        <v>2-0</v>
      </c>
      <c r="O2" s="4">
        <f>M2+1</f>
        <v>43473</v>
      </c>
      <c r="P2" s="13" t="str">
        <f>IF(ISERROR(VLOOKUP(O2,$A$3:$A$38,1,FALSE)),IF(LEFT(N2,1)="1",CONCATENATE("2",RIGHT(N2,LEN(N2)-1)),CONCATENATE("1-",RIGHT(N2,LEN(N2)-2)+1)),N2)</f>
        <v>2-0</v>
      </c>
      <c r="Q2" s="4">
        <f>O2+1</f>
        <v>43474</v>
      </c>
      <c r="R2" s="13" t="str">
        <f>IF(ISERROR(VLOOKUP(Q2,$A$3:$A$38,1,FALSE)),IF(LEFT(P2,1)="1",CONCATENATE("2",RIGHT(P2,LEN(P2)-1)),CONCATENATE("1-",RIGHT(P2,LEN(P2)-2)+1)),P2)</f>
        <v>1-1</v>
      </c>
      <c r="S2" s="4">
        <f>Q2+1</f>
        <v>43475</v>
      </c>
      <c r="T2" s="13" t="str">
        <f>IF(ISERROR(VLOOKUP(S2,$A$3:$A$38,1,FALSE)),IF(LEFT(R2,1)="1",CONCATENATE("2",RIGHT(R2,LEN(R2)-1)),CONCATENATE("1-",RIGHT(R2,LEN(R2)-2)+1)),R2)</f>
        <v>2-1</v>
      </c>
      <c r="U2" s="4">
        <f>S2+1</f>
        <v>43476</v>
      </c>
      <c r="V2" s="16" t="str">
        <f>IF(ISERROR(VLOOKUP(U2,$A$3:$A$38,1,FALSE)),IF(LEFT(T2,1)="1",CONCATENATE("2",RIGHT(T2,LEN(T2)-1)),CONCATENATE("1-",RIGHT(T2,LEN(T2)-2)+1)),T2)</f>
        <v>1-2</v>
      </c>
      <c r="X2" s="281">
        <v>1</v>
      </c>
      <c r="Y2" s="6">
        <f>IF(ISERROR(VLOOKUP(M2,$A$40:$A$59,1,FALSE)),M2,CONCATENATE(TEXT(M2,"d-mmm-yy"),"   Modified"))</f>
        <v>43472</v>
      </c>
      <c r="Z2" s="13" t="str">
        <f>IF(ISERROR(VLOOKUP(M2,$A$3:$A$38,1,FALSE)),N2,"N/A")</f>
        <v>N/A</v>
      </c>
      <c r="AA2" s="6">
        <f>IF(ISERROR(VLOOKUP(O2,$A$40:$A$59,1,FALSE)),O2,CONCATENATE(TEXT(O2,"d-mmm-yy"),"   Modified"))</f>
        <v>43473</v>
      </c>
      <c r="AB2" s="13" t="str">
        <f>IF(ISERROR(VLOOKUP(O2,$A$3:$A$38,1,FALSE)),P2,"N/A")</f>
        <v>N/A</v>
      </c>
      <c r="AC2" s="6">
        <f>IF(ISERROR(VLOOKUP(Q2,$A$40:$A$59,1,FALSE)),Q2,CONCATENATE(TEXT(Q2,"d-mmm-yy"),"   Modified"))</f>
        <v>43474</v>
      </c>
      <c r="AD2" s="13" t="str">
        <f>IF(ISERROR(VLOOKUP(Q2,$A$3:$A$38,1,FALSE)),R2,"N/A")</f>
        <v>1-1</v>
      </c>
      <c r="AE2" s="6">
        <f>IF(ISERROR(VLOOKUP(S2,$A$40:$A$59,1,FALSE)),S2,CONCATENATE(TEXT(S2,"d-mmm-yy"),"   Modified"))</f>
        <v>43475</v>
      </c>
      <c r="AF2" s="13" t="str">
        <f>IF(ISERROR(VLOOKUP(S2,$A$3:$A$38,1,FALSE)),T2,"N/A")</f>
        <v>2-1</v>
      </c>
      <c r="AG2" s="6">
        <f>IF(ISERROR(VLOOKUP(U2,$A$40:$A$59,1,FALSE)),U2,CONCATENATE(TEXT(U2,"d-mmm-yy"),"   Modified"))</f>
        <v>43476</v>
      </c>
      <c r="AH2" s="16" t="str">
        <f>IF(ISERROR(VLOOKUP(U2,$A$3:$A$38,1,FALSE)),V2,"N/A")</f>
        <v>1-2</v>
      </c>
    </row>
    <row r="3" spans="1:34" x14ac:dyDescent="0.25">
      <c r="A3" s="57">
        <v>43472</v>
      </c>
      <c r="B3" s="58" t="s">
        <v>19</v>
      </c>
      <c r="C3" s="58" t="s">
        <v>174</v>
      </c>
      <c r="D3" s="59"/>
      <c r="E3" s="60"/>
      <c r="F3" s="61"/>
      <c r="G3" s="61"/>
      <c r="H3" s="62"/>
      <c r="L3" s="282"/>
      <c r="M3" s="271">
        <f>IF(AND(ISERROR(VLOOKUP(M2,$A$3:$A$38,1,FALSE)),ISERROR(VLOOKUP(M2,$E$3:$E$28,1,FALSE))),P1+1,P1)</f>
        <v>0</v>
      </c>
      <c r="N3" s="272"/>
      <c r="O3" s="273">
        <f>IF(AND(ISERROR(VLOOKUP(O2,$A$3:$A$38,1,FALSE)),ISERROR(VLOOKUP(O2,$E$3:$E$28,1,FALSE))),M3+1,M3)</f>
        <v>0</v>
      </c>
      <c r="P3" s="272"/>
      <c r="Q3" s="273">
        <f>IF(AND(ISERROR(VLOOKUP(Q2,$A$3:$A$38,1,FALSE)),ISERROR(VLOOKUP(Q2,$E$3:$E$28,1,FALSE))),O3+1,O3)</f>
        <v>1</v>
      </c>
      <c r="R3" s="272"/>
      <c r="S3" s="273">
        <f>IF(AND(ISERROR(VLOOKUP(S2,$A$3:$A$38,1,FALSE)),ISERROR(VLOOKUP(S2,$E$3:$E$28,1,FALSE))),Q3+1,Q3)</f>
        <v>2</v>
      </c>
      <c r="T3" s="272"/>
      <c r="U3" s="273">
        <f>IF(AND(ISERROR(VLOOKUP(U2,$A$3:$A$38,1,FALSE)),ISERROR(VLOOKUP(U2,$E$3:$E$28,1,FALSE))),S3+1,S3)</f>
        <v>3</v>
      </c>
      <c r="V3" s="274"/>
      <c r="X3" s="282"/>
      <c r="Y3" s="269" t="str">
        <f>IF(M4="NONE",IF(M5="HOLIDAY",IF(VLOOKUP(M2,$A$3:$D$38,2,FALSE)="","",VLOOKUP(M2,$A$3:$D$38,2,FALSE)),IF(VLOOKUP(M2,$E$3:$H$38,2,FALSE)="","",VLOOKUP(M2,$E$3:$H$38,2,FALSE))),IF(VLOOKUP(M3,Lessons!$W$3:$AA$82,3,FALSE)="","",VLOOKUP(M3,Lessons!$W$3:$AA$82,3,FALSE)))</f>
        <v>No Class</v>
      </c>
      <c r="Z3" s="270"/>
      <c r="AA3" s="269" t="str">
        <f>IF(O4="NONE",IF(O5="HOLIDAY",IF(VLOOKUP(O2,$A$3:$D$38,2,FALSE)="","",VLOOKUP(O2,$A$3:$D$38,2,FALSE)),IF(VLOOKUP(O2,$E$3:$H$38,2,FALSE)="","",VLOOKUP(O2,$E$3:$H$38,2,FALSE))),IF(VLOOKUP(O3,Lessons!$W$3:$AA$82,3,FALSE)="","",VLOOKUP(O3,Lessons!$W$3:$AA$82,3,FALSE)))</f>
        <v>No Class</v>
      </c>
      <c r="AB3" s="270"/>
      <c r="AC3" s="269" t="str">
        <f>IF(Q4="NONE",IF(Q5="HOLIDAY",IF(VLOOKUP(Q2,$A$3:$D$38,2,FALSE)="","",VLOOKUP(Q2,$A$3:$D$38,2,FALSE)),IF(VLOOKUP(Q2,$E$3:$H$38,2,FALSE)="","",VLOOKUP(Q2,$E$3:$H$38,2,FALSE))),IF(VLOOKUP(Q3,Lessons!$W$3:$AA$82,3,FALSE)="","",VLOOKUP(Q3,Lessons!$W$3:$AA$82,3,FALSE)))</f>
        <v>Lesson 1:</v>
      </c>
      <c r="AD3" s="270"/>
      <c r="AE3" s="269" t="str">
        <f>IF(S4="NONE",IF(S5="HOLIDAY",IF(VLOOKUP(S2,$A$3:$D$38,2,FALSE)="","",VLOOKUP(S2,$A$3:$D$38,2,FALSE)),IF(VLOOKUP(S2,$E$3:$H$38,2,FALSE)="","",VLOOKUP(S2,$E$3:$H$38,2,FALSE))),IF(VLOOKUP(S3,Lessons!$W$3:$AA$82,3,FALSE)="","",VLOOKUP(S3,Lessons!$W$3:$AA$82,3,FALSE)))</f>
        <v>Lesson 1:</v>
      </c>
      <c r="AF3" s="270"/>
      <c r="AG3" s="269" t="str">
        <f>IF(U4="NONE",IF(U5="HOLIDAY",IF(VLOOKUP(U2,$A$3:$D$38,2,FALSE)="","",VLOOKUP(U2,$A$3:$D$38,2,FALSE)),IF(VLOOKUP(U2,$E$3:$H$38,2,FALSE)="","",VLOOKUP(U2,$E$3:$H$38,2,FALSE))),IF(VLOOKUP(U3,Lessons!$W$3:$AA$82,3,FALSE)="","",VLOOKUP(U3,Lessons!$W$3:$AA$82,3,FALSE)))</f>
        <v xml:space="preserve">Lesson 2: </v>
      </c>
      <c r="AH3" s="270"/>
    </row>
    <row r="4" spans="1:34" x14ac:dyDescent="0.25">
      <c r="A4" s="57">
        <v>43473</v>
      </c>
      <c r="B4" s="50" t="s">
        <v>19</v>
      </c>
      <c r="C4" s="50" t="s">
        <v>174</v>
      </c>
      <c r="D4" s="51"/>
      <c r="E4" s="49"/>
      <c r="F4" s="50"/>
      <c r="G4" s="50"/>
      <c r="H4" s="52"/>
      <c r="L4" s="283"/>
      <c r="M4" s="275" t="str">
        <f>IF(AND(ISERROR(VLOOKUP(M2,$A$3:$A$38,1,FALSE)),ISERROR(VLOOKUP(M2,$E$3:$E$28,1,FALSE))),M3,"NONE")</f>
        <v>NONE</v>
      </c>
      <c r="N4" s="276"/>
      <c r="O4" s="277" t="str">
        <f>IF(AND(ISERROR(VLOOKUP(O2,$A$3:$A$38,1,FALSE)),ISERROR(VLOOKUP(O2,$E$3:$E$28,1,FALSE))),O3,"NONE")</f>
        <v>NONE</v>
      </c>
      <c r="P4" s="276"/>
      <c r="Q4" s="277">
        <f>IF(AND(ISERROR(VLOOKUP(Q2,$A$3:$A$38,1,FALSE)),ISERROR(VLOOKUP(Q2,$E$3:$E$28,1,FALSE))),Q3,"NONE")</f>
        <v>1</v>
      </c>
      <c r="R4" s="276"/>
      <c r="S4" s="277">
        <f>IF(AND(ISERROR(VLOOKUP(S2,$A$3:$A$38,1,FALSE)),ISERROR(VLOOKUP(S2,$E$3:$E$28,1,FALSE))),S3,"NONE")</f>
        <v>2</v>
      </c>
      <c r="T4" s="276"/>
      <c r="U4" s="277">
        <f>IF(AND(ISERROR(VLOOKUP(U2,$A$3:$A$38,1,FALSE)),ISERROR(VLOOKUP(U2,$E$3:$E$28,1,FALSE))),U3,"NONE")</f>
        <v>3</v>
      </c>
      <c r="V4" s="278"/>
      <c r="X4" s="283"/>
      <c r="Y4" s="279" t="str">
        <f>IF(M4="NONE",IF(M5="HOLIDAY",IF(VLOOKUP(M2,$A$3:$D$38,3,FALSE)="","",VLOOKUP(M2,$A$3:$D$38,3,FALSE)),IF(VLOOKUP(M2,$E$3:$H$38,3,FALSE)="","",VLOOKUP(M2,$E$3:$H$38,3,FALSE))),IF(VLOOKUP(M3,Lessons!$W$3:$AA$82,4,FALSE)="","",VLOOKUP(M3,Lessons!$W$3:$AA$82,4,FALSE)))</f>
        <v>Reorgy Week</v>
      </c>
      <c r="Z4" s="280"/>
      <c r="AA4" s="279" t="str">
        <f>IF(O4="NONE",IF(O5="HOLIDAY",IF(VLOOKUP(O2,$A$3:$D$38,3,FALSE)="","",VLOOKUP(O2,$A$3:$D$38,3,FALSE)),IF(VLOOKUP(O2,$E$3:$H$38,3,FALSE)="","",VLOOKUP(O2,$E$3:$H$38,3,FALSE))),IF(VLOOKUP(O3,Lessons!$W$3:$AA$82,4,FALSE)="","",VLOOKUP(O3,Lessons!$W$3:$AA$82,4,FALSE)))</f>
        <v>Reorgy Week</v>
      </c>
      <c r="AB4" s="280"/>
      <c r="AC4" s="279" t="str">
        <f>IF(Q4="NONE",IF(Q5="HOLIDAY",IF(VLOOKUP(Q2,$A$3:$D$38,3,FALSE)="","",VLOOKUP(Q2,$A$3:$D$38,3,FALSE)),IF(VLOOKUP(Q2,$E$3:$H$38,3,FALSE)="","",VLOOKUP(Q2,$E$3:$H$38,3,FALSE))),IF(VLOOKUP(Q3,Lessons!$W$3:$AA$82,4,FALSE)="","",VLOOKUP(Q3,Lessons!$W$3:$AA$82,4,FALSE)))</f>
        <v>Course Overview, Sample</v>
      </c>
      <c r="AD4" s="280"/>
      <c r="AE4" s="279" t="str">
        <f>IF(S4="NONE",IF(S5="HOLIDAY",IF(VLOOKUP(S2,$A$3:$D$38,3,FALSE)="","",VLOOKUP(S2,$A$3:$D$38,3,FALSE)),IF(VLOOKUP(S2,$E$3:$H$38,3,FALSE)="","",VLOOKUP(S2,$E$3:$H$38,3,FALSE))),IF(VLOOKUP(S3,Lessons!$W$3:$AA$82,4,FALSE)="","",VLOOKUP(S3,Lessons!$W$3:$AA$82,4,FALSE)))</f>
        <v>Course Overview, Sample</v>
      </c>
      <c r="AF4" s="280"/>
      <c r="AG4" s="279" t="str">
        <f>IF(U4="NONE",IF(U5="HOLIDAY",IF(VLOOKUP(U2,$A$3:$D$38,3,FALSE)="","",VLOOKUP(U2,$A$3:$D$38,3,FALSE)),IF(VLOOKUP(U2,$E$3:$H$38,3,FALSE)="","",VLOOKUP(U2,$E$3:$H$38,3,FALSE))),IF(VLOOKUP(U3,Lessons!$W$3:$AA$82,4,FALSE)="","",VLOOKUP(U3,Lessons!$W$3:$AA$82,4,FALSE)))</f>
        <v>Axioms, Interpretations, and</v>
      </c>
      <c r="AH4" s="280"/>
    </row>
    <row r="5" spans="1:34" ht="15.75" thickBot="1" x14ac:dyDescent="0.3">
      <c r="A5" s="57">
        <v>43481</v>
      </c>
      <c r="B5" s="58" t="s">
        <v>19</v>
      </c>
      <c r="C5" s="58" t="s">
        <v>119</v>
      </c>
      <c r="D5" s="59"/>
      <c r="E5" s="60"/>
      <c r="F5" s="61"/>
      <c r="G5" s="61"/>
      <c r="H5" s="62"/>
      <c r="L5" s="284"/>
      <c r="M5" s="265" t="str">
        <f>IF(M4="NONE",IF(ISERROR(VLOOKUP(M2,$A$3:$A$38,1,FALSE)),"DROP","HOLIDAY"),"")</f>
        <v>HOLIDAY</v>
      </c>
      <c r="N5" s="266"/>
      <c r="O5" s="267" t="str">
        <f>IF(O4="NONE",IF(ISERROR(VLOOKUP(O2,$A$3:$A$38,1,FALSE)),"DROP","HOLIDAY"),"")</f>
        <v>HOLIDAY</v>
      </c>
      <c r="P5" s="266"/>
      <c r="Q5" s="267" t="str">
        <f>IF(Q4="NONE",IF(ISERROR(VLOOKUP(Q2,$A$3:$A$38,1,FALSE)),"DROP","HOLIDAY"),"")</f>
        <v/>
      </c>
      <c r="R5" s="266"/>
      <c r="S5" s="267" t="str">
        <f>IF(S4="NONE",IF(ISERROR(VLOOKUP(S2,$A$3:$A$38,1,FALSE)),"DROP","HOLIDAY"),"")</f>
        <v/>
      </c>
      <c r="T5" s="266"/>
      <c r="U5" s="267" t="str">
        <f>IF(U4="NONE",IF(ISERROR(VLOOKUP(U2,$A$3:$A$38,1,FALSE)),"DROP","HOLIDAY"),"")</f>
        <v/>
      </c>
      <c r="V5" s="268"/>
      <c r="X5" s="284"/>
      <c r="Y5" s="263" t="str">
        <f>IF(M4="NONE",IF(M5="HOLIDAY",IF(VLOOKUP(M2,$A$3:$D$38,4,FALSE)="","",VLOOKUP(M2,$A$3:$D$38,4,FALSE)),IF(VLOOKUP(M2,$E$3:$H$38,4,FALSE)="","",VLOOKUP(M2,$E$3:$H$38,4,FALSE))),IF(VLOOKUP(M3,Lessons!$W$3:$AA$82,5,FALSE)="","",VLOOKUP(M3,Lessons!$W$3:$AA$82,5,FALSE)))</f>
        <v/>
      </c>
      <c r="Z5" s="264"/>
      <c r="AA5" s="263" t="str">
        <f>IF(O4="NONE",IF(O5="HOLIDAY",IF(VLOOKUP(O2,$A$3:$D$38,4,FALSE)="","",VLOOKUP(O2,$A$3:$D$38,4,FALSE)),IF(VLOOKUP(O2,$E$3:$H$38,4,FALSE)="","",VLOOKUP(O2,$E$3:$H$38,4,FALSE))),IF(VLOOKUP(O3,Lessons!$W$3:$AA$82,5,FALSE)="","",VLOOKUP(O3,Lessons!$W$3:$AA$82,5,FALSE)))</f>
        <v/>
      </c>
      <c r="AB5" s="264"/>
      <c r="AC5" s="263" t="str">
        <f>IF(Q4="NONE",IF(Q5="HOLIDAY",IF(VLOOKUP(Q2,$A$3:$D$38,4,FALSE)="","",VLOOKUP(Q2,$A$3:$D$38,4,FALSE)),IF(VLOOKUP(Q2,$E$3:$H$38,4,FALSE)="","",VLOOKUP(Q2,$E$3:$H$38,4,FALSE))),IF(VLOOKUP(Q3,Lessons!$W$3:$AA$82,5,FALSE)="","",VLOOKUP(Q3,Lessons!$W$3:$AA$82,5,FALSE)))</f>
        <v>Spaces, and Events</v>
      </c>
      <c r="AD5" s="264"/>
      <c r="AE5" s="263" t="str">
        <f>IF(S4="NONE",IF(S5="HOLIDAY",IF(VLOOKUP(S2,$A$3:$D$38,4,FALSE)="","",VLOOKUP(S2,$A$3:$D$38,4,FALSE)),IF(VLOOKUP(S2,$E$3:$H$38,4,FALSE)="","",VLOOKUP(S2,$E$3:$H$38,4,FALSE))),IF(VLOOKUP(S3,Lessons!$W$3:$AA$82,5,FALSE)="","",VLOOKUP(S3,Lessons!$W$3:$AA$82,5,FALSE)))</f>
        <v>Spaces, and Events</v>
      </c>
      <c r="AF5" s="264"/>
      <c r="AG5" s="263" t="str">
        <f>IF(U4="NONE",IF(U5="HOLIDAY",IF(VLOOKUP(U2,$A$3:$D$38,4,FALSE)="","",VLOOKUP(U2,$A$3:$D$38,4,FALSE)),IF(VLOOKUP(U2,$E$3:$H$38,4,FALSE)="","",VLOOKUP(U2,$E$3:$H$38,4,FALSE))),IF(VLOOKUP(U3,Lessons!$W$3:$AA$82,5,FALSE)="","",VLOOKUP(U3,Lessons!$W$3:$AA$82,5,FALSE)))</f>
        <v>Properties of Probability</v>
      </c>
      <c r="AH5" s="264"/>
    </row>
    <row r="6" spans="1:34" x14ac:dyDescent="0.25">
      <c r="A6" s="49">
        <v>43486</v>
      </c>
      <c r="B6" s="50" t="s">
        <v>19</v>
      </c>
      <c r="C6" s="50" t="s">
        <v>175</v>
      </c>
      <c r="D6" s="51"/>
      <c r="E6" s="49"/>
      <c r="F6" s="50"/>
      <c r="G6" s="50"/>
      <c r="H6" s="52"/>
      <c r="L6" s="281">
        <v>2</v>
      </c>
      <c r="M6" s="6">
        <f>M2+7</f>
        <v>43479</v>
      </c>
      <c r="N6" s="13" t="str">
        <f>IF(ISERROR(VLOOKUP(M6,$A$3:$A$38,1,FALSE)),IF(LEFT(V2,1)="1",CONCATENATE("2",RIGHT(V2,LEN(V2)-1)),CONCATENATE("1-",RIGHT(V2,LEN(V2)-2)+1)),V2)</f>
        <v>2-2</v>
      </c>
      <c r="O6" s="4">
        <f>M6+1</f>
        <v>43480</v>
      </c>
      <c r="P6" s="13" t="str">
        <f>IF(ISERROR(VLOOKUP(O6,$A$3:$A$38,1,FALSE)),IF(LEFT(N6,1)="1",CONCATENATE("2",RIGHT(N6,LEN(N6)-1)),CONCATENATE("1-",RIGHT(N6,LEN(N6)-2)+1)),N6)</f>
        <v>1-3</v>
      </c>
      <c r="Q6" s="4">
        <f>O6+1</f>
        <v>43481</v>
      </c>
      <c r="R6" s="13" t="str">
        <f>IF(ISERROR(VLOOKUP(Q6,$A$3:$A$38,1,FALSE)),IF(LEFT(P6,1)="1",CONCATENATE("2",RIGHT(P6,LEN(P6)-1)),CONCATENATE("1-",RIGHT(P6,LEN(P6)-2)+1)),P6)</f>
        <v>1-3</v>
      </c>
      <c r="S6" s="4">
        <f>Q6+1</f>
        <v>43482</v>
      </c>
      <c r="T6" s="13" t="str">
        <f>IF(ISERROR(VLOOKUP(S6,$A$3:$A$38,1,FALSE)),IF(LEFT(R6,1)="1",CONCATENATE("2",RIGHT(R6,LEN(R6)-1)),CONCATENATE("1-",RIGHT(R6,LEN(R6)-2)+1)),R6)</f>
        <v>1-3</v>
      </c>
      <c r="U6" s="4">
        <f>S6+1</f>
        <v>43483</v>
      </c>
      <c r="V6" s="16" t="str">
        <f>IF(ISERROR(VLOOKUP(U6,$A$3:$A$38,1,FALSE)),IF(LEFT(T6,1)="1",CONCATENATE("2",RIGHT(T6,LEN(T6)-1)),CONCATENATE("1-",RIGHT(T6,LEN(T6)-2)+1)),T6)</f>
        <v>2-3</v>
      </c>
      <c r="X6" s="281">
        <v>2</v>
      </c>
      <c r="Y6" s="6">
        <f>IF(ISERROR(VLOOKUP(M6,$A$40:$A$59,1,FALSE)),M6,CONCATENATE(TEXT(M6,"d-mmm-yy"),"   Modified"))</f>
        <v>43479</v>
      </c>
      <c r="Z6" s="13" t="str">
        <f>IF(ISERROR(VLOOKUP(M6,$A$3:$A$38,1,FALSE)),N6,"N/A")</f>
        <v>2-2</v>
      </c>
      <c r="AA6" s="6">
        <f>IF(ISERROR(VLOOKUP(O6,$A$40:$A$59,1,FALSE)),O6,CONCATENATE(TEXT(O6,"d-mmm-yy"),"   Modified"))</f>
        <v>43480</v>
      </c>
      <c r="AB6" s="13" t="str">
        <f>IF(ISERROR(VLOOKUP(O6,$A$3:$A$38,1,FALSE)),P6,"N/A")</f>
        <v>1-3</v>
      </c>
      <c r="AC6" s="6">
        <f>IF(ISERROR(VLOOKUP(Q6,$A$40:$A$59,1,FALSE)),Q6,CONCATENATE(TEXT(Q6,"d-mmm-yy"),"   Modified"))</f>
        <v>43481</v>
      </c>
      <c r="AD6" s="13" t="str">
        <f>IF(ISERROR(VLOOKUP(Q6,$A$3:$A$38,1,FALSE)),R6,"N/A")</f>
        <v>N/A</v>
      </c>
      <c r="AE6" s="6">
        <f>IF(ISERROR(VLOOKUP(S6,$A$40:$A$59,1,FALSE)),S6,CONCATENATE(TEXT(S6,"d-mmm-yy"),"   Modified"))</f>
        <v>43482</v>
      </c>
      <c r="AF6" s="13" t="str">
        <f>IF(ISERROR(VLOOKUP(S6,$A$3:$A$38,1,FALSE)),T6,"N/A")</f>
        <v>N/A</v>
      </c>
      <c r="AG6" s="6">
        <f>IF(ISERROR(VLOOKUP(U6,$A$40:$A$59,1,FALSE)),U6,CONCATENATE(TEXT(U6,"d-mmm-yy"),"   Modified"))</f>
        <v>43483</v>
      </c>
      <c r="AH6" s="16" t="str">
        <f>IF(ISERROR(VLOOKUP(U6,$A$3:$A$38,1,FALSE)),V6,"N/A")</f>
        <v>2-3</v>
      </c>
    </row>
    <row r="7" spans="1:34" x14ac:dyDescent="0.25">
      <c r="A7" s="57">
        <v>43495</v>
      </c>
      <c r="B7" s="58" t="s">
        <v>19</v>
      </c>
      <c r="C7" s="58" t="s">
        <v>119</v>
      </c>
      <c r="D7" s="59"/>
      <c r="E7" s="60"/>
      <c r="F7" s="61"/>
      <c r="G7" s="61"/>
      <c r="H7" s="62"/>
      <c r="L7" s="282"/>
      <c r="M7" s="271">
        <f>IF(AND(ISERROR(VLOOKUP(M6,$A$3:$A$38,1,FALSE)),ISERROR(VLOOKUP(M6,$E$3:$E$28,1,FALSE))),U3+1,U3)</f>
        <v>4</v>
      </c>
      <c r="N7" s="272"/>
      <c r="O7" s="273">
        <f>IF(AND(ISERROR(VLOOKUP(O6,$A$3:$A$38,1,FALSE)),ISERROR(VLOOKUP(O6,$E$3:$E$28,1,FALSE))),M7+1,M7)</f>
        <v>5</v>
      </c>
      <c r="P7" s="272"/>
      <c r="Q7" s="273">
        <f>IF(AND(ISERROR(VLOOKUP(Q6,$A$3:$A$38,1,FALSE)),ISERROR(VLOOKUP(Q6,$E$3:$E$28,1,FALSE))),O7+1,O7)</f>
        <v>5</v>
      </c>
      <c r="R7" s="272"/>
      <c r="S7" s="273">
        <f>IF(AND(ISERROR(VLOOKUP(S6,$A$3:$A$38,1,FALSE)),ISERROR(VLOOKUP(S6,$E$3:$E$28,1,FALSE))),Q7+1,Q7)</f>
        <v>5</v>
      </c>
      <c r="T7" s="272"/>
      <c r="U7" s="273">
        <f>IF(AND(ISERROR(VLOOKUP(U6,$A$3:$A$38,1,FALSE)),ISERROR(VLOOKUP(U6,$E$3:$E$28,1,FALSE))),S7+1,S7)</f>
        <v>6</v>
      </c>
      <c r="V7" s="274"/>
      <c r="X7" s="282"/>
      <c r="Y7" s="269" t="str">
        <f>IF(M8="NONE",IF(M9="HOLIDAY",IF(VLOOKUP(M6,$A$3:$D$38,2,FALSE)="","",VLOOKUP(M6,$A$3:$D$38,2,FALSE)),IF(VLOOKUP(M6,$E$3:$H$38,2,FALSE)="","",VLOOKUP(M6,$E$3:$H$38,2,FALSE))),IF(VLOOKUP(M7,Lessons!$W$3:$AA$82,3,FALSE)="","",VLOOKUP(M7,Lessons!$W$3:$AA$82,3,FALSE)))</f>
        <v xml:space="preserve">Lesson 2: </v>
      </c>
      <c r="Z7" s="270"/>
      <c r="AA7" s="269" t="str">
        <f>IF(O8="NONE",IF(O9="HOLIDAY",IF(VLOOKUP(O6,$A$3:$D$38,2,FALSE)="","",VLOOKUP(O6,$A$3:$D$38,2,FALSE)),IF(VLOOKUP(O6,$E$3:$H$38,2,FALSE)="","",VLOOKUP(O6,$E$3:$H$38,2,FALSE))),IF(VLOOKUP(O7,Lessons!$W$3:$AA$82,3,FALSE)="","",VLOOKUP(O7,Lessons!$W$3:$AA$82,3,FALSE)))</f>
        <v>Lesson 3:</v>
      </c>
      <c r="AB7" s="270"/>
      <c r="AC7" s="269" t="str">
        <f>IF(Q8="NONE",IF(Q9="HOLIDAY",IF(VLOOKUP(Q6,$A$3:$D$38,2,FALSE)="","",VLOOKUP(Q6,$A$3:$D$38,2,FALSE)),IF(VLOOKUP(Q6,$E$3:$H$38,2,FALSE)="","",VLOOKUP(Q6,$E$3:$H$38,2,FALSE))),IF(VLOOKUP(Q7,Lessons!$W$3:$AA$82,3,FALSE)="","",VLOOKUP(Q7,Lessons!$W$3:$AA$82,3,FALSE)))</f>
        <v>No Class</v>
      </c>
      <c r="AD7" s="270"/>
      <c r="AE7" s="269" t="str">
        <f>IF(S8="NONE",IF(S9="HOLIDAY",IF(VLOOKUP(S6,$A$3:$D$38,2,FALSE)="","",VLOOKUP(S6,$A$3:$D$38,2,FALSE)),IF(VLOOKUP(S6,$E$3:$H$38,2,FALSE)="","",VLOOKUP(S6,$E$3:$H$38,2,FALSE))),IF(VLOOKUP(S7,Lessons!$W$3:$AA$82,3,FALSE)="","",VLOOKUP(S7,Lessons!$W$3:$AA$82,3,FALSE)))</f>
        <v>No Class</v>
      </c>
      <c r="AF7" s="270"/>
      <c r="AG7" s="269" t="str">
        <f>IF(U8="NONE",IF(U9="HOLIDAY",IF(VLOOKUP(U6,$A$3:$D$38,2,FALSE)="","",VLOOKUP(U6,$A$3:$D$38,2,FALSE)),IF(VLOOKUP(U6,$E$3:$H$38,2,FALSE)="","",VLOOKUP(U6,$E$3:$H$38,2,FALSE))),IF(VLOOKUP(U7,Lessons!$W$3:$AA$82,3,FALSE)="","",VLOOKUP(U7,Lessons!$W$3:$AA$82,3,FALSE)))</f>
        <v>Lesson 3:</v>
      </c>
      <c r="AH7" s="270"/>
    </row>
    <row r="8" spans="1:34" x14ac:dyDescent="0.25">
      <c r="A8" s="49">
        <v>43509</v>
      </c>
      <c r="B8" s="50" t="s">
        <v>19</v>
      </c>
      <c r="C8" s="50" t="s">
        <v>119</v>
      </c>
      <c r="D8" s="51"/>
      <c r="E8" s="49"/>
      <c r="F8" s="50"/>
      <c r="G8" s="50"/>
      <c r="H8" s="52"/>
      <c r="L8" s="283"/>
      <c r="M8" s="275">
        <f>IF(AND(ISERROR(VLOOKUP(M6,$A$3:$A$38,1,FALSE)),ISERROR(VLOOKUP(M6,$E$3:$E$28,1,FALSE))),M7,"NONE")</f>
        <v>4</v>
      </c>
      <c r="N8" s="276"/>
      <c r="O8" s="277">
        <f>IF(AND(ISERROR(VLOOKUP(O6,$A$3:$A$38,1,FALSE)),ISERROR(VLOOKUP(O6,$E$3:$E$28,1,FALSE))),O7,"NONE")</f>
        <v>5</v>
      </c>
      <c r="P8" s="276"/>
      <c r="Q8" s="277" t="str">
        <f>IF(AND(ISERROR(VLOOKUP(Q6,$A$3:$A$38,1,FALSE)),ISERROR(VLOOKUP(Q6,$E$3:$E$28,1,FALSE))),Q7,"NONE")</f>
        <v>NONE</v>
      </c>
      <c r="R8" s="276"/>
      <c r="S8" s="277" t="str">
        <f>IF(AND(ISERROR(VLOOKUP(S6,$A$3:$A$38,1,FALSE)),ISERROR(VLOOKUP(S6,$E$3:$E$28,1,FALSE))),S7,"NONE")</f>
        <v>NONE</v>
      </c>
      <c r="T8" s="276"/>
      <c r="U8" s="277">
        <f>IF(AND(ISERROR(VLOOKUP(U6,$A$3:$A$38,1,FALSE)),ISERROR(VLOOKUP(U6,$E$3:$E$28,1,FALSE))),U7,"NONE")</f>
        <v>6</v>
      </c>
      <c r="V8" s="278"/>
      <c r="X8" s="283"/>
      <c r="Y8" s="279" t="str">
        <f>IF(M8="NONE",IF(M9="HOLIDAY",IF(VLOOKUP(M6,$A$3:$D$38,3,FALSE)="","",VLOOKUP(M6,$A$3:$D$38,3,FALSE)),IF(VLOOKUP(M6,$E$3:$H$38,3,FALSE)="","",VLOOKUP(M6,$E$3:$H$38,3,FALSE))),IF(VLOOKUP(M7,Lessons!$W$3:$AA$82,4,FALSE)="","",VLOOKUP(M7,Lessons!$W$3:$AA$82,4,FALSE)))</f>
        <v>Axioms, Interpretations, and</v>
      </c>
      <c r="Z8" s="280"/>
      <c r="AA8" s="279" t="str">
        <f>IF(O8="NONE",IF(O9="HOLIDAY",IF(VLOOKUP(O6,$A$3:$D$38,3,FALSE)="","",VLOOKUP(O6,$A$3:$D$38,3,FALSE)),IF(VLOOKUP(O6,$E$3:$H$38,3,FALSE)="","",VLOOKUP(O6,$E$3:$H$38,3,FALSE))),IF(VLOOKUP(O7,Lessons!$W$3:$AA$82,4,FALSE)="","",VLOOKUP(O7,Lessons!$W$3:$AA$82,4,FALSE)))</f>
        <v>Counting Techniques</v>
      </c>
      <c r="AB8" s="280"/>
      <c r="AC8" s="279" t="str">
        <f>IF(Q8="NONE",IF(Q9="HOLIDAY",IF(VLOOKUP(Q6,$A$3:$D$38,3,FALSE)="","",VLOOKUP(Q6,$A$3:$D$38,3,FALSE)),IF(VLOOKUP(Q6,$E$3:$H$38,3,FALSE)="","",VLOOKUP(Q6,$E$3:$H$38,3,FALSE))),IF(VLOOKUP(Q7,Lessons!$W$3:$AA$82,4,FALSE)="","",VLOOKUP(Q7,Lessons!$W$3:$AA$82,4,FALSE)))</f>
        <v>Study Day</v>
      </c>
      <c r="AD8" s="280"/>
      <c r="AE8" s="279" t="str">
        <f>IF(S8="NONE",IF(S9="HOLIDAY",IF(VLOOKUP(S6,$A$3:$D$38,3,FALSE)="","",VLOOKUP(S6,$A$3:$D$38,3,FALSE)),IF(VLOOKUP(S6,$E$3:$H$38,3,FALSE)="","",VLOOKUP(S6,$E$3:$H$38,3,FALSE))),IF(VLOOKUP(S7,Lessons!$W$3:$AA$82,4,FALSE)="","",VLOOKUP(S7,Lessons!$W$3:$AA$82,4,FALSE)))</f>
        <v>Day 1 Drop</v>
      </c>
      <c r="AF8" s="280"/>
      <c r="AG8" s="279" t="str">
        <f>IF(U8="NONE",IF(U9="HOLIDAY",IF(VLOOKUP(U6,$A$3:$D$38,3,FALSE)="","",VLOOKUP(U6,$A$3:$D$38,3,FALSE)),IF(VLOOKUP(U6,$E$3:$H$38,3,FALSE)="","",VLOOKUP(U6,$E$3:$H$38,3,FALSE))),IF(VLOOKUP(U7,Lessons!$W$3:$AA$82,4,FALSE)="","",VLOOKUP(U7,Lessons!$W$3:$AA$82,4,FALSE)))</f>
        <v>Counting Techniques</v>
      </c>
      <c r="AH8" s="280"/>
    </row>
    <row r="9" spans="1:34" ht="15.75" thickBot="1" x14ac:dyDescent="0.3">
      <c r="A9" s="57">
        <v>43514</v>
      </c>
      <c r="B9" s="58" t="s">
        <v>19</v>
      </c>
      <c r="C9" s="58" t="s">
        <v>176</v>
      </c>
      <c r="D9" s="59"/>
      <c r="E9" s="60"/>
      <c r="F9" s="61"/>
      <c r="G9" s="61"/>
      <c r="H9" s="62"/>
      <c r="L9" s="284"/>
      <c r="M9" s="265" t="str">
        <f>IF(M8="NONE",IF(ISERROR(VLOOKUP(M6,$A$3:$A$38,1,FALSE)),"DROP","HOLIDAY"),"")</f>
        <v/>
      </c>
      <c r="N9" s="266"/>
      <c r="O9" s="267" t="str">
        <f>IF(O8="NONE",IF(ISERROR(VLOOKUP(O6,$A$3:$A$38,1,FALSE)),"DROP","HOLIDAY"),"")</f>
        <v/>
      </c>
      <c r="P9" s="266"/>
      <c r="Q9" s="267" t="str">
        <f>IF(Q8="NONE",IF(ISERROR(VLOOKUP(Q6,$A$3:$A$38,1,FALSE)),"DROP","HOLIDAY"),"")</f>
        <v>HOLIDAY</v>
      </c>
      <c r="R9" s="266"/>
      <c r="S9" s="267" t="str">
        <f>IF(S8="NONE",IF(ISERROR(VLOOKUP(S6,$A$3:$A$38,1,FALSE)),"DROP","HOLIDAY"),"")</f>
        <v>HOLIDAY</v>
      </c>
      <c r="T9" s="266"/>
      <c r="U9" s="267" t="str">
        <f>IF(U8="NONE",IF(ISERROR(VLOOKUP(U6,$A$3:$A$38,1,FALSE)),"DROP","HOLIDAY"),"")</f>
        <v/>
      </c>
      <c r="V9" s="268"/>
      <c r="X9" s="284"/>
      <c r="Y9" s="263" t="str">
        <f>IF(M8="NONE",IF(M9="HOLIDAY",IF(VLOOKUP(M6,$A$3:$D$38,4,FALSE)="","",VLOOKUP(M6,$A$3:$D$38,4,FALSE)),IF(VLOOKUP(M6,$E$3:$H$38,4,FALSE)="","",VLOOKUP(M6,$E$3:$H$38,4,FALSE))),IF(VLOOKUP(M7,Lessons!$W$3:$AA$82,5,FALSE)="","",VLOOKUP(M7,Lessons!$W$3:$AA$82,5,FALSE)))</f>
        <v>Properties of Probability</v>
      </c>
      <c r="Z9" s="264"/>
      <c r="AA9" s="263" t="str">
        <f>IF(O8="NONE",IF(O9="HOLIDAY",IF(VLOOKUP(O6,$A$3:$D$38,4,FALSE)="","",VLOOKUP(O6,$A$3:$D$38,4,FALSE)),IF(VLOOKUP(O6,$E$3:$H$38,4,FALSE)="","",VLOOKUP(O6,$E$3:$H$38,4,FALSE))),IF(VLOOKUP(O7,Lessons!$W$3:$AA$82,5,FALSE)="","",VLOOKUP(O7,Lessons!$W$3:$AA$82,5,FALSE)))</f>
        <v>Assign Block 1 Problem Set</v>
      </c>
      <c r="AB9" s="264"/>
      <c r="AC9" s="263" t="str">
        <f>IF(Q8="NONE",IF(Q9="HOLIDAY",IF(VLOOKUP(Q6,$A$3:$D$38,4,FALSE)="","",VLOOKUP(Q6,$A$3:$D$38,4,FALSE)),IF(VLOOKUP(Q6,$E$3:$H$38,4,FALSE)="","",VLOOKUP(Q6,$E$3:$H$38,4,FALSE))),IF(VLOOKUP(Q7,Lessons!$W$3:$AA$82,5,FALSE)="","",VLOOKUP(Q7,Lessons!$W$3:$AA$82,5,FALSE)))</f>
        <v/>
      </c>
      <c r="AD9" s="264"/>
      <c r="AE9" s="263" t="str">
        <f>IF(S8="NONE",IF(S9="HOLIDAY",IF(VLOOKUP(S6,$A$3:$D$38,4,FALSE)="","",VLOOKUP(S6,$A$3:$D$38,4,FALSE)),IF(VLOOKUP(S6,$E$3:$H$38,4,FALSE)="","",VLOOKUP(S6,$E$3:$H$38,4,FALSE))),IF(VLOOKUP(S7,Lessons!$W$3:$AA$82,5,FALSE)="","",VLOOKUP(S7,Lessons!$W$3:$AA$82,5,FALSE)))</f>
        <v/>
      </c>
      <c r="AF9" s="264"/>
      <c r="AG9" s="263" t="str">
        <f>IF(U8="NONE",IF(U9="HOLIDAY",IF(VLOOKUP(U6,$A$3:$D$38,4,FALSE)="","",VLOOKUP(U6,$A$3:$D$38,4,FALSE)),IF(VLOOKUP(U6,$E$3:$H$38,4,FALSE)="","",VLOOKUP(U6,$E$3:$H$38,4,FALSE))),IF(VLOOKUP(U7,Lessons!$W$3:$AA$82,5,FALSE)="","",VLOOKUP(U7,Lessons!$W$3:$AA$82,5,FALSE)))</f>
        <v>Assign Block 1 Problem Set</v>
      </c>
      <c r="AH9" s="264"/>
    </row>
    <row r="10" spans="1:34" x14ac:dyDescent="0.25">
      <c r="A10" s="49">
        <v>43523</v>
      </c>
      <c r="B10" s="50" t="s">
        <v>19</v>
      </c>
      <c r="C10" s="50" t="s">
        <v>119</v>
      </c>
      <c r="D10" s="51"/>
      <c r="E10" s="49"/>
      <c r="F10" s="50"/>
      <c r="G10" s="50"/>
      <c r="H10" s="52"/>
      <c r="L10" s="281">
        <v>3</v>
      </c>
      <c r="M10" s="6">
        <f t="shared" ref="M10" si="0">M6+7</f>
        <v>43486</v>
      </c>
      <c r="N10" s="13" t="str">
        <f>IF(ISERROR(VLOOKUP(M10,$A$3:$A$38,1,FALSE)),IF(LEFT(V6,1)="1",CONCATENATE("2",RIGHT(V6,LEN(V6)-1)),CONCATENATE("1-",RIGHT(V6,LEN(V6)-2)+1)),V6)</f>
        <v>2-3</v>
      </c>
      <c r="O10" s="4">
        <f t="shared" ref="O10" si="1">M10+1</f>
        <v>43487</v>
      </c>
      <c r="P10" s="13" t="str">
        <f>IF(ISERROR(VLOOKUP(O10,$A$3:$A$38,1,FALSE)),IF(LEFT(N10,1)="1",CONCATENATE("2",RIGHT(N10,LEN(N10)-1)),CONCATENATE("1-",RIGHT(N10,LEN(N10)-2)+1)),N10)</f>
        <v>1-4</v>
      </c>
      <c r="Q10" s="4">
        <f t="shared" ref="Q10" si="2">O10+1</f>
        <v>43488</v>
      </c>
      <c r="R10" s="13" t="str">
        <f>IF(ISERROR(VLOOKUP(Q10,$A$3:$A$38,1,FALSE)),IF(LEFT(P10,1)="1",CONCATENATE("2",RIGHT(P10,LEN(P10)-1)),CONCATENATE("1-",RIGHT(P10,LEN(P10)-2)+1)),P10)</f>
        <v>2-4</v>
      </c>
      <c r="S10" s="4">
        <f t="shared" ref="S10" si="3">Q10+1</f>
        <v>43489</v>
      </c>
      <c r="T10" s="13" t="str">
        <f>IF(ISERROR(VLOOKUP(S10,$A$3:$A$38,1,FALSE)),IF(LEFT(R10,1)="1",CONCATENATE("2",RIGHT(R10,LEN(R10)-1)),CONCATENATE("1-",RIGHT(R10,LEN(R10)-2)+1)),R10)</f>
        <v>1-5</v>
      </c>
      <c r="U10" s="4">
        <f t="shared" ref="U10" si="4">S10+1</f>
        <v>43490</v>
      </c>
      <c r="V10" s="16" t="str">
        <f>IF(ISERROR(VLOOKUP(U10,$A$3:$A$38,1,FALSE)),IF(LEFT(T10,1)="1",CONCATENATE("2",RIGHT(T10,LEN(T10)-1)),CONCATENATE("1-",RIGHT(T10,LEN(T10)-2)+1)),T10)</f>
        <v>2-5</v>
      </c>
      <c r="X10" s="281">
        <v>3</v>
      </c>
      <c r="Y10" s="6">
        <f>IF(ISERROR(VLOOKUP(M10,$A$40:$A$59,1,FALSE)),M10,CONCATENATE(TEXT(M10,"d-mmm-yy"),"   Modified"))</f>
        <v>43486</v>
      </c>
      <c r="Z10" s="13" t="str">
        <f>IF(ISERROR(VLOOKUP(M10,$A$3:$A$38,1,FALSE)),N10,"N/A")</f>
        <v>N/A</v>
      </c>
      <c r="AA10" s="6">
        <f>IF(ISERROR(VLOOKUP(O10,$A$40:$A$59,1,FALSE)),O10,CONCATENATE(TEXT(O10,"d-mmm-yy"),"   Modified"))</f>
        <v>43487</v>
      </c>
      <c r="AB10" s="13" t="str">
        <f>IF(ISERROR(VLOOKUP(O10,$A$3:$A$38,1,FALSE)),P10,"N/A")</f>
        <v>1-4</v>
      </c>
      <c r="AC10" s="6">
        <f>IF(ISERROR(VLOOKUP(Q10,$A$40:$A$59,1,FALSE)),Q10,CONCATENATE(TEXT(Q10,"d-mmm-yy"),"   Modified"))</f>
        <v>43488</v>
      </c>
      <c r="AD10" s="13" t="str">
        <f>IF(ISERROR(VLOOKUP(Q10,$A$3:$A$38,1,FALSE)),R10,"N/A")</f>
        <v>2-4</v>
      </c>
      <c r="AE10" s="6">
        <f>IF(ISERROR(VLOOKUP(S10,$A$40:$A$59,1,FALSE)),S10,CONCATENATE(TEXT(S10,"d-mmm-yy"),"   Modified"))</f>
        <v>43489</v>
      </c>
      <c r="AF10" s="13" t="str">
        <f>IF(ISERROR(VLOOKUP(S10,$A$3:$A$38,1,FALSE)),T10,"N/A")</f>
        <v>1-5</v>
      </c>
      <c r="AG10" s="6">
        <f>IF(ISERROR(VLOOKUP(U10,$A$40:$A$59,1,FALSE)),U10,CONCATENATE(TEXT(U10,"d-mmm-yy"),"   Modified"))</f>
        <v>43490</v>
      </c>
      <c r="AH10" s="16" t="str">
        <f>IF(ISERROR(VLOOKUP(U10,$A$3:$A$38,1,FALSE)),V10,"N/A")</f>
        <v>2-5</v>
      </c>
    </row>
    <row r="11" spans="1:34" x14ac:dyDescent="0.25">
      <c r="A11" s="57">
        <v>43535</v>
      </c>
      <c r="B11" s="58" t="s">
        <v>19</v>
      </c>
      <c r="C11" s="58" t="s">
        <v>177</v>
      </c>
      <c r="D11" s="59"/>
      <c r="E11" s="60"/>
      <c r="F11" s="61"/>
      <c r="G11" s="61"/>
      <c r="H11" s="62"/>
      <c r="L11" s="282"/>
      <c r="M11" s="271">
        <f>IF(AND(ISERROR(VLOOKUP(M10,$A$3:$A$38,1,FALSE)),ISERROR(VLOOKUP(M10,$E$3:$E$28,1,FALSE))),U7+1,U7)</f>
        <v>6</v>
      </c>
      <c r="N11" s="272"/>
      <c r="O11" s="273">
        <f>IF(AND(ISERROR(VLOOKUP(O10,$A$3:$A$38,1,FALSE)),ISERROR(VLOOKUP(O10,$E$3:$E$28,1,FALSE))),M11+1,M11)</f>
        <v>7</v>
      </c>
      <c r="P11" s="272"/>
      <c r="Q11" s="273">
        <f>IF(AND(ISERROR(VLOOKUP(Q10,$A$3:$A$38,1,FALSE)),ISERROR(VLOOKUP(Q10,$E$3:$E$28,1,FALSE))),O11+1,O11)</f>
        <v>8</v>
      </c>
      <c r="R11" s="272"/>
      <c r="S11" s="273">
        <f>IF(AND(ISERROR(VLOOKUP(S10,$A$3:$A$38,1,FALSE)),ISERROR(VLOOKUP(S10,$E$3:$E$28,1,FALSE))),Q11+1,Q11)</f>
        <v>9</v>
      </c>
      <c r="T11" s="272"/>
      <c r="U11" s="273">
        <f>IF(AND(ISERROR(VLOOKUP(U10,$A$3:$A$38,1,FALSE)),ISERROR(VLOOKUP(U10,$E$3:$E$28,1,FALSE))),S11+1,S11)</f>
        <v>10</v>
      </c>
      <c r="V11" s="274"/>
      <c r="X11" s="282"/>
      <c r="Y11" s="269" t="str">
        <f>IF(M12="NONE",IF(M13="HOLIDAY",IF(VLOOKUP(M10,$A$3:$D$38,2,FALSE)="","",VLOOKUP(M10,$A$3:$D$38,2,FALSE)),IF(VLOOKUP(M10,$E$3:$H$38,2,FALSE)="","",VLOOKUP(M10,$E$3:$H$38,2,FALSE))),IF(VLOOKUP(M11,Lessons!$W$3:$AA$82,3,FALSE)="","",VLOOKUP(M11,Lessons!$W$3:$AA$82,3,FALSE)))</f>
        <v>No Class</v>
      </c>
      <c r="Z11" s="270"/>
      <c r="AA11" s="269" t="str">
        <f>IF(O12="NONE",IF(O13="HOLIDAY",IF(VLOOKUP(O10,$A$3:$D$38,2,FALSE)="","",VLOOKUP(O10,$A$3:$D$38,2,FALSE)),IF(VLOOKUP(O10,$E$3:$H$38,2,FALSE)="","",VLOOKUP(O10,$E$3:$H$38,2,FALSE))),IF(VLOOKUP(O11,Lessons!$W$3:$AA$82,3,FALSE)="","",VLOOKUP(O11,Lessons!$W$3:$AA$82,3,FALSE)))</f>
        <v>Lesson 4:</v>
      </c>
      <c r="AB11" s="270"/>
      <c r="AC11" s="269" t="str">
        <f>IF(Q12="NONE",IF(Q13="HOLIDAY",IF(VLOOKUP(Q10,$A$3:$D$38,2,FALSE)="","",VLOOKUP(Q10,$A$3:$D$38,2,FALSE)),IF(VLOOKUP(Q10,$E$3:$H$38,2,FALSE)="","",VLOOKUP(Q10,$E$3:$H$38,2,FALSE))),IF(VLOOKUP(Q11,Lessons!$W$3:$AA$82,3,FALSE)="","",VLOOKUP(Q11,Lessons!$W$3:$AA$82,3,FALSE)))</f>
        <v>Lesson 4:</v>
      </c>
      <c r="AD11" s="270"/>
      <c r="AE11" s="269" t="str">
        <f>IF(S12="NONE",IF(S13="HOLIDAY",IF(VLOOKUP(S10,$A$3:$D$38,2,FALSE)="","",VLOOKUP(S10,$A$3:$D$38,2,FALSE)),IF(VLOOKUP(S10,$E$3:$H$38,2,FALSE)="","",VLOOKUP(S10,$E$3:$H$38,2,FALSE))),IF(VLOOKUP(S11,Lessons!$W$3:$AA$82,3,FALSE)="","",VLOOKUP(S11,Lessons!$W$3:$AA$82,3,FALSE)))</f>
        <v xml:space="preserve">Lesson 5: </v>
      </c>
      <c r="AF11" s="270"/>
      <c r="AG11" s="269" t="str">
        <f>IF(U12="NONE",IF(U13="HOLIDAY",IF(VLOOKUP(U10,$A$3:$D$38,2,FALSE)="","",VLOOKUP(U10,$A$3:$D$38,2,FALSE)),IF(VLOOKUP(U10,$E$3:$H$38,2,FALSE)="","",VLOOKUP(U10,$E$3:$H$38,2,FALSE))),IF(VLOOKUP(U11,Lessons!$W$3:$AA$82,3,FALSE)="","",VLOOKUP(U11,Lessons!$W$3:$AA$82,3,FALSE)))</f>
        <v xml:space="preserve">Lesson 5: </v>
      </c>
      <c r="AH11" s="270"/>
    </row>
    <row r="12" spans="1:34" x14ac:dyDescent="0.25">
      <c r="A12" s="49">
        <v>43536</v>
      </c>
      <c r="B12" s="50" t="s">
        <v>19</v>
      </c>
      <c r="C12" s="50" t="s">
        <v>177</v>
      </c>
      <c r="D12" s="51"/>
      <c r="E12" s="49"/>
      <c r="F12" s="50"/>
      <c r="G12" s="50"/>
      <c r="H12" s="52"/>
      <c r="L12" s="283"/>
      <c r="M12" s="275" t="str">
        <f>IF(AND(ISERROR(VLOOKUP(M10,$A$3:$A$38,1,FALSE)),ISERROR(VLOOKUP(M10,$E$3:$E$28,1,FALSE))),M11,"NONE")</f>
        <v>NONE</v>
      </c>
      <c r="N12" s="276"/>
      <c r="O12" s="277">
        <f>IF(AND(ISERROR(VLOOKUP(O10,$A$3:$A$38,1,FALSE)),ISERROR(VLOOKUP(O10,$E$3:$E$28,1,FALSE))),O11,"NONE")</f>
        <v>7</v>
      </c>
      <c r="P12" s="276"/>
      <c r="Q12" s="277">
        <f>IF(AND(ISERROR(VLOOKUP(Q10,$A$3:$A$38,1,FALSE)),ISERROR(VLOOKUP(Q10,$E$3:$E$28,1,FALSE))),Q11,"NONE")</f>
        <v>8</v>
      </c>
      <c r="R12" s="276"/>
      <c r="S12" s="277">
        <f>IF(AND(ISERROR(VLOOKUP(S10,$A$3:$A$38,1,FALSE)),ISERROR(VLOOKUP(S10,$E$3:$E$28,1,FALSE))),S11,"NONE")</f>
        <v>9</v>
      </c>
      <c r="T12" s="276"/>
      <c r="U12" s="277">
        <f>IF(AND(ISERROR(VLOOKUP(U10,$A$3:$A$38,1,FALSE)),ISERROR(VLOOKUP(U10,$E$3:$E$28,1,FALSE))),U11,"NONE")</f>
        <v>10</v>
      </c>
      <c r="V12" s="278"/>
      <c r="X12" s="283"/>
      <c r="Y12" s="279" t="str">
        <f>IF(M12="NONE",IF(M13="HOLIDAY",IF(VLOOKUP(M10,$A$3:$D$38,3,FALSE)="","",VLOOKUP(M10,$A$3:$D$38,3,FALSE)),IF(VLOOKUP(M10,$E$3:$H$38,3,FALSE)="","",VLOOKUP(M10,$E$3:$H$38,3,FALSE))),IF(VLOOKUP(M11,Lessons!$W$3:$AA$82,4,FALSE)="","",VLOOKUP(M11,Lessons!$W$3:$AA$82,4,FALSE)))</f>
        <v>MLK Day</v>
      </c>
      <c r="Z12" s="280"/>
      <c r="AA12" s="279" t="str">
        <f>IF(O12="NONE",IF(O13="HOLIDAY",IF(VLOOKUP(O10,$A$3:$D$38,3,FALSE)="","",VLOOKUP(O10,$A$3:$D$38,3,FALSE)),IF(VLOOKUP(O10,$E$3:$H$38,3,FALSE)="","",VLOOKUP(O10,$E$3:$H$38,3,FALSE))),IF(VLOOKUP(O11,Lessons!$W$3:$AA$82,4,FALSE)="","",VLOOKUP(O11,Lessons!$W$3:$AA$82,4,FALSE)))</f>
        <v>Conditional Probability</v>
      </c>
      <c r="AB12" s="280"/>
      <c r="AC12" s="279" t="str">
        <f>IF(Q12="NONE",IF(Q13="HOLIDAY",IF(VLOOKUP(Q10,$A$3:$D$38,3,FALSE)="","",VLOOKUP(Q10,$A$3:$D$38,3,FALSE)),IF(VLOOKUP(Q10,$E$3:$H$38,3,FALSE)="","",VLOOKUP(Q10,$E$3:$H$38,3,FALSE))),IF(VLOOKUP(Q11,Lessons!$W$3:$AA$82,4,FALSE)="","",VLOOKUP(Q11,Lessons!$W$3:$AA$82,4,FALSE)))</f>
        <v>Conditional Probability</v>
      </c>
      <c r="AD12" s="280"/>
      <c r="AE12" s="279" t="str">
        <f>IF(S12="NONE",IF(S13="HOLIDAY",IF(VLOOKUP(S10,$A$3:$D$38,3,FALSE)="","",VLOOKUP(S10,$A$3:$D$38,3,FALSE)),IF(VLOOKUP(S10,$E$3:$H$38,3,FALSE)="","",VLOOKUP(S10,$E$3:$H$38,3,FALSE))),IF(VLOOKUP(S11,Lessons!$W$3:$AA$82,4,FALSE)="","",VLOOKUP(S11,Lessons!$W$3:$AA$82,4,FALSE)))</f>
        <v>Independence</v>
      </c>
      <c r="AF12" s="280"/>
      <c r="AG12" s="279" t="str">
        <f>IF(U12="NONE",IF(U13="HOLIDAY",IF(VLOOKUP(U10,$A$3:$D$38,3,FALSE)="","",VLOOKUP(U10,$A$3:$D$38,3,FALSE)),IF(VLOOKUP(U10,$E$3:$H$38,3,FALSE)="","",VLOOKUP(U10,$E$3:$H$38,3,FALSE))),IF(VLOOKUP(U11,Lessons!$W$3:$AA$82,4,FALSE)="","",VLOOKUP(U11,Lessons!$W$3:$AA$82,4,FALSE)))</f>
        <v>Independence</v>
      </c>
      <c r="AH12" s="280"/>
    </row>
    <row r="13" spans="1:34" ht="15.75" thickBot="1" x14ac:dyDescent="0.3">
      <c r="A13" s="57">
        <v>43537</v>
      </c>
      <c r="B13" s="58" t="s">
        <v>19</v>
      </c>
      <c r="C13" s="58" t="s">
        <v>177</v>
      </c>
      <c r="D13" s="59"/>
      <c r="E13" s="60"/>
      <c r="F13" s="61"/>
      <c r="G13" s="61"/>
      <c r="H13" s="62"/>
      <c r="L13" s="284"/>
      <c r="M13" s="265" t="str">
        <f>IF(M12="NONE",IF(ISERROR(VLOOKUP(M10,$A$3:$A$38,1,FALSE)),"DROP","HOLIDAY"),"")</f>
        <v>HOLIDAY</v>
      </c>
      <c r="N13" s="266"/>
      <c r="O13" s="267" t="str">
        <f>IF(O12="NONE",IF(ISERROR(VLOOKUP(O10,$A$3:$A$38,1,FALSE)),"DROP","HOLIDAY"),"")</f>
        <v/>
      </c>
      <c r="P13" s="266"/>
      <c r="Q13" s="267" t="str">
        <f>IF(Q12="NONE",IF(ISERROR(VLOOKUP(Q10,$A$3:$A$38,1,FALSE)),"DROP","HOLIDAY"),"")</f>
        <v/>
      </c>
      <c r="R13" s="266"/>
      <c r="S13" s="267" t="str">
        <f>IF(S12="NONE",IF(ISERROR(VLOOKUP(S10,$A$3:$A$38,1,FALSE)),"DROP","HOLIDAY"),"")</f>
        <v/>
      </c>
      <c r="T13" s="266"/>
      <c r="U13" s="267" t="str">
        <f>IF(U12="NONE",IF(ISERROR(VLOOKUP(U10,$A$3:$A$38,1,FALSE)),"DROP","HOLIDAY"),"")</f>
        <v/>
      </c>
      <c r="V13" s="268"/>
      <c r="X13" s="284"/>
      <c r="Y13" s="263" t="str">
        <f>IF(M12="NONE",IF(M13="HOLIDAY",IF(VLOOKUP(M10,$A$3:$D$38,4,FALSE)="","",VLOOKUP(M10,$A$3:$D$38,4,FALSE)),IF(VLOOKUP(M10,$E$3:$H$38,4,FALSE)="","",VLOOKUP(M10,$E$3:$H$38,4,FALSE))),IF(VLOOKUP(M11,Lessons!$W$3:$AA$82,5,FALSE)="","",VLOOKUP(M11,Lessons!$W$3:$AA$82,5,FALSE)))</f>
        <v/>
      </c>
      <c r="Z13" s="264"/>
      <c r="AA13" s="263" t="str">
        <f>IF(O12="NONE",IF(O13="HOLIDAY",IF(VLOOKUP(O10,$A$3:$D$38,4,FALSE)="","",VLOOKUP(O10,$A$3:$D$38,4,FALSE)),IF(VLOOKUP(O10,$E$3:$H$38,4,FALSE)="","",VLOOKUP(O10,$E$3:$H$38,4,FALSE))),IF(VLOOKUP(O11,Lessons!$W$3:$AA$82,5,FALSE)="","",VLOOKUP(O11,Lessons!$W$3:$AA$82,5,FALSE)))</f>
        <v/>
      </c>
      <c r="AB13" s="264"/>
      <c r="AC13" s="263" t="str">
        <f>IF(Q12="NONE",IF(Q13="HOLIDAY",IF(VLOOKUP(Q10,$A$3:$D$38,4,FALSE)="","",VLOOKUP(Q10,$A$3:$D$38,4,FALSE)),IF(VLOOKUP(Q10,$E$3:$H$38,4,FALSE)="","",VLOOKUP(Q10,$E$3:$H$38,4,FALSE))),IF(VLOOKUP(Q11,Lessons!$W$3:$AA$82,5,FALSE)="","",VLOOKUP(Q11,Lessons!$W$3:$AA$82,5,FALSE)))</f>
        <v/>
      </c>
      <c r="AD13" s="264"/>
      <c r="AE13" s="263" t="str">
        <f>IF(S12="NONE",IF(S13="HOLIDAY",IF(VLOOKUP(S10,$A$3:$D$38,4,FALSE)="","",VLOOKUP(S10,$A$3:$D$38,4,FALSE)),IF(VLOOKUP(S10,$E$3:$H$38,4,FALSE)="","",VLOOKUP(S10,$E$3:$H$38,4,FALSE))),IF(VLOOKUP(S11,Lessons!$W$3:$AA$82,5,FALSE)="","",VLOOKUP(S11,Lessons!$W$3:$AA$82,5,FALSE)))</f>
        <v/>
      </c>
      <c r="AF13" s="264"/>
      <c r="AG13" s="263" t="str">
        <f>IF(U12="NONE",IF(U13="HOLIDAY",IF(VLOOKUP(U10,$A$3:$D$38,4,FALSE)="","",VLOOKUP(U10,$A$3:$D$38,4,FALSE)),IF(VLOOKUP(U10,$E$3:$H$38,4,FALSE)="","",VLOOKUP(U10,$E$3:$H$38,4,FALSE))),IF(VLOOKUP(U11,Lessons!$W$3:$AA$82,5,FALSE)="","",VLOOKUP(U11,Lessons!$W$3:$AA$82,5,FALSE)))</f>
        <v/>
      </c>
      <c r="AH13" s="264"/>
    </row>
    <row r="14" spans="1:34" x14ac:dyDescent="0.25">
      <c r="A14" s="49">
        <v>43538</v>
      </c>
      <c r="B14" s="50" t="s">
        <v>19</v>
      </c>
      <c r="C14" s="50" t="s">
        <v>177</v>
      </c>
      <c r="D14" s="51"/>
      <c r="E14" s="49"/>
      <c r="F14" s="50"/>
      <c r="G14" s="50"/>
      <c r="H14" s="52"/>
      <c r="L14" s="281">
        <v>4</v>
      </c>
      <c r="M14" s="6">
        <f t="shared" ref="M14" si="5">M10+7</f>
        <v>43493</v>
      </c>
      <c r="N14" s="13" t="str">
        <f>IF(ISERROR(VLOOKUP(M14,$A$3:$A$38,1,FALSE)),IF(LEFT(V10,1)="1",CONCATENATE("2",RIGHT(V10,LEN(V10)-1)),CONCATENATE("1-",RIGHT(V10,LEN(V10)-2)+1)),V10)</f>
        <v>1-6</v>
      </c>
      <c r="O14" s="4">
        <f t="shared" ref="O14" si="6">M14+1</f>
        <v>43494</v>
      </c>
      <c r="P14" s="13" t="str">
        <f>IF(ISERROR(VLOOKUP(O14,$A$3:$A$38,1,FALSE)),IF(LEFT(N14,1)="1",CONCATENATE("2",RIGHT(N14,LEN(N14)-1)),CONCATENATE("1-",RIGHT(N14,LEN(N14)-2)+1)),N14)</f>
        <v>2-6</v>
      </c>
      <c r="Q14" s="4">
        <f t="shared" ref="Q14" si="7">O14+1</f>
        <v>43495</v>
      </c>
      <c r="R14" s="13" t="str">
        <f>IF(ISERROR(VLOOKUP(Q14,$A$3:$A$38,1,FALSE)),IF(LEFT(P14,1)="1",CONCATENATE("2",RIGHT(P14,LEN(P14)-1)),CONCATENATE("1-",RIGHT(P14,LEN(P14)-2)+1)),P14)</f>
        <v>2-6</v>
      </c>
      <c r="S14" s="4">
        <f t="shared" ref="S14" si="8">Q14+1</f>
        <v>43496</v>
      </c>
      <c r="T14" s="13" t="str">
        <f>IF(ISERROR(VLOOKUP(S14,$A$3:$A$38,1,FALSE)),IF(LEFT(R14,1)="1",CONCATENATE("2",RIGHT(R14,LEN(R14)-1)),CONCATENATE("1-",RIGHT(R14,LEN(R14)-2)+1)),R14)</f>
        <v>1-7</v>
      </c>
      <c r="U14" s="4">
        <f t="shared" ref="U14" si="9">S14+1</f>
        <v>43497</v>
      </c>
      <c r="V14" s="16" t="str">
        <f>IF(ISERROR(VLOOKUP(U14,$A$3:$A$38,1,FALSE)),IF(LEFT(T14,1)="1",CONCATENATE("2",RIGHT(T14,LEN(T14)-1)),CONCATENATE("1-",RIGHT(T14,LEN(T14)-2)+1)),T14)</f>
        <v>2-7</v>
      </c>
      <c r="X14" s="281">
        <v>4</v>
      </c>
      <c r="Y14" s="6">
        <f>IF(ISERROR(VLOOKUP(M14,$A$40:$A$59,1,FALSE)),M14,CONCATENATE(TEXT(M14,"d-mmm-yy"),"   Modified"))</f>
        <v>43493</v>
      </c>
      <c r="Z14" s="13" t="str">
        <f>IF(ISERROR(VLOOKUP(M14,$A$3:$A$38,1,FALSE)),N14,"N/A")</f>
        <v>1-6</v>
      </c>
      <c r="AA14" s="6">
        <f>IF(ISERROR(VLOOKUP(O14,$A$40:$A$59,1,FALSE)),O14,CONCATENATE(TEXT(O14,"d-mmm-yy"),"   Modified"))</f>
        <v>43494</v>
      </c>
      <c r="AB14" s="13" t="str">
        <f>IF(ISERROR(VLOOKUP(O14,$A$3:$A$38,1,FALSE)),P14,"N/A")</f>
        <v>2-6</v>
      </c>
      <c r="AC14" s="6">
        <f>IF(ISERROR(VLOOKUP(Q14,$A$40:$A$59,1,FALSE)),Q14,CONCATENATE(TEXT(Q14,"d-mmm-yy"),"   Modified"))</f>
        <v>43495</v>
      </c>
      <c r="AD14" s="13" t="str">
        <f>IF(ISERROR(VLOOKUP(Q14,$A$3:$A$38,1,FALSE)),R14,"N/A")</f>
        <v>N/A</v>
      </c>
      <c r="AE14" s="6">
        <f>IF(ISERROR(VLOOKUP(S14,$A$40:$A$59,1,FALSE)),S14,CONCATENATE(TEXT(S14,"d-mmm-yy"),"   Modified"))</f>
        <v>43496</v>
      </c>
      <c r="AF14" s="13" t="str">
        <f>IF(ISERROR(VLOOKUP(S14,$A$3:$A$38,1,FALSE)),T14,"N/A")</f>
        <v>1-7</v>
      </c>
      <c r="AG14" s="6">
        <f>IF(ISERROR(VLOOKUP(U14,$A$40:$A$59,1,FALSE)),U14,CONCATENATE(TEXT(U14,"d-mmm-yy"),"   Modified"))</f>
        <v>43497</v>
      </c>
      <c r="AH14" s="16" t="str">
        <f>IF(ISERROR(VLOOKUP(U14,$A$3:$A$38,1,FALSE)),V14,"N/A")</f>
        <v>2-7</v>
      </c>
    </row>
    <row r="15" spans="1:34" x14ac:dyDescent="0.25">
      <c r="A15" s="57">
        <v>43539</v>
      </c>
      <c r="B15" s="58" t="s">
        <v>19</v>
      </c>
      <c r="C15" s="58" t="s">
        <v>177</v>
      </c>
      <c r="D15" s="59"/>
      <c r="E15" s="60"/>
      <c r="F15" s="61"/>
      <c r="G15" s="61"/>
      <c r="H15" s="62"/>
      <c r="L15" s="282"/>
      <c r="M15" s="271">
        <f>IF(AND(ISERROR(VLOOKUP(M14,$A$3:$A$38,1,FALSE)),ISERROR(VLOOKUP(M14,$E$3:$E$28,1,FALSE))),U11+1,U11)</f>
        <v>11</v>
      </c>
      <c r="N15" s="272"/>
      <c r="O15" s="273">
        <f>IF(AND(ISERROR(VLOOKUP(O14,$A$3:$A$38,1,FALSE)),ISERROR(VLOOKUP(O14,$E$3:$E$28,1,FALSE))),M15+1,M15)</f>
        <v>12</v>
      </c>
      <c r="P15" s="272"/>
      <c r="Q15" s="273">
        <f>IF(AND(ISERROR(VLOOKUP(Q14,$A$3:$A$38,1,FALSE)),ISERROR(VLOOKUP(Q14,$E$3:$E$28,1,FALSE))),O15+1,O15)</f>
        <v>12</v>
      </c>
      <c r="R15" s="272"/>
      <c r="S15" s="273">
        <f>IF(AND(ISERROR(VLOOKUP(S14,$A$3:$A$38,1,FALSE)),ISERROR(VLOOKUP(S14,$E$3:$E$28,1,FALSE))),Q15+1,Q15)</f>
        <v>13</v>
      </c>
      <c r="T15" s="272"/>
      <c r="U15" s="273">
        <f>IF(AND(ISERROR(VLOOKUP(U14,$A$3:$A$38,1,FALSE)),ISERROR(VLOOKUP(U14,$E$3:$E$28,1,FALSE))),S15+1,S15)</f>
        <v>14</v>
      </c>
      <c r="V15" s="274"/>
      <c r="X15" s="282"/>
      <c r="Y15" s="269" t="str">
        <f>IF(M16="NONE",IF(M17="HOLIDAY",IF(VLOOKUP(M14,$A$3:$D$38,2,FALSE)="","",VLOOKUP(M14,$A$3:$D$38,2,FALSE)),IF(VLOOKUP(M14,$E$3:$H$38,2,FALSE)="","",VLOOKUP(M14,$E$3:$H$38,2,FALSE))),IF(VLOOKUP(M15,Lessons!$W$3:$AA$82,3,FALSE)="","",VLOOKUP(M15,Lessons!$W$3:$AA$82,3,FALSE)))</f>
        <v>Lesson 6:</v>
      </c>
      <c r="Z15" s="270"/>
      <c r="AA15" s="269" t="str">
        <f>IF(O16="NONE",IF(O17="HOLIDAY",IF(VLOOKUP(O14,$A$3:$D$38,2,FALSE)="","",VLOOKUP(O14,$A$3:$D$38,2,FALSE)),IF(VLOOKUP(O14,$E$3:$H$38,2,FALSE)="","",VLOOKUP(O14,$E$3:$H$38,2,FALSE))),IF(VLOOKUP(O15,Lessons!$W$3:$AA$82,3,FALSE)="","",VLOOKUP(O15,Lessons!$W$3:$AA$82,3,FALSE)))</f>
        <v>Lesson 6:</v>
      </c>
      <c r="AB15" s="270"/>
      <c r="AC15" s="269" t="str">
        <f>IF(Q16="NONE",IF(Q17="HOLIDAY",IF(VLOOKUP(Q14,$A$3:$D$38,2,FALSE)="","",VLOOKUP(Q14,$A$3:$D$38,2,FALSE)),IF(VLOOKUP(Q14,$E$3:$H$38,2,FALSE)="","",VLOOKUP(Q14,$E$3:$H$38,2,FALSE))),IF(VLOOKUP(Q15,Lessons!$W$3:$AA$82,3,FALSE)="","",VLOOKUP(Q15,Lessons!$W$3:$AA$82,3,FALSE)))</f>
        <v>No Class</v>
      </c>
      <c r="AD15" s="270"/>
      <c r="AE15" s="269" t="str">
        <f>IF(S16="NONE",IF(S17="HOLIDAY",IF(VLOOKUP(S14,$A$3:$D$38,2,FALSE)="","",VLOOKUP(S14,$A$3:$D$38,2,FALSE)),IF(VLOOKUP(S14,$E$3:$H$38,2,FALSE)="","",VLOOKUP(S14,$E$3:$H$38,2,FALSE))),IF(VLOOKUP(S15,Lessons!$W$3:$AA$82,3,FALSE)="","",VLOOKUP(S15,Lessons!$W$3:$AA$82,3,FALSE)))</f>
        <v>Lesson 7:</v>
      </c>
      <c r="AF15" s="270"/>
      <c r="AG15" s="269" t="str">
        <f>IF(U16="NONE",IF(U17="HOLIDAY",IF(VLOOKUP(U14,$A$3:$D$38,2,FALSE)="","",VLOOKUP(U14,$A$3:$D$38,2,FALSE)),IF(VLOOKUP(U14,$E$3:$H$38,2,FALSE)="","",VLOOKUP(U14,$E$3:$H$38,2,FALSE))),IF(VLOOKUP(U15,Lessons!$W$3:$AA$82,3,FALSE)="","",VLOOKUP(U15,Lessons!$W$3:$AA$82,3,FALSE)))</f>
        <v>Lesson 7:</v>
      </c>
      <c r="AH15" s="270"/>
    </row>
    <row r="16" spans="1:34" x14ac:dyDescent="0.25">
      <c r="A16" s="49">
        <v>43551</v>
      </c>
      <c r="B16" s="50" t="s">
        <v>19</v>
      </c>
      <c r="C16" s="50" t="s">
        <v>119</v>
      </c>
      <c r="D16" s="51"/>
      <c r="E16" s="49"/>
      <c r="F16" s="50"/>
      <c r="G16" s="50"/>
      <c r="H16" s="52"/>
      <c r="L16" s="283"/>
      <c r="M16" s="275">
        <f>IF(AND(ISERROR(VLOOKUP(M14,$A$3:$A$38,1,FALSE)),ISERROR(VLOOKUP(M14,$E$3:$E$28,1,FALSE))),M15,"NONE")</f>
        <v>11</v>
      </c>
      <c r="N16" s="276"/>
      <c r="O16" s="277">
        <f>IF(AND(ISERROR(VLOOKUP(O14,$A$3:$A$38,1,FALSE)),ISERROR(VLOOKUP(O14,$E$3:$E$28,1,FALSE))),O15,"NONE")</f>
        <v>12</v>
      </c>
      <c r="P16" s="276"/>
      <c r="Q16" s="277" t="str">
        <f>IF(AND(ISERROR(VLOOKUP(Q14,$A$3:$A$38,1,FALSE)),ISERROR(VLOOKUP(Q14,$E$3:$E$28,1,FALSE))),Q15,"NONE")</f>
        <v>NONE</v>
      </c>
      <c r="R16" s="276"/>
      <c r="S16" s="277">
        <f>IF(AND(ISERROR(VLOOKUP(S14,$A$3:$A$38,1,FALSE)),ISERROR(VLOOKUP(S14,$E$3:$E$28,1,FALSE))),S15,"NONE")</f>
        <v>13</v>
      </c>
      <c r="T16" s="276"/>
      <c r="U16" s="277">
        <f>IF(AND(ISERROR(VLOOKUP(U14,$A$3:$A$38,1,FALSE)),ISERROR(VLOOKUP(U14,$E$3:$E$28,1,FALSE))),U15,"NONE")</f>
        <v>14</v>
      </c>
      <c r="V16" s="278"/>
      <c r="X16" s="283"/>
      <c r="Y16" s="279" t="str">
        <f>IF(M16="NONE",IF(M17="HOLIDAY",IF(VLOOKUP(M14,$A$3:$D$38,3,FALSE)="","",VLOOKUP(M14,$A$3:$D$38,3,FALSE)),IF(VLOOKUP(M14,$E$3:$H$38,3,FALSE)="","",VLOOKUP(M14,$E$3:$H$38,3,FALSE))),IF(VLOOKUP(M15,Lessons!$W$3:$AA$82,4,FALSE)="","",VLOOKUP(M15,Lessons!$W$3:$AA$82,4,FALSE)))</f>
        <v xml:space="preserve">Discrete Random Variables/PMFs </v>
      </c>
      <c r="Z16" s="280"/>
      <c r="AA16" s="279" t="str">
        <f>IF(O16="NONE",IF(O17="HOLIDAY",IF(VLOOKUP(O14,$A$3:$D$38,3,FALSE)="","",VLOOKUP(O14,$A$3:$D$38,3,FALSE)),IF(VLOOKUP(O14,$E$3:$H$38,3,FALSE)="","",VLOOKUP(O14,$E$3:$H$38,3,FALSE))),IF(VLOOKUP(O15,Lessons!$W$3:$AA$82,4,FALSE)="","",VLOOKUP(O15,Lessons!$W$3:$AA$82,4,FALSE)))</f>
        <v xml:space="preserve">Discrete Random Variables/PMFs </v>
      </c>
      <c r="AB16" s="280"/>
      <c r="AC16" s="279" t="str">
        <f>IF(Q16="NONE",IF(Q17="HOLIDAY",IF(VLOOKUP(Q14,$A$3:$D$38,3,FALSE)="","",VLOOKUP(Q14,$A$3:$D$38,3,FALSE)),IF(VLOOKUP(Q14,$E$3:$H$38,3,FALSE)="","",VLOOKUP(Q14,$E$3:$H$38,3,FALSE))),IF(VLOOKUP(Q15,Lessons!$W$3:$AA$82,4,FALSE)="","",VLOOKUP(Q15,Lessons!$W$3:$AA$82,4,FALSE)))</f>
        <v>Study Day</v>
      </c>
      <c r="AD16" s="280"/>
      <c r="AE16" s="279" t="str">
        <f>IF(S16="NONE",IF(S17="HOLIDAY",IF(VLOOKUP(S14,$A$3:$D$38,3,FALSE)="","",VLOOKUP(S14,$A$3:$D$38,3,FALSE)),IF(VLOOKUP(S14,$E$3:$H$38,3,FALSE)="","",VLOOKUP(S14,$E$3:$H$38,3,FALSE))),IF(VLOOKUP(S15,Lessons!$W$3:$AA$82,4,FALSE)="","",VLOOKUP(S15,Lessons!$W$3:$AA$82,4,FALSE)))</f>
        <v xml:space="preserve">Discrete CDFs, </v>
      </c>
      <c r="AF16" s="280"/>
      <c r="AG16" s="279" t="str">
        <f>IF(U16="NONE",IF(U17="HOLIDAY",IF(VLOOKUP(U14,$A$3:$D$38,3,FALSE)="","",VLOOKUP(U14,$A$3:$D$38,3,FALSE)),IF(VLOOKUP(U14,$E$3:$H$38,3,FALSE)="","",VLOOKUP(U14,$E$3:$H$38,3,FALSE))),IF(VLOOKUP(U15,Lessons!$W$3:$AA$82,4,FALSE)="","",VLOOKUP(U15,Lessons!$W$3:$AA$82,4,FALSE)))</f>
        <v xml:space="preserve">Discrete CDFs, </v>
      </c>
      <c r="AH16" s="280"/>
    </row>
    <row r="17" spans="1:34" ht="15.75" thickBot="1" x14ac:dyDescent="0.3">
      <c r="A17" s="57">
        <v>43558</v>
      </c>
      <c r="B17" s="58" t="s">
        <v>19</v>
      </c>
      <c r="C17" s="58" t="s">
        <v>119</v>
      </c>
      <c r="D17" s="59"/>
      <c r="E17" s="60"/>
      <c r="F17" s="61"/>
      <c r="G17" s="61"/>
      <c r="H17" s="62"/>
      <c r="L17" s="284"/>
      <c r="M17" s="265" t="str">
        <f>IF(M16="NONE",IF(ISERROR(VLOOKUP(M14,$A$3:$A$38,1,FALSE)),"DROP","HOLIDAY"),"")</f>
        <v/>
      </c>
      <c r="N17" s="266"/>
      <c r="O17" s="267" t="str">
        <f>IF(O16="NONE",IF(ISERROR(VLOOKUP(O14,$A$3:$A$38,1,FALSE)),"DROP","HOLIDAY"),"")</f>
        <v/>
      </c>
      <c r="P17" s="266"/>
      <c r="Q17" s="267" t="str">
        <f>IF(Q16="NONE",IF(ISERROR(VLOOKUP(Q14,$A$3:$A$38,1,FALSE)),"DROP","HOLIDAY"),"")</f>
        <v>HOLIDAY</v>
      </c>
      <c r="R17" s="266"/>
      <c r="S17" s="267" t="str">
        <f>IF(S16="NONE",IF(ISERROR(VLOOKUP(S14,$A$3:$A$38,1,FALSE)),"DROP","HOLIDAY"),"")</f>
        <v/>
      </c>
      <c r="T17" s="266"/>
      <c r="U17" s="267" t="str">
        <f>IF(U16="NONE",IF(ISERROR(VLOOKUP(U14,$A$3:$A$38,1,FALSE)),"DROP","HOLIDAY"),"")</f>
        <v/>
      </c>
      <c r="V17" s="268"/>
      <c r="X17" s="284"/>
      <c r="Y17" s="263" t="str">
        <f>IF(M16="NONE",IF(M17="HOLIDAY",IF(VLOOKUP(M14,$A$3:$D$38,4,FALSE)="","",VLOOKUP(M14,$A$3:$D$38,4,FALSE)),IF(VLOOKUP(M14,$E$3:$H$38,4,FALSE)="","",VLOOKUP(M14,$E$3:$H$38,4,FALSE))),IF(VLOOKUP(M15,Lessons!$W$3:$AA$82,5,FALSE)="","",VLOOKUP(M15,Lessons!$W$3:$AA$82,5,FALSE)))</f>
        <v>Block 1 Problem Set due</v>
      </c>
      <c r="Z17" s="264"/>
      <c r="AA17" s="263" t="str">
        <f>IF(O16="NONE",IF(O17="HOLIDAY",IF(VLOOKUP(O14,$A$3:$D$38,4,FALSE)="","",VLOOKUP(O14,$A$3:$D$38,4,FALSE)),IF(VLOOKUP(O14,$E$3:$H$38,4,FALSE)="","",VLOOKUP(O14,$E$3:$H$38,4,FALSE))),IF(VLOOKUP(O15,Lessons!$W$3:$AA$82,5,FALSE)="","",VLOOKUP(O15,Lessons!$W$3:$AA$82,5,FALSE)))</f>
        <v>Block 1 Problem Set due</v>
      </c>
      <c r="AB17" s="264"/>
      <c r="AC17" s="263" t="str">
        <f>IF(Q16="NONE",IF(Q17="HOLIDAY",IF(VLOOKUP(Q14,$A$3:$D$38,4,FALSE)="","",VLOOKUP(Q14,$A$3:$D$38,4,FALSE)),IF(VLOOKUP(Q14,$E$3:$H$38,4,FALSE)="","",VLOOKUP(Q14,$E$3:$H$38,4,FALSE))),IF(VLOOKUP(Q15,Lessons!$W$3:$AA$82,5,FALSE)="","",VLOOKUP(Q15,Lessons!$W$3:$AA$82,5,FALSE)))</f>
        <v/>
      </c>
      <c r="AD17" s="264"/>
      <c r="AE17" s="263" t="str">
        <f>IF(S16="NONE",IF(S17="HOLIDAY",IF(VLOOKUP(S14,$A$3:$D$38,4,FALSE)="","",VLOOKUP(S14,$A$3:$D$38,4,FALSE)),IF(VLOOKUP(S14,$E$3:$H$38,4,FALSE)="","",VLOOKUP(S14,$E$3:$H$38,4,FALSE))),IF(VLOOKUP(S15,Lessons!$W$3:$AA$82,5,FALSE)="","",VLOOKUP(S15,Lessons!$W$3:$AA$82,5,FALSE)))</f>
        <v xml:space="preserve">Expected Value and Variance </v>
      </c>
      <c r="AF17" s="264"/>
      <c r="AG17" s="263" t="str">
        <f>IF(U16="NONE",IF(U17="HOLIDAY",IF(VLOOKUP(U14,$A$3:$D$38,4,FALSE)="","",VLOOKUP(U14,$A$3:$D$38,4,FALSE)),IF(VLOOKUP(U14,$E$3:$H$38,4,FALSE)="","",VLOOKUP(U14,$E$3:$H$38,4,FALSE))),IF(VLOOKUP(U15,Lessons!$W$3:$AA$82,5,FALSE)="","",VLOOKUP(U15,Lessons!$W$3:$AA$82,5,FALSE)))</f>
        <v xml:space="preserve">Expected Value and Variance </v>
      </c>
      <c r="AH17" s="264"/>
    </row>
    <row r="18" spans="1:34" x14ac:dyDescent="0.25">
      <c r="A18" s="49">
        <v>43572</v>
      </c>
      <c r="B18" s="50" t="s">
        <v>19</v>
      </c>
      <c r="C18" s="50" t="s">
        <v>119</v>
      </c>
      <c r="D18" s="51"/>
      <c r="E18" s="49"/>
      <c r="F18" s="50"/>
      <c r="G18" s="50"/>
      <c r="H18" s="52"/>
      <c r="L18" s="281">
        <v>5</v>
      </c>
      <c r="M18" s="6">
        <f t="shared" ref="M18" si="10">M14+7</f>
        <v>43500</v>
      </c>
      <c r="N18" s="13" t="str">
        <f>IF(ISERROR(VLOOKUP(M18,$A$3:$A$38,1,FALSE)),IF(LEFT(V14,1)="1",CONCATENATE("2",RIGHT(V14,LEN(V14)-1)),CONCATENATE("1-",RIGHT(V14,LEN(V14)-2)+1)),V14)</f>
        <v>1-8</v>
      </c>
      <c r="O18" s="4">
        <f t="shared" ref="O18" si="11">M18+1</f>
        <v>43501</v>
      </c>
      <c r="P18" s="13" t="str">
        <f>IF(ISERROR(VLOOKUP(O18,$A$3:$A$38,1,FALSE)),IF(LEFT(N18,1)="1",CONCATENATE("2",RIGHT(N18,LEN(N18)-1)),CONCATENATE("1-",RIGHT(N18,LEN(N18)-2)+1)),N18)</f>
        <v>2-8</v>
      </c>
      <c r="Q18" s="4">
        <f t="shared" ref="Q18" si="12">O18+1</f>
        <v>43502</v>
      </c>
      <c r="R18" s="13" t="str">
        <f>IF(ISERROR(VLOOKUP(Q18,$A$3:$A$38,1,FALSE)),IF(LEFT(P18,1)="1",CONCATENATE("2",RIGHT(P18,LEN(P18)-1)),CONCATENATE("1-",RIGHT(P18,LEN(P18)-2)+1)),P18)</f>
        <v>1-9</v>
      </c>
      <c r="S18" s="4">
        <f t="shared" ref="S18" si="13">Q18+1</f>
        <v>43503</v>
      </c>
      <c r="T18" s="13" t="str">
        <f>IF(ISERROR(VLOOKUP(S18,$A$3:$A$38,1,FALSE)),IF(LEFT(R18,1)="1",CONCATENATE("2",RIGHT(R18,LEN(R18)-1)),CONCATENATE("1-",RIGHT(R18,LEN(R18)-2)+1)),R18)</f>
        <v>2-9</v>
      </c>
      <c r="U18" s="4">
        <f t="shared" ref="U18" si="14">S18+1</f>
        <v>43504</v>
      </c>
      <c r="V18" s="16" t="str">
        <f>IF(ISERROR(VLOOKUP(U18,$A$3:$A$38,1,FALSE)),IF(LEFT(T18,1)="1",CONCATENATE("2",RIGHT(T18,LEN(T18)-1)),CONCATENATE("1-",RIGHT(T18,LEN(T18)-2)+1)),T18)</f>
        <v>1-10</v>
      </c>
      <c r="X18" s="281">
        <v>5</v>
      </c>
      <c r="Y18" s="6">
        <f>IF(ISERROR(VLOOKUP(M18,$A$40:$A$59,1,FALSE)),M18,CONCATENATE(TEXT(M18,"d-mmm-yy"),"   Modified"))</f>
        <v>43500</v>
      </c>
      <c r="Z18" s="13" t="str">
        <f>IF(ISERROR(VLOOKUP(M18,$A$3:$A$38,1,FALSE)),N18,"N/A")</f>
        <v>1-8</v>
      </c>
      <c r="AA18" s="6">
        <f>IF(ISERROR(VLOOKUP(O18,$A$40:$A$59,1,FALSE)),O18,CONCATENATE(TEXT(O18,"d-mmm-yy"),"   Modified"))</f>
        <v>43501</v>
      </c>
      <c r="AB18" s="13" t="str">
        <f>IF(ISERROR(VLOOKUP(O18,$A$3:$A$38,1,FALSE)),P18,"N/A")</f>
        <v>2-8</v>
      </c>
      <c r="AC18" s="6">
        <f>IF(ISERROR(VLOOKUP(Q18,$A$40:$A$59,1,FALSE)),Q18,CONCATENATE(TEXT(Q18,"d-mmm-yy"),"   Modified"))</f>
        <v>43502</v>
      </c>
      <c r="AD18" s="13" t="str">
        <f>IF(ISERROR(VLOOKUP(Q18,$A$3:$A$38,1,FALSE)),R18,"N/A")</f>
        <v>1-9</v>
      </c>
      <c r="AE18" s="6">
        <f>IF(ISERROR(VLOOKUP(S18,$A$40:$A$59,1,FALSE)),S18,CONCATENATE(TEXT(S18,"d-mmm-yy"),"   Modified"))</f>
        <v>43503</v>
      </c>
      <c r="AF18" s="13" t="str">
        <f>IF(ISERROR(VLOOKUP(S18,$A$3:$A$38,1,FALSE)),T18,"N/A")</f>
        <v>2-9</v>
      </c>
      <c r="AG18" s="6">
        <f>IF(ISERROR(VLOOKUP(U18,$A$40:$A$59,1,FALSE)),U18,CONCATENATE(TEXT(U18,"d-mmm-yy"),"   Modified"))</f>
        <v>43504</v>
      </c>
      <c r="AH18" s="16" t="str">
        <f>IF(ISERROR(VLOOKUP(U18,$A$3:$A$38,1,FALSE)),V18,"N/A")</f>
        <v>1-10</v>
      </c>
    </row>
    <row r="19" spans="1:34" x14ac:dyDescent="0.25">
      <c r="A19" s="57">
        <v>43586</v>
      </c>
      <c r="B19" s="58" t="s">
        <v>19</v>
      </c>
      <c r="C19" s="58" t="s">
        <v>119</v>
      </c>
      <c r="D19" s="59"/>
      <c r="E19" s="60"/>
      <c r="F19" s="61"/>
      <c r="G19" s="61"/>
      <c r="H19" s="62"/>
      <c r="L19" s="282"/>
      <c r="M19" s="271">
        <f>IF(AND(ISERROR(VLOOKUP(M18,$A$3:$A$38,1,FALSE)),ISERROR(VLOOKUP(M18,$E$3:$E$28,1,FALSE))),U15+1,U15)</f>
        <v>15</v>
      </c>
      <c r="N19" s="272"/>
      <c r="O19" s="273">
        <f>IF(AND(ISERROR(VLOOKUP(O18,$A$3:$A$38,1,FALSE)),ISERROR(VLOOKUP(O18,$E$3:$E$28,1,FALSE))),M19+1,M19)</f>
        <v>16</v>
      </c>
      <c r="P19" s="272"/>
      <c r="Q19" s="273">
        <f>IF(AND(ISERROR(VLOOKUP(Q18,$A$3:$A$38,1,FALSE)),ISERROR(VLOOKUP(Q18,$E$3:$E$28,1,FALSE))),O19+1,O19)</f>
        <v>17</v>
      </c>
      <c r="R19" s="272"/>
      <c r="S19" s="273">
        <f>IF(AND(ISERROR(VLOOKUP(S18,$A$3:$A$38,1,FALSE)),ISERROR(VLOOKUP(S18,$E$3:$E$28,1,FALSE))),Q19+1,Q19)</f>
        <v>18</v>
      </c>
      <c r="T19" s="272"/>
      <c r="U19" s="273">
        <f>IF(AND(ISERROR(VLOOKUP(U18,$A$3:$A$38,1,FALSE)),ISERROR(VLOOKUP(U18,$E$3:$E$28,1,FALSE))),S19+1,S19)</f>
        <v>19</v>
      </c>
      <c r="V19" s="274"/>
      <c r="X19" s="282"/>
      <c r="Y19" s="269" t="str">
        <f>IF(M20="NONE",IF(M21="HOLIDAY",IF(VLOOKUP(M18,$A$3:$D$38,2,FALSE)="","",VLOOKUP(M18,$A$3:$D$38,2,FALSE)),IF(VLOOKUP(M18,$E$3:$H$38,2,FALSE)="","",VLOOKUP(M18,$E$3:$H$38,2,FALSE))),IF(VLOOKUP(M19,Lessons!$W$3:$AA$82,3,FALSE)="","",VLOOKUP(M19,Lessons!$W$3:$AA$82,3,FALSE)))</f>
        <v>Lesson 8:</v>
      </c>
      <c r="Z19" s="270"/>
      <c r="AA19" s="273" t="str">
        <f>IF(O20="NONE",IF(O21="HOLIDAY",IF(VLOOKUP(O18,$A$3:$D$28,2,FALSE)="","",VLOOKUP(O18,$A$3:$D$28,2,FALSE)),IF(VLOOKUP(O18,$E$3:$H$28,2,FALSE)="","",VLOOKUP(O18,$E$3:$H$28,2,FALSE))),IF(VLOOKUP(O19,Lessons!$W$3:$AA$82,3,FALSE)="","",VLOOKUP(O19,Lessons!$W$3:$AA$82,3,FALSE)))</f>
        <v>Lesson 8:</v>
      </c>
      <c r="AB19" s="272"/>
      <c r="AC19" s="273" t="str">
        <f>IF(Q20="NONE",IF(Q21="HOLIDAY",IF(VLOOKUP(Q18,$A$3:$D$28,2,FALSE)="","",VLOOKUP(Q18,$A$3:$D$28,2,FALSE)),IF(VLOOKUP(Q18,$E$3:$H$28,2,FALSE)="","",VLOOKUP(Q18,$E$3:$H$28,2,FALSE))),IF(VLOOKUP(Q19,Lessons!$W$3:$AA$82,3,FALSE)="","",VLOOKUP(Q19,Lessons!$W$3:$AA$82,3,FALSE)))</f>
        <v xml:space="preserve">Lesson 9: </v>
      </c>
      <c r="AD19" s="272"/>
      <c r="AE19" s="273" t="str">
        <f>IF(S20="NONE",IF(S21="HOLIDAY",IF(VLOOKUP(S18,$A$3:$D$28,2,FALSE)="","",VLOOKUP(S18,$A$3:$D$28,2,FALSE)),IF(VLOOKUP(S18,$E$3:$H$28,2,FALSE)="","",VLOOKUP(S18,$E$3:$H$28,2,FALSE))),IF(VLOOKUP(S19,Lessons!$W$3:$AA$82,3,FALSE)="","",VLOOKUP(S19,Lessons!$W$3:$AA$82,3,FALSE)))</f>
        <v xml:space="preserve">Lesson 9: </v>
      </c>
      <c r="AF19" s="272"/>
      <c r="AG19" s="273" t="str">
        <f>IF(U20="NONE",IF(U21="HOLIDAY",IF(VLOOKUP(U18,$A$3:$D$28,2,FALSE)="","",VLOOKUP(U18,$A$3:$D$28,2,FALSE)),IF(VLOOKUP(U18,$E$3:$H$28,2,FALSE)="","",VLOOKUP(U18,$E$3:$H$28,2,FALSE))),IF(VLOOKUP(U19,Lessons!$W$3:$AA$82,3,FALSE)="","",VLOOKUP(U19,Lessons!$W$3:$AA$82,3,FALSE)))</f>
        <v xml:space="preserve">Lesson 10: </v>
      </c>
      <c r="AH19" s="274"/>
    </row>
    <row r="20" spans="1:34" x14ac:dyDescent="0.25">
      <c r="A20" s="49">
        <v>43587</v>
      </c>
      <c r="B20" s="50" t="s">
        <v>19</v>
      </c>
      <c r="C20" s="50" t="s">
        <v>178</v>
      </c>
      <c r="D20" s="51"/>
      <c r="E20" s="49"/>
      <c r="F20" s="50"/>
      <c r="G20" s="50"/>
      <c r="H20" s="52"/>
      <c r="L20" s="283"/>
      <c r="M20" s="275">
        <f>IF(AND(ISERROR(VLOOKUP(M18,$A$3:$A$38,1,FALSE)),ISERROR(VLOOKUP(M18,$E$3:$E$28,1,FALSE))),M19,"NONE")</f>
        <v>15</v>
      </c>
      <c r="N20" s="276"/>
      <c r="O20" s="277">
        <f>IF(AND(ISERROR(VLOOKUP(O18,$A$3:$A$38,1,FALSE)),ISERROR(VLOOKUP(O18,$E$3:$E$28,1,FALSE))),O19,"NONE")</f>
        <v>16</v>
      </c>
      <c r="P20" s="276"/>
      <c r="Q20" s="277">
        <f>IF(AND(ISERROR(VLOOKUP(Q18,$A$3:$A$38,1,FALSE)),ISERROR(VLOOKUP(Q18,$E$3:$E$28,1,FALSE))),Q19,"NONE")</f>
        <v>17</v>
      </c>
      <c r="R20" s="276"/>
      <c r="S20" s="277">
        <f>IF(AND(ISERROR(VLOOKUP(S18,$A$3:$A$38,1,FALSE)),ISERROR(VLOOKUP(S18,$E$3:$E$28,1,FALSE))),S19,"NONE")</f>
        <v>18</v>
      </c>
      <c r="T20" s="276"/>
      <c r="U20" s="277">
        <f>IF(AND(ISERROR(VLOOKUP(U18,$A$3:$A$38,1,FALSE)),ISERROR(VLOOKUP(U18,$E$3:$E$28,1,FALSE))),U19,"NONE")</f>
        <v>19</v>
      </c>
      <c r="V20" s="278"/>
      <c r="X20" s="283"/>
      <c r="Y20" s="279" t="str">
        <f>IF(M20="NONE",IF(M21="HOLIDAY",IF(VLOOKUP(M18,$A$3:$D$38,3,FALSE)="","",VLOOKUP(M18,$A$3:$D$38,3,FALSE)),IF(VLOOKUP(M18,$E$3:$H$38,3,FALSE)="","",VLOOKUP(M18,$E$3:$H$38,3,FALSE))),IF(VLOOKUP(M19,Lessons!$W$3:$AA$82,4,FALSE)="","",VLOOKUP(M19,Lessons!$W$3:$AA$82,4,FALSE)))</f>
        <v>The Binomial</v>
      </c>
      <c r="Z20" s="280"/>
      <c r="AA20" s="277" t="str">
        <f>IF(O20="NONE",IF(O21="HOLIDAY",IF(VLOOKUP(O18,$A$3:$D$28,3,FALSE)="","",VLOOKUP(O18,$A$3:$D$28,3,FALSE)),IF(VLOOKUP(O18,$E$3:$H$28,3,FALSE)="","",VLOOKUP(O18,$E$3:$H$28,3,FALSE))),IF(VLOOKUP(O19,Lessons!$W$3:$AA$82,4,FALSE)="","",VLOOKUP(O19,Lessons!$W$3:$AA$82,4,FALSE)))</f>
        <v>The Binomial</v>
      </c>
      <c r="AB20" s="276"/>
      <c r="AC20" s="277" t="str">
        <f>IF(Q20="NONE",IF(Q21="HOLIDAY",IF(VLOOKUP(Q18,$A$3:$D$28,3,FALSE)="","",VLOOKUP(Q18,$A$3:$D$28,3,FALSE)),IF(VLOOKUP(Q18,$E$3:$H$28,3,FALSE)="","",VLOOKUP(Q18,$E$3:$H$28,3,FALSE))),IF(VLOOKUP(Q19,Lessons!$W$3:$AA$82,4,FALSE)="","",VLOOKUP(Q19,Lessons!$W$3:$AA$82,4,FALSE)))</f>
        <v>Probability Density</v>
      </c>
      <c r="AD20" s="276"/>
      <c r="AE20" s="277" t="str">
        <f>IF(S20="NONE",IF(S21="HOLIDAY",IF(VLOOKUP(S18,$A$3:$D$28,3,FALSE)="","",VLOOKUP(S18,$A$3:$D$28,3,FALSE)),IF(VLOOKUP(S18,$E$3:$H$28,3,FALSE)="","",VLOOKUP(S18,$E$3:$H$28,3,FALSE))),IF(VLOOKUP(S19,Lessons!$W$3:$AA$82,4,FALSE)="","",VLOOKUP(S19,Lessons!$W$3:$AA$82,4,FALSE)))</f>
        <v>Probability Density</v>
      </c>
      <c r="AF20" s="276"/>
      <c r="AG20" s="277" t="str">
        <f>IF(U20="NONE",IF(U21="HOLIDAY",IF(VLOOKUP(U18,$A$3:$D$28,3,FALSE)="","",VLOOKUP(U18,$A$3:$D$28,3,FALSE)),IF(VLOOKUP(U18,$E$3:$H$28,3,FALSE)="","",VLOOKUP(U18,$E$3:$H$28,3,FALSE))),IF(VLOOKUP(U19,Lessons!$W$3:$AA$82,4,FALSE)="","",VLOOKUP(U19,Lessons!$W$3:$AA$82,4,FALSE)))</f>
        <v>Cumulative Distribution Functions</v>
      </c>
      <c r="AH20" s="278"/>
    </row>
    <row r="21" spans="1:34" ht="15.75" thickBot="1" x14ac:dyDescent="0.3">
      <c r="A21" s="57">
        <v>43592</v>
      </c>
      <c r="B21" s="58" t="s">
        <v>19</v>
      </c>
      <c r="C21" s="58" t="s">
        <v>119</v>
      </c>
      <c r="D21" s="59"/>
      <c r="E21" s="60"/>
      <c r="F21" s="61"/>
      <c r="G21" s="61"/>
      <c r="H21" s="62"/>
      <c r="L21" s="284"/>
      <c r="M21" s="265" t="str">
        <f>IF(M20="NONE",IF(ISERROR(VLOOKUP(M18,$A$3:$A$38,1,FALSE)),"DROP","HOLIDAY"),"")</f>
        <v/>
      </c>
      <c r="N21" s="266"/>
      <c r="O21" s="267" t="str">
        <f>IF(O20="NONE",IF(ISERROR(VLOOKUP(O18,$A$3:$A$38,1,FALSE)),"DROP","HOLIDAY"),"")</f>
        <v/>
      </c>
      <c r="P21" s="266"/>
      <c r="Q21" s="267" t="str">
        <f>IF(Q20="NONE",IF(ISERROR(VLOOKUP(Q18,$A$3:$A$38,1,FALSE)),"DROP","HOLIDAY"),"")</f>
        <v/>
      </c>
      <c r="R21" s="266"/>
      <c r="S21" s="267" t="str">
        <f>IF(S20="NONE",IF(ISERROR(VLOOKUP(S18,$A$3:$A$38,1,FALSE)),"DROP","HOLIDAY"),"")</f>
        <v/>
      </c>
      <c r="T21" s="266"/>
      <c r="U21" s="267" t="str">
        <f>IF(U20="NONE",IF(ISERROR(VLOOKUP(U18,$A$3:$A$38,1,FALSE)),"DROP","HOLIDAY"),"")</f>
        <v/>
      </c>
      <c r="V21" s="268"/>
      <c r="X21" s="284"/>
      <c r="Y21" s="263" t="str">
        <f>IF(M20="NONE",IF(M21="HOLIDAY",IF(VLOOKUP(M18,$A$3:$D$38,4,FALSE)="","",VLOOKUP(M18,$A$3:$D$38,4,FALSE)),IF(VLOOKUP(M18,$E$3:$H$38,4,FALSE)="","",VLOOKUP(M18,$E$3:$H$38,4,FALSE))),IF(VLOOKUP(M19,Lessons!$W$3:$AA$82,5,FALSE)="","",VLOOKUP(M19,Lessons!$W$3:$AA$82,5,FALSE)))</f>
        <v>Probability Distribution</v>
      </c>
      <c r="Z21" s="264"/>
      <c r="AA21" s="267" t="str">
        <f>IF(O20="NONE",IF(O21="HOLIDAY",IF(VLOOKUP(O18,$A$3:$D$28,4,FALSE)="","",VLOOKUP(O18,$A$3:$D$28,4,FALSE)),IF(VLOOKUP(O18,$E$3:$H$28,4,FALSE)="","",VLOOKUP(O18,$E$3:$H$28,4,FALSE))),IF(VLOOKUP(O19,Lessons!$W$3:$AA$82,5,FALSE)="","",VLOOKUP(O19,Lessons!$W$3:$AA$82,5,FALSE)))</f>
        <v>Probability Distribution</v>
      </c>
      <c r="AB21" s="266"/>
      <c r="AC21" s="267" t="str">
        <f>IF(Q20="NONE",IF(Q21="HOLIDAY",IF(VLOOKUP(Q18,$A$3:$D$28,4,FALSE)="","",VLOOKUP(Q18,$A$3:$D$28,4,FALSE)),IF(VLOOKUP(Q18,$E$3:$H$28,4,FALSE)="","",VLOOKUP(Q18,$E$3:$H$28,4,FALSE))),IF(VLOOKUP(Q19,Lessons!$W$3:$AA$82,5,FALSE)="","",VLOOKUP(Q19,Lessons!$W$3:$AA$82,5,FALSE)))</f>
        <v>Functions</v>
      </c>
      <c r="AD21" s="266"/>
      <c r="AE21" s="267" t="str">
        <f>IF(S20="NONE",IF(S21="HOLIDAY",IF(VLOOKUP(S18,$A$3:$D$28,4,FALSE)="","",VLOOKUP(S18,$A$3:$D$28,4,FALSE)),IF(VLOOKUP(S18,$E$3:$H$28,4,FALSE)="","",VLOOKUP(S18,$E$3:$H$28,4,FALSE))),IF(VLOOKUP(S19,Lessons!$W$3:$AA$82,5,FALSE)="","",VLOOKUP(S19,Lessons!$W$3:$AA$82,5,FALSE)))</f>
        <v>Functions</v>
      </c>
      <c r="AF21" s="266"/>
      <c r="AG21" s="267" t="str">
        <f>IF(U20="NONE",IF(U21="HOLIDAY",IF(VLOOKUP(U18,$A$3:$D$28,4,FALSE)="","",VLOOKUP(U18,$A$3:$D$28,4,FALSE)),IF(VLOOKUP(U18,$E$3:$H$28,4,FALSE)="","",VLOOKUP(U18,$E$3:$H$28,4,FALSE))),IF(VLOOKUP(U19,Lessons!$W$3:$AA$82,5,FALSE)="","",VLOOKUP(U19,Lessons!$W$3:$AA$82,5,FALSE)))</f>
        <v>and Expected Values</v>
      </c>
      <c r="AH21" s="268"/>
    </row>
    <row r="22" spans="1:34" x14ac:dyDescent="0.25">
      <c r="A22" s="49">
        <v>43594</v>
      </c>
      <c r="B22" s="58" t="s">
        <v>19</v>
      </c>
      <c r="C22" s="50" t="s">
        <v>119</v>
      </c>
      <c r="D22" s="51"/>
      <c r="E22" s="49"/>
      <c r="F22" s="50"/>
      <c r="G22" s="50"/>
      <c r="H22" s="52"/>
      <c r="L22" s="281">
        <v>6</v>
      </c>
      <c r="M22" s="6">
        <f t="shared" ref="M22" si="15">M18+7</f>
        <v>43507</v>
      </c>
      <c r="N22" s="13" t="str">
        <f>IF(ISERROR(VLOOKUP(M22,$A$3:$A$38,1,FALSE)),IF(LEFT(V18,1)="1",CONCATENATE("2",RIGHT(V18,LEN(V18)-1)),CONCATENATE("1-",RIGHT(V18,LEN(V18)-2)+1)),V18)</f>
        <v>2-10</v>
      </c>
      <c r="O22" s="4">
        <f t="shared" ref="O22" si="16">M22+1</f>
        <v>43508</v>
      </c>
      <c r="P22" s="13" t="str">
        <f>IF(ISERROR(VLOOKUP(O22,$A$3:$A$38,1,FALSE)),IF(LEFT(N22,1)="1",CONCATENATE("2",RIGHT(N22,LEN(N22)-1)),CONCATENATE("1-",RIGHT(N22,LEN(N22)-2)+1)),N22)</f>
        <v>2-10</v>
      </c>
      <c r="Q22" s="4">
        <f t="shared" ref="Q22" si="17">O22+1</f>
        <v>43509</v>
      </c>
      <c r="R22" s="13" t="str">
        <f>IF(ISERROR(VLOOKUP(Q22,$A$3:$A$38,1,FALSE)),IF(LEFT(P22,1)="1",CONCATENATE("2",RIGHT(P22,LEN(P22)-1)),CONCATENATE("1-",RIGHT(P22,LEN(P22)-2)+1)),P22)</f>
        <v>2-10</v>
      </c>
      <c r="S22" s="4">
        <f t="shared" ref="S22" si="18">Q22+1</f>
        <v>43510</v>
      </c>
      <c r="T22" s="13" t="str">
        <f>IF(ISERROR(VLOOKUP(S22,$A$3:$A$38,1,FALSE)),IF(LEFT(R22,1)="1",CONCATENATE("2",RIGHT(R22,LEN(R22)-1)),CONCATENATE("1-",RIGHT(R22,LEN(R22)-2)+1)),R22)</f>
        <v>1-11</v>
      </c>
      <c r="U22" s="4">
        <f t="shared" ref="U22" si="19">S22+1</f>
        <v>43511</v>
      </c>
      <c r="V22" s="16" t="str">
        <f>IF(ISERROR(VLOOKUP(U22,$A$3:$A$38,1,FALSE)),IF(LEFT(T22,1)="1",CONCATENATE("2",RIGHT(T22,LEN(T22)-1)),CONCATENATE("1-",RIGHT(T22,LEN(T22)-2)+1)),T22)</f>
        <v>2-11</v>
      </c>
      <c r="X22" s="281">
        <v>6</v>
      </c>
      <c r="Y22" s="6">
        <f>IF(ISERROR(VLOOKUP(M22,$A$40:$A$59,1,FALSE)),M22,CONCATENATE(TEXT(M22,"d-mmm-yy"),"   Modified"))</f>
        <v>43507</v>
      </c>
      <c r="Z22" s="13" t="str">
        <f>IF(ISERROR(VLOOKUP(M22,$A$3:$A$38,1,FALSE)),N22,"N/A")</f>
        <v>2-10</v>
      </c>
      <c r="AA22" s="6">
        <f>IF(ISERROR(VLOOKUP(O22,$A$40:$A$59,1,FALSE)),O22,CONCATENATE(TEXT(O22,"d-mmm-yy"),"   Modified"))</f>
        <v>43508</v>
      </c>
      <c r="AB22" s="13" t="str">
        <f>IF(ISERROR(VLOOKUP(O22,$A$3:$A$38,1,FALSE)),P22,"N/A")</f>
        <v>N/A</v>
      </c>
      <c r="AC22" s="6">
        <f>IF(ISERROR(VLOOKUP(Q22,$A$40:$A$59,1,FALSE)),Q22,CONCATENATE(TEXT(Q22,"d-mmm-yy"),"   Modified"))</f>
        <v>43509</v>
      </c>
      <c r="AD22" s="13" t="str">
        <f>IF(ISERROR(VLOOKUP(Q22,$A$3:$A$38,1,FALSE)),R22,"N/A")</f>
        <v>N/A</v>
      </c>
      <c r="AE22" s="6">
        <f>IF(ISERROR(VLOOKUP(S22,$A$40:$A$59,1,FALSE)),S22,CONCATENATE(TEXT(S22,"d-mmm-yy"),"   Modified"))</f>
        <v>43510</v>
      </c>
      <c r="AF22" s="13" t="str">
        <f>IF(ISERROR(VLOOKUP(S22,$A$3:$A$38,1,FALSE)),T22,"N/A")</f>
        <v>1-11</v>
      </c>
      <c r="AG22" s="6">
        <f>IF(ISERROR(VLOOKUP(U22,$A$40:$A$59,1,FALSE)),U22,CONCATENATE(TEXT(U22,"d-mmm-yy"),"   Modified"))</f>
        <v>43511</v>
      </c>
      <c r="AH22" s="16" t="str">
        <f>IF(ISERROR(VLOOKUP(U22,$A$3:$A$38,1,FALSE)),V22,"N/A")</f>
        <v>2-11</v>
      </c>
    </row>
    <row r="23" spans="1:34" x14ac:dyDescent="0.25">
      <c r="A23" s="60">
        <v>43482</v>
      </c>
      <c r="B23" s="61" t="s">
        <v>19</v>
      </c>
      <c r="C23" s="61" t="s">
        <v>120</v>
      </c>
      <c r="D23" s="59"/>
      <c r="E23" s="60"/>
      <c r="F23" s="61"/>
      <c r="G23" s="61"/>
      <c r="H23" s="62"/>
      <c r="L23" s="282"/>
      <c r="M23" s="271">
        <f>IF(AND(ISERROR(VLOOKUP(M22,$A$3:$A$38,1,FALSE)),ISERROR(VLOOKUP(M22,$E$3:$E$28,1,FALSE))),U19+1,U19)</f>
        <v>20</v>
      </c>
      <c r="N23" s="272"/>
      <c r="O23" s="273">
        <f>IF(AND(ISERROR(VLOOKUP(O22,$A$3:$A$38,1,FALSE)),ISERROR(VLOOKUP(O22,$E$3:$E$28,1,FALSE))),M23+1,M23)</f>
        <v>20</v>
      </c>
      <c r="P23" s="272"/>
      <c r="Q23" s="273">
        <f>IF(AND(ISERROR(VLOOKUP(Q22,$A$3:$A$38,1,FALSE)),ISERROR(VLOOKUP(Q22,$E$3:$E$28,1,FALSE))),O23+1,O23)</f>
        <v>20</v>
      </c>
      <c r="R23" s="272"/>
      <c r="S23" s="273">
        <f>IF(AND(ISERROR(VLOOKUP(S22,$A$3:$A$38,1,FALSE)),ISERROR(VLOOKUP(S22,$E$3:$E$28,1,FALSE))),Q23+1,Q23)</f>
        <v>21</v>
      </c>
      <c r="T23" s="272"/>
      <c r="U23" s="273">
        <f>IF(AND(ISERROR(VLOOKUP(U22,$A$3:$A$38,1,FALSE)),ISERROR(VLOOKUP(U22,$E$3:$E$28,1,FALSE))),S23+1,S23)</f>
        <v>22</v>
      </c>
      <c r="V23" s="274"/>
      <c r="X23" s="282"/>
      <c r="Y23" s="269" t="str">
        <f>IF(M24="NONE",IF(M25="HOLIDAY",IF(VLOOKUP(M22,$A$3:$D$38,2,FALSE)="","",VLOOKUP(M22,$A$3:$D$38,2,FALSE)),IF(VLOOKUP(M22,$E$3:$H$38,2,FALSE)="","",VLOOKUP(M22,$E$3:$H$38,2,FALSE))),IF(VLOOKUP(M23,Lessons!$W$3:$AA$82,3,FALSE)="","",VLOOKUP(M23,Lessons!$W$3:$AA$82,3,FALSE)))</f>
        <v xml:space="preserve">Lesson 10: </v>
      </c>
      <c r="Z23" s="270"/>
      <c r="AA23" s="269" t="str">
        <f>IF(O24="NONE",IF(O25="HOLIDAY",IF(VLOOKUP(O22,$A$3:$D$38,2,FALSE)="","",VLOOKUP(O22,$A$3:$D$38,2,FALSE)),IF(VLOOKUP(O22,$E$3:$H$38,2,FALSE)="","",VLOOKUP(O22,$E$3:$H$38,2,FALSE))),IF(VLOOKUP(O23,Lessons!$W$3:$AA$82,3,FALSE)="","",VLOOKUP(O23,Lessons!$W$3:$AA$82,3,FALSE)))</f>
        <v>No Class</v>
      </c>
      <c r="AB23" s="270"/>
      <c r="AC23" s="269" t="str">
        <f>IF(Q24="NONE",IF(Q25="HOLIDAY",IF(VLOOKUP(Q22,$A$3:$D$38,2,FALSE)="","",VLOOKUP(Q22,$A$3:$D$38,2,FALSE)),IF(VLOOKUP(Q22,$E$3:$H$38,2,FALSE)="","",VLOOKUP(Q22,$E$3:$H$38,2,FALSE))),IF(VLOOKUP(Q23,Lessons!$W$3:$AA$82,3,FALSE)="","",VLOOKUP(Q23,Lessons!$W$3:$AA$82,3,FALSE)))</f>
        <v>No Class</v>
      </c>
      <c r="AD23" s="270"/>
      <c r="AE23" s="269" t="str">
        <f>IF(S24="NONE",IF(S25="HOLIDAY",IF(VLOOKUP(S22,$A$3:$D$38,2,FALSE)="","",VLOOKUP(S22,$A$3:$D$38,2,FALSE)),IF(VLOOKUP(S22,$E$3:$H$38,2,FALSE)="","",VLOOKUP(S22,$E$3:$H$38,2,FALSE))),IF(VLOOKUP(S23,Lessons!$W$3:$AA$82,3,FALSE)="","",VLOOKUP(S23,Lessons!$W$3:$AA$82,3,FALSE)))</f>
        <v xml:space="preserve">Lesson 11: </v>
      </c>
      <c r="AF23" s="270"/>
      <c r="AG23" s="269" t="str">
        <f>IF(U24="NONE",IF(U25="HOLIDAY",IF(VLOOKUP(U22,$A$3:$D$38,2,FALSE)="","",VLOOKUP(U22,$A$3:$D$38,2,FALSE)),IF(VLOOKUP(U22,$E$3:$H$38,2,FALSE)="","",VLOOKUP(U22,$E$3:$H$38,2,FALSE))),IF(VLOOKUP(U23,Lessons!$W$3:$AA$82,3,FALSE)="","",VLOOKUP(U23,Lessons!$W$3:$AA$82,3,FALSE)))</f>
        <v xml:space="preserve">Lesson 11: </v>
      </c>
      <c r="AH23" s="270"/>
    </row>
    <row r="24" spans="1:34" x14ac:dyDescent="0.25">
      <c r="A24" s="49">
        <v>43508</v>
      </c>
      <c r="B24" s="50" t="s">
        <v>19</v>
      </c>
      <c r="C24" s="50" t="s">
        <v>120</v>
      </c>
      <c r="D24" s="51"/>
      <c r="E24" s="49"/>
      <c r="F24" s="50"/>
      <c r="G24" s="50"/>
      <c r="H24" s="52"/>
      <c r="L24" s="283"/>
      <c r="M24" s="275">
        <f>IF(AND(ISERROR(VLOOKUP(M22,$A$3:$A$38,1,FALSE)),ISERROR(VLOOKUP(M22,$E$3:$E$28,1,FALSE))),M23,"NONE")</f>
        <v>20</v>
      </c>
      <c r="N24" s="276"/>
      <c r="O24" s="277" t="str">
        <f>IF(AND(ISERROR(VLOOKUP(O22,$A$3:$A$38,1,FALSE)),ISERROR(VLOOKUP(O22,$E$3:$E$28,1,FALSE))),O23,"NONE")</f>
        <v>NONE</v>
      </c>
      <c r="P24" s="276"/>
      <c r="Q24" s="277" t="str">
        <f>IF(AND(ISERROR(VLOOKUP(Q22,$A$3:$A$38,1,FALSE)),ISERROR(VLOOKUP(Q22,$E$3:$E$28,1,FALSE))),Q23,"NONE")</f>
        <v>NONE</v>
      </c>
      <c r="R24" s="276"/>
      <c r="S24" s="277">
        <f>IF(AND(ISERROR(VLOOKUP(S22,$A$3:$A$38,1,FALSE)),ISERROR(VLOOKUP(S22,$E$3:$E$28,1,FALSE))),S23,"NONE")</f>
        <v>21</v>
      </c>
      <c r="T24" s="276"/>
      <c r="U24" s="277">
        <f>IF(AND(ISERROR(VLOOKUP(U22,$A$3:$A$38,1,FALSE)),ISERROR(VLOOKUP(U22,$E$3:$E$28,1,FALSE))),U23,"NONE")</f>
        <v>22</v>
      </c>
      <c r="V24" s="278"/>
      <c r="X24" s="283"/>
      <c r="Y24" s="275" t="str">
        <f>IF(M24="NONE",IF(M25="HOLIDAY",IF(VLOOKUP(M22,$A$3:$D$28,3,FALSE)="","",VLOOKUP(M22,$A$3:$D$28,3,FALSE)),IF(VLOOKUP(M22,$E$3:$H$28,3,FALSE)="","",VLOOKUP(M22,$E$3:$H$28,3,FALSE))),IF(VLOOKUP(M23,Lessons!$W$3:$AA$82,4,FALSE)="","",VLOOKUP(M23,Lessons!$W$3:$AA$82,4,FALSE)))</f>
        <v>Cumulative Distribution Functions</v>
      </c>
      <c r="Z24" s="276"/>
      <c r="AA24" s="275" t="str">
        <f>IF(O24="NONE",IF(O25="HOLIDAY",IF(VLOOKUP(O22,$A$3:$D$28,3,FALSE)="","",VLOOKUP(O22,$A$3:$D$28,3,FALSE)),IF(VLOOKUP(O22,$E$3:$H$28,3,FALSE)="","",VLOOKUP(O22,$E$3:$H$28,3,FALSE))),IF(VLOOKUP(O23,Lessons!$W$3:$AA$82,4,FALSE)="","",VLOOKUP(O23,Lessons!$W$3:$AA$82,4,FALSE)))</f>
        <v>Day 1 Drop</v>
      </c>
      <c r="AB24" s="276"/>
      <c r="AC24" s="275" t="str">
        <f>IF(Q24="NONE",IF(Q25="HOLIDAY",IF(VLOOKUP(Q22,$A$3:$D$28,3,FALSE)="","",VLOOKUP(Q22,$A$3:$D$28,3,FALSE)),IF(VLOOKUP(Q22,$E$3:$H$28,3,FALSE)="","",VLOOKUP(Q22,$E$3:$H$28,3,FALSE))),IF(VLOOKUP(Q23,Lessons!$W$3:$AA$82,4,FALSE)="","",VLOOKUP(Q23,Lessons!$W$3:$AA$82,4,FALSE)))</f>
        <v>Study Day</v>
      </c>
      <c r="AD24" s="276"/>
      <c r="AE24" s="275" t="str">
        <f>IF(S24="NONE",IF(S25="HOLIDAY",IF(VLOOKUP(S22,$A$3:$D$28,3,FALSE)="","",VLOOKUP(S22,$A$3:$D$28,3,FALSE)),IF(VLOOKUP(S22,$E$3:$H$28,3,FALSE)="","",VLOOKUP(S22,$E$3:$H$28,3,FALSE))),IF(VLOOKUP(S23,Lessons!$W$3:$AA$82,4,FALSE)="","",VLOOKUP(S23,Lessons!$W$3:$AA$82,4,FALSE)))</f>
        <v>The Normal</v>
      </c>
      <c r="AF24" s="276"/>
      <c r="AG24" s="275" t="str">
        <f>IF(U24="NONE",IF(U25="HOLIDAY",IF(VLOOKUP(U22,$A$3:$D$28,3,FALSE)="","",VLOOKUP(U22,$A$3:$D$28,3,FALSE)),IF(VLOOKUP(U22,$E$3:$H$28,3,FALSE)="","",VLOOKUP(U22,$E$3:$H$28,3,FALSE))),IF(VLOOKUP(U23,Lessons!$W$3:$AA$82,4,FALSE)="","",VLOOKUP(U23,Lessons!$W$3:$AA$82,4,FALSE)))</f>
        <v>The Normal</v>
      </c>
      <c r="AH24" s="276"/>
    </row>
    <row r="25" spans="1:34" ht="15.75" thickBot="1" x14ac:dyDescent="0.3">
      <c r="A25" s="60">
        <v>43532</v>
      </c>
      <c r="B25" s="61" t="s">
        <v>19</v>
      </c>
      <c r="C25" s="61" t="s">
        <v>120</v>
      </c>
      <c r="D25" s="59"/>
      <c r="E25" s="60"/>
      <c r="F25" s="61"/>
      <c r="G25" s="61"/>
      <c r="H25" s="62"/>
      <c r="L25" s="284"/>
      <c r="M25" s="265" t="str">
        <f>IF(M24="NONE",IF(ISERROR(VLOOKUP(M22,$A$3:$A$38,1,FALSE)),"DROP","HOLIDAY"),"")</f>
        <v/>
      </c>
      <c r="N25" s="266"/>
      <c r="O25" s="267" t="str">
        <f>IF(O24="NONE",IF(ISERROR(VLOOKUP(O22,$A$3:$A$38,1,FALSE)),"DROP","HOLIDAY"),"")</f>
        <v>HOLIDAY</v>
      </c>
      <c r="P25" s="266"/>
      <c r="Q25" s="267" t="str">
        <f>IF(Q24="NONE",IF(ISERROR(VLOOKUP(Q22,$A$3:$A$38,1,FALSE)),"DROP","HOLIDAY"),"")</f>
        <v>HOLIDAY</v>
      </c>
      <c r="R25" s="266"/>
      <c r="S25" s="267" t="str">
        <f>IF(S24="NONE",IF(ISERROR(VLOOKUP(S22,$A$3:$A$38,1,FALSE)),"DROP","HOLIDAY"),"")</f>
        <v/>
      </c>
      <c r="T25" s="266"/>
      <c r="U25" s="267" t="str">
        <f>IF(U24="NONE",IF(ISERROR(VLOOKUP(U22,$A$3:$A$38,1,FALSE)),"DROP","HOLIDAY"),"")</f>
        <v/>
      </c>
      <c r="V25" s="268"/>
      <c r="X25" s="284"/>
      <c r="Y25" s="265" t="str">
        <f>IF(M24="NONE",IF(M25="HOLIDAY",IF(VLOOKUP(M22,$A$3:$D$28,4,FALSE)="","",VLOOKUP(M22,$A$3:$D$28,4,FALSE)),IF(VLOOKUP(M22,$E$3:$H$28,4,FALSE)="","",VLOOKUP(M22,$E$3:$H$28,4,FALSE))),IF(VLOOKUP(M23,Lessons!$W$3:$AA$82,5,FALSE)="","",VLOOKUP(M23,Lessons!$W$3:$AA$82,5,FALSE)))</f>
        <v>and Expected Values</v>
      </c>
      <c r="Z25" s="266"/>
      <c r="AA25" s="265" t="str">
        <f>IF(O24="NONE",IF(O25="HOLIDAY",IF(VLOOKUP(O22,$A$3:$D$28,4,FALSE)="","",VLOOKUP(O22,$A$3:$D$28,4,FALSE)),IF(VLOOKUP(O22,$E$3:$H$28,4,FALSE)="","",VLOOKUP(O22,$E$3:$H$28,4,FALSE))),IF(VLOOKUP(O23,Lessons!$W$3:$AA$82,5,FALSE)="","",VLOOKUP(O23,Lessons!$W$3:$AA$82,5,FALSE)))</f>
        <v/>
      </c>
      <c r="AB25" s="266"/>
      <c r="AC25" s="265" t="str">
        <f>IF(Q24="NONE",IF(Q25="HOLIDAY",IF(VLOOKUP(Q22,$A$3:$D$28,4,FALSE)="","",VLOOKUP(Q22,$A$3:$D$28,4,FALSE)),IF(VLOOKUP(Q22,$E$3:$H$28,4,FALSE)="","",VLOOKUP(Q22,$E$3:$H$28,4,FALSE))),IF(VLOOKUP(Q23,Lessons!$W$3:$AA$82,5,FALSE)="","",VLOOKUP(Q23,Lessons!$W$3:$AA$82,5,FALSE)))</f>
        <v/>
      </c>
      <c r="AD25" s="266"/>
      <c r="AE25" s="265" t="str">
        <f>IF(S24="NONE",IF(S25="HOLIDAY",IF(VLOOKUP(S22,$A$3:$D$28,4,FALSE)="","",VLOOKUP(S22,$A$3:$D$28,4,FALSE)),IF(VLOOKUP(S22,$E$3:$H$28,4,FALSE)="","",VLOOKUP(S22,$E$3:$H$28,4,FALSE))),IF(VLOOKUP(S23,Lessons!$W$3:$AA$82,5,FALSE)="","",VLOOKUP(S23,Lessons!$W$3:$AA$82,5,FALSE)))</f>
        <v>Distribution</v>
      </c>
      <c r="AF25" s="266"/>
      <c r="AG25" s="265" t="str">
        <f>IF(U24="NONE",IF(U25="HOLIDAY",IF(VLOOKUP(U22,$A$3:$D$28,4,FALSE)="","",VLOOKUP(U22,$A$3:$D$28,4,FALSE)),IF(VLOOKUP(U22,$E$3:$H$28,4,FALSE)="","",VLOOKUP(U22,$E$3:$H$28,4,FALSE))),IF(VLOOKUP(U23,Lessons!$W$3:$AA$82,5,FALSE)="","",VLOOKUP(U23,Lessons!$W$3:$AA$82,5,FALSE)))</f>
        <v>Distribution</v>
      </c>
      <c r="AH25" s="266"/>
    </row>
    <row r="26" spans="1:34" x14ac:dyDescent="0.25">
      <c r="A26" s="49">
        <v>43550</v>
      </c>
      <c r="B26" s="50" t="s">
        <v>19</v>
      </c>
      <c r="C26" s="50" t="s">
        <v>120</v>
      </c>
      <c r="D26" s="51"/>
      <c r="E26" s="49"/>
      <c r="F26" s="50"/>
      <c r="G26" s="50"/>
      <c r="H26" s="52"/>
      <c r="L26" s="281">
        <v>7</v>
      </c>
      <c r="M26" s="6">
        <f t="shared" ref="M26" si="20">M22+7</f>
        <v>43514</v>
      </c>
      <c r="N26" s="13" t="str">
        <f>IF(ISERROR(VLOOKUP(M26,$A$3:$A$38,1,FALSE)),IF(LEFT(V22,1)="1",CONCATENATE("2",RIGHT(V22,LEN(V22)-1)),CONCATENATE("1-",RIGHT(V22,LEN(V22)-2)+1)),V22)</f>
        <v>2-11</v>
      </c>
      <c r="O26" s="4">
        <f t="shared" ref="O26" si="21">M26+1</f>
        <v>43515</v>
      </c>
      <c r="P26" s="13" t="str">
        <f>IF(ISERROR(VLOOKUP(O26,$A$3:$A$38,1,FALSE)),IF(LEFT(N26,1)="1",CONCATENATE("2",RIGHT(N26,LEN(N26)-1)),CONCATENATE("1-",RIGHT(N26,LEN(N26)-2)+1)),N26)</f>
        <v>1-12</v>
      </c>
      <c r="Q26" s="4">
        <f t="shared" ref="Q26" si="22">O26+1</f>
        <v>43516</v>
      </c>
      <c r="R26" s="13" t="str">
        <f>IF(ISERROR(VLOOKUP(Q26,$A$3:$A$38,1,FALSE)),IF(LEFT(P26,1)="1",CONCATENATE("2",RIGHT(P26,LEN(P26)-1)),CONCATENATE("1-",RIGHT(P26,LEN(P26)-2)+1)),P26)</f>
        <v>2-12</v>
      </c>
      <c r="S26" s="4">
        <f t="shared" ref="S26" si="23">Q26+1</f>
        <v>43517</v>
      </c>
      <c r="T26" s="13" t="str">
        <f>IF(ISERROR(VLOOKUP(S26,$A$3:$A$38,1,FALSE)),IF(LEFT(R26,1)="1",CONCATENATE("2",RIGHT(R26,LEN(R26)-1)),CONCATENATE("1-",RIGHT(R26,LEN(R26)-2)+1)),R26)</f>
        <v>1-13</v>
      </c>
      <c r="U26" s="4">
        <f t="shared" ref="U26" si="24">S26+1</f>
        <v>43518</v>
      </c>
      <c r="V26" s="16" t="str">
        <f>IF(ISERROR(VLOOKUP(U26,$A$3:$A$38,1,FALSE)),IF(LEFT(T26,1)="1",CONCATENATE("2",RIGHT(T26,LEN(T26)-1)),CONCATENATE("1-",RIGHT(T26,LEN(T26)-2)+1)),T26)</f>
        <v>2-13</v>
      </c>
      <c r="X26" s="281">
        <v>7</v>
      </c>
      <c r="Y26" s="6">
        <f>IF(ISERROR(VLOOKUP(M26,$A$40:$A$59,1,FALSE)),M26,CONCATENATE(TEXT(M26,"d-mmm-yy"),"   Modified"))</f>
        <v>43514</v>
      </c>
      <c r="Z26" s="13" t="str">
        <f>IF(ISERROR(VLOOKUP(M26,$A$3:$A$38,1,FALSE)),N26,"N/A")</f>
        <v>N/A</v>
      </c>
      <c r="AA26" s="6">
        <f>IF(ISERROR(VLOOKUP(O26,$A$40:$A$59,1,FALSE)),O26,CONCATENATE(TEXT(O26,"d-mmm-yy"),"   Modified"))</f>
        <v>43515</v>
      </c>
      <c r="AB26" s="13" t="str">
        <f>IF(ISERROR(VLOOKUP(O26,$A$3:$A$38,1,FALSE)),P26,"N/A")</f>
        <v>1-12</v>
      </c>
      <c r="AC26" s="6">
        <f>IF(ISERROR(VLOOKUP(Q26,$A$40:$A$59,1,FALSE)),Q26,CONCATENATE(TEXT(Q26,"d-mmm-yy"),"   Modified"))</f>
        <v>43516</v>
      </c>
      <c r="AD26" s="13" t="str">
        <f>IF(ISERROR(VLOOKUP(Q26,$A$3:$A$38,1,FALSE)),R26,"N/A")</f>
        <v>2-12</v>
      </c>
      <c r="AE26" s="6">
        <f>IF(ISERROR(VLOOKUP(S26,$A$40:$A$59,1,FALSE)),S26,CONCATENATE(TEXT(S26,"d-mmm-yy"),"   Modified"))</f>
        <v>43517</v>
      </c>
      <c r="AF26" s="13" t="str">
        <f>IF(ISERROR(VLOOKUP(S26,$A$3:$A$38,1,FALSE)),T26,"N/A")</f>
        <v>1-13</v>
      </c>
      <c r="AG26" s="6">
        <f>IF(ISERROR(VLOOKUP(U26,$A$40:$A$59,1,FALSE)),U26,CONCATENATE(TEXT(U26,"d-mmm-yy"),"   Modified"))</f>
        <v>43518</v>
      </c>
      <c r="AH26" s="16" t="str">
        <f>IF(ISERROR(VLOOKUP(U26,$A$3:$A$38,1,FALSE)),V26,"N/A")</f>
        <v>2-13</v>
      </c>
    </row>
    <row r="27" spans="1:34" x14ac:dyDescent="0.25">
      <c r="A27" s="60">
        <v>43573</v>
      </c>
      <c r="B27" s="61" t="s">
        <v>19</v>
      </c>
      <c r="C27" s="61" t="s">
        <v>120</v>
      </c>
      <c r="D27" s="59"/>
      <c r="E27" s="60"/>
      <c r="F27" s="61"/>
      <c r="G27" s="61"/>
      <c r="H27" s="62"/>
      <c r="L27" s="282"/>
      <c r="M27" s="271">
        <f>IF(AND(ISERROR(VLOOKUP(M26,$A$3:$A$38,1,FALSE)),ISERROR(VLOOKUP(M26,$E$3:$E$28,1,FALSE))),U23+1,U23)</f>
        <v>22</v>
      </c>
      <c r="N27" s="272"/>
      <c r="O27" s="273">
        <f>IF(AND(ISERROR(VLOOKUP(O26,$A$3:$A$38,1,FALSE)),ISERROR(VLOOKUP(O26,$E$3:$E$28,1,FALSE))),M27+1,M27)</f>
        <v>23</v>
      </c>
      <c r="P27" s="272"/>
      <c r="Q27" s="273">
        <f>IF(AND(ISERROR(VLOOKUP(Q26,$A$3:$A$38,1,FALSE)),ISERROR(VLOOKUP(Q26,$E$3:$E$28,1,FALSE))),O27+1,O27)</f>
        <v>24</v>
      </c>
      <c r="R27" s="272"/>
      <c r="S27" s="273">
        <f>IF(AND(ISERROR(VLOOKUP(S26,$A$3:$A$38,1,FALSE)),ISERROR(VLOOKUP(S26,$E$3:$E$28,1,FALSE))),Q27+1,Q27)</f>
        <v>25</v>
      </c>
      <c r="T27" s="272"/>
      <c r="U27" s="273">
        <f>IF(AND(ISERROR(VLOOKUP(U26,$A$3:$A$38,1,FALSE)),ISERROR(VLOOKUP(U26,$E$3:$E$28,1,FALSE))),S27+1,S27)</f>
        <v>26</v>
      </c>
      <c r="V27" s="274"/>
      <c r="X27" s="282"/>
      <c r="Y27" s="269" t="str">
        <f>IF(M28="NONE",IF(M29="HOLIDAY",IF(VLOOKUP(M26,$A$3:$D$38,2,FALSE)="","",VLOOKUP(M26,$A$3:$D$38,2,FALSE)),IF(VLOOKUP(M26,$E$3:$H$38,2,FALSE)="","",VLOOKUP(M26,$E$3:$H$38,2,FALSE))),IF(VLOOKUP(M27,Lessons!$W$3:$AA$82,3,FALSE)="","",VLOOKUP(M27,Lessons!$W$3:$AA$82,3,FALSE)))</f>
        <v>No Class</v>
      </c>
      <c r="Z27" s="270"/>
      <c r="AA27" s="269" t="str">
        <f>IF(O28="NONE",IF(O29="HOLIDAY",IF(VLOOKUP(O26,$A$3:$D$38,2,FALSE)="","",VLOOKUP(O26,$A$3:$D$38,2,FALSE)),IF(VLOOKUP(O26,$E$3:$H$38,2,FALSE)="","",VLOOKUP(O26,$E$3:$H$38,2,FALSE))),IF(VLOOKUP(O27,Lessons!$W$3:$AA$82,3,FALSE)="","",VLOOKUP(O27,Lessons!$W$3:$AA$82,3,FALSE)))</f>
        <v>Lesson 12:</v>
      </c>
      <c r="AB27" s="270"/>
      <c r="AC27" s="269" t="str">
        <f>IF(Q28="NONE",IF(Q29="HOLIDAY",IF(VLOOKUP(Q26,$A$3:$D$38,2,FALSE)="","",VLOOKUP(Q26,$A$3:$D$38,2,FALSE)),IF(VLOOKUP(Q26,$E$3:$H$38,2,FALSE)="","",VLOOKUP(Q26,$E$3:$H$38,2,FALSE))),IF(VLOOKUP(Q27,Lessons!$W$3:$AA$82,3,FALSE)="","",VLOOKUP(Q27,Lessons!$W$3:$AA$82,3,FALSE)))</f>
        <v>Lesson 12:</v>
      </c>
      <c r="AD27" s="270"/>
      <c r="AE27" s="269" t="str">
        <f>IF(S28="NONE",IF(S29="HOLIDAY",IF(VLOOKUP(S26,$A$3:$D$38,2,FALSE)="","",VLOOKUP(S26,$A$3:$D$38,2,FALSE)),IF(VLOOKUP(S26,$E$3:$H$38,2,FALSE)="","",VLOOKUP(S26,$E$3:$H$38,2,FALSE))),IF(VLOOKUP(S27,Lessons!$W$3:$AA$82,3,FALSE)="","",VLOOKUP(S27,Lessons!$W$3:$AA$82,3,FALSE)))</f>
        <v>Lesson 13:</v>
      </c>
      <c r="AF27" s="270"/>
      <c r="AG27" s="269" t="str">
        <f>IF(U28="NONE",IF(U29="HOLIDAY",IF(VLOOKUP(U26,$A$3:$D$38,2,FALSE)="","",VLOOKUP(U26,$A$3:$D$38,2,FALSE)),IF(VLOOKUP(U26,$E$3:$H$38,2,FALSE)="","",VLOOKUP(U26,$E$3:$H$38,2,FALSE))),IF(VLOOKUP(U27,Lessons!$W$3:$AA$82,3,FALSE)="","",VLOOKUP(U27,Lessons!$W$3:$AA$82,3,FALSE)))</f>
        <v>Lesson 13:</v>
      </c>
      <c r="AH27" s="270"/>
    </row>
    <row r="28" spans="1:34" x14ac:dyDescent="0.25">
      <c r="A28" s="49">
        <v>43581</v>
      </c>
      <c r="B28" s="50" t="s">
        <v>19</v>
      </c>
      <c r="C28" s="50" t="s">
        <v>120</v>
      </c>
      <c r="D28" s="51"/>
      <c r="E28" s="49"/>
      <c r="F28" s="50"/>
      <c r="G28" s="50"/>
      <c r="H28" s="52"/>
      <c r="L28" s="283"/>
      <c r="M28" s="275" t="str">
        <f>IF(AND(ISERROR(VLOOKUP(M26,$A$3:$A$38,1,FALSE)),ISERROR(VLOOKUP(M26,$E$3:$E$28,1,FALSE))),M27,"NONE")</f>
        <v>NONE</v>
      </c>
      <c r="N28" s="276"/>
      <c r="O28" s="277">
        <f>IF(AND(ISERROR(VLOOKUP(O26,$A$3:$A$38,1,FALSE)),ISERROR(VLOOKUP(O26,$E$3:$E$28,1,FALSE))),O27,"NONE")</f>
        <v>23</v>
      </c>
      <c r="P28" s="276"/>
      <c r="Q28" s="277">
        <f>IF(AND(ISERROR(VLOOKUP(Q26,$A$3:$A$38,1,FALSE)),ISERROR(VLOOKUP(Q26,$E$3:$E$28,1,FALSE))),Q27,"NONE")</f>
        <v>24</v>
      </c>
      <c r="R28" s="276"/>
      <c r="S28" s="277">
        <f>IF(AND(ISERROR(VLOOKUP(S26,$A$3:$A$38,1,FALSE)),ISERROR(VLOOKUP(S26,$E$3:$E$28,1,FALSE))),S27,"NONE")</f>
        <v>25</v>
      </c>
      <c r="T28" s="276"/>
      <c r="U28" s="277">
        <f>IF(AND(ISERROR(VLOOKUP(U26,$A$3:$A$38,1,FALSE)),ISERROR(VLOOKUP(U26,$E$3:$E$28,1,FALSE))),U27,"NONE")</f>
        <v>26</v>
      </c>
      <c r="V28" s="278"/>
      <c r="X28" s="283"/>
      <c r="Y28" s="275" t="str">
        <f>IF(M28="NONE",IF(M29="HOLIDAY",IF(VLOOKUP(M26,$A$3:$D$28,3,FALSE)="","",VLOOKUP(M26,$A$3:$D$28,3,FALSE)),IF(VLOOKUP(M26,$E$3:$H$28,3,FALSE)="","",VLOOKUP(M26,$E$3:$H$28,3,FALSE))),IF(VLOOKUP(M27,Lessons!$W$3:$AA$82,4,FALSE)="","",VLOOKUP(M27,Lessons!$W$3:$AA$82,4,FALSE)))</f>
        <v>President's Day</v>
      </c>
      <c r="Z28" s="276"/>
      <c r="AA28" s="275" t="str">
        <f>IF(O28="NONE",IF(O29="HOLIDAY",IF(VLOOKUP(O26,$A$3:$D$28,3,FALSE)="","",VLOOKUP(O26,$A$3:$D$28,3,FALSE)),IF(VLOOKUP(O26,$E$3:$H$28,3,FALSE)="","",VLOOKUP(O26,$E$3:$H$28,3,FALSE))),IF(VLOOKUP(O27,Lessons!$W$3:$AA$82,4,FALSE)="","",VLOOKUP(O27,Lessons!$W$3:$AA$82,4,FALSE)))</f>
        <v>Block 2 WPR</v>
      </c>
      <c r="AB28" s="276"/>
      <c r="AC28" s="275" t="str">
        <f>IF(Q28="NONE",IF(Q29="HOLIDAY",IF(VLOOKUP(Q26,$A$3:$D$28,3,FALSE)="","",VLOOKUP(Q26,$A$3:$D$28,3,FALSE)),IF(VLOOKUP(Q26,$E$3:$H$28,3,FALSE)="","",VLOOKUP(Q26,$E$3:$H$28,3,FALSE))),IF(VLOOKUP(Q27,Lessons!$W$3:$AA$82,4,FALSE)="","",VLOOKUP(Q27,Lessons!$W$3:$AA$82,4,FALSE)))</f>
        <v>Block 2 WPR</v>
      </c>
      <c r="AD28" s="276"/>
      <c r="AE28" s="275" t="str">
        <f>IF(S28="NONE",IF(S29="HOLIDAY",IF(VLOOKUP(S26,$A$3:$D$28,3,FALSE)="","",VLOOKUP(S26,$A$3:$D$28,3,FALSE)),IF(VLOOKUP(S26,$E$3:$H$28,3,FALSE)="","",VLOOKUP(S26,$E$3:$H$28,3,FALSE))),IF(VLOOKUP(S27,Lessons!$W$3:$AA$82,4,FALSE)="","",VLOOKUP(S27,Lessons!$W$3:$AA$82,4,FALSE)))</f>
        <v>Descriptive</v>
      </c>
      <c r="AF28" s="276"/>
      <c r="AG28" s="275" t="str">
        <f>IF(U28="NONE",IF(U29="HOLIDAY",IF(VLOOKUP(U26,$A$3:$D$28,3,FALSE)="","",VLOOKUP(U26,$A$3:$D$28,3,FALSE)),IF(VLOOKUP(U26,$E$3:$H$28,3,FALSE)="","",VLOOKUP(U26,$E$3:$H$28,3,FALSE))),IF(VLOOKUP(U27,Lessons!$W$3:$AA$82,4,FALSE)="","",VLOOKUP(U27,Lessons!$W$3:$AA$82,4,FALSE)))</f>
        <v>Descriptive</v>
      </c>
      <c r="AH28" s="276"/>
    </row>
    <row r="29" spans="1:34" ht="15.75" thickBot="1" x14ac:dyDescent="0.3">
      <c r="A29" s="60">
        <v>43588</v>
      </c>
      <c r="B29" s="61" t="s">
        <v>19</v>
      </c>
      <c r="C29" s="61" t="s">
        <v>120</v>
      </c>
      <c r="D29" s="59"/>
      <c r="L29" s="284"/>
      <c r="M29" s="265" t="str">
        <f>IF(M28="NONE",IF(ISERROR(VLOOKUP(M26,$A$3:$A$38,1,FALSE)),"DROP","HOLIDAY"),"")</f>
        <v>HOLIDAY</v>
      </c>
      <c r="N29" s="266"/>
      <c r="O29" s="267" t="str">
        <f>IF(O28="NONE",IF(ISERROR(VLOOKUP(O26,$A$3:$A$38,1,FALSE)),"DROP","HOLIDAY"),"")</f>
        <v/>
      </c>
      <c r="P29" s="266"/>
      <c r="Q29" s="267" t="str">
        <f>IF(Q28="NONE",IF(ISERROR(VLOOKUP(Q26,$A$3:$A$38,1,FALSE)),"DROP","HOLIDAY"),"")</f>
        <v/>
      </c>
      <c r="R29" s="266"/>
      <c r="S29" s="267" t="str">
        <f>IF(S28="NONE",IF(ISERROR(VLOOKUP(S26,$A$3:$A$38,1,FALSE)),"DROP","HOLIDAY"),"")</f>
        <v/>
      </c>
      <c r="T29" s="266"/>
      <c r="U29" s="267" t="str">
        <f>IF(U28="NONE",IF(ISERROR(VLOOKUP(U26,$A$3:$A$38,1,FALSE)),"DROP","HOLIDAY"),"")</f>
        <v/>
      </c>
      <c r="V29" s="268"/>
      <c r="X29" s="284"/>
      <c r="Y29" s="265" t="str">
        <f>IF(M28="NONE",IF(M29="HOLIDAY",IF(VLOOKUP(M26,$A$3:$D$28,4,FALSE)="","",VLOOKUP(M26,$A$3:$D$28,4,FALSE)),IF(VLOOKUP(M26,$E$3:$H$28,4,FALSE)="","",VLOOKUP(M26,$E$3:$H$28,4,FALSE))),IF(VLOOKUP(M27,Lessons!$W$3:$AA$82,5,FALSE)="","",VLOOKUP(M27,Lessons!$W$3:$AA$82,5,FALSE)))</f>
        <v/>
      </c>
      <c r="Z29" s="266"/>
      <c r="AA29" s="265" t="str">
        <f>IF(O28="NONE",IF(O29="HOLIDAY",IF(VLOOKUP(O26,$A$3:$D$28,4,FALSE)="","",VLOOKUP(O26,$A$3:$D$28,4,FALSE)),IF(VLOOKUP(O26,$E$3:$H$28,4,FALSE)="","",VLOOKUP(O26,$E$3:$H$28,4,FALSE))),IF(VLOOKUP(O27,Lessons!$W$3:$AA$82,5,FALSE)="","",VLOOKUP(O27,Lessons!$W$3:$AA$82,5,FALSE)))</f>
        <v>In Class</v>
      </c>
      <c r="AB29" s="266"/>
      <c r="AC29" s="265" t="str">
        <f>IF(Q28="NONE",IF(Q29="HOLIDAY",IF(VLOOKUP(Q26,$A$3:$D$28,4,FALSE)="","",VLOOKUP(Q26,$A$3:$D$28,4,FALSE)),IF(VLOOKUP(Q26,$E$3:$H$28,4,FALSE)="","",VLOOKUP(Q26,$E$3:$H$28,4,FALSE))),IF(VLOOKUP(Q27,Lessons!$W$3:$AA$82,5,FALSE)="","",VLOOKUP(Q27,Lessons!$W$3:$AA$82,5,FALSE)))</f>
        <v>In Class</v>
      </c>
      <c r="AD29" s="266"/>
      <c r="AE29" s="265" t="str">
        <f>IF(S28="NONE",IF(S29="HOLIDAY",IF(VLOOKUP(S26,$A$3:$D$28,4,FALSE)="","",VLOOKUP(S26,$A$3:$D$28,4,FALSE)),IF(VLOOKUP(S26,$E$3:$H$28,4,FALSE)="","",VLOOKUP(S26,$E$3:$H$28,4,FALSE))),IF(VLOOKUP(S27,Lessons!$W$3:$AA$82,5,FALSE)="","",VLOOKUP(S27,Lessons!$W$3:$AA$82,5,FALSE)))</f>
        <v>Statistics</v>
      </c>
      <c r="AF29" s="266"/>
      <c r="AG29" s="265" t="str">
        <f>IF(U28="NONE",IF(U29="HOLIDAY",IF(VLOOKUP(U26,$A$3:$D$28,4,FALSE)="","",VLOOKUP(U26,$A$3:$D$28,4,FALSE)),IF(VLOOKUP(U26,$E$3:$H$28,4,FALSE)="","",VLOOKUP(U26,$E$3:$H$28,4,FALSE))),IF(VLOOKUP(U27,Lessons!$W$3:$AA$82,5,FALSE)="","",VLOOKUP(U27,Lessons!$W$3:$AA$82,5,FALSE)))</f>
        <v>Statistics</v>
      </c>
      <c r="AH29" s="266"/>
    </row>
    <row r="30" spans="1:34" x14ac:dyDescent="0.25">
      <c r="A30" s="49">
        <v>43591</v>
      </c>
      <c r="B30" s="50" t="s">
        <v>19</v>
      </c>
      <c r="C30" s="50" t="s">
        <v>120</v>
      </c>
      <c r="D30" s="51"/>
      <c r="L30" s="281">
        <v>8</v>
      </c>
      <c r="M30" s="6">
        <f t="shared" ref="M30" si="25">M26+7</f>
        <v>43521</v>
      </c>
      <c r="N30" s="13" t="str">
        <f>IF(ISERROR(VLOOKUP(M30,$A$3:$A$38,1,FALSE)),IF(LEFT(V26,1)="1",CONCATENATE("2",RIGHT(V26,LEN(V26)-1)),CONCATENATE("1-",RIGHT(V26,LEN(V26)-2)+1)),V26)</f>
        <v>1-14</v>
      </c>
      <c r="O30" s="4">
        <f t="shared" ref="O30" si="26">M30+1</f>
        <v>43522</v>
      </c>
      <c r="P30" s="13" t="str">
        <f>IF(ISERROR(VLOOKUP(O30,$A$3:$A$38,1,FALSE)),IF(LEFT(N30,1)="1",CONCATENATE("2",RIGHT(N30,LEN(N30)-1)),CONCATENATE("1-",RIGHT(N30,LEN(N30)-2)+1)),N30)</f>
        <v>2-14</v>
      </c>
      <c r="Q30" s="4">
        <f t="shared" ref="Q30" si="27">O30+1</f>
        <v>43523</v>
      </c>
      <c r="R30" s="13" t="str">
        <f>IF(ISERROR(VLOOKUP(Q30,$A$3:$A$38,1,FALSE)),IF(LEFT(P30,1)="1",CONCATENATE("2",RIGHT(P30,LEN(P30)-1)),CONCATENATE("1-",RIGHT(P30,LEN(P30)-2)+1)),P30)</f>
        <v>2-14</v>
      </c>
      <c r="S30" s="4">
        <f t="shared" ref="S30" si="28">Q30+1</f>
        <v>43524</v>
      </c>
      <c r="T30" s="13" t="str">
        <f>IF(ISERROR(VLOOKUP(S30,$A$3:$A$38,1,FALSE)),IF(LEFT(R30,1)="1",CONCATENATE("2",RIGHT(R30,LEN(R30)-1)),CONCATENATE("1-",RIGHT(R30,LEN(R30)-2)+1)),R30)</f>
        <v>1-15</v>
      </c>
      <c r="U30" s="4">
        <f t="shared" ref="U30" si="29">S30+1</f>
        <v>43525</v>
      </c>
      <c r="V30" s="16" t="str">
        <f>IF(ISERROR(VLOOKUP(U30,$A$3:$A$38,1,FALSE)),IF(LEFT(T30,1)="1",CONCATENATE("2",RIGHT(T30,LEN(T30)-1)),CONCATENATE("1-",RIGHT(T30,LEN(T30)-2)+1)),T30)</f>
        <v>2-15</v>
      </c>
      <c r="X30" s="281">
        <v>8</v>
      </c>
      <c r="Y30" s="6">
        <f>IF(ISERROR(VLOOKUP(M30,$A$40:$A$59,1,FALSE)),M30,CONCATENATE(TEXT(M30,"d-mmm-yy"),"   Modified"))</f>
        <v>43521</v>
      </c>
      <c r="Z30" s="13" t="str">
        <f>IF(ISERROR(VLOOKUP(M30,$A$3:$A$38,1,FALSE)),N30,"N/A")</f>
        <v>1-14</v>
      </c>
      <c r="AA30" s="6">
        <f>IF(ISERROR(VLOOKUP(O30,$A$40:$A$59,1,FALSE)),O30,CONCATENATE(TEXT(O30,"d-mmm-yy"),"   Modified"))</f>
        <v>43522</v>
      </c>
      <c r="AB30" s="13" t="str">
        <f>IF(ISERROR(VLOOKUP(O30,$A$3:$A$38,1,FALSE)),P30,"N/A")</f>
        <v>2-14</v>
      </c>
      <c r="AC30" s="6">
        <f>IF(ISERROR(VLOOKUP(Q30,$A$40:$A$59,1,FALSE)),Q30,CONCATENATE(TEXT(Q30,"d-mmm-yy"),"   Modified"))</f>
        <v>43523</v>
      </c>
      <c r="AD30" s="13" t="str">
        <f>IF(ISERROR(VLOOKUP(Q30,$A$3:$A$38,1,FALSE)),R30,"N/A")</f>
        <v>N/A</v>
      </c>
      <c r="AE30" s="6">
        <f>IF(ISERROR(VLOOKUP(S30,$A$40:$A$59,1,FALSE)),S30,CONCATENATE(TEXT(S30,"d-mmm-yy"),"   Modified"))</f>
        <v>43524</v>
      </c>
      <c r="AF30" s="13" t="str">
        <f>IF(ISERROR(VLOOKUP(S30,$A$3:$A$38,1,FALSE)),T30,"N/A")</f>
        <v>1-15</v>
      </c>
      <c r="AG30" s="6" t="str">
        <f>IF(ISERROR(VLOOKUP(U30,$A$40:$A$59,1,FALSE)),U30,CONCATENATE(TEXT(U30,"d-mmm-yy"),"   Modified"))</f>
        <v>1-Mar-19   Modified</v>
      </c>
      <c r="AH30" s="16" t="str">
        <f>IF(ISERROR(VLOOKUP(U30,$A$3:$A$38,1,FALSE)),V30,"N/A")</f>
        <v>2-15</v>
      </c>
    </row>
    <row r="31" spans="1:34" x14ac:dyDescent="0.25">
      <c r="A31" s="60">
        <v>43593</v>
      </c>
      <c r="B31" s="61" t="s">
        <v>19</v>
      </c>
      <c r="C31" s="61" t="s">
        <v>120</v>
      </c>
      <c r="D31" s="59"/>
      <c r="L31" s="282"/>
      <c r="M31" s="271">
        <f>IF(AND(ISERROR(VLOOKUP(M30,$A$3:$A$38,1,FALSE)),ISERROR(VLOOKUP(M30,$E$3:$E$28,1,FALSE))),U27+1,U27)</f>
        <v>27</v>
      </c>
      <c r="N31" s="272"/>
      <c r="O31" s="273">
        <f>IF(AND(ISERROR(VLOOKUP(O30,$A$3:$A$38,1,FALSE)),ISERROR(VLOOKUP(O30,$E$3:$E$28,1,FALSE))),M31+1,M31)</f>
        <v>28</v>
      </c>
      <c r="P31" s="272"/>
      <c r="Q31" s="273">
        <f>IF(AND(ISERROR(VLOOKUP(Q30,$A$3:$A$38,1,FALSE)),ISERROR(VLOOKUP(Q30,$E$3:$E$28,1,FALSE))),O31+1,O31)</f>
        <v>28</v>
      </c>
      <c r="R31" s="272"/>
      <c r="S31" s="273">
        <f>IF(AND(ISERROR(VLOOKUP(S30,$A$3:$A$38,1,FALSE)),ISERROR(VLOOKUP(S30,$E$3:$E$28,1,FALSE))),Q31+1,Q31)</f>
        <v>29</v>
      </c>
      <c r="T31" s="272"/>
      <c r="U31" s="273">
        <f>IF(AND(ISERROR(VLOOKUP(U30,$A$3:$A$38,1,FALSE)),ISERROR(VLOOKUP(U30,$E$3:$E$28,1,FALSE))),S31+1,S31)</f>
        <v>30</v>
      </c>
      <c r="V31" s="274"/>
      <c r="X31" s="282"/>
      <c r="Y31" s="269" t="str">
        <f>IF(M32="NONE",IF(M33="HOLIDAY",IF(VLOOKUP(M30,$A$3:$D$38,2,FALSE)="","",VLOOKUP(M30,$A$3:$D$38,2,FALSE)),IF(VLOOKUP(M30,$E$3:$H$38,2,FALSE)="","",VLOOKUP(M30,$E$3:$H$38,2,FALSE))),IF(VLOOKUP(M31,Lessons!$W$3:$AA$82,3,FALSE)="","",VLOOKUP(M31,Lessons!$W$3:$AA$82,3,FALSE)))</f>
        <v>Lesson 14:</v>
      </c>
      <c r="Z31" s="270"/>
      <c r="AA31" s="269" t="str">
        <f>IF(O32="NONE",IF(O33="HOLIDAY",IF(VLOOKUP(O30,$A$3:$D$38,2,FALSE)="","",VLOOKUP(O30,$A$3:$D$38,2,FALSE)),IF(VLOOKUP(O30,$E$3:$H$38,2,FALSE)="","",VLOOKUP(O30,$E$3:$H$38,2,FALSE))),IF(VLOOKUP(O31,Lessons!$W$3:$AA$82,3,FALSE)="","",VLOOKUP(O31,Lessons!$W$3:$AA$82,3,FALSE)))</f>
        <v>Lesson 14:</v>
      </c>
      <c r="AB31" s="270"/>
      <c r="AC31" s="269" t="str">
        <f>IF(Q32="NONE",IF(Q33="HOLIDAY",IF(VLOOKUP(Q30,$A$3:$D$38,2,FALSE)="","",VLOOKUP(Q30,$A$3:$D$38,2,FALSE)),IF(VLOOKUP(Q30,$E$3:$H$38,2,FALSE)="","",VLOOKUP(Q30,$E$3:$H$38,2,FALSE))),IF(VLOOKUP(Q31,Lessons!$W$3:$AA$82,3,FALSE)="","",VLOOKUP(Q31,Lessons!$W$3:$AA$82,3,FALSE)))</f>
        <v>No Class</v>
      </c>
      <c r="AD31" s="270"/>
      <c r="AE31" s="269" t="str">
        <f>IF(S32="NONE",IF(S33="HOLIDAY",IF(VLOOKUP(S30,$A$3:$D$38,2,FALSE)="","",VLOOKUP(S30,$A$3:$D$38,2,FALSE)),IF(VLOOKUP(S30,$E$3:$H$38,2,FALSE)="","",VLOOKUP(S30,$E$3:$H$38,2,FALSE))),IF(VLOOKUP(S31,Lessons!$W$3:$AA$82,3,FALSE)="","",VLOOKUP(S31,Lessons!$W$3:$AA$82,3,FALSE)))</f>
        <v xml:space="preserve">Lesson 15: </v>
      </c>
      <c r="AF31" s="270"/>
      <c r="AG31" s="269" t="str">
        <f>IF(U32="NONE",IF(U33="HOLIDAY",IF(VLOOKUP(U30,$A$3:$D$38,2,FALSE)="","",VLOOKUP(U30,$A$3:$D$38,2,FALSE)),IF(VLOOKUP(U30,$E$3:$H$38,2,FALSE)="","",VLOOKUP(U30,$E$3:$H$38,2,FALSE))),IF(VLOOKUP(U31,Lessons!$W$3:$AA$82,3,FALSE)="","",VLOOKUP(U31,Lessons!$W$3:$AA$82,3,FALSE)))</f>
        <v xml:space="preserve">Lesson 15: </v>
      </c>
      <c r="AH31" s="270"/>
    </row>
    <row r="32" spans="1:34" x14ac:dyDescent="0.25">
      <c r="A32" s="49">
        <v>43595</v>
      </c>
      <c r="B32" s="50" t="s">
        <v>19</v>
      </c>
      <c r="C32" s="50" t="s">
        <v>120</v>
      </c>
      <c r="D32" s="51"/>
      <c r="L32" s="283"/>
      <c r="M32" s="275">
        <f>IF(AND(ISERROR(VLOOKUP(M30,$A$3:$A$38,1,FALSE)),ISERROR(VLOOKUP(M30,$E$3:$E$28,1,FALSE))),M31,"NONE")</f>
        <v>27</v>
      </c>
      <c r="N32" s="276"/>
      <c r="O32" s="277">
        <f>IF(AND(ISERROR(VLOOKUP(O30,$A$3:$A$38,1,FALSE)),ISERROR(VLOOKUP(O30,$E$3:$E$28,1,FALSE))),O31,"NONE")</f>
        <v>28</v>
      </c>
      <c r="P32" s="276"/>
      <c r="Q32" s="277" t="str">
        <f>IF(AND(ISERROR(VLOOKUP(Q30,$A$3:$A$38,1,FALSE)),ISERROR(VLOOKUP(Q30,$E$3:$E$28,1,FALSE))),Q31,"NONE")</f>
        <v>NONE</v>
      </c>
      <c r="R32" s="276"/>
      <c r="S32" s="277">
        <f>IF(AND(ISERROR(VLOOKUP(S30,$A$3:$A$38,1,FALSE)),ISERROR(VLOOKUP(S30,$E$3:$E$28,1,FALSE))),S31,"NONE")</f>
        <v>29</v>
      </c>
      <c r="T32" s="276"/>
      <c r="U32" s="277">
        <f>IF(AND(ISERROR(VLOOKUP(U30,$A$3:$A$38,1,FALSE)),ISERROR(VLOOKUP(U30,$E$3:$E$28,1,FALSE))),U31,"NONE")</f>
        <v>30</v>
      </c>
      <c r="V32" s="278"/>
      <c r="X32" s="283"/>
      <c r="Y32" s="275" t="str">
        <f>IF(M32="NONE",IF(M33="HOLIDAY",IF(VLOOKUP(M30,$A$3:$D$28,3,FALSE)="","",VLOOKUP(M30,$A$3:$D$28,3,FALSE)),IF(VLOOKUP(M30,$E$3:$H$28,3,FALSE)="","",VLOOKUP(M30,$E$3:$H$28,3,FALSE))),IF(VLOOKUP(M31,Lessons!$W$3:$AA$82,4,FALSE)="","",VLOOKUP(M31,Lessons!$W$3:$AA$82,4,FALSE)))</f>
        <v>Distribution of the Sample Mean</v>
      </c>
      <c r="Z32" s="276"/>
      <c r="AA32" s="275" t="str">
        <f>IF(O32="NONE",IF(O33="HOLIDAY",IF(VLOOKUP(O30,$A$3:$D$28,3,FALSE)="","",VLOOKUP(O30,$A$3:$D$28,3,FALSE)),IF(VLOOKUP(O30,$E$3:$H$28,3,FALSE)="","",VLOOKUP(O30,$E$3:$H$28,3,FALSE))),IF(VLOOKUP(O31,Lessons!$W$3:$AA$82,4,FALSE)="","",VLOOKUP(O31,Lessons!$W$3:$AA$82,4,FALSE)))</f>
        <v>Distribution of the Sample Mean</v>
      </c>
      <c r="AB32" s="276"/>
      <c r="AC32" s="275" t="str">
        <f>IF(Q32="NONE",IF(Q33="HOLIDAY",IF(VLOOKUP(Q30,$A$3:$D$28,3,FALSE)="","",VLOOKUP(Q30,$A$3:$D$28,3,FALSE)),IF(VLOOKUP(Q30,$E$3:$H$28,3,FALSE)="","",VLOOKUP(Q30,$E$3:$H$28,3,FALSE))),IF(VLOOKUP(Q31,Lessons!$W$3:$AA$82,4,FALSE)="","",VLOOKUP(Q31,Lessons!$W$3:$AA$82,4,FALSE)))</f>
        <v>Study Day</v>
      </c>
      <c r="AD32" s="276"/>
      <c r="AE32" s="275" t="str">
        <f>IF(S32="NONE",IF(S33="HOLIDAY",IF(VLOOKUP(S30,$A$3:$D$28,3,FALSE)="","",VLOOKUP(S30,$A$3:$D$28,3,FALSE)),IF(VLOOKUP(S30,$E$3:$H$28,3,FALSE)="","",VLOOKUP(S30,$E$3:$H$28,3,FALSE))),IF(VLOOKUP(S31,Lessons!$W$3:$AA$82,4,FALSE)="","",VLOOKUP(S31,Lessons!$W$3:$AA$82,4,FALSE)))</f>
        <v>Point Estimation and</v>
      </c>
      <c r="AF32" s="276"/>
      <c r="AG32" s="275" t="str">
        <f>IF(U32="NONE",IF(U33="HOLIDAY",IF(VLOOKUP(U30,$A$3:$D$28,3,FALSE)="","",VLOOKUP(U30,$A$3:$D$28,3,FALSE)),IF(VLOOKUP(U30,$E$3:$H$28,3,FALSE)="","",VLOOKUP(U30,$E$3:$H$28,3,FALSE))),IF(VLOOKUP(U31,Lessons!$W$3:$AA$82,4,FALSE)="","",VLOOKUP(U31,Lessons!$W$3:$AA$82,4,FALSE)))</f>
        <v>Point Estimation and</v>
      </c>
      <c r="AH32" s="276"/>
    </row>
    <row r="33" spans="1:34" ht="15.75" thickBot="1" x14ac:dyDescent="0.3">
      <c r="A33" s="57">
        <v>43598</v>
      </c>
      <c r="B33" s="58" t="s">
        <v>19</v>
      </c>
      <c r="C33" s="58" t="s">
        <v>74</v>
      </c>
      <c r="D33" s="59"/>
      <c r="L33" s="284"/>
      <c r="M33" s="265" t="str">
        <f>IF(M32="NONE",IF(ISERROR(VLOOKUP(M30,$A$3:$A$38,1,FALSE)),"DROP","HOLIDAY"),"")</f>
        <v/>
      </c>
      <c r="N33" s="266"/>
      <c r="O33" s="267" t="str">
        <f>IF(O32="NONE",IF(ISERROR(VLOOKUP(O30,$A$3:$A$38,1,FALSE)),"DROP","HOLIDAY"),"")</f>
        <v/>
      </c>
      <c r="P33" s="266"/>
      <c r="Q33" s="267" t="str">
        <f>IF(Q32="NONE",IF(ISERROR(VLOOKUP(Q30,$A$3:$A$38,1,FALSE)),"DROP","HOLIDAY"),"")</f>
        <v>HOLIDAY</v>
      </c>
      <c r="R33" s="266"/>
      <c r="S33" s="267" t="str">
        <f>IF(S32="NONE",IF(ISERROR(VLOOKUP(S30,$A$3:$A$38,1,FALSE)),"DROP","HOLIDAY"),"")</f>
        <v/>
      </c>
      <c r="T33" s="266"/>
      <c r="U33" s="267" t="str">
        <f>IF(U32="NONE",IF(ISERROR(VLOOKUP(U30,$A$3:$A$38,1,FALSE)),"DROP","HOLIDAY"),"")</f>
        <v/>
      </c>
      <c r="V33" s="268"/>
      <c r="X33" s="284"/>
      <c r="Y33" s="265" t="str">
        <f>IF(M32="NONE",IF(M33="HOLIDAY",IF(VLOOKUP(M30,$A$3:$D$28,4,FALSE)="","",VLOOKUP(M30,$A$3:$D$28,4,FALSE)),IF(VLOOKUP(M30,$E$3:$H$28,4,FALSE)="","",VLOOKUP(M30,$E$3:$H$28,4,FALSE))),IF(VLOOKUP(M31,Lessons!$W$3:$AA$82,5,FALSE)="","",VLOOKUP(M31,Lessons!$W$3:$AA$82,5,FALSE)))</f>
        <v>and Central Limit Theorem</v>
      </c>
      <c r="Z33" s="266"/>
      <c r="AA33" s="265" t="str">
        <f>IF(O32="NONE",IF(O33="HOLIDAY",IF(VLOOKUP(O30,$A$3:$D$28,4,FALSE)="","",VLOOKUP(O30,$A$3:$D$28,4,FALSE)),IF(VLOOKUP(O30,$E$3:$H$28,4,FALSE)="","",VLOOKUP(O30,$E$3:$H$28,4,FALSE))),IF(VLOOKUP(O31,Lessons!$W$3:$AA$82,5,FALSE)="","",VLOOKUP(O31,Lessons!$W$3:$AA$82,5,FALSE)))</f>
        <v>and Central Limit Theorem</v>
      </c>
      <c r="AB33" s="266"/>
      <c r="AC33" s="265" t="str">
        <f>IF(Q32="NONE",IF(Q33="HOLIDAY",IF(VLOOKUP(Q30,$A$3:$D$28,4,FALSE)="","",VLOOKUP(Q30,$A$3:$D$28,4,FALSE)),IF(VLOOKUP(Q30,$E$3:$H$28,4,FALSE)="","",VLOOKUP(Q30,$E$3:$H$28,4,FALSE))),IF(VLOOKUP(Q31,Lessons!$W$3:$AA$82,5,FALSE)="","",VLOOKUP(Q31,Lessons!$W$3:$AA$82,5,FALSE)))</f>
        <v/>
      </c>
      <c r="AD33" s="266"/>
      <c r="AE33" s="265" t="str">
        <f>IF(S32="NONE",IF(S33="HOLIDAY",IF(VLOOKUP(S30,$A$3:$D$28,4,FALSE)="","",VLOOKUP(S30,$A$3:$D$28,4,FALSE)),IF(VLOOKUP(S30,$E$3:$H$28,4,FALSE)="","",VLOOKUP(S30,$E$3:$H$28,4,FALSE))),IF(VLOOKUP(S31,Lessons!$W$3:$AA$82,5,FALSE)="","",VLOOKUP(S31,Lessons!$W$3:$AA$82,5,FALSE)))</f>
        <v>Intro to Confidence Intervals</v>
      </c>
      <c r="AF33" s="266"/>
      <c r="AG33" s="265" t="str">
        <f>IF(U32="NONE",IF(U33="HOLIDAY",IF(VLOOKUP(U30,$A$3:$D$28,4,FALSE)="","",VLOOKUP(U30,$A$3:$D$28,4,FALSE)),IF(VLOOKUP(U30,$E$3:$H$28,4,FALSE)="","",VLOOKUP(U30,$E$3:$H$28,4,FALSE))),IF(VLOOKUP(U31,Lessons!$W$3:$AA$82,5,FALSE)="","",VLOOKUP(U31,Lessons!$W$3:$AA$82,5,FALSE)))</f>
        <v>Intro to Confidence Intervals</v>
      </c>
      <c r="AH33" s="266"/>
    </row>
    <row r="34" spans="1:34" x14ac:dyDescent="0.25">
      <c r="A34" s="49">
        <v>43599</v>
      </c>
      <c r="B34" s="50" t="s">
        <v>19</v>
      </c>
      <c r="C34" s="50" t="s">
        <v>74</v>
      </c>
      <c r="D34" s="51"/>
      <c r="L34" s="281">
        <v>9</v>
      </c>
      <c r="M34" s="6">
        <f t="shared" ref="M34" si="30">M30+7</f>
        <v>43528</v>
      </c>
      <c r="N34" s="13" t="str">
        <f>IF(ISERROR(VLOOKUP(M34,$A$3:$A$38,1,FALSE)),IF(LEFT(V30,1)="1",CONCATENATE("2",RIGHT(V30,LEN(V30)-1)),CONCATENATE("1-",RIGHT(V30,LEN(V30)-2)+1)),V30)</f>
        <v>1-16</v>
      </c>
      <c r="O34" s="4">
        <f t="shared" ref="O34" si="31">M34+1</f>
        <v>43529</v>
      </c>
      <c r="P34" s="13" t="str">
        <f>IF(ISERROR(VLOOKUP(O34,$A$3:$A$38,1,FALSE)),IF(LEFT(N34,1)="1",CONCATENATE("2",RIGHT(N34,LEN(N34)-1)),CONCATENATE("1-",RIGHT(N34,LEN(N34)-2)+1)),N34)</f>
        <v>2-16</v>
      </c>
      <c r="Q34" s="4">
        <f t="shared" ref="Q34" si="32">O34+1</f>
        <v>43530</v>
      </c>
      <c r="R34" s="13" t="str">
        <f>IF(ISERROR(VLOOKUP(Q34,$A$3:$A$38,1,FALSE)),IF(LEFT(P34,1)="1",CONCATENATE("2",RIGHT(P34,LEN(P34)-1)),CONCATENATE("1-",RIGHT(P34,LEN(P34)-2)+1)),P34)</f>
        <v>1-17</v>
      </c>
      <c r="S34" s="4">
        <f t="shared" ref="S34" si="33">Q34+1</f>
        <v>43531</v>
      </c>
      <c r="T34" s="13" t="str">
        <f>IF(ISERROR(VLOOKUP(S34,$A$3:$A$38,1,FALSE)),IF(LEFT(R34,1)="1",CONCATENATE("2",RIGHT(R34,LEN(R34)-1)),CONCATENATE("1-",RIGHT(R34,LEN(R34)-2)+1)),R34)</f>
        <v>2-17</v>
      </c>
      <c r="U34" s="4">
        <f t="shared" ref="U34" si="34">S34+1</f>
        <v>43532</v>
      </c>
      <c r="V34" s="16" t="str">
        <f>IF(ISERROR(VLOOKUP(U34,$A$3:$A$38,1,FALSE)),IF(LEFT(T34,1)="1",CONCATENATE("2",RIGHT(T34,LEN(T34)-1)),CONCATENATE("1-",RIGHT(T34,LEN(T34)-2)+1)),T34)</f>
        <v>2-17</v>
      </c>
      <c r="X34" s="281">
        <v>9</v>
      </c>
      <c r="Y34" s="6">
        <f>IF(ISERROR(VLOOKUP(M34,$A$40:$A$59,1,FALSE)),M34,CONCATENATE(TEXT(M34,"d-mmm-yy"),"   Modified"))</f>
        <v>43528</v>
      </c>
      <c r="Z34" s="13" t="str">
        <f>IF(ISERROR(VLOOKUP(M34,$A$3:$A$38,1,FALSE)),N34,"N/A")</f>
        <v>1-16</v>
      </c>
      <c r="AA34" s="6">
        <f>IF(ISERROR(VLOOKUP(O34,$A$40:$A$59,1,FALSE)),O34,CONCATENATE(TEXT(O34,"d-mmm-yy"),"   Modified"))</f>
        <v>43529</v>
      </c>
      <c r="AB34" s="13" t="str">
        <f>IF(ISERROR(VLOOKUP(O34,$A$3:$A$38,1,FALSE)),P34,"N/A")</f>
        <v>2-16</v>
      </c>
      <c r="AC34" s="6">
        <f>IF(ISERROR(VLOOKUP(Q34,$A$40:$A$59,1,FALSE)),Q34,CONCATENATE(TEXT(Q34,"d-mmm-yy"),"   Modified"))</f>
        <v>43530</v>
      </c>
      <c r="AD34" s="13" t="str">
        <f>IF(ISERROR(VLOOKUP(Q34,$A$3:$A$38,1,FALSE)),R34,"N/A")</f>
        <v>1-17</v>
      </c>
      <c r="AE34" s="6">
        <f>IF(ISERROR(VLOOKUP(S34,$A$40:$A$59,1,FALSE)),S34,CONCATENATE(TEXT(S34,"d-mmm-yy"),"   Modified"))</f>
        <v>43531</v>
      </c>
      <c r="AF34" s="13" t="str">
        <f>IF(ISERROR(VLOOKUP(S34,$A$3:$A$38,1,FALSE)),T34,"N/A")</f>
        <v>2-17</v>
      </c>
      <c r="AG34" s="6">
        <f>IF(ISERROR(VLOOKUP(U34,$A$40:$A$59,1,FALSE)),U34,CONCATENATE(TEXT(U34,"d-mmm-yy"),"   Modified"))</f>
        <v>43532</v>
      </c>
      <c r="AH34" s="16" t="str">
        <f>IF(ISERROR(VLOOKUP(U34,$A$3:$A$38,1,FALSE)),V34,"N/A")</f>
        <v>N/A</v>
      </c>
    </row>
    <row r="35" spans="1:34" x14ac:dyDescent="0.25">
      <c r="A35" s="57">
        <v>43600</v>
      </c>
      <c r="B35" s="58" t="s">
        <v>19</v>
      </c>
      <c r="C35" s="58" t="s">
        <v>74</v>
      </c>
      <c r="D35" s="59"/>
      <c r="L35" s="282"/>
      <c r="M35" s="271">
        <f>IF(AND(ISERROR(VLOOKUP(M34,$A$3:$A$38,1,FALSE)),ISERROR(VLOOKUP(M34,$E$3:$E$28,1,FALSE))),U31+1,U31)</f>
        <v>31</v>
      </c>
      <c r="N35" s="272"/>
      <c r="O35" s="273">
        <f>IF(AND(ISERROR(VLOOKUP(O34,$A$3:$A$38,1,FALSE)),ISERROR(VLOOKUP(O34,$E$3:$E$28,1,FALSE))),M35+1,M35)</f>
        <v>32</v>
      </c>
      <c r="P35" s="272"/>
      <c r="Q35" s="273">
        <f>IF(AND(ISERROR(VLOOKUP(Q34,$A$3:$A$38,1,FALSE)),ISERROR(VLOOKUP(Q34,$E$3:$E$28,1,FALSE))),O35+1,O35)</f>
        <v>33</v>
      </c>
      <c r="R35" s="272"/>
      <c r="S35" s="273">
        <f>IF(AND(ISERROR(VLOOKUP(S34,$A$3:$A$38,1,FALSE)),ISERROR(VLOOKUP(S34,$E$3:$E$28,1,FALSE))),Q35+1,Q35)</f>
        <v>34</v>
      </c>
      <c r="T35" s="272"/>
      <c r="U35" s="273">
        <f>IF(AND(ISERROR(VLOOKUP(U34,$A$3:$A$38,1,FALSE)),ISERROR(VLOOKUP(U34,$E$3:$E$28,1,FALSE))),S35+1,S35)</f>
        <v>34</v>
      </c>
      <c r="V35" s="274"/>
      <c r="X35" s="282"/>
      <c r="Y35" s="269" t="str">
        <f>IF(M36="NONE",IF(M37="HOLIDAY",IF(VLOOKUP(M34,$A$3:$D$38,2,FALSE)="","",VLOOKUP(M34,$A$3:$D$38,2,FALSE)),IF(VLOOKUP(M34,$E$3:$H$38,2,FALSE)="","",VLOOKUP(M34,$E$3:$H$38,2,FALSE))),IF(VLOOKUP(M35,Lessons!$W$3:$AA$82,3,FALSE)="","",VLOOKUP(M35,Lessons!$W$3:$AA$82,3,FALSE)))</f>
        <v xml:space="preserve">Lesson 16: </v>
      </c>
      <c r="Z35" s="270"/>
      <c r="AA35" s="269" t="str">
        <f>IF(O36="NONE",IF(O37="HOLIDAY",IF(VLOOKUP(O34,$A$3:$D$38,2,FALSE)="","",VLOOKUP(O34,$A$3:$D$38,2,FALSE)),IF(VLOOKUP(O34,$E$3:$H$38,2,FALSE)="","",VLOOKUP(O34,$E$3:$H$38,2,FALSE))),IF(VLOOKUP(O35,Lessons!$W$3:$AA$82,3,FALSE)="","",VLOOKUP(O35,Lessons!$W$3:$AA$82,3,FALSE)))</f>
        <v xml:space="preserve">Lesson 16: </v>
      </c>
      <c r="AB35" s="270"/>
      <c r="AC35" s="269" t="str">
        <f>IF(Q36="NONE",IF(Q37="HOLIDAY",IF(VLOOKUP(Q34,$A$3:$D$38,2,FALSE)="","",VLOOKUP(Q34,$A$3:$D$38,2,FALSE)),IF(VLOOKUP(Q34,$E$3:$H$38,2,FALSE)="","",VLOOKUP(Q34,$E$3:$H$38,2,FALSE))),IF(VLOOKUP(Q35,Lessons!$W$3:$AA$82,3,FALSE)="","",VLOOKUP(Q35,Lessons!$W$3:$AA$82,3,FALSE)))</f>
        <v>Lesson 17:</v>
      </c>
      <c r="AD35" s="270"/>
      <c r="AE35" s="269" t="str">
        <f>IF(S36="NONE",IF(S37="HOLIDAY",IF(VLOOKUP(S34,$A$3:$D$38,2,FALSE)="","",VLOOKUP(S34,$A$3:$D$38,2,FALSE)),IF(VLOOKUP(S34,$E$3:$H$38,2,FALSE)="","",VLOOKUP(S34,$E$3:$H$38,2,FALSE))),IF(VLOOKUP(S35,Lessons!$W$3:$AA$82,3,FALSE)="","",VLOOKUP(S35,Lessons!$W$3:$AA$82,3,FALSE)))</f>
        <v>Lesson 17:</v>
      </c>
      <c r="AF35" s="270"/>
      <c r="AG35" s="269" t="str">
        <f>IF(U36="NONE",IF(U37="HOLIDAY",IF(VLOOKUP(U34,$A$3:$D$38,2,FALSE)="","",VLOOKUP(U34,$A$3:$D$38,2,FALSE)),IF(VLOOKUP(U34,$E$3:$H$38,2,FALSE)="","",VLOOKUP(U34,$E$3:$H$38,2,FALSE))),IF(VLOOKUP(U35,Lessons!$W$3:$AA$82,3,FALSE)="","",VLOOKUP(U35,Lessons!$W$3:$AA$82,3,FALSE)))</f>
        <v>No Class</v>
      </c>
      <c r="AH35" s="270"/>
    </row>
    <row r="36" spans="1:34" x14ac:dyDescent="0.25">
      <c r="A36" s="49">
        <v>43601</v>
      </c>
      <c r="B36" s="50" t="s">
        <v>19</v>
      </c>
      <c r="C36" s="50" t="s">
        <v>74</v>
      </c>
      <c r="D36" s="51"/>
      <c r="L36" s="283"/>
      <c r="M36" s="275">
        <f>IF(AND(ISERROR(VLOOKUP(M34,$A$3:$A$38,1,FALSE)),ISERROR(VLOOKUP(M34,$E$3:$E$28,1,FALSE))),M35,"NONE")</f>
        <v>31</v>
      </c>
      <c r="N36" s="276"/>
      <c r="O36" s="277">
        <f>IF(AND(ISERROR(VLOOKUP(O34,$A$3:$A$38,1,FALSE)),ISERROR(VLOOKUP(O34,$E$3:$E$28,1,FALSE))),O35,"NONE")</f>
        <v>32</v>
      </c>
      <c r="P36" s="276"/>
      <c r="Q36" s="277">
        <f>IF(AND(ISERROR(VLOOKUP(Q34,$A$3:$A$38,1,FALSE)),ISERROR(VLOOKUP(Q34,$E$3:$E$28,1,FALSE))),Q35,"NONE")</f>
        <v>33</v>
      </c>
      <c r="R36" s="276"/>
      <c r="S36" s="277">
        <f>IF(AND(ISERROR(VLOOKUP(S34,$A$3:$A$38,1,FALSE)),ISERROR(VLOOKUP(S34,$E$3:$E$28,1,FALSE))),S35,"NONE")</f>
        <v>34</v>
      </c>
      <c r="T36" s="276"/>
      <c r="U36" s="277" t="str">
        <f>IF(AND(ISERROR(VLOOKUP(U34,$A$3:$A$38,1,FALSE)),ISERROR(VLOOKUP(U34,$E$3:$E$28,1,FALSE))),U35,"NONE")</f>
        <v>NONE</v>
      </c>
      <c r="V36" s="278"/>
      <c r="X36" s="283"/>
      <c r="Y36" s="275" t="str">
        <f>IF(M36="NONE",IF(M37="HOLIDAY",IF(VLOOKUP(M34,$A$3:$D$28,3,FALSE)="","",VLOOKUP(M34,$A$3:$D$28,3,FALSE)),IF(VLOOKUP(M34,$E$3:$H$28,3,FALSE)="","",VLOOKUP(M34,$E$3:$H$28,3,FALSE))),IF(VLOOKUP(M35,Lessons!$W$3:$AA$82,4,FALSE)="","",VLOOKUP(M35,Lessons!$W$3:$AA$82,4,FALSE)))</f>
        <v>Confidence Intervals for Pop. Mean</v>
      </c>
      <c r="Z36" s="276"/>
      <c r="AA36" s="275" t="str">
        <f>IF(O36="NONE",IF(O37="HOLIDAY",IF(VLOOKUP(O34,$A$3:$D$28,3,FALSE)="","",VLOOKUP(O34,$A$3:$D$28,3,FALSE)),IF(VLOOKUP(O34,$E$3:$H$28,3,FALSE)="","",VLOOKUP(O34,$E$3:$H$28,3,FALSE))),IF(VLOOKUP(O35,Lessons!$W$3:$AA$82,4,FALSE)="","",VLOOKUP(O35,Lessons!$W$3:$AA$82,4,FALSE)))</f>
        <v>Confidence Intervals for Pop. Mean</v>
      </c>
      <c r="AB36" s="276"/>
      <c r="AC36" s="275" t="str">
        <f>IF(Q36="NONE",IF(Q37="HOLIDAY",IF(VLOOKUP(Q34,$A$3:$D$28,3,FALSE)="","",VLOOKUP(Q34,$A$3:$D$28,3,FALSE)),IF(VLOOKUP(Q34,$E$3:$H$28,3,FALSE)="","",VLOOKUP(Q34,$E$3:$H$28,3,FALSE))),IF(VLOOKUP(Q35,Lessons!$W$3:$AA$82,4,FALSE)="","",VLOOKUP(Q35,Lessons!$W$3:$AA$82,4,FALSE)))</f>
        <v>Introduction to Hypothesis Testing</v>
      </c>
      <c r="AD36" s="276"/>
      <c r="AE36" s="275" t="str">
        <f>IF(S36="NONE",IF(S37="HOLIDAY",IF(VLOOKUP(S34,$A$3:$D$28,3,FALSE)="","",VLOOKUP(S34,$A$3:$D$28,3,FALSE)),IF(VLOOKUP(S34,$E$3:$H$28,3,FALSE)="","",VLOOKUP(S34,$E$3:$H$28,3,FALSE))),IF(VLOOKUP(S35,Lessons!$W$3:$AA$82,4,FALSE)="","",VLOOKUP(S35,Lessons!$W$3:$AA$82,4,FALSE)))</f>
        <v>Introduction to Hypothesis Testing</v>
      </c>
      <c r="AF36" s="276"/>
      <c r="AG36" s="275" t="str">
        <f>IF(U36="NONE",IF(U37="HOLIDAY",IF(VLOOKUP(U34,$A$3:$D$28,3,FALSE)="","",VLOOKUP(U34,$A$3:$D$28,3,FALSE)),IF(VLOOKUP(U34,$E$3:$H$28,3,FALSE)="","",VLOOKUP(U34,$E$3:$H$28,3,FALSE))),IF(VLOOKUP(U35,Lessons!$W$3:$AA$82,4,FALSE)="","",VLOOKUP(U35,Lessons!$W$3:$AA$82,4,FALSE)))</f>
        <v>Day 1 Drop</v>
      </c>
      <c r="AH36" s="276"/>
    </row>
    <row r="37" spans="1:34" ht="15.75" thickBot="1" x14ac:dyDescent="0.3">
      <c r="A37" s="57">
        <v>43602</v>
      </c>
      <c r="B37" s="58" t="s">
        <v>19</v>
      </c>
      <c r="C37" s="58" t="s">
        <v>74</v>
      </c>
      <c r="D37" s="59"/>
      <c r="L37" s="284"/>
      <c r="M37" s="265" t="str">
        <f>IF(M36="NONE",IF(ISERROR(VLOOKUP(M34,$A$3:$A$38,1,FALSE)),"DROP","HOLIDAY"),"")</f>
        <v/>
      </c>
      <c r="N37" s="266"/>
      <c r="O37" s="267" t="str">
        <f>IF(O36="NONE",IF(ISERROR(VLOOKUP(O34,$A$3:$A$38,1,FALSE)),"DROP","HOLIDAY"),"")</f>
        <v/>
      </c>
      <c r="P37" s="266"/>
      <c r="Q37" s="267" t="str">
        <f>IF(Q36="NONE",IF(ISERROR(VLOOKUP(Q34,$A$3:$A$38,1,FALSE)),"DROP","HOLIDAY"),"")</f>
        <v/>
      </c>
      <c r="R37" s="266"/>
      <c r="S37" s="267" t="str">
        <f>IF(S36="NONE",IF(ISERROR(VLOOKUP(S34,$A$3:$A$38,1,FALSE)),"DROP","HOLIDAY"),"")</f>
        <v/>
      </c>
      <c r="T37" s="266"/>
      <c r="U37" s="267" t="str">
        <f>IF(U36="NONE",IF(ISERROR(VLOOKUP(U34,$A$3:$A$38,1,FALSE)),"DROP","HOLIDAY"),"")</f>
        <v>HOLIDAY</v>
      </c>
      <c r="V37" s="268"/>
      <c r="X37" s="284"/>
      <c r="Y37" s="265" t="str">
        <f>IF(M36="NONE",IF(M37="HOLIDAY",IF(VLOOKUP(M34,$A$3:$D$28,4,FALSE)="","",VLOOKUP(M34,$A$3:$D$28,4,FALSE)),IF(VLOOKUP(M34,$E$3:$H$28,4,FALSE)="","",VLOOKUP(M34,$E$3:$H$28,4,FALSE))),IF(VLOOKUP(M35,Lessons!$W$3:$AA$82,5,FALSE)="","",VLOOKUP(M35,Lessons!$W$3:$AA$82,5,FALSE)))</f>
        <v>Assign Block 3 Problem Set</v>
      </c>
      <c r="Z37" s="266"/>
      <c r="AA37" s="265" t="str">
        <f>IF(O36="NONE",IF(O37="HOLIDAY",IF(VLOOKUP(O34,$A$3:$D$28,4,FALSE)="","",VLOOKUP(O34,$A$3:$D$28,4,FALSE)),IF(VLOOKUP(O34,$E$3:$H$28,4,FALSE)="","",VLOOKUP(O34,$E$3:$H$28,4,FALSE))),IF(VLOOKUP(O35,Lessons!$W$3:$AA$82,5,FALSE)="","",VLOOKUP(O35,Lessons!$W$3:$AA$82,5,FALSE)))</f>
        <v>Assign Block 3 Problem Set</v>
      </c>
      <c r="AB37" s="266"/>
      <c r="AC37" s="265" t="str">
        <f>IF(Q36="NONE",IF(Q37="HOLIDAY",IF(VLOOKUP(Q34,$A$3:$D$28,4,FALSE)="","",VLOOKUP(Q34,$A$3:$D$28,4,FALSE)),IF(VLOOKUP(Q34,$E$3:$H$28,4,FALSE)="","",VLOOKUP(Q34,$E$3:$H$28,4,FALSE))),IF(VLOOKUP(Q35,Lessons!$W$3:$AA$82,5,FALSE)="","",VLOOKUP(Q35,Lessons!$W$3:$AA$82,5,FALSE)))</f>
        <v xml:space="preserve"> </v>
      </c>
      <c r="AD37" s="266"/>
      <c r="AE37" s="265" t="str">
        <f>IF(S36="NONE",IF(S37="HOLIDAY",IF(VLOOKUP(S34,$A$3:$D$28,4,FALSE)="","",VLOOKUP(S34,$A$3:$D$28,4,FALSE)),IF(VLOOKUP(S34,$E$3:$H$28,4,FALSE)="","",VLOOKUP(S34,$E$3:$H$28,4,FALSE))),IF(VLOOKUP(S35,Lessons!$W$3:$AA$82,5,FALSE)="","",VLOOKUP(S35,Lessons!$W$3:$AA$82,5,FALSE)))</f>
        <v xml:space="preserve"> </v>
      </c>
      <c r="AF37" s="266"/>
      <c r="AG37" s="265" t="str">
        <f>IF(U36="NONE",IF(U37="HOLIDAY",IF(VLOOKUP(U34,$A$3:$D$28,4,FALSE)="","",VLOOKUP(U34,$A$3:$D$28,4,FALSE)),IF(VLOOKUP(U34,$E$3:$H$28,4,FALSE)="","",VLOOKUP(U34,$E$3:$H$28,4,FALSE))),IF(VLOOKUP(U35,Lessons!$W$3:$AA$82,5,FALSE)="","",VLOOKUP(U35,Lessons!$W$3:$AA$82,5,FALSE)))</f>
        <v/>
      </c>
      <c r="AH37" s="266"/>
    </row>
    <row r="38" spans="1:34" ht="15.75" thickBot="1" x14ac:dyDescent="0.3">
      <c r="A38" s="112"/>
      <c r="B38" s="50"/>
      <c r="C38" s="50"/>
      <c r="D38" s="51"/>
      <c r="L38" s="281">
        <v>10</v>
      </c>
      <c r="M38" s="6">
        <f t="shared" ref="M38" si="35">M34+7</f>
        <v>43535</v>
      </c>
      <c r="N38" s="13" t="str">
        <f>IF(ISERROR(VLOOKUP(M38,$A$3:$A$38,1,FALSE)),IF(LEFT(V34,1)="1",CONCATENATE("2",RIGHT(V34,LEN(V34)-1)),CONCATENATE("1-",RIGHT(V34,LEN(V34)-2)+1)),V34)</f>
        <v>2-17</v>
      </c>
      <c r="O38" s="4">
        <f t="shared" ref="O38" si="36">M38+1</f>
        <v>43536</v>
      </c>
      <c r="P38" s="13" t="str">
        <f>IF(ISERROR(VLOOKUP(O38,$A$3:$A$38,1,FALSE)),IF(LEFT(N38,1)="1",CONCATENATE("2",RIGHT(N38,LEN(N38)-1)),CONCATENATE("1-",RIGHT(N38,LEN(N38)-2)+1)),N38)</f>
        <v>2-17</v>
      </c>
      <c r="Q38" s="4">
        <f t="shared" ref="Q38" si="37">O38+1</f>
        <v>43537</v>
      </c>
      <c r="R38" s="13" t="str">
        <f>IF(ISERROR(VLOOKUP(Q38,$A$3:$A$38,1,FALSE)),IF(LEFT(P38,1)="1",CONCATENATE("2",RIGHT(P38,LEN(P38)-1)),CONCATENATE("1-",RIGHT(P38,LEN(P38)-2)+1)),P38)</f>
        <v>2-17</v>
      </c>
      <c r="S38" s="4">
        <f t="shared" ref="S38" si="38">Q38+1</f>
        <v>43538</v>
      </c>
      <c r="T38" s="13" t="str">
        <f>IF(ISERROR(VLOOKUP(S38,$A$3:$A$38,1,FALSE)),IF(LEFT(R38,1)="1",CONCATENATE("2",RIGHT(R38,LEN(R38)-1)),CONCATENATE("1-",RIGHT(R38,LEN(R38)-2)+1)),R38)</f>
        <v>2-17</v>
      </c>
      <c r="U38" s="4">
        <f t="shared" ref="U38" si="39">S38+1</f>
        <v>43539</v>
      </c>
      <c r="V38" s="16" t="str">
        <f>IF(ISERROR(VLOOKUP(U38,$A$3:$A$38,1,FALSE)),IF(LEFT(T38,1)="1",CONCATENATE("2",RIGHT(T38,LEN(T38)-1)),CONCATENATE("1-",RIGHT(T38,LEN(T38)-2)+1)),T38)</f>
        <v>2-17</v>
      </c>
      <c r="X38" s="281">
        <v>10</v>
      </c>
      <c r="Y38" s="6">
        <f>IF(ISERROR(VLOOKUP(M38,$A$40:$A$59,1,FALSE)),M38,CONCATENATE(TEXT(M38,"d-mmm-yy"),"   Modified"))</f>
        <v>43535</v>
      </c>
      <c r="Z38" s="13" t="str">
        <f>IF(ISERROR(VLOOKUP(M38,$A$3:$A$38,1,FALSE)),N38,"N/A")</f>
        <v>N/A</v>
      </c>
      <c r="AA38" s="6">
        <f>IF(ISERROR(VLOOKUP(O38,$A$40:$A$59,1,FALSE)),O38,CONCATENATE(TEXT(O38,"d-mmm-yy"),"   Modified"))</f>
        <v>43536</v>
      </c>
      <c r="AB38" s="13" t="str">
        <f>IF(ISERROR(VLOOKUP(O38,$A$3:$A$38,1,FALSE)),P38,"N/A")</f>
        <v>N/A</v>
      </c>
      <c r="AC38" s="6">
        <f>IF(ISERROR(VLOOKUP(Q38,$A$40:$A$59,1,FALSE)),Q38,CONCATENATE(TEXT(Q38,"d-mmm-yy"),"   Modified"))</f>
        <v>43537</v>
      </c>
      <c r="AD38" s="13" t="str">
        <f>IF(ISERROR(VLOOKUP(Q38,$A$3:$A$38,1,FALSE)),R38,"N/A")</f>
        <v>N/A</v>
      </c>
      <c r="AE38" s="6">
        <f>IF(ISERROR(VLOOKUP(S38,$A$40:$A$59,1,FALSE)),S38,CONCATENATE(TEXT(S38,"d-mmm-yy"),"   Modified"))</f>
        <v>43538</v>
      </c>
      <c r="AF38" s="13" t="str">
        <f>IF(ISERROR(VLOOKUP(S38,$A$3:$A$38,1,FALSE)),T38,"N/A")</f>
        <v>N/A</v>
      </c>
      <c r="AG38" s="6">
        <f>IF(ISERROR(VLOOKUP(U38,$A$40:$A$59,1,FALSE)),U38,CONCATENATE(TEXT(U38,"d-mmm-yy"),"   Modified"))</f>
        <v>43539</v>
      </c>
      <c r="AH38" s="16" t="str">
        <f>IF(ISERROR(VLOOKUP(U38,$A$3:$A$38,1,FALSE)),V38,"N/A")</f>
        <v>N/A</v>
      </c>
    </row>
    <row r="39" spans="1:34" x14ac:dyDescent="0.25">
      <c r="A39" s="116" t="s">
        <v>75</v>
      </c>
      <c r="L39" s="282"/>
      <c r="M39" s="271">
        <f>IF(AND(ISERROR(VLOOKUP(M38,$A$3:$A$38,1,FALSE)),ISERROR(VLOOKUP(M38,$E$3:$E$28,1,FALSE))),U35+1,U35)</f>
        <v>34</v>
      </c>
      <c r="N39" s="272"/>
      <c r="O39" s="273">
        <f>IF(AND(ISERROR(VLOOKUP(O38,$A$3:$A$38,1,FALSE)),ISERROR(VLOOKUP(O38,$E$3:$E$28,1,FALSE))),M39+1,M39)</f>
        <v>34</v>
      </c>
      <c r="P39" s="272"/>
      <c r="Q39" s="273">
        <f>IF(AND(ISERROR(VLOOKUP(Q38,$A$3:$A$38,1,FALSE)),ISERROR(VLOOKUP(Q38,$E$3:$E$28,1,FALSE))),O39+1,O39)</f>
        <v>34</v>
      </c>
      <c r="R39" s="272"/>
      <c r="S39" s="273">
        <f>IF(AND(ISERROR(VLOOKUP(S38,$A$3:$A$38,1,FALSE)),ISERROR(VLOOKUP(S38,$E$3:$E$28,1,FALSE))),Q39+1,Q39)</f>
        <v>34</v>
      </c>
      <c r="T39" s="272"/>
      <c r="U39" s="273">
        <f>IF(AND(ISERROR(VLOOKUP(U38,$A$3:$A$38,1,FALSE)),ISERROR(VLOOKUP(U38,$E$3:$E$28,1,FALSE))),S39+1,S39)</f>
        <v>34</v>
      </c>
      <c r="V39" s="274"/>
      <c r="X39" s="282"/>
      <c r="Y39" s="269" t="str">
        <f>IF(M40="NONE",IF(M41="HOLIDAY",IF(VLOOKUP(M38,$A$3:$D$38,2,FALSE)="","",VLOOKUP(M38,$A$3:$D$38,2,FALSE)),IF(VLOOKUP(M38,$E$3:$H$38,2,FALSE)="","",VLOOKUP(M38,$E$3:$H$38,2,FALSE))),IF(VLOOKUP(M39,Lessons!$W$3:$AA$82,3,FALSE)="","",VLOOKUP(M39,Lessons!$W$3:$AA$82,3,FALSE)))</f>
        <v>No Class</v>
      </c>
      <c r="Z39" s="270"/>
      <c r="AA39" s="269" t="str">
        <f>IF(O40="NONE",IF(O41="HOLIDAY",IF(VLOOKUP(O38,$A$3:$D$38,2,FALSE)="","",VLOOKUP(O38,$A$3:$D$38,2,FALSE)),IF(VLOOKUP(O38,$E$3:$H$38,2,FALSE)="","",VLOOKUP(O38,$E$3:$H$38,2,FALSE))),IF(VLOOKUP(O39,Lessons!$W$3:$AA$82,3,FALSE)="","",VLOOKUP(O39,Lessons!$W$3:$AA$82,3,FALSE)))</f>
        <v>No Class</v>
      </c>
      <c r="AB39" s="270"/>
      <c r="AC39" s="269" t="str">
        <f>IF(Q40="NONE",IF(Q41="HOLIDAY",IF(VLOOKUP(Q38,$A$3:$D$38,2,FALSE)="","",VLOOKUP(Q38,$A$3:$D$38,2,FALSE)),IF(VLOOKUP(Q38,$E$3:$H$38,2,FALSE)="","",VLOOKUP(Q38,$E$3:$H$38,2,FALSE))),IF(VLOOKUP(Q39,Lessons!$W$3:$AA$82,3,FALSE)="","",VLOOKUP(Q39,Lessons!$W$3:$AA$82,3,FALSE)))</f>
        <v>No Class</v>
      </c>
      <c r="AD39" s="270"/>
      <c r="AE39" s="269" t="str">
        <f>IF(S40="NONE",IF(S41="HOLIDAY",IF(VLOOKUP(S38,$A$3:$D$38,2,FALSE)="","",VLOOKUP(S38,$A$3:$D$38,2,FALSE)),IF(VLOOKUP(S38,$E$3:$H$38,2,FALSE)="","",VLOOKUP(S38,$E$3:$H$38,2,FALSE))),IF(VLOOKUP(S39,Lessons!$W$3:$AA$82,3,FALSE)="","",VLOOKUP(S39,Lessons!$W$3:$AA$82,3,FALSE)))</f>
        <v>No Class</v>
      </c>
      <c r="AF39" s="270"/>
      <c r="AG39" s="269" t="str">
        <f>IF(U40="NONE",IF(U41="HOLIDAY",IF(VLOOKUP(U38,$A$3:$D$38,2,FALSE)="","",VLOOKUP(U38,$A$3:$D$38,2,FALSE)),IF(VLOOKUP(U38,$E$3:$H$38,2,FALSE)="","",VLOOKUP(U38,$E$3:$H$38,2,FALSE))),IF(VLOOKUP(U39,Lessons!$W$3:$AA$82,3,FALSE)="","",VLOOKUP(U39,Lessons!$W$3:$AA$82,3,FALSE)))</f>
        <v>No Class</v>
      </c>
      <c r="AH39" s="270"/>
    </row>
    <row r="40" spans="1:34" x14ac:dyDescent="0.25">
      <c r="A40" s="113">
        <v>43355</v>
      </c>
      <c r="L40" s="283"/>
      <c r="M40" s="275" t="str">
        <f>IF(AND(ISERROR(VLOOKUP(M38,$A$3:$A$38,1,FALSE)),ISERROR(VLOOKUP(M38,$E$3:$E$28,1,FALSE))),M39,"NONE")</f>
        <v>NONE</v>
      </c>
      <c r="N40" s="276"/>
      <c r="O40" s="277" t="str">
        <f>IF(AND(ISERROR(VLOOKUP(O38,$A$3:$A$38,1,FALSE)),ISERROR(VLOOKUP(O38,$E$3:$E$28,1,FALSE))),O39,"NONE")</f>
        <v>NONE</v>
      </c>
      <c r="P40" s="276"/>
      <c r="Q40" s="277" t="str">
        <f>IF(AND(ISERROR(VLOOKUP(Q38,$A$3:$A$38,1,FALSE)),ISERROR(VLOOKUP(Q38,$E$3:$E$28,1,FALSE))),Q39,"NONE")</f>
        <v>NONE</v>
      </c>
      <c r="R40" s="276"/>
      <c r="S40" s="277" t="str">
        <f>IF(AND(ISERROR(VLOOKUP(S38,$A$3:$A$38,1,FALSE)),ISERROR(VLOOKUP(S38,$E$3:$E$28,1,FALSE))),S39,"NONE")</f>
        <v>NONE</v>
      </c>
      <c r="T40" s="276"/>
      <c r="U40" s="277" t="str">
        <f>IF(AND(ISERROR(VLOOKUP(U38,$A$3:$A$38,1,FALSE)),ISERROR(VLOOKUP(U38,$E$3:$E$28,1,FALSE))),U39,"NONE")</f>
        <v>NONE</v>
      </c>
      <c r="V40" s="278"/>
      <c r="X40" s="283"/>
      <c r="Y40" s="275" t="str">
        <f>IF(M40="NONE",IF(M41="HOLIDAY",IF(VLOOKUP(M38,$A$3:$D$28,3,FALSE)="","",VLOOKUP(M38,$A$3:$D$28,3,FALSE)),IF(VLOOKUP(M38,$E$3:$H$28,3,FALSE)="","",VLOOKUP(M38,$E$3:$H$28,3,FALSE))),IF(VLOOKUP(M39,Lessons!$W$3:$AA$82,4,FALSE)="","",VLOOKUP(M39,Lessons!$W$3:$AA$82,4,FALSE)))</f>
        <v>Spring Break</v>
      </c>
      <c r="Z40" s="276"/>
      <c r="AA40" s="275" t="str">
        <f>IF(O40="NONE",IF(O41="HOLIDAY",IF(VLOOKUP(O38,$A$3:$D$28,3,FALSE)="","",VLOOKUP(O38,$A$3:$D$28,3,FALSE)),IF(VLOOKUP(O38,$E$3:$H$28,3,FALSE)="","",VLOOKUP(O38,$E$3:$H$28,3,FALSE))),IF(VLOOKUP(O39,Lessons!$W$3:$AA$82,4,FALSE)="","",VLOOKUP(O39,Lessons!$W$3:$AA$82,4,FALSE)))</f>
        <v>Spring Break</v>
      </c>
      <c r="AB40" s="276"/>
      <c r="AC40" s="275" t="str">
        <f>IF(Q40="NONE",IF(Q41="HOLIDAY",IF(VLOOKUP(Q38,$A$3:$D$28,3,FALSE)="","",VLOOKUP(Q38,$A$3:$D$28,3,FALSE)),IF(VLOOKUP(Q38,$E$3:$H$28,3,FALSE)="","",VLOOKUP(Q38,$E$3:$H$28,3,FALSE))),IF(VLOOKUP(Q39,Lessons!$W$3:$AA$82,4,FALSE)="","",VLOOKUP(Q39,Lessons!$W$3:$AA$82,4,FALSE)))</f>
        <v>Spring Break</v>
      </c>
      <c r="AD40" s="276"/>
      <c r="AE40" s="275" t="str">
        <f>IF(S40="NONE",IF(S41="HOLIDAY",IF(VLOOKUP(S38,$A$3:$D$28,3,FALSE)="","",VLOOKUP(S38,$A$3:$D$28,3,FALSE)),IF(VLOOKUP(S38,$E$3:$H$28,3,FALSE)="","",VLOOKUP(S38,$E$3:$H$28,3,FALSE))),IF(VLOOKUP(S39,Lessons!$W$3:$AA$82,4,FALSE)="","",VLOOKUP(S39,Lessons!$W$3:$AA$82,4,FALSE)))</f>
        <v>Spring Break</v>
      </c>
      <c r="AF40" s="276"/>
      <c r="AG40" s="275" t="str">
        <f>IF(U40="NONE",IF(U41="HOLIDAY",IF(VLOOKUP(U38,$A$3:$D$28,3,FALSE)="","",VLOOKUP(U38,$A$3:$D$28,3,FALSE)),IF(VLOOKUP(U38,$E$3:$H$28,3,FALSE)="","",VLOOKUP(U38,$E$3:$H$28,3,FALSE))),IF(VLOOKUP(U39,Lessons!$W$3:$AA$82,4,FALSE)="","",VLOOKUP(U39,Lessons!$W$3:$AA$82,4,FALSE)))</f>
        <v>Spring Break</v>
      </c>
      <c r="AH40" s="276"/>
    </row>
    <row r="41" spans="1:34" ht="15.75" thickBot="1" x14ac:dyDescent="0.3">
      <c r="A41" s="114">
        <v>43406</v>
      </c>
      <c r="L41" s="284"/>
      <c r="M41" s="265" t="str">
        <f>IF(M40="NONE",IF(ISERROR(VLOOKUP(M38,$A$3:$A$38,1,FALSE)),"DROP","HOLIDAY"),"")</f>
        <v>HOLIDAY</v>
      </c>
      <c r="N41" s="266"/>
      <c r="O41" s="267" t="str">
        <f>IF(O40="NONE",IF(ISERROR(VLOOKUP(O38,$A$3:$A$38,1,FALSE)),"DROP","HOLIDAY"),"")</f>
        <v>HOLIDAY</v>
      </c>
      <c r="P41" s="266"/>
      <c r="Q41" s="267" t="str">
        <f>IF(Q40="NONE",IF(ISERROR(VLOOKUP(Q38,$A$3:$A$38,1,FALSE)),"DROP","HOLIDAY"),"")</f>
        <v>HOLIDAY</v>
      </c>
      <c r="R41" s="266"/>
      <c r="S41" s="267" t="str">
        <f>IF(S40="NONE",IF(ISERROR(VLOOKUP(S38,$A$3:$A$38,1,FALSE)),"DROP","HOLIDAY"),"")</f>
        <v>HOLIDAY</v>
      </c>
      <c r="T41" s="266"/>
      <c r="U41" s="267" t="str">
        <f>IF(U40="NONE",IF(ISERROR(VLOOKUP(U38,$A$3:$A$38,1,FALSE)),"DROP","HOLIDAY"),"")</f>
        <v>HOLIDAY</v>
      </c>
      <c r="V41" s="268"/>
      <c r="X41" s="284"/>
      <c r="Y41" s="265" t="str">
        <f>IF(M40="NONE",IF(M41="HOLIDAY",IF(VLOOKUP(M38,$A$3:$D$28,4,FALSE)="","",VLOOKUP(M38,$A$3:$D$28,4,FALSE)),IF(VLOOKUP(M38,$E$3:$H$28,4,FALSE)="","",VLOOKUP(M38,$E$3:$H$28,4,FALSE))),IF(VLOOKUP(M39,Lessons!$W$3:$AA$82,5,FALSE)="","",VLOOKUP(M39,Lessons!$W$3:$AA$82,5,FALSE)))</f>
        <v/>
      </c>
      <c r="Z41" s="266"/>
      <c r="AA41" s="265" t="str">
        <f>IF(O40="NONE",IF(O41="HOLIDAY",IF(VLOOKUP(O38,$A$3:$D$28,4,FALSE)="","",VLOOKUP(O38,$A$3:$D$28,4,FALSE)),IF(VLOOKUP(O38,$E$3:$H$28,4,FALSE)="","",VLOOKUP(O38,$E$3:$H$28,4,FALSE))),IF(VLOOKUP(O39,Lessons!$W$3:$AA$82,5,FALSE)="","",VLOOKUP(O39,Lessons!$W$3:$AA$82,5,FALSE)))</f>
        <v/>
      </c>
      <c r="AB41" s="266"/>
      <c r="AC41" s="265" t="str">
        <f>IF(Q40="NONE",IF(Q41="HOLIDAY",IF(VLOOKUP(Q38,$A$3:$D$28,4,FALSE)="","",VLOOKUP(Q38,$A$3:$D$28,4,FALSE)),IF(VLOOKUP(Q38,$E$3:$H$28,4,FALSE)="","",VLOOKUP(Q38,$E$3:$H$28,4,FALSE))),IF(VLOOKUP(Q39,Lessons!$W$3:$AA$82,5,FALSE)="","",VLOOKUP(Q39,Lessons!$W$3:$AA$82,5,FALSE)))</f>
        <v/>
      </c>
      <c r="AD41" s="266"/>
      <c r="AE41" s="265" t="str">
        <f>IF(S40="NONE",IF(S41="HOLIDAY",IF(VLOOKUP(S38,$A$3:$D$28,4,FALSE)="","",VLOOKUP(S38,$A$3:$D$28,4,FALSE)),IF(VLOOKUP(S38,$E$3:$H$28,4,FALSE)="","",VLOOKUP(S38,$E$3:$H$28,4,FALSE))),IF(VLOOKUP(S39,Lessons!$W$3:$AA$82,5,FALSE)="","",VLOOKUP(S39,Lessons!$W$3:$AA$82,5,FALSE)))</f>
        <v/>
      </c>
      <c r="AF41" s="266"/>
      <c r="AG41" s="265" t="str">
        <f>IF(U40="NONE",IF(U41="HOLIDAY",IF(VLOOKUP(U38,$A$3:$D$28,4,FALSE)="","",VLOOKUP(U38,$A$3:$D$28,4,FALSE)),IF(VLOOKUP(U38,$E$3:$H$28,4,FALSE)="","",VLOOKUP(U38,$E$3:$H$28,4,FALSE))),IF(VLOOKUP(U39,Lessons!$W$3:$AA$82,5,FALSE)="","",VLOOKUP(U39,Lessons!$W$3:$AA$82,5,FALSE)))</f>
        <v/>
      </c>
      <c r="AH41" s="266"/>
    </row>
    <row r="42" spans="1:34" x14ac:dyDescent="0.25">
      <c r="A42" s="113">
        <v>43425</v>
      </c>
      <c r="L42" s="281">
        <v>11</v>
      </c>
      <c r="M42" s="6">
        <f t="shared" ref="M42" si="40">M38+7</f>
        <v>43542</v>
      </c>
      <c r="N42" s="13" t="str">
        <f>IF(ISERROR(VLOOKUP(M42,$A$3:$A$38,1,FALSE)),IF(LEFT(V38,1)="1",CONCATENATE("2",RIGHT(V38,LEN(V38)-1)),CONCATENATE("1-",RIGHT(V38,LEN(V38)-2)+1)),V38)</f>
        <v>1-18</v>
      </c>
      <c r="O42" s="4">
        <f t="shared" ref="O42" si="41">M42+1</f>
        <v>43543</v>
      </c>
      <c r="P42" s="13" t="str">
        <f>IF(ISERROR(VLOOKUP(O42,$A$3:$A$38,1,FALSE)),IF(LEFT(N42,1)="1",CONCATENATE("2",RIGHT(N42,LEN(N42)-1)),CONCATENATE("1-",RIGHT(N42,LEN(N42)-2)+1)),N42)</f>
        <v>2-18</v>
      </c>
      <c r="Q42" s="4">
        <f t="shared" ref="Q42" si="42">O42+1</f>
        <v>43544</v>
      </c>
      <c r="R42" s="13" t="str">
        <f>IF(ISERROR(VLOOKUP(Q42,$A$3:$A$38,1,FALSE)),IF(LEFT(P42,1)="1",CONCATENATE("2",RIGHT(P42,LEN(P42)-1)),CONCATENATE("1-",RIGHT(P42,LEN(P42)-2)+1)),P42)</f>
        <v>1-19</v>
      </c>
      <c r="S42" s="4">
        <f t="shared" ref="S42" si="43">Q42+1</f>
        <v>43545</v>
      </c>
      <c r="T42" s="13" t="str">
        <f>IF(ISERROR(VLOOKUP(S42,$A$3:$A$38,1,FALSE)),IF(LEFT(R42,1)="1",CONCATENATE("2",RIGHT(R42,LEN(R42)-1)),CONCATENATE("1-",RIGHT(R42,LEN(R42)-2)+1)),R42)</f>
        <v>2-19</v>
      </c>
      <c r="U42" s="4">
        <f t="shared" ref="U42" si="44">S42+1</f>
        <v>43546</v>
      </c>
      <c r="V42" s="16" t="str">
        <f>IF(ISERROR(VLOOKUP(U42,$A$3:$A$38,1,FALSE)),IF(LEFT(T42,1)="1",CONCATENATE("2",RIGHT(T42,LEN(T42)-1)),CONCATENATE("1-",RIGHT(T42,LEN(T42)-2)+1)),T42)</f>
        <v>1-20</v>
      </c>
      <c r="X42" s="281">
        <v>11</v>
      </c>
      <c r="Y42" s="6">
        <f>IF(ISERROR(VLOOKUP(M42,$A$40:$A$59,1,FALSE)),M42,CONCATENATE(TEXT(M42,"d-mmm-yy"),"   Modified"))</f>
        <v>43542</v>
      </c>
      <c r="Z42" s="13" t="str">
        <f>IF(ISERROR(VLOOKUP(M42,$A$3:$A$38,1,FALSE)),N42,"N/A")</f>
        <v>1-18</v>
      </c>
      <c r="AA42" s="6">
        <f>IF(ISERROR(VLOOKUP(O42,$A$40:$A$59,1,FALSE)),O42,CONCATENATE(TEXT(O42,"d-mmm-yy"),"   Modified"))</f>
        <v>43543</v>
      </c>
      <c r="AB42" s="13" t="str">
        <f>IF(ISERROR(VLOOKUP(O42,$A$3:$A$38,1,FALSE)),P42,"N/A")</f>
        <v>2-18</v>
      </c>
      <c r="AC42" s="6">
        <f>IF(ISERROR(VLOOKUP(Q42,$A$40:$A$59,1,FALSE)),Q42,CONCATENATE(TEXT(Q42,"d-mmm-yy"),"   Modified"))</f>
        <v>43544</v>
      </c>
      <c r="AD42" s="13" t="str">
        <f>IF(ISERROR(VLOOKUP(Q42,$A$3:$A$38,1,FALSE)),R42,"N/A")</f>
        <v>1-19</v>
      </c>
      <c r="AE42" s="6">
        <f>IF(ISERROR(VLOOKUP(S42,$A$40:$A$59,1,FALSE)),S42,CONCATENATE(TEXT(S42,"d-mmm-yy"),"   Modified"))</f>
        <v>43545</v>
      </c>
      <c r="AF42" s="13" t="str">
        <f>IF(ISERROR(VLOOKUP(S42,$A$3:$A$38,1,FALSE)),T42,"N/A")</f>
        <v>2-19</v>
      </c>
      <c r="AG42" s="6">
        <f>IF(ISERROR(VLOOKUP(U42,$A$40:$A$59,1,FALSE)),U42,CONCATENATE(TEXT(U42,"d-mmm-yy"),"   Modified"))</f>
        <v>43546</v>
      </c>
      <c r="AH42" s="16" t="str">
        <f>IF(ISERROR(VLOOKUP(U42,$A$3:$A$38,1,FALSE)),V42,"N/A")</f>
        <v>1-20</v>
      </c>
    </row>
    <row r="43" spans="1:34" x14ac:dyDescent="0.25">
      <c r="A43" s="114">
        <v>43441</v>
      </c>
      <c r="L43" s="282"/>
      <c r="M43" s="271">
        <f>IF(AND(ISERROR(VLOOKUP(M42,$A$3:$A$38,1,FALSE)),ISERROR(VLOOKUP(M42,$E$3:$E$28,1,FALSE))),U39+1,U39)</f>
        <v>35</v>
      </c>
      <c r="N43" s="272"/>
      <c r="O43" s="273">
        <f>IF(AND(ISERROR(VLOOKUP(O42,$A$3:$A$38,1,FALSE)),ISERROR(VLOOKUP(O42,$E$3:$E$28,1,FALSE))),M43+1,M43)</f>
        <v>36</v>
      </c>
      <c r="P43" s="272"/>
      <c r="Q43" s="273">
        <f>IF(AND(ISERROR(VLOOKUP(Q42,$A$3:$A$38,1,FALSE)),ISERROR(VLOOKUP(Q42,$E$3:$E$28,1,FALSE))),O43+1,O43)</f>
        <v>37</v>
      </c>
      <c r="R43" s="272"/>
      <c r="S43" s="273">
        <f>IF(AND(ISERROR(VLOOKUP(S42,$A$3:$A$38,1,FALSE)),ISERROR(VLOOKUP(S42,$E$3:$E$28,1,FALSE))),Q43+1,Q43)</f>
        <v>38</v>
      </c>
      <c r="T43" s="272"/>
      <c r="U43" s="273">
        <f>IF(AND(ISERROR(VLOOKUP(U42,$A$3:$A$38,1,FALSE)),ISERROR(VLOOKUP(U42,$E$3:$E$28,1,FALSE))),S43+1,S43)</f>
        <v>39</v>
      </c>
      <c r="V43" s="274"/>
      <c r="X43" s="282"/>
      <c r="Y43" s="269" t="str">
        <f>IF(M44="NONE",IF(M45="HOLIDAY",IF(VLOOKUP(M42,$A$3:$D$38,2,FALSE)="","",VLOOKUP(M42,$A$3:$D$38,2,FALSE)),IF(VLOOKUP(M42,$E$3:$H$38,2,FALSE)="","",VLOOKUP(M42,$E$3:$H$38,2,FALSE))),IF(VLOOKUP(M43,Lessons!$W$3:$AA$82,3,FALSE)="","",VLOOKUP(M43,Lessons!$W$3:$AA$82,3,FALSE)))</f>
        <v xml:space="preserve">Lesson 18: </v>
      </c>
      <c r="Z43" s="270"/>
      <c r="AA43" s="269" t="str">
        <f>IF(O44="NONE",IF(O45="HOLIDAY",IF(VLOOKUP(O42,$A$3:$D$38,2,FALSE)="","",VLOOKUP(O42,$A$3:$D$38,2,FALSE)),IF(VLOOKUP(O42,$E$3:$H$38,2,FALSE)="","",VLOOKUP(O42,$E$3:$H$38,2,FALSE))),IF(VLOOKUP(O43,Lessons!$W$3:$AA$82,3,FALSE)="","",VLOOKUP(O43,Lessons!$W$3:$AA$82,3,FALSE)))</f>
        <v xml:space="preserve">Lesson 18: </v>
      </c>
      <c r="AB43" s="270"/>
      <c r="AC43" s="269" t="str">
        <f>IF(Q44="NONE",IF(Q45="HOLIDAY",IF(VLOOKUP(Q42,$A$3:$D$38,2,FALSE)="","",VLOOKUP(Q42,$A$3:$D$38,2,FALSE)),IF(VLOOKUP(Q42,$E$3:$H$38,2,FALSE)="","",VLOOKUP(Q42,$E$3:$H$38,2,FALSE))),IF(VLOOKUP(Q43,Lessons!$W$3:$AA$82,3,FALSE)="","",VLOOKUP(Q43,Lessons!$W$3:$AA$82,3,FALSE)))</f>
        <v>Lesson 19:</v>
      </c>
      <c r="AD43" s="270"/>
      <c r="AE43" s="269" t="str">
        <f>IF(S44="NONE",IF(S45="HOLIDAY",IF(VLOOKUP(S42,$A$3:$D$38,2,FALSE)="","",VLOOKUP(S42,$A$3:$D$38,2,FALSE)),IF(VLOOKUP(S42,$E$3:$H$38,2,FALSE)="","",VLOOKUP(S42,$E$3:$H$38,2,FALSE))),IF(VLOOKUP(S43,Lessons!$W$3:$AA$82,3,FALSE)="","",VLOOKUP(S43,Lessons!$W$3:$AA$82,3,FALSE)))</f>
        <v>Lesson 19:</v>
      </c>
      <c r="AF43" s="270"/>
      <c r="AG43" s="269" t="str">
        <f>IF(U44="NONE",IF(U45="HOLIDAY",IF(VLOOKUP(U42,$A$3:$D$38,2,FALSE)="","",VLOOKUP(U42,$A$3:$D$38,2,FALSE)),IF(VLOOKUP(U42,$E$3:$H$38,2,FALSE)="","",VLOOKUP(U42,$E$3:$H$38,2,FALSE))),IF(VLOOKUP(U43,Lessons!$W$3:$AA$82,3,FALSE)="","",VLOOKUP(U43,Lessons!$W$3:$AA$82,3,FALSE)))</f>
        <v>Lesson 20:</v>
      </c>
      <c r="AH43" s="270"/>
    </row>
    <row r="44" spans="1:34" x14ac:dyDescent="0.25">
      <c r="A44" s="113">
        <v>43525</v>
      </c>
      <c r="L44" s="283"/>
      <c r="M44" s="275">
        <f>IF(AND(ISERROR(VLOOKUP(M42,$A$3:$A$38,1,FALSE)),ISERROR(VLOOKUP(M42,$E$3:$E$28,1,FALSE))),M43,"NONE")</f>
        <v>35</v>
      </c>
      <c r="N44" s="276"/>
      <c r="O44" s="277">
        <f>IF(AND(ISERROR(VLOOKUP(O42,$A$3:$A$38,1,FALSE)),ISERROR(VLOOKUP(O42,$E$3:$E$28,1,FALSE))),O43,"NONE")</f>
        <v>36</v>
      </c>
      <c r="P44" s="276"/>
      <c r="Q44" s="277">
        <f>IF(AND(ISERROR(VLOOKUP(Q42,$A$3:$A$38,1,FALSE)),ISERROR(VLOOKUP(Q42,$E$3:$E$28,1,FALSE))),Q43,"NONE")</f>
        <v>37</v>
      </c>
      <c r="R44" s="276"/>
      <c r="S44" s="277">
        <f>IF(AND(ISERROR(VLOOKUP(S42,$A$3:$A$38,1,FALSE)),ISERROR(VLOOKUP(S42,$E$3:$E$28,1,FALSE))),S43,"NONE")</f>
        <v>38</v>
      </c>
      <c r="T44" s="276"/>
      <c r="U44" s="277">
        <f>IF(AND(ISERROR(VLOOKUP(U42,$A$3:$A$38,1,FALSE)),ISERROR(VLOOKUP(U42,$E$3:$E$28,1,FALSE))),U43,"NONE")</f>
        <v>39</v>
      </c>
      <c r="V44" s="278"/>
      <c r="X44" s="283"/>
      <c r="Y44" s="279" t="str">
        <f>IF(M44="NONE",IF(M45="HOLIDAY",IF(VLOOKUP(M42,$A$3:$D$38,3,FALSE)="","",VLOOKUP(M42,$A$3:$D$38,3,FALSE)),IF(VLOOKUP(M42,$E$3:$H$38,3,FALSE)="","",VLOOKUP(M42,$E$3:$H$38,3,FALSE))),IF(VLOOKUP(M43,Lessons!$W$3:$AA$82,4,FALSE)="","",VLOOKUP(M43,Lessons!$W$3:$AA$82,4,FALSE)))</f>
        <v>Single Sample Hypothesis Test</v>
      </c>
      <c r="Z44" s="280"/>
      <c r="AA44" s="279" t="str">
        <f>IF(O44="NONE",IF(O45="HOLIDAY",IF(VLOOKUP(O42,$A$3:$D$38,3,FALSE)="","",VLOOKUP(O42,$A$3:$D$38,3,FALSE)),IF(VLOOKUP(O42,$E$3:$H$38,3,FALSE)="","",VLOOKUP(O42,$E$3:$H$38,3,FALSE))),IF(VLOOKUP(O43,Lessons!$W$3:$AA$82,4,FALSE)="","",VLOOKUP(O43,Lessons!$W$3:$AA$82,4,FALSE)))</f>
        <v>Single Sample Hypothesis Test</v>
      </c>
      <c r="AB44" s="280"/>
      <c r="AC44" s="279" t="str">
        <f>IF(Q44="NONE",IF(Q45="HOLIDAY",IF(VLOOKUP(Q42,$A$3:$D$38,3,FALSE)="","",VLOOKUP(Q42,$A$3:$D$38,3,FALSE)),IF(VLOOKUP(Q42,$E$3:$H$38,3,FALSE)="","",VLOOKUP(Q42,$E$3:$H$38,3,FALSE))),IF(VLOOKUP(Q43,Lessons!$W$3:$AA$82,4,FALSE)="","",VLOOKUP(Q43,Lessons!$W$3:$AA$82,4,FALSE)))</f>
        <v>Two Sample Hypothesis Test</v>
      </c>
      <c r="AD44" s="280"/>
      <c r="AE44" s="279" t="str">
        <f>IF(S44="NONE",IF(S45="HOLIDAY",IF(VLOOKUP(S42,$A$3:$D$38,3,FALSE)="","",VLOOKUP(S42,$A$3:$D$38,3,FALSE)),IF(VLOOKUP(S42,$E$3:$H$38,3,FALSE)="","",VLOOKUP(S42,$E$3:$H$38,3,FALSE))),IF(VLOOKUP(S43,Lessons!$W$3:$AA$82,4,FALSE)="","",VLOOKUP(S43,Lessons!$W$3:$AA$82,4,FALSE)))</f>
        <v>Two Sample Hypothesis Test</v>
      </c>
      <c r="AF44" s="280"/>
      <c r="AG44" s="279" t="str">
        <f>IF(U44="NONE",IF(U45="HOLIDAY",IF(VLOOKUP(U42,$A$3:$D$38,3,FALSE)="","",VLOOKUP(U42,$A$3:$D$38,3,FALSE)),IF(VLOOKUP(U42,$E$3:$H$38,3,FALSE)="","",VLOOKUP(U42,$E$3:$H$38,3,FALSE))),IF(VLOOKUP(U43,Lessons!$W$3:$AA$82,4,FALSE)="","",VLOOKUP(U43,Lessons!$W$3:$AA$82,4,FALSE)))</f>
        <v>Analysis of</v>
      </c>
      <c r="AH44" s="280"/>
    </row>
    <row r="45" spans="1:34" ht="15.75" thickBot="1" x14ac:dyDescent="0.3">
      <c r="A45" s="114">
        <v>43567</v>
      </c>
      <c r="L45" s="284"/>
      <c r="M45" s="265" t="str">
        <f>IF(M44="NONE",IF(ISERROR(VLOOKUP(M42,$A$3:$A$38,1,FALSE)),"DROP","HOLIDAY"),"")</f>
        <v/>
      </c>
      <c r="N45" s="266"/>
      <c r="O45" s="267" t="str">
        <f>IF(O44="NONE",IF(ISERROR(VLOOKUP(O42,$A$3:$A$38,1,FALSE)),"DROP","HOLIDAY"),"")</f>
        <v/>
      </c>
      <c r="P45" s="266"/>
      <c r="Q45" s="267" t="str">
        <f>IF(Q44="NONE",IF(ISERROR(VLOOKUP(Q42,$A$3:$A$38,1,FALSE)),"DROP","HOLIDAY"),"")</f>
        <v/>
      </c>
      <c r="R45" s="266"/>
      <c r="S45" s="267" t="str">
        <f>IF(S44="NONE",IF(ISERROR(VLOOKUP(S42,$A$3:$A$38,1,FALSE)),"DROP","HOLIDAY"),"")</f>
        <v/>
      </c>
      <c r="T45" s="266"/>
      <c r="U45" s="267" t="str">
        <f>IF(U44="NONE",IF(ISERROR(VLOOKUP(U42,$A$3:$A$38,1,FALSE)),"DROP","HOLIDAY"),"")</f>
        <v/>
      </c>
      <c r="V45" s="268"/>
      <c r="X45" s="284"/>
      <c r="Y45" s="263" t="str">
        <f>IF(M44="NONE",IF(M45="HOLIDAY",IF(VLOOKUP(M42,$A$3:$D$38,4,FALSE)="","",VLOOKUP(M42,$A$3:$D$38,4,FALSE)),IF(VLOOKUP(M42,$E$3:$H$38,4,FALSE)="","",VLOOKUP(M42,$E$3:$H$38,4,FALSE))),IF(VLOOKUP(M43,Lessons!$W$3:$AA$82,5,FALSE)="","",VLOOKUP(M43,Lessons!$W$3:$AA$82,5,FALSE)))</f>
        <v/>
      </c>
      <c r="Z45" s="264"/>
      <c r="AA45" s="263" t="str">
        <f>IF(O44="NONE",IF(O45="HOLIDAY",IF(VLOOKUP(O42,$A$3:$D$38,4,FALSE)="","",VLOOKUP(O42,$A$3:$D$38,4,FALSE)),IF(VLOOKUP(O42,$E$3:$H$38,4,FALSE)="","",VLOOKUP(O42,$E$3:$H$38,4,FALSE))),IF(VLOOKUP(O43,Lessons!$W$3:$AA$82,5,FALSE)="","",VLOOKUP(O43,Lessons!$W$3:$AA$82,5,FALSE)))</f>
        <v/>
      </c>
      <c r="AB45" s="264"/>
      <c r="AC45" s="263" t="str">
        <f>IF(Q44="NONE",IF(Q45="HOLIDAY",IF(VLOOKUP(Q42,$A$3:$D$38,4,FALSE)="","",VLOOKUP(Q42,$A$3:$D$38,4,FALSE)),IF(VLOOKUP(Q42,$E$3:$H$38,4,FALSE)="","",VLOOKUP(Q42,$E$3:$H$38,4,FALSE))),IF(VLOOKUP(Q43,Lessons!$W$3:$AA$82,5,FALSE)="","",VLOOKUP(Q43,Lessons!$W$3:$AA$82,5,FALSE)))</f>
        <v>Block 3 Problem Set due</v>
      </c>
      <c r="AD45" s="264"/>
      <c r="AE45" s="263" t="str">
        <f>IF(S44="NONE",IF(S45="HOLIDAY",IF(VLOOKUP(S42,$A$3:$D$38,4,FALSE)="","",VLOOKUP(S42,$A$3:$D$38,4,FALSE)),IF(VLOOKUP(S42,$E$3:$H$38,4,FALSE)="","",VLOOKUP(S42,$E$3:$H$38,4,FALSE))),IF(VLOOKUP(S43,Lessons!$W$3:$AA$82,5,FALSE)="","",VLOOKUP(S43,Lessons!$W$3:$AA$82,5,FALSE)))</f>
        <v>Block 3 Problem Set due</v>
      </c>
      <c r="AF45" s="264"/>
      <c r="AG45" s="263" t="str">
        <f>IF(U44="NONE",IF(U45="HOLIDAY",IF(VLOOKUP(U42,$A$3:$D$38,4,FALSE)="","",VLOOKUP(U42,$A$3:$D$38,4,FALSE)),IF(VLOOKUP(U42,$E$3:$H$38,4,FALSE)="","",VLOOKUP(U42,$E$3:$H$38,4,FALSE))),IF(VLOOKUP(U43,Lessons!$W$3:$AA$82,5,FALSE)="","",VLOOKUP(U43,Lessons!$W$3:$AA$82,5,FALSE)))</f>
        <v>Paired Data</v>
      </c>
      <c r="AH45" s="264"/>
    </row>
    <row r="46" spans="1:34" x14ac:dyDescent="0.25">
      <c r="A46" s="113">
        <v>43573</v>
      </c>
      <c r="L46" s="281">
        <v>12</v>
      </c>
      <c r="M46" s="6">
        <f t="shared" ref="M46" si="45">M42+7</f>
        <v>43549</v>
      </c>
      <c r="N46" s="13" t="str">
        <f>IF(ISERROR(VLOOKUP(M46,$A$3:$A$38,1,FALSE)),IF(LEFT(V42,1)="1",CONCATENATE("2",RIGHT(V42,LEN(V42)-1)),CONCATENATE("1-",RIGHT(V42,LEN(V42)-2)+1)),V42)</f>
        <v>2-20</v>
      </c>
      <c r="O46" s="4">
        <f t="shared" ref="O46" si="46">M46+1</f>
        <v>43550</v>
      </c>
      <c r="P46" s="13" t="str">
        <f>IF(ISERROR(VLOOKUP(O46,$A$3:$A$38,1,FALSE)),IF(LEFT(N46,1)="1",CONCATENATE("2",RIGHT(N46,LEN(N46)-1)),CONCATENATE("1-",RIGHT(N46,LEN(N46)-2)+1)),N46)</f>
        <v>2-20</v>
      </c>
      <c r="Q46" s="4">
        <f t="shared" ref="Q46" si="47">O46+1</f>
        <v>43551</v>
      </c>
      <c r="R46" s="13" t="str">
        <f>IF(ISERROR(VLOOKUP(Q46,$A$3:$A$38,1,FALSE)),IF(LEFT(P46,1)="1",CONCATENATE("2",RIGHT(P46,LEN(P46)-1)),CONCATENATE("1-",RIGHT(P46,LEN(P46)-2)+1)),P46)</f>
        <v>2-20</v>
      </c>
      <c r="S46" s="4">
        <f t="shared" ref="S46" si="48">Q46+1</f>
        <v>43552</v>
      </c>
      <c r="T46" s="13" t="str">
        <f>IF(ISERROR(VLOOKUP(S46,$A$3:$A$38,1,FALSE)),IF(LEFT(R46,1)="1",CONCATENATE("2",RIGHT(R46,LEN(R46)-1)),CONCATENATE("1-",RIGHT(R46,LEN(R46)-2)+1)),R46)</f>
        <v>1-21</v>
      </c>
      <c r="U46" s="4">
        <f t="shared" ref="U46" si="49">S46+1</f>
        <v>43553</v>
      </c>
      <c r="V46" s="16" t="str">
        <f>IF(ISERROR(VLOOKUP(U46,$A$3:$A$38,1,FALSE)),IF(LEFT(T46,1)="1",CONCATENATE("2",RIGHT(T46,LEN(T46)-1)),CONCATENATE("1-",RIGHT(T46,LEN(T46)-2)+1)),T46)</f>
        <v>2-21</v>
      </c>
      <c r="X46" s="281">
        <v>12</v>
      </c>
      <c r="Y46" s="6">
        <f>IF(ISERROR(VLOOKUP(M46,$A$40:$A$59,1,FALSE)),M46,CONCATENATE(TEXT(M46,"d-mmm-yy"),"   Modified"))</f>
        <v>43549</v>
      </c>
      <c r="Z46" s="13" t="str">
        <f>IF(ISERROR(VLOOKUP(M46,$A$3:$A$38,1,FALSE)),N46,"N/A")</f>
        <v>2-20</v>
      </c>
      <c r="AA46" s="6">
        <f>IF(ISERROR(VLOOKUP(O46,$A$40:$A$59,1,FALSE)),O46,CONCATENATE(TEXT(O46,"d-mmm-yy"),"   Modified"))</f>
        <v>43550</v>
      </c>
      <c r="AB46" s="13" t="str">
        <f>IF(ISERROR(VLOOKUP(O46,$A$3:$A$38,1,FALSE)),P46,"N/A")</f>
        <v>N/A</v>
      </c>
      <c r="AC46" s="6">
        <f>IF(ISERROR(VLOOKUP(Q46,$A$40:$A$59,1,FALSE)),Q46,CONCATENATE(TEXT(Q46,"d-mmm-yy"),"   Modified"))</f>
        <v>43551</v>
      </c>
      <c r="AD46" s="13" t="str">
        <f>IF(ISERROR(VLOOKUP(Q46,$A$3:$A$38,1,FALSE)),R46,"N/A")</f>
        <v>N/A</v>
      </c>
      <c r="AE46" s="6">
        <f>IF(ISERROR(VLOOKUP(S46,$A$40:$A$59,1,FALSE)),S46,CONCATENATE(TEXT(S46,"d-mmm-yy"),"   Modified"))</f>
        <v>43552</v>
      </c>
      <c r="AF46" s="13" t="str">
        <f>IF(ISERROR(VLOOKUP(S46,$A$3:$A$38,1,FALSE)),T46,"N/A")</f>
        <v>1-21</v>
      </c>
      <c r="AG46" s="6">
        <f>IF(ISERROR(VLOOKUP(U46,$A$40:$A$59,1,FALSE)),U46,CONCATENATE(TEXT(U46,"d-mmm-yy"),"   Modified"))</f>
        <v>43553</v>
      </c>
      <c r="AH46" s="16" t="str">
        <f>IF(ISERROR(VLOOKUP(U46,$A$3:$A$38,1,FALSE)),V46,"N/A")</f>
        <v>2-21</v>
      </c>
    </row>
    <row r="47" spans="1:34" x14ac:dyDescent="0.25">
      <c r="A47" s="114"/>
      <c r="L47" s="282"/>
      <c r="M47" s="271">
        <f>IF(AND(ISERROR(VLOOKUP(M46,$A$3:$A$38,1,FALSE)),ISERROR(VLOOKUP(M46,$E$3:$E$28,1,FALSE))),U43+1,U43)</f>
        <v>40</v>
      </c>
      <c r="N47" s="272"/>
      <c r="O47" s="273">
        <f>IF(AND(ISERROR(VLOOKUP(O46,$A$3:$A$38,1,FALSE)),ISERROR(VLOOKUP(O46,$E$3:$E$28,1,FALSE))),M47+1,M47)</f>
        <v>40</v>
      </c>
      <c r="P47" s="272"/>
      <c r="Q47" s="273">
        <f>IF(AND(ISERROR(VLOOKUP(Q46,$A$3:$A$38,1,FALSE)),ISERROR(VLOOKUP(Q46,$E$3:$E$28,1,FALSE))),O47+1,O47)</f>
        <v>40</v>
      </c>
      <c r="R47" s="272"/>
      <c r="S47" s="273">
        <f>IF(AND(ISERROR(VLOOKUP(S46,$A$3:$A$38,1,FALSE)),ISERROR(VLOOKUP(S46,$E$3:$E$28,1,FALSE))),Q47+1,Q47)</f>
        <v>41</v>
      </c>
      <c r="T47" s="272"/>
      <c r="U47" s="273">
        <f>IF(AND(ISERROR(VLOOKUP(U46,$A$3:$A$38,1,FALSE)),ISERROR(VLOOKUP(U46,$E$3:$E$28,1,FALSE))),S47+1,S47)</f>
        <v>42</v>
      </c>
      <c r="V47" s="274"/>
      <c r="X47" s="282"/>
      <c r="Y47" s="269" t="str">
        <f>IF(M48="NONE",IF(M49="HOLIDAY",IF(VLOOKUP(M46,$A$3:$D$38,2,FALSE)="","",VLOOKUP(M46,$A$3:$D$38,2,FALSE)),IF(VLOOKUP(M46,$E$3:$H$38,2,FALSE)="","",VLOOKUP(M46,$E$3:$H$38,2,FALSE))),IF(VLOOKUP(M47,Lessons!$W$3:$AA$82,3,FALSE)="","",VLOOKUP(M47,Lessons!$W$3:$AA$82,3,FALSE)))</f>
        <v>Lesson 20:</v>
      </c>
      <c r="Z47" s="270"/>
      <c r="AA47" s="269" t="str">
        <f>IF(O48="NONE",IF(O49="HOLIDAY",IF(VLOOKUP(O46,$A$3:$D$38,2,FALSE)="","",VLOOKUP(O46,$A$3:$D$38,2,FALSE)),IF(VLOOKUP(O46,$E$3:$H$38,2,FALSE)="","",VLOOKUP(O46,$E$3:$H$38,2,FALSE))),IF(VLOOKUP(O47,Lessons!$W$3:$AA$82,3,FALSE)="","",VLOOKUP(O47,Lessons!$W$3:$AA$82,3,FALSE)))</f>
        <v>No Class</v>
      </c>
      <c r="AB47" s="270"/>
      <c r="AC47" s="269" t="str">
        <f>IF(Q48="NONE",IF(Q49="HOLIDAY",IF(VLOOKUP(Q46,$A$3:$D$38,2,FALSE)="","",VLOOKUP(Q46,$A$3:$D$38,2,FALSE)),IF(VLOOKUP(Q46,$E$3:$H$38,2,FALSE)="","",VLOOKUP(Q46,$E$3:$H$38,2,FALSE))),IF(VLOOKUP(Q47,Lessons!$W$3:$AA$82,3,FALSE)="","",VLOOKUP(Q47,Lessons!$W$3:$AA$82,3,FALSE)))</f>
        <v>No Class</v>
      </c>
      <c r="AD47" s="270"/>
      <c r="AE47" s="269" t="str">
        <f>IF(S48="NONE",IF(S49="HOLIDAY",IF(VLOOKUP(S46,$A$3:$D$38,2,FALSE)="","",VLOOKUP(S46,$A$3:$D$38,2,FALSE)),IF(VLOOKUP(S46,$E$3:$H$38,2,FALSE)="","",VLOOKUP(S46,$E$3:$H$38,2,FALSE))),IF(VLOOKUP(S47,Lessons!$W$3:$AA$82,3,FALSE)="","",VLOOKUP(S47,Lessons!$W$3:$AA$82,3,FALSE)))</f>
        <v xml:space="preserve">Lesson 21: </v>
      </c>
      <c r="AF47" s="270"/>
      <c r="AG47" s="269" t="str">
        <f>IF(U48="NONE",IF(U49="HOLIDAY",IF(VLOOKUP(U46,$A$3:$D$38,2,FALSE)="","",VLOOKUP(U46,$A$3:$D$38,2,FALSE)),IF(VLOOKUP(U46,$E$3:$H$38,2,FALSE)="","",VLOOKUP(U46,$E$3:$H$38,2,FALSE))),IF(VLOOKUP(U47,Lessons!$W$3:$AA$82,3,FALSE)="","",VLOOKUP(U47,Lessons!$W$3:$AA$82,3,FALSE)))</f>
        <v xml:space="preserve">Lesson 21: </v>
      </c>
      <c r="AH47" s="270"/>
    </row>
    <row r="48" spans="1:34" x14ac:dyDescent="0.25">
      <c r="A48" s="113"/>
      <c r="L48" s="283"/>
      <c r="M48" s="275">
        <f>IF(AND(ISERROR(VLOOKUP(M46,$A$3:$A$38,1,FALSE)),ISERROR(VLOOKUP(M46,$E$3:$E$28,1,FALSE))),M47,"NONE")</f>
        <v>40</v>
      </c>
      <c r="N48" s="276"/>
      <c r="O48" s="277" t="str">
        <f>IF(AND(ISERROR(VLOOKUP(O46,$A$3:$A$38,1,FALSE)),ISERROR(VLOOKUP(O46,$E$3:$E$28,1,FALSE))),O47,"NONE")</f>
        <v>NONE</v>
      </c>
      <c r="P48" s="276"/>
      <c r="Q48" s="277" t="str">
        <f>IF(AND(ISERROR(VLOOKUP(Q46,$A$3:$A$38,1,FALSE)),ISERROR(VLOOKUP(Q46,$E$3:$E$28,1,FALSE))),Q47,"NONE")</f>
        <v>NONE</v>
      </c>
      <c r="R48" s="276"/>
      <c r="S48" s="277">
        <f>IF(AND(ISERROR(VLOOKUP(S46,$A$3:$A$38,1,FALSE)),ISERROR(VLOOKUP(S46,$E$3:$E$28,1,FALSE))),S47,"NONE")</f>
        <v>41</v>
      </c>
      <c r="T48" s="276"/>
      <c r="U48" s="277">
        <f>IF(AND(ISERROR(VLOOKUP(U46,$A$3:$A$38,1,FALSE)),ISERROR(VLOOKUP(U46,$E$3:$E$28,1,FALSE))),U47,"NONE")</f>
        <v>42</v>
      </c>
      <c r="V48" s="278"/>
      <c r="X48" s="283"/>
      <c r="Y48" s="279" t="str">
        <f>IF(M48="NONE",IF(M49="HOLIDAY",IF(VLOOKUP(M46,$A$3:$D$38,3,FALSE)="","",VLOOKUP(M46,$A$3:$D$38,3,FALSE)),IF(VLOOKUP(M46,$E$3:$H$38,3,FALSE)="","",VLOOKUP(M46,$E$3:$H$38,3,FALSE))),IF(VLOOKUP(M47,Lessons!$W$3:$AA$82,4,FALSE)="","",VLOOKUP(M47,Lessons!$W$3:$AA$82,4,FALSE)))</f>
        <v>Analysis of</v>
      </c>
      <c r="Z48" s="280"/>
      <c r="AA48" s="279" t="str">
        <f>IF(O48="NONE",IF(O49="HOLIDAY",IF(VLOOKUP(O46,$A$3:$D$38,3,FALSE)="","",VLOOKUP(O46,$A$3:$D$38,3,FALSE)),IF(VLOOKUP(O46,$E$3:$H$38,3,FALSE)="","",VLOOKUP(O46,$E$3:$H$38,3,FALSE))),IF(VLOOKUP(O47,Lessons!$W$3:$AA$82,4,FALSE)="","",VLOOKUP(O47,Lessons!$W$3:$AA$82,4,FALSE)))</f>
        <v>Day 1 Drop</v>
      </c>
      <c r="AB48" s="280"/>
      <c r="AC48" s="279" t="str">
        <f>IF(Q48="NONE",IF(Q49="HOLIDAY",IF(VLOOKUP(Q46,$A$3:$D$38,3,FALSE)="","",VLOOKUP(Q46,$A$3:$D$38,3,FALSE)),IF(VLOOKUP(Q46,$E$3:$H$38,3,FALSE)="","",VLOOKUP(Q46,$E$3:$H$38,3,FALSE))),IF(VLOOKUP(Q47,Lessons!$W$3:$AA$82,4,FALSE)="","",VLOOKUP(Q47,Lessons!$W$3:$AA$82,4,FALSE)))</f>
        <v>Study Day</v>
      </c>
      <c r="AD48" s="280"/>
      <c r="AE48" s="279" t="str">
        <f>IF(S48="NONE",IF(S49="HOLIDAY",IF(VLOOKUP(S46,$A$3:$D$38,3,FALSE)="","",VLOOKUP(S46,$A$3:$D$38,3,FALSE)),IF(VLOOKUP(S46,$E$3:$H$38,3,FALSE)="","",VLOOKUP(S46,$E$3:$H$38,3,FALSE))),IF(VLOOKUP(S47,Lessons!$W$3:$AA$82,4,FALSE)="","",VLOOKUP(S47,Lessons!$W$3:$AA$82,4,FALSE)))</f>
        <v>Block 3 WPR</v>
      </c>
      <c r="AF48" s="280"/>
      <c r="AG48" s="279" t="str">
        <f>IF(U48="NONE",IF(U49="HOLIDAY",IF(VLOOKUP(U46,$A$3:$D$38,3,FALSE)="","",VLOOKUP(U46,$A$3:$D$38,3,FALSE)),IF(VLOOKUP(U46,$E$3:$H$38,3,FALSE)="","",VLOOKUP(U46,$E$3:$H$38,3,FALSE))),IF(VLOOKUP(U47,Lessons!$W$3:$AA$82,4,FALSE)="","",VLOOKUP(U47,Lessons!$W$3:$AA$82,4,FALSE)))</f>
        <v>Block 3 WPR</v>
      </c>
      <c r="AH48" s="280"/>
    </row>
    <row r="49" spans="1:34" ht="15.75" thickBot="1" x14ac:dyDescent="0.3">
      <c r="A49" s="114"/>
      <c r="L49" s="284"/>
      <c r="M49" s="265" t="str">
        <f>IF(M48="NONE",IF(ISERROR(VLOOKUP(M46,$A$3:$A$38,1,FALSE)),"DROP","HOLIDAY"),"")</f>
        <v/>
      </c>
      <c r="N49" s="266"/>
      <c r="O49" s="267" t="str">
        <f>IF(O48="NONE",IF(ISERROR(VLOOKUP(O46,$A$3:$A$38,1,FALSE)),"DROP","HOLIDAY"),"")</f>
        <v>HOLIDAY</v>
      </c>
      <c r="P49" s="266"/>
      <c r="Q49" s="267" t="str">
        <f>IF(Q48="NONE",IF(ISERROR(VLOOKUP(Q46,$A$3:$A$38,1,FALSE)),"DROP","HOLIDAY"),"")</f>
        <v>HOLIDAY</v>
      </c>
      <c r="R49" s="266"/>
      <c r="S49" s="267" t="str">
        <f>IF(S48="NONE",IF(ISERROR(VLOOKUP(S46,$A$3:$A$38,1,FALSE)),"DROP","HOLIDAY"),"")</f>
        <v/>
      </c>
      <c r="T49" s="266"/>
      <c r="U49" s="267" t="str">
        <f>IF(U48="NONE",IF(ISERROR(VLOOKUP(U46,$A$3:$A$38,1,FALSE)),"DROP","HOLIDAY"),"")</f>
        <v/>
      </c>
      <c r="V49" s="268"/>
      <c r="X49" s="284"/>
      <c r="Y49" s="263" t="str">
        <f>IF(M48="NONE",IF(M49="HOLIDAY",IF(VLOOKUP(M46,$A$3:$D$38,4,FALSE)="","",VLOOKUP(M46,$A$3:$D$38,4,FALSE)),IF(VLOOKUP(M46,$E$3:$H$38,4,FALSE)="","",VLOOKUP(M46,$E$3:$H$38,4,FALSE))),IF(VLOOKUP(M47,Lessons!$W$3:$AA$82,5,FALSE)="","",VLOOKUP(M47,Lessons!$W$3:$AA$82,5,FALSE)))</f>
        <v>Paired Data</v>
      </c>
      <c r="Z49" s="264"/>
      <c r="AA49" s="263" t="str">
        <f>IF(O48="NONE",IF(O49="HOLIDAY",IF(VLOOKUP(O46,$A$3:$D$38,4,FALSE)="","",VLOOKUP(O46,$A$3:$D$38,4,FALSE)),IF(VLOOKUP(O46,$E$3:$H$38,4,FALSE)="","",VLOOKUP(O46,$E$3:$H$38,4,FALSE))),IF(VLOOKUP(O47,Lessons!$W$3:$AA$82,5,FALSE)="","",VLOOKUP(O47,Lessons!$W$3:$AA$82,5,FALSE)))</f>
        <v/>
      </c>
      <c r="AB49" s="264"/>
      <c r="AC49" s="263" t="str">
        <f>IF(Q48="NONE",IF(Q49="HOLIDAY",IF(VLOOKUP(Q46,$A$3:$D$38,4,FALSE)="","",VLOOKUP(Q46,$A$3:$D$38,4,FALSE)),IF(VLOOKUP(Q46,$E$3:$H$38,4,FALSE)="","",VLOOKUP(Q46,$E$3:$H$38,4,FALSE))),IF(VLOOKUP(Q47,Lessons!$W$3:$AA$82,5,FALSE)="","",VLOOKUP(Q47,Lessons!$W$3:$AA$82,5,FALSE)))</f>
        <v/>
      </c>
      <c r="AD49" s="264"/>
      <c r="AE49" s="263" t="str">
        <f>IF(S48="NONE",IF(S49="HOLIDAY",IF(VLOOKUP(S46,$A$3:$D$38,4,FALSE)="","",VLOOKUP(S46,$A$3:$D$38,4,FALSE)),IF(VLOOKUP(S46,$E$3:$H$38,4,FALSE)="","",VLOOKUP(S46,$E$3:$H$38,4,FALSE))),IF(VLOOKUP(S47,Lessons!$W$3:$AA$82,5,FALSE)="","",VLOOKUP(S47,Lessons!$W$3:$AA$82,5,FALSE)))</f>
        <v>In Class</v>
      </c>
      <c r="AF49" s="264"/>
      <c r="AG49" s="263" t="str">
        <f>IF(U48="NONE",IF(U49="HOLIDAY",IF(VLOOKUP(U46,$A$3:$D$38,4,FALSE)="","",VLOOKUP(U46,$A$3:$D$38,4,FALSE)),IF(VLOOKUP(U46,$E$3:$H$38,4,FALSE)="","",VLOOKUP(U46,$E$3:$H$38,4,FALSE))),IF(VLOOKUP(U47,Lessons!$W$3:$AA$82,5,FALSE)="","",VLOOKUP(U47,Lessons!$W$3:$AA$82,5,FALSE)))</f>
        <v>In Class</v>
      </c>
      <c r="AH49" s="264"/>
    </row>
    <row r="50" spans="1:34" x14ac:dyDescent="0.25">
      <c r="A50" s="113"/>
      <c r="L50" s="281">
        <v>13</v>
      </c>
      <c r="M50" s="6">
        <f t="shared" ref="M50" si="50">M46+7</f>
        <v>43556</v>
      </c>
      <c r="N50" s="13" t="str">
        <f>IF(ISERROR(VLOOKUP(M50,$A$3:$A$38,1,FALSE)),IF(LEFT(V46,1)="1",CONCATENATE("2",RIGHT(V46,LEN(V46)-1)),CONCATENATE("1-",RIGHT(V46,LEN(V46)-2)+1)),V46)</f>
        <v>1-22</v>
      </c>
      <c r="O50" s="4">
        <f t="shared" ref="O50" si="51">M50+1</f>
        <v>43557</v>
      </c>
      <c r="P50" s="13" t="str">
        <f>IF(ISERROR(VLOOKUP(O50,$A$3:$A$38,1,FALSE)),IF(LEFT(N50,1)="1",CONCATENATE("2",RIGHT(N50,LEN(N50)-1)),CONCATENATE("1-",RIGHT(N50,LEN(N50)-2)+1)),N50)</f>
        <v>2-22</v>
      </c>
      <c r="Q50" s="4">
        <f t="shared" ref="Q50" si="52">O50+1</f>
        <v>43558</v>
      </c>
      <c r="R50" s="13" t="str">
        <f>IF(ISERROR(VLOOKUP(Q50,$A$3:$A$38,1,FALSE)),IF(LEFT(P50,1)="1",CONCATENATE("2",RIGHT(P50,LEN(P50)-1)),CONCATENATE("1-",RIGHT(P50,LEN(P50)-2)+1)),P50)</f>
        <v>2-22</v>
      </c>
      <c r="S50" s="4">
        <f t="shared" ref="S50" si="53">Q50+1</f>
        <v>43559</v>
      </c>
      <c r="T50" s="13" t="str">
        <f>IF(ISERROR(VLOOKUP(S50,$A$3:$A$38,1,FALSE)),IF(LEFT(R50,1)="1",CONCATENATE("2",RIGHT(R50,LEN(R50)-1)),CONCATENATE("1-",RIGHT(R50,LEN(R50)-2)+1)),R50)</f>
        <v>1-23</v>
      </c>
      <c r="U50" s="4">
        <f t="shared" ref="U50" si="54">S50+1</f>
        <v>43560</v>
      </c>
      <c r="V50" s="16" t="str">
        <f>IF(ISERROR(VLOOKUP(U50,$A$3:$A$38,1,FALSE)),IF(LEFT(T50,1)="1",CONCATENATE("2",RIGHT(T50,LEN(T50)-1)),CONCATENATE("1-",RIGHT(T50,LEN(T50)-2)+1)),T50)</f>
        <v>2-23</v>
      </c>
      <c r="X50" s="281">
        <v>13</v>
      </c>
      <c r="Y50" s="6">
        <f>IF(ISERROR(VLOOKUP(M50,$A$40:$A$59,1,FALSE)),M50,CONCATENATE(TEXT(M50,"d-mmm-yy"),"   Modified"))</f>
        <v>43556</v>
      </c>
      <c r="Z50" s="13" t="str">
        <f>IF(ISERROR(VLOOKUP(M50,$A$3:$A$38,1,FALSE)),N50,"N/A")</f>
        <v>1-22</v>
      </c>
      <c r="AA50" s="6">
        <f>IF(ISERROR(VLOOKUP(O50,$A$40:$A$59,1,FALSE)),O50,CONCATENATE(TEXT(O50,"d-mmm-yy"),"   Modified"))</f>
        <v>43557</v>
      </c>
      <c r="AB50" s="13" t="str">
        <f>IF(ISERROR(VLOOKUP(O50,$A$3:$A$38,1,FALSE)),P50,"N/A")</f>
        <v>2-22</v>
      </c>
      <c r="AC50" s="6">
        <f>IF(ISERROR(VLOOKUP(Q50,$A$40:$A$59,1,FALSE)),Q50,CONCATENATE(TEXT(Q50,"d-mmm-yy"),"   Modified"))</f>
        <v>43558</v>
      </c>
      <c r="AD50" s="13" t="str">
        <f>IF(ISERROR(VLOOKUP(Q50,$A$3:$A$38,1,FALSE)),R50,"N/A")</f>
        <v>N/A</v>
      </c>
      <c r="AE50" s="6">
        <f>IF(ISERROR(VLOOKUP(S50,$A$40:$A$59,1,FALSE)),S50,CONCATENATE(TEXT(S50,"d-mmm-yy"),"   Modified"))</f>
        <v>43559</v>
      </c>
      <c r="AF50" s="13" t="str">
        <f>IF(ISERROR(VLOOKUP(S50,$A$3:$A$38,1,FALSE)),T50,"N/A")</f>
        <v>1-23</v>
      </c>
      <c r="AG50" s="6">
        <f>IF(ISERROR(VLOOKUP(U50,$A$40:$A$59,1,FALSE)),U50,CONCATENATE(TEXT(U50,"d-mmm-yy"),"   Modified"))</f>
        <v>43560</v>
      </c>
      <c r="AH50" s="16" t="str">
        <f>IF(ISERROR(VLOOKUP(U50,$A$3:$A$38,1,FALSE)),V50,"N/A")</f>
        <v>2-23</v>
      </c>
    </row>
    <row r="51" spans="1:34" x14ac:dyDescent="0.25">
      <c r="A51" s="114"/>
      <c r="L51" s="282"/>
      <c r="M51" s="271">
        <f>IF(AND(ISERROR(VLOOKUP(M50,$A$3:$A$38,1,FALSE)),ISERROR(VLOOKUP(M50,$E$3:$E$28,1,FALSE))),U47+1,U47)</f>
        <v>43</v>
      </c>
      <c r="N51" s="272"/>
      <c r="O51" s="273">
        <f>IF(AND(ISERROR(VLOOKUP(O50,$A$3:$A$38,1,FALSE)),ISERROR(VLOOKUP(O50,$E$3:$E$28,1,FALSE))),M51+1,M51)</f>
        <v>44</v>
      </c>
      <c r="P51" s="272"/>
      <c r="Q51" s="273">
        <f>IF(AND(ISERROR(VLOOKUP(Q50,$A$3:$A$38,1,FALSE)),ISERROR(VLOOKUP(Q50,$E$3:$E$28,1,FALSE))),O51+1,O51)</f>
        <v>44</v>
      </c>
      <c r="R51" s="272"/>
      <c r="S51" s="273">
        <f>IF(AND(ISERROR(VLOOKUP(S50,$A$3:$A$38,1,FALSE)),ISERROR(VLOOKUP(S50,$E$3:$E$28,1,FALSE))),Q51+1,Q51)</f>
        <v>45</v>
      </c>
      <c r="T51" s="272"/>
      <c r="U51" s="273">
        <f>IF(AND(ISERROR(VLOOKUP(U50,$A$3:$A$38,1,FALSE)),ISERROR(VLOOKUP(U50,$E$3:$E$28,1,FALSE))),S51+1,S51)</f>
        <v>46</v>
      </c>
      <c r="V51" s="274"/>
      <c r="X51" s="282"/>
      <c r="Y51" s="269" t="str">
        <f>IF(M52="NONE",IF(M53="HOLIDAY",IF(VLOOKUP(M50,$A$3:$D$38,2,FALSE)="","",VLOOKUP(M50,$A$3:$D$38,2,FALSE)),IF(VLOOKUP(M50,$E$3:$H$38,2,FALSE)="","",VLOOKUP(M50,$E$3:$H$38,2,FALSE))),IF(VLOOKUP(M51,Lessons!$W$3:$AA$82,3,FALSE)="","",VLOOKUP(M51,Lessons!$W$3:$AA$82,3,FALSE)))</f>
        <v xml:space="preserve">Lesson 22: </v>
      </c>
      <c r="Z51" s="270"/>
      <c r="AA51" s="269" t="str">
        <f>IF(O52="NONE",IF(O53="HOLIDAY",IF(VLOOKUP(O50,$A$3:$D$38,2,FALSE)="","",VLOOKUP(O50,$A$3:$D$38,2,FALSE)),IF(VLOOKUP(O50,$E$3:$H$38,2,FALSE)="","",VLOOKUP(O50,$E$3:$H$38,2,FALSE))),IF(VLOOKUP(O51,Lessons!$W$3:$AA$82,3,FALSE)="","",VLOOKUP(O51,Lessons!$W$3:$AA$82,3,FALSE)))</f>
        <v xml:space="preserve">Lesson 22: </v>
      </c>
      <c r="AB51" s="270"/>
      <c r="AC51" s="269" t="str">
        <f>IF(Q52="NONE",IF(Q53="HOLIDAY",IF(VLOOKUP(Q50,$A$3:$D$38,2,FALSE)="","",VLOOKUP(Q50,$A$3:$D$38,2,FALSE)),IF(VLOOKUP(Q50,$E$3:$H$38,2,FALSE)="","",VLOOKUP(Q50,$E$3:$H$38,2,FALSE))),IF(VLOOKUP(Q51,Lessons!$W$3:$AA$82,3,FALSE)="","",VLOOKUP(Q51,Lessons!$W$3:$AA$82,3,FALSE)))</f>
        <v>No Class</v>
      </c>
      <c r="AD51" s="270"/>
      <c r="AE51" s="269" t="str">
        <f>IF(S52="NONE",IF(S53="HOLIDAY",IF(VLOOKUP(S50,$A$3:$D$38,2,FALSE)="","",VLOOKUP(S50,$A$3:$D$38,2,FALSE)),IF(VLOOKUP(S50,$E$3:$H$38,2,FALSE)="","",VLOOKUP(S50,$E$3:$H$38,2,FALSE))),IF(VLOOKUP(S51,Lessons!$W$3:$AA$82,3,FALSE)="","",VLOOKUP(S51,Lessons!$W$3:$AA$82,3,FALSE)))</f>
        <v xml:space="preserve">Lesson 23: </v>
      </c>
      <c r="AF51" s="270"/>
      <c r="AG51" s="269" t="str">
        <f>IF(U52="NONE",IF(U53="HOLIDAY",IF(VLOOKUP(U50,$A$3:$D$38,2,FALSE)="","",VLOOKUP(U50,$A$3:$D$38,2,FALSE)),IF(VLOOKUP(U50,$E$3:$H$38,2,FALSE)="","",VLOOKUP(U50,$E$3:$H$38,2,FALSE))),IF(VLOOKUP(U51,Lessons!$W$3:$AA$82,3,FALSE)="","",VLOOKUP(U51,Lessons!$W$3:$AA$82,3,FALSE)))</f>
        <v xml:space="preserve">Lesson 23: </v>
      </c>
      <c r="AH51" s="270"/>
    </row>
    <row r="52" spans="1:34" x14ac:dyDescent="0.25">
      <c r="A52" s="113"/>
      <c r="L52" s="283"/>
      <c r="M52" s="275">
        <f>IF(AND(ISERROR(VLOOKUP(M50,$A$3:$A$38,1,FALSE)),ISERROR(VLOOKUP(M50,$E$3:$E$28,1,FALSE))),M51,"NONE")</f>
        <v>43</v>
      </c>
      <c r="N52" s="276"/>
      <c r="O52" s="277">
        <f>IF(AND(ISERROR(VLOOKUP(O50,$A$3:$A$38,1,FALSE)),ISERROR(VLOOKUP(O50,$E$3:$E$28,1,FALSE))),O51,"NONE")</f>
        <v>44</v>
      </c>
      <c r="P52" s="276"/>
      <c r="Q52" s="277" t="str">
        <f>IF(AND(ISERROR(VLOOKUP(Q50,$A$3:$A$38,1,FALSE)),ISERROR(VLOOKUP(Q50,$E$3:$E$28,1,FALSE))),Q51,"NONE")</f>
        <v>NONE</v>
      </c>
      <c r="R52" s="276"/>
      <c r="S52" s="277">
        <f>IF(AND(ISERROR(VLOOKUP(S50,$A$3:$A$38,1,FALSE)),ISERROR(VLOOKUP(S50,$E$3:$E$28,1,FALSE))),S51,"NONE")</f>
        <v>45</v>
      </c>
      <c r="T52" s="276"/>
      <c r="U52" s="277">
        <f>IF(AND(ISERROR(VLOOKUP(U50,$A$3:$A$38,1,FALSE)),ISERROR(VLOOKUP(U50,$E$3:$E$28,1,FALSE))),U51,"NONE")</f>
        <v>46</v>
      </c>
      <c r="V52" s="278"/>
      <c r="X52" s="283"/>
      <c r="Y52" s="279" t="str">
        <f>IF(M52="NONE",IF(M53="HOLIDAY",IF(VLOOKUP(M50,$A$3:$D$38,3,FALSE)="","",VLOOKUP(M50,$A$3:$D$38,3,FALSE)),IF(VLOOKUP(M50,$E$3:$H$38,3,FALSE)="","",VLOOKUP(M50,$E$3:$H$38,3,FALSE))),IF(VLOOKUP(M51,Lessons!$W$3:$AA$82,4,FALSE)="","",VLOOKUP(M51,Lessons!$W$3:$AA$82,4,FALSE)))</f>
        <v>Simple Linear Regression</v>
      </c>
      <c r="Z52" s="280"/>
      <c r="AA52" s="279" t="str">
        <f>IF(O52="NONE",IF(O53="HOLIDAY",IF(VLOOKUP(O50,$A$3:$D$38,3,FALSE)="","",VLOOKUP(O50,$A$3:$D$38,3,FALSE)),IF(VLOOKUP(O50,$E$3:$H$38,3,FALSE)="","",VLOOKUP(O50,$E$3:$H$38,3,FALSE))),IF(VLOOKUP(O51,Lessons!$W$3:$AA$82,4,FALSE)="","",VLOOKUP(O51,Lessons!$W$3:$AA$82,4,FALSE)))</f>
        <v>Simple Linear Regression</v>
      </c>
      <c r="AB52" s="280"/>
      <c r="AC52" s="279" t="str">
        <f>IF(Q52="NONE",IF(Q53="HOLIDAY",IF(VLOOKUP(Q50,$A$3:$D$38,3,FALSE)="","",VLOOKUP(Q50,$A$3:$D$38,3,FALSE)),IF(VLOOKUP(Q50,$E$3:$H$38,3,FALSE)="","",VLOOKUP(Q50,$E$3:$H$38,3,FALSE))),IF(VLOOKUP(Q51,Lessons!$W$3:$AA$82,4,FALSE)="","",VLOOKUP(Q51,Lessons!$W$3:$AA$82,4,FALSE)))</f>
        <v>Study Day</v>
      </c>
      <c r="AD52" s="280"/>
      <c r="AE52" s="279" t="str">
        <f>IF(S52="NONE",IF(S53="HOLIDAY",IF(VLOOKUP(S50,$A$3:$D$38,3,FALSE)="","",VLOOKUP(S50,$A$3:$D$38,3,FALSE)),IF(VLOOKUP(S50,$E$3:$H$38,3,FALSE)="","",VLOOKUP(S50,$E$3:$H$38,3,FALSE))),IF(VLOOKUP(S51,Lessons!$W$3:$AA$82,4,FALSE)="","",VLOOKUP(S51,Lessons!$W$3:$AA$82,4,FALSE)))</f>
        <v>Estim./Infer. on Slope Parameter</v>
      </c>
      <c r="AF52" s="280"/>
      <c r="AG52" s="279" t="str">
        <f>IF(U52="NONE",IF(U53="HOLIDAY",IF(VLOOKUP(U50,$A$3:$D$38,3,FALSE)="","",VLOOKUP(U50,$A$3:$D$38,3,FALSE)),IF(VLOOKUP(U50,$E$3:$H$38,3,FALSE)="","",VLOOKUP(U50,$E$3:$H$38,3,FALSE))),IF(VLOOKUP(U51,Lessons!$W$3:$AA$82,4,FALSE)="","",VLOOKUP(U51,Lessons!$W$3:$AA$82,4,FALSE)))</f>
        <v>Estim./Infer. on Slope Parameter</v>
      </c>
      <c r="AH52" s="280"/>
    </row>
    <row r="53" spans="1:34" ht="15.75" thickBot="1" x14ac:dyDescent="0.3">
      <c r="A53" s="114"/>
      <c r="L53" s="284"/>
      <c r="M53" s="265" t="str">
        <f>IF(M52="NONE",IF(ISERROR(VLOOKUP(M50,$A$3:$A$38,1,FALSE)),"DROP","HOLIDAY"),"")</f>
        <v/>
      </c>
      <c r="N53" s="266"/>
      <c r="O53" s="267" t="str">
        <f>IF(O52="NONE",IF(ISERROR(VLOOKUP(O50,$A$3:$A$38,1,FALSE)),"DROP","HOLIDAY"),"")</f>
        <v/>
      </c>
      <c r="P53" s="266"/>
      <c r="Q53" s="267" t="str">
        <f>IF(Q52="NONE",IF(ISERROR(VLOOKUP(Q50,$A$3:$A$38,1,FALSE)),"DROP","HOLIDAY"),"")</f>
        <v>HOLIDAY</v>
      </c>
      <c r="R53" s="266"/>
      <c r="S53" s="267" t="str">
        <f>IF(S52="NONE",IF(ISERROR(VLOOKUP(S50,$A$3:$A$38,1,FALSE)),"DROP","HOLIDAY"),"")</f>
        <v/>
      </c>
      <c r="T53" s="266"/>
      <c r="U53" s="267" t="str">
        <f>IF(U52="NONE",IF(ISERROR(VLOOKUP(U50,$A$3:$A$38,1,FALSE)),"DROP","HOLIDAY"),"")</f>
        <v/>
      </c>
      <c r="V53" s="268"/>
      <c r="X53" s="284"/>
      <c r="Y53" s="263" t="str">
        <f>IF(M52="NONE",IF(M53="HOLIDAY",IF(VLOOKUP(M50,$A$3:$D$38,4,FALSE)="","",VLOOKUP(M50,$A$3:$D$38,4,FALSE)),IF(VLOOKUP(M50,$E$3:$H$38,4,FALSE)="","",VLOOKUP(M50,$E$3:$H$38,4,FALSE))),IF(VLOOKUP(M51,Lessons!$W$3:$AA$82,5,FALSE)="","",VLOOKUP(M51,Lessons!$W$3:$AA$82,5,FALSE)))</f>
        <v>and Assign Course Project</v>
      </c>
      <c r="Z53" s="264"/>
      <c r="AA53" s="263" t="str">
        <f>IF(O52="NONE",IF(O53="HOLIDAY",IF(VLOOKUP(O50,$A$3:$D$38,4,FALSE)="","",VLOOKUP(O50,$A$3:$D$38,4,FALSE)),IF(VLOOKUP(O50,$E$3:$H$38,4,FALSE)="","",VLOOKUP(O50,$E$3:$H$38,4,FALSE))),IF(VLOOKUP(O51,Lessons!$W$3:$AA$82,5,FALSE)="","",VLOOKUP(O51,Lessons!$W$3:$AA$82,5,FALSE)))</f>
        <v>and Assign Course Project</v>
      </c>
      <c r="AB53" s="264"/>
      <c r="AC53" s="263" t="str">
        <f>IF(Q52="NONE",IF(Q53="HOLIDAY",IF(VLOOKUP(Q50,$A$3:$D$38,4,FALSE)="","",VLOOKUP(Q50,$A$3:$D$38,4,FALSE)),IF(VLOOKUP(Q50,$E$3:$H$38,4,FALSE)="","",VLOOKUP(Q50,$E$3:$H$38,4,FALSE))),IF(VLOOKUP(Q51,Lessons!$W$3:$AA$82,5,FALSE)="","",VLOOKUP(Q51,Lessons!$W$3:$AA$82,5,FALSE)))</f>
        <v/>
      </c>
      <c r="AD53" s="264"/>
      <c r="AE53" s="263" t="str">
        <f>IF(S52="NONE",IF(S53="HOLIDAY",IF(VLOOKUP(S50,$A$3:$D$38,4,FALSE)="","",VLOOKUP(S50,$A$3:$D$38,4,FALSE)),IF(VLOOKUP(S50,$E$3:$H$38,4,FALSE)="","",VLOOKUP(S50,$E$3:$H$38,4,FALSE))),IF(VLOOKUP(S51,Lessons!$W$3:$AA$82,5,FALSE)="","",VLOOKUP(S51,Lessons!$W$3:$AA$82,5,FALSE)))</f>
        <v>Project Proposal due</v>
      </c>
      <c r="AF53" s="264"/>
      <c r="AG53" s="263" t="str">
        <f>IF(U52="NONE",IF(U53="HOLIDAY",IF(VLOOKUP(U50,$A$3:$D$38,4,FALSE)="","",VLOOKUP(U50,$A$3:$D$38,4,FALSE)),IF(VLOOKUP(U50,$E$3:$H$38,4,FALSE)="","",VLOOKUP(U50,$E$3:$H$38,4,FALSE))),IF(VLOOKUP(U51,Lessons!$W$3:$AA$82,5,FALSE)="","",VLOOKUP(U51,Lessons!$W$3:$AA$82,5,FALSE)))</f>
        <v>Project Proposal due</v>
      </c>
      <c r="AH53" s="264"/>
    </row>
    <row r="54" spans="1:34" x14ac:dyDescent="0.25">
      <c r="A54" s="113"/>
      <c r="L54" s="281">
        <v>14</v>
      </c>
      <c r="M54" s="6">
        <f t="shared" ref="M54" si="55">M50+7</f>
        <v>43563</v>
      </c>
      <c r="N54" s="13" t="str">
        <f>IF(ISERROR(VLOOKUP(M54,$A$3:$A$38,1,FALSE)),IF(LEFT(V50,1)="1",CONCATENATE("2",RIGHT(V50,LEN(V50)-1)),CONCATENATE("1-",RIGHT(V50,LEN(V50)-2)+1)),V50)</f>
        <v>1-24</v>
      </c>
      <c r="O54" s="4">
        <f t="shared" ref="O54" si="56">M54+1</f>
        <v>43564</v>
      </c>
      <c r="P54" s="13" t="str">
        <f>IF(ISERROR(VLOOKUP(O54,$A$3:$A$38,1,FALSE)),IF(LEFT(N54,1)="1",CONCATENATE("2",RIGHT(N54,LEN(N54)-1)),CONCATENATE("1-",RIGHT(N54,LEN(N54)-2)+1)),N54)</f>
        <v>2-24</v>
      </c>
      <c r="Q54" s="4">
        <f t="shared" ref="Q54" si="57">O54+1</f>
        <v>43565</v>
      </c>
      <c r="R54" s="13" t="str">
        <f>IF(ISERROR(VLOOKUP(Q54,$A$3:$A$38,1,FALSE)),IF(LEFT(P54,1)="1",CONCATENATE("2",RIGHT(P54,LEN(P54)-1)),CONCATENATE("1-",RIGHT(P54,LEN(P54)-2)+1)),P54)</f>
        <v>1-25</v>
      </c>
      <c r="S54" s="4">
        <f t="shared" ref="S54" si="58">Q54+1</f>
        <v>43566</v>
      </c>
      <c r="T54" s="13" t="str">
        <f>IF(ISERROR(VLOOKUP(S54,$A$3:$A$38,1,FALSE)),IF(LEFT(R54,1)="1",CONCATENATE("2",RIGHT(R54,LEN(R54)-1)),CONCATENATE("1-",RIGHT(R54,LEN(R54)-2)+1)),R54)</f>
        <v>2-25</v>
      </c>
      <c r="U54" s="4">
        <f t="shared" ref="U54" si="59">S54+1</f>
        <v>43567</v>
      </c>
      <c r="V54" s="16" t="str">
        <f>IF(ISERROR(VLOOKUP(U54,$A$3:$A$38,1,FALSE)),IF(LEFT(T54,1)="1",CONCATENATE("2",RIGHT(T54,LEN(T54)-1)),CONCATENATE("1-",RIGHT(T54,LEN(T54)-2)+1)),T54)</f>
        <v>1-26</v>
      </c>
      <c r="X54" s="281">
        <v>14</v>
      </c>
      <c r="Y54" s="6">
        <f>IF(ISERROR(VLOOKUP(M54,$A$40:$A$59,1,FALSE)),M54,CONCATENATE(TEXT(M54,"d-mmm-yy"),"   Modified"))</f>
        <v>43563</v>
      </c>
      <c r="Z54" s="13" t="str">
        <f>IF(ISERROR(VLOOKUP(M54,$A$3:$A$38,1,FALSE)),N54,"N/A")</f>
        <v>1-24</v>
      </c>
      <c r="AA54" s="6">
        <f>IF(ISERROR(VLOOKUP(O54,$A$40:$A$59,1,FALSE)),O54,CONCATENATE(TEXT(O54,"d-mmm-yy"),"   Modified"))</f>
        <v>43564</v>
      </c>
      <c r="AB54" s="13" t="str">
        <f>IF(ISERROR(VLOOKUP(O54,$A$3:$A$38,1,FALSE)),P54,"N/A")</f>
        <v>2-24</v>
      </c>
      <c r="AC54" s="6">
        <f>IF(ISERROR(VLOOKUP(Q54,$A$40:$A$59,1,FALSE)),Q54,CONCATENATE(TEXT(Q54,"d-mmm-yy"),"   Modified"))</f>
        <v>43565</v>
      </c>
      <c r="AD54" s="13" t="str">
        <f>IF(ISERROR(VLOOKUP(Q54,$A$3:$A$38,1,FALSE)),R54,"N/A")</f>
        <v>1-25</v>
      </c>
      <c r="AE54" s="6">
        <f>IF(ISERROR(VLOOKUP(S54,$A$40:$A$59,1,FALSE)),S54,CONCATENATE(TEXT(S54,"d-mmm-yy"),"   Modified"))</f>
        <v>43566</v>
      </c>
      <c r="AF54" s="13" t="str">
        <f>IF(ISERROR(VLOOKUP(S54,$A$3:$A$38,1,FALSE)),T54,"N/A")</f>
        <v>2-25</v>
      </c>
      <c r="AG54" s="6" t="str">
        <f>IF(ISERROR(VLOOKUP(U54,$A$40:$A$59,1,FALSE)),U54,CONCATENATE(TEXT(U54,"d-mmm-yy"),"   Modified"))</f>
        <v>12-Apr-19   Modified</v>
      </c>
      <c r="AH54" s="16" t="str">
        <f>IF(ISERROR(VLOOKUP(U54,$A$3:$A$38,1,FALSE)),V54,"N/A")</f>
        <v>1-26</v>
      </c>
    </row>
    <row r="55" spans="1:34" x14ac:dyDescent="0.25">
      <c r="A55" s="114"/>
      <c r="L55" s="282"/>
      <c r="M55" s="271">
        <f>IF(AND(ISERROR(VLOOKUP(M54,$A$3:$A$38,1,FALSE)),ISERROR(VLOOKUP(M54,$E$3:$E$28,1,FALSE))),U51+1,U51)</f>
        <v>47</v>
      </c>
      <c r="N55" s="272"/>
      <c r="O55" s="273">
        <f>IF(AND(ISERROR(VLOOKUP(O54,$A$3:$A$38,1,FALSE)),ISERROR(VLOOKUP(O54,$E$3:$E$28,1,FALSE))),M55+1,M55)</f>
        <v>48</v>
      </c>
      <c r="P55" s="272"/>
      <c r="Q55" s="273">
        <f>IF(AND(ISERROR(VLOOKUP(Q54,$A$3:$A$38,1,FALSE)),ISERROR(VLOOKUP(Q54,$E$3:$E$28,1,FALSE))),O55+1,O55)</f>
        <v>49</v>
      </c>
      <c r="R55" s="272"/>
      <c r="S55" s="273">
        <f>IF(AND(ISERROR(VLOOKUP(S54,$A$3:$A$38,1,FALSE)),ISERROR(VLOOKUP(S54,$E$3:$E$28,1,FALSE))),Q55+1,Q55)</f>
        <v>50</v>
      </c>
      <c r="T55" s="272"/>
      <c r="U55" s="273">
        <f>IF(AND(ISERROR(VLOOKUP(U54,$A$3:$A$38,1,FALSE)),ISERROR(VLOOKUP(U54,$E$3:$E$28,1,FALSE))),S55+1,S55)</f>
        <v>51</v>
      </c>
      <c r="V55" s="274"/>
      <c r="X55" s="282"/>
      <c r="Y55" s="269" t="str">
        <f>IF(M56="NONE",IF(M57="HOLIDAY",IF(VLOOKUP(M54,$A$3:$D$38,2,FALSE)="","",VLOOKUP(M54,$A$3:$D$38,2,FALSE)),IF(VLOOKUP(M54,$E$3:$H$38,2,FALSE)="","",VLOOKUP(M54,$E$3:$H$38,2,FALSE))),IF(VLOOKUP(M55,Lessons!$W$3:$AA$82,3,FALSE)="","",VLOOKUP(M55,Lessons!$W$3:$AA$82,3,FALSE)))</f>
        <v xml:space="preserve">Lesson 24: </v>
      </c>
      <c r="Z55" s="270"/>
      <c r="AA55" s="269" t="str">
        <f>IF(O56="NONE",IF(O57="HOLIDAY",IF(VLOOKUP(O54,$A$3:$D$38,2,FALSE)="","",VLOOKUP(O54,$A$3:$D$38,2,FALSE)),IF(VLOOKUP(O54,$E$3:$H$38,2,FALSE)="","",VLOOKUP(O54,$E$3:$H$38,2,FALSE))),IF(VLOOKUP(O55,Lessons!$W$3:$AA$82,3,FALSE)="","",VLOOKUP(O55,Lessons!$W$3:$AA$82,3,FALSE)))</f>
        <v xml:space="preserve">Lesson 24: </v>
      </c>
      <c r="AB55" s="270"/>
      <c r="AC55" s="269" t="str">
        <f>IF(Q56="NONE",IF(Q57="HOLIDAY",IF(VLOOKUP(Q54,$A$3:$D$38,2,FALSE)="","",VLOOKUP(Q54,$A$3:$D$38,2,FALSE)),IF(VLOOKUP(Q54,$E$3:$H$38,2,FALSE)="","",VLOOKUP(Q54,$E$3:$H$38,2,FALSE))),IF(VLOOKUP(Q55,Lessons!$W$3:$AA$82,3,FALSE)="","",VLOOKUP(Q55,Lessons!$W$3:$AA$82,3,FALSE)))</f>
        <v>Lesson 25:</v>
      </c>
      <c r="AD55" s="270"/>
      <c r="AE55" s="269" t="str">
        <f>IF(S56="NONE",IF(S57="HOLIDAY",IF(VLOOKUP(S54,$A$3:$D$38,2,FALSE)="","",VLOOKUP(S54,$A$3:$D$38,2,FALSE)),IF(VLOOKUP(S54,$E$3:$H$38,2,FALSE)="","",VLOOKUP(S54,$E$3:$H$38,2,FALSE))),IF(VLOOKUP(S55,Lessons!$W$3:$AA$82,3,FALSE)="","",VLOOKUP(S55,Lessons!$W$3:$AA$82,3,FALSE)))</f>
        <v>Lesson 25:</v>
      </c>
      <c r="AF55" s="270"/>
      <c r="AG55" s="269" t="str">
        <f>IF(U56="NONE",IF(U57="HOLIDAY",IF(VLOOKUP(U54,$A$3:$D$38,2,FALSE)="","",VLOOKUP(U54,$A$3:$D$38,2,FALSE)),IF(VLOOKUP(U54,$E$3:$H$38,2,FALSE)="","",VLOOKUP(U54,$E$3:$H$38,2,FALSE))),IF(VLOOKUP(U55,Lessons!$W$3:$AA$82,3,FALSE)="","",VLOOKUP(U55,Lessons!$W$3:$AA$82,3,FALSE)))</f>
        <v xml:space="preserve">Lesson 26: </v>
      </c>
      <c r="AH55" s="270"/>
    </row>
    <row r="56" spans="1:34" x14ac:dyDescent="0.25">
      <c r="A56" s="113"/>
      <c r="L56" s="283"/>
      <c r="M56" s="275">
        <f>IF(AND(ISERROR(VLOOKUP(M54,$A$3:$A$38,1,FALSE)),ISERROR(VLOOKUP(M54,$E$3:$E$28,1,FALSE))),M55,"NONE")</f>
        <v>47</v>
      </c>
      <c r="N56" s="276"/>
      <c r="O56" s="277">
        <f>IF(AND(ISERROR(VLOOKUP(O54,$A$3:$A$38,1,FALSE)),ISERROR(VLOOKUP(O54,$E$3:$E$28,1,FALSE))),O55,"NONE")</f>
        <v>48</v>
      </c>
      <c r="P56" s="276"/>
      <c r="Q56" s="277">
        <f>IF(AND(ISERROR(VLOOKUP(Q54,$A$3:$A$38,1,FALSE)),ISERROR(VLOOKUP(Q54,$E$3:$E$28,1,FALSE))),Q55,"NONE")</f>
        <v>49</v>
      </c>
      <c r="R56" s="276"/>
      <c r="S56" s="277">
        <f>IF(AND(ISERROR(VLOOKUP(S54,$A$3:$A$38,1,FALSE)),ISERROR(VLOOKUP(S54,$E$3:$E$28,1,FALSE))),S55,"NONE")</f>
        <v>50</v>
      </c>
      <c r="T56" s="276"/>
      <c r="U56" s="277">
        <f>IF(AND(ISERROR(VLOOKUP(U54,$A$3:$A$38,1,FALSE)),ISERROR(VLOOKUP(U54,$E$3:$E$28,1,FALSE))),U55,"NONE")</f>
        <v>51</v>
      </c>
      <c r="V56" s="278"/>
      <c r="X56" s="283"/>
      <c r="Y56" s="279" t="str">
        <f>IF(M56="NONE",IF(M57="HOLIDAY",IF(VLOOKUP(M54,$A$3:$D$38,3,FALSE)="","",VLOOKUP(M54,$A$3:$D$38,3,FALSE)),IF(VLOOKUP(M54,$E$3:$H$38,3,FALSE)="","",VLOOKUP(M54,$E$3:$H$38,3,FALSE))),IF(VLOOKUP(M55,Lessons!$W$3:$AA$82,4,FALSE)="","",VLOOKUP(M55,Lessons!$W$3:$AA$82,4,FALSE)))</f>
        <v>Assessing Model</v>
      </c>
      <c r="Z56" s="280"/>
      <c r="AA56" s="279" t="str">
        <f>IF(O56="NONE",IF(O57="HOLIDAY",IF(VLOOKUP(O54,$A$3:$D$38,3,FALSE)="","",VLOOKUP(O54,$A$3:$D$38,3,FALSE)),IF(VLOOKUP(O54,$E$3:$H$38,3,FALSE)="","",VLOOKUP(O54,$E$3:$H$38,3,FALSE))),IF(VLOOKUP(O55,Lessons!$W$3:$AA$82,4,FALSE)="","",VLOOKUP(O55,Lessons!$W$3:$AA$82,4,FALSE)))</f>
        <v>Assessing Model</v>
      </c>
      <c r="AB56" s="280"/>
      <c r="AC56" s="279" t="str">
        <f>IF(Q56="NONE",IF(Q57="HOLIDAY",IF(VLOOKUP(Q54,$A$3:$D$38,3,FALSE)="","",VLOOKUP(Q54,$A$3:$D$38,3,FALSE)),IF(VLOOKUP(Q54,$E$3:$H$38,3,FALSE)="","",VLOOKUP(Q54,$E$3:$H$38,3,FALSE))),IF(VLOOKUP(Q55,Lessons!$W$3:$AA$82,4,FALSE)="","",VLOOKUP(Q55,Lessons!$W$3:$AA$82,4,FALSE)))</f>
        <v>Multiple Regression</v>
      </c>
      <c r="AD56" s="280"/>
      <c r="AE56" s="279" t="str">
        <f>IF(S56="NONE",IF(S57="HOLIDAY",IF(VLOOKUP(S54,$A$3:$D$38,3,FALSE)="","",VLOOKUP(S54,$A$3:$D$38,3,FALSE)),IF(VLOOKUP(S54,$E$3:$H$38,3,FALSE)="","",VLOOKUP(S54,$E$3:$H$38,3,FALSE))),IF(VLOOKUP(S55,Lessons!$W$3:$AA$82,4,FALSE)="","",VLOOKUP(S55,Lessons!$W$3:$AA$82,4,FALSE)))</f>
        <v>Multiple Regression</v>
      </c>
      <c r="AF56" s="280"/>
      <c r="AG56" s="279" t="str">
        <f>IF(U56="NONE",IF(U57="HOLIDAY",IF(VLOOKUP(U54,$A$3:$D$38,3,FALSE)="","",VLOOKUP(U54,$A$3:$D$38,3,FALSE)),IF(VLOOKUP(U54,$E$3:$H$38,3,FALSE)="","",VLOOKUP(U54,$E$3:$H$38,3,FALSE))),IF(VLOOKUP(U55,Lessons!$W$3:$AA$82,4,FALSE)="","",VLOOKUP(U55,Lessons!$W$3:$AA$82,4,FALSE)))</f>
        <v>Polynomial</v>
      </c>
      <c r="AH56" s="280"/>
    </row>
    <row r="57" spans="1:34" ht="15.75" thickBot="1" x14ac:dyDescent="0.3">
      <c r="A57" s="114"/>
      <c r="L57" s="284"/>
      <c r="M57" s="265" t="str">
        <f>IF(M56="NONE",IF(ISERROR(VLOOKUP(M54,$A$3:$A$38,1,FALSE)),"DROP","HOLIDAY"),"")</f>
        <v/>
      </c>
      <c r="N57" s="266"/>
      <c r="O57" s="267" t="str">
        <f>IF(O56="NONE",IF(ISERROR(VLOOKUP(O54,$A$3:$A$38,1,FALSE)),"DROP","HOLIDAY"),"")</f>
        <v/>
      </c>
      <c r="P57" s="266"/>
      <c r="Q57" s="267" t="str">
        <f>IF(Q56="NONE",IF(ISERROR(VLOOKUP(Q54,$A$3:$A$38,1,FALSE)),"DROP","HOLIDAY"),"")</f>
        <v/>
      </c>
      <c r="R57" s="266"/>
      <c r="S57" s="267" t="str">
        <f>IF(S56="NONE",IF(ISERROR(VLOOKUP(S54,$A$3:$A$38,1,FALSE)),"DROP","HOLIDAY"),"")</f>
        <v/>
      </c>
      <c r="T57" s="266"/>
      <c r="U57" s="267" t="str">
        <f>IF(U56="NONE",IF(ISERROR(VLOOKUP(U54,$A$3:$A$38,1,FALSE)),"DROP","HOLIDAY"),"")</f>
        <v/>
      </c>
      <c r="V57" s="268"/>
      <c r="X57" s="284"/>
      <c r="Y57" s="263" t="str">
        <f>IF(M56="NONE",IF(M57="HOLIDAY",IF(VLOOKUP(M54,$A$3:$D$38,4,FALSE)="","",VLOOKUP(M54,$A$3:$D$38,4,FALSE)),IF(VLOOKUP(M54,$E$3:$H$38,4,FALSE)="","",VLOOKUP(M54,$E$3:$H$38,4,FALSE))),IF(VLOOKUP(M55,Lessons!$W$3:$AA$82,5,FALSE)="","",VLOOKUP(M55,Lessons!$W$3:$AA$82,5,FALSE)))</f>
        <v>Adequacy</v>
      </c>
      <c r="Z57" s="264"/>
      <c r="AA57" s="263" t="str">
        <f>IF(O56="NONE",IF(O57="HOLIDAY",IF(VLOOKUP(O54,$A$3:$D$38,4,FALSE)="","",VLOOKUP(O54,$A$3:$D$38,4,FALSE)),IF(VLOOKUP(O54,$E$3:$H$38,4,FALSE)="","",VLOOKUP(O54,$E$3:$H$38,4,FALSE))),IF(VLOOKUP(O55,Lessons!$W$3:$AA$82,5,FALSE)="","",VLOOKUP(O55,Lessons!$W$3:$AA$82,5,FALSE)))</f>
        <v>Adequacy</v>
      </c>
      <c r="AB57" s="264"/>
      <c r="AC57" s="263" t="str">
        <f>IF(Q56="NONE",IF(Q57="HOLIDAY",IF(VLOOKUP(Q54,$A$3:$D$38,4,FALSE)="","",VLOOKUP(Q54,$A$3:$D$38,4,FALSE)),IF(VLOOKUP(Q54,$E$3:$H$38,4,FALSE)="","",VLOOKUP(Q54,$E$3:$H$38,4,FALSE))),IF(VLOOKUP(Q55,Lessons!$W$3:$AA$82,5,FALSE)="","",VLOOKUP(Q55,Lessons!$W$3:$AA$82,5,FALSE)))</f>
        <v>Analysis</v>
      </c>
      <c r="AD57" s="264"/>
      <c r="AE57" s="263" t="str">
        <f>IF(S56="NONE",IF(S57="HOLIDAY",IF(VLOOKUP(S54,$A$3:$D$38,4,FALSE)="","",VLOOKUP(S54,$A$3:$D$38,4,FALSE)),IF(VLOOKUP(S54,$E$3:$H$38,4,FALSE)="","",VLOOKUP(S54,$E$3:$H$38,4,FALSE))),IF(VLOOKUP(S55,Lessons!$W$3:$AA$82,5,FALSE)="","",VLOOKUP(S55,Lessons!$W$3:$AA$82,5,FALSE)))</f>
        <v>Analysis</v>
      </c>
      <c r="AF57" s="264"/>
      <c r="AG57" s="263" t="str">
        <f>IF(U56="NONE",IF(U57="HOLIDAY",IF(VLOOKUP(U54,$A$3:$D$38,4,FALSE)="","",VLOOKUP(U54,$A$3:$D$38,4,FALSE)),IF(VLOOKUP(U54,$E$3:$H$38,4,FALSE)="","",VLOOKUP(U54,$E$3:$H$38,4,FALSE))),IF(VLOOKUP(U55,Lessons!$W$3:$AA$82,5,FALSE)="","",VLOOKUP(U55,Lessons!$W$3:$AA$82,5,FALSE)))</f>
        <v>Regression</v>
      </c>
      <c r="AH57" s="264"/>
    </row>
    <row r="58" spans="1:34" x14ac:dyDescent="0.25">
      <c r="A58" s="113"/>
      <c r="L58" s="281">
        <v>15</v>
      </c>
      <c r="M58" s="6">
        <f t="shared" ref="M58" si="60">M54+7</f>
        <v>43570</v>
      </c>
      <c r="N58" s="13" t="str">
        <f>IF(ISERROR(VLOOKUP(M58,$A$3:$A$38,1,FALSE)),IF(LEFT(V54,1)="1",CONCATENATE("2",RIGHT(V54,LEN(V54)-1)),CONCATENATE("1-",RIGHT(V54,LEN(V54)-2)+1)),V54)</f>
        <v>2-26</v>
      </c>
      <c r="O58" s="4">
        <f t="shared" ref="O58" si="61">M58+1</f>
        <v>43571</v>
      </c>
      <c r="P58" s="13" t="str">
        <f>IF(ISERROR(VLOOKUP(O58,$A$3:$A$38,1,FALSE)),IF(LEFT(N58,1)="1",CONCATENATE("2",RIGHT(N58,LEN(N58)-1)),CONCATENATE("1-",RIGHT(N58,LEN(N58)-2)+1)),N58)</f>
        <v>1-27</v>
      </c>
      <c r="Q58" s="4">
        <f t="shared" ref="Q58" si="62">O58+1</f>
        <v>43572</v>
      </c>
      <c r="R58" s="13" t="str">
        <f>IF(ISERROR(VLOOKUP(Q58,$A$3:$A$38,1,FALSE)),IF(LEFT(P58,1)="1",CONCATENATE("2",RIGHT(P58,LEN(P58)-1)),CONCATENATE("1-",RIGHT(P58,LEN(P58)-2)+1)),P58)</f>
        <v>1-27</v>
      </c>
      <c r="S58" s="4">
        <f t="shared" ref="S58" si="63">Q58+1</f>
        <v>43573</v>
      </c>
      <c r="T58" s="13" t="str">
        <f>IF(ISERROR(VLOOKUP(S58,$A$3:$A$38,1,FALSE)),IF(LEFT(R58,1)="1",CONCATENATE("2",RIGHT(R58,LEN(R58)-1)),CONCATENATE("1-",RIGHT(R58,LEN(R58)-2)+1)),R58)</f>
        <v>1-27</v>
      </c>
      <c r="U58" s="4">
        <f t="shared" ref="U58" si="64">S58+1</f>
        <v>43574</v>
      </c>
      <c r="V58" s="16" t="str">
        <f>IF(ISERROR(VLOOKUP(U58,$A$3:$A$38,1,FALSE)),IF(LEFT(T58,1)="1",CONCATENATE("2",RIGHT(T58,LEN(T58)-1)),CONCATENATE("1-",RIGHT(T58,LEN(T58)-2)+1)),T58)</f>
        <v>2-27</v>
      </c>
      <c r="X58" s="281">
        <v>15</v>
      </c>
      <c r="Y58" s="6">
        <f>IF(ISERROR(VLOOKUP(M58,$A$40:$A$59,1,FALSE)),M58,CONCATENATE(TEXT(M58,"d-mmm-yy"),"   Modified"))</f>
        <v>43570</v>
      </c>
      <c r="Z58" s="13" t="str">
        <f>IF(ISERROR(VLOOKUP(M58,$A$3:$A$38,1,FALSE)),N58,"N/A")</f>
        <v>2-26</v>
      </c>
      <c r="AA58" s="6">
        <f>IF(ISERROR(VLOOKUP(O58,$A$40:$A$59,1,FALSE)),O58,CONCATENATE(TEXT(O58,"d-mmm-yy"),"   Modified"))</f>
        <v>43571</v>
      </c>
      <c r="AB58" s="13" t="str">
        <f>IF(ISERROR(VLOOKUP(O58,$A$3:$A$38,1,FALSE)),P58,"N/A")</f>
        <v>1-27</v>
      </c>
      <c r="AC58" s="6">
        <f>IF(ISERROR(VLOOKUP(Q58,$A$40:$A$59,1,FALSE)),Q58,CONCATENATE(TEXT(Q58,"d-mmm-yy"),"   Modified"))</f>
        <v>43572</v>
      </c>
      <c r="AD58" s="13" t="str">
        <f>IF(ISERROR(VLOOKUP(Q58,$A$3:$A$38,1,FALSE)),R58,"N/A")</f>
        <v>N/A</v>
      </c>
      <c r="AE58" s="6" t="str">
        <f>IF(ISERROR(VLOOKUP(S58,$A$40:$A$59,1,FALSE)),S58,CONCATENATE(TEXT(S58,"d-mmm-yy"),"   Modified"))</f>
        <v>18-Apr-19   Modified</v>
      </c>
      <c r="AF58" s="13" t="str">
        <f>IF(ISERROR(VLOOKUP(S58,$A$3:$A$38,1,FALSE)),T58,"N/A")</f>
        <v>N/A</v>
      </c>
      <c r="AG58" s="6">
        <f>IF(ISERROR(VLOOKUP(U58,$A$40:$A$59,1,FALSE)),U58,CONCATENATE(TEXT(U58,"d-mmm-yy"),"   Modified"))</f>
        <v>43574</v>
      </c>
      <c r="AH58" s="16" t="str">
        <f>IF(ISERROR(VLOOKUP(U58,$A$3:$A$38,1,FALSE)),V58,"N/A")</f>
        <v>2-27</v>
      </c>
    </row>
    <row r="59" spans="1:34" ht="15.75" thickBot="1" x14ac:dyDescent="0.3">
      <c r="A59" s="115"/>
      <c r="L59" s="282"/>
      <c r="M59" s="271">
        <f>IF(AND(ISERROR(VLOOKUP(M58,$A$3:$A$38,1,FALSE)),ISERROR(VLOOKUP(M58,$E$3:$E$28,1,FALSE))),U55+1,U55)</f>
        <v>52</v>
      </c>
      <c r="N59" s="272"/>
      <c r="O59" s="273">
        <f>IF(AND(ISERROR(VLOOKUP(O58,$A$3:$A$38,1,FALSE)),ISERROR(VLOOKUP(O58,$E$3:$E$28,1,FALSE))),M59+1,M59)</f>
        <v>53</v>
      </c>
      <c r="P59" s="272"/>
      <c r="Q59" s="273">
        <f>IF(AND(ISERROR(VLOOKUP(Q58,$A$3:$A$38,1,FALSE)),ISERROR(VLOOKUP(Q58,$E$3:$E$28,1,FALSE))),O59+1,O59)</f>
        <v>53</v>
      </c>
      <c r="R59" s="272"/>
      <c r="S59" s="273">
        <f>IF(AND(ISERROR(VLOOKUP(S58,$A$3:$A$38,1,FALSE)),ISERROR(VLOOKUP(S58,$E$3:$E$28,1,FALSE))),Q59+1,Q59)</f>
        <v>53</v>
      </c>
      <c r="T59" s="272"/>
      <c r="U59" s="273">
        <f>IF(AND(ISERROR(VLOOKUP(U58,$A$3:$A$38,1,FALSE)),ISERROR(VLOOKUP(U58,$E$3:$E$28,1,FALSE))),S59+1,S59)</f>
        <v>54</v>
      </c>
      <c r="V59" s="274"/>
      <c r="X59" s="282"/>
      <c r="Y59" s="269" t="str">
        <f>IF(M60="NONE",IF(M61="HOLIDAY",IF(VLOOKUP(M58,$A$3:$D$38,2,FALSE)="","",VLOOKUP(M58,$A$3:$D$38,2,FALSE)),IF(VLOOKUP(M58,$E$3:$H$38,2,FALSE)="","",VLOOKUP(M58,$E$3:$H$38,2,FALSE))),IF(VLOOKUP(M59,Lessons!$W$3:$AA$82,3,FALSE)="","",VLOOKUP(M59,Lessons!$W$3:$AA$82,3,FALSE)))</f>
        <v xml:space="preserve">Lesson 26: </v>
      </c>
      <c r="Z59" s="270"/>
      <c r="AA59" s="269" t="str">
        <f>IF(O60="NONE",IF(O61="HOLIDAY",IF(VLOOKUP(O58,$A$3:$D$38,2,FALSE)="","",VLOOKUP(O58,$A$3:$D$38,2,FALSE)),IF(VLOOKUP(O58,$E$3:$H$38,2,FALSE)="","",VLOOKUP(O58,$E$3:$H$38,2,FALSE))),IF(VLOOKUP(O59,Lessons!$W$3:$AA$82,3,FALSE)="","",VLOOKUP(O59,Lessons!$W$3:$AA$82,3,FALSE)))</f>
        <v xml:space="preserve">Lesson 27: </v>
      </c>
      <c r="AB59" s="270"/>
      <c r="AC59" s="269" t="str">
        <f>IF(Q60="NONE",IF(Q61="HOLIDAY",IF(VLOOKUP(Q58,$A$3:$D$38,2,FALSE)="","",VLOOKUP(Q58,$A$3:$D$38,2,FALSE)),IF(VLOOKUP(Q58,$E$3:$H$38,2,FALSE)="","",VLOOKUP(Q58,$E$3:$H$38,2,FALSE))),IF(VLOOKUP(Q59,Lessons!$W$3:$AA$82,3,FALSE)="","",VLOOKUP(Q59,Lessons!$W$3:$AA$82,3,FALSE)))</f>
        <v>No Class</v>
      </c>
      <c r="AD59" s="270"/>
      <c r="AE59" s="269" t="str">
        <f>IF(S60="NONE",IF(S61="HOLIDAY",IF(VLOOKUP(S58,$A$3:$D$38,2,FALSE)="","",VLOOKUP(S58,$A$3:$D$38,2,FALSE)),IF(VLOOKUP(S58,$E$3:$H$38,2,FALSE)="","",VLOOKUP(S58,$E$3:$H$38,2,FALSE))),IF(VLOOKUP(S59,Lessons!$W$3:$AA$82,3,FALSE)="","",VLOOKUP(S59,Lessons!$W$3:$AA$82,3,FALSE)))</f>
        <v>No Class</v>
      </c>
      <c r="AF59" s="270"/>
      <c r="AG59" s="269" t="str">
        <f>IF(U60="NONE",IF(U61="HOLIDAY",IF(VLOOKUP(U58,$A$3:$D$38,2,FALSE)="","",VLOOKUP(U58,$A$3:$D$38,2,FALSE)),IF(VLOOKUP(U58,$E$3:$H$38,2,FALSE)="","",VLOOKUP(U58,$E$3:$H$38,2,FALSE))),IF(VLOOKUP(U59,Lessons!$W$3:$AA$82,3,FALSE)="","",VLOOKUP(U59,Lessons!$W$3:$AA$82,3,FALSE)))</f>
        <v xml:space="preserve">Lesson 27: </v>
      </c>
      <c r="AH59" s="270"/>
    </row>
    <row r="60" spans="1:34" x14ac:dyDescent="0.25">
      <c r="L60" s="283"/>
      <c r="M60" s="275">
        <f>IF(AND(ISERROR(VLOOKUP(M58,$A$3:$A$38,1,FALSE)),ISERROR(VLOOKUP(M58,$E$3:$E$28,1,FALSE))),M59,"NONE")</f>
        <v>52</v>
      </c>
      <c r="N60" s="276"/>
      <c r="O60" s="277">
        <f>IF(AND(ISERROR(VLOOKUP(O58,$A$3:$A$38,1,FALSE)),ISERROR(VLOOKUP(O58,$E$3:$E$28,1,FALSE))),O59,"NONE")</f>
        <v>53</v>
      </c>
      <c r="P60" s="276"/>
      <c r="Q60" s="277" t="str">
        <f>IF(AND(ISERROR(VLOOKUP(Q58,$A$3:$A$38,1,FALSE)),ISERROR(VLOOKUP(Q58,$E$3:$E$28,1,FALSE))),Q59,"NONE")</f>
        <v>NONE</v>
      </c>
      <c r="R60" s="276"/>
      <c r="S60" s="277" t="str">
        <f>IF(AND(ISERROR(VLOOKUP(S58,$A$3:$A$38,1,FALSE)),ISERROR(VLOOKUP(S58,$E$3:$E$28,1,FALSE))),S59,"NONE")</f>
        <v>NONE</v>
      </c>
      <c r="T60" s="276"/>
      <c r="U60" s="277">
        <f>IF(AND(ISERROR(VLOOKUP(U58,$A$3:$A$38,1,FALSE)),ISERROR(VLOOKUP(U58,$E$3:$E$28,1,FALSE))),U59,"NONE")</f>
        <v>54</v>
      </c>
      <c r="V60" s="278"/>
      <c r="X60" s="283"/>
      <c r="Y60" s="279" t="str">
        <f>IF(M60="NONE",IF(M61="HOLIDAY",IF(VLOOKUP(M58,$A$3:$D$38,3,FALSE)="","",VLOOKUP(M58,$A$3:$D$38,3,FALSE)),IF(VLOOKUP(M58,$E$3:$H$38,3,FALSE)="","",VLOOKUP(M58,$E$3:$H$38,3,FALSE))),IF(VLOOKUP(M59,Lessons!$W$3:$AA$82,4,FALSE)="","",VLOOKUP(M59,Lessons!$W$3:$AA$82,4,FALSE)))</f>
        <v>Polynomial</v>
      </c>
      <c r="Z60" s="280"/>
      <c r="AA60" s="279" t="str">
        <f>IF(O60="NONE",IF(O61="HOLIDAY",IF(VLOOKUP(O58,$A$3:$D$38,3,FALSE)="","",VLOOKUP(O58,$A$3:$D$38,3,FALSE)),IF(VLOOKUP(O58,$E$3:$H$38,3,FALSE)="","",VLOOKUP(O58,$E$3:$H$38,3,FALSE))),IF(VLOOKUP(O59,Lessons!$W$3:$AA$82,4,FALSE)="","",VLOOKUP(O59,Lessons!$W$3:$AA$82,4,FALSE)))</f>
        <v>Course Project IPR</v>
      </c>
      <c r="AB60" s="280"/>
      <c r="AC60" s="279" t="str">
        <f>IF(Q60="NONE",IF(Q61="HOLIDAY",IF(VLOOKUP(Q58,$A$3:$D$38,3,FALSE)="","",VLOOKUP(Q58,$A$3:$D$38,3,FALSE)),IF(VLOOKUP(Q58,$E$3:$H$38,3,FALSE)="","",VLOOKUP(Q58,$E$3:$H$38,3,FALSE))),IF(VLOOKUP(Q59,Lessons!$W$3:$AA$82,4,FALSE)="","",VLOOKUP(Q59,Lessons!$W$3:$AA$82,4,FALSE)))</f>
        <v>Study Day</v>
      </c>
      <c r="AD60" s="280"/>
      <c r="AE60" s="279" t="str">
        <f>IF(S60="NONE",IF(S61="HOLIDAY",IF(VLOOKUP(S58,$A$3:$D$38,3,FALSE)="","",VLOOKUP(S58,$A$3:$D$38,3,FALSE)),IF(VLOOKUP(S58,$E$3:$H$38,3,FALSE)="","",VLOOKUP(S58,$E$3:$H$38,3,FALSE))),IF(VLOOKUP(S59,Lessons!$W$3:$AA$82,4,FALSE)="","",VLOOKUP(S59,Lessons!$W$3:$AA$82,4,FALSE)))</f>
        <v>Day 1 Drop</v>
      </c>
      <c r="AF60" s="280"/>
      <c r="AG60" s="279" t="str">
        <f>IF(U60="NONE",IF(U61="HOLIDAY",IF(VLOOKUP(U58,$A$3:$D$38,3,FALSE)="","",VLOOKUP(U58,$A$3:$D$38,3,FALSE)),IF(VLOOKUP(U58,$E$3:$H$38,3,FALSE)="","",VLOOKUP(U58,$E$3:$H$38,3,FALSE))),IF(VLOOKUP(U59,Lessons!$W$3:$AA$82,4,FALSE)="","",VLOOKUP(U59,Lessons!$W$3:$AA$82,4,FALSE)))</f>
        <v>Course Project IPR</v>
      </c>
      <c r="AH60" s="280"/>
    </row>
    <row r="61" spans="1:34" ht="15.75" thickBot="1" x14ac:dyDescent="0.3">
      <c r="L61" s="284"/>
      <c r="M61" s="265" t="str">
        <f>IF(M60="NONE",IF(ISERROR(VLOOKUP(M58,$A$3:$A$38,1,FALSE)),"DROP","HOLIDAY"),"")</f>
        <v/>
      </c>
      <c r="N61" s="266"/>
      <c r="O61" s="267" t="str">
        <f>IF(O60="NONE",IF(ISERROR(VLOOKUP(O58,$A$3:$A$38,1,FALSE)),"DROP","HOLIDAY"),"")</f>
        <v/>
      </c>
      <c r="P61" s="266"/>
      <c r="Q61" s="267" t="str">
        <f>IF(Q60="NONE",IF(ISERROR(VLOOKUP(Q58,$A$3:$A$38,1,FALSE)),"DROP","HOLIDAY"),"")</f>
        <v>HOLIDAY</v>
      </c>
      <c r="R61" s="266"/>
      <c r="S61" s="267" t="str">
        <f>IF(S60="NONE",IF(ISERROR(VLOOKUP(S58,$A$3:$A$38,1,FALSE)),"DROP","HOLIDAY"),"")</f>
        <v>HOLIDAY</v>
      </c>
      <c r="T61" s="266"/>
      <c r="U61" s="267" t="str">
        <f>IF(U60="NONE",IF(ISERROR(VLOOKUP(U58,$A$3:$A$38,1,FALSE)),"DROP","HOLIDAY"),"")</f>
        <v/>
      </c>
      <c r="V61" s="268"/>
      <c r="X61" s="284"/>
      <c r="Y61" s="263" t="str">
        <f>IF(M60="NONE",IF(M61="HOLIDAY",IF(VLOOKUP(M58,$A$3:$D$38,4,FALSE)="","",VLOOKUP(M58,$A$3:$D$38,4,FALSE)),IF(VLOOKUP(M58,$E$3:$H$38,4,FALSE)="","",VLOOKUP(M58,$E$3:$H$38,4,FALSE))),IF(VLOOKUP(M59,Lessons!$W$3:$AA$82,5,FALSE)="","",VLOOKUP(M59,Lessons!$W$3:$AA$82,5,FALSE)))</f>
        <v>Regression</v>
      </c>
      <c r="Z61" s="264"/>
      <c r="AA61" s="263" t="str">
        <f>IF(O60="NONE",IF(O61="HOLIDAY",IF(VLOOKUP(O58,$A$3:$D$38,4,FALSE)="","",VLOOKUP(O58,$A$3:$D$38,4,FALSE)),IF(VLOOKUP(O58,$E$3:$H$38,4,FALSE)="","",VLOOKUP(O58,$E$3:$H$38,4,FALSE))),IF(VLOOKUP(O59,Lessons!$W$3:$AA$82,5,FALSE)="","",VLOOKUP(O59,Lessons!$W$3:$AA$82,5,FALSE)))</f>
        <v/>
      </c>
      <c r="AB61" s="264"/>
      <c r="AC61" s="263" t="str">
        <f>IF(Q60="NONE",IF(Q61="HOLIDAY",IF(VLOOKUP(Q58,$A$3:$D$38,4,FALSE)="","",VLOOKUP(Q58,$A$3:$D$38,4,FALSE)),IF(VLOOKUP(Q58,$E$3:$H$38,4,FALSE)="","",VLOOKUP(Q58,$E$3:$H$38,4,FALSE))),IF(VLOOKUP(Q59,Lessons!$W$3:$AA$82,5,FALSE)="","",VLOOKUP(Q59,Lessons!$W$3:$AA$82,5,FALSE)))</f>
        <v/>
      </c>
      <c r="AD61" s="264"/>
      <c r="AE61" s="263" t="str">
        <f>IF(S60="NONE",IF(S61="HOLIDAY",IF(VLOOKUP(S58,$A$3:$D$38,4,FALSE)="","",VLOOKUP(S58,$A$3:$D$38,4,FALSE)),IF(VLOOKUP(S58,$E$3:$H$38,4,FALSE)="","",VLOOKUP(S58,$E$3:$H$38,4,FALSE))),IF(VLOOKUP(S59,Lessons!$W$3:$AA$82,5,FALSE)="","",VLOOKUP(S59,Lessons!$W$3:$AA$82,5,FALSE)))</f>
        <v/>
      </c>
      <c r="AF61" s="264"/>
      <c r="AG61" s="263" t="str">
        <f>IF(U60="NONE",IF(U61="HOLIDAY",IF(VLOOKUP(U58,$A$3:$D$38,4,FALSE)="","",VLOOKUP(U58,$A$3:$D$38,4,FALSE)),IF(VLOOKUP(U58,$E$3:$H$38,4,FALSE)="","",VLOOKUP(U58,$E$3:$H$38,4,FALSE))),IF(VLOOKUP(U59,Lessons!$W$3:$AA$82,5,FALSE)="","",VLOOKUP(U59,Lessons!$W$3:$AA$82,5,FALSE)))</f>
        <v/>
      </c>
      <c r="AH61" s="264"/>
    </row>
    <row r="62" spans="1:34" x14ac:dyDescent="0.25">
      <c r="L62" s="281">
        <v>16</v>
      </c>
      <c r="M62" s="6">
        <f t="shared" ref="M62" si="65">M58+7</f>
        <v>43577</v>
      </c>
      <c r="N62" s="13" t="str">
        <f>IF(ISERROR(VLOOKUP(M62,$A$3:$A$38,1,FALSE)),IF(LEFT(V58,1)="1",CONCATENATE("2",RIGHT(V58,LEN(V58)-1)),CONCATENATE("1-",RIGHT(V58,LEN(V58)-2)+1)),V58)</f>
        <v>1-28</v>
      </c>
      <c r="O62" s="4">
        <f t="shared" ref="O62" si="66">M62+1</f>
        <v>43578</v>
      </c>
      <c r="P62" s="13" t="str">
        <f>IF(ISERROR(VLOOKUP(O62,$A$3:$A$38,1,FALSE)),IF(LEFT(N62,1)="1",CONCATENATE("2",RIGHT(N62,LEN(N62)-1)),CONCATENATE("1-",RIGHT(N62,LEN(N62)-2)+1)),N62)</f>
        <v>2-28</v>
      </c>
      <c r="Q62" s="4">
        <f t="shared" ref="Q62" si="67">O62+1</f>
        <v>43579</v>
      </c>
      <c r="R62" s="13" t="str">
        <f>IF(ISERROR(VLOOKUP(Q62,$A$3:$A$38,1,FALSE)),IF(LEFT(P62,1)="1",CONCATENATE("2",RIGHT(P62,LEN(P62)-1)),CONCATENATE("1-",RIGHT(P62,LEN(P62)-2)+1)),P62)</f>
        <v>1-29</v>
      </c>
      <c r="S62" s="4">
        <f t="shared" ref="S62" si="68">Q62+1</f>
        <v>43580</v>
      </c>
      <c r="T62" s="13" t="str">
        <f>IF(ISERROR(VLOOKUP(S62,$A$3:$A$38,1,FALSE)),IF(LEFT(R62,1)="1",CONCATENATE("2",RIGHT(R62,LEN(R62)-1)),CONCATENATE("1-",RIGHT(R62,LEN(R62)-2)+1)),R62)</f>
        <v>2-29</v>
      </c>
      <c r="U62" s="4">
        <f t="shared" ref="U62" si="69">S62+1</f>
        <v>43581</v>
      </c>
      <c r="V62" s="16" t="str">
        <f>IF(ISERROR(VLOOKUP(U62,$A$3:$A$38,1,FALSE)),IF(LEFT(T62,1)="1",CONCATENATE("2",RIGHT(T62,LEN(T62)-1)),CONCATENATE("1-",RIGHT(T62,LEN(T62)-2)+1)),T62)</f>
        <v>2-29</v>
      </c>
      <c r="X62" s="281">
        <v>16</v>
      </c>
      <c r="Y62" s="6">
        <f>IF(ISERROR(VLOOKUP(M62,$A$40:$A$59,1,FALSE)),M62,CONCATENATE(TEXT(M62,"d-mmm-yy"),"   Modified"))</f>
        <v>43577</v>
      </c>
      <c r="Z62" s="13" t="str">
        <f>IF(ISERROR(VLOOKUP(M62,$A$3:$A$38,1,FALSE)),N62,"N/A")</f>
        <v>1-28</v>
      </c>
      <c r="AA62" s="6">
        <f>IF(ISERROR(VLOOKUP(O62,$A$40:$A$59,1,FALSE)),O62,CONCATENATE(TEXT(O62,"d-mmm-yy"),"   Modified"))</f>
        <v>43578</v>
      </c>
      <c r="AB62" s="13" t="str">
        <f>IF(ISERROR(VLOOKUP(O62,$A$3:$A$38,1,FALSE)),P62,"N/A")</f>
        <v>2-28</v>
      </c>
      <c r="AC62" s="6">
        <f>IF(ISERROR(VLOOKUP(Q62,$A$40:$A$59,1,FALSE)),Q62,CONCATENATE(TEXT(Q62,"d-mmm-yy"),"   Modified"))</f>
        <v>43579</v>
      </c>
      <c r="AD62" s="13" t="str">
        <f>IF(ISERROR(VLOOKUP(Q62,$A$3:$A$38,1,FALSE)),R62,"N/A")</f>
        <v>1-29</v>
      </c>
      <c r="AE62" s="6">
        <f>IF(ISERROR(VLOOKUP(S62,$A$40:$A$59,1,FALSE)),S62,CONCATENATE(TEXT(S62,"d-mmm-yy"),"   Modified"))</f>
        <v>43580</v>
      </c>
      <c r="AF62" s="13" t="str">
        <f>IF(ISERROR(VLOOKUP(S62,$A$3:$A$38,1,FALSE)),T62,"N/A")</f>
        <v>2-29</v>
      </c>
      <c r="AG62" s="6">
        <f>IF(ISERROR(VLOOKUP(U62,$A$40:$A$59,1,FALSE)),U62,CONCATENATE(TEXT(U62,"d-mmm-yy"),"   Modified"))</f>
        <v>43581</v>
      </c>
      <c r="AH62" s="16" t="str">
        <f>IF(ISERROR(VLOOKUP(U62,$A$3:$A$38,1,FALSE)),V62,"N/A")</f>
        <v>N/A</v>
      </c>
    </row>
    <row r="63" spans="1:34" x14ac:dyDescent="0.25">
      <c r="L63" s="282"/>
      <c r="M63" s="271">
        <f>IF(AND(ISERROR(VLOOKUP(M62,$A$3:$A$38,1,FALSE)),ISERROR(VLOOKUP(M62,$E$3:$E$28,1,FALSE))),U59+1,U59)</f>
        <v>55</v>
      </c>
      <c r="N63" s="272"/>
      <c r="O63" s="273">
        <f>IF(AND(ISERROR(VLOOKUP(O62,$A$3:$A$38,1,FALSE)),ISERROR(VLOOKUP(O62,$E$3:$E$28,1,FALSE))),M63+1,M63)</f>
        <v>56</v>
      </c>
      <c r="P63" s="272"/>
      <c r="Q63" s="273">
        <f>IF(AND(ISERROR(VLOOKUP(Q62,$A$3:$A$38,1,FALSE)),ISERROR(VLOOKUP(Q62,$E$3:$E$28,1,FALSE))),O63+1,O63)</f>
        <v>57</v>
      </c>
      <c r="R63" s="272"/>
      <c r="S63" s="273">
        <f>IF(AND(ISERROR(VLOOKUP(S62,$A$3:$A$38,1,FALSE)),ISERROR(VLOOKUP(S62,$E$3:$E$28,1,FALSE))),Q63+1,Q63)</f>
        <v>58</v>
      </c>
      <c r="T63" s="272"/>
      <c r="U63" s="273">
        <f>IF(AND(ISERROR(VLOOKUP(U62,$A$3:$A$38,1,FALSE)),ISERROR(VLOOKUP(U62,$E$3:$E$28,1,FALSE))),S63+1,S63)</f>
        <v>58</v>
      </c>
      <c r="V63" s="274"/>
      <c r="X63" s="282"/>
      <c r="Y63" s="269" t="str">
        <f>IF(M64="NONE",IF(M65="HOLIDAY",IF(VLOOKUP(M62,$A$3:$D$38,2,FALSE)="","",VLOOKUP(M62,$A$3:$D$38,2,FALSE)),IF(VLOOKUP(M62,$E$3:$H$38,2,FALSE)="","",VLOOKUP(M62,$E$3:$H$38,2,FALSE))),IF(VLOOKUP(M63,Lessons!$W$3:$AA$82,3,FALSE)="","",VLOOKUP(M63,Lessons!$W$3:$AA$82,3,FALSE)))</f>
        <v>Lesson 28:</v>
      </c>
      <c r="Z63" s="270"/>
      <c r="AA63" s="269" t="str">
        <f>IF(O64="NONE",IF(O65="HOLIDAY",IF(VLOOKUP(O62,$A$3:$D$38,2,FALSE)="","",VLOOKUP(O62,$A$3:$D$38,2,FALSE)),IF(VLOOKUP(O62,$E$3:$H$38,2,FALSE)="","",VLOOKUP(O62,$E$3:$H$38,2,FALSE))),IF(VLOOKUP(O63,Lessons!$W$3:$AA$82,3,FALSE)="","",VLOOKUP(O63,Lessons!$W$3:$AA$82,3,FALSE)))</f>
        <v>Lesson 28:</v>
      </c>
      <c r="AB63" s="270"/>
      <c r="AC63" s="269" t="str">
        <f>IF(Q64="NONE",IF(Q65="HOLIDAY",IF(VLOOKUP(Q62,$A$3:$D$38,2,FALSE)="","",VLOOKUP(Q62,$A$3:$D$38,2,FALSE)),IF(VLOOKUP(Q62,$E$3:$H$38,2,FALSE)="","",VLOOKUP(Q62,$E$3:$H$38,2,FALSE))),IF(VLOOKUP(Q63,Lessons!$W$3:$AA$82,3,FALSE)="","",VLOOKUP(Q63,Lessons!$W$3:$AA$82,3,FALSE)))</f>
        <v>Lesson 29:</v>
      </c>
      <c r="AD63" s="270"/>
      <c r="AE63" s="269" t="str">
        <f>IF(S64="NONE",IF(S65="HOLIDAY",IF(VLOOKUP(S62,$A$3:$D$38,2,FALSE)="","",VLOOKUP(S62,$A$3:$D$38,2,FALSE)),IF(VLOOKUP(S62,$E$3:$H$38,2,FALSE)="","",VLOOKUP(S62,$E$3:$H$38,2,FALSE))),IF(VLOOKUP(S63,Lessons!$W$3:$AA$82,3,FALSE)="","",VLOOKUP(S63,Lessons!$W$3:$AA$82,3,FALSE)))</f>
        <v>Lesson 29:</v>
      </c>
      <c r="AF63" s="270"/>
      <c r="AG63" s="269" t="str">
        <f>IF(U64="NONE",IF(U65="HOLIDAY",IF(VLOOKUP(U62,$A$3:$D$38,2,FALSE)="","",VLOOKUP(U62,$A$3:$D$38,2,FALSE)),IF(VLOOKUP(U62,$E$3:$H$38,2,FALSE)="","",VLOOKUP(U62,$E$3:$H$38,2,FALSE))),IF(VLOOKUP(U63,Lessons!$W$3:$AA$82,3,FALSE)="","",VLOOKUP(U63,Lessons!$W$3:$AA$82,3,FALSE)))</f>
        <v>No Class</v>
      </c>
      <c r="AH63" s="270"/>
    </row>
    <row r="64" spans="1:34" x14ac:dyDescent="0.25">
      <c r="L64" s="283"/>
      <c r="M64" s="275">
        <f>IF(AND(ISERROR(VLOOKUP(M62,$A$3:$A$38,1,FALSE)),ISERROR(VLOOKUP(M62,$E$3:$E$28,1,FALSE))),M63,"NONE")</f>
        <v>55</v>
      </c>
      <c r="N64" s="276"/>
      <c r="O64" s="277">
        <f>IF(AND(ISERROR(VLOOKUP(O62,$A$3:$A$38,1,FALSE)),ISERROR(VLOOKUP(O62,$E$3:$E$28,1,FALSE))),O63,"NONE")</f>
        <v>56</v>
      </c>
      <c r="P64" s="276"/>
      <c r="Q64" s="277">
        <f>IF(AND(ISERROR(VLOOKUP(Q62,$A$3:$A$38,1,FALSE)),ISERROR(VLOOKUP(Q62,$E$3:$E$28,1,FALSE))),Q63,"NONE")</f>
        <v>57</v>
      </c>
      <c r="R64" s="276"/>
      <c r="S64" s="277">
        <f>IF(AND(ISERROR(VLOOKUP(S62,$A$3:$A$38,1,FALSE)),ISERROR(VLOOKUP(S62,$E$3:$E$28,1,FALSE))),S63,"NONE")</f>
        <v>58</v>
      </c>
      <c r="T64" s="276"/>
      <c r="U64" s="277" t="str">
        <f>IF(AND(ISERROR(VLOOKUP(U62,$A$3:$A$38,1,FALSE)),ISERROR(VLOOKUP(U62,$E$3:$E$28,1,FALSE))),U63,"NONE")</f>
        <v>NONE</v>
      </c>
      <c r="V64" s="278"/>
      <c r="X64" s="283"/>
      <c r="Y64" s="279" t="str">
        <f>IF(M64="NONE",IF(M65="HOLIDAY",IF(VLOOKUP(M62,$A$3:$D$38,3,FALSE)="","",VLOOKUP(M62,$A$3:$D$38,3,FALSE)),IF(VLOOKUP(M62,$E$3:$H$38,3,FALSE)="","",VLOOKUP(M62,$E$3:$H$38,3,FALSE))),IF(VLOOKUP(M63,Lessons!$W$3:$AA$82,4,FALSE)="","",VLOOKUP(M63,Lessons!$W$3:$AA$82,4,FALSE)))</f>
        <v>In Class</v>
      </c>
      <c r="Z64" s="280"/>
      <c r="AA64" s="279" t="str">
        <f>IF(O64="NONE",IF(O65="HOLIDAY",IF(VLOOKUP(O62,$A$3:$D$38,3,FALSE)="","",VLOOKUP(O62,$A$3:$D$38,3,FALSE)),IF(VLOOKUP(O62,$E$3:$H$38,3,FALSE)="","",VLOOKUP(O62,$E$3:$H$38,3,FALSE))),IF(VLOOKUP(O63,Lessons!$W$3:$AA$82,4,FALSE)="","",VLOOKUP(O63,Lessons!$W$3:$AA$82,4,FALSE)))</f>
        <v>In Class</v>
      </c>
      <c r="AB64" s="280"/>
      <c r="AC64" s="279" t="str">
        <f>IF(Q64="NONE",IF(Q65="HOLIDAY",IF(VLOOKUP(Q62,$A$3:$D$38,3,FALSE)="","",VLOOKUP(Q62,$A$3:$D$38,3,FALSE)),IF(VLOOKUP(Q62,$E$3:$H$38,3,FALSE)="","",VLOOKUP(Q62,$E$3:$H$38,3,FALSE))),IF(VLOOKUP(Q63,Lessons!$W$3:$AA$82,4,FALSE)="","",VLOOKUP(Q63,Lessons!$W$3:$AA$82,4,FALSE)))</f>
        <v>Course Project Oral Presentations</v>
      </c>
      <c r="AD64" s="280"/>
      <c r="AE64" s="279" t="str">
        <f>IF(S64="NONE",IF(S65="HOLIDAY",IF(VLOOKUP(S62,$A$3:$D$38,3,FALSE)="","",VLOOKUP(S62,$A$3:$D$38,3,FALSE)),IF(VLOOKUP(S62,$E$3:$H$38,3,FALSE)="","",VLOOKUP(S62,$E$3:$H$38,3,FALSE))),IF(VLOOKUP(S63,Lessons!$W$3:$AA$82,4,FALSE)="","",VLOOKUP(S63,Lessons!$W$3:$AA$82,4,FALSE)))</f>
        <v>Course Project Oral Presentations</v>
      </c>
      <c r="AF64" s="280"/>
      <c r="AG64" s="279" t="str">
        <f>IF(U64="NONE",IF(U65="HOLIDAY",IF(VLOOKUP(U62,$A$3:$D$38,3,FALSE)="","",VLOOKUP(U62,$A$3:$D$38,3,FALSE)),IF(VLOOKUP(U62,$E$3:$H$38,3,FALSE)="","",VLOOKUP(U62,$E$3:$H$38,3,FALSE))),IF(VLOOKUP(U63,Lessons!$W$3:$AA$82,4,FALSE)="","",VLOOKUP(U63,Lessons!$W$3:$AA$82,4,FALSE)))</f>
        <v>Day 1 Drop</v>
      </c>
      <c r="AH64" s="280"/>
    </row>
    <row r="65" spans="12:34" ht="15.75" thickBot="1" x14ac:dyDescent="0.3">
      <c r="L65" s="284"/>
      <c r="M65" s="265" t="str">
        <f>IF(M64="NONE",IF(ISERROR(VLOOKUP(M62,$A$3:$A$38,1,FALSE)),"DROP","HOLIDAY"),"")</f>
        <v/>
      </c>
      <c r="N65" s="266"/>
      <c r="O65" s="267" t="str">
        <f>IF(O64="NONE",IF(ISERROR(VLOOKUP(O62,$A$3:$A$38,1,FALSE)),"DROP","HOLIDAY"),"")</f>
        <v/>
      </c>
      <c r="P65" s="266"/>
      <c r="Q65" s="267" t="str">
        <f>IF(Q64="NONE",IF(ISERROR(VLOOKUP(Q62,$A$3:$A$38,1,FALSE)),"DROP","HOLIDAY"),"")</f>
        <v/>
      </c>
      <c r="R65" s="266"/>
      <c r="S65" s="267" t="str">
        <f>IF(S64="NONE",IF(ISERROR(VLOOKUP(S62,$A$3:$A$38,1,FALSE)),"DROP","HOLIDAY"),"")</f>
        <v/>
      </c>
      <c r="T65" s="266"/>
      <c r="U65" s="267" t="str">
        <f>IF(U64="NONE",IF(ISERROR(VLOOKUP(U62,$A$3:$A$38,1,FALSE)),"DROP","HOLIDAY"),"")</f>
        <v>HOLIDAY</v>
      </c>
      <c r="V65" s="268"/>
      <c r="X65" s="284"/>
      <c r="Y65" s="263" t="str">
        <f>IF(M64="NONE",IF(M65="HOLIDAY",IF(VLOOKUP(M62,$A$3:$D$38,4,FALSE)="","",VLOOKUP(M62,$A$3:$D$38,4,FALSE)),IF(VLOOKUP(M62,$E$3:$H$38,4,FALSE)="","",VLOOKUP(M62,$E$3:$H$38,4,FALSE))),IF(VLOOKUP(M63,Lessons!$W$3:$AA$82,5,FALSE)="","",VLOOKUP(M63,Lessons!$W$3:$AA$82,5,FALSE)))</f>
        <v>Writing Workshop</v>
      </c>
      <c r="Z65" s="264"/>
      <c r="AA65" s="263" t="str">
        <f>IF(O64="NONE",IF(O65="HOLIDAY",IF(VLOOKUP(O62,$A$3:$D$38,4,FALSE)="","",VLOOKUP(O62,$A$3:$D$38,4,FALSE)),IF(VLOOKUP(O62,$E$3:$H$38,4,FALSE)="","",VLOOKUP(O62,$E$3:$H$38,4,FALSE))),IF(VLOOKUP(O63,Lessons!$W$3:$AA$82,5,FALSE)="","",VLOOKUP(O63,Lessons!$W$3:$AA$82,5,FALSE)))</f>
        <v>Writing Workshop</v>
      </c>
      <c r="AB65" s="264"/>
      <c r="AC65" s="263" t="str">
        <f>IF(Q64="NONE",IF(Q65="HOLIDAY",IF(VLOOKUP(Q62,$A$3:$D$38,4,FALSE)="","",VLOOKUP(Q62,$A$3:$D$38,4,FALSE)),IF(VLOOKUP(Q62,$E$3:$H$38,4,FALSE)="","",VLOOKUP(Q62,$E$3:$H$38,4,FALSE))),IF(VLOOKUP(Q63,Lessons!$W$3:$AA$82,5,FALSE)="","",VLOOKUP(Q63,Lessons!$W$3:$AA$82,5,FALSE)))</f>
        <v>Project Tech Report due</v>
      </c>
      <c r="AD65" s="264"/>
      <c r="AE65" s="263" t="str">
        <f>IF(S64="NONE",IF(S65="HOLIDAY",IF(VLOOKUP(S62,$A$3:$D$38,4,FALSE)="","",VLOOKUP(S62,$A$3:$D$38,4,FALSE)),IF(VLOOKUP(S62,$E$3:$H$38,4,FALSE)="","",VLOOKUP(S62,$E$3:$H$38,4,FALSE))),IF(VLOOKUP(S63,Lessons!$W$3:$AA$82,5,FALSE)="","",VLOOKUP(S63,Lessons!$W$3:$AA$82,5,FALSE)))</f>
        <v>Project Tech Report due</v>
      </c>
      <c r="AF65" s="264"/>
      <c r="AG65" s="263" t="str">
        <f>IF(U64="NONE",IF(U65="HOLIDAY",IF(VLOOKUP(U62,$A$3:$D$38,4,FALSE)="","",VLOOKUP(U62,$A$3:$D$38,4,FALSE)),IF(VLOOKUP(U62,$E$3:$H$38,4,FALSE)="","",VLOOKUP(U62,$E$3:$H$38,4,FALSE))),IF(VLOOKUP(U63,Lessons!$W$3:$AA$82,5,FALSE)="","",VLOOKUP(U63,Lessons!$W$3:$AA$82,5,FALSE)))</f>
        <v/>
      </c>
      <c r="AH65" s="264"/>
    </row>
    <row r="66" spans="12:34" x14ac:dyDescent="0.25">
      <c r="L66" s="281">
        <v>17</v>
      </c>
      <c r="M66" s="6">
        <f t="shared" ref="M66" si="70">M62+7</f>
        <v>43584</v>
      </c>
      <c r="N66" s="13" t="str">
        <f>IF(ISERROR(VLOOKUP(M66,$A$3:$A$38,1,FALSE)),IF(LEFT(V62,1)="1",CONCATENATE("2",RIGHT(V62,LEN(V62)-1)),CONCATENATE("1-",RIGHT(V62,LEN(V62)-2)+1)),V62)</f>
        <v>1-30</v>
      </c>
      <c r="O66" s="4">
        <f t="shared" ref="O66" si="71">M66+1</f>
        <v>43585</v>
      </c>
      <c r="P66" s="13" t="str">
        <f>IF(ISERROR(VLOOKUP(O66,$A$3:$A$38,1,FALSE)),IF(LEFT(N66,1)="1",CONCATENATE("2",RIGHT(N66,LEN(N66)-1)),CONCATENATE("1-",RIGHT(N66,LEN(N66)-2)+1)),N66)</f>
        <v>2-30</v>
      </c>
      <c r="Q66" s="4">
        <f t="shared" ref="Q66" si="72">O66+1</f>
        <v>43586</v>
      </c>
      <c r="R66" s="13" t="str">
        <f>IF(ISERROR(VLOOKUP(Q66,$A$3:$A$38,1,FALSE)),IF(LEFT(P66,1)="1",CONCATENATE("2",RIGHT(P66,LEN(P66)-1)),CONCATENATE("1-",RIGHT(P66,LEN(P66)-2)+1)),P66)</f>
        <v>2-30</v>
      </c>
      <c r="S66" s="4">
        <f t="shared" ref="S66" si="73">Q66+1</f>
        <v>43587</v>
      </c>
      <c r="T66" s="13" t="str">
        <f>IF(ISERROR(VLOOKUP(S66,$A$3:$A$38,1,FALSE)),IF(LEFT(R66,1)="1",CONCATENATE("2",RIGHT(R66,LEN(R66)-1)),CONCATENATE("1-",RIGHT(R66,LEN(R66)-2)+1)),R66)</f>
        <v>2-30</v>
      </c>
      <c r="U66" s="4">
        <f t="shared" ref="U66" si="74">S66+1</f>
        <v>43588</v>
      </c>
      <c r="V66" s="16" t="str">
        <f>IF(ISERROR(VLOOKUP(U66,$A$3:$A$38,1,FALSE)),IF(LEFT(T66,1)="1",CONCATENATE("2",RIGHT(T66,LEN(T66)-1)),CONCATENATE("1-",RIGHT(T66,LEN(T66)-2)+1)),T66)</f>
        <v>2-30</v>
      </c>
      <c r="X66" s="281">
        <v>17</v>
      </c>
      <c r="Y66" s="6">
        <f>IF(ISERROR(VLOOKUP(M66,$A$40:$A$59,1,FALSE)),M66,CONCATENATE(TEXT(M66,"d-mmm-yy"),"   Modified"))</f>
        <v>43584</v>
      </c>
      <c r="Z66" s="13" t="str">
        <f>IF(ISERROR(VLOOKUP(M66,$A$3:$A$38,1,FALSE)),N66,"N/A")</f>
        <v>1-30</v>
      </c>
      <c r="AA66" s="6">
        <f>IF(ISERROR(VLOOKUP(O66,$A$40:$A$59,1,FALSE)),O66,CONCATENATE(TEXT(O66,"d-mmm-yy"),"   Modified"))</f>
        <v>43585</v>
      </c>
      <c r="AB66" s="13" t="str">
        <f>IF(ISERROR(VLOOKUP(O66,$A$3:$A$38,1,FALSE)),P66,"N/A")</f>
        <v>2-30</v>
      </c>
      <c r="AC66" s="6">
        <f>IF(ISERROR(VLOOKUP(Q66,$A$40:$A$59,1,FALSE)),Q66,CONCATENATE(TEXT(Q66,"d-mmm-yy"),"   Modified"))</f>
        <v>43586</v>
      </c>
      <c r="AD66" s="13" t="str">
        <f>IF(ISERROR(VLOOKUP(Q66,$A$3:$A$38,1,FALSE)),R66,"N/A")</f>
        <v>N/A</v>
      </c>
      <c r="AE66" s="6">
        <f>IF(ISERROR(VLOOKUP(S66,$A$40:$A$59,1,FALSE)),S66,CONCATENATE(TEXT(S66,"d-mmm-yy"),"   Modified"))</f>
        <v>43587</v>
      </c>
      <c r="AF66" s="13" t="str">
        <f>IF(ISERROR(VLOOKUP(S66,$A$3:$A$38,1,FALSE)),T66,"N/A")</f>
        <v>N/A</v>
      </c>
      <c r="AG66" s="6">
        <f>IF(ISERROR(VLOOKUP(U66,$A$40:$A$59,1,FALSE)),U66,CONCATENATE(TEXT(U66,"d-mmm-yy"),"   Modified"))</f>
        <v>43588</v>
      </c>
      <c r="AH66" s="16" t="str">
        <f>IF(ISERROR(VLOOKUP(U66,$A$3:$A$38,1,FALSE)),V66,"N/A")</f>
        <v>N/A</v>
      </c>
    </row>
    <row r="67" spans="12:34" x14ac:dyDescent="0.25">
      <c r="L67" s="282"/>
      <c r="M67" s="271">
        <f>IF(AND(ISERROR(VLOOKUP(M66,$A$3:$A$38,1,FALSE)),ISERROR(VLOOKUP(M66,$E$3:$E$28,1,FALSE))),U63+1,U63)</f>
        <v>59</v>
      </c>
      <c r="N67" s="272"/>
      <c r="O67" s="273">
        <f>IF(AND(ISERROR(VLOOKUP(O66,$A$3:$A$38,1,FALSE)),ISERROR(VLOOKUP(O66,$E$3:$E$28,1,FALSE))),M67+1,M67)</f>
        <v>60</v>
      </c>
      <c r="P67" s="272"/>
      <c r="Q67" s="273">
        <f>IF(AND(ISERROR(VLOOKUP(Q66,$A$3:$A$38,1,FALSE)),ISERROR(VLOOKUP(Q66,$E$3:$E$28,1,FALSE))),O67+1,O67)</f>
        <v>60</v>
      </c>
      <c r="R67" s="272"/>
      <c r="S67" s="273">
        <f>IF(AND(ISERROR(VLOOKUP(S66,$A$3:$A$38,1,FALSE)),ISERROR(VLOOKUP(S66,$E$3:$E$28,1,FALSE))),Q67+1,Q67)</f>
        <v>60</v>
      </c>
      <c r="T67" s="272"/>
      <c r="U67" s="273">
        <f>IF(AND(ISERROR(VLOOKUP(U66,$A$3:$A$38,1,FALSE)),ISERROR(VLOOKUP(U66,$E$3:$E$28,1,FALSE))),S67+1,S67)</f>
        <v>60</v>
      </c>
      <c r="V67" s="274"/>
      <c r="X67" s="282"/>
      <c r="Y67" s="269" t="str">
        <f>IF(M68="NONE",IF(M69="HOLIDAY",IF(VLOOKUP(M66,$A$3:$D$38,2,FALSE)="","",VLOOKUP(M66,$A$3:$D$38,2,FALSE)),IF(VLOOKUP(M66,$E$3:$H$38,2,FALSE)="","",VLOOKUP(M66,$E$3:$H$38,2,FALSE))),IF(VLOOKUP(M67,Lessons!$W$3:$AA$82,3,FALSE)="","",VLOOKUP(M67,Lessons!$W$3:$AA$82,3,FALSE)))</f>
        <v xml:space="preserve">Lesson 30: </v>
      </c>
      <c r="Z67" s="270"/>
      <c r="AA67" s="269" t="str">
        <f>IF(O68="NONE",IF(O69="HOLIDAY",IF(VLOOKUP(O66,$A$3:$D$38,2,FALSE)="","",VLOOKUP(O66,$A$3:$D$38,2,FALSE)),IF(VLOOKUP(O66,$E$3:$H$38,2,FALSE)="","",VLOOKUP(O66,$E$3:$H$38,2,FALSE))),IF(VLOOKUP(O67,Lessons!$W$3:$AA$82,3,FALSE)="","",VLOOKUP(O67,Lessons!$W$3:$AA$82,3,FALSE)))</f>
        <v xml:space="preserve">Lesson 30: </v>
      </c>
      <c r="AB67" s="270"/>
      <c r="AC67" s="269" t="str">
        <f>IF(Q68="NONE",IF(Q69="HOLIDAY",IF(VLOOKUP(Q66,$A$3:$D$38,2,FALSE)="","",VLOOKUP(Q66,$A$3:$D$38,2,FALSE)),IF(VLOOKUP(Q66,$E$3:$H$38,2,FALSE)="","",VLOOKUP(Q66,$E$3:$H$38,2,FALSE))),IF(VLOOKUP(Q67,Lessons!$W$3:$AA$82,3,FALSE)="","",VLOOKUP(Q67,Lessons!$W$3:$AA$82,3,FALSE)))</f>
        <v>No Class</v>
      </c>
      <c r="AD67" s="270"/>
      <c r="AE67" s="269" t="str">
        <f>IF(S68="NONE",IF(S69="HOLIDAY",IF(VLOOKUP(S66,$A$3:$D$38,2,FALSE)="","",VLOOKUP(S66,$A$3:$D$38,2,FALSE)),IF(VLOOKUP(S66,$E$3:$H$38,2,FALSE)="","",VLOOKUP(S66,$E$3:$H$38,2,FALSE))),IF(VLOOKUP(S67,Lessons!$W$3:$AA$82,3,FALSE)="","",VLOOKUP(S67,Lessons!$W$3:$AA$82,3,FALSE)))</f>
        <v>No Class</v>
      </c>
      <c r="AF67" s="270"/>
      <c r="AG67" s="269" t="str">
        <f>IF(U68="NONE",IF(U69="HOLIDAY",IF(VLOOKUP(U66,$A$3:$D$38,2,FALSE)="","",VLOOKUP(U66,$A$3:$D$38,2,FALSE)),IF(VLOOKUP(U66,$E$3:$H$38,2,FALSE)="","",VLOOKUP(U66,$E$3:$H$38,2,FALSE))),IF(VLOOKUP(U67,Lessons!$W$3:$AA$82,3,FALSE)="","",VLOOKUP(U67,Lessons!$W$3:$AA$82,3,FALSE)))</f>
        <v>No Class</v>
      </c>
      <c r="AH67" s="270"/>
    </row>
    <row r="68" spans="12:34" x14ac:dyDescent="0.25">
      <c r="L68" s="283"/>
      <c r="M68" s="275">
        <f>IF(AND(ISERROR(VLOOKUP(M66,$A$3:$A$38,1,FALSE)),ISERROR(VLOOKUP(M66,$E$3:$E$28,1,FALSE))),M67,"NONE")</f>
        <v>59</v>
      </c>
      <c r="N68" s="276"/>
      <c r="O68" s="277">
        <f>IF(AND(ISERROR(VLOOKUP(O66,$A$3:$A$38,1,FALSE)),ISERROR(VLOOKUP(O66,$E$3:$E$28,1,FALSE))),O67,"NONE")</f>
        <v>60</v>
      </c>
      <c r="P68" s="276"/>
      <c r="Q68" s="277" t="str">
        <f>IF(AND(ISERROR(VLOOKUP(Q66,$A$3:$A$38,1,FALSE)),ISERROR(VLOOKUP(Q66,$E$3:$E$28,1,FALSE))),Q67,"NONE")</f>
        <v>NONE</v>
      </c>
      <c r="R68" s="276"/>
      <c r="S68" s="277" t="str">
        <f>IF(AND(ISERROR(VLOOKUP(S66,$A$3:$A$38,1,FALSE)),ISERROR(VLOOKUP(S66,$E$3:$E$28,1,FALSE))),S67,"NONE")</f>
        <v>NONE</v>
      </c>
      <c r="T68" s="276"/>
      <c r="U68" s="277" t="str">
        <f>IF(AND(ISERROR(VLOOKUP(U66,$A$3:$A$38,1,FALSE)),ISERROR(VLOOKUP(U66,$E$3:$E$28,1,FALSE))),U67,"NONE")</f>
        <v>NONE</v>
      </c>
      <c r="V68" s="278"/>
      <c r="X68" s="283"/>
      <c r="Y68" s="279" t="str">
        <f>IF(M68="NONE",IF(M69="HOLIDAY",IF(VLOOKUP(M66,$A$3:$D$38,3,FALSE)="","",VLOOKUP(M66,$A$3:$D$38,3,FALSE)),IF(VLOOKUP(M66,$E$3:$H$38,3,FALSE)="","",VLOOKUP(M66,$E$3:$H$38,3,FALSE))),IF(VLOOKUP(M67,Lessons!$W$3:$AA$82,4,FALSE)="","",VLOOKUP(M67,Lessons!$W$3:$AA$82,4,FALSE)))</f>
        <v xml:space="preserve">Course Project </v>
      </c>
      <c r="Z68" s="280"/>
      <c r="AA68" s="279" t="str">
        <f>IF(O68="NONE",IF(O69="HOLIDAY",IF(VLOOKUP(O66,$A$3:$D$38,3,FALSE)="","",VLOOKUP(O66,$A$3:$D$38,3,FALSE)),IF(VLOOKUP(O66,$E$3:$H$38,3,FALSE)="","",VLOOKUP(O66,$E$3:$H$38,3,FALSE))),IF(VLOOKUP(O67,Lessons!$W$3:$AA$82,4,FALSE)="","",VLOOKUP(O67,Lessons!$W$3:$AA$82,4,FALSE)))</f>
        <v xml:space="preserve">Course Project </v>
      </c>
      <c r="AB68" s="280"/>
      <c r="AC68" s="279" t="str">
        <f>IF(Q68="NONE",IF(Q69="HOLIDAY",IF(VLOOKUP(Q66,$A$3:$D$38,3,FALSE)="","",VLOOKUP(Q66,$A$3:$D$38,3,FALSE)),IF(VLOOKUP(Q66,$E$3:$H$38,3,FALSE)="","",VLOOKUP(Q66,$E$3:$H$38,3,FALSE))),IF(VLOOKUP(Q67,Lessons!$W$3:$AA$82,4,FALSE)="","",VLOOKUP(Q67,Lessons!$W$3:$AA$82,4,FALSE)))</f>
        <v>Study Day</v>
      </c>
      <c r="AD68" s="280"/>
      <c r="AE68" s="279" t="str">
        <f>IF(S68="NONE",IF(S69="HOLIDAY",IF(VLOOKUP(S66,$A$3:$D$38,3,FALSE)="","",VLOOKUP(S66,$A$3:$D$38,3,FALSE)),IF(VLOOKUP(S66,$E$3:$H$38,3,FALSE)="","",VLOOKUP(S66,$E$3:$H$38,3,FALSE))),IF(VLOOKUP(S67,Lessons!$W$3:$AA$82,4,FALSE)="","",VLOOKUP(S67,Lessons!$W$3:$AA$82,4,FALSE)))</f>
        <v>Project's Day</v>
      </c>
      <c r="AF68" s="280"/>
      <c r="AG68" s="279" t="str">
        <f>IF(U68="NONE",IF(U69="HOLIDAY",IF(VLOOKUP(U66,$A$3:$D$38,3,FALSE)="","",VLOOKUP(U66,$A$3:$D$38,3,FALSE)),IF(VLOOKUP(U66,$E$3:$H$38,3,FALSE)="","",VLOOKUP(U66,$E$3:$H$38,3,FALSE))),IF(VLOOKUP(U67,Lessons!$W$3:$AA$82,4,FALSE)="","",VLOOKUP(U67,Lessons!$W$3:$AA$82,4,FALSE)))</f>
        <v>Day 1 Drop</v>
      </c>
      <c r="AH68" s="280"/>
    </row>
    <row r="69" spans="12:34" ht="15.75" thickBot="1" x14ac:dyDescent="0.3">
      <c r="L69" s="284"/>
      <c r="M69" s="265" t="str">
        <f>IF(M68="NONE",IF(ISERROR(VLOOKUP(M66,$A$3:$A$38,1,FALSE)),"DROP","HOLIDAY"),"")</f>
        <v/>
      </c>
      <c r="N69" s="266"/>
      <c r="O69" s="267" t="str">
        <f>IF(O68="NONE",IF(ISERROR(VLOOKUP(O66,$A$3:$A$38,1,FALSE)),"DROP","HOLIDAY"),"")</f>
        <v/>
      </c>
      <c r="P69" s="266"/>
      <c r="Q69" s="267" t="str">
        <f>IF(Q68="NONE",IF(ISERROR(VLOOKUP(Q66,$A$3:$A$38,1,FALSE)),"DROP","HOLIDAY"),"")</f>
        <v>HOLIDAY</v>
      </c>
      <c r="R69" s="266"/>
      <c r="S69" s="267" t="str">
        <f>IF(S68="NONE",IF(ISERROR(VLOOKUP(S66,$A$3:$A$38,1,FALSE)),"DROP","HOLIDAY"),"")</f>
        <v>HOLIDAY</v>
      </c>
      <c r="T69" s="266"/>
      <c r="U69" s="267" t="str">
        <f>IF(U68="NONE",IF(ISERROR(VLOOKUP(U66,$A$3:$A$38,1,FALSE)),"DROP","HOLIDAY"),"")</f>
        <v>HOLIDAY</v>
      </c>
      <c r="V69" s="268"/>
      <c r="X69" s="284"/>
      <c r="Y69" s="263" t="str">
        <f>IF(M68="NONE",IF(M69="HOLIDAY",IF(VLOOKUP(M66,$A$3:$D$38,4,FALSE)="","",VLOOKUP(M66,$A$3:$D$38,4,FALSE)),IF(VLOOKUP(M66,$E$3:$H$38,4,FALSE)="","",VLOOKUP(M66,$E$3:$H$38,4,FALSE))),IF(VLOOKUP(M67,Lessons!$W$3:$AA$82,5,FALSE)="","",VLOOKUP(M67,Lessons!$W$3:$AA$82,5,FALSE)))</f>
        <v>Oral Presentations</v>
      </c>
      <c r="Z69" s="264"/>
      <c r="AA69" s="263" t="str">
        <f>IF(O68="NONE",IF(O69="HOLIDAY",IF(VLOOKUP(O66,$A$3:$D$38,4,FALSE)="","",VLOOKUP(O66,$A$3:$D$38,4,FALSE)),IF(VLOOKUP(O66,$E$3:$H$38,4,FALSE)="","",VLOOKUP(O66,$E$3:$H$38,4,FALSE))),IF(VLOOKUP(O67,Lessons!$W$3:$AA$82,5,FALSE)="","",VLOOKUP(O67,Lessons!$W$3:$AA$82,5,FALSE)))</f>
        <v>Oral Presentations</v>
      </c>
      <c r="AB69" s="264"/>
      <c r="AC69" s="263" t="str">
        <f>IF(Q68="NONE",IF(Q69="HOLIDAY",IF(VLOOKUP(Q66,$A$3:$D$38,4,FALSE)="","",VLOOKUP(Q66,$A$3:$D$38,4,FALSE)),IF(VLOOKUP(Q66,$E$3:$H$38,4,FALSE)="","",VLOOKUP(Q66,$E$3:$H$38,4,FALSE))),IF(VLOOKUP(Q67,Lessons!$W$3:$AA$82,5,FALSE)="","",VLOOKUP(Q67,Lessons!$W$3:$AA$82,5,FALSE)))</f>
        <v/>
      </c>
      <c r="AD69" s="264"/>
      <c r="AE69" s="263" t="str">
        <f>IF(S68="NONE",IF(S69="HOLIDAY",IF(VLOOKUP(S66,$A$3:$D$38,4,FALSE)="","",VLOOKUP(S66,$A$3:$D$38,4,FALSE)),IF(VLOOKUP(S66,$E$3:$H$38,4,FALSE)="","",VLOOKUP(S66,$E$3:$H$38,4,FALSE))),IF(VLOOKUP(S67,Lessons!$W$3:$AA$82,5,FALSE)="","",VLOOKUP(S67,Lessons!$W$3:$AA$82,5,FALSE)))</f>
        <v/>
      </c>
      <c r="AF69" s="264"/>
      <c r="AG69" s="263" t="str">
        <f>IF(U68="NONE",IF(U69="HOLIDAY",IF(VLOOKUP(U66,$A$3:$D$38,4,FALSE)="","",VLOOKUP(U66,$A$3:$D$38,4,FALSE)),IF(VLOOKUP(U66,$E$3:$H$38,4,FALSE)="","",VLOOKUP(U66,$E$3:$H$38,4,FALSE))),IF(VLOOKUP(U67,Lessons!$W$3:$AA$82,5,FALSE)="","",VLOOKUP(U67,Lessons!$W$3:$AA$82,5,FALSE)))</f>
        <v/>
      </c>
      <c r="AH69" s="264"/>
    </row>
    <row r="70" spans="12:34" x14ac:dyDescent="0.25">
      <c r="L70" s="281">
        <v>18</v>
      </c>
      <c r="M70" s="6">
        <f t="shared" ref="M70" si="75">M66+7</f>
        <v>43591</v>
      </c>
      <c r="N70" s="13" t="str">
        <f>IF(ISERROR(VLOOKUP(M70,$A$3:$A$38,1,FALSE)),IF(LEFT(V66,1)="1",CONCATENATE("2",RIGHT(V66,LEN(V66)-1)),CONCATENATE("1-",RIGHT(V66,LEN(V66)-2)+1)),V66)</f>
        <v>2-30</v>
      </c>
      <c r="O70" s="4">
        <f t="shared" ref="O70" si="76">M70+1</f>
        <v>43592</v>
      </c>
      <c r="P70" s="13" t="str">
        <f>IF(ISERROR(VLOOKUP(O70,$A$3:$A$38,1,FALSE)),IF(LEFT(N70,1)="1",CONCATENATE("2",RIGHT(N70,LEN(N70)-1)),CONCATENATE("1-",RIGHT(N70,LEN(N70)-2)+1)),N70)</f>
        <v>2-30</v>
      </c>
      <c r="Q70" s="4">
        <f t="shared" ref="Q70" si="77">O70+1</f>
        <v>43593</v>
      </c>
      <c r="R70" s="13" t="str">
        <f>IF(ISERROR(VLOOKUP(Q70,$A$3:$A$38,1,FALSE)),IF(LEFT(P70,1)="1",CONCATENATE("2",RIGHT(P70,LEN(P70)-1)),CONCATENATE("1-",RIGHT(P70,LEN(P70)-2)+1)),P70)</f>
        <v>2-30</v>
      </c>
      <c r="S70" s="4">
        <f t="shared" ref="S70" si="78">Q70+1</f>
        <v>43594</v>
      </c>
      <c r="T70" s="13" t="str">
        <f>IF(ISERROR(VLOOKUP(S70,$A$3:$A$38,1,FALSE)),IF(LEFT(R70,1)="1",CONCATENATE("2",RIGHT(R70,LEN(R70)-1)),CONCATENATE("1-",RIGHT(R70,LEN(R70)-2)+1)),R70)</f>
        <v>2-30</v>
      </c>
      <c r="U70" s="4">
        <f t="shared" ref="U70" si="79">S70+1</f>
        <v>43595</v>
      </c>
      <c r="V70" s="16" t="str">
        <f>IF(ISERROR(VLOOKUP(U70,$A$3:$A$38,1,FALSE)),IF(LEFT(T70,1)="1",CONCATENATE("2",RIGHT(T70,LEN(T70)-1)),CONCATENATE("1-",RIGHT(T70,LEN(T70)-2)+1)),T70)</f>
        <v>2-30</v>
      </c>
      <c r="X70" s="281">
        <v>18</v>
      </c>
      <c r="Y70" s="6">
        <f>IF(ISERROR(VLOOKUP(M70,$A$40:$A$59,1,FALSE)),M70,CONCATENATE(TEXT(M70,"d-mmm-yy"),"   Modified"))</f>
        <v>43591</v>
      </c>
      <c r="Z70" s="13" t="str">
        <f>IF(ISERROR(VLOOKUP(M70,$A$3:$A$38,1,FALSE)),N70,"N/A")</f>
        <v>N/A</v>
      </c>
      <c r="AA70" s="6">
        <f>IF(ISERROR(VLOOKUP(O70,$A$40:$A$59,1,FALSE)),O70,CONCATENATE(TEXT(O70,"d-mmm-yy"),"   Modified"))</f>
        <v>43592</v>
      </c>
      <c r="AB70" s="13" t="str">
        <f>IF(ISERROR(VLOOKUP(O70,$A$3:$A$38,1,FALSE)),P70,"N/A")</f>
        <v>N/A</v>
      </c>
      <c r="AC70" s="6">
        <f>IF(ISERROR(VLOOKUP(Q70,$A$40:$A$59,1,FALSE)),Q70,CONCATENATE(TEXT(Q70,"d-mmm-yy"),"   Modified"))</f>
        <v>43593</v>
      </c>
      <c r="AD70" s="13" t="str">
        <f>IF(ISERROR(VLOOKUP(Q70,$A$3:$A$38,1,FALSE)),R70,"N/A")</f>
        <v>N/A</v>
      </c>
      <c r="AE70" s="6">
        <f>IF(ISERROR(VLOOKUP(S70,$A$40:$A$59,1,FALSE)),S70,CONCATENATE(TEXT(S70,"d-mmm-yy"),"   Modified"))</f>
        <v>43594</v>
      </c>
      <c r="AF70" s="13" t="str">
        <f>IF(ISERROR(VLOOKUP(S70,$A$3:$A$38,1,FALSE)),T70,"N/A")</f>
        <v>N/A</v>
      </c>
      <c r="AG70" s="6">
        <f>IF(ISERROR(VLOOKUP(U70,$A$40:$A$59,1,FALSE)),U70,CONCATENATE(TEXT(U70,"d-mmm-yy"),"   Modified"))</f>
        <v>43595</v>
      </c>
      <c r="AH70" s="16" t="str">
        <f>IF(ISERROR(VLOOKUP(U70,$A$3:$A$38,1,FALSE)),V70,"N/A")</f>
        <v>N/A</v>
      </c>
    </row>
    <row r="71" spans="12:34" x14ac:dyDescent="0.25">
      <c r="L71" s="282"/>
      <c r="M71" s="271">
        <f>IF(AND(ISERROR(VLOOKUP(M70,$A$3:$A$38,1,FALSE)),ISERROR(VLOOKUP(M70,$E$3:$E$28,1,FALSE))),U67+1,U67)</f>
        <v>60</v>
      </c>
      <c r="N71" s="272"/>
      <c r="O71" s="273">
        <f>IF(AND(ISERROR(VLOOKUP(O70,$A$3:$A$38,1,FALSE)),ISERROR(VLOOKUP(O70,$E$3:$E$28,1,FALSE))),M71+1,M71)</f>
        <v>60</v>
      </c>
      <c r="P71" s="272"/>
      <c r="Q71" s="273">
        <f>IF(AND(ISERROR(VLOOKUP(Q70,$A$3:$A$38,1,FALSE)),ISERROR(VLOOKUP(Q70,$E$3:$E$28,1,FALSE))),O71+1,O71)</f>
        <v>60</v>
      </c>
      <c r="R71" s="272"/>
      <c r="S71" s="273">
        <f>IF(AND(ISERROR(VLOOKUP(S70,$A$3:$A$38,1,FALSE)),ISERROR(VLOOKUP(S70,$E$3:$E$28,1,FALSE))),Q71+1,Q71)</f>
        <v>60</v>
      </c>
      <c r="T71" s="272"/>
      <c r="U71" s="273">
        <f>IF(AND(ISERROR(VLOOKUP(U70,$A$3:$A$38,1,FALSE)),ISERROR(VLOOKUP(U70,$E$3:$E$28,1,FALSE))),S71+1,S71)</f>
        <v>60</v>
      </c>
      <c r="V71" s="274"/>
      <c r="X71" s="282"/>
      <c r="Y71" s="269" t="str">
        <f>IF(M72="NONE",IF(M73="HOLIDAY",IF(VLOOKUP(M70,$A$3:$D$38,2,FALSE)="","",VLOOKUP(M70,$A$3:$D$38,2,FALSE)),IF(VLOOKUP(M70,$E$3:$H$38,2,FALSE)="","",VLOOKUP(M70,$E$3:$H$38,2,FALSE))),IF(VLOOKUP(M71,Lessons!$W$3:$AA$82,3,FALSE)="","",VLOOKUP(M71,Lessons!$W$3:$AA$82,3,FALSE)))</f>
        <v>No Class</v>
      </c>
      <c r="Z71" s="270"/>
      <c r="AA71" s="269" t="str">
        <f>IF(O72="NONE",IF(O73="HOLIDAY",IF(VLOOKUP(O70,$A$3:$D$38,2,FALSE)="","",VLOOKUP(O70,$A$3:$D$38,2,FALSE)),IF(VLOOKUP(O70,$E$3:$H$38,2,FALSE)="","",VLOOKUP(O70,$E$3:$H$38,2,FALSE))),IF(VLOOKUP(O71,Lessons!$W$3:$AA$82,3,FALSE)="","",VLOOKUP(O71,Lessons!$W$3:$AA$82,3,FALSE)))</f>
        <v>No Class</v>
      </c>
      <c r="AB71" s="270"/>
      <c r="AC71" s="269" t="str">
        <f>IF(Q72="NONE",IF(Q73="HOLIDAY",IF(VLOOKUP(Q70,$A$3:$D$38,2,FALSE)="","",VLOOKUP(Q70,$A$3:$D$38,2,FALSE)),IF(VLOOKUP(Q70,$E$3:$H$38,2,FALSE)="","",VLOOKUP(Q70,$E$3:$H$38,2,FALSE))),IF(VLOOKUP(Q71,Lessons!$W$3:$AA$82,3,FALSE)="","",VLOOKUP(Q71,Lessons!$W$3:$AA$82,3,FALSE)))</f>
        <v>No Class</v>
      </c>
      <c r="AD71" s="270"/>
      <c r="AE71" s="269" t="str">
        <f>IF(S72="NONE",IF(S73="HOLIDAY",IF(VLOOKUP(S70,$A$3:$D$38,2,FALSE)="","",VLOOKUP(S70,$A$3:$D$38,2,FALSE)),IF(VLOOKUP(S70,$E$3:$H$38,2,FALSE)="","",VLOOKUP(S70,$E$3:$H$38,2,FALSE))),IF(VLOOKUP(S71,Lessons!$W$3:$AA$82,3,FALSE)="","",VLOOKUP(S71,Lessons!$W$3:$AA$82,3,FALSE)))</f>
        <v>No Class</v>
      </c>
      <c r="AF71" s="270"/>
      <c r="AG71" s="269" t="str">
        <f>IF(U72="NONE",IF(U73="HOLIDAY",IF(VLOOKUP(U70,$A$3:$D$38,2,FALSE)="","",VLOOKUP(U70,$A$3:$D$38,2,FALSE)),IF(VLOOKUP(U70,$E$3:$H$38,2,FALSE)="","",VLOOKUP(U70,$E$3:$H$38,2,FALSE))),IF(VLOOKUP(U71,Lessons!$W$3:$AA$82,3,FALSE)="","",VLOOKUP(U71,Lessons!$W$3:$AA$82,3,FALSE)))</f>
        <v>No Class</v>
      </c>
      <c r="AH71" s="270"/>
    </row>
    <row r="72" spans="12:34" x14ac:dyDescent="0.25">
      <c r="L72" s="283"/>
      <c r="M72" s="275" t="str">
        <f>IF(AND(ISERROR(VLOOKUP(M70,$A$3:$A$38,1,FALSE)),ISERROR(VLOOKUP(M70,$E$3:$E$28,1,FALSE))),M71,"NONE")</f>
        <v>NONE</v>
      </c>
      <c r="N72" s="276"/>
      <c r="O72" s="277" t="str">
        <f>IF(AND(ISERROR(VLOOKUP(O70,$A$3:$A$38,1,FALSE)),ISERROR(VLOOKUP(O70,$E$3:$E$28,1,FALSE))),O71,"NONE")</f>
        <v>NONE</v>
      </c>
      <c r="P72" s="276"/>
      <c r="Q72" s="277" t="str">
        <f>IF(AND(ISERROR(VLOOKUP(Q70,$A$3:$A$38,1,FALSE)),ISERROR(VLOOKUP(Q70,$E$3:$E$28,1,FALSE))),Q71,"NONE")</f>
        <v>NONE</v>
      </c>
      <c r="R72" s="276"/>
      <c r="S72" s="277" t="str">
        <f>IF(AND(ISERROR(VLOOKUP(S70,$A$3:$A$38,1,FALSE)),ISERROR(VLOOKUP(S70,$E$3:$E$28,1,FALSE))),S71,"NONE")</f>
        <v>NONE</v>
      </c>
      <c r="T72" s="276"/>
      <c r="U72" s="277" t="str">
        <f>IF(AND(ISERROR(VLOOKUP(U70,$A$3:$A$38,1,FALSE)),ISERROR(VLOOKUP(U70,$E$3:$E$28,1,FALSE))),U71,"NONE")</f>
        <v>NONE</v>
      </c>
      <c r="V72" s="278"/>
      <c r="X72" s="283"/>
      <c r="Y72" s="279" t="str">
        <f>IF(M72="NONE",IF(M73="HOLIDAY",IF(VLOOKUP(M70,$A$3:$D$38,3,FALSE)="","",VLOOKUP(M70,$A$3:$D$38,3,FALSE)),IF(VLOOKUP(M70,$E$3:$H$38,3,FALSE)="","",VLOOKUP(M70,$E$3:$H$38,3,FALSE))),IF(VLOOKUP(M71,Lessons!$W$3:$AA$82,4,FALSE)="","",VLOOKUP(M71,Lessons!$W$3:$AA$82,4,FALSE)))</f>
        <v>Day 1 Drop</v>
      </c>
      <c r="Z72" s="280"/>
      <c r="AA72" s="279" t="str">
        <f>IF(O72="NONE",IF(O73="HOLIDAY",IF(VLOOKUP(O70,$A$3:$D$38,3,FALSE)="","",VLOOKUP(O70,$A$3:$D$38,3,FALSE)),IF(VLOOKUP(O70,$E$3:$H$38,3,FALSE)="","",VLOOKUP(O70,$E$3:$H$38,3,FALSE))),IF(VLOOKUP(O71,Lessons!$W$3:$AA$82,4,FALSE)="","",VLOOKUP(O71,Lessons!$W$3:$AA$82,4,FALSE)))</f>
        <v>Study Day</v>
      </c>
      <c r="AB72" s="280"/>
      <c r="AC72" s="279" t="str">
        <f>IF(Q72="NONE",IF(Q73="HOLIDAY",IF(VLOOKUP(Q70,$A$3:$D$38,3,FALSE)="","",VLOOKUP(Q70,$A$3:$D$38,3,FALSE)),IF(VLOOKUP(Q70,$E$3:$H$38,3,FALSE)="","",VLOOKUP(Q70,$E$3:$H$38,3,FALSE))),IF(VLOOKUP(Q71,Lessons!$W$3:$AA$82,4,FALSE)="","",VLOOKUP(Q71,Lessons!$W$3:$AA$82,4,FALSE)))</f>
        <v>Day 1 Drop</v>
      </c>
      <c r="AD72" s="280"/>
      <c r="AE72" s="279" t="str">
        <f>IF(S72="NONE",IF(S73="HOLIDAY",IF(VLOOKUP(S70,$A$3:$D$38,3,FALSE)="","",VLOOKUP(S70,$A$3:$D$38,3,FALSE)),IF(VLOOKUP(S70,$E$3:$H$38,3,FALSE)="","",VLOOKUP(S70,$E$3:$H$38,3,FALSE))),IF(VLOOKUP(S71,Lessons!$W$3:$AA$82,4,FALSE)="","",VLOOKUP(S71,Lessons!$W$3:$AA$82,4,FALSE)))</f>
        <v>Study Day</v>
      </c>
      <c r="AF72" s="280"/>
      <c r="AG72" s="279" t="str">
        <f>IF(U72="NONE",IF(U73="HOLIDAY",IF(VLOOKUP(U70,$A$3:$D$38,3,FALSE)="","",VLOOKUP(U70,$A$3:$D$38,3,FALSE)),IF(VLOOKUP(U70,$E$3:$H$38,3,FALSE)="","",VLOOKUP(U70,$E$3:$H$38,3,FALSE))),IF(VLOOKUP(U71,Lessons!$W$3:$AA$82,4,FALSE)="","",VLOOKUP(U71,Lessons!$W$3:$AA$82,4,FALSE)))</f>
        <v>Day 1 Drop</v>
      </c>
      <c r="AH72" s="280"/>
    </row>
    <row r="73" spans="12:34" ht="15.75" thickBot="1" x14ac:dyDescent="0.3">
      <c r="L73" s="284"/>
      <c r="M73" s="265" t="str">
        <f>IF(M72="NONE",IF(ISERROR(VLOOKUP(M70,$A$3:$A$38,1,FALSE)),"DROP","HOLIDAY"),"")</f>
        <v>HOLIDAY</v>
      </c>
      <c r="N73" s="266"/>
      <c r="O73" s="267" t="str">
        <f>IF(O72="NONE",IF(ISERROR(VLOOKUP(O70,$A$3:$A$38,1,FALSE)),"DROP","HOLIDAY"),"")</f>
        <v>HOLIDAY</v>
      </c>
      <c r="P73" s="266"/>
      <c r="Q73" s="267" t="str">
        <f>IF(Q72="NONE",IF(ISERROR(VLOOKUP(Q70,$A$3:$A$38,1,FALSE)),"DROP","HOLIDAY"),"")</f>
        <v>HOLIDAY</v>
      </c>
      <c r="R73" s="266"/>
      <c r="S73" s="267" t="str">
        <f>IF(S72="NONE",IF(ISERROR(VLOOKUP(S70,$A$3:$A$38,1,FALSE)),"DROP","HOLIDAY"),"")</f>
        <v>HOLIDAY</v>
      </c>
      <c r="T73" s="266"/>
      <c r="U73" s="267" t="str">
        <f>IF(U72="NONE",IF(ISERROR(VLOOKUP(U70,$A$3:$A$38,1,FALSE)),"DROP","HOLIDAY"),"")</f>
        <v>HOLIDAY</v>
      </c>
      <c r="V73" s="268"/>
      <c r="X73" s="284"/>
      <c r="Y73" s="263" t="str">
        <f>IF(M72="NONE",IF(M73="HOLIDAY",IF(VLOOKUP(M70,$A$3:$D$38,4,FALSE)="","",VLOOKUP(M70,$A$3:$D$38,4,FALSE)),IF(VLOOKUP(M70,$E$3:$H$38,4,FALSE)="","",VLOOKUP(M70,$E$3:$H$38,4,FALSE))),IF(VLOOKUP(M71,Lessons!$W$3:$AA$82,5,FALSE)="","",VLOOKUP(M71,Lessons!$W$3:$AA$82,5,FALSE)))</f>
        <v/>
      </c>
      <c r="Z73" s="264"/>
      <c r="AA73" s="263" t="str">
        <f>IF(O72="NONE",IF(O73="HOLIDAY",IF(VLOOKUP(O70,$A$3:$D$38,4,FALSE)="","",VLOOKUP(O70,$A$3:$D$38,4,FALSE)),IF(VLOOKUP(O70,$E$3:$H$38,4,FALSE)="","",VLOOKUP(O70,$E$3:$H$38,4,FALSE))),IF(VLOOKUP(O71,Lessons!$W$3:$AA$82,5,FALSE)="","",VLOOKUP(O71,Lessons!$W$3:$AA$82,5,FALSE)))</f>
        <v/>
      </c>
      <c r="AB73" s="264"/>
      <c r="AC73" s="263" t="str">
        <f>IF(Q72="NONE",IF(Q73="HOLIDAY",IF(VLOOKUP(Q70,$A$3:$D$38,4,FALSE)="","",VLOOKUP(Q70,$A$3:$D$38,4,FALSE)),IF(VLOOKUP(Q70,$E$3:$H$38,4,FALSE)="","",VLOOKUP(Q70,$E$3:$H$38,4,FALSE))),IF(VLOOKUP(Q71,Lessons!$W$3:$AA$82,5,FALSE)="","",VLOOKUP(Q71,Lessons!$W$3:$AA$82,5,FALSE)))</f>
        <v/>
      </c>
      <c r="AD73" s="264"/>
      <c r="AE73" s="263" t="str">
        <f>IF(S72="NONE",IF(S73="HOLIDAY",IF(VLOOKUP(S70,$A$3:$D$38,4,FALSE)="","",VLOOKUP(S70,$A$3:$D$38,4,FALSE)),IF(VLOOKUP(S70,$E$3:$H$38,4,FALSE)="","",VLOOKUP(S70,$E$3:$H$38,4,FALSE))),IF(VLOOKUP(S71,Lessons!$W$3:$AA$82,5,FALSE)="","",VLOOKUP(S71,Lessons!$W$3:$AA$82,5,FALSE)))</f>
        <v/>
      </c>
      <c r="AF73" s="264"/>
      <c r="AG73" s="263" t="str">
        <f>IF(U72="NONE",IF(U73="HOLIDAY",IF(VLOOKUP(U70,$A$3:$D$38,4,FALSE)="","",VLOOKUP(U70,$A$3:$D$38,4,FALSE)),IF(VLOOKUP(U70,$E$3:$H$38,4,FALSE)="","",VLOOKUP(U70,$E$3:$H$38,4,FALSE))),IF(VLOOKUP(U71,Lessons!$W$3:$AA$82,5,FALSE)="","",VLOOKUP(U71,Lessons!$W$3:$AA$82,5,FALSE)))</f>
        <v/>
      </c>
      <c r="AH73" s="264"/>
    </row>
    <row r="74" spans="12:34" x14ac:dyDescent="0.25">
      <c r="L74" s="289">
        <v>19</v>
      </c>
      <c r="M74" s="6">
        <f t="shared" ref="M74" si="80">M70+7</f>
        <v>43598</v>
      </c>
      <c r="N74" s="13" t="str">
        <f>IF(ISERROR(VLOOKUP(M74,$A$3:$A$38,1,FALSE)),IF(LEFT(V70,1)="1",CONCATENATE("2",RIGHT(V70,LEN(V70)-1)),CONCATENATE("1-",RIGHT(V70,LEN(V70)-2)+1)),V70)</f>
        <v>2-30</v>
      </c>
      <c r="O74" s="4">
        <f t="shared" ref="O74" si="81">M74+1</f>
        <v>43599</v>
      </c>
      <c r="P74" s="13" t="str">
        <f>IF(ISERROR(VLOOKUP(O74,$A$3:$A$38,1,FALSE)),IF(LEFT(N74,1)="1",CONCATENATE("2",RIGHT(N74,LEN(N74)-1)),CONCATENATE("1-",RIGHT(N74,LEN(N74)-2)+1)),N74)</f>
        <v>2-30</v>
      </c>
      <c r="Q74" s="4">
        <f t="shared" ref="Q74" si="82">O74+1</f>
        <v>43600</v>
      </c>
      <c r="R74" s="13" t="str">
        <f>IF(ISERROR(VLOOKUP(Q74,$A$3:$A$38,1,FALSE)),IF(LEFT(P74,1)="1",CONCATENATE("2",RIGHT(P74,LEN(P74)-1)),CONCATENATE("1-",RIGHT(P74,LEN(P74)-2)+1)),P74)</f>
        <v>2-30</v>
      </c>
      <c r="S74" s="4">
        <f t="shared" ref="S74" si="83">Q74+1</f>
        <v>43601</v>
      </c>
      <c r="T74" s="13" t="str">
        <f>IF(ISERROR(VLOOKUP(S74,$A$3:$A$38,1,FALSE)),IF(LEFT(R74,1)="1",CONCATENATE("2",RIGHT(R74,LEN(R74)-1)),CONCATENATE("1-",RIGHT(R74,LEN(R74)-2)+1)),R74)</f>
        <v>2-30</v>
      </c>
      <c r="U74" s="4">
        <f t="shared" ref="U74" si="84">S74+1</f>
        <v>43602</v>
      </c>
      <c r="V74" s="16" t="str">
        <f>IF(ISERROR(VLOOKUP(U74,$A$3:$A$38,1,FALSE)),IF(LEFT(T74,1)="1",CONCATENATE("2",RIGHT(T74,LEN(T74)-1)),CONCATENATE("1-",RIGHT(T74,LEN(T74)-2)+1)),T74)</f>
        <v>2-30</v>
      </c>
      <c r="X74" s="289">
        <v>19</v>
      </c>
      <c r="Y74" s="6">
        <f>IF(ISERROR(VLOOKUP(M74,$A$40:$A$59,1,FALSE)),M74,CONCATENATE(TEXT(M74,"d-mmm-yy"),"   Modified"))</f>
        <v>43598</v>
      </c>
      <c r="Z74" s="13" t="str">
        <f>IF(ISERROR(VLOOKUP(M74,$A$3:$A$38,1,FALSE)),N74,"N/A")</f>
        <v>N/A</v>
      </c>
      <c r="AA74" s="6">
        <f>IF(ISERROR(VLOOKUP(O74,$A$40:$A$59,1,FALSE)),O74,CONCATENATE(TEXT(O74,"d-mmm-yy"),"   Modified"))</f>
        <v>43599</v>
      </c>
      <c r="AB74" s="13" t="str">
        <f>IF(ISERROR(VLOOKUP(O74,$A$3:$A$38,1,FALSE)),P74,"N/A")</f>
        <v>N/A</v>
      </c>
      <c r="AC74" s="6">
        <f>IF(ISERROR(VLOOKUP(Q74,$A$40:$A$59,1,FALSE)),Q74,CONCATENATE(TEXT(Q74,"d-mmm-yy"),"   Modified"))</f>
        <v>43600</v>
      </c>
      <c r="AD74" s="13" t="str">
        <f>IF(ISERROR(VLOOKUP(Q74,$A$3:$A$38,1,FALSE)),R74,"N/A")</f>
        <v>N/A</v>
      </c>
      <c r="AE74" s="6">
        <f>IF(ISERROR(VLOOKUP(S74,$A$40:$A$59,1,FALSE)),S74,CONCATENATE(TEXT(S74,"d-mmm-yy"),"   Modified"))</f>
        <v>43601</v>
      </c>
      <c r="AF74" s="13" t="str">
        <f>IF(ISERROR(VLOOKUP(S74,$A$3:$A$38,1,FALSE)),T74,"N/A")</f>
        <v>N/A</v>
      </c>
      <c r="AG74" s="6">
        <f>IF(ISERROR(VLOOKUP(U74,$A$40:$A$59,1,FALSE)),U74,CONCATENATE(TEXT(U74,"d-mmm-yy"),"   Modified"))</f>
        <v>43602</v>
      </c>
      <c r="AH74" s="16" t="str">
        <f>IF(ISERROR(VLOOKUP(U74,$A$3:$A$38,1,FALSE)),V74,"N/A")</f>
        <v>N/A</v>
      </c>
    </row>
    <row r="75" spans="12:34" x14ac:dyDescent="0.25">
      <c r="L75" s="290"/>
      <c r="M75" s="271">
        <f>IF(AND(ISERROR(VLOOKUP(M74,$A$3:$A$38,1,FALSE)),ISERROR(VLOOKUP(M74,$E$3:$E$28,1,FALSE))),U71+1,U71)</f>
        <v>60</v>
      </c>
      <c r="N75" s="272"/>
      <c r="O75" s="273">
        <f>IF(AND(ISERROR(VLOOKUP(O74,$A$3:$A$38,1,FALSE)),ISERROR(VLOOKUP(O74,$E$3:$E$28,1,FALSE))),M75+1,M75)</f>
        <v>60</v>
      </c>
      <c r="P75" s="272"/>
      <c r="Q75" s="273">
        <f>IF(AND(ISERROR(VLOOKUP(Q74,$A$3:$A$38,1,FALSE)),ISERROR(VLOOKUP(Q74,$E$3:$E$28,1,FALSE))),O75+1,O75)</f>
        <v>60</v>
      </c>
      <c r="R75" s="272"/>
      <c r="S75" s="273">
        <f>IF(AND(ISERROR(VLOOKUP(S74,$A$3:$A$38,1,FALSE)),ISERROR(VLOOKUP(S74,$E$3:$E$28,1,FALSE))),Q75+1,Q75)</f>
        <v>60</v>
      </c>
      <c r="T75" s="272"/>
      <c r="U75" s="273">
        <f>IF(AND(ISERROR(VLOOKUP(U74,$A$3:$A$38,1,FALSE)),ISERROR(VLOOKUP(U74,$E$3:$E$28,1,FALSE))),S75+1,S75)</f>
        <v>60</v>
      </c>
      <c r="V75" s="274"/>
      <c r="X75" s="290"/>
      <c r="Y75" s="269" t="str">
        <f>IF(M76="NONE",IF(M77="HOLIDAY",IF(VLOOKUP(M74,$A$3:$D$38,2,FALSE)="","",VLOOKUP(M74,$A$3:$D$38,2,FALSE)),IF(VLOOKUP(M74,$E$3:$H$38,2,FALSE)="","",VLOOKUP(M74,$E$3:$H$38,2,FALSE))),IF(VLOOKUP(M75,Lessons!$W$3:$AA$82,3,FALSE)="","",VLOOKUP(M75,Lessons!$W$3:$AA$82,3,FALSE)))</f>
        <v>No Class</v>
      </c>
      <c r="Z75" s="270"/>
      <c r="AA75" s="269" t="str">
        <f>IF(O76="NONE",IF(O77="HOLIDAY",IF(VLOOKUP(O74,$A$3:$D$38,2,FALSE)="","",VLOOKUP(O74,$A$3:$D$38,2,FALSE)),IF(VLOOKUP(O74,$E$3:$H$38,2,FALSE)="","",VLOOKUP(O74,$E$3:$H$38,2,FALSE))),IF(VLOOKUP(O75,Lessons!$W$3:$AA$82,3,FALSE)="","",VLOOKUP(O75,Lessons!$W$3:$AA$82,3,FALSE)))</f>
        <v>No Class</v>
      </c>
      <c r="AB75" s="270"/>
      <c r="AC75" s="269" t="str">
        <f>IF(Q76="NONE",IF(Q77="HOLIDAY",IF(VLOOKUP(Q74,$A$3:$D$38,2,FALSE)="","",VLOOKUP(Q74,$A$3:$D$38,2,FALSE)),IF(VLOOKUP(Q74,$E$3:$H$38,2,FALSE)="","",VLOOKUP(Q74,$E$3:$H$38,2,FALSE))),IF(VLOOKUP(Q75,Lessons!$W$3:$AA$82,3,FALSE)="","",VLOOKUP(Q75,Lessons!$W$3:$AA$82,3,FALSE)))</f>
        <v>No Class</v>
      </c>
      <c r="AD75" s="270"/>
      <c r="AE75" s="269" t="str">
        <f>IF(S76="NONE",IF(S77="HOLIDAY",IF(VLOOKUP(S74,$A$3:$D$38,2,FALSE)="","",VLOOKUP(S74,$A$3:$D$38,2,FALSE)),IF(VLOOKUP(S74,$E$3:$H$38,2,FALSE)="","",VLOOKUP(S74,$E$3:$H$38,2,FALSE))),IF(VLOOKUP(S75,Lessons!$W$3:$AA$82,3,FALSE)="","",VLOOKUP(S75,Lessons!$W$3:$AA$82,3,FALSE)))</f>
        <v>No Class</v>
      </c>
      <c r="AF75" s="270"/>
      <c r="AG75" s="269" t="str">
        <f>IF(U76="NONE",IF(U77="HOLIDAY",IF(VLOOKUP(U74,$A$3:$D$38,2,FALSE)="","",VLOOKUP(U74,$A$3:$D$38,2,FALSE)),IF(VLOOKUP(U74,$E$3:$H$38,2,FALSE)="","",VLOOKUP(U74,$E$3:$H$38,2,FALSE))),IF(VLOOKUP(U75,Lessons!$W$3:$AA$82,3,FALSE)="","",VLOOKUP(U75,Lessons!$W$3:$AA$82,3,FALSE)))</f>
        <v>No Class</v>
      </c>
      <c r="AH75" s="270"/>
    </row>
    <row r="76" spans="12:34" x14ac:dyDescent="0.25">
      <c r="L76" s="290"/>
      <c r="M76" s="275" t="str">
        <f>IF(AND(ISERROR(VLOOKUP(M74,$A$3:$A$38,1,FALSE)),ISERROR(VLOOKUP(M74,$E$3:$E$28,1,FALSE))),M75,"NONE")</f>
        <v>NONE</v>
      </c>
      <c r="N76" s="276"/>
      <c r="O76" s="277" t="str">
        <f>IF(AND(ISERROR(VLOOKUP(O74,$A$3:$A$38,1,FALSE)),ISERROR(VLOOKUP(O74,$E$3:$E$28,1,FALSE))),O75,"NONE")</f>
        <v>NONE</v>
      </c>
      <c r="P76" s="276"/>
      <c r="Q76" s="277" t="str">
        <f>IF(AND(ISERROR(VLOOKUP(Q74,$A$3:$A$38,1,FALSE)),ISERROR(VLOOKUP(Q74,$E$3:$E$28,1,FALSE))),Q75,"NONE")</f>
        <v>NONE</v>
      </c>
      <c r="R76" s="276"/>
      <c r="S76" s="277" t="str">
        <f>IF(AND(ISERROR(VLOOKUP(S74,$A$3:$A$38,1,FALSE)),ISERROR(VLOOKUP(S74,$E$3:$E$28,1,FALSE))),S75,"NONE")</f>
        <v>NONE</v>
      </c>
      <c r="T76" s="276"/>
      <c r="U76" s="277" t="str">
        <f>IF(AND(ISERROR(VLOOKUP(U74,$A$3:$A$38,1,FALSE)),ISERROR(VLOOKUP(U74,$E$3:$E$28,1,FALSE))),U75,"NONE")</f>
        <v>NONE</v>
      </c>
      <c r="V76" s="278"/>
      <c r="X76" s="290"/>
      <c r="Y76" s="279" t="str">
        <f>IF(M76="NONE",IF(M77="HOLIDAY",IF(VLOOKUP(M74,$A$3:$D$38,3,FALSE)="","",VLOOKUP(M74,$A$3:$D$38,3,FALSE)),IF(VLOOKUP(M74,$E$3:$H$38,3,FALSE)="","",VLOOKUP(M74,$E$3:$H$38,3,FALSE))),IF(VLOOKUP(M75,Lessons!$W$3:$AA$82,4,FALSE)="","",VLOOKUP(M75,Lessons!$W$3:$AA$82,4,FALSE)))</f>
        <v>TEE Week</v>
      </c>
      <c r="Z76" s="280"/>
      <c r="AA76" s="279" t="str">
        <f>IF(O76="NONE",IF(O77="HOLIDAY",IF(VLOOKUP(O74,$A$3:$D$38,3,FALSE)="","",VLOOKUP(O74,$A$3:$D$38,3,FALSE)),IF(VLOOKUP(O74,$E$3:$H$38,3,FALSE)="","",VLOOKUP(O74,$E$3:$H$38,3,FALSE))),IF(VLOOKUP(O75,Lessons!$W$3:$AA$82,4,FALSE)="","",VLOOKUP(O75,Lessons!$W$3:$AA$82,4,FALSE)))</f>
        <v>TEE Week</v>
      </c>
      <c r="AB76" s="280"/>
      <c r="AC76" s="279" t="str">
        <f>IF(Q76="NONE",IF(Q77="HOLIDAY",IF(VLOOKUP(Q74,$A$3:$D$38,3,FALSE)="","",VLOOKUP(Q74,$A$3:$D$38,3,FALSE)),IF(VLOOKUP(Q74,$E$3:$H$38,3,FALSE)="","",VLOOKUP(Q74,$E$3:$H$38,3,FALSE))),IF(VLOOKUP(Q75,Lessons!$W$3:$AA$82,4,FALSE)="","",VLOOKUP(Q75,Lessons!$W$3:$AA$82,4,FALSE)))</f>
        <v>TEE Week</v>
      </c>
      <c r="AD76" s="280"/>
      <c r="AE76" s="279" t="str">
        <f>IF(S76="NONE",IF(S77="HOLIDAY",IF(VLOOKUP(S74,$A$3:$D$38,3,FALSE)="","",VLOOKUP(S74,$A$3:$D$38,3,FALSE)),IF(VLOOKUP(S74,$E$3:$H$38,3,FALSE)="","",VLOOKUP(S74,$E$3:$H$38,3,FALSE))),IF(VLOOKUP(S75,Lessons!$W$3:$AA$82,4,FALSE)="","",VLOOKUP(S75,Lessons!$W$3:$AA$82,4,FALSE)))</f>
        <v>TEE Week</v>
      </c>
      <c r="AF76" s="280"/>
      <c r="AG76" s="279" t="str">
        <f>IF(U76="NONE",IF(U77="HOLIDAY",IF(VLOOKUP(U74,$A$3:$D$38,3,FALSE)="","",VLOOKUP(U74,$A$3:$D$38,3,FALSE)),IF(VLOOKUP(U74,$E$3:$H$38,3,FALSE)="","",VLOOKUP(U74,$E$3:$H$38,3,FALSE))),IF(VLOOKUP(U75,Lessons!$W$3:$AA$82,4,FALSE)="","",VLOOKUP(U75,Lessons!$W$3:$AA$82,4,FALSE)))</f>
        <v>TEE Week</v>
      </c>
      <c r="AH76" s="280"/>
    </row>
    <row r="77" spans="12:34" ht="15.75" thickBot="1" x14ac:dyDescent="0.3">
      <c r="L77" s="291"/>
      <c r="M77" s="265" t="str">
        <f>IF(M76="NONE",IF(ISERROR(VLOOKUP(M74,$A$3:$A$38,1,FALSE)),"DROP","HOLIDAY"),"")</f>
        <v>HOLIDAY</v>
      </c>
      <c r="N77" s="266"/>
      <c r="O77" s="267" t="str">
        <f>IF(O76="NONE",IF(ISERROR(VLOOKUP(O74,$A$3:$A$38,1,FALSE)),"DROP","HOLIDAY"),"")</f>
        <v>HOLIDAY</v>
      </c>
      <c r="P77" s="266"/>
      <c r="Q77" s="267" t="str">
        <f>IF(Q76="NONE",IF(ISERROR(VLOOKUP(Q74,$A$3:$A$38,1,FALSE)),"DROP","HOLIDAY"),"")</f>
        <v>HOLIDAY</v>
      </c>
      <c r="R77" s="266"/>
      <c r="S77" s="267" t="str">
        <f>IF(S76="NONE",IF(ISERROR(VLOOKUP(S74,$A$3:$A$38,1,FALSE)),"DROP","HOLIDAY"),"")</f>
        <v>HOLIDAY</v>
      </c>
      <c r="T77" s="266"/>
      <c r="U77" s="267" t="str">
        <f>IF(U76="NONE",IF(ISERROR(VLOOKUP(U74,$A$3:$A$38,1,FALSE)),"DROP","HOLIDAY"),"")</f>
        <v>HOLIDAY</v>
      </c>
      <c r="V77" s="268"/>
      <c r="X77" s="291"/>
      <c r="Y77" s="263" t="str">
        <f>IF(M76="NONE",IF(M77="HOLIDAY",IF(VLOOKUP(M74,$A$3:$D$38,4,FALSE)="","",VLOOKUP(M74,$A$3:$D$38,4,FALSE)),IF(VLOOKUP(M74,$E$3:$H$38,4,FALSE)="","",VLOOKUP(M74,$E$3:$H$38,4,FALSE))),IF(VLOOKUP(M75,Lessons!$W$3:$AA$82,5,FALSE)="","",VLOOKUP(M75,Lessons!$W$3:$AA$82,5,FALSE)))</f>
        <v/>
      </c>
      <c r="Z77" s="264"/>
      <c r="AA77" s="263" t="str">
        <f>IF(O76="NONE",IF(O77="HOLIDAY",IF(VLOOKUP(O74,$A$3:$D$38,4,FALSE)="","",VLOOKUP(O74,$A$3:$D$38,4,FALSE)),IF(VLOOKUP(O74,$E$3:$H$38,4,FALSE)="","",VLOOKUP(O74,$E$3:$H$38,4,FALSE))),IF(VLOOKUP(O75,Lessons!$W$3:$AA$82,5,FALSE)="","",VLOOKUP(O75,Lessons!$W$3:$AA$82,5,FALSE)))</f>
        <v/>
      </c>
      <c r="AB77" s="264"/>
      <c r="AC77" s="263" t="str">
        <f>IF(Q76="NONE",IF(Q77="HOLIDAY",IF(VLOOKUP(Q74,$A$3:$D$38,4,FALSE)="","",VLOOKUP(Q74,$A$3:$D$38,4,FALSE)),IF(VLOOKUP(Q74,$E$3:$H$38,4,FALSE)="","",VLOOKUP(Q74,$E$3:$H$38,4,FALSE))),IF(VLOOKUP(Q75,Lessons!$W$3:$AA$82,5,FALSE)="","",VLOOKUP(Q75,Lessons!$W$3:$AA$82,5,FALSE)))</f>
        <v/>
      </c>
      <c r="AD77" s="264"/>
      <c r="AE77" s="263" t="str">
        <f>IF(S76="NONE",IF(S77="HOLIDAY",IF(VLOOKUP(S74,$A$3:$D$38,4,FALSE)="","",VLOOKUP(S74,$A$3:$D$38,4,FALSE)),IF(VLOOKUP(S74,$E$3:$H$38,4,FALSE)="","",VLOOKUP(S74,$E$3:$H$38,4,FALSE))),IF(VLOOKUP(S75,Lessons!$W$3:$AA$82,5,FALSE)="","",VLOOKUP(S75,Lessons!$W$3:$AA$82,5,FALSE)))</f>
        <v/>
      </c>
      <c r="AF77" s="264"/>
      <c r="AG77" s="263" t="str">
        <f>IF(U76="NONE",IF(U77="HOLIDAY",IF(VLOOKUP(U74,$A$3:$D$38,4,FALSE)="","",VLOOKUP(U74,$A$3:$D$38,4,FALSE)),IF(VLOOKUP(U74,$E$3:$H$38,4,FALSE)="","",VLOOKUP(U74,$E$3:$H$38,4,FALSE))),IF(VLOOKUP(U75,Lessons!$W$3:$AA$82,5,FALSE)="","",VLOOKUP(U75,Lessons!$W$3:$AA$82,5,FALSE)))</f>
        <v/>
      </c>
      <c r="AH77" s="264"/>
    </row>
    <row r="78" spans="12:34" x14ac:dyDescent="0.2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2:34" x14ac:dyDescent="0.25">
      <c r="L79" s="10"/>
      <c r="M79" s="292" t="s">
        <v>6</v>
      </c>
      <c r="N79" s="292"/>
      <c r="O79" s="293" t="s">
        <v>7</v>
      </c>
      <c r="P79" s="293"/>
      <c r="Q79" s="294" t="s">
        <v>8</v>
      </c>
      <c r="R79" s="294"/>
      <c r="S79" s="295" t="s">
        <v>9</v>
      </c>
      <c r="T79" s="295"/>
      <c r="U79" s="293" t="s">
        <v>10</v>
      </c>
      <c r="V79" s="296"/>
      <c r="X79" s="10"/>
      <c r="Y79" s="292" t="s">
        <v>6</v>
      </c>
      <c r="Z79" s="292"/>
      <c r="AA79" s="293" t="s">
        <v>7</v>
      </c>
      <c r="AB79" s="293"/>
      <c r="AC79" s="294" t="s">
        <v>8</v>
      </c>
      <c r="AD79" s="294"/>
      <c r="AE79" s="295" t="s">
        <v>9</v>
      </c>
      <c r="AF79" s="295"/>
      <c r="AG79" s="293" t="s">
        <v>10</v>
      </c>
      <c r="AH79" s="296"/>
    </row>
    <row r="80" spans="12:34" x14ac:dyDescent="0.2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2:34" x14ac:dyDescent="0.25"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 spans="12:34" x14ac:dyDescent="0.2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2:34" x14ac:dyDescent="0.2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2:34" x14ac:dyDescent="0.2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2:34" x14ac:dyDescent="0.2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2:34" x14ac:dyDescent="0.2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2:34" x14ac:dyDescent="0.2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2:34" x14ac:dyDescent="0.2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</sheetData>
  <sheetProtection selectLockedCells="1"/>
  <mergeCells count="620">
    <mergeCell ref="AG72:AH72"/>
    <mergeCell ref="Y73:Z73"/>
    <mergeCell ref="AA73:AB73"/>
    <mergeCell ref="AC73:AD73"/>
    <mergeCell ref="AE73:AF73"/>
    <mergeCell ref="X66:X69"/>
    <mergeCell ref="AG67:AH67"/>
    <mergeCell ref="Y68:Z68"/>
    <mergeCell ref="AA68:AB68"/>
    <mergeCell ref="AC68:AD68"/>
    <mergeCell ref="AE68:AF68"/>
    <mergeCell ref="AG68:AH68"/>
    <mergeCell ref="AG73:AH73"/>
    <mergeCell ref="X74:X77"/>
    <mergeCell ref="Y79:Z79"/>
    <mergeCell ref="AA79:AB79"/>
    <mergeCell ref="AC79:AD79"/>
    <mergeCell ref="AE79:AF79"/>
    <mergeCell ref="AG79:AH79"/>
    <mergeCell ref="AG69:AH69"/>
    <mergeCell ref="X70:X73"/>
    <mergeCell ref="Y71:Z71"/>
    <mergeCell ref="AA71:AB71"/>
    <mergeCell ref="AC71:AD71"/>
    <mergeCell ref="AE71:AF71"/>
    <mergeCell ref="AG71:AH71"/>
    <mergeCell ref="Y72:Z72"/>
    <mergeCell ref="AA72:AB72"/>
    <mergeCell ref="AC72:AD72"/>
    <mergeCell ref="AE72:AF72"/>
    <mergeCell ref="Y69:Z69"/>
    <mergeCell ref="AA69:AB69"/>
    <mergeCell ref="AC69:AD69"/>
    <mergeCell ref="AE69:AF69"/>
    <mergeCell ref="AG75:AH75"/>
    <mergeCell ref="AG76:AH76"/>
    <mergeCell ref="AA77:AB77"/>
    <mergeCell ref="X62:X65"/>
    <mergeCell ref="Y63:Z63"/>
    <mergeCell ref="AA63:AB63"/>
    <mergeCell ref="AC63:AD63"/>
    <mergeCell ref="AE63:AF63"/>
    <mergeCell ref="Y67:Z67"/>
    <mergeCell ref="AA67:AB67"/>
    <mergeCell ref="AC67:AD67"/>
    <mergeCell ref="AE67:AF67"/>
    <mergeCell ref="AG63:AH63"/>
    <mergeCell ref="Y64:Z64"/>
    <mergeCell ref="AA64:AB64"/>
    <mergeCell ref="AC64:AD64"/>
    <mergeCell ref="AE64:AF64"/>
    <mergeCell ref="AG64:AH64"/>
    <mergeCell ref="Y65:Z65"/>
    <mergeCell ref="AA65:AB65"/>
    <mergeCell ref="AC65:AD65"/>
    <mergeCell ref="AE65:AF65"/>
    <mergeCell ref="AG65:AH65"/>
    <mergeCell ref="X58:X61"/>
    <mergeCell ref="Y59:Z59"/>
    <mergeCell ref="AA59:AB59"/>
    <mergeCell ref="AC59:AD59"/>
    <mergeCell ref="AE59:AF59"/>
    <mergeCell ref="AG59:AH59"/>
    <mergeCell ref="Y60:Z60"/>
    <mergeCell ref="AA60:AB60"/>
    <mergeCell ref="AC60:AD60"/>
    <mergeCell ref="AE60:AF60"/>
    <mergeCell ref="AG60:AH60"/>
    <mergeCell ref="Y61:Z61"/>
    <mergeCell ref="AA61:AB61"/>
    <mergeCell ref="AC61:AD61"/>
    <mergeCell ref="AE61:AF61"/>
    <mergeCell ref="AG61:AH61"/>
    <mergeCell ref="X54:X57"/>
    <mergeCell ref="Y55:Z55"/>
    <mergeCell ref="AA55:AB55"/>
    <mergeCell ref="AC55:AD55"/>
    <mergeCell ref="AE55:AF55"/>
    <mergeCell ref="AG55:AH55"/>
    <mergeCell ref="Y56:Z56"/>
    <mergeCell ref="AA56:AB56"/>
    <mergeCell ref="AC56:AD56"/>
    <mergeCell ref="AE56:AF56"/>
    <mergeCell ref="AG56:AH56"/>
    <mergeCell ref="Y57:Z57"/>
    <mergeCell ref="AA57:AB57"/>
    <mergeCell ref="AC57:AD57"/>
    <mergeCell ref="AE57:AF57"/>
    <mergeCell ref="AG57:AH57"/>
    <mergeCell ref="X50:X53"/>
    <mergeCell ref="Y51:Z51"/>
    <mergeCell ref="AA51:AB51"/>
    <mergeCell ref="AC51:AD51"/>
    <mergeCell ref="AE51:AF51"/>
    <mergeCell ref="AG51:AH51"/>
    <mergeCell ref="Y52:Z52"/>
    <mergeCell ref="AA52:AB52"/>
    <mergeCell ref="AC52:AD52"/>
    <mergeCell ref="AE52:AF52"/>
    <mergeCell ref="AG52:AH52"/>
    <mergeCell ref="Y53:Z53"/>
    <mergeCell ref="AA53:AB53"/>
    <mergeCell ref="AC53:AD53"/>
    <mergeCell ref="AE53:AF53"/>
    <mergeCell ref="AG53:AH53"/>
    <mergeCell ref="X46:X49"/>
    <mergeCell ref="Y47:Z47"/>
    <mergeCell ref="AA47:AB47"/>
    <mergeCell ref="AC47:AD47"/>
    <mergeCell ref="AE47:AF47"/>
    <mergeCell ref="AG47:AH47"/>
    <mergeCell ref="Y48:Z48"/>
    <mergeCell ref="AA48:AB48"/>
    <mergeCell ref="AC48:AD48"/>
    <mergeCell ref="AE48:AF48"/>
    <mergeCell ref="AG48:AH48"/>
    <mergeCell ref="Y49:Z49"/>
    <mergeCell ref="AA49:AB49"/>
    <mergeCell ref="AC49:AD49"/>
    <mergeCell ref="AE49:AF49"/>
    <mergeCell ref="AG49:AH49"/>
    <mergeCell ref="X42:X45"/>
    <mergeCell ref="Y43:Z43"/>
    <mergeCell ref="AA43:AB43"/>
    <mergeCell ref="AC43:AD43"/>
    <mergeCell ref="AE43:AF43"/>
    <mergeCell ref="AG43:AH43"/>
    <mergeCell ref="Y44:Z44"/>
    <mergeCell ref="AA44:AB44"/>
    <mergeCell ref="AC44:AD44"/>
    <mergeCell ref="AE44:AF44"/>
    <mergeCell ref="AG44:AH44"/>
    <mergeCell ref="Y45:Z45"/>
    <mergeCell ref="AA45:AB45"/>
    <mergeCell ref="AC45:AD45"/>
    <mergeCell ref="AE45:AF45"/>
    <mergeCell ref="AG45:AH45"/>
    <mergeCell ref="X38:X41"/>
    <mergeCell ref="Y39:Z39"/>
    <mergeCell ref="AA39:AB39"/>
    <mergeCell ref="AC39:AD39"/>
    <mergeCell ref="AE39:AF39"/>
    <mergeCell ref="AG39:AH39"/>
    <mergeCell ref="Y40:Z40"/>
    <mergeCell ref="AA40:AB40"/>
    <mergeCell ref="AC40:AD40"/>
    <mergeCell ref="AE40:AF40"/>
    <mergeCell ref="AG40:AH40"/>
    <mergeCell ref="Y41:Z41"/>
    <mergeCell ref="AA41:AB41"/>
    <mergeCell ref="AC41:AD41"/>
    <mergeCell ref="AE41:AF41"/>
    <mergeCell ref="AG41:AH41"/>
    <mergeCell ref="X34:X37"/>
    <mergeCell ref="Y35:Z35"/>
    <mergeCell ref="AA35:AB35"/>
    <mergeCell ref="AC35:AD35"/>
    <mergeCell ref="AE35:AF35"/>
    <mergeCell ref="AG35:AH35"/>
    <mergeCell ref="Y36:Z36"/>
    <mergeCell ref="AA36:AB36"/>
    <mergeCell ref="AC36:AD36"/>
    <mergeCell ref="AE36:AF36"/>
    <mergeCell ref="AG36:AH36"/>
    <mergeCell ref="Y37:Z37"/>
    <mergeCell ref="AA37:AB37"/>
    <mergeCell ref="AC37:AD37"/>
    <mergeCell ref="AE37:AF37"/>
    <mergeCell ref="AG37:AH37"/>
    <mergeCell ref="X30:X33"/>
    <mergeCell ref="Y31:Z31"/>
    <mergeCell ref="AA31:AB31"/>
    <mergeCell ref="AC31:AD31"/>
    <mergeCell ref="AE31:AF31"/>
    <mergeCell ref="AG31:AH31"/>
    <mergeCell ref="Y32:Z32"/>
    <mergeCell ref="AA32:AB32"/>
    <mergeCell ref="AC32:AD32"/>
    <mergeCell ref="AE32:AF32"/>
    <mergeCell ref="AG32:AH32"/>
    <mergeCell ref="Y33:Z33"/>
    <mergeCell ref="AA33:AB33"/>
    <mergeCell ref="AC33:AD33"/>
    <mergeCell ref="AE33:AF33"/>
    <mergeCell ref="AG33:AH33"/>
    <mergeCell ref="X26:X29"/>
    <mergeCell ref="Y27:Z27"/>
    <mergeCell ref="AA27:AB27"/>
    <mergeCell ref="AC27:AD27"/>
    <mergeCell ref="AE27:AF27"/>
    <mergeCell ref="AG27:AH27"/>
    <mergeCell ref="Y28:Z28"/>
    <mergeCell ref="AA28:AB28"/>
    <mergeCell ref="AC28:AD28"/>
    <mergeCell ref="AE28:AF28"/>
    <mergeCell ref="AG28:AH28"/>
    <mergeCell ref="Y29:Z29"/>
    <mergeCell ref="AA29:AB29"/>
    <mergeCell ref="AC29:AD29"/>
    <mergeCell ref="AE29:AF29"/>
    <mergeCell ref="AG29:AH29"/>
    <mergeCell ref="Y21:Z21"/>
    <mergeCell ref="AA21:AB21"/>
    <mergeCell ref="AC21:AD21"/>
    <mergeCell ref="AE21:AF21"/>
    <mergeCell ref="AG21:AH21"/>
    <mergeCell ref="X22:X25"/>
    <mergeCell ref="Y23:Z23"/>
    <mergeCell ref="AA23:AB23"/>
    <mergeCell ref="AC23:AD23"/>
    <mergeCell ref="AE23:AF23"/>
    <mergeCell ref="AG23:AH23"/>
    <mergeCell ref="Y24:Z24"/>
    <mergeCell ref="AA24:AB24"/>
    <mergeCell ref="AC24:AD24"/>
    <mergeCell ref="AE24:AF24"/>
    <mergeCell ref="AG24:AH24"/>
    <mergeCell ref="Y25:Z25"/>
    <mergeCell ref="AA25:AB25"/>
    <mergeCell ref="AC25:AD25"/>
    <mergeCell ref="AE25:AF25"/>
    <mergeCell ref="AG25:AH25"/>
    <mergeCell ref="AA19:AB19"/>
    <mergeCell ref="AC19:AD19"/>
    <mergeCell ref="AE19:AF19"/>
    <mergeCell ref="AG19:AH19"/>
    <mergeCell ref="Y20:Z20"/>
    <mergeCell ref="AA20:AB20"/>
    <mergeCell ref="AC20:AD20"/>
    <mergeCell ref="AE20:AF20"/>
    <mergeCell ref="AG20:AH20"/>
    <mergeCell ref="AG15:AH15"/>
    <mergeCell ref="Y16:Z16"/>
    <mergeCell ref="AA16:AB16"/>
    <mergeCell ref="AC16:AD16"/>
    <mergeCell ref="AE16:AF16"/>
    <mergeCell ref="AG16:AH16"/>
    <mergeCell ref="Y17:Z17"/>
    <mergeCell ref="AA17:AB17"/>
    <mergeCell ref="AC17:AD17"/>
    <mergeCell ref="AE17:AF17"/>
    <mergeCell ref="AG17:AH17"/>
    <mergeCell ref="AG11:AH11"/>
    <mergeCell ref="Y12:Z12"/>
    <mergeCell ref="AA12:AB12"/>
    <mergeCell ref="AC12:AD12"/>
    <mergeCell ref="AE12:AF12"/>
    <mergeCell ref="AG12:AH12"/>
    <mergeCell ref="Y13:Z13"/>
    <mergeCell ref="AA13:AB13"/>
    <mergeCell ref="AC13:AD13"/>
    <mergeCell ref="AE13:AF13"/>
    <mergeCell ref="AG13:AH13"/>
    <mergeCell ref="AG7:AH7"/>
    <mergeCell ref="Y8:Z8"/>
    <mergeCell ref="AA8:AB8"/>
    <mergeCell ref="AC8:AD8"/>
    <mergeCell ref="AE8:AF8"/>
    <mergeCell ref="AG8:AH8"/>
    <mergeCell ref="Y9:Z9"/>
    <mergeCell ref="AA9:AB9"/>
    <mergeCell ref="AC9:AD9"/>
    <mergeCell ref="AE9:AF9"/>
    <mergeCell ref="AG9:AH9"/>
    <mergeCell ref="L74:L77"/>
    <mergeCell ref="M79:N79"/>
    <mergeCell ref="O79:P79"/>
    <mergeCell ref="Q79:R79"/>
    <mergeCell ref="S79:T79"/>
    <mergeCell ref="U79:V79"/>
    <mergeCell ref="AG3:AH3"/>
    <mergeCell ref="Y4:Z4"/>
    <mergeCell ref="AA4:AB4"/>
    <mergeCell ref="AC4:AD4"/>
    <mergeCell ref="AE4:AF4"/>
    <mergeCell ref="AG4:AH4"/>
    <mergeCell ref="X2:X5"/>
    <mergeCell ref="Y3:Z3"/>
    <mergeCell ref="AA3:AB3"/>
    <mergeCell ref="AC3:AD3"/>
    <mergeCell ref="AE3:AF3"/>
    <mergeCell ref="Y5:Z5"/>
    <mergeCell ref="AA5:AB5"/>
    <mergeCell ref="AC5:AD5"/>
    <mergeCell ref="AE5:AF5"/>
    <mergeCell ref="AG5:AH5"/>
    <mergeCell ref="X6:X9"/>
    <mergeCell ref="Y7:Z7"/>
    <mergeCell ref="L70:L73"/>
    <mergeCell ref="M71:N71"/>
    <mergeCell ref="O71:P71"/>
    <mergeCell ref="Q71:R71"/>
    <mergeCell ref="S71:T71"/>
    <mergeCell ref="U71:V71"/>
    <mergeCell ref="M72:N72"/>
    <mergeCell ref="O72:P72"/>
    <mergeCell ref="Q72:R72"/>
    <mergeCell ref="S72:T72"/>
    <mergeCell ref="U72:V72"/>
    <mergeCell ref="M73:N73"/>
    <mergeCell ref="O73:P73"/>
    <mergeCell ref="Q73:R73"/>
    <mergeCell ref="S73:T73"/>
    <mergeCell ref="U73:V73"/>
    <mergeCell ref="L66:L69"/>
    <mergeCell ref="M67:N67"/>
    <mergeCell ref="O67:P67"/>
    <mergeCell ref="Q67:R67"/>
    <mergeCell ref="S67:T67"/>
    <mergeCell ref="U67:V67"/>
    <mergeCell ref="M68:N68"/>
    <mergeCell ref="O68:P68"/>
    <mergeCell ref="Q68:R68"/>
    <mergeCell ref="S68:T68"/>
    <mergeCell ref="U68:V68"/>
    <mergeCell ref="M69:N69"/>
    <mergeCell ref="O69:P69"/>
    <mergeCell ref="Q69:R69"/>
    <mergeCell ref="S69:T69"/>
    <mergeCell ref="U69:V69"/>
    <mergeCell ref="L62:L65"/>
    <mergeCell ref="M63:N63"/>
    <mergeCell ref="O63:P63"/>
    <mergeCell ref="Q63:R63"/>
    <mergeCell ref="S63:T63"/>
    <mergeCell ref="U63:V63"/>
    <mergeCell ref="M64:N64"/>
    <mergeCell ref="O64:P64"/>
    <mergeCell ref="Q64:R64"/>
    <mergeCell ref="S64:T64"/>
    <mergeCell ref="U64:V64"/>
    <mergeCell ref="M65:N65"/>
    <mergeCell ref="O65:P65"/>
    <mergeCell ref="Q65:R65"/>
    <mergeCell ref="S65:T65"/>
    <mergeCell ref="U65:V65"/>
    <mergeCell ref="L58:L61"/>
    <mergeCell ref="M59:N59"/>
    <mergeCell ref="O59:P59"/>
    <mergeCell ref="Q59:R59"/>
    <mergeCell ref="S59:T59"/>
    <mergeCell ref="U59:V59"/>
    <mergeCell ref="M60:N60"/>
    <mergeCell ref="O60:P60"/>
    <mergeCell ref="Q60:R60"/>
    <mergeCell ref="S60:T60"/>
    <mergeCell ref="U60:V60"/>
    <mergeCell ref="M61:N61"/>
    <mergeCell ref="O61:P61"/>
    <mergeCell ref="Q61:R61"/>
    <mergeCell ref="S61:T61"/>
    <mergeCell ref="U61:V61"/>
    <mergeCell ref="L54:L57"/>
    <mergeCell ref="M55:N55"/>
    <mergeCell ref="O55:P55"/>
    <mergeCell ref="Q55:R55"/>
    <mergeCell ref="S55:T55"/>
    <mergeCell ref="U55:V55"/>
    <mergeCell ref="M56:N56"/>
    <mergeCell ref="O56:P56"/>
    <mergeCell ref="Q56:R56"/>
    <mergeCell ref="S56:T56"/>
    <mergeCell ref="U56:V56"/>
    <mergeCell ref="M57:N57"/>
    <mergeCell ref="O57:P57"/>
    <mergeCell ref="Q57:R57"/>
    <mergeCell ref="S57:T57"/>
    <mergeCell ref="U57:V57"/>
    <mergeCell ref="L50:L53"/>
    <mergeCell ref="M51:N51"/>
    <mergeCell ref="O51:P51"/>
    <mergeCell ref="Q51:R51"/>
    <mergeCell ref="S51:T51"/>
    <mergeCell ref="U51:V51"/>
    <mergeCell ref="M52:N52"/>
    <mergeCell ref="O52:P52"/>
    <mergeCell ref="Q52:R52"/>
    <mergeCell ref="S52:T52"/>
    <mergeCell ref="U52:V52"/>
    <mergeCell ref="M53:N53"/>
    <mergeCell ref="O53:P53"/>
    <mergeCell ref="Q53:R53"/>
    <mergeCell ref="S53:T53"/>
    <mergeCell ref="U53:V53"/>
    <mergeCell ref="L46:L49"/>
    <mergeCell ref="M47:N47"/>
    <mergeCell ref="O47:P47"/>
    <mergeCell ref="Q47:R47"/>
    <mergeCell ref="S47:T47"/>
    <mergeCell ref="U47:V47"/>
    <mergeCell ref="M48:N48"/>
    <mergeCell ref="O48:P48"/>
    <mergeCell ref="Q48:R48"/>
    <mergeCell ref="S48:T48"/>
    <mergeCell ref="U48:V48"/>
    <mergeCell ref="M49:N49"/>
    <mergeCell ref="O49:P49"/>
    <mergeCell ref="Q49:R49"/>
    <mergeCell ref="S49:T49"/>
    <mergeCell ref="U49:V49"/>
    <mergeCell ref="L42:L45"/>
    <mergeCell ref="M43:N43"/>
    <mergeCell ref="O43:P43"/>
    <mergeCell ref="Q43:R43"/>
    <mergeCell ref="S43:T43"/>
    <mergeCell ref="U43:V43"/>
    <mergeCell ref="M44:N44"/>
    <mergeCell ref="O44:P44"/>
    <mergeCell ref="Q44:R44"/>
    <mergeCell ref="S44:T44"/>
    <mergeCell ref="U44:V44"/>
    <mergeCell ref="M45:N45"/>
    <mergeCell ref="O45:P45"/>
    <mergeCell ref="Q45:R45"/>
    <mergeCell ref="S45:T45"/>
    <mergeCell ref="U45:V45"/>
    <mergeCell ref="L38:L41"/>
    <mergeCell ref="M39:N39"/>
    <mergeCell ref="O39:P39"/>
    <mergeCell ref="Q39:R39"/>
    <mergeCell ref="S39:T39"/>
    <mergeCell ref="U39:V39"/>
    <mergeCell ref="M40:N40"/>
    <mergeCell ref="O40:P40"/>
    <mergeCell ref="Q40:R40"/>
    <mergeCell ref="S40:T40"/>
    <mergeCell ref="U40:V40"/>
    <mergeCell ref="M41:N41"/>
    <mergeCell ref="O41:P41"/>
    <mergeCell ref="Q41:R41"/>
    <mergeCell ref="S41:T41"/>
    <mergeCell ref="U41:V41"/>
    <mergeCell ref="L34:L37"/>
    <mergeCell ref="M35:N35"/>
    <mergeCell ref="O35:P35"/>
    <mergeCell ref="Q35:R35"/>
    <mergeCell ref="S35:T35"/>
    <mergeCell ref="U35:V35"/>
    <mergeCell ref="M36:N36"/>
    <mergeCell ref="O36:P36"/>
    <mergeCell ref="Q36:R36"/>
    <mergeCell ref="S36:T36"/>
    <mergeCell ref="U36:V36"/>
    <mergeCell ref="M37:N37"/>
    <mergeCell ref="O37:P37"/>
    <mergeCell ref="Q37:R37"/>
    <mergeCell ref="S37:T37"/>
    <mergeCell ref="U37:V37"/>
    <mergeCell ref="L30:L33"/>
    <mergeCell ref="M31:N31"/>
    <mergeCell ref="O31:P31"/>
    <mergeCell ref="Q31:R31"/>
    <mergeCell ref="S31:T31"/>
    <mergeCell ref="U31:V31"/>
    <mergeCell ref="M32:N32"/>
    <mergeCell ref="O32:P32"/>
    <mergeCell ref="Q32:R32"/>
    <mergeCell ref="S32:T32"/>
    <mergeCell ref="U32:V32"/>
    <mergeCell ref="M33:N33"/>
    <mergeCell ref="O33:P33"/>
    <mergeCell ref="Q33:R33"/>
    <mergeCell ref="S33:T33"/>
    <mergeCell ref="U33:V33"/>
    <mergeCell ref="L26:L29"/>
    <mergeCell ref="M27:N27"/>
    <mergeCell ref="O27:P27"/>
    <mergeCell ref="Q27:R27"/>
    <mergeCell ref="S27:T27"/>
    <mergeCell ref="U27:V27"/>
    <mergeCell ref="M28:N28"/>
    <mergeCell ref="O28:P28"/>
    <mergeCell ref="Q28:R28"/>
    <mergeCell ref="S28:T28"/>
    <mergeCell ref="U28:V28"/>
    <mergeCell ref="M29:N29"/>
    <mergeCell ref="O29:P29"/>
    <mergeCell ref="Q29:R29"/>
    <mergeCell ref="S29:T29"/>
    <mergeCell ref="U29:V29"/>
    <mergeCell ref="L22:L25"/>
    <mergeCell ref="M23:N23"/>
    <mergeCell ref="O23:P23"/>
    <mergeCell ref="Q23:R23"/>
    <mergeCell ref="S23:T23"/>
    <mergeCell ref="U23:V23"/>
    <mergeCell ref="M24:N24"/>
    <mergeCell ref="O24:P24"/>
    <mergeCell ref="Q24:R24"/>
    <mergeCell ref="S24:T24"/>
    <mergeCell ref="U24:V24"/>
    <mergeCell ref="M25:N25"/>
    <mergeCell ref="O25:P25"/>
    <mergeCell ref="Q25:R25"/>
    <mergeCell ref="S25:T25"/>
    <mergeCell ref="U25:V25"/>
    <mergeCell ref="L18:L21"/>
    <mergeCell ref="M19:N19"/>
    <mergeCell ref="O19:P19"/>
    <mergeCell ref="Q19:R19"/>
    <mergeCell ref="S19:T19"/>
    <mergeCell ref="U19:V19"/>
    <mergeCell ref="M20:N20"/>
    <mergeCell ref="O20:P20"/>
    <mergeCell ref="Q20:R20"/>
    <mergeCell ref="S20:T20"/>
    <mergeCell ref="U20:V20"/>
    <mergeCell ref="M21:N21"/>
    <mergeCell ref="O21:P21"/>
    <mergeCell ref="Q21:R21"/>
    <mergeCell ref="S21:T21"/>
    <mergeCell ref="U21:V21"/>
    <mergeCell ref="L14:L17"/>
    <mergeCell ref="M15:N15"/>
    <mergeCell ref="O15:P15"/>
    <mergeCell ref="Q15:R15"/>
    <mergeCell ref="S15:T15"/>
    <mergeCell ref="U15:V15"/>
    <mergeCell ref="M16:N16"/>
    <mergeCell ref="O16:P16"/>
    <mergeCell ref="Q16:R16"/>
    <mergeCell ref="S16:T16"/>
    <mergeCell ref="U16:V16"/>
    <mergeCell ref="M17:N17"/>
    <mergeCell ref="O17:P17"/>
    <mergeCell ref="Q17:R17"/>
    <mergeCell ref="S17:T17"/>
    <mergeCell ref="U17:V17"/>
    <mergeCell ref="L10:L13"/>
    <mergeCell ref="M11:N11"/>
    <mergeCell ref="O11:P11"/>
    <mergeCell ref="Q11:R11"/>
    <mergeCell ref="S11:T11"/>
    <mergeCell ref="U11:V11"/>
    <mergeCell ref="M12:N12"/>
    <mergeCell ref="O12:P12"/>
    <mergeCell ref="Q12:R12"/>
    <mergeCell ref="S12:T12"/>
    <mergeCell ref="U12:V12"/>
    <mergeCell ref="M13:N13"/>
    <mergeCell ref="O13:P13"/>
    <mergeCell ref="Q13:R13"/>
    <mergeCell ref="S13:T13"/>
    <mergeCell ref="U13:V13"/>
    <mergeCell ref="L6:L9"/>
    <mergeCell ref="M7:N7"/>
    <mergeCell ref="O7:P7"/>
    <mergeCell ref="Q7:R7"/>
    <mergeCell ref="S7:T7"/>
    <mergeCell ref="U7:V7"/>
    <mergeCell ref="M8:N8"/>
    <mergeCell ref="O8:P8"/>
    <mergeCell ref="Q8:R8"/>
    <mergeCell ref="S8:T8"/>
    <mergeCell ref="U8:V8"/>
    <mergeCell ref="M9:N9"/>
    <mergeCell ref="O9:P9"/>
    <mergeCell ref="Q9:R9"/>
    <mergeCell ref="S9:T9"/>
    <mergeCell ref="U9:V9"/>
    <mergeCell ref="B1:D1"/>
    <mergeCell ref="F1:H1"/>
    <mergeCell ref="S5:T5"/>
    <mergeCell ref="U5:V5"/>
    <mergeCell ref="L2:L5"/>
    <mergeCell ref="M3:N3"/>
    <mergeCell ref="O3:P3"/>
    <mergeCell ref="Q3:R3"/>
    <mergeCell ref="S3:T3"/>
    <mergeCell ref="U3:V3"/>
    <mergeCell ref="M4:N4"/>
    <mergeCell ref="O4:P4"/>
    <mergeCell ref="AC76:AD76"/>
    <mergeCell ref="AE76:AF76"/>
    <mergeCell ref="Y77:Z77"/>
    <mergeCell ref="Q4:R4"/>
    <mergeCell ref="S4:T4"/>
    <mergeCell ref="U4:V4"/>
    <mergeCell ref="M5:N5"/>
    <mergeCell ref="O5:P5"/>
    <mergeCell ref="Q5:R5"/>
    <mergeCell ref="AA7:AB7"/>
    <mergeCell ref="AC7:AD7"/>
    <mergeCell ref="AE7:AF7"/>
    <mergeCell ref="X10:X13"/>
    <mergeCell ref="Y11:Z11"/>
    <mergeCell ref="AA11:AB11"/>
    <mergeCell ref="AC11:AD11"/>
    <mergeCell ref="AE11:AF11"/>
    <mergeCell ref="X14:X17"/>
    <mergeCell ref="Y15:Z15"/>
    <mergeCell ref="AA15:AB15"/>
    <mergeCell ref="AC15:AD15"/>
    <mergeCell ref="AE15:AF15"/>
    <mergeCell ref="X18:X21"/>
    <mergeCell ref="Y19:Z19"/>
    <mergeCell ref="AC77:AD77"/>
    <mergeCell ref="AE77:AF77"/>
    <mergeCell ref="AG77:AH77"/>
    <mergeCell ref="M77:N77"/>
    <mergeCell ref="O77:P77"/>
    <mergeCell ref="Q77:R77"/>
    <mergeCell ref="S77:T77"/>
    <mergeCell ref="U77:V77"/>
    <mergeCell ref="Y75:Z75"/>
    <mergeCell ref="AA75:AB75"/>
    <mergeCell ref="AC75:AD75"/>
    <mergeCell ref="AE75:AF75"/>
    <mergeCell ref="M75:N75"/>
    <mergeCell ref="O75:P75"/>
    <mergeCell ref="Q75:R75"/>
    <mergeCell ref="S75:T75"/>
    <mergeCell ref="U75:V75"/>
    <mergeCell ref="M76:N76"/>
    <mergeCell ref="O76:P76"/>
    <mergeCell ref="Q76:R76"/>
    <mergeCell ref="S76:T76"/>
    <mergeCell ref="U76:V76"/>
    <mergeCell ref="Y76:Z76"/>
    <mergeCell ref="AA76:A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2"/>
  <sheetViews>
    <sheetView topLeftCell="B7" zoomScale="90" zoomScaleNormal="90" workbookViewId="0">
      <selection activeCell="D14" sqref="D14:E14"/>
    </sheetView>
  </sheetViews>
  <sheetFormatPr defaultRowHeight="15" x14ac:dyDescent="0.25"/>
  <cols>
    <col min="1" max="1" width="4.7109375" style="10" customWidth="1"/>
    <col min="2" max="2" width="73.5703125" style="10" bestFit="1" customWidth="1"/>
    <col min="3" max="5" width="26.7109375" style="10" customWidth="1"/>
    <col min="6" max="6" width="4.7109375" customWidth="1"/>
    <col min="7" max="7" width="5.7109375" customWidth="1"/>
    <col min="8" max="8" width="25.7109375" customWidth="1"/>
    <col min="11" max="12" width="4.7109375" style="26" customWidth="1"/>
    <col min="13" max="13" width="75.28515625" style="26" bestFit="1" customWidth="1"/>
    <col min="14" max="19" width="26.7109375" style="26" customWidth="1"/>
    <col min="23" max="23" width="4.7109375" style="26" customWidth="1"/>
    <col min="24" max="24" width="75.28515625" style="26" bestFit="1" customWidth="1"/>
    <col min="25" max="27" width="26.7109375" style="26" customWidth="1"/>
  </cols>
  <sheetData>
    <row r="1" spans="1:27" x14ac:dyDescent="0.25">
      <c r="A1" s="64"/>
      <c r="B1" s="66"/>
      <c r="C1" s="297" t="s">
        <v>43</v>
      </c>
      <c r="D1" s="298"/>
      <c r="E1" s="299"/>
      <c r="K1" s="93"/>
      <c r="L1" s="22"/>
      <c r="M1" s="104" t="s">
        <v>52</v>
      </c>
      <c r="N1" s="300" t="s">
        <v>43</v>
      </c>
      <c r="O1" s="301"/>
      <c r="P1" s="302"/>
      <c r="Q1" s="306" t="s">
        <v>55</v>
      </c>
      <c r="R1" s="307"/>
      <c r="S1" s="308"/>
      <c r="W1" s="22"/>
      <c r="X1" s="106" t="s">
        <v>65</v>
      </c>
      <c r="Y1" s="303" t="s">
        <v>43</v>
      </c>
      <c r="Z1" s="304"/>
      <c r="AA1" s="305"/>
    </row>
    <row r="2" spans="1:27" ht="15.75" thickBot="1" x14ac:dyDescent="0.3">
      <c r="A2" s="65" t="s">
        <v>20</v>
      </c>
      <c r="B2" s="67" t="s">
        <v>42</v>
      </c>
      <c r="C2" s="17" t="s">
        <v>12</v>
      </c>
      <c r="D2" s="65" t="s">
        <v>13</v>
      </c>
      <c r="E2" s="70" t="s">
        <v>14</v>
      </c>
      <c r="I2" s="10"/>
      <c r="K2" s="94" t="s">
        <v>53</v>
      </c>
      <c r="L2" s="23" t="s">
        <v>20</v>
      </c>
      <c r="M2" s="88" t="s">
        <v>42</v>
      </c>
      <c r="N2" s="23" t="s">
        <v>12</v>
      </c>
      <c r="O2" s="83" t="s">
        <v>13</v>
      </c>
      <c r="P2" s="85" t="s">
        <v>14</v>
      </c>
      <c r="Q2" s="97" t="s">
        <v>12</v>
      </c>
      <c r="R2" s="35" t="s">
        <v>13</v>
      </c>
      <c r="S2" s="36" t="s">
        <v>14</v>
      </c>
      <c r="W2" s="23" t="s">
        <v>20</v>
      </c>
      <c r="X2" s="88" t="s">
        <v>42</v>
      </c>
      <c r="Y2" s="23" t="s">
        <v>12</v>
      </c>
      <c r="Z2" s="83" t="s">
        <v>13</v>
      </c>
      <c r="AA2" s="85" t="s">
        <v>14</v>
      </c>
    </row>
    <row r="3" spans="1:27" x14ac:dyDescent="0.25">
      <c r="A3" s="107">
        <v>1</v>
      </c>
      <c r="B3" s="68" t="s">
        <v>181</v>
      </c>
      <c r="C3" s="117" t="s">
        <v>21</v>
      </c>
      <c r="D3" s="63" t="s">
        <v>182</v>
      </c>
      <c r="E3" s="72" t="s">
        <v>183</v>
      </c>
      <c r="G3" s="19"/>
      <c r="H3" s="28" t="s">
        <v>44</v>
      </c>
      <c r="I3" s="33" t="s">
        <v>54</v>
      </c>
      <c r="K3" s="95">
        <v>1</v>
      </c>
      <c r="L3" s="24">
        <v>1</v>
      </c>
      <c r="M3" s="89" t="str">
        <f>IF(VLOOKUP(L3,$A$3:$E$42,2,FALSE)="","",VLOOKUP(L3,$A$3:$E$42,2,FALSE))</f>
        <v>Course Overview, Sample Spaces, and Events</v>
      </c>
      <c r="N3" s="105" t="str">
        <f>IF(Q3="",IF($I$8="Y",IF($H$8="","",$H$8),IF(VLOOKUP(L3,$A$3:$E$42,3,FALSE)="","",VLOOKUP(L3,$A$3:$E$42,3,FALSE))),Q3)</f>
        <v>Lesson 1:</v>
      </c>
      <c r="O3" s="102" t="str">
        <f>IF(R3="",IF($I$9="Y",IF($H$9="","",$H$9),IF(VLOOKUP(L3,$A$3:$E$42,4,FALSE)="","",VLOOKUP(L3,$A$3:$E$42,4,FALSE))),R3)</f>
        <v>Course Overview, Sample</v>
      </c>
      <c r="P3" s="103" t="str">
        <f>IF(S3="",IF($I$10="Y",IF($H$10="","",$H$10),IF(VLOOKUP(L3,$A$3:$E$42,5,FALSE)="","",VLOOKUP(L3,$A$3:$E$42,5,FALSE))),S3)</f>
        <v>Spaces, and Events</v>
      </c>
      <c r="Q3" s="98"/>
      <c r="R3" s="73"/>
      <c r="S3" s="74"/>
      <c r="W3" s="24">
        <v>1</v>
      </c>
      <c r="X3" s="89" t="str">
        <f>IF($I$3="Y",IF(M3="","",M3),IF(B3="","",B3))</f>
        <v>Course Overview, Sample Spaces, and Events</v>
      </c>
      <c r="Y3" s="92" t="str">
        <f t="shared" ref="Y3:Y66" si="0">IF($I$3="Y",IF(N3="","",N3),IF(C3="","",C3))</f>
        <v>Lesson 1:</v>
      </c>
      <c r="Z3" s="84" t="str">
        <f t="shared" ref="Z3:Z30" si="1">IF($I$3="Y",IF(O3="","",O3),IF(D3="","",D3))</f>
        <v>Course Overview, Sample</v>
      </c>
      <c r="AA3" s="86" t="str">
        <f t="shared" ref="AA3:AA30" si="2">IF($I$3="Y",IF(P3="","",P3),IF(E3="","",E3))</f>
        <v>Spaces, and Events</v>
      </c>
    </row>
    <row r="4" spans="1:27" x14ac:dyDescent="0.25">
      <c r="A4" s="108">
        <v>2</v>
      </c>
      <c r="B4" s="69" t="s">
        <v>179</v>
      </c>
      <c r="C4" s="118" t="s">
        <v>84</v>
      </c>
      <c r="D4" s="41" t="s">
        <v>180</v>
      </c>
      <c r="E4" s="41" t="s">
        <v>102</v>
      </c>
      <c r="G4" s="19"/>
      <c r="H4" s="18"/>
      <c r="I4" s="27"/>
      <c r="K4" s="96">
        <v>2</v>
      </c>
      <c r="L4" s="25">
        <v>1</v>
      </c>
      <c r="M4" s="90" t="str">
        <f t="shared" ref="M4:M66" si="3">IF(VLOOKUP(L4,$A$3:$E$42,2,FALSE)="","",VLOOKUP(L4,$A$3:$E$42,2,FALSE))</f>
        <v>Course Overview, Sample Spaces, and Events</v>
      </c>
      <c r="N4" s="75" t="str">
        <f>IF(Q4="",IF($I$13="Y",IF($H$13="","",$H$13),IF(VLOOKUP(L4,$A$3:$E$42,3,FALSE)="","",VLOOKUP(L4,$A$3:$E$42,3,FALSE))),Q4)</f>
        <v>Lesson 1:</v>
      </c>
      <c r="O4" s="76" t="str">
        <f t="shared" ref="O4:O30" si="4">IF(R4="",IF($I$9="Y",IF($H$9="","",$H$9),IF(VLOOKUP(L4,$A$3:$E$42,4,FALSE)="","",VLOOKUP(L4,$A$3:$E$42,4,FALSE))),R4)</f>
        <v>Course Overview, Sample</v>
      </c>
      <c r="P4" s="77" t="str">
        <f t="shared" ref="P4:P30" si="5">IF(S4="",IF($I$10="Y",IF($H$10="","",$H$10),IF(VLOOKUP(L4,$A$3:$E$42,5,FALSE)="","",VLOOKUP(L4,$A$3:$E$42,5,FALSE))),S4)</f>
        <v>Spaces, and Events</v>
      </c>
      <c r="Q4" s="99"/>
      <c r="R4" s="41"/>
      <c r="S4" s="42"/>
      <c r="W4" s="25">
        <v>2</v>
      </c>
      <c r="X4" s="90" t="str">
        <f t="shared" ref="X4:X67" si="6">IF($I$3="Y",IF(M4="","",M4),IF(B4="","",B4))</f>
        <v>Course Overview, Sample Spaces, and Events</v>
      </c>
      <c r="Y4" s="75" t="str">
        <f t="shared" si="0"/>
        <v>Lesson 1:</v>
      </c>
      <c r="Z4" s="76" t="str">
        <f t="shared" ref="Z4:Z9" si="7">IF($I$3="Y",IF(O4="","",O4),IF(D5="","",D5))</f>
        <v>Course Overview, Sample</v>
      </c>
      <c r="AA4" s="77" t="str">
        <f t="shared" si="2"/>
        <v>Spaces, and Events</v>
      </c>
    </row>
    <row r="5" spans="1:27" x14ac:dyDescent="0.25">
      <c r="A5" s="107">
        <v>3</v>
      </c>
      <c r="B5" s="68" t="s">
        <v>78</v>
      </c>
      <c r="C5" s="117" t="s">
        <v>22</v>
      </c>
      <c r="D5" s="63" t="s">
        <v>78</v>
      </c>
      <c r="E5" s="72" t="s">
        <v>149</v>
      </c>
      <c r="G5" s="19"/>
      <c r="H5" s="18"/>
      <c r="I5" s="27"/>
      <c r="K5" s="95">
        <v>1</v>
      </c>
      <c r="L5" s="24">
        <v>2</v>
      </c>
      <c r="M5" s="89" t="str">
        <f t="shared" si="3"/>
        <v>Axioms, Interpretations, and Properties of Probability</v>
      </c>
      <c r="N5" s="105" t="str">
        <f t="shared" ref="N5" si="8">IF(Q5="",IF($I$8="Y",IF($H$8="","",$H$8),IF(VLOOKUP(L5,$A$3:$E$42,3,FALSE)="","",VLOOKUP(L5,$A$3:$E$42,3,FALSE))),Q5)</f>
        <v xml:space="preserve">Lesson 2: </v>
      </c>
      <c r="O5" s="102" t="str">
        <f t="shared" si="4"/>
        <v>Axioms, Interpretations, and</v>
      </c>
      <c r="P5" s="103" t="str">
        <f t="shared" si="5"/>
        <v>Properties of Probability</v>
      </c>
      <c r="Q5" s="100"/>
      <c r="R5" s="78"/>
      <c r="S5" s="79"/>
      <c r="W5" s="24">
        <v>3</v>
      </c>
      <c r="X5" s="89" t="str">
        <f t="shared" si="6"/>
        <v>Axioms, Interpretations, and Properties of Probability</v>
      </c>
      <c r="Y5" s="92" t="str">
        <f t="shared" si="0"/>
        <v xml:space="preserve">Lesson 2: </v>
      </c>
      <c r="Z5" s="84" t="str">
        <f t="shared" si="7"/>
        <v>Axioms, Interpretations, and</v>
      </c>
      <c r="AA5" s="86" t="str">
        <f t="shared" si="2"/>
        <v>Properties of Probability</v>
      </c>
    </row>
    <row r="6" spans="1:27" ht="15.75" thickBot="1" x14ac:dyDescent="0.3">
      <c r="A6" s="108">
        <v>4</v>
      </c>
      <c r="B6" s="69" t="s">
        <v>79</v>
      </c>
      <c r="C6" s="118" t="s">
        <v>23</v>
      </c>
      <c r="D6" s="41" t="s">
        <v>79</v>
      </c>
      <c r="E6" s="42"/>
      <c r="G6" s="19"/>
      <c r="H6" s="19"/>
      <c r="K6" s="96">
        <v>2</v>
      </c>
      <c r="L6" s="25">
        <v>2</v>
      </c>
      <c r="M6" s="90" t="str">
        <f t="shared" si="3"/>
        <v>Axioms, Interpretations, and Properties of Probability</v>
      </c>
      <c r="N6" s="75" t="str">
        <f t="shared" ref="N6" si="9">IF(Q6="",IF($I$13="Y",IF($H$13="","",$H$13),IF(VLOOKUP(L6,$A$3:$E$42,3,FALSE)="","",VLOOKUP(L6,$A$3:$E$42,3,FALSE))),Q6)</f>
        <v xml:space="preserve">Lesson 2: </v>
      </c>
      <c r="O6" s="76" t="str">
        <f t="shared" si="4"/>
        <v>Axioms, Interpretations, and</v>
      </c>
      <c r="P6" s="77" t="str">
        <f t="shared" si="5"/>
        <v>Properties of Probability</v>
      </c>
      <c r="Q6" s="99"/>
      <c r="R6" s="41"/>
      <c r="S6" s="42"/>
      <c r="W6" s="25">
        <v>4</v>
      </c>
      <c r="X6" s="90" t="str">
        <f t="shared" si="6"/>
        <v>Axioms, Interpretations, and Properties of Probability</v>
      </c>
      <c r="Y6" s="75" t="str">
        <f t="shared" si="0"/>
        <v xml:space="preserve">Lesson 2: </v>
      </c>
      <c r="Z6" s="76" t="str">
        <f t="shared" si="7"/>
        <v>Axioms, Interpretations, and</v>
      </c>
      <c r="AA6" s="77" t="str">
        <f>IF($I$3="Y",IF(P6="","",P6),IF(E7="","",E7))</f>
        <v>Properties of Probability</v>
      </c>
    </row>
    <row r="7" spans="1:27" x14ac:dyDescent="0.25">
      <c r="A7" s="107">
        <v>5</v>
      </c>
      <c r="B7" s="68" t="s">
        <v>161</v>
      </c>
      <c r="C7" s="117" t="s">
        <v>83</v>
      </c>
      <c r="D7" s="63" t="s">
        <v>161</v>
      </c>
      <c r="E7" s="72"/>
      <c r="G7" s="37"/>
      <c r="H7" s="38" t="s">
        <v>45</v>
      </c>
      <c r="I7" s="39" t="s">
        <v>49</v>
      </c>
      <c r="K7" s="95">
        <v>1</v>
      </c>
      <c r="L7" s="24">
        <v>3</v>
      </c>
      <c r="M7" s="89" t="str">
        <f t="shared" si="3"/>
        <v>Counting Techniques</v>
      </c>
      <c r="N7" s="105" t="str">
        <f t="shared" ref="N7" si="10">IF(Q7="",IF($I$8="Y",IF($H$8="","",$H$8),IF(VLOOKUP(L7,$A$3:$E$42,3,FALSE)="","",VLOOKUP(L7,$A$3:$E$42,3,FALSE))),Q7)</f>
        <v>Lesson 3:</v>
      </c>
      <c r="O7" s="102" t="str">
        <f t="shared" si="4"/>
        <v>Counting Techniques</v>
      </c>
      <c r="P7" s="103" t="str">
        <f t="shared" si="5"/>
        <v>Assign Block 1 Problem Set</v>
      </c>
      <c r="Q7" s="100"/>
      <c r="R7" s="78"/>
      <c r="S7" s="79"/>
      <c r="W7" s="24">
        <v>5</v>
      </c>
      <c r="X7" s="89" t="str">
        <f t="shared" si="6"/>
        <v>Counting Techniques</v>
      </c>
      <c r="Y7" s="92" t="str">
        <f t="shared" si="0"/>
        <v>Lesson 3:</v>
      </c>
      <c r="Z7" s="84" t="str">
        <f t="shared" si="7"/>
        <v>Counting Techniques</v>
      </c>
      <c r="AA7" s="86" t="str">
        <f>IF($I$3="Y",IF(P7="","",P7),IF(#REF!="","",#REF!))</f>
        <v>Assign Block 1 Problem Set</v>
      </c>
    </row>
    <row r="8" spans="1:27" x14ac:dyDescent="0.25">
      <c r="A8" s="108">
        <v>6</v>
      </c>
      <c r="B8" s="69" t="s">
        <v>114</v>
      </c>
      <c r="C8" s="118" t="s">
        <v>24</v>
      </c>
      <c r="D8" s="41" t="s">
        <v>153</v>
      </c>
      <c r="E8" s="42" t="s">
        <v>150</v>
      </c>
      <c r="G8" s="20" t="s">
        <v>46</v>
      </c>
      <c r="H8" s="29"/>
      <c r="I8" s="30" t="s">
        <v>51</v>
      </c>
      <c r="K8" s="96">
        <v>2</v>
      </c>
      <c r="L8" s="25">
        <v>3</v>
      </c>
      <c r="M8" s="90" t="str">
        <f t="shared" si="3"/>
        <v>Counting Techniques</v>
      </c>
      <c r="N8" s="75" t="str">
        <f t="shared" ref="N8" si="11">IF(Q8="",IF($I$13="Y",IF($H$13="","",$H$13),IF(VLOOKUP(L8,$A$3:$E$42,3,FALSE)="","",VLOOKUP(L8,$A$3:$E$42,3,FALSE))),Q8)</f>
        <v>Lesson 3:</v>
      </c>
      <c r="O8" s="76" t="str">
        <f t="shared" si="4"/>
        <v>Counting Techniques</v>
      </c>
      <c r="P8" s="77" t="str">
        <f t="shared" si="5"/>
        <v>Assign Block 1 Problem Set</v>
      </c>
      <c r="Q8" s="99"/>
      <c r="R8" s="41"/>
      <c r="S8" s="42"/>
      <c r="W8" s="25">
        <v>6</v>
      </c>
      <c r="X8" s="90" t="str">
        <f t="shared" si="6"/>
        <v>Counting Techniques</v>
      </c>
      <c r="Y8" s="75" t="str">
        <f t="shared" si="0"/>
        <v>Lesson 3:</v>
      </c>
      <c r="Z8" s="76" t="str">
        <f t="shared" si="7"/>
        <v>Counting Techniques</v>
      </c>
      <c r="AA8" s="77" t="str">
        <f>IF($I$3="Y",IF(P8="","",P8),IF(#REF!="","",#REF!))</f>
        <v>Assign Block 1 Problem Set</v>
      </c>
    </row>
    <row r="9" spans="1:27" x14ac:dyDescent="0.25">
      <c r="A9" s="107">
        <v>7</v>
      </c>
      <c r="B9" s="68" t="s">
        <v>113</v>
      </c>
      <c r="C9" s="117" t="s">
        <v>25</v>
      </c>
      <c r="D9" s="63" t="s">
        <v>112</v>
      </c>
      <c r="E9" s="72" t="s">
        <v>80</v>
      </c>
      <c r="G9" s="20" t="s">
        <v>47</v>
      </c>
      <c r="H9" s="29"/>
      <c r="I9" s="30" t="s">
        <v>51</v>
      </c>
      <c r="K9" s="95">
        <v>1</v>
      </c>
      <c r="L9" s="24">
        <v>4</v>
      </c>
      <c r="M9" s="89" t="str">
        <f t="shared" si="3"/>
        <v>Conditional Probability</v>
      </c>
      <c r="N9" s="105" t="str">
        <f t="shared" ref="N9" si="12">IF(Q9="",IF($I$8="Y",IF($H$8="","",$H$8),IF(VLOOKUP(L9,$A$3:$E$42,3,FALSE)="","",VLOOKUP(L9,$A$3:$E$42,3,FALSE))),Q9)</f>
        <v>Lesson 4:</v>
      </c>
      <c r="O9" s="102" t="str">
        <f t="shared" si="4"/>
        <v>Conditional Probability</v>
      </c>
      <c r="P9" s="103" t="str">
        <f t="shared" si="5"/>
        <v/>
      </c>
      <c r="Q9" s="100"/>
      <c r="R9" s="78"/>
      <c r="S9" s="79"/>
      <c r="W9" s="24">
        <v>7</v>
      </c>
      <c r="X9" s="89" t="str">
        <f t="shared" si="6"/>
        <v>Conditional Probability</v>
      </c>
      <c r="Y9" s="92" t="str">
        <f t="shared" si="0"/>
        <v>Lesson 4:</v>
      </c>
      <c r="Z9" s="84" t="str">
        <f t="shared" si="7"/>
        <v>Conditional Probability</v>
      </c>
      <c r="AA9" s="86" t="str">
        <f t="shared" si="2"/>
        <v/>
      </c>
    </row>
    <row r="10" spans="1:27" ht="15.75" thickBot="1" x14ac:dyDescent="0.3">
      <c r="A10" s="108">
        <v>8</v>
      </c>
      <c r="B10" s="69" t="s">
        <v>171</v>
      </c>
      <c r="C10" s="118" t="s">
        <v>26</v>
      </c>
      <c r="D10" s="41" t="s">
        <v>172</v>
      </c>
      <c r="E10" s="42" t="s">
        <v>173</v>
      </c>
      <c r="G10" s="21" t="s">
        <v>48</v>
      </c>
      <c r="H10" s="31"/>
      <c r="I10" s="32" t="s">
        <v>51</v>
      </c>
      <c r="K10" s="96">
        <v>2</v>
      </c>
      <c r="L10" s="25">
        <v>4</v>
      </c>
      <c r="M10" s="90" t="str">
        <f t="shared" si="3"/>
        <v>Conditional Probability</v>
      </c>
      <c r="N10" s="75" t="str">
        <f t="shared" ref="N10" si="13">IF(Q10="",IF($I$13="Y",IF($H$13="","",$H$13),IF(VLOOKUP(L10,$A$3:$E$42,3,FALSE)="","",VLOOKUP(L10,$A$3:$E$42,3,FALSE))),Q10)</f>
        <v>Lesson 4:</v>
      </c>
      <c r="O10" s="76" t="str">
        <f t="shared" si="4"/>
        <v>Conditional Probability</v>
      </c>
      <c r="P10" s="77" t="str">
        <f t="shared" si="5"/>
        <v/>
      </c>
      <c r="Q10" s="99"/>
      <c r="R10" s="41"/>
      <c r="S10" s="42"/>
      <c r="W10" s="25">
        <v>8</v>
      </c>
      <c r="X10" s="90" t="str">
        <f t="shared" si="6"/>
        <v>Conditional Probability</v>
      </c>
      <c r="Y10" s="75" t="str">
        <f t="shared" si="0"/>
        <v>Lesson 4:</v>
      </c>
      <c r="Z10" s="76" t="str">
        <f>IF($I$3="Y",IF(O10="","",O10),IF(#REF!="","",#REF!))</f>
        <v>Conditional Probability</v>
      </c>
      <c r="AA10" s="77" t="str">
        <f t="shared" si="2"/>
        <v/>
      </c>
    </row>
    <row r="11" spans="1:27" ht="15.75" thickBot="1" x14ac:dyDescent="0.3">
      <c r="A11" s="107">
        <v>9</v>
      </c>
      <c r="B11" s="68" t="s">
        <v>162</v>
      </c>
      <c r="C11" s="117" t="s">
        <v>85</v>
      </c>
      <c r="D11" s="63" t="s">
        <v>164</v>
      </c>
      <c r="E11" s="72" t="s">
        <v>165</v>
      </c>
      <c r="G11" s="19"/>
      <c r="H11" s="19"/>
      <c r="K11" s="95">
        <v>1</v>
      </c>
      <c r="L11" s="24">
        <v>5</v>
      </c>
      <c r="M11" s="89" t="str">
        <f t="shared" si="3"/>
        <v>Independence</v>
      </c>
      <c r="N11" s="105" t="str">
        <f t="shared" ref="N11" si="14">IF(Q11="",IF($I$8="Y",IF($H$8="","",$H$8),IF(VLOOKUP(L11,$A$3:$E$42,3,FALSE)="","",VLOOKUP(L11,$A$3:$E$42,3,FALSE))),Q11)</f>
        <v xml:space="preserve">Lesson 5: </v>
      </c>
      <c r="O11" s="102" t="str">
        <f t="shared" si="4"/>
        <v>Independence</v>
      </c>
      <c r="P11" s="103" t="str">
        <f t="shared" si="5"/>
        <v/>
      </c>
      <c r="Q11" s="100"/>
      <c r="R11" s="78"/>
      <c r="S11" s="79"/>
      <c r="W11" s="24">
        <v>9</v>
      </c>
      <c r="X11" s="89" t="str">
        <f t="shared" si="6"/>
        <v>Independence</v>
      </c>
      <c r="Y11" s="92" t="str">
        <f t="shared" si="0"/>
        <v xml:space="preserve">Lesson 5: </v>
      </c>
      <c r="Z11" s="84" t="str">
        <f t="shared" si="1"/>
        <v>Independence</v>
      </c>
      <c r="AA11" s="86" t="str">
        <f t="shared" si="2"/>
        <v/>
      </c>
    </row>
    <row r="12" spans="1:27" x14ac:dyDescent="0.25">
      <c r="A12" s="108">
        <v>10</v>
      </c>
      <c r="B12" s="69" t="s">
        <v>163</v>
      </c>
      <c r="C12" s="118" t="s">
        <v>86</v>
      </c>
      <c r="D12" s="41" t="s">
        <v>166</v>
      </c>
      <c r="E12" s="42" t="s">
        <v>167</v>
      </c>
      <c r="G12" s="37"/>
      <c r="H12" s="38" t="s">
        <v>50</v>
      </c>
      <c r="I12" s="39" t="s">
        <v>49</v>
      </c>
      <c r="K12" s="96">
        <v>2</v>
      </c>
      <c r="L12" s="25">
        <v>5</v>
      </c>
      <c r="M12" s="90" t="str">
        <f t="shared" si="3"/>
        <v>Independence</v>
      </c>
      <c r="N12" s="75" t="str">
        <f t="shared" ref="N12" si="15">IF(Q12="",IF($I$13="Y",IF($H$13="","",$H$13),IF(VLOOKUP(L12,$A$3:$E$42,3,FALSE)="","",VLOOKUP(L12,$A$3:$E$42,3,FALSE))),Q12)</f>
        <v xml:space="preserve">Lesson 5: </v>
      </c>
      <c r="O12" s="76" t="str">
        <f t="shared" si="4"/>
        <v>Independence</v>
      </c>
      <c r="P12" s="77" t="str">
        <f t="shared" si="5"/>
        <v/>
      </c>
      <c r="Q12" s="99"/>
      <c r="R12" s="41"/>
      <c r="S12" s="42"/>
      <c r="W12" s="25">
        <v>10</v>
      </c>
      <c r="X12" s="90" t="str">
        <f>IF($I$3="Y",IF(M12="","",M12),IF(B12="","",B12))</f>
        <v>Independence</v>
      </c>
      <c r="Y12" s="75" t="str">
        <f t="shared" si="0"/>
        <v xml:space="preserve">Lesson 5: </v>
      </c>
      <c r="Z12" s="76" t="str">
        <f t="shared" si="1"/>
        <v>Independence</v>
      </c>
      <c r="AA12" s="77" t="str">
        <f t="shared" si="2"/>
        <v/>
      </c>
    </row>
    <row r="13" spans="1:27" x14ac:dyDescent="0.25">
      <c r="A13" s="107">
        <v>11</v>
      </c>
      <c r="B13" s="68" t="s">
        <v>168</v>
      </c>
      <c r="C13" s="117" t="s">
        <v>87</v>
      </c>
      <c r="D13" s="63" t="s">
        <v>169</v>
      </c>
      <c r="E13" s="72" t="s">
        <v>170</v>
      </c>
      <c r="G13" s="20" t="s">
        <v>46</v>
      </c>
      <c r="H13" s="29"/>
      <c r="I13" s="30" t="s">
        <v>51</v>
      </c>
      <c r="K13" s="95">
        <v>1</v>
      </c>
      <c r="L13" s="24">
        <v>6</v>
      </c>
      <c r="M13" s="89" t="str">
        <f t="shared" si="3"/>
        <v>Discrete Random Variables and PMFs</v>
      </c>
      <c r="N13" s="105" t="str">
        <f t="shared" ref="N13" si="16">IF(Q13="",IF($I$8="Y",IF($H$8="","",$H$8),IF(VLOOKUP(L13,$A$3:$E$42,3,FALSE)="","",VLOOKUP(L13,$A$3:$E$42,3,FALSE))),Q13)</f>
        <v>Lesson 6:</v>
      </c>
      <c r="O13" s="102" t="str">
        <f t="shared" si="4"/>
        <v xml:space="preserve">Discrete Random Variables/PMFs </v>
      </c>
      <c r="P13" s="103" t="str">
        <f t="shared" si="5"/>
        <v>Block 1 Problem Set due</v>
      </c>
      <c r="Q13" s="100"/>
      <c r="R13" s="78"/>
      <c r="S13" s="79"/>
      <c r="W13" s="24">
        <v>11</v>
      </c>
      <c r="X13" s="89" t="str">
        <f t="shared" si="6"/>
        <v>Discrete Random Variables and PMFs</v>
      </c>
      <c r="Y13" s="92" t="str">
        <f t="shared" si="0"/>
        <v>Lesson 6:</v>
      </c>
      <c r="Z13" s="84" t="str">
        <f t="shared" si="1"/>
        <v xml:space="preserve">Discrete Random Variables/PMFs </v>
      </c>
      <c r="AA13" s="86" t="str">
        <f t="shared" si="2"/>
        <v>Block 1 Problem Set due</v>
      </c>
    </row>
    <row r="14" spans="1:27" x14ac:dyDescent="0.25">
      <c r="A14" s="108">
        <v>12</v>
      </c>
      <c r="B14" s="69" t="s">
        <v>147</v>
      </c>
      <c r="C14" s="118" t="s">
        <v>27</v>
      </c>
      <c r="D14" s="41" t="s">
        <v>147</v>
      </c>
      <c r="E14" s="42" t="s">
        <v>152</v>
      </c>
      <c r="G14" s="20" t="s">
        <v>47</v>
      </c>
      <c r="H14" s="29"/>
      <c r="I14" s="30" t="s">
        <v>51</v>
      </c>
      <c r="K14" s="96">
        <v>2</v>
      </c>
      <c r="L14" s="25">
        <v>6</v>
      </c>
      <c r="M14" s="90" t="str">
        <f t="shared" si="3"/>
        <v>Discrete Random Variables and PMFs</v>
      </c>
      <c r="N14" s="75" t="str">
        <f t="shared" ref="N14" si="17">IF(Q14="",IF($I$13="Y",IF($H$13="","",$H$13),IF(VLOOKUP(L14,$A$3:$E$42,3,FALSE)="","",VLOOKUP(L14,$A$3:$E$42,3,FALSE))),Q14)</f>
        <v>Lesson 6:</v>
      </c>
      <c r="O14" s="76" t="str">
        <f t="shared" si="4"/>
        <v xml:space="preserve">Discrete Random Variables/PMFs </v>
      </c>
      <c r="P14" s="77" t="str">
        <f t="shared" si="5"/>
        <v>Block 1 Problem Set due</v>
      </c>
      <c r="Q14" s="99"/>
      <c r="R14" s="41"/>
      <c r="S14" s="42"/>
      <c r="W14" s="25">
        <v>12</v>
      </c>
      <c r="X14" s="90" t="str">
        <f t="shared" si="6"/>
        <v>Discrete Random Variables and PMFs</v>
      </c>
      <c r="Y14" s="75" t="str">
        <f t="shared" si="0"/>
        <v>Lesson 6:</v>
      </c>
      <c r="Z14" s="76" t="str">
        <f t="shared" si="1"/>
        <v xml:space="preserve">Discrete Random Variables/PMFs </v>
      </c>
      <c r="AA14" s="77" t="str">
        <f t="shared" si="2"/>
        <v>Block 1 Problem Set due</v>
      </c>
    </row>
    <row r="15" spans="1:27" ht="15.75" thickBot="1" x14ac:dyDescent="0.3">
      <c r="A15" s="107">
        <v>13</v>
      </c>
      <c r="B15" s="68" t="s">
        <v>111</v>
      </c>
      <c r="C15" s="117" t="s">
        <v>28</v>
      </c>
      <c r="D15" s="63" t="s">
        <v>184</v>
      </c>
      <c r="E15" s="72" t="s">
        <v>185</v>
      </c>
      <c r="G15" s="21" t="s">
        <v>48</v>
      </c>
      <c r="H15" s="31"/>
      <c r="I15" s="32" t="s">
        <v>51</v>
      </c>
      <c r="K15" s="95">
        <v>1</v>
      </c>
      <c r="L15" s="24">
        <v>7</v>
      </c>
      <c r="M15" s="89" t="str">
        <f t="shared" si="3"/>
        <v xml:space="preserve">Discrete CDFs, Expected Value and Variance </v>
      </c>
      <c r="N15" s="105" t="str">
        <f t="shared" ref="N15" si="18">IF(Q15="",IF($I$8="Y",IF($H$8="","",$H$8),IF(VLOOKUP(L15,$A$3:$E$42,3,FALSE)="","",VLOOKUP(L15,$A$3:$E$42,3,FALSE))),Q15)</f>
        <v>Lesson 7:</v>
      </c>
      <c r="O15" s="102" t="str">
        <f t="shared" si="4"/>
        <v xml:space="preserve">Discrete CDFs, </v>
      </c>
      <c r="P15" s="103" t="str">
        <f t="shared" si="5"/>
        <v xml:space="preserve">Expected Value and Variance </v>
      </c>
      <c r="Q15" s="100"/>
      <c r="R15" s="78"/>
      <c r="S15" s="79"/>
      <c r="W15" s="24">
        <v>13</v>
      </c>
      <c r="X15" s="89" t="str">
        <f t="shared" si="6"/>
        <v xml:space="preserve">Discrete CDFs, Expected Value and Variance </v>
      </c>
      <c r="Y15" s="92" t="str">
        <f t="shared" si="0"/>
        <v>Lesson 7:</v>
      </c>
      <c r="Z15" s="84" t="str">
        <f t="shared" si="1"/>
        <v xml:space="preserve">Discrete CDFs, </v>
      </c>
      <c r="AA15" s="86" t="str">
        <f t="shared" si="2"/>
        <v xml:space="preserve">Expected Value and Variance </v>
      </c>
    </row>
    <row r="16" spans="1:27" x14ac:dyDescent="0.25">
      <c r="A16" s="108">
        <v>14</v>
      </c>
      <c r="B16" s="69" t="s">
        <v>130</v>
      </c>
      <c r="C16" s="118" t="s">
        <v>29</v>
      </c>
      <c r="D16" s="42" t="s">
        <v>130</v>
      </c>
      <c r="E16" s="42" t="s">
        <v>141</v>
      </c>
      <c r="K16" s="96">
        <v>2</v>
      </c>
      <c r="L16" s="25">
        <v>7</v>
      </c>
      <c r="M16" s="90" t="str">
        <f t="shared" si="3"/>
        <v xml:space="preserve">Discrete CDFs, Expected Value and Variance </v>
      </c>
      <c r="N16" s="75" t="str">
        <f t="shared" ref="N16" si="19">IF(Q16="",IF($I$13="Y",IF($H$13="","",$H$13),IF(VLOOKUP(L16,$A$3:$E$42,3,FALSE)="","",VLOOKUP(L16,$A$3:$E$42,3,FALSE))),Q16)</f>
        <v>Lesson 7:</v>
      </c>
      <c r="O16" s="76" t="str">
        <f t="shared" si="4"/>
        <v xml:space="preserve">Discrete CDFs, </v>
      </c>
      <c r="P16" s="77" t="str">
        <f t="shared" si="5"/>
        <v xml:space="preserve">Expected Value and Variance </v>
      </c>
      <c r="Q16" s="99"/>
      <c r="R16" s="41"/>
      <c r="S16" s="42"/>
      <c r="W16" s="25">
        <v>14</v>
      </c>
      <c r="X16" s="90" t="str">
        <f t="shared" si="6"/>
        <v xml:space="preserve">Discrete CDFs, Expected Value and Variance </v>
      </c>
      <c r="Y16" s="75" t="str">
        <f t="shared" si="0"/>
        <v>Lesson 7:</v>
      </c>
      <c r="Z16" s="76" t="str">
        <f t="shared" si="1"/>
        <v xml:space="preserve">Discrete CDFs, </v>
      </c>
      <c r="AA16" s="77" t="str">
        <f t="shared" si="2"/>
        <v xml:space="preserve">Expected Value and Variance </v>
      </c>
    </row>
    <row r="17" spans="1:27" x14ac:dyDescent="0.25">
      <c r="A17" s="107">
        <v>15</v>
      </c>
      <c r="B17" s="68" t="s">
        <v>121</v>
      </c>
      <c r="C17" s="117" t="s">
        <v>88</v>
      </c>
      <c r="D17" s="63" t="s">
        <v>117</v>
      </c>
      <c r="E17" s="72" t="s">
        <v>142</v>
      </c>
      <c r="K17" s="95">
        <v>1</v>
      </c>
      <c r="L17" s="24">
        <v>8</v>
      </c>
      <c r="M17" s="89" t="str">
        <f t="shared" si="3"/>
        <v>The Binomial Probability Distribution</v>
      </c>
      <c r="N17" s="105" t="str">
        <f t="shared" ref="N17" si="20">IF(Q17="",IF($I$8="Y",IF($H$8="","",$H$8),IF(VLOOKUP(L17,$A$3:$E$42,3,FALSE)="","",VLOOKUP(L17,$A$3:$E$42,3,FALSE))),Q17)</f>
        <v>Lesson 8:</v>
      </c>
      <c r="O17" s="102" t="str">
        <f t="shared" si="4"/>
        <v>The Binomial</v>
      </c>
      <c r="P17" s="103" t="str">
        <f t="shared" si="5"/>
        <v>Probability Distribution</v>
      </c>
      <c r="Q17" s="100"/>
      <c r="R17" s="78"/>
      <c r="S17" s="79"/>
      <c r="W17" s="24">
        <v>15</v>
      </c>
      <c r="X17" s="89" t="str">
        <f t="shared" si="6"/>
        <v>The Binomial Probability Distribution</v>
      </c>
      <c r="Y17" s="92" t="str">
        <f t="shared" si="0"/>
        <v>Lesson 8:</v>
      </c>
      <c r="Z17" s="84" t="str">
        <f t="shared" si="1"/>
        <v>The Binomial</v>
      </c>
      <c r="AA17" s="86" t="str">
        <f t="shared" si="2"/>
        <v>Probability Distribution</v>
      </c>
    </row>
    <row r="18" spans="1:27" x14ac:dyDescent="0.25">
      <c r="A18" s="108">
        <v>16</v>
      </c>
      <c r="B18" s="69" t="s">
        <v>143</v>
      </c>
      <c r="C18" s="118" t="s">
        <v>89</v>
      </c>
      <c r="D18" s="41" t="s">
        <v>155</v>
      </c>
      <c r="E18" s="41" t="s">
        <v>145</v>
      </c>
      <c r="K18" s="96">
        <v>2</v>
      </c>
      <c r="L18" s="25">
        <v>8</v>
      </c>
      <c r="M18" s="90" t="str">
        <f t="shared" si="3"/>
        <v>The Binomial Probability Distribution</v>
      </c>
      <c r="N18" s="75" t="str">
        <f t="shared" ref="N18" si="21">IF(Q18="",IF($I$13="Y",IF($H$13="","",$H$13),IF(VLOOKUP(L18,$A$3:$E$42,3,FALSE)="","",VLOOKUP(L18,$A$3:$E$42,3,FALSE))),Q18)</f>
        <v>Lesson 8:</v>
      </c>
      <c r="O18" s="76" t="str">
        <f t="shared" si="4"/>
        <v>The Binomial</v>
      </c>
      <c r="P18" s="77" t="str">
        <f t="shared" si="5"/>
        <v>Probability Distribution</v>
      </c>
      <c r="Q18" s="99"/>
      <c r="R18" s="41"/>
      <c r="S18" s="42"/>
      <c r="W18" s="25">
        <v>16</v>
      </c>
      <c r="X18" s="90" t="str">
        <f t="shared" si="6"/>
        <v>The Binomial Probability Distribution</v>
      </c>
      <c r="Y18" s="75" t="str">
        <f t="shared" si="0"/>
        <v>Lesson 8:</v>
      </c>
      <c r="Z18" s="76" t="str">
        <f t="shared" si="1"/>
        <v>The Binomial</v>
      </c>
      <c r="AA18" s="77" t="str">
        <f>IF($I$3="Y",IF(P18="","",P18),IF(E18="","",E18))</f>
        <v>Probability Distribution</v>
      </c>
    </row>
    <row r="19" spans="1:27" x14ac:dyDescent="0.25">
      <c r="A19" s="107">
        <v>17</v>
      </c>
      <c r="B19" s="68" t="s">
        <v>144</v>
      </c>
      <c r="C19" s="117" t="s">
        <v>30</v>
      </c>
      <c r="D19" s="63" t="s">
        <v>144</v>
      </c>
      <c r="E19" s="72" t="s">
        <v>154</v>
      </c>
      <c r="K19" s="95">
        <v>1</v>
      </c>
      <c r="L19" s="24">
        <v>9</v>
      </c>
      <c r="M19" s="89" t="str">
        <f t="shared" si="3"/>
        <v>Probability Density Functions</v>
      </c>
      <c r="N19" s="105" t="str">
        <f t="shared" ref="N19" si="22">IF(Q19="",IF($I$8="Y",IF($H$8="","",$H$8),IF(VLOOKUP(L19,$A$3:$E$42,3,FALSE)="","",VLOOKUP(L19,$A$3:$E$42,3,FALSE))),Q19)</f>
        <v xml:space="preserve">Lesson 9: </v>
      </c>
      <c r="O19" s="102" t="str">
        <f t="shared" si="4"/>
        <v>Probability Density</v>
      </c>
      <c r="P19" s="103" t="str">
        <f t="shared" si="5"/>
        <v>Functions</v>
      </c>
      <c r="Q19" s="100"/>
      <c r="R19" s="78"/>
      <c r="S19" s="79"/>
      <c r="W19" s="24">
        <v>17</v>
      </c>
      <c r="X19" s="89" t="str">
        <f t="shared" si="6"/>
        <v>Probability Density Functions</v>
      </c>
      <c r="Y19" s="92" t="str">
        <f t="shared" ref="Y19:Y43" si="23">IF($I$3="Y",IF(N19="","",N19),IF(C19="","",C19))</f>
        <v xml:space="preserve">Lesson 9: </v>
      </c>
      <c r="Z19" s="84" t="str">
        <f>IF($I$3="Y",IF(O19="","",O19),IF(D19="","",D19))</f>
        <v>Probability Density</v>
      </c>
      <c r="AA19" s="86" t="str">
        <f t="shared" si="2"/>
        <v>Functions</v>
      </c>
    </row>
    <row r="20" spans="1:27" x14ac:dyDescent="0.25">
      <c r="A20" s="108">
        <v>18</v>
      </c>
      <c r="B20" s="69" t="s">
        <v>122</v>
      </c>
      <c r="C20" s="118" t="s">
        <v>90</v>
      </c>
      <c r="D20" s="41" t="s">
        <v>122</v>
      </c>
      <c r="E20" s="42"/>
      <c r="K20" s="96">
        <v>2</v>
      </c>
      <c r="L20" s="25">
        <v>9</v>
      </c>
      <c r="M20" s="90" t="str">
        <f t="shared" si="3"/>
        <v>Probability Density Functions</v>
      </c>
      <c r="N20" s="75" t="str">
        <f t="shared" ref="N20" si="24">IF(Q20="",IF($I$13="Y",IF($H$13="","",$H$13),IF(VLOOKUP(L20,$A$3:$E$42,3,FALSE)="","",VLOOKUP(L20,$A$3:$E$42,3,FALSE))),Q20)</f>
        <v xml:space="preserve">Lesson 9: </v>
      </c>
      <c r="O20" s="76" t="str">
        <f t="shared" si="4"/>
        <v>Probability Density</v>
      </c>
      <c r="P20" s="77" t="str">
        <f t="shared" si="5"/>
        <v>Functions</v>
      </c>
      <c r="Q20" s="99"/>
      <c r="R20" s="41"/>
      <c r="S20" s="42"/>
      <c r="W20" s="25">
        <v>18</v>
      </c>
      <c r="X20" s="90" t="str">
        <f t="shared" si="6"/>
        <v>Probability Density Functions</v>
      </c>
      <c r="Y20" s="75" t="str">
        <f t="shared" si="23"/>
        <v xml:space="preserve">Lesson 9: </v>
      </c>
      <c r="Z20" s="76" t="str">
        <f t="shared" si="1"/>
        <v>Probability Density</v>
      </c>
      <c r="AA20" s="77" t="str">
        <f t="shared" si="2"/>
        <v>Functions</v>
      </c>
    </row>
    <row r="21" spans="1:27" x14ac:dyDescent="0.25">
      <c r="A21" s="107">
        <v>19</v>
      </c>
      <c r="B21" s="68" t="s">
        <v>116</v>
      </c>
      <c r="C21" s="117" t="s">
        <v>31</v>
      </c>
      <c r="D21" s="63" t="s">
        <v>116</v>
      </c>
      <c r="E21" s="72" t="s">
        <v>146</v>
      </c>
      <c r="K21" s="95">
        <v>1</v>
      </c>
      <c r="L21" s="24">
        <v>10</v>
      </c>
      <c r="M21" s="89" t="str">
        <f t="shared" si="3"/>
        <v>Cumulative Distribution Functions and Expected Values</v>
      </c>
      <c r="N21" s="105" t="str">
        <f t="shared" ref="N21" si="25">IF(Q21="",IF($I$8="Y",IF($H$8="","",$H$8),IF(VLOOKUP(L21,$A$3:$E$42,3,FALSE)="","",VLOOKUP(L21,$A$3:$E$42,3,FALSE))),Q21)</f>
        <v xml:space="preserve">Lesson 10: </v>
      </c>
      <c r="O21" s="102" t="str">
        <f t="shared" si="4"/>
        <v>Cumulative Distribution Functions</v>
      </c>
      <c r="P21" s="103" t="str">
        <f t="shared" si="5"/>
        <v>and Expected Values</v>
      </c>
      <c r="Q21" s="100"/>
      <c r="R21" s="78"/>
      <c r="S21" s="79"/>
      <c r="W21" s="24">
        <v>19</v>
      </c>
      <c r="X21" s="89" t="str">
        <f t="shared" si="6"/>
        <v>Cumulative Distribution Functions and Expected Values</v>
      </c>
      <c r="Y21" s="92" t="str">
        <f t="shared" si="23"/>
        <v xml:space="preserve">Lesson 10: </v>
      </c>
      <c r="Z21" s="84" t="str">
        <f t="shared" si="1"/>
        <v>Cumulative Distribution Functions</v>
      </c>
      <c r="AA21" s="86" t="str">
        <f t="shared" si="2"/>
        <v>and Expected Values</v>
      </c>
    </row>
    <row r="22" spans="1:27" x14ac:dyDescent="0.25">
      <c r="A22" s="108">
        <v>20</v>
      </c>
      <c r="B22" s="69" t="s">
        <v>138</v>
      </c>
      <c r="C22" s="118" t="s">
        <v>32</v>
      </c>
      <c r="D22" s="41" t="s">
        <v>139</v>
      </c>
      <c r="E22" s="42" t="s">
        <v>140</v>
      </c>
      <c r="K22" s="96">
        <v>2</v>
      </c>
      <c r="L22" s="25">
        <v>10</v>
      </c>
      <c r="M22" s="90" t="str">
        <f t="shared" si="3"/>
        <v>Cumulative Distribution Functions and Expected Values</v>
      </c>
      <c r="N22" s="75" t="str">
        <f t="shared" ref="N22" si="26">IF(Q22="",IF($I$13="Y",IF($H$13="","",$H$13),IF(VLOOKUP(L22,$A$3:$E$42,3,FALSE)="","",VLOOKUP(L22,$A$3:$E$42,3,FALSE))),Q22)</f>
        <v xml:space="preserve">Lesson 10: </v>
      </c>
      <c r="O22" s="76" t="str">
        <f t="shared" si="4"/>
        <v>Cumulative Distribution Functions</v>
      </c>
      <c r="P22" s="77" t="str">
        <f t="shared" si="5"/>
        <v>and Expected Values</v>
      </c>
      <c r="Q22" s="99"/>
      <c r="R22" s="41"/>
      <c r="S22" s="42"/>
      <c r="W22" s="25">
        <v>20</v>
      </c>
      <c r="X22" s="90" t="str">
        <f t="shared" si="6"/>
        <v>Cumulative Distribution Functions and Expected Values</v>
      </c>
      <c r="Y22" s="75" t="str">
        <f t="shared" si="23"/>
        <v xml:space="preserve">Lesson 10: </v>
      </c>
      <c r="Z22" s="76" t="str">
        <f t="shared" si="1"/>
        <v>Cumulative Distribution Functions</v>
      </c>
      <c r="AA22" s="77" t="str">
        <f t="shared" si="2"/>
        <v>and Expected Values</v>
      </c>
    </row>
    <row r="23" spans="1:27" x14ac:dyDescent="0.25">
      <c r="A23" s="107">
        <v>21</v>
      </c>
      <c r="B23" s="68" t="s">
        <v>148</v>
      </c>
      <c r="C23" s="117" t="s">
        <v>91</v>
      </c>
      <c r="D23" s="63" t="s">
        <v>148</v>
      </c>
      <c r="E23" s="72" t="s">
        <v>152</v>
      </c>
      <c r="K23" s="95">
        <v>1</v>
      </c>
      <c r="L23" s="24">
        <v>11</v>
      </c>
      <c r="M23" s="89" t="str">
        <f t="shared" si="3"/>
        <v>The Normal Distribution</v>
      </c>
      <c r="N23" s="105" t="str">
        <f t="shared" ref="N23" si="27">IF(Q23="",IF($I$8="Y",IF($H$8="","",$H$8),IF(VLOOKUP(L23,$A$3:$E$42,3,FALSE)="","",VLOOKUP(L23,$A$3:$E$42,3,FALSE))),Q23)</f>
        <v xml:space="preserve">Lesson 11: </v>
      </c>
      <c r="O23" s="102" t="str">
        <f t="shared" si="4"/>
        <v>The Normal</v>
      </c>
      <c r="P23" s="103" t="str">
        <f t="shared" si="5"/>
        <v>Distribution</v>
      </c>
      <c r="Q23" s="100"/>
      <c r="R23" s="78"/>
      <c r="S23" s="79"/>
      <c r="W23" s="24">
        <v>21</v>
      </c>
      <c r="X23" s="89" t="str">
        <f t="shared" si="6"/>
        <v>The Normal Distribution</v>
      </c>
      <c r="Y23" s="92" t="str">
        <f t="shared" si="23"/>
        <v xml:space="preserve">Lesson 11: </v>
      </c>
      <c r="Z23" s="84" t="str">
        <f t="shared" si="1"/>
        <v>The Normal</v>
      </c>
      <c r="AA23" s="86" t="str">
        <f t="shared" si="2"/>
        <v>Distribution</v>
      </c>
    </row>
    <row r="24" spans="1:27" x14ac:dyDescent="0.25">
      <c r="A24" s="108">
        <v>22</v>
      </c>
      <c r="B24" s="69" t="s">
        <v>133</v>
      </c>
      <c r="C24" s="118" t="s">
        <v>92</v>
      </c>
      <c r="D24" s="41" t="s">
        <v>107</v>
      </c>
      <c r="E24" s="42" t="s">
        <v>132</v>
      </c>
      <c r="K24" s="96">
        <v>2</v>
      </c>
      <c r="L24" s="25">
        <v>11</v>
      </c>
      <c r="M24" s="90" t="str">
        <f t="shared" si="3"/>
        <v>The Normal Distribution</v>
      </c>
      <c r="N24" s="75" t="str">
        <f t="shared" ref="N24" si="28">IF(Q24="",IF($I$13="Y",IF($H$13="","",$H$13),IF(VLOOKUP(L24,$A$3:$E$42,3,FALSE)="","",VLOOKUP(L24,$A$3:$E$42,3,FALSE))),Q24)</f>
        <v xml:space="preserve">Lesson 11: </v>
      </c>
      <c r="O24" s="76" t="str">
        <f t="shared" si="4"/>
        <v>The Normal</v>
      </c>
      <c r="P24" s="77" t="str">
        <f t="shared" si="5"/>
        <v>Distribution</v>
      </c>
      <c r="Q24" s="99"/>
      <c r="R24" s="41"/>
      <c r="S24" s="42"/>
      <c r="W24" s="25">
        <v>22</v>
      </c>
      <c r="X24" s="90" t="str">
        <f t="shared" si="6"/>
        <v>The Normal Distribution</v>
      </c>
      <c r="Y24" s="75" t="str">
        <f t="shared" si="23"/>
        <v xml:space="preserve">Lesson 11: </v>
      </c>
      <c r="Z24" s="76" t="str">
        <f t="shared" si="1"/>
        <v>The Normal</v>
      </c>
      <c r="AA24" s="77" t="str">
        <f t="shared" si="2"/>
        <v>Distribution</v>
      </c>
    </row>
    <row r="25" spans="1:27" x14ac:dyDescent="0.25">
      <c r="A25" s="107">
        <v>23</v>
      </c>
      <c r="B25" s="68" t="s">
        <v>136</v>
      </c>
      <c r="C25" s="117" t="s">
        <v>93</v>
      </c>
      <c r="D25" s="63" t="s">
        <v>137</v>
      </c>
      <c r="E25" s="72" t="s">
        <v>131</v>
      </c>
      <c r="K25" s="95">
        <v>1</v>
      </c>
      <c r="L25" s="24">
        <v>12</v>
      </c>
      <c r="M25" s="89" t="str">
        <f t="shared" si="3"/>
        <v>Block 2 WPR</v>
      </c>
      <c r="N25" s="105" t="str">
        <f t="shared" ref="N25" si="29">IF(Q25="",IF($I$8="Y",IF($H$8="","",$H$8),IF(VLOOKUP(L25,$A$3:$E$42,3,FALSE)="","",VLOOKUP(L25,$A$3:$E$42,3,FALSE))),Q25)</f>
        <v>Lesson 12:</v>
      </c>
      <c r="O25" s="102" t="str">
        <f t="shared" si="4"/>
        <v>Block 2 WPR</v>
      </c>
      <c r="P25" s="103" t="str">
        <f t="shared" si="5"/>
        <v>In Class</v>
      </c>
      <c r="Q25" s="100"/>
      <c r="R25" s="78"/>
      <c r="S25" s="79"/>
      <c r="W25" s="24">
        <v>23</v>
      </c>
      <c r="X25" s="89" t="str">
        <f t="shared" si="6"/>
        <v>Block 2 WPR</v>
      </c>
      <c r="Y25" s="92" t="str">
        <f t="shared" si="23"/>
        <v>Lesson 12:</v>
      </c>
      <c r="Z25" s="84" t="str">
        <f t="shared" si="1"/>
        <v>Block 2 WPR</v>
      </c>
      <c r="AA25" s="86" t="str">
        <f t="shared" si="2"/>
        <v>In Class</v>
      </c>
    </row>
    <row r="26" spans="1:27" x14ac:dyDescent="0.25">
      <c r="A26" s="108">
        <v>24</v>
      </c>
      <c r="B26" s="69" t="s">
        <v>82</v>
      </c>
      <c r="C26" s="118" t="s">
        <v>94</v>
      </c>
      <c r="D26" s="41" t="s">
        <v>127</v>
      </c>
      <c r="E26" s="42" t="s">
        <v>128</v>
      </c>
      <c r="K26" s="96">
        <v>2</v>
      </c>
      <c r="L26" s="25">
        <v>12</v>
      </c>
      <c r="M26" s="90" t="str">
        <f t="shared" si="3"/>
        <v>Block 2 WPR</v>
      </c>
      <c r="N26" s="75" t="str">
        <f t="shared" ref="N26" si="30">IF(Q26="",IF($I$13="Y",IF($H$13="","",$H$13),IF(VLOOKUP(L26,$A$3:$E$42,3,FALSE)="","",VLOOKUP(L26,$A$3:$E$42,3,FALSE))),Q26)</f>
        <v>Lesson 12:</v>
      </c>
      <c r="O26" s="76" t="str">
        <f t="shared" si="4"/>
        <v>Block 2 WPR</v>
      </c>
      <c r="P26" s="77" t="str">
        <f t="shared" si="5"/>
        <v>In Class</v>
      </c>
      <c r="Q26" s="99"/>
      <c r="R26" s="41"/>
      <c r="S26" s="42"/>
      <c r="W26" s="25">
        <v>24</v>
      </c>
      <c r="X26" s="90" t="str">
        <f t="shared" si="6"/>
        <v>Block 2 WPR</v>
      </c>
      <c r="Y26" s="75" t="str">
        <f t="shared" si="23"/>
        <v>Lesson 12:</v>
      </c>
      <c r="Z26" s="76" t="str">
        <f t="shared" si="1"/>
        <v>Block 2 WPR</v>
      </c>
      <c r="AA26" s="77" t="str">
        <f t="shared" si="2"/>
        <v>In Class</v>
      </c>
    </row>
    <row r="27" spans="1:27" x14ac:dyDescent="0.25">
      <c r="A27" s="107">
        <v>25</v>
      </c>
      <c r="B27" s="68" t="s">
        <v>125</v>
      </c>
      <c r="C27" s="117" t="s">
        <v>33</v>
      </c>
      <c r="D27" s="125" t="s">
        <v>81</v>
      </c>
      <c r="E27" s="126" t="s">
        <v>126</v>
      </c>
      <c r="K27" s="95">
        <v>1</v>
      </c>
      <c r="L27" s="24">
        <v>13</v>
      </c>
      <c r="M27" s="89" t="str">
        <f t="shared" si="3"/>
        <v>Descriptive Statistics</v>
      </c>
      <c r="N27" s="105" t="str">
        <f t="shared" ref="N27" si="31">IF(Q27="",IF($I$8="Y",IF($H$8="","",$H$8),IF(VLOOKUP(L27,$A$3:$E$42,3,FALSE)="","",VLOOKUP(L27,$A$3:$E$42,3,FALSE))),Q27)</f>
        <v>Lesson 13:</v>
      </c>
      <c r="O27" s="102" t="str">
        <f t="shared" si="4"/>
        <v>Descriptive</v>
      </c>
      <c r="P27" s="103" t="str">
        <f t="shared" si="5"/>
        <v>Statistics</v>
      </c>
      <c r="Q27" s="100"/>
      <c r="R27" s="78"/>
      <c r="S27" s="79"/>
      <c r="W27" s="24">
        <v>25</v>
      </c>
      <c r="X27" s="89" t="str">
        <f t="shared" si="6"/>
        <v>Descriptive Statistics</v>
      </c>
      <c r="Y27" s="92" t="str">
        <f t="shared" si="23"/>
        <v>Lesson 13:</v>
      </c>
      <c r="Z27" s="84" t="str">
        <f t="shared" si="1"/>
        <v>Descriptive</v>
      </c>
      <c r="AA27" s="86" t="str">
        <f t="shared" si="2"/>
        <v>Statistics</v>
      </c>
    </row>
    <row r="28" spans="1:27" x14ac:dyDescent="0.25">
      <c r="A28" s="108">
        <v>26</v>
      </c>
      <c r="B28" s="69" t="s">
        <v>123</v>
      </c>
      <c r="C28" s="118" t="s">
        <v>95</v>
      </c>
      <c r="D28" s="127" t="s">
        <v>118</v>
      </c>
      <c r="E28" s="128" t="s">
        <v>115</v>
      </c>
      <c r="K28" s="96">
        <v>2</v>
      </c>
      <c r="L28" s="25">
        <v>13</v>
      </c>
      <c r="M28" s="90" t="str">
        <f t="shared" si="3"/>
        <v>Descriptive Statistics</v>
      </c>
      <c r="N28" s="75" t="str">
        <f t="shared" ref="N28" si="32">IF(Q28="",IF($I$13="Y",IF($H$13="","",$H$13),IF(VLOOKUP(L28,$A$3:$E$42,3,FALSE)="","",VLOOKUP(L28,$A$3:$E$42,3,FALSE))),Q28)</f>
        <v>Lesson 13:</v>
      </c>
      <c r="O28" s="76" t="str">
        <f t="shared" si="4"/>
        <v>Descriptive</v>
      </c>
      <c r="P28" s="77" t="str">
        <f t="shared" si="5"/>
        <v>Statistics</v>
      </c>
      <c r="Q28" s="99"/>
      <c r="R28" s="41"/>
      <c r="S28" s="42"/>
      <c r="W28" s="25">
        <v>26</v>
      </c>
      <c r="X28" s="90" t="str">
        <f t="shared" si="6"/>
        <v>Descriptive Statistics</v>
      </c>
      <c r="Y28" s="75" t="str">
        <f t="shared" si="23"/>
        <v>Lesson 13:</v>
      </c>
      <c r="Z28" s="76" t="str">
        <f t="shared" si="1"/>
        <v>Descriptive</v>
      </c>
      <c r="AA28" s="77" t="str">
        <f t="shared" si="2"/>
        <v>Statistics</v>
      </c>
    </row>
    <row r="29" spans="1:27" x14ac:dyDescent="0.25">
      <c r="A29" s="107">
        <v>27</v>
      </c>
      <c r="B29" s="68" t="s">
        <v>106</v>
      </c>
      <c r="C29" s="117" t="s">
        <v>96</v>
      </c>
      <c r="D29" s="63" t="s">
        <v>106</v>
      </c>
      <c r="E29" s="72"/>
      <c r="K29" s="95">
        <v>1</v>
      </c>
      <c r="L29" s="24">
        <v>14</v>
      </c>
      <c r="M29" s="89" t="str">
        <f t="shared" si="3"/>
        <v>Distribution of the Sample Mean</v>
      </c>
      <c r="N29" s="105" t="str">
        <f t="shared" ref="N29" si="33">IF(Q29="",IF($I$8="Y",IF($H$8="","",$H$8),IF(VLOOKUP(L29,$A$3:$E$42,3,FALSE)="","",VLOOKUP(L29,$A$3:$E$42,3,FALSE))),Q29)</f>
        <v>Lesson 14:</v>
      </c>
      <c r="O29" s="102" t="str">
        <f t="shared" si="4"/>
        <v>Distribution of the Sample Mean</v>
      </c>
      <c r="P29" s="103" t="str">
        <f t="shared" si="5"/>
        <v>and Central Limit Theorem</v>
      </c>
      <c r="Q29" s="100"/>
      <c r="R29" s="78"/>
      <c r="S29" s="79"/>
      <c r="W29" s="24">
        <v>27</v>
      </c>
      <c r="X29" s="89" t="str">
        <f t="shared" si="6"/>
        <v>Distribution of the Sample Mean</v>
      </c>
      <c r="Y29" s="92" t="str">
        <f t="shared" si="23"/>
        <v>Lesson 14:</v>
      </c>
      <c r="Z29" s="84" t="str">
        <f t="shared" si="1"/>
        <v>Distribution of the Sample Mean</v>
      </c>
      <c r="AA29" s="86" t="str">
        <f t="shared" si="2"/>
        <v>and Central Limit Theorem</v>
      </c>
    </row>
    <row r="30" spans="1:27" x14ac:dyDescent="0.25">
      <c r="A30" s="108">
        <v>28</v>
      </c>
      <c r="B30" s="69" t="s">
        <v>158</v>
      </c>
      <c r="C30" s="118" t="s">
        <v>34</v>
      </c>
      <c r="D30" s="41" t="s">
        <v>152</v>
      </c>
      <c r="E30" s="42" t="s">
        <v>157</v>
      </c>
      <c r="K30" s="96">
        <v>2</v>
      </c>
      <c r="L30" s="25">
        <v>14</v>
      </c>
      <c r="M30" s="90" t="str">
        <f t="shared" si="3"/>
        <v>Distribution of the Sample Mean</v>
      </c>
      <c r="N30" s="75" t="str">
        <f t="shared" ref="N30" si="34">IF(Q30="",IF($I$13="Y",IF($H$13="","",$H$13),IF(VLOOKUP(L30,$A$3:$E$42,3,FALSE)="","",VLOOKUP(L30,$A$3:$E$42,3,FALSE))),Q30)</f>
        <v>Lesson 14:</v>
      </c>
      <c r="O30" s="76" t="str">
        <f t="shared" si="4"/>
        <v>Distribution of the Sample Mean</v>
      </c>
      <c r="P30" s="77" t="str">
        <f t="shared" si="5"/>
        <v>and Central Limit Theorem</v>
      </c>
      <c r="Q30" s="99"/>
      <c r="R30" s="41"/>
      <c r="S30" s="42"/>
      <c r="W30" s="25">
        <v>28</v>
      </c>
      <c r="X30" s="90" t="str">
        <f t="shared" si="6"/>
        <v>Distribution of the Sample Mean</v>
      </c>
      <c r="Y30" s="75" t="str">
        <f t="shared" si="23"/>
        <v>Lesson 14:</v>
      </c>
      <c r="Z30" s="76" t="str">
        <f t="shared" si="1"/>
        <v>Distribution of the Sample Mean</v>
      </c>
      <c r="AA30" s="77" t="str">
        <f t="shared" si="2"/>
        <v>and Central Limit Theorem</v>
      </c>
    </row>
    <row r="31" spans="1:27" x14ac:dyDescent="0.25">
      <c r="A31" s="107">
        <v>29</v>
      </c>
      <c r="B31" s="68" t="s">
        <v>108</v>
      </c>
      <c r="C31" s="117" t="s">
        <v>35</v>
      </c>
      <c r="D31" s="63" t="s">
        <v>124</v>
      </c>
      <c r="E31" s="72" t="s">
        <v>134</v>
      </c>
      <c r="K31" s="95">
        <v>1</v>
      </c>
      <c r="L31" s="24">
        <v>15</v>
      </c>
      <c r="M31" s="89" t="str">
        <f t="shared" si="3"/>
        <v>Point Estimation and Confidence Intervals</v>
      </c>
      <c r="N31" s="105" t="str">
        <f t="shared" ref="N31" si="35">IF(Q31="",IF($I$8="Y",IF($H$8="","",$H$8),IF(VLOOKUP(L31,$A$3:$E$42,3,FALSE)="","",VLOOKUP(L31,$A$3:$E$42,3,FALSE))),Q31)</f>
        <v xml:space="preserve">Lesson 15: </v>
      </c>
      <c r="O31" s="102" t="str">
        <f t="shared" ref="O31:O62" si="36">IF(R31="",IF($I$9="Y",IF($H$9="","",$H$9),IF(VLOOKUP(L31,$A$3:$E$42,4,FALSE)="","",VLOOKUP(L31,$A$3:$E$42,4,FALSE))),R31)</f>
        <v>Point Estimation and</v>
      </c>
      <c r="P31" s="103" t="str">
        <f t="shared" ref="P31:P62" si="37">IF(S31="",IF($I$10="Y",IF($H$10="","",$H$10),IF(VLOOKUP(L31,$A$3:$E$42,5,FALSE)="","",VLOOKUP(L31,$A$3:$E$42,5,FALSE))),S31)</f>
        <v>Intro to Confidence Intervals</v>
      </c>
      <c r="Q31" s="100"/>
      <c r="R31" s="78"/>
      <c r="S31" s="79"/>
      <c r="W31" s="24">
        <v>29</v>
      </c>
      <c r="X31" s="89" t="str">
        <f t="shared" si="6"/>
        <v>Point Estimation and Confidence Intervals</v>
      </c>
      <c r="Y31" s="92" t="str">
        <f t="shared" si="23"/>
        <v xml:space="preserve">Lesson 15: </v>
      </c>
      <c r="Z31" s="84" t="str">
        <f t="shared" ref="Z31:Z62" si="38">IF($I$3="Y",IF(O31="","",O31),IF(D31="","",D31))</f>
        <v>Point Estimation and</v>
      </c>
      <c r="AA31" s="86" t="str">
        <f t="shared" ref="AA31:AA62" si="39">IF($I$3="Y",IF(P31="","",P31),IF(E31="","",E31))</f>
        <v>Intro to Confidence Intervals</v>
      </c>
    </row>
    <row r="32" spans="1:27" x14ac:dyDescent="0.25">
      <c r="A32" s="108">
        <v>30</v>
      </c>
      <c r="B32" s="69" t="s">
        <v>108</v>
      </c>
      <c r="C32" s="118" t="s">
        <v>97</v>
      </c>
      <c r="D32" s="41" t="s">
        <v>108</v>
      </c>
      <c r="E32" s="42" t="s">
        <v>109</v>
      </c>
      <c r="K32" s="96">
        <v>2</v>
      </c>
      <c r="L32" s="25">
        <v>15</v>
      </c>
      <c r="M32" s="90" t="str">
        <f t="shared" si="3"/>
        <v>Point Estimation and Confidence Intervals</v>
      </c>
      <c r="N32" s="75" t="str">
        <f t="shared" ref="N32" si="40">IF(Q32="",IF($I$13="Y",IF($H$13="","",$H$13),IF(VLOOKUP(L32,$A$3:$E$42,3,FALSE)="","",VLOOKUP(L32,$A$3:$E$42,3,FALSE))),Q32)</f>
        <v xml:space="preserve">Lesson 15: </v>
      </c>
      <c r="O32" s="76" t="str">
        <f t="shared" si="36"/>
        <v>Point Estimation and</v>
      </c>
      <c r="P32" s="77" t="str">
        <f t="shared" si="37"/>
        <v>Intro to Confidence Intervals</v>
      </c>
      <c r="Q32" s="99"/>
      <c r="R32" s="41"/>
      <c r="S32" s="42"/>
      <c r="W32" s="25">
        <v>30</v>
      </c>
      <c r="X32" s="90" t="str">
        <f>IF($I$3="Y",IF(M32="","",M32),IF(B32="","",B32))</f>
        <v>Point Estimation and Confidence Intervals</v>
      </c>
      <c r="Y32" s="75" t="str">
        <f t="shared" si="23"/>
        <v xml:space="preserve">Lesson 15: </v>
      </c>
      <c r="Z32" s="76" t="str">
        <f t="shared" si="38"/>
        <v>Point Estimation and</v>
      </c>
      <c r="AA32" s="77" t="str">
        <f t="shared" si="39"/>
        <v>Intro to Confidence Intervals</v>
      </c>
    </row>
    <row r="33" spans="1:27" x14ac:dyDescent="0.25">
      <c r="A33" s="107">
        <v>31</v>
      </c>
      <c r="B33" s="68" t="s">
        <v>110</v>
      </c>
      <c r="C33" s="117" t="s">
        <v>36</v>
      </c>
      <c r="D33" s="63" t="s">
        <v>110</v>
      </c>
      <c r="E33" s="72"/>
      <c r="K33" s="95">
        <v>1</v>
      </c>
      <c r="L33" s="24">
        <v>16</v>
      </c>
      <c r="M33" s="89" t="str">
        <f t="shared" si="3"/>
        <v>Confidence Intervals for the Population Mean</v>
      </c>
      <c r="N33" s="105" t="str">
        <f t="shared" ref="N33" si="41">IF(Q33="",IF($I$8="Y",IF($H$8="","",$H$8),IF(VLOOKUP(L33,$A$3:$E$42,3,FALSE)="","",VLOOKUP(L33,$A$3:$E$42,3,FALSE))),Q33)</f>
        <v xml:space="preserve">Lesson 16: </v>
      </c>
      <c r="O33" s="102" t="str">
        <f t="shared" si="36"/>
        <v>Confidence Intervals for Pop. Mean</v>
      </c>
      <c r="P33" s="103" t="str">
        <f t="shared" si="37"/>
        <v>Assign Block 3 Problem Set</v>
      </c>
      <c r="Q33" s="100"/>
      <c r="R33" s="78"/>
      <c r="S33" s="79"/>
      <c r="W33" s="24">
        <v>31</v>
      </c>
      <c r="X33" s="89" t="str">
        <f t="shared" si="6"/>
        <v>Confidence Intervals for the Population Mean</v>
      </c>
      <c r="Y33" s="92" t="str">
        <f t="shared" si="23"/>
        <v xml:space="preserve">Lesson 16: </v>
      </c>
      <c r="Z33" s="84" t="str">
        <f t="shared" si="38"/>
        <v>Confidence Intervals for Pop. Mean</v>
      </c>
      <c r="AA33" s="86" t="str">
        <f t="shared" si="39"/>
        <v>Assign Block 3 Problem Set</v>
      </c>
    </row>
    <row r="34" spans="1:27" x14ac:dyDescent="0.25">
      <c r="A34" s="108">
        <v>32</v>
      </c>
      <c r="B34" s="69" t="s">
        <v>147</v>
      </c>
      <c r="C34" s="118" t="s">
        <v>98</v>
      </c>
      <c r="D34" s="41" t="s">
        <v>147</v>
      </c>
      <c r="E34" s="42" t="s">
        <v>152</v>
      </c>
      <c r="K34" s="96">
        <v>2</v>
      </c>
      <c r="L34" s="25">
        <v>16</v>
      </c>
      <c r="M34" s="90" t="str">
        <f t="shared" si="3"/>
        <v>Confidence Intervals for the Population Mean</v>
      </c>
      <c r="N34" s="75" t="str">
        <f t="shared" ref="N34" si="42">IF(Q34="",IF($I$13="Y",IF($H$13="","",$H$13),IF(VLOOKUP(L34,$A$3:$E$42,3,FALSE)="","",VLOOKUP(L34,$A$3:$E$42,3,FALSE))),Q34)</f>
        <v xml:space="preserve">Lesson 16: </v>
      </c>
      <c r="O34" s="76" t="str">
        <f t="shared" si="36"/>
        <v>Confidence Intervals for Pop. Mean</v>
      </c>
      <c r="P34" s="77" t="str">
        <f t="shared" si="37"/>
        <v>Assign Block 3 Problem Set</v>
      </c>
      <c r="Q34" s="99"/>
      <c r="R34" s="41"/>
      <c r="S34" s="42"/>
      <c r="W34" s="25">
        <v>32</v>
      </c>
      <c r="X34" s="90" t="str">
        <f t="shared" si="6"/>
        <v>Confidence Intervals for the Population Mean</v>
      </c>
      <c r="Y34" s="75" t="str">
        <f t="shared" si="23"/>
        <v xml:space="preserve">Lesson 16: </v>
      </c>
      <c r="Z34" s="76" t="str">
        <f t="shared" si="38"/>
        <v>Confidence Intervals for Pop. Mean</v>
      </c>
      <c r="AA34" s="77" t="str">
        <f t="shared" si="39"/>
        <v>Assign Block 3 Problem Set</v>
      </c>
    </row>
    <row r="35" spans="1:27" x14ac:dyDescent="0.25">
      <c r="A35" s="107">
        <v>33</v>
      </c>
      <c r="B35" s="68"/>
      <c r="C35" s="117" t="s">
        <v>37</v>
      </c>
      <c r="D35" s="63"/>
      <c r="E35" s="72"/>
      <c r="K35" s="95">
        <v>1</v>
      </c>
      <c r="L35" s="24">
        <v>17</v>
      </c>
      <c r="M35" s="89" t="str">
        <f t="shared" si="3"/>
        <v>Introduction to Hypothesis Testing</v>
      </c>
      <c r="N35" s="105" t="str">
        <f t="shared" ref="N35" si="43">IF(Q35="",IF($I$8="Y",IF($H$8="","",$H$8),IF(VLOOKUP(L35,$A$3:$E$42,3,FALSE)="","",VLOOKUP(L35,$A$3:$E$42,3,FALSE))),Q35)</f>
        <v>Lesson 17:</v>
      </c>
      <c r="O35" s="102" t="str">
        <f t="shared" si="36"/>
        <v>Introduction to Hypothesis Testing</v>
      </c>
      <c r="P35" s="103" t="str">
        <f t="shared" si="37"/>
        <v xml:space="preserve"> </v>
      </c>
      <c r="Q35" s="100"/>
      <c r="R35" s="78"/>
      <c r="S35" s="79"/>
      <c r="W35" s="24">
        <v>33</v>
      </c>
      <c r="X35" s="89" t="str">
        <f t="shared" si="6"/>
        <v>Introduction to Hypothesis Testing</v>
      </c>
      <c r="Y35" s="92" t="str">
        <f t="shared" si="23"/>
        <v>Lesson 17:</v>
      </c>
      <c r="Z35" s="84" t="str">
        <f t="shared" si="38"/>
        <v>Introduction to Hypothesis Testing</v>
      </c>
      <c r="AA35" s="86" t="str">
        <f t="shared" si="39"/>
        <v xml:space="preserve"> </v>
      </c>
    </row>
    <row r="36" spans="1:27" x14ac:dyDescent="0.25">
      <c r="A36" s="108">
        <v>34</v>
      </c>
      <c r="B36" s="69"/>
      <c r="C36" s="118" t="s">
        <v>99</v>
      </c>
      <c r="D36" s="41"/>
      <c r="E36" s="42"/>
      <c r="K36" s="96">
        <v>2</v>
      </c>
      <c r="L36" s="25">
        <v>17</v>
      </c>
      <c r="M36" s="90" t="str">
        <f t="shared" si="3"/>
        <v>Introduction to Hypothesis Testing</v>
      </c>
      <c r="N36" s="75" t="str">
        <f t="shared" ref="N36" si="44">IF(Q36="",IF($I$13="Y",IF($H$13="","",$H$13),IF(VLOOKUP(L36,$A$3:$E$42,3,FALSE)="","",VLOOKUP(L36,$A$3:$E$42,3,FALSE))),Q36)</f>
        <v>Lesson 17:</v>
      </c>
      <c r="O36" s="76" t="str">
        <f t="shared" si="36"/>
        <v>Introduction to Hypothesis Testing</v>
      </c>
      <c r="P36" s="77" t="str">
        <f t="shared" si="37"/>
        <v xml:space="preserve"> </v>
      </c>
      <c r="Q36" s="99"/>
      <c r="R36" s="41"/>
      <c r="S36" s="42"/>
      <c r="W36" s="25">
        <v>34</v>
      </c>
      <c r="X36" s="90" t="str">
        <f t="shared" si="6"/>
        <v>Introduction to Hypothesis Testing</v>
      </c>
      <c r="Y36" s="75" t="str">
        <f t="shared" si="23"/>
        <v>Lesson 17:</v>
      </c>
      <c r="Z36" s="76" t="str">
        <f t="shared" si="38"/>
        <v>Introduction to Hypothesis Testing</v>
      </c>
      <c r="AA36" s="77" t="str">
        <f t="shared" si="39"/>
        <v xml:space="preserve"> </v>
      </c>
    </row>
    <row r="37" spans="1:27" x14ac:dyDescent="0.25">
      <c r="A37" s="107">
        <v>35</v>
      </c>
      <c r="B37" s="68"/>
      <c r="C37" s="117" t="s">
        <v>100</v>
      </c>
      <c r="D37" s="63"/>
      <c r="E37" s="72"/>
      <c r="K37" s="95">
        <v>1</v>
      </c>
      <c r="L37" s="24">
        <v>18</v>
      </c>
      <c r="M37" s="89" t="str">
        <f t="shared" si="3"/>
        <v>Single Sample Hypothesis Test</v>
      </c>
      <c r="N37" s="105" t="str">
        <f t="shared" ref="N37" si="45">IF(Q37="",IF($I$8="Y",IF($H$8="","",$H$8),IF(VLOOKUP(L37,$A$3:$E$42,3,FALSE)="","",VLOOKUP(L37,$A$3:$E$42,3,FALSE))),Q37)</f>
        <v xml:space="preserve">Lesson 18: </v>
      </c>
      <c r="O37" s="102" t="str">
        <f t="shared" si="36"/>
        <v>Single Sample Hypothesis Test</v>
      </c>
      <c r="P37" s="103" t="str">
        <f t="shared" si="37"/>
        <v/>
      </c>
      <c r="Q37" s="100"/>
      <c r="R37" s="78"/>
      <c r="S37" s="79"/>
      <c r="W37" s="24">
        <v>35</v>
      </c>
      <c r="X37" s="89" t="str">
        <f t="shared" si="6"/>
        <v>Single Sample Hypothesis Test</v>
      </c>
      <c r="Y37" s="92" t="str">
        <f t="shared" si="23"/>
        <v xml:space="preserve">Lesson 18: </v>
      </c>
      <c r="Z37" s="84" t="str">
        <f t="shared" si="38"/>
        <v>Single Sample Hypothesis Test</v>
      </c>
      <c r="AA37" s="86" t="str">
        <f t="shared" si="39"/>
        <v/>
      </c>
    </row>
    <row r="38" spans="1:27" x14ac:dyDescent="0.25">
      <c r="A38" s="108">
        <v>36</v>
      </c>
      <c r="B38" s="69"/>
      <c r="C38" s="118" t="s">
        <v>38</v>
      </c>
      <c r="D38" s="41"/>
      <c r="E38" s="42"/>
      <c r="K38" s="96">
        <v>2</v>
      </c>
      <c r="L38" s="25">
        <v>18</v>
      </c>
      <c r="M38" s="90" t="str">
        <f t="shared" si="3"/>
        <v>Single Sample Hypothesis Test</v>
      </c>
      <c r="N38" s="75" t="str">
        <f t="shared" ref="N38" si="46">IF(Q38="",IF($I$13="Y",IF($H$13="","",$H$13),IF(VLOOKUP(L38,$A$3:$E$42,3,FALSE)="","",VLOOKUP(L38,$A$3:$E$42,3,FALSE))),Q38)</f>
        <v xml:space="preserve">Lesson 18: </v>
      </c>
      <c r="O38" s="76" t="str">
        <f t="shared" si="36"/>
        <v>Single Sample Hypothesis Test</v>
      </c>
      <c r="P38" s="77" t="str">
        <f t="shared" si="37"/>
        <v/>
      </c>
      <c r="Q38" s="99"/>
      <c r="R38" s="41"/>
      <c r="S38" s="42"/>
      <c r="W38" s="25">
        <v>36</v>
      </c>
      <c r="X38" s="90" t="str">
        <f t="shared" si="6"/>
        <v>Single Sample Hypothesis Test</v>
      </c>
      <c r="Y38" s="75" t="str">
        <f t="shared" si="23"/>
        <v xml:space="preserve">Lesson 18: </v>
      </c>
      <c r="Z38" s="76" t="str">
        <f t="shared" si="38"/>
        <v>Single Sample Hypothesis Test</v>
      </c>
      <c r="AA38" s="77" t="str">
        <f t="shared" si="39"/>
        <v/>
      </c>
    </row>
    <row r="39" spans="1:27" x14ac:dyDescent="0.25">
      <c r="A39" s="107">
        <v>37</v>
      </c>
      <c r="B39" s="68"/>
      <c r="C39" s="117" t="s">
        <v>39</v>
      </c>
      <c r="D39" s="63"/>
      <c r="E39" s="72"/>
      <c r="K39" s="95">
        <v>1</v>
      </c>
      <c r="L39" s="24">
        <v>19</v>
      </c>
      <c r="M39" s="89" t="str">
        <f t="shared" si="3"/>
        <v>Two Sample Hypothesis Test</v>
      </c>
      <c r="N39" s="105" t="str">
        <f t="shared" ref="N39" si="47">IF(Q39="",IF($I$8="Y",IF($H$8="","",$H$8),IF(VLOOKUP(L39,$A$3:$E$42,3,FALSE)="","",VLOOKUP(L39,$A$3:$E$42,3,FALSE))),Q39)</f>
        <v>Lesson 19:</v>
      </c>
      <c r="O39" s="102" t="str">
        <f t="shared" si="36"/>
        <v>Two Sample Hypothesis Test</v>
      </c>
      <c r="P39" s="103" t="str">
        <f t="shared" si="37"/>
        <v>Block 3 Problem Set due</v>
      </c>
      <c r="Q39" s="100"/>
      <c r="R39" s="78"/>
      <c r="S39" s="79"/>
      <c r="W39" s="24">
        <v>37</v>
      </c>
      <c r="X39" s="89" t="str">
        <f t="shared" si="6"/>
        <v>Two Sample Hypothesis Test</v>
      </c>
      <c r="Y39" s="92" t="str">
        <f t="shared" si="23"/>
        <v>Lesson 19:</v>
      </c>
      <c r="Z39" s="84" t="str">
        <f t="shared" si="38"/>
        <v>Two Sample Hypothesis Test</v>
      </c>
      <c r="AA39" s="86" t="str">
        <f t="shared" si="39"/>
        <v>Block 3 Problem Set due</v>
      </c>
    </row>
    <row r="40" spans="1:27" x14ac:dyDescent="0.25">
      <c r="A40" s="108">
        <v>38</v>
      </c>
      <c r="B40" s="69"/>
      <c r="C40" s="118" t="s">
        <v>40</v>
      </c>
      <c r="D40" s="41"/>
      <c r="E40" s="42"/>
      <c r="K40" s="96">
        <v>2</v>
      </c>
      <c r="L40" s="25">
        <v>19</v>
      </c>
      <c r="M40" s="90" t="str">
        <f t="shared" si="3"/>
        <v>Two Sample Hypothesis Test</v>
      </c>
      <c r="N40" s="75" t="str">
        <f t="shared" ref="N40" si="48">IF(Q40="",IF($I$13="Y",IF($H$13="","",$H$13),IF(VLOOKUP(L40,$A$3:$E$42,3,FALSE)="","",VLOOKUP(L40,$A$3:$E$42,3,FALSE))),Q40)</f>
        <v>Lesson 19:</v>
      </c>
      <c r="O40" s="76" t="str">
        <f t="shared" si="36"/>
        <v>Two Sample Hypothesis Test</v>
      </c>
      <c r="P40" s="77" t="str">
        <f t="shared" si="37"/>
        <v>Block 3 Problem Set due</v>
      </c>
      <c r="Q40" s="99"/>
      <c r="R40" s="41"/>
      <c r="S40" s="42"/>
      <c r="W40" s="25">
        <v>38</v>
      </c>
      <c r="X40" s="90" t="str">
        <f t="shared" si="6"/>
        <v>Two Sample Hypothesis Test</v>
      </c>
      <c r="Y40" s="75" t="str">
        <f t="shared" si="23"/>
        <v>Lesson 19:</v>
      </c>
      <c r="Z40" s="76" t="str">
        <f t="shared" si="38"/>
        <v>Two Sample Hypothesis Test</v>
      </c>
      <c r="AA40" s="77" t="str">
        <f t="shared" si="39"/>
        <v>Block 3 Problem Set due</v>
      </c>
    </row>
    <row r="41" spans="1:27" x14ac:dyDescent="0.25">
      <c r="A41" s="107">
        <v>39</v>
      </c>
      <c r="B41" s="68"/>
      <c r="C41" s="117" t="s">
        <v>41</v>
      </c>
      <c r="D41" s="63"/>
      <c r="E41" s="72"/>
      <c r="K41" s="95">
        <v>1</v>
      </c>
      <c r="L41" s="24">
        <v>20</v>
      </c>
      <c r="M41" s="89" t="str">
        <f t="shared" si="3"/>
        <v>Analysis of Paired Data</v>
      </c>
      <c r="N41" s="105" t="str">
        <f t="shared" ref="N41" si="49">IF(Q41="",IF($I$8="Y",IF($H$8="","",$H$8),IF(VLOOKUP(L41,$A$3:$E$42,3,FALSE)="","",VLOOKUP(L41,$A$3:$E$42,3,FALSE))),Q41)</f>
        <v>Lesson 20:</v>
      </c>
      <c r="O41" s="102" t="str">
        <f t="shared" si="36"/>
        <v>Analysis of</v>
      </c>
      <c r="P41" s="103" t="str">
        <f t="shared" si="37"/>
        <v>Paired Data</v>
      </c>
      <c r="Q41" s="100"/>
      <c r="R41" s="78"/>
      <c r="S41" s="79"/>
      <c r="W41" s="24">
        <v>39</v>
      </c>
      <c r="X41" s="89" t="str">
        <f t="shared" si="6"/>
        <v>Analysis of Paired Data</v>
      </c>
      <c r="Y41" s="92" t="str">
        <f t="shared" si="23"/>
        <v>Lesson 20:</v>
      </c>
      <c r="Z41" s="84" t="str">
        <f t="shared" si="38"/>
        <v>Analysis of</v>
      </c>
      <c r="AA41" s="86" t="str">
        <f t="shared" si="39"/>
        <v>Paired Data</v>
      </c>
    </row>
    <row r="42" spans="1:27" x14ac:dyDescent="0.25">
      <c r="A42" s="108">
        <v>40</v>
      </c>
      <c r="B42" s="69"/>
      <c r="C42" s="118" t="s">
        <v>101</v>
      </c>
      <c r="D42" s="41"/>
      <c r="E42" s="42"/>
      <c r="K42" s="96">
        <v>2</v>
      </c>
      <c r="L42" s="25">
        <v>20</v>
      </c>
      <c r="M42" s="90" t="str">
        <f t="shared" si="3"/>
        <v>Analysis of Paired Data</v>
      </c>
      <c r="N42" s="75" t="str">
        <f t="shared" ref="N42" si="50">IF(Q42="",IF($I$13="Y",IF($H$13="","",$H$13),IF(VLOOKUP(L42,$A$3:$E$42,3,FALSE)="","",VLOOKUP(L42,$A$3:$E$42,3,FALSE))),Q42)</f>
        <v>Lesson 20:</v>
      </c>
      <c r="O42" s="76" t="str">
        <f t="shared" si="36"/>
        <v>Analysis of</v>
      </c>
      <c r="P42" s="77" t="str">
        <f t="shared" si="37"/>
        <v>Paired Data</v>
      </c>
      <c r="Q42" s="99"/>
      <c r="R42" s="41"/>
      <c r="S42" s="42"/>
      <c r="W42" s="25">
        <v>40</v>
      </c>
      <c r="X42" s="90" t="str">
        <f t="shared" si="6"/>
        <v>Analysis of Paired Data</v>
      </c>
      <c r="Y42" s="75" t="str">
        <f t="shared" si="23"/>
        <v>Lesson 20:</v>
      </c>
      <c r="Z42" s="76" t="str">
        <f t="shared" si="38"/>
        <v>Analysis of</v>
      </c>
      <c r="AA42" s="77" t="str">
        <f t="shared" si="39"/>
        <v>Paired Data</v>
      </c>
    </row>
    <row r="43" spans="1:27" x14ac:dyDescent="0.25">
      <c r="A43" s="107">
        <v>41</v>
      </c>
      <c r="B43" s="68"/>
      <c r="C43" s="71"/>
      <c r="D43" s="63"/>
      <c r="E43" s="72"/>
      <c r="K43" s="95">
        <v>1</v>
      </c>
      <c r="L43" s="24">
        <v>21</v>
      </c>
      <c r="M43" s="89" t="str">
        <f t="shared" si="3"/>
        <v>Block 3 WPR</v>
      </c>
      <c r="N43" s="105" t="str">
        <f t="shared" ref="N43" si="51">IF(Q43="",IF($I$8="Y",IF($H$8="","",$H$8),IF(VLOOKUP(L43,$A$3:$E$42,3,FALSE)="","",VLOOKUP(L43,$A$3:$E$42,3,FALSE))),Q43)</f>
        <v xml:space="preserve">Lesson 21: </v>
      </c>
      <c r="O43" s="102" t="str">
        <f t="shared" si="36"/>
        <v>Block 3 WPR</v>
      </c>
      <c r="P43" s="103" t="str">
        <f t="shared" si="37"/>
        <v>In Class</v>
      </c>
      <c r="Q43" s="100"/>
      <c r="R43" s="78"/>
      <c r="S43" s="79"/>
      <c r="W43" s="24">
        <v>41</v>
      </c>
      <c r="X43" s="89" t="str">
        <f t="shared" si="6"/>
        <v>Block 3 WPR</v>
      </c>
      <c r="Y43" s="92" t="str">
        <f t="shared" si="23"/>
        <v xml:space="preserve">Lesson 21: </v>
      </c>
      <c r="Z43" s="84" t="str">
        <f t="shared" si="38"/>
        <v>Block 3 WPR</v>
      </c>
      <c r="AA43" s="86" t="str">
        <f t="shared" si="39"/>
        <v>In Class</v>
      </c>
    </row>
    <row r="44" spans="1:27" x14ac:dyDescent="0.25">
      <c r="A44" s="108">
        <v>42</v>
      </c>
      <c r="B44" s="69"/>
      <c r="C44" s="40"/>
      <c r="D44" s="41"/>
      <c r="E44" s="42"/>
      <c r="K44" s="96">
        <v>2</v>
      </c>
      <c r="L44" s="25">
        <v>21</v>
      </c>
      <c r="M44" s="90" t="str">
        <f t="shared" si="3"/>
        <v>Block 3 WPR</v>
      </c>
      <c r="N44" s="75" t="str">
        <f t="shared" ref="N44" si="52">IF(Q44="",IF($I$13="Y",IF($H$13="","",$H$13),IF(VLOOKUP(L44,$A$3:$E$42,3,FALSE)="","",VLOOKUP(L44,$A$3:$E$42,3,FALSE))),Q44)</f>
        <v xml:space="preserve">Lesson 21: </v>
      </c>
      <c r="O44" s="76" t="str">
        <f t="shared" si="36"/>
        <v>Block 3 WPR</v>
      </c>
      <c r="P44" s="77" t="str">
        <f t="shared" si="37"/>
        <v>In Class</v>
      </c>
      <c r="Q44" s="99"/>
      <c r="R44" s="41"/>
      <c r="S44" s="42"/>
      <c r="W44" s="25">
        <v>42</v>
      </c>
      <c r="X44" s="90" t="str">
        <f t="shared" si="6"/>
        <v>Block 3 WPR</v>
      </c>
      <c r="Y44" s="75" t="str">
        <f t="shared" si="0"/>
        <v xml:space="preserve">Lesson 21: </v>
      </c>
      <c r="Z44" s="76" t="str">
        <f t="shared" si="38"/>
        <v>Block 3 WPR</v>
      </c>
      <c r="AA44" s="77" t="str">
        <f t="shared" si="39"/>
        <v>In Class</v>
      </c>
    </row>
    <row r="45" spans="1:27" x14ac:dyDescent="0.25">
      <c r="A45" s="107">
        <v>43</v>
      </c>
      <c r="B45" s="68"/>
      <c r="C45" s="71"/>
      <c r="D45" s="63"/>
      <c r="E45" s="72"/>
      <c r="K45" s="95">
        <v>1</v>
      </c>
      <c r="L45" s="24">
        <v>22</v>
      </c>
      <c r="M45" s="89" t="str">
        <f t="shared" si="3"/>
        <v>Simple Linear Regression and Assign Course Project</v>
      </c>
      <c r="N45" s="105" t="str">
        <f t="shared" ref="N45" si="53">IF(Q45="",IF($I$8="Y",IF($H$8="","",$H$8),IF(VLOOKUP(L45,$A$3:$E$42,3,FALSE)="","",VLOOKUP(L45,$A$3:$E$42,3,FALSE))),Q45)</f>
        <v xml:space="preserve">Lesson 22: </v>
      </c>
      <c r="O45" s="102" t="str">
        <f t="shared" si="36"/>
        <v>Simple Linear Regression</v>
      </c>
      <c r="P45" s="103" t="str">
        <f t="shared" si="37"/>
        <v>and Assign Course Project</v>
      </c>
      <c r="Q45" s="100"/>
      <c r="R45" s="78"/>
      <c r="S45" s="79"/>
      <c r="W45" s="24">
        <v>43</v>
      </c>
      <c r="X45" s="89" t="str">
        <f t="shared" si="6"/>
        <v>Simple Linear Regression and Assign Course Project</v>
      </c>
      <c r="Y45" s="92" t="str">
        <f t="shared" si="0"/>
        <v xml:space="preserve">Lesson 22: </v>
      </c>
      <c r="Z45" s="84" t="str">
        <f t="shared" si="38"/>
        <v>Simple Linear Regression</v>
      </c>
      <c r="AA45" s="86" t="str">
        <f t="shared" si="39"/>
        <v>and Assign Course Project</v>
      </c>
    </row>
    <row r="46" spans="1:27" x14ac:dyDescent="0.25">
      <c r="A46" s="108">
        <v>44</v>
      </c>
      <c r="B46" s="69"/>
      <c r="C46" s="40"/>
      <c r="D46" s="41"/>
      <c r="E46" s="42"/>
      <c r="K46" s="96">
        <v>2</v>
      </c>
      <c r="L46" s="25">
        <v>22</v>
      </c>
      <c r="M46" s="90" t="str">
        <f t="shared" si="3"/>
        <v>Simple Linear Regression and Assign Course Project</v>
      </c>
      <c r="N46" s="75" t="str">
        <f t="shared" ref="N46" si="54">IF(Q46="",IF($I$13="Y",IF($H$13="","",$H$13),IF(VLOOKUP(L46,$A$3:$E$42,3,FALSE)="","",VLOOKUP(L46,$A$3:$E$42,3,FALSE))),Q46)</f>
        <v xml:space="preserve">Lesson 22: </v>
      </c>
      <c r="O46" s="76" t="str">
        <f t="shared" si="36"/>
        <v>Simple Linear Regression</v>
      </c>
      <c r="P46" s="77" t="str">
        <f t="shared" si="37"/>
        <v>and Assign Course Project</v>
      </c>
      <c r="Q46" s="99"/>
      <c r="R46" s="41"/>
      <c r="S46" s="42"/>
      <c r="W46" s="25">
        <v>44</v>
      </c>
      <c r="X46" s="90" t="str">
        <f t="shared" si="6"/>
        <v>Simple Linear Regression and Assign Course Project</v>
      </c>
      <c r="Y46" s="75" t="str">
        <f t="shared" si="0"/>
        <v xml:space="preserve">Lesson 22: </v>
      </c>
      <c r="Z46" s="76" t="str">
        <f t="shared" si="38"/>
        <v>Simple Linear Regression</v>
      </c>
      <c r="AA46" s="77" t="str">
        <f t="shared" si="39"/>
        <v>and Assign Course Project</v>
      </c>
    </row>
    <row r="47" spans="1:27" x14ac:dyDescent="0.25">
      <c r="A47" s="107">
        <v>45</v>
      </c>
      <c r="B47" s="68"/>
      <c r="C47" s="71"/>
      <c r="D47" s="63"/>
      <c r="E47" s="72"/>
      <c r="K47" s="95">
        <v>1</v>
      </c>
      <c r="L47" s="24">
        <v>23</v>
      </c>
      <c r="M47" s="89" t="str">
        <f t="shared" si="3"/>
        <v>Estimating Model Parameters and Inference on the Slope Parameter</v>
      </c>
      <c r="N47" s="105" t="str">
        <f t="shared" ref="N47" si="55">IF(Q47="",IF($I$8="Y",IF($H$8="","",$H$8),IF(VLOOKUP(L47,$A$3:$E$42,3,FALSE)="","",VLOOKUP(L47,$A$3:$E$42,3,FALSE))),Q47)</f>
        <v xml:space="preserve">Lesson 23: </v>
      </c>
      <c r="O47" s="102" t="str">
        <f t="shared" si="36"/>
        <v>Estim./Infer. on Slope Parameter</v>
      </c>
      <c r="P47" s="103" t="str">
        <f t="shared" si="37"/>
        <v>Project Proposal due</v>
      </c>
      <c r="Q47" s="100"/>
      <c r="R47" s="78"/>
      <c r="S47" s="79"/>
      <c r="W47" s="24">
        <v>45</v>
      </c>
      <c r="X47" s="89" t="str">
        <f t="shared" si="6"/>
        <v>Estimating Model Parameters and Inference on the Slope Parameter</v>
      </c>
      <c r="Y47" s="92" t="str">
        <f t="shared" si="0"/>
        <v xml:space="preserve">Lesson 23: </v>
      </c>
      <c r="Z47" s="84" t="str">
        <f t="shared" si="38"/>
        <v>Estim./Infer. on Slope Parameter</v>
      </c>
      <c r="AA47" s="86" t="str">
        <f t="shared" si="39"/>
        <v>Project Proposal due</v>
      </c>
    </row>
    <row r="48" spans="1:27" x14ac:dyDescent="0.25">
      <c r="A48" s="108">
        <v>46</v>
      </c>
      <c r="B48" s="69"/>
      <c r="C48" s="40"/>
      <c r="D48" s="41"/>
      <c r="E48" s="42"/>
      <c r="K48" s="96">
        <v>2</v>
      </c>
      <c r="L48" s="25">
        <v>23</v>
      </c>
      <c r="M48" s="90" t="str">
        <f t="shared" si="3"/>
        <v>Estimating Model Parameters and Inference on the Slope Parameter</v>
      </c>
      <c r="N48" s="75" t="str">
        <f t="shared" ref="N48" si="56">IF(Q48="",IF($I$13="Y",IF($H$13="","",$H$13),IF(VLOOKUP(L48,$A$3:$E$42,3,FALSE)="","",VLOOKUP(L48,$A$3:$E$42,3,FALSE))),Q48)</f>
        <v xml:space="preserve">Lesson 23: </v>
      </c>
      <c r="O48" s="76" t="str">
        <f t="shared" si="36"/>
        <v>Estim./Infer. on Slope Parameter</v>
      </c>
      <c r="P48" s="77" t="str">
        <f t="shared" si="37"/>
        <v>Project Proposal due</v>
      </c>
      <c r="Q48" s="99"/>
      <c r="R48" s="41"/>
      <c r="S48" s="42"/>
      <c r="W48" s="25">
        <v>46</v>
      </c>
      <c r="X48" s="90" t="str">
        <f t="shared" si="6"/>
        <v>Estimating Model Parameters and Inference on the Slope Parameter</v>
      </c>
      <c r="Y48" s="75" t="str">
        <f t="shared" si="0"/>
        <v xml:space="preserve">Lesson 23: </v>
      </c>
      <c r="Z48" s="76" t="str">
        <f t="shared" si="38"/>
        <v>Estim./Infer. on Slope Parameter</v>
      </c>
      <c r="AA48" s="77" t="str">
        <f t="shared" si="39"/>
        <v>Project Proposal due</v>
      </c>
    </row>
    <row r="49" spans="1:27" x14ac:dyDescent="0.25">
      <c r="A49" s="107">
        <v>47</v>
      </c>
      <c r="B49" s="68"/>
      <c r="C49" s="71"/>
      <c r="D49" s="63"/>
      <c r="E49" s="72"/>
      <c r="K49" s="95">
        <v>1</v>
      </c>
      <c r="L49" s="24">
        <v>24</v>
      </c>
      <c r="M49" s="89" t="str">
        <f t="shared" si="3"/>
        <v>Assessing Model Adequacy</v>
      </c>
      <c r="N49" s="105" t="str">
        <f t="shared" ref="N49" si="57">IF(Q49="",IF($I$8="Y",IF($H$8="","",$H$8),IF(VLOOKUP(L49,$A$3:$E$42,3,FALSE)="","",VLOOKUP(L49,$A$3:$E$42,3,FALSE))),Q49)</f>
        <v xml:space="preserve">Lesson 24: </v>
      </c>
      <c r="O49" s="102" t="str">
        <f t="shared" si="36"/>
        <v>Assessing Model</v>
      </c>
      <c r="P49" s="103" t="str">
        <f t="shared" si="37"/>
        <v>Adequacy</v>
      </c>
      <c r="Q49" s="100"/>
      <c r="R49" s="78"/>
      <c r="S49" s="79"/>
      <c r="W49" s="24">
        <v>47</v>
      </c>
      <c r="X49" s="89" t="str">
        <f t="shared" si="6"/>
        <v>Assessing Model Adequacy</v>
      </c>
      <c r="Y49" s="92" t="str">
        <f t="shared" si="0"/>
        <v xml:space="preserve">Lesson 24: </v>
      </c>
      <c r="Z49" s="84" t="str">
        <f t="shared" si="38"/>
        <v>Assessing Model</v>
      </c>
      <c r="AA49" s="86" t="str">
        <f t="shared" si="39"/>
        <v>Adequacy</v>
      </c>
    </row>
    <row r="50" spans="1:27" x14ac:dyDescent="0.25">
      <c r="A50" s="108">
        <v>48</v>
      </c>
      <c r="B50" s="69"/>
      <c r="C50" s="40"/>
      <c r="D50" s="41"/>
      <c r="E50" s="42"/>
      <c r="K50" s="96">
        <v>2</v>
      </c>
      <c r="L50" s="25">
        <v>24</v>
      </c>
      <c r="M50" s="90" t="str">
        <f t="shared" si="3"/>
        <v>Assessing Model Adequacy</v>
      </c>
      <c r="N50" s="75" t="str">
        <f t="shared" ref="N50" si="58">IF(Q50="",IF($I$13="Y",IF($H$13="","",$H$13),IF(VLOOKUP(L50,$A$3:$E$42,3,FALSE)="","",VLOOKUP(L50,$A$3:$E$42,3,FALSE))),Q50)</f>
        <v xml:space="preserve">Lesson 24: </v>
      </c>
      <c r="O50" s="76" t="str">
        <f t="shared" si="36"/>
        <v>Assessing Model</v>
      </c>
      <c r="P50" s="77" t="str">
        <f t="shared" si="37"/>
        <v>Adequacy</v>
      </c>
      <c r="Q50" s="99"/>
      <c r="R50" s="41"/>
      <c r="S50" s="42"/>
      <c r="W50" s="25">
        <v>48</v>
      </c>
      <c r="X50" s="90" t="str">
        <f t="shared" si="6"/>
        <v>Assessing Model Adequacy</v>
      </c>
      <c r="Y50" s="75" t="str">
        <f t="shared" si="0"/>
        <v xml:space="preserve">Lesson 24: </v>
      </c>
      <c r="Z50" s="76" t="str">
        <f t="shared" si="38"/>
        <v>Assessing Model</v>
      </c>
      <c r="AA50" s="77" t="str">
        <f t="shared" si="39"/>
        <v>Adequacy</v>
      </c>
    </row>
    <row r="51" spans="1:27" x14ac:dyDescent="0.25">
      <c r="A51" s="107">
        <v>49</v>
      </c>
      <c r="B51" s="68"/>
      <c r="C51" s="71"/>
      <c r="D51" s="63"/>
      <c r="E51" s="72"/>
      <c r="K51" s="95">
        <v>1</v>
      </c>
      <c r="L51" s="24">
        <v>25</v>
      </c>
      <c r="M51" s="89" t="str">
        <f t="shared" si="3"/>
        <v>Multiple Regression Analysis</v>
      </c>
      <c r="N51" s="105" t="str">
        <f t="shared" ref="N51" si="59">IF(Q51="",IF($I$8="Y",IF($H$8="","",$H$8),IF(VLOOKUP(L51,$A$3:$E$42,3,FALSE)="","",VLOOKUP(L51,$A$3:$E$42,3,FALSE))),Q51)</f>
        <v>Lesson 25:</v>
      </c>
      <c r="O51" s="102" t="str">
        <f t="shared" si="36"/>
        <v>Multiple Regression</v>
      </c>
      <c r="P51" s="103" t="str">
        <f t="shared" si="37"/>
        <v>Analysis</v>
      </c>
      <c r="Q51" s="100"/>
      <c r="R51" s="78"/>
      <c r="S51" s="79"/>
      <c r="W51" s="24">
        <v>49</v>
      </c>
      <c r="X51" s="89" t="str">
        <f t="shared" si="6"/>
        <v>Multiple Regression Analysis</v>
      </c>
      <c r="Y51" s="92" t="str">
        <f t="shared" si="0"/>
        <v>Lesson 25:</v>
      </c>
      <c r="Z51" s="84" t="str">
        <f t="shared" si="38"/>
        <v>Multiple Regression</v>
      </c>
      <c r="AA51" s="86" t="str">
        <f t="shared" si="39"/>
        <v>Analysis</v>
      </c>
    </row>
    <row r="52" spans="1:27" x14ac:dyDescent="0.25">
      <c r="A52" s="108">
        <v>50</v>
      </c>
      <c r="B52" s="69"/>
      <c r="C52" s="40"/>
      <c r="D52" s="41"/>
      <c r="E52" s="42"/>
      <c r="K52" s="96">
        <v>2</v>
      </c>
      <c r="L52" s="25">
        <v>25</v>
      </c>
      <c r="M52" s="90" t="str">
        <f t="shared" si="3"/>
        <v>Multiple Regression Analysis</v>
      </c>
      <c r="N52" s="75" t="str">
        <f t="shared" ref="N52" si="60">IF(Q52="",IF($I$13="Y",IF($H$13="","",$H$13),IF(VLOOKUP(L52,$A$3:$E$42,3,FALSE)="","",VLOOKUP(L52,$A$3:$E$42,3,FALSE))),Q52)</f>
        <v>Lesson 25:</v>
      </c>
      <c r="O52" s="76" t="str">
        <f t="shared" si="36"/>
        <v>Multiple Regression</v>
      </c>
      <c r="P52" s="77" t="str">
        <f t="shared" si="37"/>
        <v>Analysis</v>
      </c>
      <c r="Q52" s="99"/>
      <c r="R52" s="41"/>
      <c r="S52" s="42"/>
      <c r="W52" s="25">
        <v>50</v>
      </c>
      <c r="X52" s="90" t="str">
        <f t="shared" si="6"/>
        <v>Multiple Regression Analysis</v>
      </c>
      <c r="Y52" s="75" t="str">
        <f t="shared" si="0"/>
        <v>Lesson 25:</v>
      </c>
      <c r="Z52" s="76" t="str">
        <f t="shared" si="38"/>
        <v>Multiple Regression</v>
      </c>
      <c r="AA52" s="77" t="str">
        <f t="shared" si="39"/>
        <v>Analysis</v>
      </c>
    </row>
    <row r="53" spans="1:27" x14ac:dyDescent="0.25">
      <c r="A53" s="107">
        <v>51</v>
      </c>
      <c r="B53" s="68"/>
      <c r="C53" s="71"/>
      <c r="D53" s="63"/>
      <c r="E53" s="72"/>
      <c r="K53" s="95">
        <v>1</v>
      </c>
      <c r="L53" s="24">
        <v>26</v>
      </c>
      <c r="M53" s="89" t="str">
        <f t="shared" si="3"/>
        <v>Polynomial Regression</v>
      </c>
      <c r="N53" s="105" t="str">
        <f t="shared" ref="N53" si="61">IF(Q53="",IF($I$8="Y",IF($H$8="","",$H$8),IF(VLOOKUP(L53,$A$3:$E$42,3,FALSE)="","",VLOOKUP(L53,$A$3:$E$42,3,FALSE))),Q53)</f>
        <v xml:space="preserve">Lesson 26: </v>
      </c>
      <c r="O53" s="102" t="str">
        <f t="shared" si="36"/>
        <v>Polynomial</v>
      </c>
      <c r="P53" s="103" t="str">
        <f t="shared" si="37"/>
        <v>Regression</v>
      </c>
      <c r="Q53" s="100"/>
      <c r="R53" s="78"/>
      <c r="S53" s="79"/>
      <c r="W53" s="24">
        <v>51</v>
      </c>
      <c r="X53" s="89" t="str">
        <f t="shared" si="6"/>
        <v>Polynomial Regression</v>
      </c>
      <c r="Y53" s="92" t="str">
        <f t="shared" si="0"/>
        <v xml:space="preserve">Lesson 26: </v>
      </c>
      <c r="Z53" s="84" t="str">
        <f t="shared" si="38"/>
        <v>Polynomial</v>
      </c>
      <c r="AA53" s="86" t="str">
        <f t="shared" si="39"/>
        <v>Regression</v>
      </c>
    </row>
    <row r="54" spans="1:27" x14ac:dyDescent="0.25">
      <c r="A54" s="108">
        <v>52</v>
      </c>
      <c r="B54" s="69"/>
      <c r="C54" s="40"/>
      <c r="D54" s="41"/>
      <c r="E54" s="42"/>
      <c r="K54" s="96">
        <v>2</v>
      </c>
      <c r="L54" s="25">
        <v>26</v>
      </c>
      <c r="M54" s="90" t="str">
        <f t="shared" si="3"/>
        <v>Polynomial Regression</v>
      </c>
      <c r="N54" s="75" t="str">
        <f t="shared" ref="N54" si="62">IF(Q54="",IF($I$13="Y",IF($H$13="","",$H$13),IF(VLOOKUP(L54,$A$3:$E$42,3,FALSE)="","",VLOOKUP(L54,$A$3:$E$42,3,FALSE))),Q54)</f>
        <v xml:space="preserve">Lesson 26: </v>
      </c>
      <c r="O54" s="76" t="str">
        <f t="shared" si="36"/>
        <v>Polynomial</v>
      </c>
      <c r="P54" s="77" t="str">
        <f t="shared" si="37"/>
        <v>Regression</v>
      </c>
      <c r="Q54" s="99"/>
      <c r="R54" s="41"/>
      <c r="S54" s="42"/>
      <c r="W54" s="25">
        <v>52</v>
      </c>
      <c r="X54" s="90" t="str">
        <f t="shared" si="6"/>
        <v>Polynomial Regression</v>
      </c>
      <c r="Y54" s="75" t="str">
        <f t="shared" si="0"/>
        <v xml:space="preserve">Lesson 26: </v>
      </c>
      <c r="Z54" s="76" t="str">
        <f t="shared" si="38"/>
        <v>Polynomial</v>
      </c>
      <c r="AA54" s="77" t="str">
        <f t="shared" si="39"/>
        <v>Regression</v>
      </c>
    </row>
    <row r="55" spans="1:27" x14ac:dyDescent="0.25">
      <c r="A55" s="107">
        <v>53</v>
      </c>
      <c r="B55" s="68"/>
      <c r="C55" s="71"/>
      <c r="D55" s="63"/>
      <c r="E55" s="72"/>
      <c r="K55" s="95">
        <v>1</v>
      </c>
      <c r="L55" s="24">
        <v>27</v>
      </c>
      <c r="M55" s="89" t="str">
        <f t="shared" si="3"/>
        <v>Course Project IPR</v>
      </c>
      <c r="N55" s="105" t="str">
        <f t="shared" ref="N55" si="63">IF(Q55="",IF($I$8="Y",IF($H$8="","",$H$8),IF(VLOOKUP(L55,$A$3:$E$42,3,FALSE)="","",VLOOKUP(L55,$A$3:$E$42,3,FALSE))),Q55)</f>
        <v xml:space="preserve">Lesson 27: </v>
      </c>
      <c r="O55" s="102" t="str">
        <f t="shared" si="36"/>
        <v>Course Project IPR</v>
      </c>
      <c r="P55" s="103" t="str">
        <f t="shared" si="37"/>
        <v/>
      </c>
      <c r="Q55" s="100"/>
      <c r="R55" s="78"/>
      <c r="S55" s="79"/>
      <c r="W55" s="24">
        <v>53</v>
      </c>
      <c r="X55" s="89" t="str">
        <f t="shared" si="6"/>
        <v>Course Project IPR</v>
      </c>
      <c r="Y55" s="92" t="str">
        <f t="shared" si="0"/>
        <v xml:space="preserve">Lesson 27: </v>
      </c>
      <c r="Z55" s="84" t="str">
        <f t="shared" si="38"/>
        <v>Course Project IPR</v>
      </c>
      <c r="AA55" s="86" t="str">
        <f t="shared" si="39"/>
        <v/>
      </c>
    </row>
    <row r="56" spans="1:27" x14ac:dyDescent="0.25">
      <c r="A56" s="108">
        <v>54</v>
      </c>
      <c r="B56" s="69"/>
      <c r="C56" s="40"/>
      <c r="D56" s="41"/>
      <c r="E56" s="42"/>
      <c r="K56" s="96">
        <v>2</v>
      </c>
      <c r="L56" s="25">
        <v>27</v>
      </c>
      <c r="M56" s="90" t="str">
        <f t="shared" si="3"/>
        <v>Course Project IPR</v>
      </c>
      <c r="N56" s="75" t="str">
        <f t="shared" ref="N56" si="64">IF(Q56="",IF($I$13="Y",IF($H$13="","",$H$13),IF(VLOOKUP(L56,$A$3:$E$42,3,FALSE)="","",VLOOKUP(L56,$A$3:$E$42,3,FALSE))),Q56)</f>
        <v xml:space="preserve">Lesson 27: </v>
      </c>
      <c r="O56" s="76" t="str">
        <f t="shared" si="36"/>
        <v>Course Project IPR</v>
      </c>
      <c r="P56" s="77" t="str">
        <f t="shared" si="37"/>
        <v/>
      </c>
      <c r="Q56" s="99"/>
      <c r="R56" s="41"/>
      <c r="S56" s="42"/>
      <c r="W56" s="25">
        <v>54</v>
      </c>
      <c r="X56" s="90" t="str">
        <f t="shared" si="6"/>
        <v>Course Project IPR</v>
      </c>
      <c r="Y56" s="75" t="str">
        <f t="shared" si="0"/>
        <v xml:space="preserve">Lesson 27: </v>
      </c>
      <c r="Z56" s="76" t="str">
        <f t="shared" si="38"/>
        <v>Course Project IPR</v>
      </c>
      <c r="AA56" s="77" t="str">
        <f t="shared" si="39"/>
        <v/>
      </c>
    </row>
    <row r="57" spans="1:27" x14ac:dyDescent="0.25">
      <c r="A57" s="107">
        <v>55</v>
      </c>
      <c r="B57" s="68"/>
      <c r="C57" s="71"/>
      <c r="D57" s="63"/>
      <c r="E57" s="72"/>
      <c r="K57" s="95">
        <v>1</v>
      </c>
      <c r="L57" s="24">
        <v>28</v>
      </c>
      <c r="M57" s="89" t="str">
        <f t="shared" si="3"/>
        <v>In Class Writing Workshop</v>
      </c>
      <c r="N57" s="105" t="str">
        <f t="shared" ref="N57" si="65">IF(Q57="",IF($I$8="Y",IF($H$8="","",$H$8),IF(VLOOKUP(L57,$A$3:$E$42,3,FALSE)="","",VLOOKUP(L57,$A$3:$E$42,3,FALSE))),Q57)</f>
        <v>Lesson 28:</v>
      </c>
      <c r="O57" s="102" t="str">
        <f t="shared" si="36"/>
        <v>In Class</v>
      </c>
      <c r="P57" s="103" t="str">
        <f t="shared" si="37"/>
        <v>Writing Workshop</v>
      </c>
      <c r="Q57" s="100"/>
      <c r="R57" s="78"/>
      <c r="S57" s="79"/>
      <c r="W57" s="24">
        <v>55</v>
      </c>
      <c r="X57" s="89" t="str">
        <f t="shared" si="6"/>
        <v>In Class Writing Workshop</v>
      </c>
      <c r="Y57" s="92" t="str">
        <f t="shared" si="0"/>
        <v>Lesson 28:</v>
      </c>
      <c r="Z57" s="84" t="str">
        <f t="shared" si="38"/>
        <v>In Class</v>
      </c>
      <c r="AA57" s="86" t="str">
        <f t="shared" si="39"/>
        <v>Writing Workshop</v>
      </c>
    </row>
    <row r="58" spans="1:27" x14ac:dyDescent="0.25">
      <c r="A58" s="108">
        <v>56</v>
      </c>
      <c r="B58" s="69"/>
      <c r="C58" s="40"/>
      <c r="D58" s="41"/>
      <c r="E58" s="42"/>
      <c r="K58" s="96">
        <v>2</v>
      </c>
      <c r="L58" s="25">
        <v>28</v>
      </c>
      <c r="M58" s="90" t="str">
        <f t="shared" si="3"/>
        <v>In Class Writing Workshop</v>
      </c>
      <c r="N58" s="75" t="str">
        <f t="shared" ref="N58" si="66">IF(Q58="",IF($I$13="Y",IF($H$13="","",$H$13),IF(VLOOKUP(L58,$A$3:$E$42,3,FALSE)="","",VLOOKUP(L58,$A$3:$E$42,3,FALSE))),Q58)</f>
        <v>Lesson 28:</v>
      </c>
      <c r="O58" s="76" t="str">
        <f t="shared" si="36"/>
        <v>In Class</v>
      </c>
      <c r="P58" s="77" t="str">
        <f t="shared" si="37"/>
        <v>Writing Workshop</v>
      </c>
      <c r="Q58" s="99"/>
      <c r="R58" s="41"/>
      <c r="S58" s="42"/>
      <c r="W58" s="25">
        <v>56</v>
      </c>
      <c r="X58" s="90" t="str">
        <f t="shared" si="6"/>
        <v>In Class Writing Workshop</v>
      </c>
      <c r="Y58" s="75" t="str">
        <f t="shared" si="0"/>
        <v>Lesson 28:</v>
      </c>
      <c r="Z58" s="76" t="str">
        <f t="shared" si="38"/>
        <v>In Class</v>
      </c>
      <c r="AA58" s="77" t="str">
        <f t="shared" si="39"/>
        <v>Writing Workshop</v>
      </c>
    </row>
    <row r="59" spans="1:27" x14ac:dyDescent="0.25">
      <c r="A59" s="107">
        <v>57</v>
      </c>
      <c r="B59" s="68"/>
      <c r="C59" s="71"/>
      <c r="D59" s="63"/>
      <c r="E59" s="72"/>
      <c r="K59" s="95">
        <v>1</v>
      </c>
      <c r="L59" s="24">
        <v>29</v>
      </c>
      <c r="M59" s="89" t="str">
        <f t="shared" si="3"/>
        <v xml:space="preserve">Course Project </v>
      </c>
      <c r="N59" s="105" t="str">
        <f t="shared" ref="N59" si="67">IF(Q59="",IF($I$8="Y",IF($H$8="","",$H$8),IF(VLOOKUP(L59,$A$3:$E$42,3,FALSE)="","",VLOOKUP(L59,$A$3:$E$42,3,FALSE))),Q59)</f>
        <v>Lesson 29:</v>
      </c>
      <c r="O59" s="102" t="str">
        <f t="shared" si="36"/>
        <v>Course Project Oral Presentations</v>
      </c>
      <c r="P59" s="103" t="str">
        <f t="shared" si="37"/>
        <v>Project Tech Report due</v>
      </c>
      <c r="Q59" s="100"/>
      <c r="R59" s="78"/>
      <c r="S59" s="79"/>
      <c r="W59" s="24">
        <v>57</v>
      </c>
      <c r="X59" s="89" t="str">
        <f t="shared" si="6"/>
        <v xml:space="preserve">Course Project </v>
      </c>
      <c r="Y59" s="92" t="str">
        <f t="shared" si="0"/>
        <v>Lesson 29:</v>
      </c>
      <c r="Z59" s="84" t="str">
        <f t="shared" si="38"/>
        <v>Course Project Oral Presentations</v>
      </c>
      <c r="AA59" s="86" t="str">
        <f t="shared" si="39"/>
        <v>Project Tech Report due</v>
      </c>
    </row>
    <row r="60" spans="1:27" x14ac:dyDescent="0.25">
      <c r="A60" s="108">
        <v>58</v>
      </c>
      <c r="B60" s="69"/>
      <c r="C60" s="40"/>
      <c r="D60" s="41"/>
      <c r="E60" s="42"/>
      <c r="K60" s="96">
        <v>2</v>
      </c>
      <c r="L60" s="25">
        <v>29</v>
      </c>
      <c r="M60" s="90" t="str">
        <f t="shared" si="3"/>
        <v xml:space="preserve">Course Project </v>
      </c>
      <c r="N60" s="75" t="str">
        <f t="shared" ref="N60" si="68">IF(Q60="",IF($I$13="Y",IF($H$13="","",$H$13),IF(VLOOKUP(L60,$A$3:$E$42,3,FALSE)="","",VLOOKUP(L60,$A$3:$E$42,3,FALSE))),Q60)</f>
        <v>Lesson 29:</v>
      </c>
      <c r="O60" s="76" t="str">
        <f t="shared" si="36"/>
        <v>Course Project Oral Presentations</v>
      </c>
      <c r="P60" s="77" t="str">
        <f t="shared" si="37"/>
        <v>Project Tech Report due</v>
      </c>
      <c r="Q60" s="99"/>
      <c r="R60" s="41"/>
      <c r="S60" s="42"/>
      <c r="W60" s="25">
        <v>58</v>
      </c>
      <c r="X60" s="90" t="str">
        <f t="shared" si="6"/>
        <v xml:space="preserve">Course Project </v>
      </c>
      <c r="Y60" s="75" t="str">
        <f t="shared" si="0"/>
        <v>Lesson 29:</v>
      </c>
      <c r="Z60" s="76" t="str">
        <f t="shared" si="38"/>
        <v>Course Project Oral Presentations</v>
      </c>
      <c r="AA60" s="77" t="str">
        <f t="shared" si="39"/>
        <v>Project Tech Report due</v>
      </c>
    </row>
    <row r="61" spans="1:27" x14ac:dyDescent="0.25">
      <c r="A61" s="107">
        <v>59</v>
      </c>
      <c r="B61" s="68"/>
      <c r="C61" s="71"/>
      <c r="D61" s="63"/>
      <c r="E61" s="72"/>
      <c r="K61" s="95">
        <v>1</v>
      </c>
      <c r="L61" s="24">
        <v>30</v>
      </c>
      <c r="M61" s="89" t="str">
        <f t="shared" si="3"/>
        <v xml:space="preserve">Course Project </v>
      </c>
      <c r="N61" s="105" t="str">
        <f t="shared" ref="N61" si="69">IF(Q61="",IF($I$8="Y",IF($H$8="","",$H$8),IF(VLOOKUP(L61,$A$3:$E$42,3,FALSE)="","",VLOOKUP(L61,$A$3:$E$42,3,FALSE))),Q61)</f>
        <v xml:space="preserve">Lesson 30: </v>
      </c>
      <c r="O61" s="102" t="str">
        <f t="shared" si="36"/>
        <v xml:space="preserve">Course Project </v>
      </c>
      <c r="P61" s="103" t="str">
        <f t="shared" si="37"/>
        <v>Oral Presentations</v>
      </c>
      <c r="Q61" s="100"/>
      <c r="R61" s="78"/>
      <c r="S61" s="79"/>
      <c r="W61" s="24">
        <v>59</v>
      </c>
      <c r="X61" s="89" t="str">
        <f t="shared" si="6"/>
        <v xml:space="preserve">Course Project </v>
      </c>
      <c r="Y61" s="92" t="str">
        <f t="shared" si="0"/>
        <v xml:space="preserve">Lesson 30: </v>
      </c>
      <c r="Z61" s="84" t="str">
        <f t="shared" si="38"/>
        <v xml:space="preserve">Course Project </v>
      </c>
      <c r="AA61" s="86" t="str">
        <f t="shared" si="39"/>
        <v>Oral Presentations</v>
      </c>
    </row>
    <row r="62" spans="1:27" x14ac:dyDescent="0.25">
      <c r="A62" s="108">
        <v>60</v>
      </c>
      <c r="B62" s="69"/>
      <c r="C62" s="40"/>
      <c r="D62" s="41"/>
      <c r="E62" s="42"/>
      <c r="K62" s="96">
        <v>2</v>
      </c>
      <c r="L62" s="25">
        <v>30</v>
      </c>
      <c r="M62" s="90" t="str">
        <f t="shared" si="3"/>
        <v xml:space="preserve">Course Project </v>
      </c>
      <c r="N62" s="75" t="str">
        <f t="shared" ref="N62" si="70">IF(Q62="",IF($I$13="Y",IF($H$13="","",$H$13),IF(VLOOKUP(L62,$A$3:$E$42,3,FALSE)="","",VLOOKUP(L62,$A$3:$E$42,3,FALSE))),Q62)</f>
        <v xml:space="preserve">Lesson 30: </v>
      </c>
      <c r="O62" s="76" t="str">
        <f t="shared" si="36"/>
        <v xml:space="preserve">Course Project </v>
      </c>
      <c r="P62" s="77" t="str">
        <f t="shared" si="37"/>
        <v>Oral Presentations</v>
      </c>
      <c r="Q62" s="99"/>
      <c r="R62" s="41"/>
      <c r="S62" s="42"/>
      <c r="W62" s="25">
        <v>60</v>
      </c>
      <c r="X62" s="90" t="str">
        <f t="shared" si="6"/>
        <v xml:space="preserve">Course Project </v>
      </c>
      <c r="Y62" s="75" t="str">
        <f t="shared" si="0"/>
        <v xml:space="preserve">Lesson 30: </v>
      </c>
      <c r="Z62" s="76" t="str">
        <f t="shared" si="38"/>
        <v xml:space="preserve">Course Project </v>
      </c>
      <c r="AA62" s="77" t="str">
        <f t="shared" si="39"/>
        <v>Oral Presentations</v>
      </c>
    </row>
    <row r="63" spans="1:27" x14ac:dyDescent="0.25">
      <c r="A63" s="107">
        <v>61</v>
      </c>
      <c r="B63" s="68"/>
      <c r="C63" s="71"/>
      <c r="D63" s="63"/>
      <c r="E63" s="72"/>
      <c r="K63" s="95">
        <v>1</v>
      </c>
      <c r="L63" s="24">
        <v>31</v>
      </c>
      <c r="M63" s="89" t="str">
        <f t="shared" si="3"/>
        <v>Course Summary</v>
      </c>
      <c r="N63" s="105" t="str">
        <f t="shared" ref="N63" si="71">IF(Q63="",IF($I$8="Y",IF($H$8="","",$H$8),IF(VLOOKUP(L63,$A$3:$E$42,3,FALSE)="","",VLOOKUP(L63,$A$3:$E$42,3,FALSE))),Q63)</f>
        <v>Lesson 31:</v>
      </c>
      <c r="O63" s="102" t="str">
        <f t="shared" ref="O63:O82" si="72">IF(R63="",IF($I$9="Y",IF($H$9="","",$H$9),IF(VLOOKUP(L63,$A$3:$E$42,4,FALSE)="","",VLOOKUP(L63,$A$3:$E$42,4,FALSE))),R63)</f>
        <v>Course Summary</v>
      </c>
      <c r="P63" s="103" t="str">
        <f t="shared" ref="P63:P82" si="73">IF(S63="",IF($I$10="Y",IF($H$10="","",$H$10),IF(VLOOKUP(L63,$A$3:$E$42,5,FALSE)="","",VLOOKUP(L63,$A$3:$E$42,5,FALSE))),S63)</f>
        <v/>
      </c>
      <c r="Q63" s="100"/>
      <c r="R63" s="78"/>
      <c r="S63" s="79"/>
      <c r="W63" s="24">
        <v>61</v>
      </c>
      <c r="X63" s="89" t="str">
        <f t="shared" si="6"/>
        <v>Course Summary</v>
      </c>
      <c r="Y63" s="92" t="str">
        <f t="shared" si="0"/>
        <v>Lesson 31:</v>
      </c>
      <c r="Z63" s="84" t="str">
        <f t="shared" ref="Z63:Z82" si="74">IF($I$3="Y",IF(O63="","",O63),IF(D63="","",D63))</f>
        <v>Course Summary</v>
      </c>
      <c r="AA63" s="86" t="str">
        <f t="shared" ref="AA63:AA82" si="75">IF($I$3="Y",IF(P63="","",P63),IF(E63="","",E63))</f>
        <v/>
      </c>
    </row>
    <row r="64" spans="1:27" x14ac:dyDescent="0.25">
      <c r="A64" s="108">
        <v>62</v>
      </c>
      <c r="B64" s="69"/>
      <c r="C64" s="40"/>
      <c r="D64" s="41"/>
      <c r="E64" s="42"/>
      <c r="K64" s="96">
        <v>2</v>
      </c>
      <c r="L64" s="25">
        <v>31</v>
      </c>
      <c r="M64" s="90" t="str">
        <f t="shared" si="3"/>
        <v>Course Summary</v>
      </c>
      <c r="N64" s="75" t="str">
        <f t="shared" ref="N64" si="76">IF(Q64="",IF($I$13="Y",IF($H$13="","",$H$13),IF(VLOOKUP(L64,$A$3:$E$42,3,FALSE)="","",VLOOKUP(L64,$A$3:$E$42,3,FALSE))),Q64)</f>
        <v>Lesson 31:</v>
      </c>
      <c r="O64" s="76" t="str">
        <f t="shared" si="72"/>
        <v>Course Summary</v>
      </c>
      <c r="P64" s="77" t="str">
        <f t="shared" si="73"/>
        <v/>
      </c>
      <c r="Q64" s="99"/>
      <c r="R64" s="41"/>
      <c r="S64" s="42"/>
      <c r="W64" s="25">
        <v>62</v>
      </c>
      <c r="X64" s="90" t="str">
        <f t="shared" si="6"/>
        <v>Course Summary</v>
      </c>
      <c r="Y64" s="75" t="str">
        <f t="shared" si="0"/>
        <v>Lesson 31:</v>
      </c>
      <c r="Z64" s="76" t="str">
        <f t="shared" si="74"/>
        <v>Course Summary</v>
      </c>
      <c r="AA64" s="77" t="str">
        <f t="shared" si="75"/>
        <v/>
      </c>
    </row>
    <row r="65" spans="1:27" x14ac:dyDescent="0.25">
      <c r="A65" s="107">
        <v>63</v>
      </c>
      <c r="B65" s="68"/>
      <c r="C65" s="71"/>
      <c r="D65" s="63"/>
      <c r="E65" s="72"/>
      <c r="K65" s="95">
        <v>1</v>
      </c>
      <c r="L65" s="24">
        <v>32</v>
      </c>
      <c r="M65" s="89" t="str">
        <f t="shared" si="3"/>
        <v>Block 2 WPR</v>
      </c>
      <c r="N65" s="105" t="str">
        <f t="shared" ref="N65" si="77">IF(Q65="",IF($I$8="Y",IF($H$8="","",$H$8),IF(VLOOKUP(L65,$A$3:$E$42,3,FALSE)="","",VLOOKUP(L65,$A$3:$E$42,3,FALSE))),Q65)</f>
        <v xml:space="preserve">Lesson 32: </v>
      </c>
      <c r="O65" s="102" t="str">
        <f t="shared" si="72"/>
        <v>Block 2 WPR</v>
      </c>
      <c r="P65" s="103" t="str">
        <f t="shared" si="73"/>
        <v>In Class</v>
      </c>
      <c r="Q65" s="100"/>
      <c r="R65" s="78"/>
      <c r="S65" s="79"/>
      <c r="W65" s="24">
        <v>63</v>
      </c>
      <c r="X65" s="89" t="str">
        <f t="shared" si="6"/>
        <v>Block 2 WPR</v>
      </c>
      <c r="Y65" s="92" t="str">
        <f t="shared" si="0"/>
        <v xml:space="preserve">Lesson 32: </v>
      </c>
      <c r="Z65" s="84" t="str">
        <f t="shared" si="74"/>
        <v>Block 2 WPR</v>
      </c>
      <c r="AA65" s="86" t="str">
        <f t="shared" si="75"/>
        <v>In Class</v>
      </c>
    </row>
    <row r="66" spans="1:27" x14ac:dyDescent="0.25">
      <c r="A66" s="108">
        <v>64</v>
      </c>
      <c r="B66" s="69"/>
      <c r="C66" s="40"/>
      <c r="D66" s="41"/>
      <c r="E66" s="42"/>
      <c r="K66" s="96">
        <v>2</v>
      </c>
      <c r="L66" s="25">
        <v>32</v>
      </c>
      <c r="M66" s="90" t="str">
        <f t="shared" si="3"/>
        <v>Block 2 WPR</v>
      </c>
      <c r="N66" s="75" t="str">
        <f t="shared" ref="N66" si="78">IF(Q66="",IF($I$13="Y",IF($H$13="","",$H$13),IF(VLOOKUP(L66,$A$3:$E$42,3,FALSE)="","",VLOOKUP(L66,$A$3:$E$42,3,FALSE))),Q66)</f>
        <v xml:space="preserve">Lesson 32: </v>
      </c>
      <c r="O66" s="76" t="str">
        <f t="shared" si="72"/>
        <v>Block 2 WPR</v>
      </c>
      <c r="P66" s="77" t="str">
        <f t="shared" si="73"/>
        <v>In Class</v>
      </c>
      <c r="Q66" s="99"/>
      <c r="R66" s="41"/>
      <c r="S66" s="42"/>
      <c r="W66" s="25">
        <v>64</v>
      </c>
      <c r="X66" s="90" t="str">
        <f t="shared" si="6"/>
        <v>Block 2 WPR</v>
      </c>
      <c r="Y66" s="75" t="str">
        <f t="shared" si="0"/>
        <v xml:space="preserve">Lesson 32: </v>
      </c>
      <c r="Z66" s="76" t="str">
        <f t="shared" si="74"/>
        <v>Block 2 WPR</v>
      </c>
      <c r="AA66" s="77" t="str">
        <f t="shared" si="75"/>
        <v>In Class</v>
      </c>
    </row>
    <row r="67" spans="1:27" x14ac:dyDescent="0.25">
      <c r="A67" s="107">
        <v>65</v>
      </c>
      <c r="B67" s="68"/>
      <c r="C67" s="71"/>
      <c r="D67" s="63"/>
      <c r="E67" s="72"/>
      <c r="K67" s="95">
        <v>1</v>
      </c>
      <c r="L67" s="24">
        <v>33</v>
      </c>
      <c r="M67" s="89" t="str">
        <f>IF(VLOOKUP(L67,$A$3:$E$42,2,FALSE)="","",VLOOKUP(L67,$A$3:$E$42,2,FALSE))</f>
        <v/>
      </c>
      <c r="N67" s="105" t="str">
        <f t="shared" ref="N67" si="79">IF(Q67="",IF($I$8="Y",IF($H$8="","",$H$8),IF(VLOOKUP(L67,$A$3:$E$42,3,FALSE)="","",VLOOKUP(L67,$A$3:$E$42,3,FALSE))),Q67)</f>
        <v>Lesson 33:</v>
      </c>
      <c r="O67" s="102" t="str">
        <f t="shared" si="72"/>
        <v/>
      </c>
      <c r="P67" s="103" t="str">
        <f t="shared" si="73"/>
        <v/>
      </c>
      <c r="Q67" s="100"/>
      <c r="R67" s="78"/>
      <c r="S67" s="79"/>
      <c r="W67" s="24">
        <v>65</v>
      </c>
      <c r="X67" s="89" t="str">
        <f t="shared" si="6"/>
        <v/>
      </c>
      <c r="Y67" s="92" t="str">
        <f t="shared" ref="Y67:Y82" si="80">IF($I$3="Y",IF(N67="","",N67),IF(C67="","",C67))</f>
        <v>Lesson 33:</v>
      </c>
      <c r="Z67" s="84" t="str">
        <f t="shared" si="74"/>
        <v/>
      </c>
      <c r="AA67" s="86" t="str">
        <f t="shared" si="75"/>
        <v/>
      </c>
    </row>
    <row r="68" spans="1:27" x14ac:dyDescent="0.25">
      <c r="A68" s="108">
        <v>66</v>
      </c>
      <c r="B68" s="69"/>
      <c r="C68" s="40"/>
      <c r="D68" s="41"/>
      <c r="E68" s="42"/>
      <c r="K68" s="96">
        <v>2</v>
      </c>
      <c r="L68" s="25">
        <v>33</v>
      </c>
      <c r="M68" s="90" t="str">
        <f t="shared" ref="M68:M82" si="81">IF(VLOOKUP(L68,$A$3:$E$42,2,FALSE)="","",VLOOKUP(L68,$A$3:$E$42,2,FALSE))</f>
        <v/>
      </c>
      <c r="N68" s="75" t="str">
        <f t="shared" ref="N68" si="82">IF(Q68="",IF($I$13="Y",IF($H$13="","",$H$13),IF(VLOOKUP(L68,$A$3:$E$42,3,FALSE)="","",VLOOKUP(L68,$A$3:$E$42,3,FALSE))),Q68)</f>
        <v>Lesson 33:</v>
      </c>
      <c r="O68" s="76" t="str">
        <f t="shared" si="72"/>
        <v/>
      </c>
      <c r="P68" s="77" t="str">
        <f t="shared" si="73"/>
        <v/>
      </c>
      <c r="Q68" s="99"/>
      <c r="R68" s="41"/>
      <c r="S68" s="42"/>
      <c r="W68" s="25">
        <v>66</v>
      </c>
      <c r="X68" s="90" t="str">
        <f t="shared" ref="X68:X82" si="83">IF($I$3="Y",IF(M68="","",M68),IF(B68="","",B68))</f>
        <v/>
      </c>
      <c r="Y68" s="75" t="str">
        <f t="shared" si="80"/>
        <v>Lesson 33:</v>
      </c>
      <c r="Z68" s="76" t="str">
        <f t="shared" si="74"/>
        <v/>
      </c>
      <c r="AA68" s="77" t="str">
        <f t="shared" si="75"/>
        <v/>
      </c>
    </row>
    <row r="69" spans="1:27" x14ac:dyDescent="0.25">
      <c r="A69" s="107">
        <v>67</v>
      </c>
      <c r="B69" s="68"/>
      <c r="C69" s="71"/>
      <c r="D69" s="63"/>
      <c r="E69" s="72"/>
      <c r="K69" s="95">
        <v>1</v>
      </c>
      <c r="L69" s="24">
        <v>34</v>
      </c>
      <c r="M69" s="89" t="str">
        <f t="shared" si="81"/>
        <v/>
      </c>
      <c r="N69" s="105" t="str">
        <f t="shared" ref="N69" si="84">IF(Q69="",IF($I$8="Y",IF($H$8="","",$H$8),IF(VLOOKUP(L69,$A$3:$E$42,3,FALSE)="","",VLOOKUP(L69,$A$3:$E$42,3,FALSE))),Q69)</f>
        <v xml:space="preserve">Lesson 34: </v>
      </c>
      <c r="O69" s="102" t="str">
        <f t="shared" si="72"/>
        <v/>
      </c>
      <c r="P69" s="103" t="str">
        <f t="shared" si="73"/>
        <v/>
      </c>
      <c r="Q69" s="100"/>
      <c r="R69" s="78"/>
      <c r="S69" s="79"/>
      <c r="W69" s="24">
        <v>67</v>
      </c>
      <c r="X69" s="89" t="str">
        <f t="shared" si="83"/>
        <v/>
      </c>
      <c r="Y69" s="92" t="str">
        <f t="shared" si="80"/>
        <v xml:space="preserve">Lesson 34: </v>
      </c>
      <c r="Z69" s="84" t="str">
        <f t="shared" si="74"/>
        <v/>
      </c>
      <c r="AA69" s="86" t="str">
        <f t="shared" si="75"/>
        <v/>
      </c>
    </row>
    <row r="70" spans="1:27" x14ac:dyDescent="0.25">
      <c r="A70" s="108">
        <v>68</v>
      </c>
      <c r="B70" s="69"/>
      <c r="C70" s="40"/>
      <c r="D70" s="41"/>
      <c r="E70" s="42"/>
      <c r="K70" s="96">
        <v>2</v>
      </c>
      <c r="L70" s="25">
        <v>34</v>
      </c>
      <c r="M70" s="90" t="str">
        <f t="shared" si="81"/>
        <v/>
      </c>
      <c r="N70" s="75" t="str">
        <f t="shared" ref="N70" si="85">IF(Q70="",IF($I$13="Y",IF($H$13="","",$H$13),IF(VLOOKUP(L70,$A$3:$E$42,3,FALSE)="","",VLOOKUP(L70,$A$3:$E$42,3,FALSE))),Q70)</f>
        <v xml:space="preserve">Lesson 34: </v>
      </c>
      <c r="O70" s="76" t="str">
        <f t="shared" si="72"/>
        <v/>
      </c>
      <c r="P70" s="77" t="str">
        <f t="shared" si="73"/>
        <v/>
      </c>
      <c r="Q70" s="99"/>
      <c r="R70" s="41"/>
      <c r="S70" s="42"/>
      <c r="W70" s="25">
        <v>68</v>
      </c>
      <c r="X70" s="90" t="str">
        <f t="shared" si="83"/>
        <v/>
      </c>
      <c r="Y70" s="75" t="str">
        <f t="shared" si="80"/>
        <v xml:space="preserve">Lesson 34: </v>
      </c>
      <c r="Z70" s="76" t="str">
        <f t="shared" si="74"/>
        <v/>
      </c>
      <c r="AA70" s="77" t="str">
        <f t="shared" si="75"/>
        <v/>
      </c>
    </row>
    <row r="71" spans="1:27" x14ac:dyDescent="0.25">
      <c r="A71" s="107">
        <v>69</v>
      </c>
      <c r="B71" s="68"/>
      <c r="C71" s="71"/>
      <c r="D71" s="63"/>
      <c r="E71" s="72"/>
      <c r="K71" s="95">
        <v>1</v>
      </c>
      <c r="L71" s="24">
        <v>35</v>
      </c>
      <c r="M71" s="89" t="str">
        <f t="shared" si="81"/>
        <v/>
      </c>
      <c r="N71" s="105" t="str">
        <f t="shared" ref="N71" si="86">IF(Q71="",IF($I$8="Y",IF($H$8="","",$H$8),IF(VLOOKUP(L71,$A$3:$E$42,3,FALSE)="","",VLOOKUP(L71,$A$3:$E$42,3,FALSE))),Q71)</f>
        <v xml:space="preserve">Lesson 35: </v>
      </c>
      <c r="O71" s="102" t="str">
        <f t="shared" si="72"/>
        <v/>
      </c>
      <c r="P71" s="103" t="str">
        <f t="shared" si="73"/>
        <v/>
      </c>
      <c r="Q71" s="100"/>
      <c r="R71" s="78"/>
      <c r="S71" s="79"/>
      <c r="W71" s="24">
        <v>69</v>
      </c>
      <c r="X71" s="89" t="str">
        <f t="shared" si="83"/>
        <v/>
      </c>
      <c r="Y71" s="92" t="str">
        <f t="shared" si="80"/>
        <v xml:space="preserve">Lesson 35: </v>
      </c>
      <c r="Z71" s="84" t="str">
        <f t="shared" si="74"/>
        <v/>
      </c>
      <c r="AA71" s="86" t="str">
        <f t="shared" si="75"/>
        <v/>
      </c>
    </row>
    <row r="72" spans="1:27" x14ac:dyDescent="0.25">
      <c r="A72" s="108">
        <v>70</v>
      </c>
      <c r="B72" s="69"/>
      <c r="C72" s="40"/>
      <c r="D72" s="41"/>
      <c r="E72" s="42"/>
      <c r="K72" s="96">
        <v>2</v>
      </c>
      <c r="L72" s="25">
        <v>35</v>
      </c>
      <c r="M72" s="90" t="str">
        <f t="shared" si="81"/>
        <v/>
      </c>
      <c r="N72" s="75" t="str">
        <f t="shared" ref="N72" si="87">IF(Q72="",IF($I$13="Y",IF($H$13="","",$H$13),IF(VLOOKUP(L72,$A$3:$E$42,3,FALSE)="","",VLOOKUP(L72,$A$3:$E$42,3,FALSE))),Q72)</f>
        <v xml:space="preserve">Lesson 35: </v>
      </c>
      <c r="O72" s="76" t="str">
        <f t="shared" si="72"/>
        <v/>
      </c>
      <c r="P72" s="77" t="str">
        <f t="shared" si="73"/>
        <v/>
      </c>
      <c r="Q72" s="99"/>
      <c r="R72" s="41"/>
      <c r="S72" s="42"/>
      <c r="W72" s="25">
        <v>70</v>
      </c>
      <c r="X72" s="90" t="str">
        <f t="shared" si="83"/>
        <v/>
      </c>
      <c r="Y72" s="75" t="str">
        <f t="shared" si="80"/>
        <v xml:space="preserve">Lesson 35: </v>
      </c>
      <c r="Z72" s="76" t="str">
        <f t="shared" si="74"/>
        <v/>
      </c>
      <c r="AA72" s="77" t="str">
        <f t="shared" si="75"/>
        <v/>
      </c>
    </row>
    <row r="73" spans="1:27" x14ac:dyDescent="0.25">
      <c r="A73" s="107">
        <v>71</v>
      </c>
      <c r="B73" s="68"/>
      <c r="C73" s="71"/>
      <c r="D73" s="63"/>
      <c r="E73" s="72"/>
      <c r="K73" s="95">
        <v>1</v>
      </c>
      <c r="L73" s="24">
        <v>36</v>
      </c>
      <c r="M73" s="89" t="str">
        <f t="shared" si="81"/>
        <v/>
      </c>
      <c r="N73" s="105" t="str">
        <f t="shared" ref="N73" si="88">IF(Q73="",IF($I$8="Y",IF($H$8="","",$H$8),IF(VLOOKUP(L73,$A$3:$E$42,3,FALSE)="","",VLOOKUP(L73,$A$3:$E$42,3,FALSE))),Q73)</f>
        <v>Lesson 36:</v>
      </c>
      <c r="O73" s="102" t="str">
        <f t="shared" si="72"/>
        <v/>
      </c>
      <c r="P73" s="103" t="str">
        <f t="shared" si="73"/>
        <v/>
      </c>
      <c r="Q73" s="100"/>
      <c r="R73" s="78"/>
      <c r="S73" s="79"/>
      <c r="W73" s="24">
        <v>71</v>
      </c>
      <c r="X73" s="89" t="str">
        <f t="shared" si="83"/>
        <v/>
      </c>
      <c r="Y73" s="92" t="str">
        <f t="shared" si="80"/>
        <v>Lesson 36:</v>
      </c>
      <c r="Z73" s="84" t="str">
        <f t="shared" si="74"/>
        <v/>
      </c>
      <c r="AA73" s="86" t="str">
        <f t="shared" si="75"/>
        <v/>
      </c>
    </row>
    <row r="74" spans="1:27" x14ac:dyDescent="0.25">
      <c r="A74" s="108">
        <v>72</v>
      </c>
      <c r="B74" s="69"/>
      <c r="C74" s="40"/>
      <c r="D74" s="41"/>
      <c r="E74" s="42"/>
      <c r="K74" s="96">
        <v>2</v>
      </c>
      <c r="L74" s="25">
        <v>36</v>
      </c>
      <c r="M74" s="90" t="str">
        <f t="shared" si="81"/>
        <v/>
      </c>
      <c r="N74" s="75" t="str">
        <f t="shared" ref="N74" si="89">IF(Q74="",IF($I$13="Y",IF($H$13="","",$H$13),IF(VLOOKUP(L74,$A$3:$E$42,3,FALSE)="","",VLOOKUP(L74,$A$3:$E$42,3,FALSE))),Q74)</f>
        <v>Lesson 36:</v>
      </c>
      <c r="O74" s="76" t="str">
        <f t="shared" si="72"/>
        <v/>
      </c>
      <c r="P74" s="77" t="str">
        <f t="shared" si="73"/>
        <v/>
      </c>
      <c r="Q74" s="99"/>
      <c r="R74" s="41"/>
      <c r="S74" s="42"/>
      <c r="W74" s="25">
        <v>72</v>
      </c>
      <c r="X74" s="90" t="str">
        <f t="shared" si="83"/>
        <v/>
      </c>
      <c r="Y74" s="75" t="str">
        <f t="shared" si="80"/>
        <v>Lesson 36:</v>
      </c>
      <c r="Z74" s="76" t="str">
        <f t="shared" si="74"/>
        <v/>
      </c>
      <c r="AA74" s="77" t="str">
        <f t="shared" si="75"/>
        <v/>
      </c>
    </row>
    <row r="75" spans="1:27" x14ac:dyDescent="0.25">
      <c r="A75" s="107">
        <v>73</v>
      </c>
      <c r="B75" s="68"/>
      <c r="C75" s="71"/>
      <c r="D75" s="63"/>
      <c r="E75" s="72"/>
      <c r="K75" s="95">
        <v>1</v>
      </c>
      <c r="L75" s="24">
        <v>37</v>
      </c>
      <c r="M75" s="89" t="str">
        <f t="shared" si="81"/>
        <v/>
      </c>
      <c r="N75" s="105" t="str">
        <f t="shared" ref="N75" si="90">IF(Q75="",IF($I$8="Y",IF($H$8="","",$H$8),IF(VLOOKUP(L75,$A$3:$E$42,3,FALSE)="","",VLOOKUP(L75,$A$3:$E$42,3,FALSE))),Q75)</f>
        <v>Lesson 37:</v>
      </c>
      <c r="O75" s="102" t="str">
        <f t="shared" si="72"/>
        <v/>
      </c>
      <c r="P75" s="103" t="str">
        <f t="shared" si="73"/>
        <v/>
      </c>
      <c r="Q75" s="100"/>
      <c r="R75" s="78"/>
      <c r="S75" s="79"/>
      <c r="W75" s="24">
        <v>73</v>
      </c>
      <c r="X75" s="89" t="str">
        <f t="shared" si="83"/>
        <v/>
      </c>
      <c r="Y75" s="92" t="str">
        <f t="shared" si="80"/>
        <v>Lesson 37:</v>
      </c>
      <c r="Z75" s="84" t="str">
        <f t="shared" si="74"/>
        <v/>
      </c>
      <c r="AA75" s="86" t="str">
        <f t="shared" si="75"/>
        <v/>
      </c>
    </row>
    <row r="76" spans="1:27" x14ac:dyDescent="0.25">
      <c r="A76" s="108">
        <v>74</v>
      </c>
      <c r="B76" s="69"/>
      <c r="C76" s="40"/>
      <c r="D76" s="41"/>
      <c r="E76" s="42"/>
      <c r="K76" s="96">
        <v>2</v>
      </c>
      <c r="L76" s="25">
        <v>37</v>
      </c>
      <c r="M76" s="90" t="str">
        <f t="shared" si="81"/>
        <v/>
      </c>
      <c r="N76" s="75" t="str">
        <f t="shared" ref="N76" si="91">IF(Q76="",IF($I$13="Y",IF($H$13="","",$H$13),IF(VLOOKUP(L76,$A$3:$E$42,3,FALSE)="","",VLOOKUP(L76,$A$3:$E$42,3,FALSE))),Q76)</f>
        <v>Lesson 37:</v>
      </c>
      <c r="O76" s="76" t="str">
        <f t="shared" si="72"/>
        <v/>
      </c>
      <c r="P76" s="77" t="str">
        <f t="shared" si="73"/>
        <v/>
      </c>
      <c r="Q76" s="99"/>
      <c r="R76" s="41"/>
      <c r="S76" s="42"/>
      <c r="W76" s="25">
        <v>74</v>
      </c>
      <c r="X76" s="90" t="str">
        <f t="shared" si="83"/>
        <v/>
      </c>
      <c r="Y76" s="75" t="str">
        <f t="shared" si="80"/>
        <v>Lesson 37:</v>
      </c>
      <c r="Z76" s="76" t="str">
        <f t="shared" si="74"/>
        <v/>
      </c>
      <c r="AA76" s="77" t="str">
        <f t="shared" si="75"/>
        <v/>
      </c>
    </row>
    <row r="77" spans="1:27" x14ac:dyDescent="0.25">
      <c r="A77" s="107">
        <v>75</v>
      </c>
      <c r="B77" s="68"/>
      <c r="C77" s="71"/>
      <c r="D77" s="63"/>
      <c r="E77" s="72"/>
      <c r="K77" s="95">
        <v>1</v>
      </c>
      <c r="L77" s="24">
        <v>38</v>
      </c>
      <c r="M77" s="89" t="str">
        <f t="shared" si="81"/>
        <v/>
      </c>
      <c r="N77" s="105" t="str">
        <f t="shared" ref="N77" si="92">IF(Q77="",IF($I$8="Y",IF($H$8="","",$H$8),IF(VLOOKUP(L77,$A$3:$E$42,3,FALSE)="","",VLOOKUP(L77,$A$3:$E$42,3,FALSE))),Q77)</f>
        <v>Lesson 38:</v>
      </c>
      <c r="O77" s="102" t="str">
        <f t="shared" si="72"/>
        <v/>
      </c>
      <c r="P77" s="103" t="str">
        <f t="shared" si="73"/>
        <v/>
      </c>
      <c r="Q77" s="100"/>
      <c r="R77" s="78"/>
      <c r="S77" s="79"/>
      <c r="W77" s="24">
        <v>75</v>
      </c>
      <c r="X77" s="89" t="str">
        <f t="shared" si="83"/>
        <v/>
      </c>
      <c r="Y77" s="92" t="str">
        <f t="shared" si="80"/>
        <v>Lesson 38:</v>
      </c>
      <c r="Z77" s="84" t="str">
        <f t="shared" si="74"/>
        <v/>
      </c>
      <c r="AA77" s="86" t="str">
        <f t="shared" si="75"/>
        <v/>
      </c>
    </row>
    <row r="78" spans="1:27" x14ac:dyDescent="0.25">
      <c r="A78" s="108">
        <v>76</v>
      </c>
      <c r="B78" s="69"/>
      <c r="C78" s="40"/>
      <c r="D78" s="41"/>
      <c r="E78" s="42"/>
      <c r="K78" s="96">
        <v>2</v>
      </c>
      <c r="L78" s="25">
        <v>38</v>
      </c>
      <c r="M78" s="90" t="str">
        <f t="shared" si="81"/>
        <v/>
      </c>
      <c r="N78" s="75" t="str">
        <f t="shared" ref="N78" si="93">IF(Q78="",IF($I$13="Y",IF($H$13="","",$H$13),IF(VLOOKUP(L78,$A$3:$E$42,3,FALSE)="","",VLOOKUP(L78,$A$3:$E$42,3,FALSE))),Q78)</f>
        <v>Lesson 38:</v>
      </c>
      <c r="O78" s="76" t="str">
        <f t="shared" si="72"/>
        <v/>
      </c>
      <c r="P78" s="77" t="str">
        <f t="shared" si="73"/>
        <v/>
      </c>
      <c r="Q78" s="99"/>
      <c r="R78" s="41"/>
      <c r="S78" s="42"/>
      <c r="W78" s="25">
        <v>76</v>
      </c>
      <c r="X78" s="90" t="str">
        <f t="shared" si="83"/>
        <v/>
      </c>
      <c r="Y78" s="75" t="str">
        <f t="shared" si="80"/>
        <v>Lesson 38:</v>
      </c>
      <c r="Z78" s="76" t="str">
        <f t="shared" si="74"/>
        <v/>
      </c>
      <c r="AA78" s="77" t="str">
        <f t="shared" si="75"/>
        <v/>
      </c>
    </row>
    <row r="79" spans="1:27" x14ac:dyDescent="0.25">
      <c r="A79" s="107">
        <v>77</v>
      </c>
      <c r="B79" s="68"/>
      <c r="C79" s="71"/>
      <c r="D79" s="63"/>
      <c r="E79" s="72"/>
      <c r="K79" s="95">
        <v>1</v>
      </c>
      <c r="L79" s="24">
        <v>39</v>
      </c>
      <c r="M79" s="89" t="str">
        <f t="shared" si="81"/>
        <v/>
      </c>
      <c r="N79" s="105" t="str">
        <f t="shared" ref="N79" si="94">IF(Q79="",IF($I$8="Y",IF($H$8="","",$H$8),IF(VLOOKUP(L79,$A$3:$E$42,3,FALSE)="","",VLOOKUP(L79,$A$3:$E$42,3,FALSE))),Q79)</f>
        <v>Lesson 39:</v>
      </c>
      <c r="O79" s="102" t="str">
        <f t="shared" si="72"/>
        <v/>
      </c>
      <c r="P79" s="103" t="str">
        <f t="shared" si="73"/>
        <v/>
      </c>
      <c r="Q79" s="100"/>
      <c r="R79" s="78"/>
      <c r="S79" s="79"/>
      <c r="W79" s="24">
        <v>77</v>
      </c>
      <c r="X79" s="89" t="str">
        <f t="shared" si="83"/>
        <v/>
      </c>
      <c r="Y79" s="92" t="str">
        <f t="shared" si="80"/>
        <v>Lesson 39:</v>
      </c>
      <c r="Z79" s="84" t="str">
        <f t="shared" si="74"/>
        <v/>
      </c>
      <c r="AA79" s="86" t="str">
        <f t="shared" si="75"/>
        <v/>
      </c>
    </row>
    <row r="80" spans="1:27" x14ac:dyDescent="0.25">
      <c r="A80" s="108">
        <v>78</v>
      </c>
      <c r="B80" s="69"/>
      <c r="C80" s="40"/>
      <c r="D80" s="41"/>
      <c r="E80" s="42"/>
      <c r="K80" s="96">
        <v>2</v>
      </c>
      <c r="L80" s="25">
        <v>39</v>
      </c>
      <c r="M80" s="90" t="str">
        <f t="shared" si="81"/>
        <v/>
      </c>
      <c r="N80" s="75" t="str">
        <f t="shared" ref="N80" si="95">IF(Q80="",IF($I$13="Y",IF($H$13="","",$H$13),IF(VLOOKUP(L80,$A$3:$E$42,3,FALSE)="","",VLOOKUP(L80,$A$3:$E$42,3,FALSE))),Q80)</f>
        <v>Lesson 39:</v>
      </c>
      <c r="O80" s="76" t="str">
        <f t="shared" si="72"/>
        <v/>
      </c>
      <c r="P80" s="77" t="str">
        <f t="shared" si="73"/>
        <v/>
      </c>
      <c r="Q80" s="99"/>
      <c r="R80" s="41"/>
      <c r="S80" s="42"/>
      <c r="W80" s="25">
        <v>78</v>
      </c>
      <c r="X80" s="90" t="str">
        <f t="shared" si="83"/>
        <v/>
      </c>
      <c r="Y80" s="75" t="str">
        <f t="shared" si="80"/>
        <v>Lesson 39:</v>
      </c>
      <c r="Z80" s="76" t="str">
        <f t="shared" si="74"/>
        <v/>
      </c>
      <c r="AA80" s="77" t="str">
        <f t="shared" si="75"/>
        <v/>
      </c>
    </row>
    <row r="81" spans="1:27" x14ac:dyDescent="0.25">
      <c r="A81" s="107">
        <v>79</v>
      </c>
      <c r="B81" s="68"/>
      <c r="C81" s="71"/>
      <c r="D81" s="63"/>
      <c r="E81" s="72"/>
      <c r="K81" s="95">
        <v>1</v>
      </c>
      <c r="L81" s="24">
        <v>40</v>
      </c>
      <c r="M81" s="89" t="str">
        <f t="shared" si="81"/>
        <v/>
      </c>
      <c r="N81" s="105" t="str">
        <f t="shared" ref="N81" si="96">IF(Q81="",IF($I$8="Y",IF($H$8="","",$H$8),IF(VLOOKUP(L81,$A$3:$E$42,3,FALSE)="","",VLOOKUP(L81,$A$3:$E$42,3,FALSE))),Q81)</f>
        <v xml:space="preserve">Lesson 40: </v>
      </c>
      <c r="O81" s="102" t="str">
        <f t="shared" si="72"/>
        <v/>
      </c>
      <c r="P81" s="103" t="str">
        <f t="shared" si="73"/>
        <v/>
      </c>
      <c r="Q81" s="100"/>
      <c r="R81" s="78"/>
      <c r="S81" s="79"/>
      <c r="W81" s="24">
        <v>79</v>
      </c>
      <c r="X81" s="89" t="str">
        <f t="shared" si="83"/>
        <v/>
      </c>
      <c r="Y81" s="92" t="str">
        <f t="shared" si="80"/>
        <v xml:space="preserve">Lesson 40: </v>
      </c>
      <c r="Z81" s="84" t="str">
        <f t="shared" si="74"/>
        <v/>
      </c>
      <c r="AA81" s="86" t="str">
        <f t="shared" si="75"/>
        <v/>
      </c>
    </row>
    <row r="82" spans="1:27" ht="15.75" thickBot="1" x14ac:dyDescent="0.3">
      <c r="A82" s="108">
        <v>80</v>
      </c>
      <c r="B82" s="69"/>
      <c r="C82" s="43"/>
      <c r="D82" s="44"/>
      <c r="E82" s="45"/>
      <c r="K82" s="96">
        <v>2</v>
      </c>
      <c r="L82" s="87">
        <v>40</v>
      </c>
      <c r="M82" s="91" t="str">
        <f t="shared" si="81"/>
        <v/>
      </c>
      <c r="N82" s="80" t="str">
        <f t="shared" ref="N82" si="97">IF(Q82="",IF($I$13="Y",IF($H$13="","",$H$13),IF(VLOOKUP(L82,$A$3:$E$42,3,FALSE)="","",VLOOKUP(L82,$A$3:$E$42,3,FALSE))),Q82)</f>
        <v xml:space="preserve">Lesson 40: </v>
      </c>
      <c r="O82" s="81" t="str">
        <f t="shared" si="72"/>
        <v/>
      </c>
      <c r="P82" s="82" t="str">
        <f t="shared" si="73"/>
        <v/>
      </c>
      <c r="Q82" s="101"/>
      <c r="R82" s="44"/>
      <c r="S82" s="45"/>
      <c r="W82" s="87">
        <v>80</v>
      </c>
      <c r="X82" s="91" t="str">
        <f t="shared" si="83"/>
        <v/>
      </c>
      <c r="Y82" s="80" t="str">
        <f t="shared" si="80"/>
        <v xml:space="preserve">Lesson 40: </v>
      </c>
      <c r="Z82" s="81" t="str">
        <f t="shared" si="74"/>
        <v/>
      </c>
      <c r="AA82" s="82" t="str">
        <f t="shared" si="75"/>
        <v/>
      </c>
    </row>
  </sheetData>
  <sheetProtection selectLockedCells="1"/>
  <mergeCells count="4">
    <mergeCell ref="C1:E1"/>
    <mergeCell ref="N1:P1"/>
    <mergeCell ref="Y1:AA1"/>
    <mergeCell ref="Q1:S1"/>
  </mergeCells>
  <dataValidations count="1">
    <dataValidation type="list" allowBlank="1" showInputMessage="1" showErrorMessage="1" sqref="I13:I15 I8:I10 I3" xr:uid="{00000000-0002-0000-0200-00000000000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AY19-1 Calendar</vt:lpstr>
      <vt:lpstr>Drops and Holidays</vt:lpstr>
      <vt:lpstr>Lessons</vt:lpstr>
      <vt:lpstr>'AY19-1 Calendar'!Print_Area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States Army</dc:creator>
  <cp:lastModifiedBy>DoD_Admin</cp:lastModifiedBy>
  <cp:lastPrinted>2018-10-25T18:29:12Z</cp:lastPrinted>
  <dcterms:created xsi:type="dcterms:W3CDTF">2012-11-19T22:18:15Z</dcterms:created>
  <dcterms:modified xsi:type="dcterms:W3CDTF">2019-04-04T00:04:49Z</dcterms:modified>
</cp:coreProperties>
</file>