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ryan/Desktop/DRB1_DCL1-MS/ANALYSES/DSRM_struct_models/pkd/structures/"/>
    </mc:Choice>
  </mc:AlternateContent>
  <bookViews>
    <workbookView xWindow="960" yWindow="900" windowWidth="26960" windowHeight="16600" tabRatio="500"/>
  </bookViews>
  <sheets>
    <sheet name="all_pkd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" l="1"/>
  <c r="K35" i="1"/>
  <c r="Q35" i="1"/>
  <c r="P35" i="1"/>
  <c r="P37" i="1"/>
  <c r="P36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M10" i="1"/>
  <c r="M11" i="1"/>
  <c r="M12" i="1"/>
  <c r="M13" i="1"/>
  <c r="P10" i="1"/>
  <c r="M14" i="1"/>
  <c r="M15" i="1"/>
  <c r="M16" i="1"/>
  <c r="M17" i="1"/>
  <c r="P14" i="1"/>
  <c r="R35" i="1"/>
  <c r="P39" i="1"/>
  <c r="P38" i="1"/>
  <c r="S30" i="1"/>
  <c r="S26" i="1"/>
  <c r="S22" i="1"/>
  <c r="S18" i="1"/>
  <c r="S14" i="1"/>
  <c r="S10" i="1"/>
  <c r="S6" i="1"/>
  <c r="S2" i="1"/>
  <c r="N31" i="1"/>
  <c r="N33" i="1"/>
  <c r="R31" i="1"/>
  <c r="N30" i="1"/>
  <c r="N32" i="1"/>
  <c r="R30" i="1"/>
  <c r="N27" i="1"/>
  <c r="N29" i="1"/>
  <c r="R27" i="1"/>
  <c r="N26" i="1"/>
  <c r="N28" i="1"/>
  <c r="R26" i="1"/>
  <c r="N23" i="1"/>
  <c r="N25" i="1"/>
  <c r="R23" i="1"/>
  <c r="N22" i="1"/>
  <c r="N24" i="1"/>
  <c r="R22" i="1"/>
  <c r="N19" i="1"/>
  <c r="N21" i="1"/>
  <c r="R19" i="1"/>
  <c r="N18" i="1"/>
  <c r="N20" i="1"/>
  <c r="R18" i="1"/>
  <c r="N15" i="1"/>
  <c r="N17" i="1"/>
  <c r="R15" i="1"/>
  <c r="N14" i="1"/>
  <c r="N16" i="1"/>
  <c r="R14" i="1"/>
  <c r="N11" i="1"/>
  <c r="N13" i="1"/>
  <c r="R11" i="1"/>
  <c r="N10" i="1"/>
  <c r="N12" i="1"/>
  <c r="R10" i="1"/>
  <c r="N7" i="1"/>
  <c r="N9" i="1"/>
  <c r="R7" i="1"/>
  <c r="N6" i="1"/>
  <c r="N8" i="1"/>
  <c r="R6" i="1"/>
  <c r="N3" i="1"/>
  <c r="N5" i="1"/>
  <c r="R3" i="1"/>
  <c r="N2" i="1"/>
  <c r="N4" i="1"/>
  <c r="R2" i="1"/>
  <c r="M31" i="1"/>
  <c r="M33" i="1"/>
  <c r="Q31" i="1"/>
  <c r="M30" i="1"/>
  <c r="M32" i="1"/>
  <c r="Q30" i="1"/>
  <c r="M27" i="1"/>
  <c r="M29" i="1"/>
  <c r="Q27" i="1"/>
  <c r="M26" i="1"/>
  <c r="M28" i="1"/>
  <c r="Q26" i="1"/>
  <c r="M23" i="1"/>
  <c r="M25" i="1"/>
  <c r="Q23" i="1"/>
  <c r="M22" i="1"/>
  <c r="M24" i="1"/>
  <c r="Q22" i="1"/>
  <c r="M19" i="1"/>
  <c r="M21" i="1"/>
  <c r="Q19" i="1"/>
  <c r="M18" i="1"/>
  <c r="M20" i="1"/>
  <c r="Q18" i="1"/>
  <c r="Q15" i="1"/>
  <c r="Q14" i="1"/>
  <c r="Q11" i="1"/>
  <c r="Q10" i="1"/>
  <c r="M7" i="1"/>
  <c r="M9" i="1"/>
  <c r="Q7" i="1"/>
  <c r="M6" i="1"/>
  <c r="M8" i="1"/>
  <c r="Q6" i="1"/>
  <c r="M3" i="1"/>
  <c r="M5" i="1"/>
  <c r="Q3" i="1"/>
  <c r="M2" i="1"/>
  <c r="M4" i="1"/>
  <c r="Q2" i="1"/>
  <c r="P30" i="1"/>
  <c r="P26" i="1"/>
  <c r="P18" i="1"/>
  <c r="P6" i="1"/>
  <c r="P2" i="1"/>
  <c r="P22" i="1"/>
</calcChain>
</file>

<file path=xl/sharedStrings.xml><?xml version="1.0" encoding="utf-8"?>
<sst xmlns="http://schemas.openxmlformats.org/spreadsheetml/2006/main" count="102" uniqueCount="58">
  <si>
    <t>1308_ancPlant_DCL1_DSRM1__1578_ancDRB1_DRB6_DSRM1</t>
  </si>
  <si>
    <t>1308_ancPlant_DCL1_DSRM1__1578_ancDRB1_DRB6_DSRM2</t>
  </si>
  <si>
    <t>1308_ancPlant_DCL1_DSRM1__At_DRB1_DSRM1</t>
  </si>
  <si>
    <t>1308_ancPlant_DCL1_DSRM1__At_DRB1_DSRM2</t>
  </si>
  <si>
    <t>1578_ancDRB1_DRB6_DSRM1__1308_ancPlant_DCL1_DSRM1</t>
  </si>
  <si>
    <t>1578_ancDRB1_DRB6_DSRM1__243_ancPlant_DCL1_DSRM2</t>
  </si>
  <si>
    <t>1578_ancDRB1_DRB6_DSRM1__334182203_At_DCL1_DSRM1</t>
  </si>
  <si>
    <t>1578_ancDRB1_DRB6_DSRM1__334182203_At_DCL1_DSRM2</t>
  </si>
  <si>
    <t>1578_ancDRB1_DRB6_DSRM2__1308_ancPlant_DCL1_DSRM1</t>
  </si>
  <si>
    <t>1578_ancDRB1_DRB6_DSRM2__243_ancPlant_DCL1_DSRM2</t>
  </si>
  <si>
    <t>1578_ancDRB1_DRB6_DSRM2__334182203_At_DCL1_DSRM1</t>
  </si>
  <si>
    <t>1578_ancDRB1_DRB6_DSRM2__334182203_At_DCL1_DSRM2</t>
  </si>
  <si>
    <t>243_ancPlant_DCL1_DSRM2__1578_ancDRB1_DRB6_DSRM1</t>
  </si>
  <si>
    <t>243_ancPlant_DCL1_DSRM2__1578_ancDRB1_DRB6_DSRM2</t>
  </si>
  <si>
    <t>243_ancPlant_DCL1_DSRM2__At_DRB1_DSRM1</t>
  </si>
  <si>
    <t>243_ancPlant_DCL1_DSRM2__At_DRB1_DSRM2</t>
  </si>
  <si>
    <t>334182203_At_DCL1_DSRM1__1578_ancDRB1_DRB6_DSRM1</t>
  </si>
  <si>
    <t>334182203_At_DCL1_DSRM1__1578_ancDRB1_DRB6_DSRM2</t>
  </si>
  <si>
    <t>334182203_At_DCL1_DSRM1__At_DRB1_DSRM1</t>
  </si>
  <si>
    <t>334182203_At_DCL1_DSRM1__At_DRB1_DSRM2</t>
  </si>
  <si>
    <t>334182203_At_DCL1_DSRM2__1578_ancDRB1_DRB6_DSRM1</t>
  </si>
  <si>
    <t>334182203_At_DCL1_DSRM2__1578_ancDRB1_DRB6_DSRM2</t>
  </si>
  <si>
    <t>334182203_At_DCL1_DSRM2__At_DRB1_DSRM1</t>
  </si>
  <si>
    <t>334182203_At_DCL1_DSRM2__At_DRB1_DSRM2</t>
  </si>
  <si>
    <t>At_DRB1_DSRM1__1308_ancPlant_DCL1_DSRM1</t>
  </si>
  <si>
    <t>At_DRB1_DSRM1__243_ancPlant_DCL1_DSRM2</t>
  </si>
  <si>
    <t>At_DRB1_DSRM1__334182203_At_DCL1_DSRM1</t>
  </si>
  <si>
    <t>At_DRB1_DSRM1__334182203_At_DCL1_DSRM2</t>
  </si>
  <si>
    <t>At_DRB1_DSRM2__1308_ancPlant_DCL1_DSRM1</t>
  </si>
  <si>
    <t>At_DRB1_DSRM2__243_ancPlant_DCL1_DSRM2</t>
  </si>
  <si>
    <t>At_DRB1_DSRM2__334182203_At_DCL1_DSRM1</t>
  </si>
  <si>
    <t>At_DRB1_DSRM2__334182203_At_DCL1_DSRM2</t>
  </si>
  <si>
    <t>DSRM-DSRM pairing</t>
  </si>
  <si>
    <t>Predicted PKDs</t>
  </si>
  <si>
    <t>mean</t>
  </si>
  <si>
    <t>SE</t>
  </si>
  <si>
    <t>x</t>
  </si>
  <si>
    <t>DCL DSRM1</t>
  </si>
  <si>
    <t>DRB DSRM1</t>
  </si>
  <si>
    <t>DRB DSRM2</t>
  </si>
  <si>
    <t>DCL DSRM2</t>
  </si>
  <si>
    <t>ChainA</t>
  </si>
  <si>
    <t>ChainB</t>
  </si>
  <si>
    <t>PKD</t>
  </si>
  <si>
    <t>A. thaliana</t>
  </si>
  <si>
    <t>ancDCL1</t>
  </si>
  <si>
    <t>A. thaliana DRB1 DSRM1</t>
  </si>
  <si>
    <t>ancDRB1+DRB6 DSRM1</t>
  </si>
  <si>
    <t>A. thaliana DRB1 DSRM2</t>
  </si>
  <si>
    <t>ancDRB1+DRB6 DSRM2</t>
  </si>
  <si>
    <t>DCL1 DSRM1</t>
  </si>
  <si>
    <t>DCL1 DSRM2</t>
  </si>
  <si>
    <t>A. thaliana DCL1 DSRM1</t>
  </si>
  <si>
    <t>A. thaliana DCL1 DSRM2</t>
  </si>
  <si>
    <t>ancDCL1 DSRM1</t>
  </si>
  <si>
    <t>ancDCL1 DSRM2</t>
  </si>
  <si>
    <t>ancDRB1+DRB6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</si>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</sst>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workbookViewId="0">
      <selection activeCell="C35" sqref="C35"/>
    </sheetView>
  </sheetViews>
  <sheetFormatPr baseColWidth="10" defaultRowHeight="16" x14ac:dyDescent="0.2"/>
  <cols>
    <col min="2" max="2" width="52" bestFit="1" customWidth="1"/>
    <col min="3" max="12" width="6.6640625" bestFit="1" customWidth="1"/>
    <col min="13" max="14" width="6.6640625" style="4" bestFit="1" customWidth="1"/>
    <col min="15" max="15" width="4.1640625" customWidth="1"/>
    <col min="16" max="16" width="12" bestFit="1" customWidth="1"/>
    <col min="17" max="17" width="10.1640625" bestFit="1" customWidth="1"/>
    <col min="18" max="19" width="12.1640625" bestFit="1" customWidth="1"/>
    <col min="20" max="20" width="4.5" customWidth="1"/>
    <col min="21" max="21" width="11.6640625" bestFit="1" customWidth="1"/>
    <col min="22" max="22" width="13.83203125" bestFit="1" customWidth="1"/>
    <col min="23" max="23" width="21" bestFit="1" customWidth="1"/>
    <col min="24" max="25" width="6.6640625" bestFit="1" customWidth="1"/>
  </cols>
  <sheetData>
    <row r="1" spans="1:25" x14ac:dyDescent="0.2">
      <c r="B1" s="1" t="s">
        <v>32</v>
      </c>
      <c r="C1" s="2" t="s">
        <v>33</v>
      </c>
      <c r="D1" s="2"/>
      <c r="E1" s="2"/>
      <c r="F1" s="2"/>
      <c r="G1" s="2"/>
      <c r="H1" s="2"/>
      <c r="I1" s="2"/>
      <c r="J1" s="2"/>
      <c r="K1" s="2"/>
      <c r="L1" s="2"/>
      <c r="M1" s="5" t="s">
        <v>34</v>
      </c>
      <c r="N1" s="5" t="s">
        <v>35</v>
      </c>
      <c r="V1" t="s">
        <v>41</v>
      </c>
      <c r="W1" t="s">
        <v>42</v>
      </c>
      <c r="X1" t="s">
        <v>43</v>
      </c>
      <c r="Y1" t="s">
        <v>35</v>
      </c>
    </row>
    <row r="2" spans="1:25" x14ac:dyDescent="0.2">
      <c r="A2" t="s">
        <v>37</v>
      </c>
      <c r="B2" t="s">
        <v>0</v>
      </c>
      <c r="C2" s="4">
        <v>5.9640899999999997</v>
      </c>
      <c r="D2" s="4">
        <v>5.3073199999999998</v>
      </c>
      <c r="E2" s="4">
        <v>5.1347199999999997</v>
      </c>
      <c r="F2" s="4">
        <v>5.1197499999999998</v>
      </c>
      <c r="G2" s="4">
        <v>5.0363600000000002</v>
      </c>
      <c r="H2" s="4">
        <v>5.0287600000000001</v>
      </c>
      <c r="I2" s="4">
        <v>5.0222100000000003</v>
      </c>
      <c r="J2" s="4">
        <v>4.99716</v>
      </c>
      <c r="K2" s="4">
        <v>4.9240899999999996</v>
      </c>
      <c r="L2" s="4">
        <v>4.8902299999999999</v>
      </c>
      <c r="M2" s="5">
        <f>AVERAGE(C2:L2)</f>
        <v>5.1424690000000002</v>
      </c>
      <c r="N2" s="5">
        <f>_xlfn.STDEV.S(C2:L2)/SQRT(10)</f>
        <v>9.8538926864801313E-2</v>
      </c>
      <c r="P2">
        <f>AVERAGE(M2:M5)</f>
        <v>5.0855342500000003</v>
      </c>
      <c r="Q2">
        <f>AVERAGE(M2,M4)</f>
        <v>5.0262440000000002</v>
      </c>
      <c r="R2">
        <f>AVERAGE(N2,N4)</f>
        <v>7.794230063118128E-2</v>
      </c>
      <c r="S2">
        <f>_xlfn.T.TEST(C2:L2+C4:L4,C3:L3+C5:L5,2,3)</f>
        <v>0.31816641093482018</v>
      </c>
      <c r="U2" t="s">
        <v>50</v>
      </c>
      <c r="V2" t="s">
        <v>44</v>
      </c>
      <c r="W2" t="s">
        <v>46</v>
      </c>
      <c r="X2" s="4">
        <f>M20</f>
        <v>4.6592880000000001</v>
      </c>
      <c r="Y2" s="4">
        <f>N20</f>
        <v>4.9783197272439898E-2</v>
      </c>
    </row>
    <row r="3" spans="1:25" x14ac:dyDescent="0.2">
      <c r="B3" t="s">
        <v>1</v>
      </c>
      <c r="C3" s="4">
        <v>5.4696400000000001</v>
      </c>
      <c r="D3" s="4">
        <v>5.2582899999999997</v>
      </c>
      <c r="E3" s="4">
        <v>5.2056399999999998</v>
      </c>
      <c r="F3" s="4">
        <v>5.0669399999999998</v>
      </c>
      <c r="G3" s="4">
        <v>5.0428899999999999</v>
      </c>
      <c r="H3" s="4">
        <v>5.0086399999999998</v>
      </c>
      <c r="I3" s="4">
        <v>4.92476</v>
      </c>
      <c r="J3" s="4">
        <v>4.8006900000000003</v>
      </c>
      <c r="K3" s="4">
        <v>4.7876399999999997</v>
      </c>
      <c r="L3" s="4">
        <v>4.6898200000000001</v>
      </c>
      <c r="M3" s="5">
        <f t="shared" ref="M3:M33" si="0">AVERAGE(C3:L3)</f>
        <v>5.0254949999999994</v>
      </c>
      <c r="N3" s="5">
        <f t="shared" ref="N3:N33" si="1">_xlfn.STDEV.S(C3:L3)/SQRT(10)</f>
        <v>7.5729959875717442E-2</v>
      </c>
      <c r="Q3">
        <f>AVERAGE(M3,M5)</f>
        <v>5.1448244999999995</v>
      </c>
      <c r="R3">
        <f>AVERAGE(N3,N5)</f>
        <v>8.9192587801463663E-2</v>
      </c>
      <c r="W3" t="s">
        <v>47</v>
      </c>
      <c r="X3" s="4">
        <f>M18</f>
        <v>4.6925129999999999</v>
      </c>
      <c r="Y3" s="4">
        <f>N18</f>
        <v>4.1496131226630949E-2</v>
      </c>
    </row>
    <row r="4" spans="1:25" x14ac:dyDescent="0.2">
      <c r="B4" t="s">
        <v>2</v>
      </c>
      <c r="C4" s="4">
        <v>5.1852499999999999</v>
      </c>
      <c r="D4" s="4">
        <v>5.1186100000000003</v>
      </c>
      <c r="E4" s="4">
        <v>5.1118499999999996</v>
      </c>
      <c r="F4" s="4">
        <v>4.9350500000000004</v>
      </c>
      <c r="G4" s="4">
        <v>4.8914799999999996</v>
      </c>
      <c r="H4" s="4">
        <v>4.8690899999999999</v>
      </c>
      <c r="I4" s="4">
        <v>4.8441000000000001</v>
      </c>
      <c r="J4" s="4">
        <v>4.8141499999999997</v>
      </c>
      <c r="K4" s="4">
        <v>4.6682899999999998</v>
      </c>
      <c r="L4" s="4">
        <v>4.6623200000000002</v>
      </c>
      <c r="M4" s="5">
        <f t="shared" si="0"/>
        <v>4.9100190000000001</v>
      </c>
      <c r="N4" s="5">
        <f t="shared" si="1"/>
        <v>5.734567439756124E-2</v>
      </c>
      <c r="W4" t="s">
        <v>48</v>
      </c>
      <c r="X4" s="4">
        <f>M21</f>
        <v>4.7557080000000003</v>
      </c>
      <c r="Y4" s="4">
        <f>N21</f>
        <v>8.9094718309598295E-2</v>
      </c>
    </row>
    <row r="5" spans="1:25" x14ac:dyDescent="0.2">
      <c r="B5" t="s">
        <v>3</v>
      </c>
      <c r="C5" s="4">
        <v>5.7315399999999999</v>
      </c>
      <c r="D5" s="4">
        <v>5.5533000000000001</v>
      </c>
      <c r="E5" s="4">
        <v>5.5411999999999999</v>
      </c>
      <c r="F5" s="4">
        <v>5.4016999999999999</v>
      </c>
      <c r="G5" s="4">
        <v>5.3756399999999998</v>
      </c>
      <c r="H5" s="4">
        <v>5.3507600000000002</v>
      </c>
      <c r="I5" s="4">
        <v>5.0743600000000004</v>
      </c>
      <c r="J5" s="4">
        <v>4.9982800000000003</v>
      </c>
      <c r="K5" s="4">
        <v>4.8655799999999996</v>
      </c>
      <c r="L5" s="4">
        <v>4.74918</v>
      </c>
      <c r="M5" s="5">
        <f t="shared" si="0"/>
        <v>5.2641539999999996</v>
      </c>
      <c r="N5" s="5">
        <f t="shared" si="1"/>
        <v>0.10265521572720988</v>
      </c>
      <c r="O5" t="s">
        <v>57</v>
      </c>
      <c r="W5" t="s">
        <v>49</v>
      </c>
      <c r="X5" s="4">
        <f>M19</f>
        <v>4.7328080000000003</v>
      </c>
      <c r="Y5" s="4">
        <f>N19</f>
        <v>6.7758727306688846E-2</v>
      </c>
    </row>
    <row r="6" spans="1:25" x14ac:dyDescent="0.2">
      <c r="A6" t="s">
        <v>38</v>
      </c>
      <c r="B6" s="3" t="s">
        <v>4</v>
      </c>
      <c r="C6" s="4">
        <v>5.6227</v>
      </c>
      <c r="D6" s="4">
        <v>5.2587200000000003</v>
      </c>
      <c r="E6" s="4">
        <v>5.2127299999999996</v>
      </c>
      <c r="F6" s="4">
        <v>5.2092200000000002</v>
      </c>
      <c r="G6" s="4">
        <v>5.1566599999999996</v>
      </c>
      <c r="H6" s="4">
        <v>5.1552899999999999</v>
      </c>
      <c r="I6" s="4">
        <v>5.1512399999999996</v>
      </c>
      <c r="J6" s="4">
        <v>5.0899299999999998</v>
      </c>
      <c r="K6" s="4">
        <v>5.0695800000000002</v>
      </c>
      <c r="L6" s="4">
        <v>4.87371</v>
      </c>
      <c r="M6" s="5">
        <f t="shared" si="0"/>
        <v>5.1799780000000002</v>
      </c>
      <c r="N6" s="5">
        <f t="shared" si="1"/>
        <v>5.9647707188867617E-2</v>
      </c>
      <c r="P6">
        <f>AVERAGE(M6:M9)</f>
        <v>5.0559099999999999</v>
      </c>
      <c r="Q6">
        <f>AVERAGE(M6,M8)</f>
        <v>5.1630075</v>
      </c>
      <c r="R6">
        <f>AVERAGE(N6,N8)</f>
        <v>5.4775874377105668E-2</v>
      </c>
      <c r="S6">
        <f>_xlfn.T.TEST(C6:L6+C8:L8,C7:L7+C9:L9,2,3)</f>
        <v>1.7983230226160409E-2</v>
      </c>
      <c r="V6" t="s">
        <v>45</v>
      </c>
      <c r="W6" t="s">
        <v>46</v>
      </c>
      <c r="X6" s="4">
        <f>M4</f>
        <v>4.9100190000000001</v>
      </c>
      <c r="Y6" s="4">
        <f>N4</f>
        <v>5.734567439756124E-2</v>
      </c>
    </row>
    <row r="7" spans="1:25" x14ac:dyDescent="0.2">
      <c r="B7" s="3" t="s">
        <v>5</v>
      </c>
      <c r="C7" s="4">
        <v>5.3911499999999997</v>
      </c>
      <c r="D7" s="4">
        <v>5.1510499999999997</v>
      </c>
      <c r="E7" s="4">
        <v>5.1237700000000004</v>
      </c>
      <c r="F7" s="4">
        <v>5.0626699999999998</v>
      </c>
      <c r="G7" s="4">
        <v>5.0074699999999996</v>
      </c>
      <c r="H7" s="4">
        <v>4.9881200000000003</v>
      </c>
      <c r="I7" s="4">
        <v>4.8061999999999996</v>
      </c>
      <c r="J7" s="4">
        <v>4.7930700000000002</v>
      </c>
      <c r="K7" s="4">
        <v>4.7729299999999997</v>
      </c>
      <c r="L7" s="4">
        <v>4.6851200000000004</v>
      </c>
      <c r="M7" s="5">
        <f t="shared" si="0"/>
        <v>4.9781549999999992</v>
      </c>
      <c r="N7" s="5">
        <f t="shared" si="1"/>
        <v>6.8440933662213807E-2</v>
      </c>
      <c r="Q7">
        <f>AVERAGE(M7,M9)</f>
        <v>4.9488124999999989</v>
      </c>
      <c r="R7">
        <f>AVERAGE(N7,N9)</f>
        <v>6.2618086283370067E-2</v>
      </c>
      <c r="W7" t="s">
        <v>47</v>
      </c>
      <c r="X7" s="4">
        <f>M2</f>
        <v>5.1424690000000002</v>
      </c>
      <c r="Y7" s="4">
        <f>N2</f>
        <v>9.8538926864801313E-2</v>
      </c>
    </row>
    <row r="8" spans="1:25" x14ac:dyDescent="0.2">
      <c r="B8" s="3" t="s">
        <v>6</v>
      </c>
      <c r="C8" s="4">
        <v>5.4246699999999999</v>
      </c>
      <c r="D8" s="4">
        <v>5.2900499999999999</v>
      </c>
      <c r="E8" s="4">
        <v>5.2112100000000003</v>
      </c>
      <c r="F8" s="4">
        <v>5.1966599999999996</v>
      </c>
      <c r="G8" s="4">
        <v>5.1930300000000003</v>
      </c>
      <c r="H8" s="4">
        <v>5.18079</v>
      </c>
      <c r="I8" s="4">
        <v>5.06663</v>
      </c>
      <c r="J8" s="4">
        <v>5.0309699999999999</v>
      </c>
      <c r="K8" s="4">
        <v>4.9850099999999999</v>
      </c>
      <c r="L8" s="4">
        <v>4.8813500000000003</v>
      </c>
      <c r="M8" s="5">
        <f t="shared" si="0"/>
        <v>5.1460369999999998</v>
      </c>
      <c r="N8" s="5">
        <f t="shared" si="1"/>
        <v>4.9904041565343712E-2</v>
      </c>
      <c r="W8" t="s">
        <v>48</v>
      </c>
      <c r="X8" s="4">
        <f>M5</f>
        <v>5.2641539999999996</v>
      </c>
      <c r="Y8" s="4">
        <f>N5</f>
        <v>0.10265521572720988</v>
      </c>
    </row>
    <row r="9" spans="1:25" x14ac:dyDescent="0.2">
      <c r="B9" s="3" t="s">
        <v>7</v>
      </c>
      <c r="C9" s="4">
        <v>5.2724099999999998</v>
      </c>
      <c r="D9" s="4">
        <v>5.0955899999999996</v>
      </c>
      <c r="E9" s="4">
        <v>5.0272399999999999</v>
      </c>
      <c r="F9" s="4">
        <v>4.9824599999999997</v>
      </c>
      <c r="G9" s="4">
        <v>4.8811499999999999</v>
      </c>
      <c r="H9" s="4">
        <v>4.8678800000000004</v>
      </c>
      <c r="I9" s="4">
        <v>4.8464200000000002</v>
      </c>
      <c r="J9" s="4">
        <v>4.8338799999999997</v>
      </c>
      <c r="K9" s="4">
        <v>4.71014</v>
      </c>
      <c r="L9" s="4">
        <v>4.67753</v>
      </c>
      <c r="M9" s="5">
        <f t="shared" si="0"/>
        <v>4.9194699999999996</v>
      </c>
      <c r="N9" s="5">
        <f t="shared" si="1"/>
        <v>5.6795238904526313E-2</v>
      </c>
      <c r="W9" t="s">
        <v>49</v>
      </c>
      <c r="X9" s="4">
        <f>M3</f>
        <v>5.0254949999999994</v>
      </c>
      <c r="Y9" s="4">
        <f>N3</f>
        <v>7.5729959875717442E-2</v>
      </c>
    </row>
    <row r="10" spans="1:25" x14ac:dyDescent="0.2">
      <c r="A10" t="s">
        <v>39</v>
      </c>
      <c r="B10" s="3" t="s">
        <v>8</v>
      </c>
      <c r="C10" s="4">
        <v>5.36944</v>
      </c>
      <c r="D10" s="4">
        <v>5.2018199999999997</v>
      </c>
      <c r="E10" s="4">
        <v>5.1937899999999999</v>
      </c>
      <c r="F10" s="4">
        <v>5.18771</v>
      </c>
      <c r="G10" s="4">
        <v>5.12704</v>
      </c>
      <c r="H10" s="4">
        <v>5.1216400000000002</v>
      </c>
      <c r="I10" s="4">
        <v>5.1054399999999998</v>
      </c>
      <c r="J10" s="4">
        <v>5.0251799999999998</v>
      </c>
      <c r="K10" s="4">
        <v>4.8928000000000003</v>
      </c>
      <c r="L10" s="4">
        <v>4.8332300000000004</v>
      </c>
      <c r="M10" s="5">
        <f t="shared" si="0"/>
        <v>5.1058089999999998</v>
      </c>
      <c r="N10" s="5">
        <f t="shared" si="1"/>
        <v>4.9446103035976859E-2</v>
      </c>
      <c r="P10">
        <f>AVERAGE(M10:M13)</f>
        <v>5.1792660000000001</v>
      </c>
      <c r="Q10">
        <f>AVERAGE(M10,M12)</f>
        <v>5.1152519999999999</v>
      </c>
      <c r="R10">
        <f>AVERAGE(N10,N12)</f>
        <v>5.6819255890762616E-2</v>
      </c>
      <c r="S10">
        <f>_xlfn.T.TEST(C10:L10+C12:L12,C11:L11+C13:L13,2,3)</f>
        <v>0.25256703118394641</v>
      </c>
      <c r="U10" t="s">
        <v>51</v>
      </c>
      <c r="V10" t="s">
        <v>44</v>
      </c>
      <c r="W10" t="s">
        <v>46</v>
      </c>
      <c r="X10" s="4">
        <f>M24</f>
        <v>5.6775280000000006</v>
      </c>
      <c r="Y10" s="4">
        <f>N24</f>
        <v>0.12179203845353219</v>
      </c>
    </row>
    <row r="11" spans="1:25" x14ac:dyDescent="0.2">
      <c r="B11" s="3" t="s">
        <v>9</v>
      </c>
      <c r="C11" s="4">
        <v>5.8818000000000001</v>
      </c>
      <c r="D11" s="4">
        <v>5.71699</v>
      </c>
      <c r="E11" s="4">
        <v>5.5806500000000003</v>
      </c>
      <c r="F11" s="4">
        <v>5.4250600000000002</v>
      </c>
      <c r="G11" s="4">
        <v>5.3911899999999999</v>
      </c>
      <c r="H11" s="4">
        <v>5.3163900000000002</v>
      </c>
      <c r="I11" s="4">
        <v>5.2846500000000001</v>
      </c>
      <c r="J11" s="4">
        <v>5.1985799999999998</v>
      </c>
      <c r="K11" s="4">
        <v>5.0714399999999999</v>
      </c>
      <c r="L11" s="4">
        <v>5.0317699999999999</v>
      </c>
      <c r="M11" s="5">
        <f t="shared" si="0"/>
        <v>5.3898520000000003</v>
      </c>
      <c r="N11" s="5">
        <f t="shared" si="1"/>
        <v>8.623839057197466E-2</v>
      </c>
      <c r="Q11">
        <f>AVERAGE(M11,M13)</f>
        <v>5.2432800000000004</v>
      </c>
      <c r="R11">
        <f>AVERAGE(N11,N13)</f>
        <v>9.278494855387473E-2</v>
      </c>
      <c r="W11" t="s">
        <v>47</v>
      </c>
      <c r="X11" s="4">
        <f>M22</f>
        <v>5.503152</v>
      </c>
      <c r="Y11" s="4">
        <f>N22</f>
        <v>9.7478216880604734E-2</v>
      </c>
    </row>
    <row r="12" spans="1:25" x14ac:dyDescent="0.2">
      <c r="B12" s="3" t="s">
        <v>10</v>
      </c>
      <c r="C12" s="4">
        <v>5.35548</v>
      </c>
      <c r="D12" s="4">
        <v>5.3490099999999998</v>
      </c>
      <c r="E12" s="4">
        <v>5.2729600000000003</v>
      </c>
      <c r="F12" s="4">
        <v>5.19353</v>
      </c>
      <c r="G12" s="4">
        <v>5.1703799999999998</v>
      </c>
      <c r="H12" s="4">
        <v>5.11416</v>
      </c>
      <c r="I12" s="4">
        <v>5.0919400000000001</v>
      </c>
      <c r="J12" s="4">
        <v>5.0267900000000001</v>
      </c>
      <c r="K12" s="4">
        <v>5.01159</v>
      </c>
      <c r="L12" s="4">
        <v>4.6611099999999999</v>
      </c>
      <c r="M12" s="5">
        <f t="shared" si="0"/>
        <v>5.124695</v>
      </c>
      <c r="N12" s="5">
        <f t="shared" si="1"/>
        <v>6.4192408745548379E-2</v>
      </c>
      <c r="W12" t="s">
        <v>48</v>
      </c>
      <c r="X12" s="4">
        <f>M25</f>
        <v>5.5785549999999997</v>
      </c>
      <c r="Y12" s="4">
        <f>N25</f>
        <v>0.10349893547761736</v>
      </c>
    </row>
    <row r="13" spans="1:25" x14ac:dyDescent="0.2">
      <c r="B13" s="3" t="s">
        <v>11</v>
      </c>
      <c r="C13" s="4">
        <v>5.5891200000000003</v>
      </c>
      <c r="D13" s="4">
        <v>5.4640300000000002</v>
      </c>
      <c r="E13" s="4">
        <v>5.3260399999999999</v>
      </c>
      <c r="F13" s="4">
        <v>5.2787800000000002</v>
      </c>
      <c r="G13" s="4">
        <v>5.1845100000000004</v>
      </c>
      <c r="H13" s="4">
        <v>4.9084099999999999</v>
      </c>
      <c r="I13" s="4">
        <v>4.8964400000000001</v>
      </c>
      <c r="J13" s="4">
        <v>4.8811900000000001</v>
      </c>
      <c r="K13" s="4">
        <v>4.7908499999999998</v>
      </c>
      <c r="L13" s="4">
        <v>4.64771</v>
      </c>
      <c r="M13" s="5">
        <f t="shared" si="0"/>
        <v>5.0967079999999996</v>
      </c>
      <c r="N13" s="5">
        <f t="shared" si="1"/>
        <v>9.9331506535774786E-2</v>
      </c>
      <c r="W13" t="s">
        <v>49</v>
      </c>
      <c r="X13" s="4">
        <f>M23</f>
        <v>5.5781130000000001</v>
      </c>
      <c r="Y13" s="4">
        <f>N23</f>
        <v>0.17336482840177755</v>
      </c>
    </row>
    <row r="14" spans="1:25" x14ac:dyDescent="0.2">
      <c r="A14" s="1" t="s">
        <v>40</v>
      </c>
      <c r="B14" s="6" t="s">
        <v>12</v>
      </c>
      <c r="C14" s="4">
        <v>6.0983799999999997</v>
      </c>
      <c r="D14" s="4">
        <v>5.9102100000000002</v>
      </c>
      <c r="E14" s="4">
        <v>5.8000299999999996</v>
      </c>
      <c r="F14" s="4">
        <v>5.7759499999999999</v>
      </c>
      <c r="G14" s="4">
        <v>5.6718099999999998</v>
      </c>
      <c r="H14" s="4">
        <v>5.5955199999999996</v>
      </c>
      <c r="I14" s="4">
        <v>5.4159600000000001</v>
      </c>
      <c r="J14" s="4">
        <v>5.4040699999999999</v>
      </c>
      <c r="K14" s="4">
        <v>5.2333600000000002</v>
      </c>
      <c r="L14" s="4">
        <v>5.0097199999999997</v>
      </c>
      <c r="M14" s="5">
        <f t="shared" si="0"/>
        <v>5.5915009999999992</v>
      </c>
      <c r="N14" s="5">
        <f t="shared" si="1"/>
        <v>0.10409143111760499</v>
      </c>
      <c r="O14" t="s">
        <v>36</v>
      </c>
      <c r="P14" s="1">
        <f>AVERAGE(M14:M17)</f>
        <v>5.5533485000000002</v>
      </c>
      <c r="Q14">
        <f>AVERAGE(M14,M16)</f>
        <v>5.5297664999999991</v>
      </c>
      <c r="R14">
        <f>AVERAGE(N14,N16)</f>
        <v>0.11031000703785127</v>
      </c>
      <c r="S14">
        <f>_xlfn.T.TEST(C14:L14+C16:L16,C15:L15+C17:L17,2,3)</f>
        <v>0.76870914797534251</v>
      </c>
      <c r="V14" t="s">
        <v>45</v>
      </c>
      <c r="W14" t="s">
        <v>46</v>
      </c>
      <c r="X14" s="4">
        <f>M16</f>
        <v>5.468032</v>
      </c>
      <c r="Y14" s="4">
        <f>N16</f>
        <v>0.11652858295809752</v>
      </c>
    </row>
    <row r="15" spans="1:25" x14ac:dyDescent="0.2">
      <c r="B15" s="6" t="s">
        <v>13</v>
      </c>
      <c r="C15" s="4">
        <v>5.7541200000000003</v>
      </c>
      <c r="D15" s="4">
        <v>5.66845</v>
      </c>
      <c r="E15" s="4">
        <v>5.6475499999999998</v>
      </c>
      <c r="F15" s="4">
        <v>5.6391499999999999</v>
      </c>
      <c r="G15" s="4">
        <v>5.5964499999999999</v>
      </c>
      <c r="H15" s="4">
        <v>5.5738099999999999</v>
      </c>
      <c r="I15" s="4">
        <v>5.3162099999999999</v>
      </c>
      <c r="J15" s="4">
        <v>5.15299</v>
      </c>
      <c r="K15" s="4">
        <v>5.0914200000000003</v>
      </c>
      <c r="L15" s="4">
        <v>4.9928299999999997</v>
      </c>
      <c r="M15" s="5">
        <f t="shared" si="0"/>
        <v>5.4432980000000004</v>
      </c>
      <c r="N15" s="5">
        <f t="shared" si="1"/>
        <v>8.7878652568944948E-2</v>
      </c>
      <c r="O15" t="s">
        <v>36</v>
      </c>
      <c r="Q15">
        <f>AVERAGE(M15,M17)</f>
        <v>5.5769305000000005</v>
      </c>
      <c r="R15">
        <f>AVERAGE(N15,N17)</f>
        <v>0.1140524472155396</v>
      </c>
      <c r="W15" t="s">
        <v>47</v>
      </c>
      <c r="X15" s="4">
        <f>M14</f>
        <v>5.5915009999999992</v>
      </c>
      <c r="Y15" s="4">
        <f>N14</f>
        <v>0.10409143111760499</v>
      </c>
    </row>
    <row r="16" spans="1:25" x14ac:dyDescent="0.2">
      <c r="B16" s="6" t="s">
        <v>14</v>
      </c>
      <c r="C16" s="4">
        <v>5.98827</v>
      </c>
      <c r="D16" s="4">
        <v>5.7690799999999998</v>
      </c>
      <c r="E16" s="4">
        <v>5.7617599999999998</v>
      </c>
      <c r="F16" s="4">
        <v>5.6080399999999999</v>
      </c>
      <c r="G16" s="4">
        <v>5.5908600000000002</v>
      </c>
      <c r="H16" s="4">
        <v>5.58894</v>
      </c>
      <c r="I16" s="4">
        <v>5.2693300000000001</v>
      </c>
      <c r="J16" s="4">
        <v>5.1962400000000004</v>
      </c>
      <c r="K16" s="4">
        <v>5.1578900000000001</v>
      </c>
      <c r="L16" s="4">
        <v>4.7499099999999999</v>
      </c>
      <c r="M16" s="5">
        <f t="shared" si="0"/>
        <v>5.468032</v>
      </c>
      <c r="N16" s="5">
        <f t="shared" si="1"/>
        <v>0.11652858295809752</v>
      </c>
      <c r="O16" t="s">
        <v>36</v>
      </c>
      <c r="W16" t="s">
        <v>48</v>
      </c>
      <c r="X16" s="4">
        <f>M17</f>
        <v>5.7105630000000005</v>
      </c>
      <c r="Y16" s="4">
        <f>N17</f>
        <v>0.14022624186213425</v>
      </c>
    </row>
    <row r="17" spans="1:25" x14ac:dyDescent="0.2">
      <c r="B17" s="6" t="s">
        <v>15</v>
      </c>
      <c r="C17" s="4">
        <v>6.3069199999999999</v>
      </c>
      <c r="D17" s="4">
        <v>6.1241700000000003</v>
      </c>
      <c r="E17" s="4">
        <v>5.9665600000000003</v>
      </c>
      <c r="F17" s="4">
        <v>5.9443900000000003</v>
      </c>
      <c r="G17" s="4">
        <v>5.9123200000000002</v>
      </c>
      <c r="H17" s="4">
        <v>5.8157500000000004</v>
      </c>
      <c r="I17" s="4">
        <v>5.6145500000000004</v>
      </c>
      <c r="J17" s="4">
        <v>5.35215</v>
      </c>
      <c r="K17" s="4">
        <v>5.1318000000000001</v>
      </c>
      <c r="L17" s="4">
        <v>4.9370200000000004</v>
      </c>
      <c r="M17" s="5">
        <f t="shared" si="0"/>
        <v>5.7105630000000005</v>
      </c>
      <c r="N17" s="5">
        <f t="shared" si="1"/>
        <v>0.14022624186213425</v>
      </c>
      <c r="O17" t="s">
        <v>36</v>
      </c>
      <c r="W17" t="s">
        <v>49</v>
      </c>
      <c r="X17" s="4">
        <f>M15</f>
        <v>5.4432980000000004</v>
      </c>
      <c r="Y17" s="4">
        <f>N15</f>
        <v>8.7878652568944948E-2</v>
      </c>
    </row>
    <row r="18" spans="1:25" x14ac:dyDescent="0.2">
      <c r="A18" t="s">
        <v>37</v>
      </c>
      <c r="B18" t="s">
        <v>16</v>
      </c>
      <c r="C18" s="4">
        <v>4.8265000000000002</v>
      </c>
      <c r="D18" s="4">
        <v>4.8218300000000003</v>
      </c>
      <c r="E18" s="4">
        <v>4.8092199999999998</v>
      </c>
      <c r="F18" s="4">
        <v>4.7941500000000001</v>
      </c>
      <c r="G18" s="4">
        <v>4.7580299999999998</v>
      </c>
      <c r="H18" s="4">
        <v>4.6852999999999998</v>
      </c>
      <c r="I18" s="4">
        <v>4.6328199999999997</v>
      </c>
      <c r="J18" s="4">
        <v>4.6174299999999997</v>
      </c>
      <c r="K18" s="4">
        <v>4.5088800000000004</v>
      </c>
      <c r="L18" s="4">
        <v>4.4709700000000003</v>
      </c>
      <c r="M18" s="5">
        <f t="shared" si="0"/>
        <v>4.6925129999999999</v>
      </c>
      <c r="N18" s="5">
        <f t="shared" si="1"/>
        <v>4.1496131226630949E-2</v>
      </c>
      <c r="P18">
        <f>AVERAGE(M18:M21)</f>
        <v>4.7100792499999997</v>
      </c>
      <c r="Q18">
        <f>AVERAGE(M18,M20)</f>
        <v>4.6759005</v>
      </c>
      <c r="R18">
        <f>AVERAGE(N18,N20)</f>
        <v>4.5639664249535424E-2</v>
      </c>
      <c r="S18">
        <f>_xlfn.T.TEST(C18:L18+C20:L20,C19:L19+C21:L21,2,3)</f>
        <v>0.45504469883074228</v>
      </c>
      <c r="U18" t="s">
        <v>38</v>
      </c>
      <c r="V18" t="s">
        <v>44</v>
      </c>
      <c r="W18" t="s">
        <v>52</v>
      </c>
      <c r="X18" s="4">
        <f>M28</f>
        <v>5.0203740000000012</v>
      </c>
      <c r="Y18" s="4">
        <f>N28</f>
        <v>4.7831187529105375E-2</v>
      </c>
    </row>
    <row r="19" spans="1:25" x14ac:dyDescent="0.2">
      <c r="B19" t="s">
        <v>17</v>
      </c>
      <c r="C19" s="4">
        <v>5.0998700000000001</v>
      </c>
      <c r="D19" s="4">
        <v>4.9541300000000001</v>
      </c>
      <c r="E19" s="4">
        <v>4.9154999999999998</v>
      </c>
      <c r="F19" s="4">
        <v>4.84117</v>
      </c>
      <c r="G19" s="4">
        <v>4.72844</v>
      </c>
      <c r="H19" s="4">
        <v>4.7002699999999997</v>
      </c>
      <c r="I19" s="4">
        <v>4.5674000000000001</v>
      </c>
      <c r="J19" s="4">
        <v>4.5301200000000001</v>
      </c>
      <c r="K19" s="4">
        <v>4.5295800000000002</v>
      </c>
      <c r="L19" s="4">
        <v>4.4615999999999998</v>
      </c>
      <c r="M19" s="5">
        <f t="shared" si="0"/>
        <v>4.7328080000000003</v>
      </c>
      <c r="N19" s="5">
        <f t="shared" si="1"/>
        <v>6.7758727306688846E-2</v>
      </c>
      <c r="Q19">
        <f>AVERAGE(M19,M21)</f>
        <v>4.7442580000000003</v>
      </c>
      <c r="R19">
        <f>AVERAGE(N19,N21)</f>
        <v>7.842672280814357E-2</v>
      </c>
      <c r="W19" t="s">
        <v>54</v>
      </c>
      <c r="X19" s="4">
        <f>M26</f>
        <v>5.0978870000000001</v>
      </c>
      <c r="Y19" s="4">
        <f>N26</f>
        <v>5.2506977950025312E-2</v>
      </c>
    </row>
    <row r="20" spans="1:25" x14ac:dyDescent="0.2">
      <c r="B20" t="s">
        <v>18</v>
      </c>
      <c r="C20" s="4">
        <v>4.9298700000000002</v>
      </c>
      <c r="D20" s="4">
        <v>4.8054899999999998</v>
      </c>
      <c r="E20" s="4">
        <v>4.7912600000000003</v>
      </c>
      <c r="F20" s="4">
        <v>4.74777</v>
      </c>
      <c r="G20" s="4">
        <v>4.6484899999999998</v>
      </c>
      <c r="H20" s="4">
        <v>4.6429</v>
      </c>
      <c r="I20" s="4">
        <v>4.5612300000000001</v>
      </c>
      <c r="J20" s="4">
        <v>4.5271699999999999</v>
      </c>
      <c r="K20" s="4">
        <v>4.5118299999999998</v>
      </c>
      <c r="L20" s="4">
        <v>4.4268700000000001</v>
      </c>
      <c r="M20" s="5">
        <f t="shared" si="0"/>
        <v>4.6592880000000001</v>
      </c>
      <c r="N20" s="5">
        <f t="shared" si="1"/>
        <v>4.9783197272439898E-2</v>
      </c>
      <c r="W20" t="s">
        <v>53</v>
      </c>
      <c r="X20" s="4">
        <f>M29</f>
        <v>4.8563710000000002</v>
      </c>
      <c r="Y20" s="4">
        <f>N29</f>
        <v>5.3413010534263429E-2</v>
      </c>
    </row>
    <row r="21" spans="1:25" x14ac:dyDescent="0.2">
      <c r="B21" t="s">
        <v>19</v>
      </c>
      <c r="C21" s="4">
        <v>5.3632400000000002</v>
      </c>
      <c r="D21" s="4">
        <v>5.1086200000000002</v>
      </c>
      <c r="E21" s="4">
        <v>4.9016000000000002</v>
      </c>
      <c r="F21" s="4">
        <v>4.6919700000000004</v>
      </c>
      <c r="G21" s="4">
        <v>4.6558000000000002</v>
      </c>
      <c r="H21" s="4">
        <v>4.6277499999999998</v>
      </c>
      <c r="I21" s="4">
        <v>4.5824199999999999</v>
      </c>
      <c r="J21" s="4">
        <v>4.5627800000000001</v>
      </c>
      <c r="K21" s="4">
        <v>4.55626</v>
      </c>
      <c r="L21" s="4">
        <v>4.50664</v>
      </c>
      <c r="M21" s="5">
        <f t="shared" si="0"/>
        <v>4.7557080000000003</v>
      </c>
      <c r="N21" s="5">
        <f t="shared" si="1"/>
        <v>8.9094718309598295E-2</v>
      </c>
      <c r="W21" t="s">
        <v>55</v>
      </c>
      <c r="X21" s="4">
        <f>M27</f>
        <v>5.0077930000000004</v>
      </c>
      <c r="Y21" s="4">
        <f>N27</f>
        <v>5.3893360940327761E-2</v>
      </c>
    </row>
    <row r="22" spans="1:25" x14ac:dyDescent="0.2">
      <c r="A22" s="1" t="s">
        <v>40</v>
      </c>
      <c r="B22" s="6" t="s">
        <v>20</v>
      </c>
      <c r="C22" s="4">
        <v>5.9596</v>
      </c>
      <c r="D22" s="4">
        <v>5.8146899999999997</v>
      </c>
      <c r="E22" s="4">
        <v>5.7837500000000004</v>
      </c>
      <c r="F22" s="4">
        <v>5.7099399999999996</v>
      </c>
      <c r="G22" s="4">
        <v>5.5562199999999997</v>
      </c>
      <c r="H22" s="4">
        <v>5.3853499999999999</v>
      </c>
      <c r="I22" s="4">
        <v>5.3751499999999997</v>
      </c>
      <c r="J22" s="4">
        <v>5.2607600000000003</v>
      </c>
      <c r="K22" s="4">
        <v>5.0980800000000004</v>
      </c>
      <c r="L22" s="4">
        <v>5.0879799999999999</v>
      </c>
      <c r="M22" s="5">
        <f t="shared" si="0"/>
        <v>5.503152</v>
      </c>
      <c r="N22" s="5">
        <f t="shared" si="1"/>
        <v>9.7478216880604734E-2</v>
      </c>
      <c r="O22" t="s">
        <v>36</v>
      </c>
      <c r="P22" s="1">
        <f>AVERAGE(M22:M25)</f>
        <v>5.5843369999999997</v>
      </c>
      <c r="Q22">
        <f>AVERAGE(M22,M24)</f>
        <v>5.5903400000000003</v>
      </c>
      <c r="R22">
        <f>AVERAGE(N22,N24)</f>
        <v>0.10963512766706845</v>
      </c>
      <c r="S22">
        <f>_xlfn.T.TEST(C22:L22+C24:L24,C23:L23+C25:L25,2,3)</f>
        <v>0.94616695509541426</v>
      </c>
      <c r="V22" t="s">
        <v>56</v>
      </c>
      <c r="W22" t="s">
        <v>52</v>
      </c>
      <c r="X22" s="4">
        <f>M8</f>
        <v>5.1460369999999998</v>
      </c>
      <c r="Y22" s="4">
        <f>N8</f>
        <v>4.9904041565343712E-2</v>
      </c>
    </row>
    <row r="23" spans="1:25" x14ac:dyDescent="0.2">
      <c r="B23" s="6" t="s">
        <v>21</v>
      </c>
      <c r="C23" s="4">
        <v>6.3223000000000003</v>
      </c>
      <c r="D23" s="4">
        <v>6.1862700000000004</v>
      </c>
      <c r="E23" s="4">
        <v>6.0316999999999998</v>
      </c>
      <c r="F23" s="4">
        <v>5.9425299999999996</v>
      </c>
      <c r="G23" s="4">
        <v>5.6542700000000004</v>
      </c>
      <c r="H23" s="4">
        <v>5.5263999999999998</v>
      </c>
      <c r="I23" s="4">
        <v>5.3538399999999999</v>
      </c>
      <c r="J23" s="4">
        <v>5.09964</v>
      </c>
      <c r="K23" s="4">
        <v>4.9769399999999999</v>
      </c>
      <c r="L23" s="4">
        <v>4.6872400000000001</v>
      </c>
      <c r="M23" s="5">
        <f t="shared" si="0"/>
        <v>5.5781130000000001</v>
      </c>
      <c r="N23" s="5">
        <f t="shared" si="1"/>
        <v>0.17336482840177755</v>
      </c>
      <c r="O23" t="s">
        <v>36</v>
      </c>
      <c r="Q23">
        <f>AVERAGE(M23,M25)</f>
        <v>5.5783339999999999</v>
      </c>
      <c r="R23">
        <f>AVERAGE(N23,N25)</f>
        <v>0.13843188193969747</v>
      </c>
      <c r="W23" t="s">
        <v>54</v>
      </c>
      <c r="X23" s="4">
        <f>M6</f>
        <v>5.1799780000000002</v>
      </c>
      <c r="Y23" s="4">
        <f>N6</f>
        <v>5.9647707188867617E-2</v>
      </c>
    </row>
    <row r="24" spans="1:25" x14ac:dyDescent="0.2">
      <c r="B24" s="6" t="s">
        <v>22</v>
      </c>
      <c r="C24" s="4">
        <v>6.4134500000000001</v>
      </c>
      <c r="D24" s="4">
        <v>6.0510900000000003</v>
      </c>
      <c r="E24" s="4">
        <v>5.97621</v>
      </c>
      <c r="F24" s="4">
        <v>5.8414999999999999</v>
      </c>
      <c r="G24" s="4">
        <v>5.5718300000000003</v>
      </c>
      <c r="H24" s="4">
        <v>5.5667400000000002</v>
      </c>
      <c r="I24" s="4">
        <v>5.46793</v>
      </c>
      <c r="J24" s="4">
        <v>5.4240599999999999</v>
      </c>
      <c r="K24" s="4">
        <v>5.2936500000000004</v>
      </c>
      <c r="L24" s="4">
        <v>5.1688200000000002</v>
      </c>
      <c r="M24" s="5">
        <f t="shared" si="0"/>
        <v>5.6775280000000006</v>
      </c>
      <c r="N24" s="5">
        <f t="shared" si="1"/>
        <v>0.12179203845353219</v>
      </c>
      <c r="O24" t="s">
        <v>36</v>
      </c>
      <c r="W24" t="s">
        <v>53</v>
      </c>
      <c r="X24" s="4">
        <f>M9</f>
        <v>4.9194699999999996</v>
      </c>
      <c r="Y24" s="4">
        <f>N9</f>
        <v>5.6795238904526313E-2</v>
      </c>
    </row>
    <row r="25" spans="1:25" x14ac:dyDescent="0.2">
      <c r="B25" s="6" t="s">
        <v>23</v>
      </c>
      <c r="C25" s="4">
        <v>6.09361</v>
      </c>
      <c r="D25" s="4">
        <v>6.0238300000000002</v>
      </c>
      <c r="E25" s="4">
        <v>5.8216599999999996</v>
      </c>
      <c r="F25" s="4">
        <v>5.67117</v>
      </c>
      <c r="G25" s="4">
        <v>5.6326700000000001</v>
      </c>
      <c r="H25" s="4">
        <v>5.5009699999999997</v>
      </c>
      <c r="I25" s="4">
        <v>5.3165399999999998</v>
      </c>
      <c r="J25" s="4">
        <v>5.2967300000000002</v>
      </c>
      <c r="K25" s="4">
        <v>5.2859400000000001</v>
      </c>
      <c r="L25" s="4">
        <v>5.1424300000000001</v>
      </c>
      <c r="M25" s="5">
        <f t="shared" si="0"/>
        <v>5.5785549999999997</v>
      </c>
      <c r="N25" s="5">
        <f t="shared" si="1"/>
        <v>0.10349893547761736</v>
      </c>
      <c r="O25" t="s">
        <v>36</v>
      </c>
      <c r="W25" t="s">
        <v>55</v>
      </c>
      <c r="X25" s="4">
        <f>M7</f>
        <v>4.9781549999999992</v>
      </c>
      <c r="Y25" s="4">
        <f>N7</f>
        <v>6.8440933662213807E-2</v>
      </c>
    </row>
    <row r="26" spans="1:25" x14ac:dyDescent="0.2">
      <c r="A26" t="s">
        <v>38</v>
      </c>
      <c r="B26" s="3" t="s">
        <v>24</v>
      </c>
      <c r="C26" s="4">
        <v>5.4725000000000001</v>
      </c>
      <c r="D26" s="4">
        <v>5.2758599999999998</v>
      </c>
      <c r="E26" s="4">
        <v>5.1136100000000004</v>
      </c>
      <c r="F26" s="4">
        <v>5.1059000000000001</v>
      </c>
      <c r="G26" s="4">
        <v>5.0808400000000002</v>
      </c>
      <c r="H26" s="4">
        <v>5.0599299999999996</v>
      </c>
      <c r="I26" s="4">
        <v>4.9916400000000003</v>
      </c>
      <c r="J26" s="4">
        <v>4.9912299999999998</v>
      </c>
      <c r="K26" s="4">
        <v>4.9875699999999998</v>
      </c>
      <c r="L26" s="4">
        <v>4.8997900000000003</v>
      </c>
      <c r="M26" s="5">
        <f t="shared" si="0"/>
        <v>5.0978870000000001</v>
      </c>
      <c r="N26" s="5">
        <f t="shared" si="1"/>
        <v>5.2506977950025312E-2</v>
      </c>
      <c r="P26">
        <f>AVERAGE(M26:M29)</f>
        <v>4.9956062499999998</v>
      </c>
      <c r="Q26">
        <f>AVERAGE(M26,M28)</f>
        <v>5.0591305000000002</v>
      </c>
      <c r="R26">
        <f>AVERAGE(N26,N28)</f>
        <v>5.0169082739565343E-2</v>
      </c>
      <c r="S26">
        <f>_xlfn.T.TEST(C26:L26+C28:L28,C27:L27+C29:L29,2,3)</f>
        <v>9.283853805783332E-2</v>
      </c>
      <c r="U26" t="s">
        <v>39</v>
      </c>
      <c r="V26" t="s">
        <v>44</v>
      </c>
      <c r="W26" t="s">
        <v>52</v>
      </c>
      <c r="X26" s="4">
        <f>M32</f>
        <v>5.1154570000000001</v>
      </c>
      <c r="Y26" s="4">
        <f>N32</f>
        <v>4.5305004090791856E-2</v>
      </c>
    </row>
    <row r="27" spans="1:25" x14ac:dyDescent="0.2">
      <c r="B27" s="3" t="s">
        <v>25</v>
      </c>
      <c r="C27" s="4">
        <v>5.23123</v>
      </c>
      <c r="D27" s="4">
        <v>5.2230800000000004</v>
      </c>
      <c r="E27" s="4">
        <v>5.1978200000000001</v>
      </c>
      <c r="F27" s="4">
        <v>5.0615600000000001</v>
      </c>
      <c r="G27" s="4">
        <v>5.0598000000000001</v>
      </c>
      <c r="H27" s="4">
        <v>4.9252700000000003</v>
      </c>
      <c r="I27" s="4">
        <v>4.9194399999999998</v>
      </c>
      <c r="J27" s="4">
        <v>4.8555200000000003</v>
      </c>
      <c r="K27" s="4">
        <v>4.8245500000000003</v>
      </c>
      <c r="L27" s="4">
        <v>4.7796599999999998</v>
      </c>
      <c r="M27" s="5">
        <f t="shared" si="0"/>
        <v>5.0077930000000004</v>
      </c>
      <c r="N27" s="5">
        <f t="shared" si="1"/>
        <v>5.3893360940327761E-2</v>
      </c>
      <c r="Q27">
        <f>AVERAGE(M27,M29)</f>
        <v>4.9320820000000003</v>
      </c>
      <c r="R27">
        <f>AVERAGE(N27,N29)</f>
        <v>5.3653185737295592E-2</v>
      </c>
      <c r="W27" t="s">
        <v>54</v>
      </c>
      <c r="X27" s="4">
        <f>M30</f>
        <v>5.1902349999999995</v>
      </c>
      <c r="Y27" s="4">
        <f>N30</f>
        <v>8.3555975133772192E-2</v>
      </c>
    </row>
    <row r="28" spans="1:25" x14ac:dyDescent="0.2">
      <c r="B28" s="3" t="s">
        <v>26</v>
      </c>
      <c r="C28" s="4">
        <v>5.2692300000000003</v>
      </c>
      <c r="D28" s="4">
        <v>5.2420299999999997</v>
      </c>
      <c r="E28" s="4">
        <v>5.0890899999999997</v>
      </c>
      <c r="F28" s="4">
        <v>5.0483799999999999</v>
      </c>
      <c r="G28" s="4">
        <v>5.0294800000000004</v>
      </c>
      <c r="H28" s="4">
        <v>4.9691900000000002</v>
      </c>
      <c r="I28" s="4">
        <v>4.9513499999999997</v>
      </c>
      <c r="J28" s="4">
        <v>4.9214799999999999</v>
      </c>
      <c r="K28" s="4">
        <v>4.9061000000000003</v>
      </c>
      <c r="L28" s="4">
        <v>4.7774099999999997</v>
      </c>
      <c r="M28" s="5">
        <f t="shared" si="0"/>
        <v>5.0203740000000012</v>
      </c>
      <c r="N28" s="5">
        <f t="shared" si="1"/>
        <v>4.7831187529105375E-2</v>
      </c>
      <c r="W28" t="s">
        <v>53</v>
      </c>
      <c r="X28" s="4">
        <f>M33</f>
        <v>5.1403649999999992</v>
      </c>
      <c r="Y28" s="4">
        <f>N33</f>
        <v>0.11424267408800345</v>
      </c>
    </row>
    <row r="29" spans="1:25" x14ac:dyDescent="0.2">
      <c r="B29" s="3" t="s">
        <v>27</v>
      </c>
      <c r="C29" s="4">
        <v>5.1776999999999997</v>
      </c>
      <c r="D29" s="4">
        <v>5.1077000000000004</v>
      </c>
      <c r="E29" s="4">
        <v>4.84483</v>
      </c>
      <c r="F29" s="4">
        <v>4.8379300000000001</v>
      </c>
      <c r="G29" s="4">
        <v>4.8378899999999998</v>
      </c>
      <c r="H29" s="4">
        <v>4.8375399999999997</v>
      </c>
      <c r="I29" s="4">
        <v>4.8354100000000004</v>
      </c>
      <c r="J29" s="4">
        <v>4.7675000000000001</v>
      </c>
      <c r="K29" s="4">
        <v>4.6947799999999997</v>
      </c>
      <c r="L29" s="4">
        <v>4.6224299999999996</v>
      </c>
      <c r="M29" s="5">
        <f t="shared" si="0"/>
        <v>4.8563710000000002</v>
      </c>
      <c r="N29" s="5">
        <f t="shared" si="1"/>
        <v>5.3413010534263429E-2</v>
      </c>
      <c r="W29" t="s">
        <v>55</v>
      </c>
      <c r="X29" s="4">
        <f>M31</f>
        <v>5.2493920000000003</v>
      </c>
      <c r="Y29" s="4">
        <f>N31</f>
        <v>9.3036035166786588E-2</v>
      </c>
    </row>
    <row r="30" spans="1:25" x14ac:dyDescent="0.2">
      <c r="A30" t="s">
        <v>39</v>
      </c>
      <c r="B30" s="3" t="s">
        <v>28</v>
      </c>
      <c r="C30" s="4">
        <v>5.6284999999999998</v>
      </c>
      <c r="D30" s="4">
        <v>5.5461900000000002</v>
      </c>
      <c r="E30" s="4">
        <v>5.32836</v>
      </c>
      <c r="F30" s="4">
        <v>5.2419000000000002</v>
      </c>
      <c r="G30" s="4">
        <v>5.1646200000000002</v>
      </c>
      <c r="H30" s="4">
        <v>5.1296299999999997</v>
      </c>
      <c r="I30" s="4">
        <v>5.1097299999999999</v>
      </c>
      <c r="J30" s="4">
        <v>5.0631399999999998</v>
      </c>
      <c r="K30" s="4">
        <v>4.9516099999999996</v>
      </c>
      <c r="L30" s="4">
        <v>4.7386699999999999</v>
      </c>
      <c r="M30" s="5">
        <f t="shared" si="0"/>
        <v>5.1902349999999995</v>
      </c>
      <c r="N30" s="5">
        <f t="shared" si="1"/>
        <v>8.3555975133772192E-2</v>
      </c>
      <c r="P30">
        <f>AVERAGE(M30:M33)</f>
        <v>5.17386225</v>
      </c>
      <c r="Q30">
        <f>AVERAGE(M30,M32)</f>
        <v>5.1528460000000003</v>
      </c>
      <c r="R30">
        <f>AVERAGE(N30,N32)</f>
        <v>6.4430489612282024E-2</v>
      </c>
      <c r="S30">
        <f>_xlfn.T.TEST(C30:L30+C32:L32,C31:L31+C33:L33,2,3)</f>
        <v>0.73151645891524697</v>
      </c>
      <c r="V30" t="s">
        <v>56</v>
      </c>
      <c r="W30" t="s">
        <v>52</v>
      </c>
      <c r="X30" s="4">
        <f>M12</f>
        <v>5.124695</v>
      </c>
      <c r="Y30" s="4">
        <f>N12</f>
        <v>6.4192408745548379E-2</v>
      </c>
    </row>
    <row r="31" spans="1:25" x14ac:dyDescent="0.2">
      <c r="B31" s="3" t="s">
        <v>29</v>
      </c>
      <c r="C31" s="4">
        <v>5.8420399999999999</v>
      </c>
      <c r="D31" s="4">
        <v>5.45296</v>
      </c>
      <c r="E31" s="4">
        <v>5.4522000000000004</v>
      </c>
      <c r="F31" s="4">
        <v>5.3475700000000002</v>
      </c>
      <c r="G31" s="4">
        <v>5.2402199999999999</v>
      </c>
      <c r="H31" s="4">
        <v>5.2143199999999998</v>
      </c>
      <c r="I31" s="4">
        <v>5.1461600000000001</v>
      </c>
      <c r="J31" s="4">
        <v>5.04366</v>
      </c>
      <c r="K31" s="4">
        <v>4.9248900000000004</v>
      </c>
      <c r="L31" s="4">
        <v>4.8299000000000003</v>
      </c>
      <c r="M31" s="5">
        <f t="shared" si="0"/>
        <v>5.2493920000000003</v>
      </c>
      <c r="N31" s="5">
        <f t="shared" si="1"/>
        <v>9.3036035166786588E-2</v>
      </c>
      <c r="O31" t="s">
        <v>57</v>
      </c>
      <c r="Q31">
        <f>AVERAGE(M31,M33)</f>
        <v>5.1948784999999997</v>
      </c>
      <c r="R31">
        <f>AVERAGE(N31,N33)</f>
        <v>0.10363935462739501</v>
      </c>
      <c r="W31" t="s">
        <v>54</v>
      </c>
      <c r="X31" s="4">
        <f>M10</f>
        <v>5.1058089999999998</v>
      </c>
      <c r="Y31" s="4">
        <f>N10</f>
        <v>4.9446103035976859E-2</v>
      </c>
    </row>
    <row r="32" spans="1:25" x14ac:dyDescent="0.2">
      <c r="B32" s="3" t="s">
        <v>30</v>
      </c>
      <c r="C32" s="4">
        <v>5.4498199999999999</v>
      </c>
      <c r="D32" s="4">
        <v>5.1778500000000003</v>
      </c>
      <c r="E32" s="4">
        <v>5.1677499999999998</v>
      </c>
      <c r="F32" s="4">
        <v>5.1341200000000002</v>
      </c>
      <c r="G32" s="4">
        <v>5.1209199999999999</v>
      </c>
      <c r="H32" s="4">
        <v>5.1090499999999999</v>
      </c>
      <c r="I32" s="4">
        <v>5.0880799999999997</v>
      </c>
      <c r="J32" s="4">
        <v>4.9872100000000001</v>
      </c>
      <c r="K32" s="4">
        <v>4.9717500000000001</v>
      </c>
      <c r="L32" s="4">
        <v>4.9480199999999996</v>
      </c>
      <c r="M32" s="5">
        <f t="shared" si="0"/>
        <v>5.1154570000000001</v>
      </c>
      <c r="N32" s="5">
        <f t="shared" si="1"/>
        <v>4.5305004090791856E-2</v>
      </c>
      <c r="W32" t="s">
        <v>53</v>
      </c>
      <c r="X32" s="4">
        <f>M13</f>
        <v>5.0967079999999996</v>
      </c>
      <c r="Y32" s="4">
        <f>N13</f>
        <v>9.9331506535774786E-2</v>
      </c>
    </row>
    <row r="33" spans="2:25" x14ac:dyDescent="0.2">
      <c r="B33" s="3" t="s">
        <v>31</v>
      </c>
      <c r="C33" s="4">
        <v>5.6508599999999998</v>
      </c>
      <c r="D33" s="4">
        <v>5.6068600000000002</v>
      </c>
      <c r="E33" s="4">
        <v>5.4587599999999998</v>
      </c>
      <c r="F33" s="4">
        <v>5.2984499999999999</v>
      </c>
      <c r="G33" s="4">
        <v>5.1148999999999996</v>
      </c>
      <c r="H33" s="4">
        <v>5.0692899999999996</v>
      </c>
      <c r="I33" s="4">
        <v>4.9934200000000004</v>
      </c>
      <c r="J33" s="4">
        <v>4.8833799999999998</v>
      </c>
      <c r="K33" s="4">
        <v>4.7701599999999997</v>
      </c>
      <c r="L33" s="4">
        <v>4.5575700000000001</v>
      </c>
      <c r="M33" s="5">
        <f t="shared" si="0"/>
        <v>5.1403649999999992</v>
      </c>
      <c r="N33" s="5">
        <f t="shared" si="1"/>
        <v>0.11424267408800345</v>
      </c>
      <c r="W33" t="s">
        <v>55</v>
      </c>
      <c r="X33" s="4">
        <f>M7</f>
        <v>4.9781549999999992</v>
      </c>
      <c r="Y33" s="4">
        <f>N7</f>
        <v>6.8440933662213807E-2</v>
      </c>
    </row>
    <row r="35" spans="2:25" x14ac:dyDescent="0.2">
      <c r="K35">
        <f>_xlfn.T.TEST(C15:L15,C31:L31,2,3)</f>
        <v>0.14715330609750962</v>
      </c>
      <c r="P35">
        <f>_xlfn.T.TEST(C22:L25,C14:L17,2,3)</f>
        <v>0.71471803745378137</v>
      </c>
      <c r="Q35">
        <f>_xlfn.T.TEST(C14:L14+C16:L16+C22:L22+C24:L24,C15:L15+C17:L17+C23:L23+C25:L25,2,3)</f>
        <v>0.91619788352063258</v>
      </c>
      <c r="R35" s="1">
        <f>POWER(10,-P10)/POWER(10,-P14)</f>
        <v>2.3663691780195042</v>
      </c>
    </row>
    <row r="36" spans="2:25" x14ac:dyDescent="0.2">
      <c r="K36">
        <f>_xlfn.T.TEST(C5:L5,C16:L16,2,3)</f>
        <v>0.20599077184304473</v>
      </c>
      <c r="P36">
        <f>_xlfn.T.TEST(C14:L17,C10:L13,2,3)</f>
        <v>1.3844457604694282E-6</v>
      </c>
    </row>
    <row r="37" spans="2:25" x14ac:dyDescent="0.2">
      <c r="P37" s="7">
        <f>_xlfn.T.TEST(C14:L17,C30:L33,2,3)</f>
        <v>1.1902854678958229E-6</v>
      </c>
    </row>
    <row r="38" spans="2:25" x14ac:dyDescent="0.2">
      <c r="P38">
        <f>_xlfn.T.TEST(C14:L17,C2:L5,2,3)</f>
        <v>1.4700732161788224E-8</v>
      </c>
    </row>
    <row r="39" spans="2:25" x14ac:dyDescent="0.2">
      <c r="P39">
        <f>_xlfn.T.TEST(C22:L25,C10:L13,2,3)</f>
        <v>8.8166366787893865E-7</v>
      </c>
    </row>
  </sheetData>
  <mergeCells count="1">
    <mergeCell ref="C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all_pkds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Kolaczkowski,Bryan D</dc:creator>
  <cp:lastModifiedBy>Kolaczkowski,Bryan D</cp:lastModifiedBy>
  <dcterms:created xsi:type="dcterms:W3CDTF">2017-08-25T14:48:07Z</dcterms:created>
  <dcterms:modified xsi:type="dcterms:W3CDTF">2017-08-25T23:53:48Z</dcterms:modified>
</cp:coreProperties>
</file>