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laus\RTaerosol\xl\Tables\"/>
    </mc:Choice>
  </mc:AlternateContent>
  <xr:revisionPtr revIDLastSave="0" documentId="13_ncr:1_{5CCB0192-636D-4FB8-89F8-C4D4256E6F60}" xr6:coauthVersionLast="36" xr6:coauthVersionMax="36" xr10:uidLastSave="{00000000-0000-0000-0000-000000000000}"/>
  <bookViews>
    <workbookView xWindow="0" yWindow="0" windowWidth="26625" windowHeight="10740" activeTab="7" xr2:uid="{F408E1FC-6FB5-47D9-AEEA-63F29D571630}"/>
  </bookViews>
  <sheets>
    <sheet name="activities" sheetId="1" r:id="rId1"/>
    <sheet name="hours" sheetId="2" r:id="rId2"/>
    <sheet name="effects" sheetId="3" r:id="rId3"/>
    <sheet name="actions" sheetId="4" r:id="rId4"/>
    <sheet name="familiarity" sheetId="5" r:id="rId5"/>
    <sheet name="FCAttImportance" sheetId="6" r:id="rId6"/>
    <sheet name="demographics" sheetId="7" r:id="rId7"/>
    <sheet name="WTP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8" l="1"/>
  <c r="J7" i="8"/>
  <c r="N28" i="7" l="1"/>
  <c r="N24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I7" i="5"/>
  <c r="I6" i="5"/>
  <c r="I5" i="5"/>
  <c r="I16" i="3"/>
  <c r="I15" i="3"/>
  <c r="I22" i="3" l="1"/>
  <c r="I23" i="3"/>
  <c r="I24" i="3"/>
  <c r="I21" i="3"/>
  <c r="I12" i="3"/>
  <c r="I11" i="3"/>
  <c r="I7" i="3"/>
  <c r="I8" i="3"/>
  <c r="I6" i="3"/>
  <c r="H21" i="2"/>
  <c r="H6" i="2"/>
  <c r="H7" i="2"/>
  <c r="H8" i="2"/>
  <c r="H9" i="2"/>
  <c r="H10" i="2"/>
  <c r="H11" i="2"/>
  <c r="H12" i="2"/>
  <c r="H13" i="2"/>
  <c r="H14" i="2"/>
  <c r="H15" i="2"/>
  <c r="H16" i="2"/>
  <c r="H5" i="2"/>
</calcChain>
</file>

<file path=xl/sharedStrings.xml><?xml version="1.0" encoding="utf-8"?>
<sst xmlns="http://schemas.openxmlformats.org/spreadsheetml/2006/main" count="152" uniqueCount="124">
  <si>
    <t>fishing  / harvesting</t>
  </si>
  <si>
    <t>beach activities (walking, jogging, etc.)</t>
  </si>
  <si>
    <t>water activities (swimming, snorkeling, etc.)</t>
  </si>
  <si>
    <t>non-motorized water sports (kayaking, SUP, etc.)</t>
  </si>
  <si>
    <t>motorized water sports (boat, jet-ski, etc.)</t>
  </si>
  <si>
    <t>outdoor sports (participant or spectator)</t>
  </si>
  <si>
    <t>activity</t>
  </si>
  <si>
    <t>yes</t>
  </si>
  <si>
    <t>no</t>
  </si>
  <si>
    <t>not sure</t>
  </si>
  <si>
    <t>N</t>
  </si>
  <si>
    <t>trail / road activities (jogging, biking, etc.)</t>
  </si>
  <si>
    <t>park / picnic activities (BBQ, gatherings, etc.)</t>
  </si>
  <si>
    <t>special outdoor events (participant or spectator)</t>
  </si>
  <si>
    <t>professional or volunteer outdoor activities</t>
  </si>
  <si>
    <t>outdoor school activities (participant or spectator)</t>
  </si>
  <si>
    <t>% of respondents</t>
  </si>
  <si>
    <t>any outdoor activity</t>
  </si>
  <si>
    <t>other</t>
  </si>
  <si>
    <t>1-4</t>
  </si>
  <si>
    <t>5-8</t>
  </si>
  <si>
    <t>9-12</t>
  </si>
  <si>
    <t>&gt;12</t>
  </si>
  <si>
    <t>0</t>
  </si>
  <si>
    <t>avg. hrs</t>
  </si>
  <si>
    <t>other outdoor activities</t>
  </si>
  <si>
    <t>balcony, deck, yard</t>
  </si>
  <si>
    <t>13-24</t>
  </si>
  <si>
    <t>&gt;24</t>
  </si>
  <si>
    <t>effect</t>
  </si>
  <si>
    <t>never</t>
  </si>
  <si>
    <t>sometimes</t>
  </si>
  <si>
    <t>often</t>
  </si>
  <si>
    <t>N/A</t>
  </si>
  <si>
    <t>can't remember</t>
  </si>
  <si>
    <t>almost every day during bloom</t>
  </si>
  <si>
    <t>affected</t>
  </si>
  <si>
    <t>cancel / postpone</t>
  </si>
  <si>
    <t>shorten</t>
  </si>
  <si>
    <t>re-locate</t>
  </si>
  <si>
    <t>outdoor activities:</t>
  </si>
  <si>
    <t>other effects:</t>
  </si>
  <si>
    <t>guests cancelled visits</t>
  </si>
  <si>
    <t>unable to open windows (home or car)</t>
  </si>
  <si>
    <t>unable to let pets out</t>
  </si>
  <si>
    <t>toxins enered home / car via A/C system</t>
  </si>
  <si>
    <t>around house outside activities:</t>
  </si>
  <si>
    <t>health effects:</t>
  </si>
  <si>
    <t>irritation (but no doctor)</t>
  </si>
  <si>
    <t>severe irriation, see doctor</t>
  </si>
  <si>
    <t>bothered / sickened by dead fish smell</t>
  </si>
  <si>
    <t>action</t>
  </si>
  <si>
    <t>moved away from coast</t>
  </si>
  <si>
    <t>sold boat / water sport equipment</t>
  </si>
  <si>
    <t>put house / condo on market</t>
  </si>
  <si>
    <t>changed job / retired early</t>
  </si>
  <si>
    <t>Mote's BCRS</t>
  </si>
  <si>
    <t>never heard</t>
  </si>
  <si>
    <t>FWC's RT web site</t>
  </si>
  <si>
    <t>NOAA's HAB forecast</t>
  </si>
  <si>
    <t>heard, but never used</t>
  </si>
  <si>
    <t>use 1-4 days/month</t>
  </si>
  <si>
    <t>use 5-10 days/month</t>
  </si>
  <si>
    <t>use 11-20 days/month</t>
  </si>
  <si>
    <t>use 21-30 days/month</t>
  </si>
  <si>
    <t>use at least some</t>
  </si>
  <si>
    <t>wide spatial coverage</t>
  </si>
  <si>
    <t>accuracy, first 12 hours</t>
  </si>
  <si>
    <t>accuracy, second 12 hours</t>
  </si>
  <si>
    <t>extremely important</t>
  </si>
  <si>
    <t>very important</t>
  </si>
  <si>
    <t>moderately important</t>
  </si>
  <si>
    <t>slightly important</t>
  </si>
  <si>
    <t>not at all important</t>
  </si>
  <si>
    <t>demographic</t>
  </si>
  <si>
    <t>female</t>
  </si>
  <si>
    <t>%</t>
  </si>
  <si>
    <t>mean</t>
  </si>
  <si>
    <t>min</t>
  </si>
  <si>
    <t>max</t>
  </si>
  <si>
    <t>std</t>
  </si>
  <si>
    <t>age</t>
  </si>
  <si>
    <t>HH size</t>
  </si>
  <si>
    <t>family members under age 7</t>
  </si>
  <si>
    <t>family members 7-18</t>
  </si>
  <si>
    <t>family members with respiratory conditions</t>
  </si>
  <si>
    <t>years lived at current address</t>
  </si>
  <si>
    <t>years lived in current county</t>
  </si>
  <si>
    <t>years lived in 5-county region</t>
  </si>
  <si>
    <t>HH income</t>
  </si>
  <si>
    <t>HS diploma or less</t>
  </si>
  <si>
    <t>BA or higher</t>
  </si>
  <si>
    <t>respondent-specific:</t>
  </si>
  <si>
    <t>HH-specific:</t>
  </si>
  <si>
    <t>&lt;15K</t>
  </si>
  <si>
    <t>15K-24.999K</t>
  </si>
  <si>
    <t>25K-34.999K</t>
  </si>
  <si>
    <t>35K-49.999K</t>
  </si>
  <si>
    <t>50K-74.999K</t>
  </si>
  <si>
    <t>75K-99.999K</t>
  </si>
  <si>
    <t>100K-124.999K</t>
  </si>
  <si>
    <t>125K-149.999K</t>
  </si>
  <si>
    <t>150K-174.999K</t>
  </si>
  <si>
    <t>175K-199.999K</t>
  </si>
  <si>
    <t>200K-249.999K</t>
  </si>
  <si>
    <t>250K-299.999K</t>
  </si>
  <si>
    <t>300K-499.999K</t>
  </si>
  <si>
    <t>&gt;=500K</t>
  </si>
  <si>
    <t>elementary</t>
  </si>
  <si>
    <t>some HS</t>
  </si>
  <si>
    <t>HS</t>
  </si>
  <si>
    <t>GED or equiv.</t>
  </si>
  <si>
    <t>some college</t>
  </si>
  <si>
    <t>AD / 2-yr college</t>
  </si>
  <si>
    <t>BD / 4-yr college</t>
  </si>
  <si>
    <t>Mast., Doct., Prof.</t>
  </si>
  <si>
    <t>obs.</t>
  </si>
  <si>
    <t>coverage band (miles)</t>
  </si>
  <si>
    <t>est.</t>
  </si>
  <si>
    <t>low</t>
  </si>
  <si>
    <t>high</t>
  </si>
  <si>
    <t>N=4824, 402 individuals @ 4 choice sets @ 3 options / set (incl. staus quo)</t>
  </si>
  <si>
    <t>Willingness-to-pay / HH / year</t>
  </si>
  <si>
    <t>low / high: lower / upper bound of 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</si>
</sst>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quotePrefix="1" applyNumberFormat="1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2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2B59-E6FF-4084-9B9D-AB62E6354101}">
  <dimension ref="A1:E18"/>
  <sheetViews>
    <sheetView zoomScale="110" zoomScaleNormal="110" workbookViewId="0">
      <selection activeCell="B32" sqref="B32"/>
    </sheetView>
  </sheetViews>
  <sheetFormatPr defaultRowHeight="15.75" x14ac:dyDescent="0.25"/>
  <cols>
    <col min="1" max="1" width="54.28515625" style="1" customWidth="1"/>
    <col min="2" max="2" width="11" style="4" customWidth="1"/>
    <col min="3" max="3" width="13.42578125" style="4" customWidth="1"/>
    <col min="4" max="4" width="10.85546875" style="4" customWidth="1"/>
    <col min="5" max="5" width="9.140625" style="6"/>
    <col min="6" max="16384" width="9.140625" style="1"/>
  </cols>
  <sheetData>
    <row r="1" spans="1:5" x14ac:dyDescent="0.25">
      <c r="B1" s="16" t="s">
        <v>16</v>
      </c>
      <c r="C1" s="16"/>
      <c r="D1" s="16"/>
    </row>
    <row r="2" spans="1:5" x14ac:dyDescent="0.25">
      <c r="A2" s="2" t="s">
        <v>6</v>
      </c>
      <c r="B2" s="5" t="s">
        <v>7</v>
      </c>
      <c r="C2" s="5" t="s">
        <v>8</v>
      </c>
      <c r="D2" s="5" t="s">
        <v>9</v>
      </c>
      <c r="E2" s="7" t="s">
        <v>10</v>
      </c>
    </row>
    <row r="4" spans="1:5" x14ac:dyDescent="0.25">
      <c r="A4" s="1" t="s">
        <v>1</v>
      </c>
      <c r="B4" s="4">
        <v>72.709999999999994</v>
      </c>
      <c r="C4" s="4">
        <v>26.29</v>
      </c>
      <c r="D4" s="4">
        <v>1</v>
      </c>
      <c r="E4" s="6">
        <v>502</v>
      </c>
    </row>
    <row r="5" spans="1:5" x14ac:dyDescent="0.25">
      <c r="A5" s="1" t="s">
        <v>2</v>
      </c>
      <c r="B5" s="4">
        <v>56.57</v>
      </c>
      <c r="C5" s="4">
        <v>42.23</v>
      </c>
      <c r="D5" s="4">
        <v>1.2</v>
      </c>
      <c r="E5" s="6">
        <v>502</v>
      </c>
    </row>
    <row r="6" spans="1:5" x14ac:dyDescent="0.25">
      <c r="A6" s="1" t="s">
        <v>3</v>
      </c>
      <c r="B6" s="4">
        <v>21.91</v>
      </c>
      <c r="C6" s="4">
        <v>76.489999999999995</v>
      </c>
      <c r="D6" s="4">
        <v>1.59</v>
      </c>
      <c r="E6" s="6">
        <v>502</v>
      </c>
    </row>
    <row r="7" spans="1:5" x14ac:dyDescent="0.25">
      <c r="A7" s="1" t="s">
        <v>4</v>
      </c>
      <c r="B7" s="4">
        <v>25.5</v>
      </c>
      <c r="C7" s="4">
        <v>72.709999999999994</v>
      </c>
      <c r="D7" s="4">
        <v>1.79</v>
      </c>
      <c r="E7" s="6">
        <v>502</v>
      </c>
    </row>
    <row r="8" spans="1:5" x14ac:dyDescent="0.25">
      <c r="A8" s="1" t="s">
        <v>0</v>
      </c>
      <c r="B8" s="4">
        <v>28.69</v>
      </c>
      <c r="C8" s="4">
        <v>69.319999999999993</v>
      </c>
      <c r="D8" s="4">
        <v>1.99</v>
      </c>
      <c r="E8" s="6">
        <v>502</v>
      </c>
    </row>
    <row r="9" spans="1:5" x14ac:dyDescent="0.25">
      <c r="A9" s="1" t="s">
        <v>5</v>
      </c>
      <c r="B9" s="4">
        <v>30.28</v>
      </c>
      <c r="C9" s="4">
        <v>67.930000000000007</v>
      </c>
      <c r="D9" s="4">
        <v>1.79</v>
      </c>
      <c r="E9" s="6">
        <v>502</v>
      </c>
    </row>
    <row r="10" spans="1:5" x14ac:dyDescent="0.25">
      <c r="A10" s="1" t="s">
        <v>15</v>
      </c>
      <c r="B10" s="4">
        <v>12.95</v>
      </c>
      <c r="C10" s="4">
        <v>84.86</v>
      </c>
      <c r="D10" s="4">
        <v>2.19</v>
      </c>
      <c r="E10" s="6">
        <v>502</v>
      </c>
    </row>
    <row r="11" spans="1:5" x14ac:dyDescent="0.25">
      <c r="A11" s="1" t="s">
        <v>11</v>
      </c>
      <c r="B11" s="4">
        <v>57.97</v>
      </c>
      <c r="C11" s="4">
        <v>40.04</v>
      </c>
      <c r="D11" s="4">
        <v>1.99</v>
      </c>
      <c r="E11" s="6">
        <v>502</v>
      </c>
    </row>
    <row r="12" spans="1:5" x14ac:dyDescent="0.25">
      <c r="A12" s="1" t="s">
        <v>12</v>
      </c>
      <c r="B12" s="4">
        <v>49</v>
      </c>
      <c r="C12" s="4">
        <v>49.2</v>
      </c>
      <c r="D12" s="4">
        <v>1.79</v>
      </c>
      <c r="E12" s="6">
        <v>502</v>
      </c>
    </row>
    <row r="13" spans="1:5" x14ac:dyDescent="0.25">
      <c r="A13" s="1" t="s">
        <v>13</v>
      </c>
      <c r="B13" s="4">
        <v>47.21</v>
      </c>
      <c r="C13" s="4">
        <v>51.2</v>
      </c>
      <c r="D13" s="4">
        <v>1.59</v>
      </c>
      <c r="E13" s="6">
        <v>502</v>
      </c>
    </row>
    <row r="14" spans="1:5" x14ac:dyDescent="0.25">
      <c r="A14" s="1" t="s">
        <v>14</v>
      </c>
      <c r="B14" s="4">
        <v>13.35</v>
      </c>
      <c r="C14" s="4">
        <v>84.66</v>
      </c>
      <c r="D14" s="4">
        <v>1.99</v>
      </c>
      <c r="E14" s="6">
        <v>502</v>
      </c>
    </row>
    <row r="15" spans="1:5" x14ac:dyDescent="0.25">
      <c r="A15" s="1" t="s">
        <v>18</v>
      </c>
      <c r="B15" s="4">
        <v>4.58</v>
      </c>
      <c r="C15" s="4">
        <v>80.680000000000007</v>
      </c>
      <c r="D15" s="4">
        <v>14.74</v>
      </c>
      <c r="E15" s="6">
        <v>502</v>
      </c>
    </row>
    <row r="17" spans="1:5" x14ac:dyDescent="0.25">
      <c r="A17" s="1" t="s">
        <v>17</v>
      </c>
      <c r="B17" s="4">
        <v>88.05</v>
      </c>
      <c r="E17" s="6">
        <v>502</v>
      </c>
    </row>
    <row r="18" spans="1:5" x14ac:dyDescent="0.25">
      <c r="A18" s="2"/>
      <c r="B18" s="5"/>
      <c r="C18" s="5"/>
      <c r="D18" s="5"/>
      <c r="E18" s="7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F1C0-3C6C-49D4-A2FF-0DA5249674BA}">
  <dimension ref="A2:N21"/>
  <sheetViews>
    <sheetView zoomScale="110" zoomScaleNormal="110" workbookViewId="0">
      <selection activeCell="B34" sqref="B34"/>
    </sheetView>
  </sheetViews>
  <sheetFormatPr defaultRowHeight="15.75" x14ac:dyDescent="0.25"/>
  <cols>
    <col min="1" max="1" width="54.28515625" style="1" customWidth="1"/>
    <col min="2" max="2" width="11" style="4" customWidth="1"/>
    <col min="3" max="3" width="13.42578125" style="4" customWidth="1"/>
    <col min="4" max="4" width="10.85546875" style="4" customWidth="1"/>
    <col min="5" max="5" width="9.140625" style="6"/>
    <col min="6" max="6" width="9.140625" style="1"/>
    <col min="7" max="7" width="12" style="1" customWidth="1"/>
    <col min="8" max="16384" width="9.140625" style="1"/>
  </cols>
  <sheetData>
    <row r="2" spans="1:14" x14ac:dyDescent="0.25">
      <c r="B2" s="16" t="s">
        <v>16</v>
      </c>
      <c r="C2" s="16"/>
      <c r="D2" s="16"/>
      <c r="E2" s="16"/>
      <c r="F2" s="16"/>
    </row>
    <row r="3" spans="1:14" x14ac:dyDescent="0.25">
      <c r="A3" s="2" t="s">
        <v>6</v>
      </c>
      <c r="B3" s="8" t="s">
        <v>23</v>
      </c>
      <c r="C3" s="8" t="s">
        <v>19</v>
      </c>
      <c r="D3" s="8" t="s">
        <v>20</v>
      </c>
      <c r="E3" s="9" t="s">
        <v>21</v>
      </c>
      <c r="F3" s="10" t="s">
        <v>22</v>
      </c>
      <c r="G3" s="2"/>
      <c r="H3" s="2" t="s">
        <v>24</v>
      </c>
    </row>
    <row r="5" spans="1:14" x14ac:dyDescent="0.25">
      <c r="A5" s="1" t="s">
        <v>1</v>
      </c>
      <c r="B5" s="1">
        <v>35.06</v>
      </c>
      <c r="C5" s="1">
        <v>45.42</v>
      </c>
      <c r="D5" s="1">
        <v>13.35</v>
      </c>
      <c r="E5" s="1">
        <v>2.99</v>
      </c>
      <c r="F5" s="1">
        <v>3.19</v>
      </c>
      <c r="H5" s="4">
        <f>(C5*2.5+D5*6.5+E5*10.5+F5*12)/100</f>
        <v>2.7</v>
      </c>
    </row>
    <row r="6" spans="1:14" x14ac:dyDescent="0.25">
      <c r="A6" s="1" t="s">
        <v>2</v>
      </c>
      <c r="B6" s="1">
        <v>44.42</v>
      </c>
      <c r="C6" s="1">
        <v>42.23</v>
      </c>
      <c r="D6" s="1">
        <v>9.16</v>
      </c>
      <c r="E6" s="1">
        <v>2.19</v>
      </c>
      <c r="F6" s="1">
        <v>1.99</v>
      </c>
      <c r="H6" s="4">
        <f t="shared" ref="H6:H16" si="0">(C6*2.5+D6*6.5+E6*10.5+F6*12)/100</f>
        <v>2.1198999999999999</v>
      </c>
    </row>
    <row r="7" spans="1:14" x14ac:dyDescent="0.25">
      <c r="A7" s="1" t="s">
        <v>3</v>
      </c>
      <c r="B7" s="1">
        <v>77.489999999999995</v>
      </c>
      <c r="C7" s="1">
        <v>16.329999999999998</v>
      </c>
      <c r="D7" s="1">
        <v>3.98</v>
      </c>
      <c r="E7" s="1">
        <v>1.39</v>
      </c>
      <c r="F7" s="1">
        <v>0.8</v>
      </c>
      <c r="H7" s="4">
        <f t="shared" si="0"/>
        <v>0.90889999999999982</v>
      </c>
    </row>
    <row r="8" spans="1:14" x14ac:dyDescent="0.25">
      <c r="A8" s="1" t="s">
        <v>4</v>
      </c>
      <c r="B8" s="1">
        <v>76.290000000000006</v>
      </c>
      <c r="C8" s="1">
        <v>16.53</v>
      </c>
      <c r="D8" s="1">
        <v>4.38</v>
      </c>
      <c r="E8" s="1">
        <v>2.19</v>
      </c>
      <c r="F8" s="1">
        <v>0.6</v>
      </c>
      <c r="H8" s="4">
        <f t="shared" si="0"/>
        <v>0.99990000000000012</v>
      </c>
      <c r="K8" s="1">
        <v>1</v>
      </c>
      <c r="L8" s="1">
        <v>41</v>
      </c>
      <c r="M8" s="1">
        <v>8.17</v>
      </c>
      <c r="N8" s="1">
        <v>8.17</v>
      </c>
    </row>
    <row r="9" spans="1:14" x14ac:dyDescent="0.25">
      <c r="A9" s="1" t="s">
        <v>0</v>
      </c>
      <c r="B9" s="1">
        <v>71.91</v>
      </c>
      <c r="C9" s="1">
        <v>22.51</v>
      </c>
      <c r="D9" s="1">
        <v>3.19</v>
      </c>
      <c r="E9" s="1">
        <v>1.2</v>
      </c>
      <c r="F9" s="1">
        <v>1.2</v>
      </c>
      <c r="H9" s="4">
        <f t="shared" si="0"/>
        <v>1.0400999999999998</v>
      </c>
      <c r="K9" s="1">
        <v>2</v>
      </c>
      <c r="L9" s="1">
        <v>158</v>
      </c>
      <c r="M9" s="1">
        <v>31.47</v>
      </c>
      <c r="N9" s="1">
        <v>39.64</v>
      </c>
    </row>
    <row r="10" spans="1:14" x14ac:dyDescent="0.25">
      <c r="A10" s="1" t="s">
        <v>5</v>
      </c>
      <c r="B10" s="1">
        <v>67.930000000000007</v>
      </c>
      <c r="C10" s="1">
        <v>20.32</v>
      </c>
      <c r="D10" s="1">
        <v>5.58</v>
      </c>
      <c r="E10" s="1">
        <v>3.19</v>
      </c>
      <c r="F10" s="1">
        <v>2.99</v>
      </c>
      <c r="H10" s="4">
        <f t="shared" si="0"/>
        <v>1.5644499999999999</v>
      </c>
      <c r="K10" s="1">
        <v>3</v>
      </c>
      <c r="L10" s="1">
        <v>113</v>
      </c>
      <c r="M10" s="1">
        <v>22.51</v>
      </c>
      <c r="N10" s="1">
        <v>62.15</v>
      </c>
    </row>
    <row r="11" spans="1:14" x14ac:dyDescent="0.25">
      <c r="A11" s="1" t="s">
        <v>15</v>
      </c>
      <c r="B11" s="1">
        <v>83.86</v>
      </c>
      <c r="C11" s="1">
        <v>10.56</v>
      </c>
      <c r="D11" s="1">
        <v>3.59</v>
      </c>
      <c r="E11" s="1">
        <v>1.39</v>
      </c>
      <c r="F11" s="1">
        <v>0.6</v>
      </c>
      <c r="H11" s="4">
        <f t="shared" si="0"/>
        <v>0.71530000000000005</v>
      </c>
      <c r="K11" s="1">
        <v>4</v>
      </c>
      <c r="L11" s="1">
        <v>87</v>
      </c>
      <c r="M11" s="1">
        <v>17.329999999999998</v>
      </c>
      <c r="N11" s="1">
        <v>79.48</v>
      </c>
    </row>
    <row r="12" spans="1:14" x14ac:dyDescent="0.25">
      <c r="A12" s="1" t="s">
        <v>11</v>
      </c>
      <c r="B12" s="1">
        <v>37.25</v>
      </c>
      <c r="C12" s="1">
        <v>40.24</v>
      </c>
      <c r="D12" s="1">
        <v>16.73</v>
      </c>
      <c r="E12" s="1">
        <v>3.78</v>
      </c>
      <c r="F12" s="1">
        <v>1.99</v>
      </c>
      <c r="H12" s="4">
        <f t="shared" si="0"/>
        <v>2.7291500000000002</v>
      </c>
      <c r="K12" s="1">
        <v>5</v>
      </c>
      <c r="L12" s="1">
        <v>66</v>
      </c>
      <c r="M12" s="1">
        <v>13.15</v>
      </c>
      <c r="N12" s="1">
        <v>92.63</v>
      </c>
    </row>
    <row r="13" spans="1:14" x14ac:dyDescent="0.25">
      <c r="A13" s="1" t="s">
        <v>12</v>
      </c>
      <c r="B13" s="1">
        <v>55.18</v>
      </c>
      <c r="C13" s="1">
        <v>38.65</v>
      </c>
      <c r="D13" s="1">
        <v>4.18</v>
      </c>
      <c r="E13" s="1">
        <v>1.99</v>
      </c>
      <c r="F13" s="1">
        <v>0</v>
      </c>
      <c r="H13" s="4">
        <f t="shared" si="0"/>
        <v>1.4469000000000001</v>
      </c>
      <c r="K13" s="1">
        <v>6</v>
      </c>
      <c r="L13" s="1">
        <v>37</v>
      </c>
      <c r="M13" s="1">
        <v>7.37</v>
      </c>
      <c r="N13" s="1">
        <v>100</v>
      </c>
    </row>
    <row r="14" spans="1:14" x14ac:dyDescent="0.25">
      <c r="A14" s="1" t="s">
        <v>13</v>
      </c>
      <c r="B14" s="1">
        <v>62.35</v>
      </c>
      <c r="C14" s="1">
        <v>33.07</v>
      </c>
      <c r="D14" s="1">
        <v>3.19</v>
      </c>
      <c r="E14" s="1">
        <v>1.2</v>
      </c>
      <c r="F14" s="1">
        <v>0.2</v>
      </c>
      <c r="H14" s="4">
        <f t="shared" si="0"/>
        <v>1.1840999999999999</v>
      </c>
    </row>
    <row r="15" spans="1:14" x14ac:dyDescent="0.25">
      <c r="A15" s="1" t="s">
        <v>14</v>
      </c>
      <c r="B15" s="1">
        <v>84.26</v>
      </c>
      <c r="C15" s="1">
        <v>10.96</v>
      </c>
      <c r="D15" s="1">
        <v>3.59</v>
      </c>
      <c r="E15" s="1">
        <v>0.6</v>
      </c>
      <c r="F15" s="1">
        <v>0.6</v>
      </c>
      <c r="H15" s="4">
        <f t="shared" si="0"/>
        <v>0.64234999999999998</v>
      </c>
    </row>
    <row r="16" spans="1:14" x14ac:dyDescent="0.25">
      <c r="A16" s="1" t="s">
        <v>25</v>
      </c>
      <c r="B16" s="1">
        <v>91.63</v>
      </c>
      <c r="C16" s="1">
        <v>3.19</v>
      </c>
      <c r="D16" s="1">
        <v>1.59</v>
      </c>
      <c r="E16" s="1">
        <v>1.39</v>
      </c>
      <c r="F16" s="1">
        <v>2.19</v>
      </c>
      <c r="H16" s="4">
        <f t="shared" si="0"/>
        <v>0.59184999999999999</v>
      </c>
    </row>
    <row r="17" spans="1:8" x14ac:dyDescent="0.25">
      <c r="B17" s="1"/>
      <c r="C17" s="1"/>
      <c r="D17" s="1"/>
      <c r="E17" s="1"/>
      <c r="H17" s="4"/>
    </row>
    <row r="18" spans="1:8" x14ac:dyDescent="0.25">
      <c r="B18" s="1"/>
      <c r="C18" s="1"/>
      <c r="D18" s="1"/>
      <c r="E18" s="1"/>
      <c r="H18" s="4"/>
    </row>
    <row r="19" spans="1:8" x14ac:dyDescent="0.25">
      <c r="A19" s="2"/>
      <c r="B19" s="8" t="s">
        <v>23</v>
      </c>
      <c r="C19" s="8" t="s">
        <v>19</v>
      </c>
      <c r="D19" s="8" t="s">
        <v>20</v>
      </c>
      <c r="E19" s="9" t="s">
        <v>21</v>
      </c>
      <c r="F19" s="10" t="s">
        <v>27</v>
      </c>
      <c r="G19" s="2" t="s">
        <v>28</v>
      </c>
      <c r="H19" s="2" t="s">
        <v>24</v>
      </c>
    </row>
    <row r="21" spans="1:8" x14ac:dyDescent="0.25">
      <c r="A21" s="1" t="s">
        <v>26</v>
      </c>
      <c r="B21" s="1">
        <v>8.17</v>
      </c>
      <c r="C21" s="1">
        <v>31.47</v>
      </c>
      <c r="D21" s="1">
        <v>22.51</v>
      </c>
      <c r="E21" s="1">
        <v>17.329999999999998</v>
      </c>
      <c r="F21" s="1">
        <v>13.15</v>
      </c>
      <c r="G21" s="1">
        <v>7.37</v>
      </c>
      <c r="H21" s="4">
        <f>(C21*2.5+D21*6.5+E21*10.5+F21*18+G21*24)/100</f>
        <v>8.2053499999999993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6F70-58A1-4833-A921-BFB88C585125}">
  <dimension ref="A3:I28"/>
  <sheetViews>
    <sheetView zoomScale="110" zoomScaleNormal="110" workbookViewId="0">
      <selection activeCell="A34" sqref="A34"/>
    </sheetView>
  </sheetViews>
  <sheetFormatPr defaultRowHeight="15.75" x14ac:dyDescent="0.25"/>
  <cols>
    <col min="1" max="1" width="54.28515625" style="1" customWidth="1"/>
    <col min="2" max="2" width="9.140625" style="1"/>
    <col min="3" max="3" width="17.85546875" style="1" customWidth="1"/>
    <col min="4" max="4" width="9.140625" style="1"/>
    <col min="5" max="5" width="13.28515625" style="1" customWidth="1"/>
    <col min="6" max="6" width="14.140625" style="1" customWidth="1"/>
    <col min="7" max="7" width="9.140625" style="1"/>
    <col min="8" max="8" width="5.5703125" style="1" customWidth="1"/>
    <col min="9" max="16384" width="9.140625" style="1"/>
  </cols>
  <sheetData>
    <row r="3" spans="1:9" ht="47.25" x14ac:dyDescent="0.25">
      <c r="A3" s="2" t="s">
        <v>29</v>
      </c>
      <c r="B3" s="2" t="s">
        <v>30</v>
      </c>
      <c r="C3" s="2" t="s">
        <v>31</v>
      </c>
      <c r="D3" s="2" t="s">
        <v>32</v>
      </c>
      <c r="E3" s="12" t="s">
        <v>35</v>
      </c>
      <c r="F3" s="12" t="s">
        <v>34</v>
      </c>
      <c r="G3" s="2" t="s">
        <v>33</v>
      </c>
      <c r="H3" s="2"/>
      <c r="I3" s="2" t="s">
        <v>36</v>
      </c>
    </row>
    <row r="4" spans="1:9" x14ac:dyDescent="0.25">
      <c r="A4" s="11"/>
      <c r="B4" s="11"/>
      <c r="C4" s="11"/>
      <c r="D4" s="11"/>
      <c r="E4" s="13"/>
      <c r="F4" s="13"/>
      <c r="G4" s="11"/>
      <c r="H4" s="11"/>
      <c r="I4" s="11"/>
    </row>
    <row r="5" spans="1:9" x14ac:dyDescent="0.25">
      <c r="A5" s="14" t="s">
        <v>40</v>
      </c>
    </row>
    <row r="6" spans="1:9" x14ac:dyDescent="0.25">
      <c r="A6" s="1" t="s">
        <v>37</v>
      </c>
      <c r="B6" s="4">
        <v>35.06</v>
      </c>
      <c r="C6" s="4">
        <v>40.04</v>
      </c>
      <c r="D6" s="4">
        <v>8.57</v>
      </c>
      <c r="E6" s="4">
        <v>7.97</v>
      </c>
      <c r="F6" s="4">
        <v>3.59</v>
      </c>
      <c r="G6" s="4">
        <v>4.78</v>
      </c>
      <c r="H6" s="4"/>
      <c r="I6" s="4">
        <f>C6+D6+E6</f>
        <v>56.58</v>
      </c>
    </row>
    <row r="7" spans="1:9" x14ac:dyDescent="0.25">
      <c r="A7" s="1" t="s">
        <v>38</v>
      </c>
      <c r="B7" s="4">
        <v>35.06</v>
      </c>
      <c r="C7" s="4">
        <v>39.840000000000003</v>
      </c>
      <c r="D7" s="4">
        <v>8.76</v>
      </c>
      <c r="E7" s="4">
        <v>8.9600000000000009</v>
      </c>
      <c r="F7" s="4">
        <v>2.59</v>
      </c>
      <c r="G7" s="4">
        <v>4.78</v>
      </c>
      <c r="H7" s="4"/>
      <c r="I7" s="4">
        <f t="shared" ref="I7:I8" si="0">C7+D7+E7</f>
        <v>57.56</v>
      </c>
    </row>
    <row r="8" spans="1:9" x14ac:dyDescent="0.25">
      <c r="A8" s="1" t="s">
        <v>39</v>
      </c>
      <c r="B8" s="4">
        <v>44.82</v>
      </c>
      <c r="C8" s="4">
        <v>30.88</v>
      </c>
      <c r="D8" s="4">
        <v>8.76</v>
      </c>
      <c r="E8" s="4">
        <v>7.57</v>
      </c>
      <c r="F8" s="4">
        <v>2.39</v>
      </c>
      <c r="G8" s="4">
        <v>5.58</v>
      </c>
      <c r="H8" s="4"/>
      <c r="I8" s="4">
        <f t="shared" si="0"/>
        <v>47.21</v>
      </c>
    </row>
    <row r="9" spans="1:9" x14ac:dyDescent="0.25">
      <c r="B9" s="4"/>
      <c r="C9" s="4"/>
      <c r="D9" s="4"/>
      <c r="E9" s="4"/>
      <c r="F9" s="4"/>
      <c r="G9" s="4"/>
      <c r="H9" s="4"/>
      <c r="I9" s="4"/>
    </row>
    <row r="10" spans="1:9" x14ac:dyDescent="0.25">
      <c r="A10" s="14" t="s">
        <v>46</v>
      </c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1" t="s">
        <v>37</v>
      </c>
      <c r="B11" s="4">
        <v>53.98</v>
      </c>
      <c r="C11" s="4">
        <v>29.68</v>
      </c>
      <c r="D11" s="4">
        <v>6.77</v>
      </c>
      <c r="E11" s="4">
        <v>3.98</v>
      </c>
      <c r="F11" s="4">
        <v>2.39</v>
      </c>
      <c r="G11" s="4">
        <v>3.19</v>
      </c>
      <c r="H11" s="4"/>
      <c r="I11" s="4">
        <f t="shared" ref="I11:I12" si="1">C11+D11+E11</f>
        <v>40.43</v>
      </c>
    </row>
    <row r="12" spans="1:9" x14ac:dyDescent="0.25">
      <c r="A12" s="1" t="s">
        <v>38</v>
      </c>
      <c r="B12" s="4">
        <v>50.2</v>
      </c>
      <c r="C12" s="4">
        <v>29.88</v>
      </c>
      <c r="D12" s="4">
        <v>7.97</v>
      </c>
      <c r="E12" s="4">
        <v>5.38</v>
      </c>
      <c r="F12" s="4">
        <v>2.39</v>
      </c>
      <c r="G12" s="4">
        <v>4.18</v>
      </c>
      <c r="H12" s="4"/>
      <c r="I12" s="4">
        <f t="shared" si="1"/>
        <v>43.230000000000004</v>
      </c>
    </row>
    <row r="13" spans="1:9" x14ac:dyDescent="0.25"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14" t="s">
        <v>47</v>
      </c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1" t="s">
        <v>48</v>
      </c>
      <c r="B15" s="1">
        <v>37.049999999999997</v>
      </c>
      <c r="C15" s="1">
        <v>40.840000000000003</v>
      </c>
      <c r="D15" s="1">
        <v>9.56</v>
      </c>
      <c r="E15" s="1">
        <v>7.57</v>
      </c>
      <c r="F15" s="1">
        <v>1.39</v>
      </c>
      <c r="G15" s="1">
        <v>3.59</v>
      </c>
      <c r="H15" s="4"/>
      <c r="I15" s="4">
        <f t="shared" ref="I15:I16" si="2">C15+D15+E15</f>
        <v>57.970000000000006</v>
      </c>
    </row>
    <row r="16" spans="1:9" x14ac:dyDescent="0.25">
      <c r="A16" s="1" t="s">
        <v>49</v>
      </c>
      <c r="B16" s="1">
        <v>82.07</v>
      </c>
      <c r="C16" s="1">
        <v>6.37</v>
      </c>
      <c r="D16" s="1">
        <v>1.79</v>
      </c>
      <c r="E16" s="1">
        <v>3.39</v>
      </c>
      <c r="F16" s="1">
        <v>1</v>
      </c>
      <c r="G16" s="1">
        <v>5.38</v>
      </c>
      <c r="H16" s="4"/>
      <c r="I16" s="4">
        <f t="shared" si="2"/>
        <v>11.55</v>
      </c>
    </row>
    <row r="17" spans="1:9" x14ac:dyDescent="0.25">
      <c r="A17" s="1" t="s">
        <v>50</v>
      </c>
      <c r="B17" s="1">
        <v>45.62</v>
      </c>
      <c r="C17" s="1">
        <v>32.869999999999997</v>
      </c>
      <c r="D17" s="1">
        <v>10.76</v>
      </c>
      <c r="E17" s="1">
        <v>4.78</v>
      </c>
      <c r="F17" s="1">
        <v>1.59</v>
      </c>
      <c r="G17" s="1">
        <v>4.38</v>
      </c>
      <c r="H17" s="4"/>
      <c r="I17" s="4"/>
    </row>
    <row r="18" spans="1:9" x14ac:dyDescent="0.25">
      <c r="B18" s="4"/>
      <c r="C18" s="4"/>
      <c r="D18" s="4"/>
      <c r="E18" s="4"/>
      <c r="F18" s="4"/>
      <c r="G18" s="4"/>
      <c r="H18" s="4"/>
      <c r="I18" s="4"/>
    </row>
    <row r="19" spans="1:9" x14ac:dyDescent="0.25"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4" t="s">
        <v>41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" t="s">
        <v>42</v>
      </c>
      <c r="B21" s="1">
        <v>60.16</v>
      </c>
      <c r="C21" s="1">
        <v>22.71</v>
      </c>
      <c r="D21" s="1">
        <v>5.18</v>
      </c>
      <c r="E21" s="1">
        <v>2.19</v>
      </c>
      <c r="F21" s="1">
        <v>1.59</v>
      </c>
      <c r="G21" s="1">
        <v>8.17</v>
      </c>
      <c r="H21" s="4"/>
      <c r="I21" s="4">
        <f t="shared" ref="I21:I24" si="3">C21+D21+E21</f>
        <v>30.080000000000002</v>
      </c>
    </row>
    <row r="22" spans="1:9" x14ac:dyDescent="0.25">
      <c r="A22" s="1" t="s">
        <v>43</v>
      </c>
      <c r="B22" s="1">
        <v>45.42</v>
      </c>
      <c r="C22" s="1">
        <v>30.08</v>
      </c>
      <c r="D22" s="1">
        <v>9.36</v>
      </c>
      <c r="E22" s="1">
        <v>9.56</v>
      </c>
      <c r="F22" s="1">
        <v>1.79</v>
      </c>
      <c r="G22" s="1">
        <v>3.78</v>
      </c>
      <c r="H22" s="4"/>
      <c r="I22" s="4">
        <f t="shared" si="3"/>
        <v>49</v>
      </c>
    </row>
    <row r="23" spans="1:9" x14ac:dyDescent="0.25">
      <c r="A23" s="1" t="s">
        <v>44</v>
      </c>
      <c r="B23" s="1">
        <v>58.37</v>
      </c>
      <c r="C23" s="1">
        <v>10.36</v>
      </c>
      <c r="D23" s="1">
        <v>4.9800000000000004</v>
      </c>
      <c r="E23" s="1">
        <v>3.98</v>
      </c>
      <c r="F23" s="1">
        <v>1.39</v>
      </c>
      <c r="G23" s="1">
        <v>20.92</v>
      </c>
      <c r="H23" s="4"/>
      <c r="I23" s="4">
        <f t="shared" si="3"/>
        <v>19.32</v>
      </c>
    </row>
    <row r="24" spans="1:9" x14ac:dyDescent="0.25">
      <c r="A24" s="1" t="s">
        <v>45</v>
      </c>
      <c r="B24" s="1">
        <v>61.55</v>
      </c>
      <c r="C24" s="1">
        <v>19.32</v>
      </c>
      <c r="D24" s="1">
        <v>4.38</v>
      </c>
      <c r="E24" s="1">
        <v>3.39</v>
      </c>
      <c r="F24" s="1">
        <v>5.78</v>
      </c>
      <c r="G24" s="1">
        <v>5.58</v>
      </c>
      <c r="H24" s="4"/>
      <c r="I24" s="4">
        <f t="shared" si="3"/>
        <v>27.09</v>
      </c>
    </row>
    <row r="25" spans="1:9" x14ac:dyDescent="0.25">
      <c r="H25" s="4"/>
      <c r="I25" s="4"/>
    </row>
    <row r="26" spans="1:9" x14ac:dyDescent="0.25">
      <c r="H26" s="4"/>
      <c r="I26" s="4"/>
    </row>
    <row r="27" spans="1:9" x14ac:dyDescent="0.25">
      <c r="H27" s="4"/>
      <c r="I27" s="4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7BF9-D741-4510-8A7B-110CD77AAF11}">
  <dimension ref="A3:E9"/>
  <sheetViews>
    <sheetView zoomScale="110" zoomScaleNormal="110" workbookViewId="0">
      <selection activeCell="D30" sqref="D30"/>
    </sheetView>
  </sheetViews>
  <sheetFormatPr defaultRowHeight="15.75" x14ac:dyDescent="0.25"/>
  <cols>
    <col min="1" max="1" width="54.28515625" style="1" customWidth="1"/>
    <col min="2" max="2" width="9.140625" style="1"/>
    <col min="3" max="3" width="17.85546875" style="1" customWidth="1"/>
    <col min="4" max="4" width="14.140625" style="1" customWidth="1"/>
    <col min="5" max="16384" width="9.140625" style="1"/>
  </cols>
  <sheetData>
    <row r="3" spans="1:5" ht="31.5" x14ac:dyDescent="0.25">
      <c r="A3" s="2" t="s">
        <v>51</v>
      </c>
      <c r="B3" s="2" t="s">
        <v>7</v>
      </c>
      <c r="C3" s="2" t="s">
        <v>8</v>
      </c>
      <c r="D3" s="12" t="s">
        <v>34</v>
      </c>
      <c r="E3" s="2" t="s">
        <v>33</v>
      </c>
    </row>
    <row r="4" spans="1:5" x14ac:dyDescent="0.25">
      <c r="A4" s="11"/>
      <c r="B4" s="11"/>
      <c r="C4" s="11"/>
      <c r="D4" s="13"/>
      <c r="E4" s="11"/>
    </row>
    <row r="5" spans="1:5" x14ac:dyDescent="0.25">
      <c r="A5" s="1" t="s">
        <v>52</v>
      </c>
      <c r="B5" s="1">
        <v>18.329999999999998</v>
      </c>
      <c r="C5" s="1">
        <v>65.540000000000006</v>
      </c>
      <c r="D5" s="1">
        <v>3.98</v>
      </c>
      <c r="E5" s="1">
        <v>12.15</v>
      </c>
    </row>
    <row r="6" spans="1:5" x14ac:dyDescent="0.25">
      <c r="A6" s="1" t="s">
        <v>53</v>
      </c>
      <c r="B6" s="1">
        <v>6.57</v>
      </c>
      <c r="C6" s="1">
        <v>67.33</v>
      </c>
      <c r="D6" s="1">
        <v>1.59</v>
      </c>
      <c r="E6" s="1">
        <v>24.5</v>
      </c>
    </row>
    <row r="7" spans="1:5" x14ac:dyDescent="0.25">
      <c r="A7" s="1" t="s">
        <v>54</v>
      </c>
      <c r="B7" s="1">
        <v>5.78</v>
      </c>
      <c r="C7" s="1">
        <v>75.900000000000006</v>
      </c>
      <c r="D7" s="1">
        <v>1.79</v>
      </c>
      <c r="E7" s="1">
        <v>16.53</v>
      </c>
    </row>
    <row r="8" spans="1:5" x14ac:dyDescent="0.25">
      <c r="A8" s="1" t="s">
        <v>55</v>
      </c>
      <c r="B8" s="1">
        <v>6.37</v>
      </c>
      <c r="C8" s="1">
        <v>74.3</v>
      </c>
      <c r="D8" s="1">
        <v>2.99</v>
      </c>
      <c r="E8" s="1">
        <v>16.329999999999998</v>
      </c>
    </row>
    <row r="9" spans="1:5" x14ac:dyDescent="0.25">
      <c r="A9" s="2"/>
      <c r="B9" s="2"/>
      <c r="C9" s="2"/>
      <c r="D9" s="2"/>
      <c r="E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16D2-FB62-4E79-AD65-DBD3858BE18C}">
  <dimension ref="A3:I8"/>
  <sheetViews>
    <sheetView zoomScale="110" zoomScaleNormal="110" workbookViewId="0">
      <selection activeCell="E28" sqref="E28"/>
    </sheetView>
  </sheetViews>
  <sheetFormatPr defaultRowHeight="15.75" x14ac:dyDescent="0.25"/>
  <cols>
    <col min="1" max="1" width="54.28515625" style="1" customWidth="1"/>
    <col min="2" max="2" width="9.140625" style="1"/>
    <col min="3" max="3" width="13.7109375" style="1" customWidth="1"/>
    <col min="4" max="4" width="14.140625" style="1" customWidth="1"/>
    <col min="5" max="5" width="12.140625" style="1" customWidth="1"/>
    <col min="6" max="6" width="13.28515625" style="1" customWidth="1"/>
    <col min="7" max="7" width="14" style="1" customWidth="1"/>
    <col min="8" max="8" width="5.28515625" style="1" customWidth="1"/>
    <col min="9" max="16384" width="9.140625" style="1"/>
  </cols>
  <sheetData>
    <row r="3" spans="1:9" ht="47.25" x14ac:dyDescent="0.25">
      <c r="A3" s="2" t="s">
        <v>51</v>
      </c>
      <c r="B3" s="12" t="s">
        <v>57</v>
      </c>
      <c r="C3" s="12" t="s">
        <v>60</v>
      </c>
      <c r="D3" s="12" t="s">
        <v>61</v>
      </c>
      <c r="E3" s="12" t="s">
        <v>62</v>
      </c>
      <c r="F3" s="12" t="s">
        <v>63</v>
      </c>
      <c r="G3" s="12" t="s">
        <v>64</v>
      </c>
      <c r="H3" s="2"/>
      <c r="I3" s="12" t="s">
        <v>65</v>
      </c>
    </row>
    <row r="4" spans="1:9" x14ac:dyDescent="0.25">
      <c r="A4" s="11"/>
      <c r="B4" s="11"/>
      <c r="C4" s="11"/>
      <c r="D4" s="13"/>
      <c r="E4" s="11"/>
    </row>
    <row r="5" spans="1:9" x14ac:dyDescent="0.25">
      <c r="A5" s="1" t="s">
        <v>56</v>
      </c>
      <c r="B5" s="1">
        <v>42.43</v>
      </c>
      <c r="C5" s="1">
        <v>30.88</v>
      </c>
      <c r="D5" s="1">
        <v>16.329999999999998</v>
      </c>
      <c r="E5" s="1">
        <v>5.98</v>
      </c>
      <c r="F5" s="1">
        <v>2.59</v>
      </c>
      <c r="G5" s="1">
        <v>1.79</v>
      </c>
      <c r="I5" s="1">
        <f>D5+E5+F5+G5</f>
        <v>26.689999999999998</v>
      </c>
    </row>
    <row r="6" spans="1:9" x14ac:dyDescent="0.25">
      <c r="A6" s="1" t="s">
        <v>58</v>
      </c>
      <c r="B6" s="1">
        <v>37.85</v>
      </c>
      <c r="C6" s="1">
        <v>34.86</v>
      </c>
      <c r="D6" s="1">
        <v>15.94</v>
      </c>
      <c r="E6" s="1">
        <v>5.78</v>
      </c>
      <c r="F6" s="1">
        <v>3.78</v>
      </c>
      <c r="G6" s="1">
        <v>1.79</v>
      </c>
      <c r="I6" s="1">
        <f>D6+E6+F6+G6</f>
        <v>27.29</v>
      </c>
    </row>
    <row r="7" spans="1:9" x14ac:dyDescent="0.25">
      <c r="A7" s="1" t="s">
        <v>59</v>
      </c>
      <c r="B7" s="1">
        <v>45.22</v>
      </c>
      <c r="C7" s="1">
        <v>33.270000000000003</v>
      </c>
      <c r="D7" s="1">
        <v>12.35</v>
      </c>
      <c r="E7" s="1">
        <v>4.58</v>
      </c>
      <c r="F7" s="1">
        <v>2.99</v>
      </c>
      <c r="G7" s="1">
        <v>1.59</v>
      </c>
      <c r="I7" s="1">
        <f>D7+E7+F7+G7</f>
        <v>21.51</v>
      </c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3E69-2688-4EC9-93A8-4F8DB32BCB0D}">
  <dimension ref="A3:F8"/>
  <sheetViews>
    <sheetView zoomScale="110" zoomScaleNormal="110" workbookViewId="0">
      <selection activeCell="E27" sqref="E27"/>
    </sheetView>
  </sheetViews>
  <sheetFormatPr defaultRowHeight="15.75" x14ac:dyDescent="0.25"/>
  <cols>
    <col min="1" max="1" width="54.28515625" style="1" customWidth="1"/>
    <col min="2" max="2" width="11.85546875" style="1" customWidth="1"/>
    <col min="3" max="3" width="13.7109375" style="1" customWidth="1"/>
    <col min="4" max="4" width="14.140625" style="1" customWidth="1"/>
    <col min="5" max="5" width="12.140625" style="1" customWidth="1"/>
    <col min="6" max="6" width="13.28515625" style="1" customWidth="1"/>
    <col min="7" max="16384" width="9.140625" style="1"/>
  </cols>
  <sheetData>
    <row r="3" spans="1:6" ht="31.5" x14ac:dyDescent="0.25">
      <c r="A3" s="2" t="s">
        <v>51</v>
      </c>
      <c r="B3" s="12" t="s">
        <v>69</v>
      </c>
      <c r="C3" s="12" t="s">
        <v>70</v>
      </c>
      <c r="D3" s="12" t="s">
        <v>71</v>
      </c>
      <c r="E3" s="12" t="s">
        <v>72</v>
      </c>
      <c r="F3" s="12" t="s">
        <v>73</v>
      </c>
    </row>
    <row r="4" spans="1:6" x14ac:dyDescent="0.25">
      <c r="A4" s="11"/>
      <c r="B4" s="11"/>
      <c r="C4" s="11"/>
      <c r="D4" s="13"/>
      <c r="E4" s="11"/>
    </row>
    <row r="5" spans="1:6" x14ac:dyDescent="0.25">
      <c r="A5" s="1" t="s">
        <v>66</v>
      </c>
      <c r="B5" s="1">
        <v>19.52</v>
      </c>
      <c r="C5" s="1">
        <v>35.659999999999997</v>
      </c>
      <c r="D5" s="1">
        <v>31.87</v>
      </c>
      <c r="E5" s="1">
        <v>7.37</v>
      </c>
      <c r="F5" s="1">
        <v>5.58</v>
      </c>
    </row>
    <row r="6" spans="1:6" x14ac:dyDescent="0.25">
      <c r="A6" s="1" t="s">
        <v>67</v>
      </c>
      <c r="B6" s="1">
        <v>19.52</v>
      </c>
      <c r="C6" s="1">
        <v>38.049999999999997</v>
      </c>
      <c r="D6" s="1">
        <v>27.09</v>
      </c>
      <c r="E6" s="1">
        <v>10.16</v>
      </c>
      <c r="F6" s="1">
        <v>5.18</v>
      </c>
    </row>
    <row r="7" spans="1:6" x14ac:dyDescent="0.25">
      <c r="A7" s="1" t="s">
        <v>68</v>
      </c>
      <c r="B7" s="1">
        <v>15.34</v>
      </c>
      <c r="C7" s="1">
        <v>30.68</v>
      </c>
      <c r="D7" s="1">
        <v>32.07</v>
      </c>
      <c r="E7" s="1">
        <v>14.94</v>
      </c>
      <c r="F7" s="1">
        <v>6.97</v>
      </c>
    </row>
    <row r="8" spans="1:6" x14ac:dyDescent="0.25">
      <c r="A8" s="2"/>
      <c r="B8" s="2"/>
      <c r="C8" s="2"/>
      <c r="D8" s="2"/>
      <c r="E8" s="2"/>
      <c r="F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5E61-F6CE-4B20-823E-20E6D0AD1C0E}">
  <dimension ref="A3:Q28"/>
  <sheetViews>
    <sheetView zoomScale="110" zoomScaleNormal="110" workbookViewId="0">
      <selection activeCell="F26" sqref="F26"/>
    </sheetView>
  </sheetViews>
  <sheetFormatPr defaultRowHeight="15.75" x14ac:dyDescent="0.25"/>
  <cols>
    <col min="1" max="1" width="54.28515625" style="1" customWidth="1"/>
    <col min="2" max="2" width="11.85546875" style="1" customWidth="1"/>
    <col min="3" max="3" width="13.7109375" style="1" customWidth="1"/>
    <col min="4" max="4" width="14.140625" style="1" customWidth="1"/>
    <col min="5" max="5" width="12.140625" style="1" customWidth="1"/>
    <col min="6" max="6" width="13.28515625" style="1" customWidth="1"/>
    <col min="7" max="9" width="9.140625" style="1"/>
    <col min="10" max="10" width="15" style="1" customWidth="1"/>
    <col min="11" max="13" width="9.140625" style="1"/>
    <col min="14" max="14" width="16.5703125" style="1" bestFit="1" customWidth="1"/>
    <col min="15" max="16384" width="9.140625" style="1"/>
  </cols>
  <sheetData>
    <row r="3" spans="1:17" x14ac:dyDescent="0.25">
      <c r="A3" s="2" t="s">
        <v>74</v>
      </c>
      <c r="B3" s="12" t="s">
        <v>76</v>
      </c>
      <c r="C3" s="12" t="s">
        <v>77</v>
      </c>
      <c r="D3" s="12" t="s">
        <v>80</v>
      </c>
      <c r="E3" s="12" t="s">
        <v>78</v>
      </c>
      <c r="F3" s="12" t="s">
        <v>79</v>
      </c>
      <c r="G3" s="2" t="s">
        <v>116</v>
      </c>
      <c r="J3" s="1">
        <v>0</v>
      </c>
      <c r="K3" s="1">
        <v>15</v>
      </c>
      <c r="L3" s="1">
        <f>(J3+0.5*(K3-J3))</f>
        <v>7.5</v>
      </c>
      <c r="N3" s="1" t="s">
        <v>94</v>
      </c>
      <c r="O3" s="1">
        <v>35</v>
      </c>
      <c r="P3" s="1">
        <v>6.97</v>
      </c>
      <c r="Q3" s="1">
        <v>6.97</v>
      </c>
    </row>
    <row r="4" spans="1:17" x14ac:dyDescent="0.25">
      <c r="A4" s="11"/>
      <c r="B4" s="11"/>
      <c r="C4" s="11"/>
      <c r="D4" s="13"/>
      <c r="E4" s="11"/>
      <c r="J4" s="1">
        <v>15</v>
      </c>
      <c r="K4" s="1">
        <v>25</v>
      </c>
      <c r="L4" s="1">
        <f t="shared" ref="L4:L15" si="0">(J4+0.5*(K4-J4))</f>
        <v>20</v>
      </c>
      <c r="N4" s="1" t="s">
        <v>95</v>
      </c>
      <c r="O4" s="1">
        <v>42</v>
      </c>
      <c r="P4" s="1">
        <v>8.3699999999999992</v>
      </c>
      <c r="Q4" s="1">
        <v>15.34</v>
      </c>
    </row>
    <row r="5" spans="1:17" x14ac:dyDescent="0.25">
      <c r="A5" s="15" t="s">
        <v>92</v>
      </c>
      <c r="B5" s="11"/>
      <c r="C5" s="11"/>
      <c r="D5" s="13"/>
      <c r="E5" s="11"/>
      <c r="J5" s="1">
        <v>25</v>
      </c>
      <c r="K5" s="1">
        <v>35</v>
      </c>
      <c r="L5" s="1">
        <f t="shared" si="0"/>
        <v>30</v>
      </c>
      <c r="N5" s="1" t="s">
        <v>96</v>
      </c>
      <c r="O5" s="1">
        <v>35</v>
      </c>
      <c r="P5" s="1">
        <v>6.97</v>
      </c>
      <c r="Q5" s="1">
        <v>22.31</v>
      </c>
    </row>
    <row r="6" spans="1:17" x14ac:dyDescent="0.25">
      <c r="A6" s="1" t="s">
        <v>75</v>
      </c>
      <c r="B6" s="3">
        <v>0.59760000000000002</v>
      </c>
      <c r="G6" s="1">
        <v>502</v>
      </c>
      <c r="J6" s="1">
        <v>35</v>
      </c>
      <c r="K6" s="1">
        <v>50</v>
      </c>
      <c r="L6" s="1">
        <f t="shared" si="0"/>
        <v>42.5</v>
      </c>
      <c r="N6" s="1" t="s">
        <v>97</v>
      </c>
      <c r="O6" s="1">
        <v>69</v>
      </c>
      <c r="P6" s="1">
        <v>13.75</v>
      </c>
      <c r="Q6" s="1">
        <v>36.06</v>
      </c>
    </row>
    <row r="7" spans="1:17" x14ac:dyDescent="0.25">
      <c r="A7" s="1" t="s">
        <v>81</v>
      </c>
      <c r="C7" s="4">
        <v>56.354579999999999</v>
      </c>
      <c r="D7" s="4">
        <v>17.84704</v>
      </c>
      <c r="E7" s="1">
        <v>18</v>
      </c>
      <c r="F7" s="1">
        <v>92</v>
      </c>
      <c r="G7" s="1">
        <v>502</v>
      </c>
      <c r="J7" s="1">
        <v>50</v>
      </c>
      <c r="K7" s="1">
        <v>75</v>
      </c>
      <c r="L7" s="1">
        <f t="shared" si="0"/>
        <v>62.5</v>
      </c>
      <c r="N7" s="1" t="s">
        <v>98</v>
      </c>
      <c r="O7" s="1">
        <v>114</v>
      </c>
      <c r="P7" s="1">
        <v>22.71</v>
      </c>
      <c r="Q7" s="1">
        <v>58.76</v>
      </c>
    </row>
    <row r="8" spans="1:17" x14ac:dyDescent="0.25">
      <c r="A8" s="1" t="s">
        <v>90</v>
      </c>
      <c r="B8" s="3">
        <v>0.19919999999999999</v>
      </c>
      <c r="G8" s="1">
        <v>502</v>
      </c>
      <c r="J8" s="1">
        <v>75</v>
      </c>
      <c r="K8" s="1">
        <v>100</v>
      </c>
      <c r="L8" s="1">
        <f t="shared" si="0"/>
        <v>87.5</v>
      </c>
      <c r="N8" s="1" t="s">
        <v>99</v>
      </c>
      <c r="O8" s="1">
        <v>82</v>
      </c>
      <c r="P8" s="1">
        <v>16.329999999999998</v>
      </c>
      <c r="Q8" s="1">
        <v>75.099999999999994</v>
      </c>
    </row>
    <row r="9" spans="1:17" x14ac:dyDescent="0.25">
      <c r="A9" s="1" t="s">
        <v>91</v>
      </c>
      <c r="B9" s="3">
        <v>0.4622</v>
      </c>
      <c r="G9" s="1">
        <v>502</v>
      </c>
      <c r="J9" s="1">
        <v>100</v>
      </c>
      <c r="K9" s="1">
        <v>125</v>
      </c>
      <c r="L9" s="1">
        <f t="shared" si="0"/>
        <v>112.5</v>
      </c>
      <c r="N9" s="1" t="s">
        <v>100</v>
      </c>
      <c r="O9" s="1">
        <v>45</v>
      </c>
      <c r="P9" s="1">
        <v>8.9600000000000009</v>
      </c>
      <c r="Q9" s="1">
        <v>84.06</v>
      </c>
    </row>
    <row r="10" spans="1:17" x14ac:dyDescent="0.25">
      <c r="G10" s="1">
        <v>502</v>
      </c>
      <c r="J10" s="1">
        <v>125</v>
      </c>
      <c r="K10" s="1">
        <v>150</v>
      </c>
      <c r="L10" s="1">
        <f t="shared" si="0"/>
        <v>137.5</v>
      </c>
      <c r="N10" s="1" t="s">
        <v>101</v>
      </c>
      <c r="O10" s="1">
        <v>29</v>
      </c>
      <c r="P10" s="1">
        <v>5.78</v>
      </c>
      <c r="Q10" s="1">
        <v>89.84</v>
      </c>
    </row>
    <row r="11" spans="1:17" x14ac:dyDescent="0.25">
      <c r="A11" s="1" t="s">
        <v>86</v>
      </c>
      <c r="C11" s="4">
        <v>8.7350600000000007</v>
      </c>
      <c r="D11" s="4">
        <v>8.0984169999999995</v>
      </c>
      <c r="E11" s="1">
        <v>0</v>
      </c>
      <c r="F11" s="1">
        <v>47</v>
      </c>
      <c r="G11" s="1">
        <v>502</v>
      </c>
      <c r="J11" s="1">
        <v>150</v>
      </c>
      <c r="K11" s="1">
        <v>175</v>
      </c>
      <c r="L11" s="1">
        <f t="shared" si="0"/>
        <v>162.5</v>
      </c>
      <c r="N11" s="1" t="s">
        <v>102</v>
      </c>
      <c r="O11" s="1">
        <v>14</v>
      </c>
      <c r="P11" s="1">
        <v>2.79</v>
      </c>
      <c r="Q11" s="1">
        <v>92.63</v>
      </c>
    </row>
    <row r="12" spans="1:17" x14ac:dyDescent="0.25">
      <c r="A12" s="1" t="s">
        <v>87</v>
      </c>
      <c r="C12" s="4">
        <v>14.15</v>
      </c>
      <c r="D12" s="4">
        <v>11.929460000000001</v>
      </c>
      <c r="E12" s="1">
        <v>0</v>
      </c>
      <c r="F12" s="1">
        <v>50</v>
      </c>
      <c r="G12" s="1">
        <v>500</v>
      </c>
      <c r="J12" s="1">
        <v>175</v>
      </c>
      <c r="K12" s="1">
        <v>200</v>
      </c>
      <c r="L12" s="1">
        <f t="shared" si="0"/>
        <v>187.5</v>
      </c>
      <c r="N12" s="1" t="s">
        <v>103</v>
      </c>
      <c r="O12" s="1">
        <v>11</v>
      </c>
      <c r="P12" s="1">
        <v>2.19</v>
      </c>
      <c r="Q12" s="1">
        <v>94.82</v>
      </c>
    </row>
    <row r="13" spans="1:17" x14ac:dyDescent="0.25">
      <c r="A13" s="1" t="s">
        <v>88</v>
      </c>
      <c r="C13" s="4">
        <v>14.72655</v>
      </c>
      <c r="D13" s="4">
        <v>12.37865</v>
      </c>
      <c r="E13" s="1">
        <v>0</v>
      </c>
      <c r="F13" s="1">
        <v>62</v>
      </c>
      <c r="G13" s="1">
        <v>501</v>
      </c>
      <c r="J13" s="1">
        <v>200</v>
      </c>
      <c r="K13" s="1">
        <v>250</v>
      </c>
      <c r="L13" s="1">
        <f t="shared" si="0"/>
        <v>225</v>
      </c>
      <c r="N13" s="1" t="s">
        <v>104</v>
      </c>
      <c r="O13" s="1">
        <v>12</v>
      </c>
      <c r="P13" s="1">
        <v>2.39</v>
      </c>
      <c r="Q13" s="1">
        <v>97.21</v>
      </c>
    </row>
    <row r="14" spans="1:17" x14ac:dyDescent="0.25">
      <c r="J14" s="1">
        <v>250</v>
      </c>
      <c r="K14" s="1">
        <v>300</v>
      </c>
      <c r="L14" s="1">
        <f t="shared" si="0"/>
        <v>275</v>
      </c>
      <c r="N14" s="1" t="s">
        <v>105</v>
      </c>
      <c r="O14" s="1">
        <v>8</v>
      </c>
      <c r="P14" s="1">
        <v>1.59</v>
      </c>
      <c r="Q14" s="1">
        <v>98.8</v>
      </c>
    </row>
    <row r="15" spans="1:17" x14ac:dyDescent="0.25">
      <c r="A15" s="14" t="s">
        <v>93</v>
      </c>
      <c r="J15" s="1">
        <v>300</v>
      </c>
      <c r="K15" s="1">
        <v>500</v>
      </c>
      <c r="L15" s="1">
        <f t="shared" si="0"/>
        <v>400</v>
      </c>
      <c r="N15" s="1" t="s">
        <v>106</v>
      </c>
      <c r="O15" s="1">
        <v>4</v>
      </c>
      <c r="P15" s="1">
        <v>0.8</v>
      </c>
      <c r="Q15" s="1">
        <v>99.6</v>
      </c>
    </row>
    <row r="16" spans="1:17" x14ac:dyDescent="0.25">
      <c r="A16" s="1" t="s">
        <v>82</v>
      </c>
      <c r="C16" s="4">
        <v>2.265469</v>
      </c>
      <c r="D16" s="4">
        <v>1.245546</v>
      </c>
      <c r="E16" s="1">
        <v>1</v>
      </c>
      <c r="F16" s="1">
        <v>14</v>
      </c>
      <c r="G16" s="1">
        <v>501</v>
      </c>
      <c r="N16" s="1" t="s">
        <v>107</v>
      </c>
      <c r="O16" s="1">
        <v>2</v>
      </c>
      <c r="P16" s="1">
        <v>0.4</v>
      </c>
      <c r="Q16" s="1">
        <v>100</v>
      </c>
    </row>
    <row r="17" spans="1:14" x14ac:dyDescent="0.25">
      <c r="A17" s="1" t="s">
        <v>83</v>
      </c>
      <c r="C17" s="4">
        <v>0.1553785</v>
      </c>
      <c r="D17" s="4">
        <v>0.75539369999999995</v>
      </c>
      <c r="E17" s="1">
        <v>0</v>
      </c>
      <c r="F17" s="1">
        <v>11</v>
      </c>
      <c r="G17" s="1">
        <v>502</v>
      </c>
    </row>
    <row r="18" spans="1:14" x14ac:dyDescent="0.25">
      <c r="A18" s="1" t="s">
        <v>84</v>
      </c>
      <c r="C18" s="4">
        <v>0.24501990000000001</v>
      </c>
      <c r="D18" s="4">
        <v>0.73528490000000002</v>
      </c>
      <c r="E18" s="1">
        <v>0</v>
      </c>
      <c r="F18" s="1">
        <v>6</v>
      </c>
      <c r="G18" s="1">
        <v>502</v>
      </c>
    </row>
    <row r="19" spans="1:14" x14ac:dyDescent="0.25">
      <c r="A19" s="1" t="s">
        <v>85</v>
      </c>
      <c r="C19" s="4">
        <v>0.38276549999999998</v>
      </c>
      <c r="D19" s="4">
        <v>0.69694080000000003</v>
      </c>
      <c r="E19" s="1">
        <v>0</v>
      </c>
      <c r="F19" s="1">
        <v>5</v>
      </c>
      <c r="G19" s="1">
        <v>499</v>
      </c>
    </row>
    <row r="21" spans="1:14" x14ac:dyDescent="0.25">
      <c r="A21" s="1" t="s">
        <v>89</v>
      </c>
      <c r="C21" s="1">
        <v>80224</v>
      </c>
      <c r="D21" s="1">
        <v>66924</v>
      </c>
      <c r="E21" s="1">
        <v>7500</v>
      </c>
      <c r="F21" s="1">
        <v>500000</v>
      </c>
      <c r="G21" s="1">
        <v>502</v>
      </c>
      <c r="J21" s="1" t="s">
        <v>108</v>
      </c>
      <c r="K21" s="1">
        <v>1</v>
      </c>
      <c r="L21" s="1">
        <v>0.2</v>
      </c>
      <c r="M21" s="1">
        <v>0.2</v>
      </c>
    </row>
    <row r="22" spans="1:14" x14ac:dyDescent="0.25">
      <c r="A22" s="2"/>
      <c r="B22" s="2"/>
      <c r="C22" s="2"/>
      <c r="D22" s="2"/>
      <c r="E22" s="2"/>
      <c r="F22" s="2"/>
      <c r="G22" s="2"/>
      <c r="J22" s="1" t="s">
        <v>109</v>
      </c>
      <c r="K22" s="1">
        <v>11</v>
      </c>
      <c r="L22" s="1">
        <v>2.19</v>
      </c>
      <c r="M22" s="1">
        <v>2.39</v>
      </c>
    </row>
    <row r="23" spans="1:14" x14ac:dyDescent="0.25">
      <c r="J23" s="1" t="s">
        <v>110</v>
      </c>
      <c r="K23" s="1">
        <v>83</v>
      </c>
      <c r="L23" s="1">
        <v>16.53</v>
      </c>
      <c r="M23" s="1">
        <v>18.920000000000002</v>
      </c>
    </row>
    <row r="24" spans="1:14" x14ac:dyDescent="0.25">
      <c r="J24" s="1" t="s">
        <v>111</v>
      </c>
      <c r="K24" s="1">
        <v>5</v>
      </c>
      <c r="L24" s="1">
        <v>1</v>
      </c>
      <c r="M24" s="1">
        <v>19.920000000000002</v>
      </c>
      <c r="N24" s="1">
        <f>SUM(L21:L24)</f>
        <v>19.920000000000002</v>
      </c>
    </row>
    <row r="25" spans="1:14" x14ac:dyDescent="0.25">
      <c r="J25" s="1" t="s">
        <v>112</v>
      </c>
      <c r="K25" s="1">
        <v>106</v>
      </c>
      <c r="L25" s="1">
        <v>21.12</v>
      </c>
      <c r="M25" s="1">
        <v>41.04</v>
      </c>
    </row>
    <row r="26" spans="1:14" x14ac:dyDescent="0.25">
      <c r="J26" s="1" t="s">
        <v>113</v>
      </c>
      <c r="K26" s="1">
        <v>64</v>
      </c>
      <c r="L26" s="1">
        <v>12.75</v>
      </c>
      <c r="M26" s="1">
        <v>53.78</v>
      </c>
    </row>
    <row r="27" spans="1:14" x14ac:dyDescent="0.25">
      <c r="J27" s="1" t="s">
        <v>114</v>
      </c>
      <c r="K27" s="1">
        <v>129</v>
      </c>
      <c r="L27" s="1">
        <v>25.7</v>
      </c>
      <c r="M27" s="1">
        <v>79.48</v>
      </c>
    </row>
    <row r="28" spans="1:14" x14ac:dyDescent="0.25">
      <c r="J28" s="1" t="s">
        <v>115</v>
      </c>
      <c r="K28" s="1">
        <v>103</v>
      </c>
      <c r="L28" s="1">
        <v>20.52</v>
      </c>
      <c r="M28" s="1">
        <v>100</v>
      </c>
      <c r="N28" s="1">
        <f>L27+L28</f>
        <v>46.22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FB43-B9D2-4BA2-A06E-8DE08F9FF711}">
  <dimension ref="B4:J28"/>
  <sheetViews>
    <sheetView tabSelected="1" workbookViewId="0">
      <selection activeCell="J25" sqref="J25"/>
    </sheetView>
  </sheetViews>
  <sheetFormatPr defaultRowHeight="15.75" x14ac:dyDescent="0.25"/>
  <cols>
    <col min="1" max="1" width="9.140625" style="18"/>
    <col min="2" max="2" width="14.42578125" style="18" customWidth="1"/>
    <col min="3" max="3" width="12.28515625" style="18" customWidth="1"/>
    <col min="4" max="4" width="15.7109375" style="18" customWidth="1"/>
    <col min="5" max="5" width="11.85546875" style="17" customWidth="1"/>
    <col min="6" max="6" width="11.28515625" style="17" customWidth="1"/>
    <col min="7" max="7" width="11.42578125" style="17" customWidth="1"/>
    <col min="8" max="9" width="9.140625" style="18"/>
    <col min="10" max="10" width="15.42578125" style="18" bestFit="1" customWidth="1"/>
    <col min="11" max="16384" width="9.140625" style="18"/>
  </cols>
  <sheetData>
    <row r="4" spans="2:10" ht="21" x14ac:dyDescent="0.25">
      <c r="B4" s="24" t="s">
        <v>122</v>
      </c>
      <c r="C4" s="24"/>
      <c r="D4" s="24"/>
      <c r="E4" s="24"/>
      <c r="F4" s="24"/>
      <c r="G4" s="24"/>
    </row>
    <row r="5" spans="2:10" ht="59.25" customHeight="1" x14ac:dyDescent="0.25">
      <c r="B5" s="20" t="s">
        <v>117</v>
      </c>
      <c r="C5" s="20" t="s">
        <v>67</v>
      </c>
      <c r="D5" s="20" t="s">
        <v>68</v>
      </c>
      <c r="E5" s="21" t="s">
        <v>118</v>
      </c>
      <c r="F5" s="21" t="s">
        <v>119</v>
      </c>
      <c r="G5" s="21" t="s">
        <v>120</v>
      </c>
    </row>
    <row r="7" spans="2:10" x14ac:dyDescent="0.25">
      <c r="B7" s="18">
        <v>6</v>
      </c>
      <c r="C7" s="19">
        <v>0.5</v>
      </c>
      <c r="D7" s="19">
        <v>0.5</v>
      </c>
      <c r="E7" s="17">
        <v>17.934290000000001</v>
      </c>
      <c r="F7" s="17">
        <v>12.836410000000001</v>
      </c>
      <c r="G7" s="17">
        <v>23.032170000000001</v>
      </c>
      <c r="J7" s="17">
        <f>F7*835000</f>
        <v>10718402.350000001</v>
      </c>
    </row>
    <row r="8" spans="2:10" x14ac:dyDescent="0.25">
      <c r="B8" s="18">
        <v>6</v>
      </c>
      <c r="C8" s="19">
        <v>0.5</v>
      </c>
      <c r="D8" s="19">
        <v>0.75</v>
      </c>
      <c r="E8" s="17">
        <v>22.683589999999999</v>
      </c>
      <c r="F8" s="17">
        <v>15.743779999999999</v>
      </c>
      <c r="G8" s="17">
        <v>29.6234</v>
      </c>
    </row>
    <row r="9" spans="2:10" x14ac:dyDescent="0.25">
      <c r="B9" s="18">
        <v>6</v>
      </c>
      <c r="C9" s="19">
        <v>0.5</v>
      </c>
      <c r="D9" s="19">
        <v>1</v>
      </c>
      <c r="E9" s="17">
        <v>18.459099999999999</v>
      </c>
      <c r="F9" s="17">
        <v>11.03895</v>
      </c>
      <c r="G9" s="17">
        <v>25.879259999999999</v>
      </c>
    </row>
    <row r="10" spans="2:10" x14ac:dyDescent="0.25">
      <c r="B10" s="18">
        <v>6</v>
      </c>
      <c r="C10" s="19">
        <v>0.75</v>
      </c>
      <c r="D10" s="19">
        <v>0.5</v>
      </c>
      <c r="E10" s="17">
        <v>22.771809999999999</v>
      </c>
      <c r="F10" s="17">
        <v>17.72579</v>
      </c>
      <c r="G10" s="17">
        <v>27.817820000000001</v>
      </c>
    </row>
    <row r="11" spans="2:10" x14ac:dyDescent="0.25">
      <c r="B11" s="18">
        <v>6</v>
      </c>
      <c r="C11" s="19">
        <v>0.75</v>
      </c>
      <c r="D11" s="19">
        <v>0.75</v>
      </c>
      <c r="E11" s="17">
        <v>27.52112</v>
      </c>
      <c r="F11" s="17">
        <v>22.036100000000001</v>
      </c>
      <c r="G11" s="17">
        <v>33.006129999999999</v>
      </c>
    </row>
    <row r="12" spans="2:10" x14ac:dyDescent="0.25">
      <c r="B12" s="18">
        <v>6</v>
      </c>
      <c r="C12" s="19">
        <v>0.75</v>
      </c>
      <c r="D12" s="19">
        <v>1</v>
      </c>
      <c r="E12" s="17">
        <v>23.296620000000001</v>
      </c>
      <c r="F12" s="17">
        <v>17.035350000000001</v>
      </c>
      <c r="G12" s="17">
        <v>29.5579</v>
      </c>
    </row>
    <row r="13" spans="2:10" x14ac:dyDescent="0.25">
      <c r="B13" s="18">
        <v>6</v>
      </c>
      <c r="C13" s="19">
        <v>1</v>
      </c>
      <c r="D13" s="19">
        <v>0.5</v>
      </c>
      <c r="E13" s="17">
        <v>37.052729999999997</v>
      </c>
      <c r="F13" s="17">
        <v>31.739899999999999</v>
      </c>
      <c r="G13" s="17">
        <v>42.365560000000002</v>
      </c>
    </row>
    <row r="14" spans="2:10" x14ac:dyDescent="0.25">
      <c r="B14" s="18">
        <v>6</v>
      </c>
      <c r="C14" s="19">
        <v>1</v>
      </c>
      <c r="D14" s="19">
        <v>0.75</v>
      </c>
      <c r="E14" s="17">
        <v>41.802039999999998</v>
      </c>
      <c r="F14" s="17">
        <v>36.027059999999999</v>
      </c>
      <c r="G14" s="17">
        <v>47.577019999999997</v>
      </c>
    </row>
    <row r="15" spans="2:10" x14ac:dyDescent="0.25">
      <c r="B15" s="18">
        <v>6</v>
      </c>
      <c r="C15" s="19">
        <v>1</v>
      </c>
      <c r="D15" s="19">
        <v>1</v>
      </c>
      <c r="E15" s="17">
        <v>37.577550000000002</v>
      </c>
      <c r="F15" s="17">
        <v>32.247149999999998</v>
      </c>
      <c r="G15" s="17">
        <v>42.907940000000004</v>
      </c>
    </row>
    <row r="17" spans="2:10" x14ac:dyDescent="0.25">
      <c r="B17" s="18">
        <v>12</v>
      </c>
      <c r="C17" s="19">
        <v>0.5</v>
      </c>
      <c r="D17" s="19">
        <v>0.5</v>
      </c>
      <c r="E17" s="17">
        <v>20.73563</v>
      </c>
      <c r="F17" s="17">
        <v>16.105370000000001</v>
      </c>
      <c r="G17" s="17">
        <v>25.3659</v>
      </c>
    </row>
    <row r="18" spans="2:10" x14ac:dyDescent="0.25">
      <c r="B18" s="18">
        <v>12</v>
      </c>
      <c r="C18" s="19">
        <v>0.5</v>
      </c>
      <c r="D18" s="19">
        <v>0.75</v>
      </c>
      <c r="E18" s="17">
        <v>25.484940000000002</v>
      </c>
      <c r="F18" s="17">
        <v>19.322790000000001</v>
      </c>
      <c r="G18" s="17">
        <v>31.647089999999999</v>
      </c>
    </row>
    <row r="19" spans="2:10" x14ac:dyDescent="0.25">
      <c r="B19" s="18">
        <v>12</v>
      </c>
      <c r="C19" s="19">
        <v>0.5</v>
      </c>
      <c r="D19" s="19">
        <v>1</v>
      </c>
      <c r="E19" s="17">
        <v>21.260449999999999</v>
      </c>
      <c r="F19" s="17">
        <v>14.09206</v>
      </c>
      <c r="G19" s="17">
        <v>28.428850000000001</v>
      </c>
    </row>
    <row r="20" spans="2:10" x14ac:dyDescent="0.25">
      <c r="B20" s="18">
        <v>12</v>
      </c>
      <c r="C20" s="19">
        <v>0.75</v>
      </c>
      <c r="D20" s="19">
        <v>0.5</v>
      </c>
      <c r="E20" s="17">
        <v>25.573149999999998</v>
      </c>
      <c r="F20" s="17">
        <v>20.768999999999998</v>
      </c>
      <c r="G20" s="17">
        <v>30.377310000000001</v>
      </c>
    </row>
    <row r="21" spans="2:10" x14ac:dyDescent="0.25">
      <c r="B21" s="18">
        <v>12</v>
      </c>
      <c r="C21" s="19">
        <v>0.75</v>
      </c>
      <c r="D21" s="19">
        <v>0.75</v>
      </c>
      <c r="E21" s="17">
        <v>30.32246</v>
      </c>
      <c r="F21" s="17">
        <v>25.625319999999999</v>
      </c>
      <c r="G21" s="17">
        <v>35.01961</v>
      </c>
    </row>
    <row r="22" spans="2:10" x14ac:dyDescent="0.25">
      <c r="B22" s="18">
        <v>12</v>
      </c>
      <c r="C22" s="19">
        <v>0.75</v>
      </c>
      <c r="D22" s="19">
        <v>1</v>
      </c>
      <c r="E22" s="17">
        <v>26.09797</v>
      </c>
      <c r="F22" s="17">
        <v>19.95815</v>
      </c>
      <c r="G22" s="17">
        <v>32.2378</v>
      </c>
    </row>
    <row r="23" spans="2:10" x14ac:dyDescent="0.25">
      <c r="B23" s="18">
        <v>12</v>
      </c>
      <c r="C23" s="19">
        <v>1</v>
      </c>
      <c r="D23" s="19">
        <v>0.5</v>
      </c>
      <c r="E23" s="17">
        <v>39.854080000000003</v>
      </c>
      <c r="F23" s="17">
        <v>35.013120000000001</v>
      </c>
      <c r="G23" s="17">
        <v>44.695030000000003</v>
      </c>
    </row>
    <row r="24" spans="2:10" x14ac:dyDescent="0.25">
      <c r="B24" s="18">
        <v>12</v>
      </c>
      <c r="C24" s="19">
        <v>1</v>
      </c>
      <c r="D24" s="19">
        <v>0.75</v>
      </c>
      <c r="E24" s="17">
        <v>44.603380000000001</v>
      </c>
      <c r="F24" s="17">
        <v>39.81597</v>
      </c>
      <c r="G24" s="17">
        <v>49.390799999999999</v>
      </c>
    </row>
    <row r="25" spans="2:10" x14ac:dyDescent="0.25">
      <c r="B25" s="18">
        <v>12</v>
      </c>
      <c r="C25" s="19">
        <v>1</v>
      </c>
      <c r="D25" s="19">
        <v>1</v>
      </c>
      <c r="E25" s="17">
        <v>40.378889999999998</v>
      </c>
      <c r="F25" s="17">
        <v>35.429340000000003</v>
      </c>
      <c r="G25" s="17">
        <v>45.328449999999997</v>
      </c>
      <c r="J25" s="17">
        <f>G25*835000</f>
        <v>37849255.75</v>
      </c>
    </row>
    <row r="26" spans="2:10" x14ac:dyDescent="0.25">
      <c r="B26" s="22"/>
      <c r="C26" s="22"/>
      <c r="D26" s="22"/>
      <c r="E26" s="21"/>
      <c r="F26" s="21"/>
      <c r="G26" s="21"/>
    </row>
    <row r="27" spans="2:10" x14ac:dyDescent="0.25">
      <c r="B27" s="25" t="s">
        <v>121</v>
      </c>
      <c r="C27" s="25"/>
      <c r="D27" s="25"/>
      <c r="E27" s="25"/>
      <c r="F27" s="25"/>
      <c r="G27" s="25"/>
    </row>
    <row r="28" spans="2:10" x14ac:dyDescent="0.25">
      <c r="B28" s="23" t="s">
        <v>123</v>
      </c>
      <c r="C28" s="23"/>
      <c r="D28" s="23"/>
      <c r="E28" s="23"/>
      <c r="F28" s="23"/>
      <c r="G28" s="23"/>
    </row>
  </sheetData>
  <mergeCells count="3">
    <mergeCell ref="B4:G4"/>
    <mergeCell ref="B27:G27"/>
    <mergeCell ref="B28:G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activities</vt:lpstr>
      <vt:lpstr>hours</vt:lpstr>
      <vt:lpstr>effects</vt:lpstr>
      <vt:lpstr>actions</vt:lpstr>
      <vt:lpstr>familiarity</vt:lpstr>
      <vt:lpstr>FCAttImportance</vt:lpstr>
      <vt:lpstr>demographics</vt:lpstr>
      <vt:lpstr>WTP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Moeltner, Klaus</dc:creator>
  <cp:lastModifiedBy>Moeltner, Klaus</cp:lastModifiedBy>
  <dcterms:created xsi:type="dcterms:W3CDTF">2020-10-29T16:16:09Z</dcterms:created>
  <dcterms:modified xsi:type="dcterms:W3CDTF">2020-11-05T18:27:31Z</dcterms:modified>
</cp:coreProperties>
</file>