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ryan\OneDrive\Desktop\Bryan George Washington Data Analyst Stuff\GWU-DS-course-files\Module 1 - Excel\"/>
    </mc:Choice>
  </mc:AlternateContent>
  <xr:revisionPtr revIDLastSave="0" documentId="13_ncr:1_{9647E136-A737-4B15-A96E-B6D1EB23C7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owdfunding" sheetId="1" r:id="rId1"/>
    <sheet name="Outcome by Category Summary" sheetId="2" r:id="rId2"/>
    <sheet name="Outcome by Sub-Category Summary" sheetId="4" r:id="rId3"/>
    <sheet name="Data for Date-Outcome PT" sheetId="8" r:id="rId4"/>
    <sheet name="Outcome by Month Summary" sheetId="9" r:id="rId5"/>
    <sheet name="Crowdfunding Goal Analysis" sheetId="17" r:id="rId6"/>
    <sheet name="Statistical Analysis" sheetId="18" r:id="rId7"/>
  </sheets>
  <definedNames>
    <definedName name="_xlnm._FilterDatabase" localSheetId="0" hidden="1">Crowdfunding!$A$1:$T$1001</definedName>
    <definedName name="_xlchart.v1.0" hidden="1">'Statistical Analysis'!$E$2:$E$365</definedName>
    <definedName name="_xlchart.v1.1" hidden="1">'Statistical Analysis'!$B$1</definedName>
    <definedName name="_xlchart.v1.2" hidden="1">'Statistical Analysis'!$B$2:$B$566</definedName>
  </definedNames>
  <calcPr calcId="191029"/>
  <pivotCaches>
    <pivotCache cacheId="0" r:id="rId8"/>
    <pivotCache cacheId="1" r:id="rId9"/>
    <pivotCache cacheId="2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18" l="1"/>
  <c r="H13" i="18" a="1"/>
  <c r="H13" i="18" s="1"/>
  <c r="I3" i="18"/>
  <c r="H3" i="18"/>
  <c r="I12" i="18"/>
  <c r="I11" i="18"/>
  <c r="I9" i="18"/>
  <c r="I8" i="18"/>
  <c r="I7" i="18"/>
  <c r="I6" i="18"/>
  <c r="I5" i="18"/>
  <c r="I4" i="18"/>
  <c r="H12" i="18"/>
  <c r="H11" i="18"/>
  <c r="H9" i="18"/>
  <c r="H8" i="18"/>
  <c r="H7" i="18"/>
  <c r="H6" i="18"/>
  <c r="H5" i="18"/>
  <c r="H4" i="18"/>
  <c r="D13" i="17"/>
  <c r="D12" i="17"/>
  <c r="D11" i="17"/>
  <c r="D10" i="17"/>
  <c r="D9" i="17"/>
  <c r="D8" i="17"/>
  <c r="D7" i="17"/>
  <c r="D6" i="17"/>
  <c r="D5" i="17"/>
  <c r="D4" i="17"/>
  <c r="D3" i="17"/>
  <c r="D2" i="17"/>
  <c r="C13" i="17"/>
  <c r="C12" i="17"/>
  <c r="C11" i="17"/>
  <c r="C10" i="17"/>
  <c r="C9" i="17"/>
  <c r="C8" i="17"/>
  <c r="C7" i="17"/>
  <c r="C6" i="17"/>
  <c r="C5" i="17"/>
  <c r="C4" i="17"/>
  <c r="C3" i="17"/>
  <c r="C2" i="17"/>
  <c r="B13" i="17"/>
  <c r="B12" i="17"/>
  <c r="B11" i="17"/>
  <c r="B10" i="17"/>
  <c r="B9" i="17"/>
  <c r="B8" i="17"/>
  <c r="B7" i="17"/>
  <c r="B6" i="17"/>
  <c r="B5" i="17"/>
  <c r="B4" i="17"/>
  <c r="B3" i="17"/>
  <c r="B2" i="17"/>
  <c r="F8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E2" i="17" l="1" a="1"/>
  <c r="E2" i="17" s="1"/>
  <c r="H2" i="17" s="1" a="1"/>
  <c r="H2" i="17" s="1"/>
  <c r="H15" i="18"/>
  <c r="G2" i="17" l="1" a="1"/>
  <c r="G2" i="17" s="1"/>
  <c r="F2" i="17" a="1"/>
  <c r="F2" i="1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<sst xmlns="http://schemas.openxmlformats.org/spreadsheetml/2006/main" count="9071" uniqueCount="2119">
  <si>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</si>
  <si>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</si>
  <si>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</si>
  <si>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</si>
  <si>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</si>
  <si>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</si>
  <si>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</si>
  <si>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</si>
  <si>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</si>
  <si>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</si>
  <si>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</si>
  <si>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</si>
  <si>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</si>
  <si>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</si>
  <si>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</si>
  <si>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</si>
  <si>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</si>
  <si>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</si>
  <si>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</si>
  <si>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</si>
  <si>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</si>
  <si>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</si>
  <si>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</si>
  <si>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</si>
  <si>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</si>
  <si>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</si>
  <si>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</si>
  <si>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</si>
  <si>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</si>
  <si>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</si>
  <si>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</si>
  <si>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</si>
  <si>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</si>
  <si>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</si>
  <si>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</si>
  <si>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</si>
  <si>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</si>
  <si>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</si>
  <si>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</si>
  <si>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</si>
  <si>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</si>
  <si>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</si>
  <si>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</si>
  <si>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</si>
  <si>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</si>
  <si>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</si>
  <si>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</si>
  <si>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</si>
  <si>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</si>
  <si>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</si>
  <si>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</si>
  <si>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</si>
  <si>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</si>
  <si>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</si>
  <si>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</si>
  <si>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</si>
  <si>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</si>
  <si>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</si>
  <si>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</si>
  <si>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</si>
  <si>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</si>
  <si>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</si>
  <si>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</si>
  <si>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</si>
  <si>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</si>
  <si>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</si>
  <si>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</si>
  <si>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</si>
  <si>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</si>
  <si>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</si>
  <si>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</si>
  <si>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</si>
  <si>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</si>
  <si>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</si>
  <si>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</si>
  <si>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</si>
  <si>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</si>
  <si>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</si>
  <si>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</si>
  <si>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</si>
  <si>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</si>
  <si>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</si>
  <si>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</si>
  <si>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</si>
  <si>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</si>
  <si>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</si>
  <si>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</si>
  <si>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</si>
  <si>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</si>
  <si>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</si>
  <si>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</si>
  <si>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</si>
  <si>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</si>
  <si>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</si>
  <si>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</si>
  <si>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</si>
  <si>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</si>
  <si>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</si>
  <si>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</si>
  <si>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</si>
  <si>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</si>
  <si>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</si>
  <si>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</si>
  <si>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</si>
  <si>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</si>
  <si>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</si>
  <si>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</si>
  <si>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</si>
  <si>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</si>
  <si>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</si>
  <si>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</si>
  <si>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</si>
  <si>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</si>
  <si>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</si>
  <si>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</si>
  <si>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</si>
  <si>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</si>
  <si>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</si>
  <si>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</si>
  <si>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</si>
  <si>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</si>
  <si>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</si>
  <si>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</si>
  <si>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</si>
  <si>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</si>
  <si>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</si>
  <si>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</si>
  <si>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</si>
  <si>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</si>
  <si>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</si>
  <si>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</si>
  <si>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</si>
  <si>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</si>
  <si>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</si>
  <si>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</si>
  <si>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</si>
  <si>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</si>
  <si>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</si>
  <si>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</si>
  <si>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</si>
  <si>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</si>
  <si>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</si>
  <si>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</si>
  <si>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</si>
  <si>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</si>
  <si>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</si>
  <si>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</si>
  <si>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</si>
  <si>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</si>
  <si>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</si>
  <si>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</si>
  <si>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</si>
  <si>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</si>
  <si>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</si>
  <si>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</si>
  <si>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</si>
  <si>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</si>
  <si>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</si>
  <si>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</si>
  <si>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</si>
  <si>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</si>
  <si>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</si>
  <si>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</si>
  <si>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</si>
  <si>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</si>
  <si>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</si>
  <si>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</si>
  <si>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</si>
  <si>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</si>
  <si>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</si>
  <si>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</si>
  <si>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</si>
  <si>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</si>
  <si>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</si>
  <si>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</si>
  <si>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</si>
  <si>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</si>
  <si>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</si>
  <si>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</si>
  <si>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</si>
  <si>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</si>
  <si>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</si>
  <si>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</si>
  <si>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</si>
  <si>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</si>
  <si>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</si>
  <si>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</si>
  <si>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</si>
  <si>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</si>
  <si>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</si>
  <si>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</si>
  <si>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</si>
  <si>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</si>
  <si>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</si>
  <si>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</si>
  <si>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</si>
  <si>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</si>
  <si>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</si>
  <si>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</si>
  <si>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</si>
  <si>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</si>
  <si>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</si>
  <si>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</si>
  <si>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</si>
  <si>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</si>
  <si>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</si>
  <si>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</si>
  <si>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</si>
  <si>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</si>
  <si>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</si>
  <si>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</si>
  <si>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</si>
  <si>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</si>
  <si>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</si>
  <si>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</si>
  <si>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</si>
  <si>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</si>
  <si>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</si>
  <si>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</si>
  <si>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</si>
  <si>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</si>
  <si>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</si>
  <si>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</si>
  <si>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</si>
  <si>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</si>
  <si>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</si>
  <si>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</si>
  <si>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</si>
  <si>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</si>
  <si>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</si>
  <si>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</si>
  <si>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</si>
  <si>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</si>
  <si>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</si>
  <si>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</si>
  <si>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</si>
  <si>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</si>
  <si>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</si>
  <si>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</si>
  <si>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</si>
  <si>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</si>
  <si>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</si>
  <si>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</si>
  <si>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</si>
  <si>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</si>
  <si>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</si>
  <si>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</si>
  <si>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</si>
  <si>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</si>
  <si>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</si>
  <si>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</si>
  <si>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</si>
  <si>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</si>
  <si>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</si>
  <si>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</si>
  <si>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</si>
  <si>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</si>
  <si>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</si>
  <si>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</si>
  <si>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</si>
  <si>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</si>
  <si>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</si>
  <si>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</si>
  <si>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</si>
  <si>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</si>
  <si>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</si>
  <si>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</si>
  <si>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</si>
  <si>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</si>
  <si>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</si>
  <si>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</si>
  <si>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</si>
  <si>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</si>
  <si>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</si>
  <si>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</si>
  <si>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</si>
  <si>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</si>
  <si>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</si>
  <si>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</si>
  <si>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</si>
  <si>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</si>
  <si>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</si>
  <si>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</si>
  <si>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</si>
  <si>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</si>
  <si>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</si>
  <si>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</si>
  <si>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</si>
  <si>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</si>
  <si>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</si>
  <si>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</si>
  <si>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</si>
  <si>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</si>
  <si>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</si>
  <si>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</si>
  <si>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</si>
  <si>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</si>
  <si>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</si>
  <si>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</si>
  <si>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</si>
  <si>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</si>
  <si>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</si>
  <si>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</si>
  <si>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</si>
  <si>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</si>
  <si>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</si>
  <si>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</si>
  <si>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</si>
  <si>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</si>
  <si>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</si>
  <si>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</si>
  <si>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</si>
  <si>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</si>
  <si>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</si>
  <si>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</si>
  <si>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</si>
  <si>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</si>
  <si>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</si>
  <si>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</si>
  <si>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</si>
  <si>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</si>
  <si>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</si>
  <si>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</si>
  <si>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</si>
  <si>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</si>
  <si>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</si>
  <si>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</si>
  <si>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</si>
  <si>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</si>
  <si>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</si>
  <si>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</si>
  <si>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</si>
  <si>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</si>
  <si>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</si>
  <si>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</si>
  <si>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</si>
  <si>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</si>
  <si>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</si>
  <si>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</si>
  <si>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</si>
  <si>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</si>
  <si>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</si>
  <si>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</si>
  <si>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</si>
  <si>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</si>
  <si>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</si>
  <si>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</si>
  <si>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</si>
  <si>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</si>
  <si>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</si>
  <si>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</si>
  <si>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</si>
  <si>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</si>
  <si>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</si>
  <si>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</si>
  <si>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</si>
  <si>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</si>
  <si>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</si>
  <si>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</si>
  <si>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</si>
  <si>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</si>
  <si>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</si>
  <si>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</si>
  <si>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</si>
  <si>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</si>
  <si>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</si>
  <si>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</si>
  <si>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</si>
  <si>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</si>
  <si>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</si>
  <si>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</si>
  <si>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</si>
  <si>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</si>
  <si>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</si>
  <si>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</si>
  <si>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</si>
  <si>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</si>
  <si>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</si>
  <si>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</si>
  <si>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</si>
  <si>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</si>
  <si>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</si>
  <si>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</si>
  <si>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</si>
  <si>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</si>
  <si>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</si>
  <si>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</si>
  <si>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</si>
  <si>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</si>
  <si>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</si>
  <si>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</si>
  <si>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</si>
  <si>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</si>
  <si>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</si>
  <si>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</si>
  <si>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</si>
  <si>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</si>
  <si>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</si>
  <si>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</si>
  <si>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</si>
  <si>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</si>
  <si>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</si>
  <si>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</si>
  <si>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</si>
  <si>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</si>
  <si>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</si>
  <si>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</si>
  <si>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</si>
  <si>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</si>
  <si>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</si>
  <si>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</si>
  <si>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</si>
  <si>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</si>
  <si>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</si>
  <si>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</si>
  <si>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</si>
  <si>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</si>
  <si>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</si>
  <si>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</si>
  <si>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</si>
  <si>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</si>
  <si>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</si>
  <si>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</si>
  <si>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</si>
  <si>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</si>
  <si>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</si>
  <si>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</si>
  <si>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</si>
  <si>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</si>
  <si>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</si>
  <si>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</si>
  <si>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</si>
  <si>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</si>
  <si>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</si>
  <si>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</si>
  <si>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</si>
  <si>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</si>
  <si>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</si>
  <si>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</si>
  <si>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</si>
  <si>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</si>
  <si>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</si>
  <si>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</si>
  <si>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</si>
  <si>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</si>
  <si>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</si>
  <si>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</si>
  <si>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</si>
  <si>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</si>
  <si>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</si>
  <si>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</si>
  <si>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</si>
  <si>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</si>
  <si>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</si>
  <si>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</si>
  <si>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</si>
  <si>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</si>
  <si>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</si>
  <si>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</si>
  <si>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</si>
  <si>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</si>
  <si>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</si>
  <si>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</si>
  <si>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</si>
  <si>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</si>
  <si>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</si>
  <si>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</si>
  <si>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</si>
  <si>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</si>
  <si>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</si>
  <si>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</si>
  <si>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</si>
  <si>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</si>
  <si>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</si>
  <si>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</si>
  <si>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</si>
  <si>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</si>
  <si>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</si>
  <si>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</si>
  <si>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</si>
  <si>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</si>
  <si>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</si>
  <si>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</si>
  <si>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</si>
  <si>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</si>
  <si>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</si>
  <si>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</si>
  <si>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</si>
  <si>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</si>
  <si>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</si>
  <si>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</si>
  <si>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</si>
  <si>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</si>
  <si>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</si>
  <si>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</si>
  <si>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</si>
  <si>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</si>
  <si>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</si>
  <si>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</si>
  <si>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</si>
  <si>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</si>
  <si>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</si>
  <si>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</si>
  <si>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</si>
  <si>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</si>
  <si>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</si>
  <si>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</si>
  <si>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</si>
  <si>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</si>
  <si>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</si>
  <si>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</si>
  <si>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</si>
  <si>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</si>
  <si>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</si>
  <si>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</si>
  <si>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</si>
  <si>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</si>
  <si>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</si>
  <si>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</si>
  <si>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</si>
  <si>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</si>
  <si>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</si>
  <si>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</si>
  <si>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</si>
  <si>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</si>
  <si>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</si>
  <si>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</si>
  <si>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</si>
  <si>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</si>
  <si>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</si>
  <si>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</si>
  <si>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</si>
  <si>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</si>
  <si>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</si>
  <si>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</si>
  <si>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</si>
  <si>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</si>
  <si>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</si>
  <si>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</si>
  <si>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</si>
  <si>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</si>
  <si>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</si>
  <si>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</si>
  <si>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</si>
  <si>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</si>
  <si>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</si>
  <si>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</si>
  <si>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</si>
  <si>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</si>
  <si>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</si>
  <si>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</si>
  <si>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</si>
  <si>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</si>
  <si>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</si>
  <si>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</si>
  <si>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</si>
  <si>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</si>
  <si>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</si>
  <si>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</si>
  <si>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</si>
  <si>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</si>
  <si>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</si>
  <si>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</si>
  <si>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</si>
  <si>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</si>
  <si>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</si>
  <si>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</si>
  <si>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</si>
  <si>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</si>
  <si>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</si>
  <si>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</si>
  <si>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</si>
  <si>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</si>
  <si>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</si>
  <si>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</si>
  <si>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</si>
  <si>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</si>
  <si>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</si>
  <si>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</si>
  <si>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</si>
  <si>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</si>
  <si>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</si>
  <si>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</si>
  <si>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</si>
  <si>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</si>
  <si>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</si>
  <si>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</si>
  <si>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</si>
  <si>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</si>
  <si>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</si>
  <si>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</si>
  <si>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</si>
  <si>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</si>
  <si>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</si>
  <si>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</si>
  <si>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</si>
  <si>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</si>
  <si>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</si>
  <si>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</si>
  <si>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</si>
  <si>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</si>
  <si>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</si>
  <si>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</si>
  <si>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</si>
  <si>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</si>
  <si>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</si>
  <si>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</si>
  <si>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</si>
  <si>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</si>
  <si>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</si>
  <si>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</si>
  <si>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</si>
  <si>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</si>
  <si>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</si>
  <si>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</si>
  <si>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</si>
  <si>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</si>
  <si>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</si>
  <si>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</si>
  <si>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</si>
  <si>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</si>
  <si>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</si>
  <si>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</si>
  <si>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</si>
  <si>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</si>
  <si>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</si>
  <si>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</si>
  <si>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</si>
  <si>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</si>
  <si>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</si>
  <si>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</si>
  <si>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</si>
  <si>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</si>
  <si>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</si>
  <si>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</si>
  <si>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</si>
  <si>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</si>
  <si>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</si>
  <si>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</si>
  <si>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</si>
  <si>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</si>
  <si>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</si>
  <si>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</si>
  <si>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</si>
  <si>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</si>
  <si>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</si>
  <si>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</si>
  <si>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</si>
  <si>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</si>
  <si>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</si>
  <si>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</si>
  <si>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</si>
  <si>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</si>
  <si>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</si>
  <si>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</si>
  <si>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</si>
  <si>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</si>
  <si>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</si>
  <si>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</si>
  <si>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</si>
  <si>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</si>
  <si>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</si>
  <si>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</si>
  <si>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</si>
  <si>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</si>
  <si>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</si>
  <si>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</si>
  <si>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</si>
  <si>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</si>
  <si>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</si>
  <si>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</si>
  <si>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</si>
  <si>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</si>
  <si>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</si>
  <si>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</si>
  <si>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</si>
  <si>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</si>
  <si>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</si>
  <si>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</si>
  <si>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</si>
  <si>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</si>
  <si>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</si>
  <si>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</si>
  <si>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</si>
  <si>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</si>
  <si>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</si>
  <si>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</si>
  <si>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</si>
  <si>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</si>
  <si>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</si>
  <si>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</si>
  <si>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</si>
  <si>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</si>
  <si>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</si>
  <si>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</si>
  <si>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</si>
  <si>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</si>
  <si>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</si>
  <si>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</si>
  <si>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</si>
  <si>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</si>
  <si>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</si>
  <si>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</si>
  <si>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</si>
  <si>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</si>
  <si>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</si>
  <si>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</si>
  <si>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</si>
  <si>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</si>
  <si>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</si>
  <si>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</si>
  <si>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</si>
  <si>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</si>
  <si>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</si>
  <si>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</si>
  <si>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</si>
  <si>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</si>
  <si>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</si>
  <si>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</si>
  <si>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</si>
  <si>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</si>
  <si>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</si>
  <si>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</si>
  <si>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</si>
  <si>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</si>
  <si>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</si>
  <si>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</si>
  <si>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</si>
  <si>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</si>
  <si>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</si>
  <si>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</si>
  <si>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</si>
  <si>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</si>
  <si>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</si>
  <si>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</si>
  <si>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</si>
  <si>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</si>
  <si>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</si>
  <si>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</si>
  <si>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</si>
  <si>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</si>
  <si>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</si>
  <si>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</si>
  <si>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</si>
  <si>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</si>
  <si>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</si>
  <si>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</si>
  <si>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</si>
  <si>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</si>
  <si>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</si>
  <si>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</si>
  <si>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</si>
  <si>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</si>
  <si>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</si>
  <si>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</si>
  <si>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</si>
  <si>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</si>
  <si>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</si>
  <si>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</si>
  <si>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</si>
  <si>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</si>
  <si>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</si>
  <si>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</si>
  <si>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</si>
  <si>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</si>
  <si>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</si>
  <si>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</si>
  <si>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</si>
  <si>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</si>
  <si>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</si>
  <si>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</si>
  <si>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</si>
  <si>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</si>
  <si>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</si>
  <si>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</si>
  <si>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</si>
  <si>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</si>
  <si>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</si>
  <si>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</si>
  <si>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</si>
  <si>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</si>
  <si>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</si>
  <si>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</si>
  <si>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</si>
  <si>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</si>
  <si>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</si>
  <si>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</si>
  <si>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</si>
  <si>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</si>
  <si>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</si>
  <si>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</si>
  <si>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</si>
  <si>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</si>
  <si>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</si>
  <si>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</si>
  <si>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</si>
  <si>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</si>
  <si>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</si>
  <si>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</si>
  <si>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</si>
  <si>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</si>
  <si>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</si>
  <si>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</si>
  <si>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</si>
  <si>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</si>
  <si>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</si>
  <si>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</si>
  <si>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</si>
  <si>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</si>
  <si>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</si>
  <si>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</si>
  <si>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</si>
  <si>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</si>
  <si>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</si>
  <si>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</si>
  <si>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</si>
  <si>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</si>
  <si>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</si>
  <si>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</si>
  <si>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</si>
  <si>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</si>
  <si>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</si>
  <si>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</si>
  <si>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</si>
  <si>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</si>
  <si>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</si>
  <si>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</si>
  <si>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</si>
  <si>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</si>
  <si>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</si>
  <si>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</si>
  <si>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</si>
  <si>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</si>
  <si>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</si>
  <si>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</si>
  <si>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</si>
  <si>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</si>
  <si>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</si>
  <si>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</si>
  <si>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</si>
  <si>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</si>
  <si>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</si>
  <si>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</si>
  <si>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</si>
  <si>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</si>
  <si>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</si>
  <si>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</si>
  <si>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</si>
  <si>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</si>
  <si>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</si>
  <si>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</si>
  <si>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</si>
  <si>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</si>
  <si>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</si>
  <si>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</si>
  <si>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</si>
  <si>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</si>
  <si>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</si>
  <si>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</si>
  <si>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</si>
  <si>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</si>
  <si>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</si>
  <si>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</si>
  <si>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</si>
  <si>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</si>
  <si>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</si>
  <si>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</si>
  <si>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</si>
  <si>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</si>
  <si>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</si>
  <si>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</si>
  <si>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</si>
  <si>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</si>
  <si>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</si>
  <si>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</si>
  <si>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</si>
  <si>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</si>
  <si>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</si>
  <si>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</si>
  <si>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</si>
  <si>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</si>
  <si>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</si>
  <si>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</si>
  <si>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</si>
  <si>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</si>
  <si>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</si>
  <si>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</si>
  <si>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</si>
  <si>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</si>
  <si>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</si>
  <si>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</si>
  <si>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</si>
  <si>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</si>
  <si>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</si>
  <si>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</si>
  <si>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</si>
  <si>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</si>
  <si>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</si>
  <si>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</si>
  <si>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</si>
  <si>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</si>
  <si>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</si>
  <si>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</si>
  <si>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</si>
  <si>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</si>
  <si>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</si>
  <si>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</si>
  <si>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</si>
  <si>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</si>
  <si>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</si>
  <si>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</si>
  <si>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</si>
  <si>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</si>
  <si>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</si>
  <si>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</si>
  <si>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</si>
  <si>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</si>
  <si>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</si>
  <si>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</si>
  <si>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</si>
  <si>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</si>
  <si>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</si>
  <si>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</si>
  <si>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</si>
  <si>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</si>
  <si>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</si>
  <si>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</si>
  <si>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</si>
  <si>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</si>
  <si>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</si>
  <si>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</si>
  <si>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</si>
  <si>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</si>
  <si>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</si>
  <si>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</si>
  <si>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</si>
  <si>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</si>
  <si>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</si>
  <si>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</si>
  <si>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</si>
  <si>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</si>
  <si>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</si>
  <si>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</si>
  <si>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</si>
  <si>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</si>
  <si>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</si>
  <si>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</si>
  <si>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</si>
  <si>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</si>
  <si>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</si>
  <si>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</si>
  <si>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</si>
  <si>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</si>
  <si>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</si>
  <si>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</si>
  <si>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</si>
  <si>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</si>
  <si>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</si>
  <si>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</si>
  <si>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</si>
  <si>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</si>
  <si>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</si>
  <si>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</si>
  <si>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</si>
  <si>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</si>
  <si>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</si>
  <si>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</si>
  <si>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</si>
  <si>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</si>
  <si>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</si>
  <si>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</si>
  <si>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</si>
  <si>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</si>
  <si>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</si>
  <si>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</si>
  <si>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</si>
  <si>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</si>
  <si>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</si>
  <si>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</si>
  <si>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</si>
  <si>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</si>
  <si>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</si>
  <si>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</si>
  <si>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</si>
  <si>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</si>
  <si>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</si>
  <si>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</si>
  <si>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</si>
  <si>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</si>
  <si>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</si>
  <si>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</si>
  <si>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</si>
  <si>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</si>
  <si>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</si>
  <si>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</si>
  <si>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</si>
  <si>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</si>
  <si>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</si>
  <si>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</si>
  <si>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</si>
  <si>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</si>
  <si>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</si>
  <si>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</si>
  <si>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</si>
  <si>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</si>
  <si>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</si>
  <si>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</si>
  <si>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</si>
  <si>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</si>
  <si>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</si>
  <si>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</si>
  <si>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</si>
  <si>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</si>
  <si>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</si>
  <si>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</si>
  <si>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</si>
  <si>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</si>
  <si>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</si>
  <si>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</si>
  <si>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</si>
  <si>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</si>
  <si>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</si>
  <si>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</si>
  <si>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</si>
  <si>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</si>
  <si>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</si>
  <si>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</si>
  <si>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</si>
  <si>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</si>
  <si>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</si>
  <si>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</si>
  <si>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</si>
  <si>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</si>
  <si>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</si>
  <si>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</si>
  <si>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</si>
  <si>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</si>
  <si>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</si>
  <si>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</si>
  <si>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</si>
  <si>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</si>
  <si>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</si>
  <si>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</si>
  <si>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</si>
  <si>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</si>
  <si>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</si>
  <si>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</si>
  <si>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</si>
  <si>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</si>
  <si>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</si>
  <si>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</si>
  <si>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</si>
  <si>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</si>
  <si>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</si>
  <si>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</si>
  <si>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</si>
  <si>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</si>
  <si>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</si>
  <si>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</si>
  <si>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</si>
  <si>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</si>
  <si>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</si>
  <si>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</si>
  <si>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</si>
  <si>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</si>
  <si>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</si>
  <si>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</si>
  <si>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</si>
  <si>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</si>
  <si>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</si>
  <si>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</si>
  <si>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</si>
  <si>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</si>
  <si>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</si>
  <si>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</si>
  <si>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</si>
  <si>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</si>
  <si>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</si>
  <si>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</si>
  <si>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</si>
  <si>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</si>
  <si>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</si>
  <si>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</si>
  <si>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</si>
  <si>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</si>
  <si>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</si>
  <si>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</si>
  <si>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</si>
  <si>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</si>
  <si>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</si>
  <si>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</si>
  <si>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</si>
  <si>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</si>
  <si>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</si>
  <si>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</si>
  <si>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</si>
  <si>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</si>
  <si>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</si>
  <si>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</si>
  <si>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</si>
  <si>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</si>
  <si>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</si>
  <si>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</si>
  <si>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</si>
  <si>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</si>
  <si>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</si>
  <si>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</si>
  <si>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</si>
  <si>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</si>
  <si>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</si>
  <si>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</si>
  <si>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</si>
  <si>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</si>
  <si>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</si>
  <si>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</si>
  <si>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</si>
  <si>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</si>
  <si>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</si>
  <si>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</si>
  <si>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</si>
  <si>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</si>
  <si>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</si>
  <si>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</si>
  <si>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</si>
  <si>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</si>
  <si>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</si>
  <si>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</si>
  <si>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</si>
  <si>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</si>
  <si>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</si>
  <si>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</si>
  <si>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</si>
  <si>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</si>
  <si>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</si>
  <si>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</si>
  <si>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</si>
  <si>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</si>
  <si>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</si>
  <si>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</si>
  <si>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</si>
  <si>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</si>
  <si>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</si>
  <si>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</si>
  <si>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</si>
  <si>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</si>
  <si>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</si>
  <si>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</si>
  <si>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</si>
  <si>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</si>
  <si>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</si>
  <si>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</si>
  <si>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</si>
  <si>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</si>
  <si>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</si>
  <si>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</si>
  <si>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</si>
  <si>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</si>
  <si>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</si>
  <si>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</si>
  <si>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</si>
  <si>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</si>
  <si>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</si>
  <si>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</si>
  <si>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</si>
  <si>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</si>
  <si>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</si>
  <si>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</si>
  <si>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</si>
  <si>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</si>
  <si>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</si>
  <si>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</si>
  <si>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</si>
  <si>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</si>
  <si>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</si>
  <si>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</si>
  <si>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</si>
  <si>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</si>
  <si>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</si>
  <si>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</si>
  <si>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</si>
  <si>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</si>
  <si>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</si>
  <si>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</si>
  <si>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</si>
  <si>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</si>
  <si>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</si>
  <si>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</si>
  <si>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</si>
  <si>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</si>
  <si>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</si>
  <si>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</si>
  <si>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</si>
  <si>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</si>
  <si>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</si>
  <si>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</si>
  <si>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</si>
  <si>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</si>
  <si>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</si>
  <si>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</si>
  <si>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</si>
  <si>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</si>
  <si>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</si>
  <si>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</si>
  <si>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</si>
  <si>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</si>
  <si>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</si>
  <si>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</si>
  <si>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</si>
  <si>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</si>
  <si>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</si>
  <si>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</si>
  <si>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</si>
  <si>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</si>
  <si>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</si>
  <si>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</si>
  <si>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</si>
  <si>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</si>
  <si>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</si>
  <si>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</si>
  <si>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</si>
  <si>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</si>
  <si>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</si>
  <si>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</si>
  <si>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</si>
  <si>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</si>
  <si>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</si>
  <si>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</si>
  <si>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</si>
  <si>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</si>
  <si>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</si>
  <si>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</si>
  <si>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</si>
  <si>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</si>
  <si>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</si>
  <si>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</si>
  <si>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</si>
  <si>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</si>
  <si>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</si>
  <si>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</si>
  <si>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</si>
  <si>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</si>
  <si>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</si>
  <si>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</si>
  <si>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</si>
  <si>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</si>
  <si>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</si>
  <si>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</si>
  <si>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</si>
  <si>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</si>
  <si>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</si>
  <si>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</si>
  <si>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</si>
  <si>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</si>
  <si>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</si>
  <si>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</si>
  <si>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</si>
  <si>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</si>
  <si>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</si>
  <si>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</si>
  <si>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</si>
  <si>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</si>
  <si>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</si>
  <si>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</si>
  <si>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</si>
  <si>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</si>
  <si>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</si>
  <si>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</si>
  <si>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</si>
  <si>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</si>
  <si>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</si>
  <si>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</si>
  <si>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</si>
  <si>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</si>
  <si>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</si>
  <si>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</si>
  <si>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</si>
  <si>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</si>
  <si>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</si>
  <si>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</si>
  <si>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</si>
  <si>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</si>
  <si>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</si>
  <si>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</si>
  <si>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</si>
  <si>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</si>
  <si>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</si>
  <si>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</si>
  <si>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</si>
  <si>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</si>
  <si>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</si>
  <si>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</si>
  <si>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</si>
  <si>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</si>
  <si>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</si>
  <si>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</si>
  <si>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</si>
  <si>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</si>
  <si>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</si>
  <si>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</si>
  <si>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</si>
  <si>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</si>
  <si>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</si>
  <si>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</si>
  <si>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</si>
  <si>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</si>
  <si>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</si>
  <si>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</si>
  <si>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</si>
  <si>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</si>
  <si>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</si>
  <si>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</si>
  <si>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</si>
  <si>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</si>
  <si>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</si>
  <si>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</si>
  <si>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</si>
  <si>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</si>
  <si>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</si>
  <si>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</si>
  <si>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</si>
  <si>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</si>
  <si>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</si>
  <si>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</si>
  <si>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</si>
  <si>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</si>
  <si>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</si>
  <si>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</si>
  <si>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</si>
  <si>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</si>
  <si>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</si>
  <si>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</si>
  <si>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</si>
  <si>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</si>
  <si>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</si>
  <si>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</si>
  <si>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</si>
  <si>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</si>
  <si>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</si>
  <si>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</si>
  <si>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</si>
  <si>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</si>
  <si>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</si>
  <si>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</si>
  <si>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</si>
  <si>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</si>
  <si>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</si>
  <si>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</si>
  <si>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</si>
  <si>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</si>
  <si>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</si>
  <si>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</si>
  <si>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</si>
  <si>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</si>
  <si>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</si>
  <si>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</si>
  <si>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</si>
  <si>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</si>
  <si>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</si>
  <si>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</si>
  <si>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</si>
  <si>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</si>
  <si>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</si>
  <si>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</si>
  <si>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</si>
  <si>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</si>
  <si>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</si>
  <si>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</si>
  <si>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</si>
  <si>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</si>
  <si>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</si>
  <si>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</si>
  <si>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</si>
  <si>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</si>
  <si>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</si>
  <si>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</si>
  <si>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</si>
  <si>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</si>
  <si>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</si>
  <si>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</si>
  <si>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</si>
  <si>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</si>
  <si>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</si>
  <si>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</si>
  <si>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</si>
  <si>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</si>
  <si>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</si>
  <si>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</si>
  <si>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</si>
  <si>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</si>
  <si>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</si>
  <si>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</si>
  <si>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</si>
  <si>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</si>
  <si>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</si>
  <si>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</si>
  <si>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</si>
  <si>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</si>
  <si>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</si>
  <si>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</si>
  <si>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</si>
  <si>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</si>
  <si>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</si>
  <si>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</si>
  <si>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</si>
  <si>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</si>
  <si>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</si>
  <si>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</si>
  <si>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</si>
  <si>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</si>
  <si>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</si>
  <si>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</si>
  <si>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</si>
  <si>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</si>
  <si>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</si>
  <si>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</si>
  <si>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</si>
  <si>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</si>
  <si>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</si>
  <si>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</si>
  <si>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</si>
  <si>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</si>
  <si>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</si>
  <si>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</si>
  <si>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</si>
  <si>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</si>
  <si>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</si>
  <si>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</si>
  <si>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</si>
  <si>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</si>
  <si>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</si>
  <si>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</si>
  <si>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</si>
  <si>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</si>
  <si>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</si>
  <si>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</si>
  <si>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</si>
  <si>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</si>
  <si>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</si>
  <si>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</si>
  <si>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</si>
  <si>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</si>
  <si>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</si>
  <si>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</si>
  <si>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</si>
  <si>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</si>
  <si>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</si>
  <si>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</si>
  <si>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</si>
  <si>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</si>
  <si>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</si>
  <si>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</si>
  <si>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</si>
  <si>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</si>
  <si>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</si>
  <si>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</si>
  <si>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</si>
  <si>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</si>
  <si>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</si>
  <si>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</si>
  <si>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</si>
  <si>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</si>
  <si>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</si>
  <si>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</si>
  <si>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</si>
  <si>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</si>
  <si>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</si>
  <si>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</si>
  <si>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</si>
  <si>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</si>
  <si>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</si>
  <si>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</si>
  <si>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</si>
  <si>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</si>
  <si>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</si>
  <si>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</si>
  <si>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</si>
  <si>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</si>
  <si>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</si>
  <si>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</si>
  <si>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</si>
  <si>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</si>
  <si>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</si>
  <si>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</si>
  <si>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</si>
  <si>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</si>
  <si>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</si>
  <si>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</si>
  <si>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</si>
  <si>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</si>
  <si>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</si>
  <si>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</si>
  <si>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</si>
  <si>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</si>
  <si>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</si>
  <si>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</si>
  <si>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</si>
  <si>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</si>
  <si>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</si>
  <si>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</si>
  <si>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</si>
  <si>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</si>
  <si>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</si>
  <si>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</si>
  <si>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</si>
  <si>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</si>
  <si>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</si>
  <si>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</si>
  <si>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</si>
  <si>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</si>
  <si>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</si>
  <si>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</si>
  <si>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</si>
  <si>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</si>
  <si>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</si>
  <si>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</si>
  <si>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</si>
  <si>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</si>
  <si>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</si>
  <si>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</si>
  <si>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</si>
  <si>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</si>
  <si>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</si>
  <si>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</si>
  <si>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</si>
  <si>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</si>
  <si>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</si>
  <si>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</si>
  <si>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</si>
  <si>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</si>
  <si>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</si>
  <si>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</si>
  <si>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</si>
  <si>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</si>
  <si>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</si>
  <si>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</si>
  <si>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</si>
  <si>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</si>
  <si>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</si>
  <si>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</si>
  <si>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</si>
  <si>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</si>
  <si>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</si>
  <si>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</si>
  <si>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</si>
  <si>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</si>
  <si>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</si>
  <si>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</si>
  <si>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</si>
  <si>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</si>
  <si>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</si>
  <si>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</si>
  <si>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</si>
  <si>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</si>
  <si>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</si>
  <si>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</si>
  <si>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</si>
  <si>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</si>
  <si>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</si>
  <si>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</si>
  <si>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</si>
  <si>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</si>
  <si>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</si>
  <si>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</si>
  <si>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</si>
  <si>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</si>
  <si>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</si>
  <si>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</si>
  <si>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</si>
  <si>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</si>
  <si>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</si>
  <si>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</si>
  <si>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</si>
  <si>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</si>
  <si>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</si>
  <si>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</si>
  <si>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</si>
  <si>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</si>
  <si>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</si>
  <si>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</si>
  <si>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</si>
  <si>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</si>
  <si>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</si>
  <si>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</si>
  <si>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</si>
  <si>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</si>
  <si>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</si>
  <si>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</si>
  <si>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</si>
  <si>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</si>
  <si>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</si>
  <si>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</si>
  <si>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</si>
  <si>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</si>
  <si>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</si>
  <si>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</si>
  <si>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</si>
  <si>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</si>
  <si>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</si>
  <si>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</si>
  <si>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</si>
  <si>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</si>
  <si>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</si>
  <si>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</si>
  <si>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</si>
  <si>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</si>
  <si>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</si>
  <si>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</si>
  <si>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</si>
  <si>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</si>
  <si>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</si>
  <si>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</si>
  <si>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</si>
  <si>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</si>
  <si>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</si>
  <si>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</si>
  <si>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</si>
  <si>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</si>
  <si>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</si>
  <si>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</si>
  <si>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</si>
  <si>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</si>
  <si>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</si>
  <si>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</si>
  <si>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</si>
  <si>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</si>
  <si>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</si>
  <si>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</si>
  <si>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</si>
  <si>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</si>
  <si>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</si>
  <si>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</si>
  <si>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</si>
  <si>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</si>
  <si>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</si>
  <si>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</si>
  <si>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</si>
  <si>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</si>
  <si>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</si>
  <si>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</si>
  <si>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</si>
  <si>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</si>
  <si>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</si>
  <si>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</si>
  <si>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</si>
  <si>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</si>
  <si>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</si>
  <si>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</si>
  <si>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</si>
  <si>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</si>
  <si>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</si>
  <si>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</si>
  <si>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</si>
  <si>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</si>
  <si>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</si>
  <si>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</si>
  <si>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</si>
  <si>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</si>
  <si>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</si>
  <si>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</si>
  <si>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</si>
  <si>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</si>
  <si>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</si>
  <si>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</si>
  <si>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</si>
  <si>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</si>
  <si>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</si>
  <si>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</si>
  <si>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</si>
  <si>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</si>
  <si>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</si>
  <si>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</si>
  <si>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</si>
  <si>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</si>
  <si>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</si>
  <si>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</si>
  <si>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</si>
  <si>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</si>
  <si>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</si>
  <si>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</si>
  <si>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</si>
  <si>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</si>
  <si>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</si>
  <si>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</si>
  <si>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</si>
  <si>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</si>
  <si>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</si>
  <si>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</si>
  <si>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</si>
  <si>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</si>
  <si>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</si>
  <si>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</si>
  <si>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</si>
  <si>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</si>
  <si>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</si>
  <si>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</si>
  <si>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</si>
  <si>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</si>
  <si>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</si>
  <si>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</si>
  <si>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</si>
  <si>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</si>
  <si>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</si>
  <si>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</si>
  <si>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</si>
  <si>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</si>
  <si>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</si>
  <si>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</si>
  <si>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</si>
  <si>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</si>
  <si>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</si>
  <si>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</si>
  <si>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</si>
  <si>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</si>
  <si>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</si>
  <si>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</si>
  <si>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</si>
  <si>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</si>
  <si>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</si>
  <si>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</si>
  <si>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</si>
  <si>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</si>
  <si>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</si>
  <si>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</si>
  <si>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</si>
  <si>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</si>
  <si>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</si>
  <si>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</si>
  <si>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</si>
  <si>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</si>
  <si>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</si>
  <si>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</si>
  <si>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</si>
  <si>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</si>
  <si>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</si>
  <si>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</si>
  <si>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</si>
  <si>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</si>
  <si>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</si>
  <si>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</si>
  <si>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</si>
  <si>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</si>
  <si>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</si>
  <si>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</si>
  <si>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</si>
  <si>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</si>
  <si>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</si>
  <si>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</si>
  <si>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</si>
  <si>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</si>
  <si>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</si>
  <si>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</si>
  <si>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</si>
  <si>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</si>
  <si>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</si>
  <si>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</si>
  <si>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</si>
  <si>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</si>
  <si>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</si>
  <si>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</si>
  <si>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</si>
  <si>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</si>
  <si>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</si>
  <si>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</si>
  <si>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</si>
  <si>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</si>
  <si>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</si>
  <si>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</si>
  <si>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</si>
  <si>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</si>
  <si>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</si>
  <si>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</si>
  <si>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</si>
  <si>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</si>
  <si>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</si>
  <si>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</si>
  <si>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</si>
  <si>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</si>
  <si>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</si>
  <si>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</si>
  <si>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</si>
  <si>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</si>
  <si>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</si>
  <si>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</si>
  <si>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</si>
  <si>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</si>
  <si>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</si>
  <si>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</si>
  <si>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</si>
  <si>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</si>
  <si>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</si>
  <si>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</si>
  <si>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</si>
  <si>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</si>
  <si>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</si>
  <si>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</si>
  <si>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</si>
  <si>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</si>
  <si>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</si>
  <si>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</si>
  <si>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</si>
  <si>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</si>
  <si>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</si>
  <si>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</si>
  <si>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</si>
  <si>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</si>
  <si>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</si>
  <si>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</si>
  <si>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</si>
  <si>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</si>
  <si>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</si>
  <si>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</si>
  <si>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</si>
  <si>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</si>
  <si>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</si>
  <si>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</si>
  <si>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</si>
  <si>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</si>
  <si>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</si>
  <si>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</si>
  <si>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</si>
  <si>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</si>
  <si>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</si>
  <si>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</si>
  <si>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</si>
  <si>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</si>
  <si>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</si>
  <si>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</si>
  <si>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</si>
  <si>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</si>
  <si>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</si>
  <si>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</si>
  <si>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</si>
  <si>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</si>
  <si>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</si>
  <si>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</si>
  <si>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</si>
  <si>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</si>
  <si>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</si>
  <si>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</si>
  <si>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</si>
  <si>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</si>
  <si>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</si>
  <si>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</si>
  <si>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</si>
  <si>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</si>
  <si>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</si>
  <si>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</si>
  <si>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</si>
  <si>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</si>
  <si>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</si>
  <si>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</si>
  <si>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</si>
  <si>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</si>
  <si>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</si>
  <si>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</si>
  <si>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</si>
  <si>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</si>
  <si>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</si>
  <si>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</si>
  <si>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</si>
  <si>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</si>
  <si>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</si>
  <si>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</si>
  <si>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</si>
  <si>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</si>
  <si>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</si>
  <si>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</si>
  <si>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</si>
  <si>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</si>
  <si>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</si>
  <si>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</si>
  <si>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</si>
  <si>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</si>
  <si>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</si>
  <si>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</si>
  <si>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</si>
  <si>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</si>
  <si>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</si>
  <si>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</si>
  <si>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</si>
  <si>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</si>
  <si>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</si>
  <si>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</si>
  <si>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</si>
  <si>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</si>
  <si>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</si>
  <si>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</si>
  <si>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</si>
  <si>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</si>
  <si>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</si>
  <si>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</si>
  <si>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</si>
  <si>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</si>
  <si>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</si>
  <si>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</si>
  <si>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</si>
  <si>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</si>
  <si>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</si>
  <si>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</si>
  <si>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</si>
  <si>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</si>
  <si>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</si>
  <si>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</si>
  <si>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</si>
  <si>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</si>
  <si>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</si>
  <si>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</si>
  <si>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</si>
  <si>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</si>
  <si>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</si>
  <si>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</si>
  <si>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</si>
  <si>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</si>
  <si>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</si>
  <si>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</si>
  <si>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</si>
  <si>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</si>
  <si>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</si>
  <si>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</si>
  <si>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</si>
  <si>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</si>
  <si>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</si>
  <si>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</si>
  <si>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</si>
  <si>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</si>
  <si>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</si>
  <si>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</si>
  <si>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</si>
  <si>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</si>
  <si>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</si>
  <si>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</si>
  <si>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</si>
  <si>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</si>
  <si>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</si>
  <si>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</si>
  <si>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</si>
  <si>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</si>
  <si>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</si>
  <si>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</si>
  <si>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</si>
  <si>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</si>
  <si>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</si>
  <si>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</si>
  <si>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</si>
  <si>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</si>
  <si>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</si>
  <si>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</si>
  <si>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</si>
  <si>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</si>
  <si>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</si>
  <si>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</si>
  <si>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</si>
  <si>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</si>
  <si>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</si>
  <si>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</si>
  <si>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</si>
  <si>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</si>
  <si>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</si>
  <si>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</si>
  <si>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</si>
  <si>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</si>
  <si>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</si>
  <si>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</si>
  <si>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</si>
  <si>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</si>
  <si>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</si>
  <si>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</si>
  <si>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</si>
  <si>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</si>
  <si>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</si>
  <si>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</si>
  <si>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</si>
  <si>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</si>
  <si>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</si>
  <si>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</si>
  <si>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</si>
  <si>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</si>
  <si>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</si>
  <si>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</si>
  <si>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</si>
  <si>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</si>
  <si>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</si>
  <si>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</si>
  <si>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</si>
  <si>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</si>
  <si>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</si>
  <si>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</si>
  <si>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</si>
  <si>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</si>
  <si>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</si>
  <si>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</si>
  <si>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</si>
  <si>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</si>
  <si>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</si>
  <si>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</si>
  <si>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</si>
  <si>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</si>
  <si>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</si>
  <si>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</si>
  <si>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</si>
  <si>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</si>
  <si>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</si>
  <si>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</si>
  <si>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</si>
  <si>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</si>
  <si>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</si>
  <si>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</si>
  <si>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</si>
  <si>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</si>
  <si>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</si>
  <si>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</si>
  <si>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</si>
  <si>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</si>
  <si>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</si>
  <si>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</si>
  <si>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</si>
  <si>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</si>
  <si>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</si>
  <si>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</si>
  <si>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</si>
  <si>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</si>
  <si>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</si>
  <si>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</si>
  <si>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</si>
  <si>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</si>
  <si>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</si>
  <si>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</si>
  <si>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</si>
  <si>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</si>
  <si>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</si>
  <si>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</si>
  <si>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</si>
  <si>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</si>
  <si>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</si>
  <si>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</si>
  <si>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</si>
  <si>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</si>
  <si>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</si>
  <si>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</si>
  <si>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</si>
  <si>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</si>
  <si>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</si>
  <si>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</si>
  <si>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</si>
  <si>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</si>
  <si>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</si>
  <si>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</si>
  <si>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</si>
  <si>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</si>
  <si>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</si>
  <si>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</si>
  <si>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</si>
  <si>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</si>
  <si>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</si>
  <si>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</si>
  <si>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</si>
  <si>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</si>
  <si>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</si>
  <si>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</si>
  <si>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</si>
  <si>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</si>
  <si>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</si>
  <si>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</si>
  <si>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</si>
  <si>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</si>
  <si>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</si>
  <si>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</si>
  <si>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</si>
  <si>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</si>
  <si>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</si>
  <si>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</si>
  <si>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</si>
  <si>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</si>
  <si>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</si>
  <si>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</si>
  <si>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</si>
  <si>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</si>
  <si>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</si>
  <si>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</si>
  <si>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</si>
  <si>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</si>
  <si>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</si>
  <si>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</si>
  <si>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</si>
  <si>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</si>
  <si>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</si>
  <si>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</si>
  <si>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</si>
  <si>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</si>
  <si>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</si>
  <si>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</si>
  <si>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</si>
  <si>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</si>
  <si>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</si>
  <si>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</si>
  <si>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</si>
  <si>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10000 to 14999</t>
  </si>
  <si>
    <t>5000 to 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</si>
  <si>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</si>
  <si>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</si>
  <si>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</si>
  <si>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</si>
  <si>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</si>
  <si>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</si>
  <si>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</si>
  <si>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15000 to 19999</t>
  </si>
  <si>
    <t>Successful</t>
  </si>
  <si>
    <t>Failed</t>
  </si>
  <si>
    <t>Mean</t>
  </si>
  <si>
    <t>Median</t>
  </si>
  <si>
    <t>Minimum</t>
  </si>
  <si>
    <t>Maximum</t>
  </si>
  <si>
    <t>Variance</t>
  </si>
  <si>
    <t>Std Dev</t>
  </si>
  <si>
    <t>1st Quartile</t>
  </si>
  <si>
    <t>3rd Quartile</t>
  </si>
  <si>
    <t>IQR</t>
  </si>
  <si>
    <t>Count</t>
  </si>
  <si>
    <t>Num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</si>
</sst>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164" fontId="16" fillId="0" borderId="0" xfId="42" applyNumberFormat="1" applyFont="1" applyAlignment="1">
      <alignment horizontal="right" vertical="center"/>
    </xf>
    <xf numFmtId="164" fontId="0" fillId="0" borderId="0" xfId="42" applyNumberFormat="1" applyFont="1" applyAlignment="1">
      <alignment horizontal="right" vertical="center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  <fill>
        <patternFill>
          <bgColor theme="7" tint="0.39994506668294322"/>
        </patternFill>
      </fill>
    </dxf>
    <dxf>
      <font>
        <color theme="4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  <fill>
        <patternFill>
          <bgColor theme="7" tint="0.39994506668294322"/>
        </patternFill>
      </fill>
    </dxf>
    <dxf>
      <font>
        <color theme="4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  <fill>
        <patternFill>
          <bgColor theme="7" tint="0.39994506668294322"/>
        </patternFill>
      </fill>
    </dxf>
    <dxf>
      <font>
        <color theme="4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  <fill>
        <patternFill>
          <bgColor theme="7" tint="0.39994506668294322"/>
        </patternFill>
      </fill>
    </dxf>
    <dxf>
      <font>
        <color theme="4"/>
      </font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Category Summary!PivotTable1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Category Summary'!$B$3:$B$4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Category Summary'!$A$5:$A$14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 Summary'!$B$5:$B$14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F4-4ED1-A23B-035D8C2B4114}"/>
            </c:ext>
          </c:extLst>
        </c:ser>
        <c:ser>
          <c:idx val="1"/>
          <c:order val="1"/>
          <c:tx>
            <c:strRef>
              <c:f>'Outcome by Category Summary'!$C$3:$C$4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Category Summary'!$A$5:$A$14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 Summary'!$C$5:$C$14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F4-4ED1-A23B-035D8C2B4114}"/>
            </c:ext>
          </c:extLst>
        </c:ser>
        <c:ser>
          <c:idx val="2"/>
          <c:order val="2"/>
          <c:tx>
            <c:strRef>
              <c:f>'Outcome by Category Summary'!$D$3:$D$4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Category Summary'!$A$5:$A$14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 Summary'!$D$5:$D$14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F4-4ED1-A23B-035D8C2B4114}"/>
            </c:ext>
          </c:extLst>
        </c:ser>
        <c:ser>
          <c:idx val="3"/>
          <c:order val="3"/>
          <c:tx>
            <c:strRef>
              <c:f>'Outcome by Category Summary'!$E$3:$E$4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Category Summary'!$A$5:$A$14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 Summary'!$E$5:$E$14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F4-4ED1-A23B-035D8C2B4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41794335"/>
        <c:axId val="79779487"/>
      </c:barChart>
      <c:catAx>
        <c:axId val="174179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79487"/>
        <c:crosses val="autoZero"/>
        <c:auto val="1"/>
        <c:lblAlgn val="ctr"/>
        <c:lblOffset val="100"/>
        <c:noMultiLvlLbl val="0"/>
      </c:catAx>
      <c:valAx>
        <c:axId val="7977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7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Sub-Category Summary!PivotTable3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Sub-Category Summary'!$B$4:$B$5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Sub-Category Summary'!$A$6:$A$30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 Summary'!$B$6:$B$30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34-4087-9D28-562AE59B9E3C}"/>
            </c:ext>
          </c:extLst>
        </c:ser>
        <c:ser>
          <c:idx val="1"/>
          <c:order val="1"/>
          <c:tx>
            <c:strRef>
              <c:f>'Outcome by Sub-Category Summary'!$C$4:$C$5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Sub-Category Summary'!$A$6:$A$30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 Summary'!$C$6:$C$30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34-4087-9D28-562AE59B9E3C}"/>
            </c:ext>
          </c:extLst>
        </c:ser>
        <c:ser>
          <c:idx val="2"/>
          <c:order val="2"/>
          <c:tx>
            <c:strRef>
              <c:f>'Outcome by Sub-Category Summary'!$D$4:$D$5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Sub-Category Summary'!$A$6:$A$30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 Summary'!$D$6:$D$30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34-4087-9D28-562AE59B9E3C}"/>
            </c:ext>
          </c:extLst>
        </c:ser>
        <c:ser>
          <c:idx val="3"/>
          <c:order val="3"/>
          <c:tx>
            <c:strRef>
              <c:f>'Outcome by Sub-Category Summary'!$E$4:$E$5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Sub-Category Summary'!$A$6:$A$30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 Summary'!$E$6:$E$30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34-4087-9D28-562AE59B9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330191"/>
        <c:axId val="79793375"/>
      </c:barChart>
      <c:catAx>
        <c:axId val="8033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93375"/>
        <c:crosses val="autoZero"/>
        <c:auto val="1"/>
        <c:lblAlgn val="ctr"/>
        <c:lblOffset val="100"/>
        <c:noMultiLvlLbl val="0"/>
      </c:catAx>
      <c:valAx>
        <c:axId val="7979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3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Month Summary!PivotTable7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Month Summary'!$B$4:$B$5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Month Summary'!$A$6:$A$18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 Summary'!$B$6:$B$18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95-46B2-A2CE-C5B4A9841BFA}"/>
            </c:ext>
          </c:extLst>
        </c:ser>
        <c:ser>
          <c:idx val="1"/>
          <c:order val="1"/>
          <c:tx>
            <c:strRef>
              <c:f>'Outcome by Month Summary'!$C$4:$C$5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by Month Summary'!$A$6:$A$18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 Summary'!$C$6:$C$18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95-46B2-A2CE-C5B4A9841BFA}"/>
            </c:ext>
          </c:extLst>
        </c:ser>
        <c:ser>
          <c:idx val="2"/>
          <c:order val="2"/>
          <c:tx>
            <c:strRef>
              <c:f>'Outcome by Month Summary'!$D$4:$D$5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by Month Summary'!$A$6:$A$18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 Summary'!$D$6:$D$18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95-46B2-A2CE-C5B4A9841BFA}"/>
            </c:ext>
          </c:extLst>
        </c:ser>
        <c:ser>
          <c:idx val="3"/>
          <c:order val="3"/>
          <c:tx>
            <c:strRef>
              <c:f>'Outcome by Month Summary'!$E$4:$E$5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 by Month Summary'!$A$6:$A$18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 Summary'!$E$6:$E$18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95-46B2-A2CE-C5B4A9841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334031"/>
        <c:axId val="79790895"/>
      </c:lineChart>
      <c:catAx>
        <c:axId val="8033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90895"/>
        <c:crosses val="autoZero"/>
        <c:auto val="1"/>
        <c:lblAlgn val="ctr"/>
        <c:lblOffset val="100"/>
        <c:noMultiLvlLbl val="0"/>
      </c:catAx>
      <c:valAx>
        <c:axId val="7979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3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FC-4089-BE65-786AFB7F5BE4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FC-4089-BE65-786AFB7F5BE4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5FC-4089-BE65-786AFB7F5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478463"/>
        <c:axId val="18406900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5FC-4089-BE65-786AFB7F5BE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5FC-4089-BE65-786AFB7F5BE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5FC-4089-BE65-786AFB7F5BE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5FC-4089-BE65-786AFB7F5BE4}"/>
                  </c:ext>
                </c:extLst>
              </c15:ser>
            </c15:filteredLineSeries>
          </c:ext>
        </c:extLst>
      </c:lineChart>
      <c:catAx>
        <c:axId val="15547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69007"/>
        <c:crosses val="autoZero"/>
        <c:auto val="1"/>
        <c:lblAlgn val="ctr"/>
        <c:lblOffset val="100"/>
        <c:noMultiLvlLbl val="0"/>
      </c:catAx>
      <c:valAx>
        <c:axId val="18406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78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Successful Frequency Analysis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Frequency Analysis</a:t>
          </a:r>
        </a:p>
      </cx:txPr>
    </cx:title>
    <cx:plotArea>
      <cx:plotAreaRegion>
        <cx:series layoutId="clusteredColumn" uniqueId="{07584219-D74C-434D-8029-A377070E58C1}">
          <cx:tx>
            <cx:txData>
              <cx:f>_xlchart.v1.1</cx:f>
              <cx:v>backers_count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Failed Frequency Analysis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Frequency Analysis</a:t>
          </a:r>
        </a:p>
      </cx:txPr>
    </cx:title>
    <cx:plotArea>
      <cx:plotAreaRegion>
        <cx:series layoutId="clusteredColumn" uniqueId="{96989D3A-065A-427F-AEA6-141FDE559B9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185736</xdr:colOff>
      <xdr:row>0</xdr:row>
      <xdr:rowOff>142875</xdr:rowOff>
    </xdr:from>
    <xdr:to>
      <xdr:col>16</xdr:col>
      <xdr:colOff>590549</xdr:colOff>
      <xdr:row>24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544048-BBDC-7ED4-6594-4649D772D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100012</xdr:colOff>
      <xdr:row>0</xdr:row>
      <xdr:rowOff>133350</xdr:rowOff>
    </xdr:from>
    <xdr:to>
      <xdr:col>19</xdr:col>
      <xdr:colOff>38100</xdr:colOff>
      <xdr:row>30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7F969C-1951-85E0-9AF1-33F43DB33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90486</xdr:colOff>
      <xdr:row>0</xdr:row>
      <xdr:rowOff>114299</xdr:rowOff>
    </xdr:from>
    <xdr:to>
      <xdr:col>17</xdr:col>
      <xdr:colOff>476249</xdr:colOff>
      <xdr:row>27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F6DF64-E1AC-9F26-DA03-19DD82820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576262</xdr:colOff>
      <xdr:row>14</xdr:row>
      <xdr:rowOff>47625</xdr:rowOff>
    </xdr:from>
    <xdr:to>
      <xdr:col>7</xdr:col>
      <xdr:colOff>1238250</xdr:colOff>
      <xdr:row>32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418D30-00C2-5704-15B0-D8BB9C6C1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461962</xdr:colOff>
      <xdr:row>1</xdr:row>
      <xdr:rowOff>19050</xdr:rowOff>
    </xdr:from>
    <xdr:to>
      <xdr:col>16</xdr:col>
      <xdr:colOff>233362</xdr:colOff>
      <xdr:row>14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6B641EB-5E51-3CCD-C572-FF7DA85A82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05712" y="2190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447675</xdr:colOff>
      <xdr:row>17</xdr:row>
      <xdr:rowOff>28575</xdr:rowOff>
    </xdr:from>
    <xdr:to>
      <xdr:col>16</xdr:col>
      <xdr:colOff>219075</xdr:colOff>
      <xdr:row>30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3E64BF1-DC68-97DE-021F-D3536F320D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91425" y="3429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Johnson" refreshedDate="45227.421201967591" createdVersion="8" refreshedVersion="8" minRefreshableVersion="3" recordCount="1001" xr:uid="{55CEAC98-D57A-48DC-BA27-5DD4DCD8726B}">
  <cacheSource type="worksheet">
    <worksheetSource ref="G1:S1048576" sheet="Crowdfunding"/>
  </cacheSource>
  <cacheFields count="11"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Average Donation" numFmtId="2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Johnson" refreshedDate="45227.428520717593" createdVersion="8" refreshedVersion="8" minRefreshableVersion="3" recordCount="1001" xr:uid="{867E58EB-67B1-4D46-BF8B-55D735CC2CB9}">
  <cacheSource type="worksheet">
    <worksheetSource ref="G1:T1048576" sheet="Crowdfunding"/>
  </cacheSource>
  <cacheFields count="12"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Johnson" refreshedDate="45227.443779050926" createdVersion="8" refreshedVersion="8" minRefreshableVersion="3" recordCount="1001" xr:uid="{62E8B5BC-6C5B-41D9-8C8F-FDD710A7411D}">
  <cacheSource type="worksheet">
    <worksheetSource ref="A1:C1048576" sheet="Data for Date-Outcome PT"/>
  </cacheSource>
  <cacheFields count="6">
    <cacheField name="outcome" numFmtId="0">
      <sharedItems containsBlank="1" count="5">
        <s v="failed"/>
        <s v="successful"/>
        <s v="live"/>
        <s v="canceled"/>
        <m/>
      </sharedItems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5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Months (Date Created Conversion)" numFmtId="0" databaseField="0">
      <fieldGroup base="1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  <n v="0"/>
    <x v="0"/>
    <s v="CAD"/>
    <x v="0"/>
    <n v="1450159200"/>
    <b v="0"/>
    <b v="0"/>
    <s v="food/food trucks"/>
    <x v="0"/>
  </r>
  <r>
    <x v="1"/>
    <x v="1"/>
    <n v="92.151898734177209"/>
    <x v="1"/>
    <s v="USD"/>
    <x v="1"/>
    <n v="1408597200"/>
    <b v="0"/>
    <b v="1"/>
    <s v="music/rock"/>
    <x v="1"/>
  </r>
  <r>
    <x v="1"/>
    <x v="2"/>
    <n v="100.01614035087719"/>
    <x v="2"/>
    <s v="AUD"/>
    <x v="2"/>
    <n v="1384840800"/>
    <b v="0"/>
    <b v="0"/>
    <s v="technology/web"/>
    <x v="2"/>
  </r>
  <r>
    <x v="0"/>
    <x v="3"/>
    <n v="103.20833333333333"/>
    <x v="1"/>
    <s v="USD"/>
    <x v="3"/>
    <n v="1568955600"/>
    <b v="0"/>
    <b v="0"/>
    <s v="music/rock"/>
    <x v="1"/>
  </r>
  <r>
    <x v="0"/>
    <x v="4"/>
    <n v="99.339622641509436"/>
    <x v="1"/>
    <s v="USD"/>
    <x v="4"/>
    <n v="1548309600"/>
    <b v="0"/>
    <b v="0"/>
    <s v="theater/plays"/>
    <x v="3"/>
  </r>
  <r>
    <x v="1"/>
    <x v="5"/>
    <n v="75.833333333333329"/>
    <x v="3"/>
    <s v="DKK"/>
    <x v="5"/>
    <n v="1347080400"/>
    <b v="0"/>
    <b v="0"/>
    <s v="theater/plays"/>
    <x v="3"/>
  </r>
  <r>
    <x v="0"/>
    <x v="6"/>
    <n v="60.555555555555557"/>
    <x v="4"/>
    <s v="GBP"/>
    <x v="6"/>
    <n v="1505365200"/>
    <b v="0"/>
    <b v="0"/>
    <s v="film &amp; video/documentary"/>
    <x v="4"/>
  </r>
  <r>
    <x v="1"/>
    <x v="7"/>
    <n v="64.93832599118943"/>
    <x v="3"/>
    <s v="DKK"/>
    <x v="7"/>
    <n v="1439614800"/>
    <b v="0"/>
    <b v="0"/>
    <s v="theater/plays"/>
    <x v="3"/>
  </r>
  <r>
    <x v="2"/>
    <x v="8"/>
    <n v="30.997175141242938"/>
    <x v="3"/>
    <s v="DKK"/>
    <x v="8"/>
    <n v="1281502800"/>
    <b v="0"/>
    <b v="0"/>
    <s v="theater/plays"/>
    <x v="3"/>
  </r>
  <r>
    <x v="0"/>
    <x v="9"/>
    <n v="72.909090909090907"/>
    <x v="1"/>
    <s v="USD"/>
    <x v="9"/>
    <n v="1383804000"/>
    <b v="0"/>
    <b v="0"/>
    <s v="music/electric music"/>
    <x v="1"/>
  </r>
  <r>
    <x v="1"/>
    <x v="10"/>
    <n v="62.9"/>
    <x v="1"/>
    <s v="USD"/>
    <x v="10"/>
    <n v="1285909200"/>
    <b v="0"/>
    <b v="0"/>
    <s v="film &amp; video/drama"/>
    <x v="4"/>
  </r>
  <r>
    <x v="0"/>
    <x v="11"/>
    <n v="112.22222222222223"/>
    <x v="1"/>
    <s v="USD"/>
    <x v="11"/>
    <n v="1285563600"/>
    <b v="0"/>
    <b v="1"/>
    <s v="theater/plays"/>
    <x v="3"/>
  </r>
  <r>
    <x v="0"/>
    <x v="12"/>
    <n v="102.34545454545454"/>
    <x v="1"/>
    <s v="USD"/>
    <x v="12"/>
    <n v="1572411600"/>
    <b v="0"/>
    <b v="0"/>
    <s v="film &amp; video/drama"/>
    <x v="4"/>
  </r>
  <r>
    <x v="1"/>
    <x v="13"/>
    <n v="105.05102040816327"/>
    <x v="1"/>
    <s v="USD"/>
    <x v="13"/>
    <n v="1466658000"/>
    <b v="0"/>
    <b v="0"/>
    <s v="music/indie rock"/>
    <x v="1"/>
  </r>
  <r>
    <x v="0"/>
    <x v="14"/>
    <n v="94.144999999999996"/>
    <x v="1"/>
    <s v="USD"/>
    <x v="14"/>
    <n v="1333342800"/>
    <b v="0"/>
    <b v="0"/>
    <s v="music/indie rock"/>
    <x v="1"/>
  </r>
  <r>
    <x v="0"/>
    <x v="15"/>
    <n v="84.986725663716811"/>
    <x v="1"/>
    <s v="USD"/>
    <x v="15"/>
    <n v="1576303200"/>
    <b v="0"/>
    <b v="0"/>
    <s v="technology/wearables"/>
    <x v="2"/>
  </r>
  <r>
    <x v="1"/>
    <x v="16"/>
    <n v="110.41"/>
    <x v="1"/>
    <s v="USD"/>
    <x v="16"/>
    <n v="1392271200"/>
    <b v="0"/>
    <b v="0"/>
    <s v="publishing/nonfiction"/>
    <x v="5"/>
  </r>
  <r>
    <x v="1"/>
    <x v="17"/>
    <n v="107.96236989591674"/>
    <x v="1"/>
    <s v="USD"/>
    <x v="17"/>
    <n v="1294898400"/>
    <b v="0"/>
    <b v="0"/>
    <s v="film &amp; video/animation"/>
    <x v="4"/>
  </r>
  <r>
    <x v="3"/>
    <x v="18"/>
    <n v="45.103703703703701"/>
    <x v="1"/>
    <s v="USD"/>
    <x v="18"/>
    <n v="1537074000"/>
    <b v="0"/>
    <b v="0"/>
    <s v="theater/plays"/>
    <x v="3"/>
  </r>
  <r>
    <x v="0"/>
    <x v="19"/>
    <n v="45.001483679525222"/>
    <x v="1"/>
    <s v="USD"/>
    <x v="19"/>
    <n v="1553490000"/>
    <b v="0"/>
    <b v="1"/>
    <s v="theater/plays"/>
    <x v="3"/>
  </r>
  <r>
    <x v="1"/>
    <x v="20"/>
    <n v="105.97134670487107"/>
    <x v="1"/>
    <s v="USD"/>
    <x v="20"/>
    <n v="1406523600"/>
    <b v="0"/>
    <b v="0"/>
    <s v="film &amp; video/drama"/>
    <x v="4"/>
  </r>
  <r>
    <x v="0"/>
    <x v="21"/>
    <n v="69.055555555555557"/>
    <x v="1"/>
    <s v="USD"/>
    <x v="21"/>
    <n v="1316322000"/>
    <b v="0"/>
    <b v="0"/>
    <s v="theater/plays"/>
    <x v="3"/>
  </r>
  <r>
    <x v="1"/>
    <x v="22"/>
    <n v="85.044943820224717"/>
    <x v="1"/>
    <s v="USD"/>
    <x v="22"/>
    <n v="1524027600"/>
    <b v="0"/>
    <b v="0"/>
    <s v="theater/plays"/>
    <x v="3"/>
  </r>
  <r>
    <x v="1"/>
    <x v="23"/>
    <n v="105.22535211267606"/>
    <x v="4"/>
    <s v="GBP"/>
    <x v="23"/>
    <n v="1554699600"/>
    <b v="0"/>
    <b v="0"/>
    <s v="film &amp; video/documentary"/>
    <x v="4"/>
  </r>
  <r>
    <x v="1"/>
    <x v="24"/>
    <n v="39.003741114852225"/>
    <x v="1"/>
    <s v="USD"/>
    <x v="24"/>
    <n v="1403499600"/>
    <b v="0"/>
    <b v="0"/>
    <s v="technology/wearables"/>
    <x v="2"/>
  </r>
  <r>
    <x v="1"/>
    <x v="25"/>
    <n v="73.030674846625772"/>
    <x v="1"/>
    <s v="USD"/>
    <x v="25"/>
    <n v="1307422800"/>
    <b v="0"/>
    <b v="1"/>
    <s v="games/video games"/>
    <x v="6"/>
  </r>
  <r>
    <x v="3"/>
    <x v="26"/>
    <n v="35.009459459459457"/>
    <x v="1"/>
    <s v="USD"/>
    <x v="26"/>
    <n v="1535346000"/>
    <b v="0"/>
    <b v="0"/>
    <s v="theater/plays"/>
    <x v="3"/>
  </r>
  <r>
    <x v="0"/>
    <x v="27"/>
    <n v="106.6"/>
    <x v="1"/>
    <s v="USD"/>
    <x v="27"/>
    <n v="1444539600"/>
    <b v="0"/>
    <b v="0"/>
    <s v="music/rock"/>
    <x v="1"/>
  </r>
  <r>
    <x v="1"/>
    <x v="28"/>
    <n v="61.997747747747745"/>
    <x v="1"/>
    <s v="USD"/>
    <x v="28"/>
    <n v="1267682400"/>
    <b v="0"/>
    <b v="1"/>
    <s v="theater/plays"/>
    <x v="3"/>
  </r>
  <r>
    <x v="1"/>
    <x v="29"/>
    <n v="94.000622665006233"/>
    <x v="5"/>
    <s v="CHF"/>
    <x v="29"/>
    <n v="1535518800"/>
    <b v="0"/>
    <b v="0"/>
    <s v="film &amp; video/shorts"/>
    <x v="4"/>
  </r>
  <r>
    <x v="1"/>
    <x v="30"/>
    <n v="112.05426356589147"/>
    <x v="1"/>
    <s v="USD"/>
    <x v="30"/>
    <n v="1559106000"/>
    <b v="0"/>
    <b v="0"/>
    <s v="film &amp; video/animation"/>
    <x v="4"/>
  </r>
  <r>
    <x v="1"/>
    <x v="31"/>
    <n v="48.008849557522126"/>
    <x v="4"/>
    <s v="GBP"/>
    <x v="31"/>
    <n v="1454392800"/>
    <b v="0"/>
    <b v="0"/>
    <s v="games/video games"/>
    <x v="6"/>
  </r>
  <r>
    <x v="0"/>
    <x v="32"/>
    <n v="38.004334633723452"/>
    <x v="6"/>
    <s v="EUR"/>
    <x v="32"/>
    <n v="1517896800"/>
    <b v="0"/>
    <b v="0"/>
    <s v="film &amp; video/documentary"/>
    <x v="4"/>
  </r>
  <r>
    <x v="1"/>
    <x v="33"/>
    <n v="35.000184535892231"/>
    <x v="1"/>
    <s v="USD"/>
    <x v="33"/>
    <n v="1415685600"/>
    <b v="0"/>
    <b v="0"/>
    <s v="theater/plays"/>
    <x v="3"/>
  </r>
  <r>
    <x v="1"/>
    <x v="34"/>
    <n v="85"/>
    <x v="1"/>
    <s v="USD"/>
    <x v="34"/>
    <n v="1490677200"/>
    <b v="0"/>
    <b v="0"/>
    <s v="film &amp; video/documentary"/>
    <x v="4"/>
  </r>
  <r>
    <x v="1"/>
    <x v="35"/>
    <n v="95.993893129770996"/>
    <x v="3"/>
    <s v="DKK"/>
    <x v="35"/>
    <n v="1551506400"/>
    <b v="0"/>
    <b v="1"/>
    <s v="film &amp; video/drama"/>
    <x v="4"/>
  </r>
  <r>
    <x v="1"/>
    <x v="36"/>
    <n v="68.8125"/>
    <x v="1"/>
    <s v="USD"/>
    <x v="36"/>
    <n v="1300856400"/>
    <b v="0"/>
    <b v="0"/>
    <s v="theater/plays"/>
    <x v="3"/>
  </r>
  <r>
    <x v="1"/>
    <x v="37"/>
    <n v="105.97196261682242"/>
    <x v="1"/>
    <s v="USD"/>
    <x v="37"/>
    <n v="1573192800"/>
    <b v="0"/>
    <b v="1"/>
    <s v="publishing/fiction"/>
    <x v="5"/>
  </r>
  <r>
    <x v="1"/>
    <x v="38"/>
    <n v="75.261194029850742"/>
    <x v="1"/>
    <s v="USD"/>
    <x v="38"/>
    <n v="1287810000"/>
    <b v="0"/>
    <b v="0"/>
    <s v="photography/photography books"/>
    <x v="7"/>
  </r>
  <r>
    <x v="0"/>
    <x v="39"/>
    <n v="57.125"/>
    <x v="3"/>
    <s v="DKK"/>
    <x v="39"/>
    <n v="1362978000"/>
    <b v="0"/>
    <b v="0"/>
    <s v="theater/plays"/>
    <x v="3"/>
  </r>
  <r>
    <x v="1"/>
    <x v="40"/>
    <n v="75.141414141414145"/>
    <x v="1"/>
    <s v="USD"/>
    <x v="40"/>
    <n v="1277355600"/>
    <b v="0"/>
    <b v="1"/>
    <s v="technology/wearables"/>
    <x v="2"/>
  </r>
  <r>
    <x v="1"/>
    <x v="41"/>
    <n v="107.42342342342343"/>
    <x v="6"/>
    <s v="EUR"/>
    <x v="41"/>
    <n v="1348981200"/>
    <b v="0"/>
    <b v="1"/>
    <s v="music/rock"/>
    <x v="1"/>
  </r>
  <r>
    <x v="1"/>
    <x v="42"/>
    <n v="35.995495495495497"/>
    <x v="1"/>
    <s v="USD"/>
    <x v="42"/>
    <n v="1310533200"/>
    <b v="0"/>
    <b v="0"/>
    <s v="food/food trucks"/>
    <x v="0"/>
  </r>
  <r>
    <x v="1"/>
    <x v="43"/>
    <n v="26.998873148744366"/>
    <x v="1"/>
    <s v="USD"/>
    <x v="43"/>
    <n v="1407560400"/>
    <b v="0"/>
    <b v="0"/>
    <s v="publishing/radio &amp; podcasts"/>
    <x v="5"/>
  </r>
  <r>
    <x v="1"/>
    <x v="13"/>
    <n v="107.56122448979592"/>
    <x v="3"/>
    <s v="DKK"/>
    <x v="44"/>
    <n v="1552885200"/>
    <b v="0"/>
    <b v="0"/>
    <s v="publishing/fiction"/>
    <x v="5"/>
  </r>
  <r>
    <x v="0"/>
    <x v="44"/>
    <n v="94.375"/>
    <x v="1"/>
    <s v="USD"/>
    <x v="45"/>
    <n v="1479362400"/>
    <b v="0"/>
    <b v="1"/>
    <s v="theater/plays"/>
    <x v="3"/>
  </r>
  <r>
    <x v="1"/>
    <x v="45"/>
    <n v="46.163043478260867"/>
    <x v="1"/>
    <s v="USD"/>
    <x v="46"/>
    <n v="1280552400"/>
    <b v="0"/>
    <b v="0"/>
    <s v="music/rock"/>
    <x v="1"/>
  </r>
  <r>
    <x v="1"/>
    <x v="46"/>
    <n v="47.845637583892618"/>
    <x v="1"/>
    <s v="USD"/>
    <x v="47"/>
    <n v="1398661200"/>
    <b v="0"/>
    <b v="0"/>
    <s v="theater/plays"/>
    <x v="3"/>
  </r>
  <r>
    <x v="1"/>
    <x v="47"/>
    <n v="53.007815713698065"/>
    <x v="1"/>
    <s v="USD"/>
    <x v="48"/>
    <n v="1436245200"/>
    <b v="0"/>
    <b v="0"/>
    <s v="theater/plays"/>
    <x v="3"/>
  </r>
  <r>
    <x v="1"/>
    <x v="48"/>
    <n v="45.059405940594061"/>
    <x v="1"/>
    <s v="USD"/>
    <x v="49"/>
    <n v="1575439200"/>
    <b v="0"/>
    <b v="0"/>
    <s v="music/rock"/>
    <x v="1"/>
  </r>
  <r>
    <x v="0"/>
    <x v="49"/>
    <n v="2"/>
    <x v="6"/>
    <s v="EUR"/>
    <x v="50"/>
    <n v="1377752400"/>
    <b v="0"/>
    <b v="0"/>
    <s v="music/metal"/>
    <x v="1"/>
  </r>
  <r>
    <x v="0"/>
    <x v="50"/>
    <n v="99.006816632583508"/>
    <x v="4"/>
    <s v="GBP"/>
    <x v="51"/>
    <n v="1334206800"/>
    <b v="0"/>
    <b v="1"/>
    <s v="technology/wearables"/>
    <x v="2"/>
  </r>
  <r>
    <x v="0"/>
    <x v="51"/>
    <n v="32.786666666666669"/>
    <x v="1"/>
    <s v="USD"/>
    <x v="52"/>
    <n v="1284872400"/>
    <b v="0"/>
    <b v="0"/>
    <s v="theater/plays"/>
    <x v="3"/>
  </r>
  <r>
    <x v="1"/>
    <x v="52"/>
    <n v="59.119617224880386"/>
    <x v="1"/>
    <s v="USD"/>
    <x v="53"/>
    <n v="1403931600"/>
    <b v="0"/>
    <b v="0"/>
    <s v="film &amp; video/drama"/>
    <x v="4"/>
  </r>
  <r>
    <x v="0"/>
    <x v="53"/>
    <n v="44.93333333333333"/>
    <x v="1"/>
    <s v="USD"/>
    <x v="54"/>
    <n v="1521262800"/>
    <b v="0"/>
    <b v="0"/>
    <s v="technology/wearables"/>
    <x v="2"/>
  </r>
  <r>
    <x v="1"/>
    <x v="54"/>
    <n v="89.664122137404576"/>
    <x v="1"/>
    <s v="USD"/>
    <x v="55"/>
    <n v="1533358800"/>
    <b v="0"/>
    <b v="0"/>
    <s v="music/jazz"/>
    <x v="1"/>
  </r>
  <r>
    <x v="1"/>
    <x v="55"/>
    <n v="70.079268292682926"/>
    <x v="1"/>
    <s v="USD"/>
    <x v="56"/>
    <n v="1421474400"/>
    <b v="0"/>
    <b v="0"/>
    <s v="technology/wearables"/>
    <x v="2"/>
  </r>
  <r>
    <x v="1"/>
    <x v="56"/>
    <n v="31.059701492537314"/>
    <x v="1"/>
    <s v="USD"/>
    <x v="57"/>
    <n v="1505278800"/>
    <b v="0"/>
    <b v="0"/>
    <s v="games/video games"/>
    <x v="6"/>
  </r>
  <r>
    <x v="1"/>
    <x v="57"/>
    <n v="29.061611374407583"/>
    <x v="1"/>
    <s v="USD"/>
    <x v="58"/>
    <n v="1443934800"/>
    <b v="0"/>
    <b v="0"/>
    <s v="theater/plays"/>
    <x v="3"/>
  </r>
  <r>
    <x v="1"/>
    <x v="58"/>
    <n v="30.0859375"/>
    <x v="1"/>
    <s v="USD"/>
    <x v="59"/>
    <n v="1498539600"/>
    <b v="0"/>
    <b v="1"/>
    <s v="theater/plays"/>
    <x v="3"/>
  </r>
  <r>
    <x v="1"/>
    <x v="59"/>
    <n v="84.998125000000002"/>
    <x v="0"/>
    <s v="CAD"/>
    <x v="60"/>
    <n v="1342760400"/>
    <b v="0"/>
    <b v="0"/>
    <s v="theater/plays"/>
    <x v="3"/>
  </r>
  <r>
    <x v="0"/>
    <x v="60"/>
    <n v="82.001775410563695"/>
    <x v="0"/>
    <s v="CAD"/>
    <x v="61"/>
    <n v="1301720400"/>
    <b v="0"/>
    <b v="0"/>
    <s v="theater/plays"/>
    <x v="3"/>
  </r>
  <r>
    <x v="1"/>
    <x v="61"/>
    <n v="58.040160642570278"/>
    <x v="1"/>
    <s v="USD"/>
    <x v="62"/>
    <n v="1433566800"/>
    <b v="0"/>
    <b v="0"/>
    <s v="technology/web"/>
    <x v="2"/>
  </r>
  <r>
    <x v="0"/>
    <x v="62"/>
    <n v="111.4"/>
    <x v="1"/>
    <s v="USD"/>
    <x v="63"/>
    <n v="1493874000"/>
    <b v="0"/>
    <b v="0"/>
    <s v="theater/plays"/>
    <x v="3"/>
  </r>
  <r>
    <x v="0"/>
    <x v="63"/>
    <n v="71.94736842105263"/>
    <x v="1"/>
    <s v="USD"/>
    <x v="64"/>
    <n v="1531803600"/>
    <b v="0"/>
    <b v="1"/>
    <s v="technology/web"/>
    <x v="2"/>
  </r>
  <r>
    <x v="1"/>
    <x v="64"/>
    <n v="61.038135593220339"/>
    <x v="1"/>
    <s v="USD"/>
    <x v="65"/>
    <n v="1296712800"/>
    <b v="0"/>
    <b v="0"/>
    <s v="theater/plays"/>
    <x v="3"/>
  </r>
  <r>
    <x v="0"/>
    <x v="65"/>
    <n v="108.91666666666667"/>
    <x v="1"/>
    <s v="USD"/>
    <x v="66"/>
    <n v="1428901200"/>
    <b v="0"/>
    <b v="1"/>
    <s v="theater/plays"/>
    <x v="3"/>
  </r>
  <r>
    <x v="1"/>
    <x v="66"/>
    <n v="29.001722017220171"/>
    <x v="4"/>
    <s v="GBP"/>
    <x v="67"/>
    <n v="1264831200"/>
    <b v="0"/>
    <b v="1"/>
    <s v="technology/wearables"/>
    <x v="2"/>
  </r>
  <r>
    <x v="1"/>
    <x v="67"/>
    <n v="58.975609756097562"/>
    <x v="6"/>
    <s v="EUR"/>
    <x v="68"/>
    <n v="1505192400"/>
    <b v="0"/>
    <b v="1"/>
    <s v="theater/plays"/>
    <x v="3"/>
  </r>
  <r>
    <x v="3"/>
    <x v="68"/>
    <n v="111.82352941176471"/>
    <x v="1"/>
    <s v="USD"/>
    <x v="69"/>
    <n v="1295676000"/>
    <b v="0"/>
    <b v="0"/>
    <s v="theater/plays"/>
    <x v="3"/>
  </r>
  <r>
    <x v="1"/>
    <x v="69"/>
    <n v="63.995555555555555"/>
    <x v="6"/>
    <s v="EUR"/>
    <x v="70"/>
    <n v="1292911200"/>
    <b v="0"/>
    <b v="1"/>
    <s v="theater/plays"/>
    <x v="3"/>
  </r>
  <r>
    <x v="1"/>
    <x v="70"/>
    <n v="85.315789473684205"/>
    <x v="1"/>
    <s v="USD"/>
    <x v="71"/>
    <n v="1575439200"/>
    <b v="0"/>
    <b v="0"/>
    <s v="theater/plays"/>
    <x v="3"/>
  </r>
  <r>
    <x v="1"/>
    <x v="71"/>
    <n v="74.481481481481481"/>
    <x v="1"/>
    <s v="USD"/>
    <x v="72"/>
    <n v="1438837200"/>
    <b v="0"/>
    <b v="0"/>
    <s v="film &amp; video/animation"/>
    <x v="4"/>
  </r>
  <r>
    <x v="1"/>
    <x v="39"/>
    <n v="105.14772727272727"/>
    <x v="1"/>
    <s v="USD"/>
    <x v="73"/>
    <n v="1480485600"/>
    <b v="0"/>
    <b v="0"/>
    <s v="music/jazz"/>
    <x v="1"/>
  </r>
  <r>
    <x v="1"/>
    <x v="72"/>
    <n v="56.188235294117646"/>
    <x v="4"/>
    <s v="GBP"/>
    <x v="74"/>
    <n v="1459141200"/>
    <b v="0"/>
    <b v="0"/>
    <s v="music/metal"/>
    <x v="1"/>
  </r>
  <r>
    <x v="1"/>
    <x v="73"/>
    <n v="85.917647058823533"/>
    <x v="1"/>
    <s v="USD"/>
    <x v="75"/>
    <n v="1532322000"/>
    <b v="0"/>
    <b v="0"/>
    <s v="photography/photography books"/>
    <x v="7"/>
  </r>
  <r>
    <x v="0"/>
    <x v="74"/>
    <n v="57.00296912114014"/>
    <x v="1"/>
    <s v="USD"/>
    <x v="76"/>
    <n v="1426222800"/>
    <b v="1"/>
    <b v="1"/>
    <s v="theater/plays"/>
    <x v="3"/>
  </r>
  <r>
    <x v="0"/>
    <x v="75"/>
    <n v="79.642857142857139"/>
    <x v="1"/>
    <s v="USD"/>
    <x v="77"/>
    <n v="1286773200"/>
    <b v="0"/>
    <b v="1"/>
    <s v="film &amp; video/animation"/>
    <x v="4"/>
  </r>
  <r>
    <x v="1"/>
    <x v="76"/>
    <n v="41.018181818181816"/>
    <x v="1"/>
    <s v="USD"/>
    <x v="78"/>
    <n v="1523941200"/>
    <b v="0"/>
    <b v="0"/>
    <s v="publishing/translations"/>
    <x v="5"/>
  </r>
  <r>
    <x v="0"/>
    <x v="77"/>
    <n v="48.004773269689736"/>
    <x v="1"/>
    <s v="USD"/>
    <x v="79"/>
    <n v="1529557200"/>
    <b v="0"/>
    <b v="0"/>
    <s v="theater/plays"/>
    <x v="3"/>
  </r>
  <r>
    <x v="1"/>
    <x v="78"/>
    <n v="55.212598425196852"/>
    <x v="1"/>
    <s v="USD"/>
    <x v="80"/>
    <n v="1506574800"/>
    <b v="0"/>
    <b v="0"/>
    <s v="games/video games"/>
    <x v="6"/>
  </r>
  <r>
    <x v="1"/>
    <x v="79"/>
    <n v="92.109489051094897"/>
    <x v="1"/>
    <s v="USD"/>
    <x v="81"/>
    <n v="1513576800"/>
    <b v="0"/>
    <b v="0"/>
    <s v="music/rock"/>
    <x v="1"/>
  </r>
  <r>
    <x v="1"/>
    <x v="80"/>
    <n v="83.183333333333337"/>
    <x v="4"/>
    <s v="GBP"/>
    <x v="82"/>
    <n v="1548309600"/>
    <b v="0"/>
    <b v="1"/>
    <s v="games/video games"/>
    <x v="6"/>
  </r>
  <r>
    <x v="0"/>
    <x v="81"/>
    <n v="39.996000000000002"/>
    <x v="1"/>
    <s v="USD"/>
    <x v="83"/>
    <n v="1471582800"/>
    <b v="0"/>
    <b v="0"/>
    <s v="music/electric music"/>
    <x v="1"/>
  </r>
  <r>
    <x v="1"/>
    <x v="82"/>
    <n v="111.1336898395722"/>
    <x v="1"/>
    <s v="USD"/>
    <x v="84"/>
    <n v="1344315600"/>
    <b v="0"/>
    <b v="0"/>
    <s v="technology/wearables"/>
    <x v="2"/>
  </r>
  <r>
    <x v="1"/>
    <x v="83"/>
    <n v="90.563380281690144"/>
    <x v="2"/>
    <s v="AUD"/>
    <x v="85"/>
    <n v="1316408400"/>
    <b v="0"/>
    <b v="0"/>
    <s v="music/indie rock"/>
    <x v="1"/>
  </r>
  <r>
    <x v="1"/>
    <x v="84"/>
    <n v="61.108374384236456"/>
    <x v="1"/>
    <s v="USD"/>
    <x v="86"/>
    <n v="1431838800"/>
    <b v="1"/>
    <b v="0"/>
    <s v="theater/plays"/>
    <x v="3"/>
  </r>
  <r>
    <x v="0"/>
    <x v="85"/>
    <n v="83.022941970310384"/>
    <x v="2"/>
    <s v="AUD"/>
    <x v="87"/>
    <n v="1300510800"/>
    <b v="0"/>
    <b v="1"/>
    <s v="music/rock"/>
    <x v="1"/>
  </r>
  <r>
    <x v="1"/>
    <x v="86"/>
    <n v="110.76106194690266"/>
    <x v="1"/>
    <s v="USD"/>
    <x v="88"/>
    <n v="1431061200"/>
    <b v="0"/>
    <b v="0"/>
    <s v="publishing/translations"/>
    <x v="5"/>
  </r>
  <r>
    <x v="1"/>
    <x v="87"/>
    <n v="89.458333333333329"/>
    <x v="1"/>
    <s v="USD"/>
    <x v="89"/>
    <n v="1271480400"/>
    <b v="0"/>
    <b v="0"/>
    <s v="theater/plays"/>
    <x v="3"/>
  </r>
  <r>
    <x v="0"/>
    <x v="88"/>
    <n v="57.849056603773583"/>
    <x v="1"/>
    <s v="USD"/>
    <x v="90"/>
    <n v="1456380000"/>
    <b v="0"/>
    <b v="1"/>
    <s v="theater/plays"/>
    <x v="3"/>
  </r>
  <r>
    <x v="0"/>
    <x v="89"/>
    <n v="109.99705449189985"/>
    <x v="6"/>
    <s v="EUR"/>
    <x v="91"/>
    <n v="1472878800"/>
    <b v="0"/>
    <b v="0"/>
    <s v="publishing/translations"/>
    <x v="5"/>
  </r>
  <r>
    <x v="1"/>
    <x v="90"/>
    <n v="103.96586345381526"/>
    <x v="5"/>
    <s v="CHF"/>
    <x v="92"/>
    <n v="1277355600"/>
    <b v="0"/>
    <b v="1"/>
    <s v="games/video games"/>
    <x v="6"/>
  </r>
  <r>
    <x v="3"/>
    <x v="91"/>
    <n v="107.99508196721311"/>
    <x v="1"/>
    <s v="USD"/>
    <x v="93"/>
    <n v="1351054800"/>
    <b v="0"/>
    <b v="1"/>
    <s v="theater/plays"/>
    <x v="3"/>
  </r>
  <r>
    <x v="1"/>
    <x v="80"/>
    <n v="48.927777777777777"/>
    <x v="4"/>
    <s v="GBP"/>
    <x v="94"/>
    <n v="1555563600"/>
    <b v="0"/>
    <b v="0"/>
    <s v="technology/web"/>
    <x v="2"/>
  </r>
  <r>
    <x v="1"/>
    <x v="11"/>
    <n v="37.666666666666664"/>
    <x v="1"/>
    <s v="USD"/>
    <x v="95"/>
    <n v="1571634000"/>
    <b v="0"/>
    <b v="0"/>
    <s v="film &amp; video/documentary"/>
    <x v="4"/>
  </r>
  <r>
    <x v="1"/>
    <x v="92"/>
    <n v="64.999141999141997"/>
    <x v="1"/>
    <s v="USD"/>
    <x v="96"/>
    <n v="1300856400"/>
    <b v="0"/>
    <b v="0"/>
    <s v="theater/plays"/>
    <x v="3"/>
  </r>
  <r>
    <x v="1"/>
    <x v="86"/>
    <n v="106.61061946902655"/>
    <x v="1"/>
    <s v="USD"/>
    <x v="48"/>
    <n v="1439874000"/>
    <b v="0"/>
    <b v="0"/>
    <s v="food/food trucks"/>
    <x v="0"/>
  </r>
  <r>
    <x v="0"/>
    <x v="93"/>
    <n v="27.009016393442622"/>
    <x v="2"/>
    <s v="AUD"/>
    <x v="97"/>
    <n v="1438318800"/>
    <b v="0"/>
    <b v="0"/>
    <s v="games/video games"/>
    <x v="6"/>
  </r>
  <r>
    <x v="1"/>
    <x v="55"/>
    <n v="91.16463414634147"/>
    <x v="1"/>
    <s v="USD"/>
    <x v="98"/>
    <n v="1419400800"/>
    <b v="0"/>
    <b v="0"/>
    <s v="theater/plays"/>
    <x v="3"/>
  </r>
  <r>
    <x v="0"/>
    <x v="49"/>
    <n v="1"/>
    <x v="1"/>
    <s v="USD"/>
    <x v="99"/>
    <n v="1320555600"/>
    <b v="0"/>
    <b v="0"/>
    <s v="theater/plays"/>
    <x v="3"/>
  </r>
  <r>
    <x v="1"/>
    <x v="55"/>
    <n v="56.054878048780488"/>
    <x v="1"/>
    <s v="USD"/>
    <x v="100"/>
    <n v="1425103200"/>
    <b v="0"/>
    <b v="1"/>
    <s v="music/electric music"/>
    <x v="1"/>
  </r>
  <r>
    <x v="1"/>
    <x v="94"/>
    <n v="31.017857142857142"/>
    <x v="1"/>
    <s v="USD"/>
    <x v="101"/>
    <n v="1526878800"/>
    <b v="0"/>
    <b v="1"/>
    <s v="technology/wearables"/>
    <x v="2"/>
  </r>
  <r>
    <x v="0"/>
    <x v="95"/>
    <n v="66.513513513513516"/>
    <x v="6"/>
    <s v="EUR"/>
    <x v="102"/>
    <n v="1288674000"/>
    <b v="0"/>
    <b v="0"/>
    <s v="music/electric music"/>
    <x v="1"/>
  </r>
  <r>
    <x v="1"/>
    <x v="96"/>
    <n v="89.005216484089729"/>
    <x v="1"/>
    <s v="USD"/>
    <x v="103"/>
    <n v="1495602000"/>
    <b v="0"/>
    <b v="0"/>
    <s v="music/indie rock"/>
    <x v="1"/>
  </r>
  <r>
    <x v="1"/>
    <x v="97"/>
    <n v="103.46315789473684"/>
    <x v="1"/>
    <s v="USD"/>
    <x v="104"/>
    <n v="1366434000"/>
    <b v="0"/>
    <b v="0"/>
    <s v="technology/web"/>
    <x v="2"/>
  </r>
  <r>
    <x v="1"/>
    <x v="98"/>
    <n v="95.278911564625844"/>
    <x v="1"/>
    <s v="USD"/>
    <x v="105"/>
    <n v="1568350800"/>
    <b v="0"/>
    <b v="0"/>
    <s v="theater/plays"/>
    <x v="3"/>
  </r>
  <r>
    <x v="1"/>
    <x v="99"/>
    <n v="75.895348837209298"/>
    <x v="1"/>
    <s v="USD"/>
    <x v="106"/>
    <n v="1525928400"/>
    <b v="0"/>
    <b v="1"/>
    <s v="theater/plays"/>
    <x v="3"/>
  </r>
  <r>
    <x v="1"/>
    <x v="100"/>
    <n v="107.57831325301204"/>
    <x v="1"/>
    <s v="USD"/>
    <x v="107"/>
    <n v="1336885200"/>
    <b v="0"/>
    <b v="0"/>
    <s v="film &amp; video/documentary"/>
    <x v="4"/>
  </r>
  <r>
    <x v="0"/>
    <x v="101"/>
    <n v="51.31666666666667"/>
    <x v="1"/>
    <s v="USD"/>
    <x v="108"/>
    <n v="1389679200"/>
    <b v="0"/>
    <b v="0"/>
    <s v="film &amp; video/television"/>
    <x v="4"/>
  </r>
  <r>
    <x v="0"/>
    <x v="102"/>
    <n v="71.983108108108112"/>
    <x v="1"/>
    <s v="USD"/>
    <x v="109"/>
    <n v="1538283600"/>
    <b v="0"/>
    <b v="0"/>
    <s v="food/food trucks"/>
    <x v="0"/>
  </r>
  <r>
    <x v="1"/>
    <x v="103"/>
    <n v="108.95414201183432"/>
    <x v="1"/>
    <s v="USD"/>
    <x v="110"/>
    <n v="1348808400"/>
    <b v="0"/>
    <b v="0"/>
    <s v="publishing/radio &amp; podcasts"/>
    <x v="5"/>
  </r>
  <r>
    <x v="1"/>
    <x v="104"/>
    <n v="35"/>
    <x v="2"/>
    <s v="AUD"/>
    <x v="111"/>
    <n v="1410152400"/>
    <b v="0"/>
    <b v="0"/>
    <s v="technology/web"/>
    <x v="2"/>
  </r>
  <r>
    <x v="1"/>
    <x v="54"/>
    <n v="94.938931297709928"/>
    <x v="1"/>
    <s v="USD"/>
    <x v="112"/>
    <n v="1505797200"/>
    <b v="0"/>
    <b v="0"/>
    <s v="food/food trucks"/>
    <x v="0"/>
  </r>
  <r>
    <x v="1"/>
    <x v="105"/>
    <n v="109.65079365079364"/>
    <x v="1"/>
    <s v="USD"/>
    <x v="113"/>
    <n v="1554872400"/>
    <b v="0"/>
    <b v="1"/>
    <s v="technology/wearables"/>
    <x v="2"/>
  </r>
  <r>
    <x v="0"/>
    <x v="106"/>
    <n v="44.001815980629537"/>
    <x v="6"/>
    <s v="EUR"/>
    <x v="114"/>
    <n v="1513922400"/>
    <b v="0"/>
    <b v="0"/>
    <s v="publishing/fiction"/>
    <x v="5"/>
  </r>
  <r>
    <x v="0"/>
    <x v="107"/>
    <n v="86.794520547945211"/>
    <x v="1"/>
    <s v="USD"/>
    <x v="115"/>
    <n v="1442638800"/>
    <b v="0"/>
    <b v="0"/>
    <s v="theater/plays"/>
    <x v="3"/>
  </r>
  <r>
    <x v="1"/>
    <x v="108"/>
    <n v="30.992727272727272"/>
    <x v="1"/>
    <s v="USD"/>
    <x v="116"/>
    <n v="1317186000"/>
    <b v="0"/>
    <b v="0"/>
    <s v="film &amp; video/television"/>
    <x v="4"/>
  </r>
  <r>
    <x v="1"/>
    <x v="109"/>
    <n v="94.791044776119406"/>
    <x v="1"/>
    <s v="USD"/>
    <x v="117"/>
    <n v="1391234400"/>
    <b v="0"/>
    <b v="0"/>
    <s v="photography/photography books"/>
    <x v="7"/>
  </r>
  <r>
    <x v="1"/>
    <x v="110"/>
    <n v="69.79220779220779"/>
    <x v="1"/>
    <s v="USD"/>
    <x v="118"/>
    <n v="1404363600"/>
    <b v="0"/>
    <b v="1"/>
    <s v="film &amp; video/documentary"/>
    <x v="4"/>
  </r>
  <r>
    <x v="1"/>
    <x v="111"/>
    <n v="63.003367003367003"/>
    <x v="1"/>
    <s v="USD"/>
    <x v="119"/>
    <n v="1429592400"/>
    <b v="0"/>
    <b v="1"/>
    <s v="games/mobile games"/>
    <x v="6"/>
  </r>
  <r>
    <x v="1"/>
    <x v="112"/>
    <n v="110.0343300110742"/>
    <x v="1"/>
    <s v="USD"/>
    <x v="33"/>
    <n v="1413608400"/>
    <b v="0"/>
    <b v="0"/>
    <s v="games/video games"/>
    <x v="6"/>
  </r>
  <r>
    <x v="0"/>
    <x v="113"/>
    <n v="25.997933274284026"/>
    <x v="1"/>
    <s v="USD"/>
    <x v="120"/>
    <n v="1419400800"/>
    <b v="0"/>
    <b v="0"/>
    <s v="publishing/fiction"/>
    <x v="5"/>
  </r>
  <r>
    <x v="0"/>
    <x v="114"/>
    <n v="49.987915407854985"/>
    <x v="0"/>
    <s v="CAD"/>
    <x v="121"/>
    <n v="1448604000"/>
    <b v="1"/>
    <b v="0"/>
    <s v="theater/plays"/>
    <x v="3"/>
  </r>
  <r>
    <x v="1"/>
    <x v="115"/>
    <n v="101.72340425531915"/>
    <x v="6"/>
    <s v="EUR"/>
    <x v="122"/>
    <n v="1562302800"/>
    <b v="0"/>
    <b v="0"/>
    <s v="photography/photography books"/>
    <x v="7"/>
  </r>
  <r>
    <x v="1"/>
    <x v="80"/>
    <n v="47.083333333333336"/>
    <x v="1"/>
    <s v="USD"/>
    <x v="123"/>
    <n v="1537678800"/>
    <b v="0"/>
    <b v="0"/>
    <s v="theater/plays"/>
    <x v="3"/>
  </r>
  <r>
    <x v="0"/>
    <x v="116"/>
    <n v="89.944444444444443"/>
    <x v="1"/>
    <s v="USD"/>
    <x v="124"/>
    <n v="1473570000"/>
    <b v="0"/>
    <b v="1"/>
    <s v="theater/plays"/>
    <x v="3"/>
  </r>
  <r>
    <x v="0"/>
    <x v="117"/>
    <n v="78.96875"/>
    <x v="0"/>
    <s v="CAD"/>
    <x v="125"/>
    <n v="1273899600"/>
    <b v="0"/>
    <b v="0"/>
    <s v="theater/plays"/>
    <x v="3"/>
  </r>
  <r>
    <x v="3"/>
    <x v="118"/>
    <n v="80.067669172932327"/>
    <x v="1"/>
    <s v="USD"/>
    <x v="126"/>
    <n v="1284008400"/>
    <b v="0"/>
    <b v="0"/>
    <s v="music/rock"/>
    <x v="1"/>
  </r>
  <r>
    <x v="3"/>
    <x v="12"/>
    <n v="86.472727272727269"/>
    <x v="2"/>
    <s v="AUD"/>
    <x v="127"/>
    <n v="1425103200"/>
    <b v="0"/>
    <b v="0"/>
    <s v="food/food trucks"/>
    <x v="0"/>
  </r>
  <r>
    <x v="1"/>
    <x v="119"/>
    <n v="28.001876172607879"/>
    <x v="3"/>
    <s v="DKK"/>
    <x v="128"/>
    <n v="1320991200"/>
    <b v="0"/>
    <b v="0"/>
    <s v="film &amp; video/drama"/>
    <x v="4"/>
  </r>
  <r>
    <x v="1"/>
    <x v="120"/>
    <n v="67.996725337699544"/>
    <x v="4"/>
    <s v="GBP"/>
    <x v="129"/>
    <n v="1386828000"/>
    <b v="0"/>
    <b v="0"/>
    <s v="technology/web"/>
    <x v="2"/>
  </r>
  <r>
    <x v="1"/>
    <x v="121"/>
    <n v="43.078651685393261"/>
    <x v="1"/>
    <s v="USD"/>
    <x v="130"/>
    <n v="1517119200"/>
    <b v="0"/>
    <b v="1"/>
    <s v="theater/plays"/>
    <x v="3"/>
  </r>
  <r>
    <x v="1"/>
    <x v="122"/>
    <n v="87.95597484276729"/>
    <x v="1"/>
    <s v="USD"/>
    <x v="131"/>
    <n v="1315026000"/>
    <b v="0"/>
    <b v="0"/>
    <s v="music/world music"/>
    <x v="1"/>
  </r>
  <r>
    <x v="0"/>
    <x v="123"/>
    <n v="94.987234042553197"/>
    <x v="5"/>
    <s v="CHF"/>
    <x v="132"/>
    <n v="1312693200"/>
    <b v="0"/>
    <b v="1"/>
    <s v="film &amp; video/documentary"/>
    <x v="4"/>
  </r>
  <r>
    <x v="0"/>
    <x v="124"/>
    <n v="46.905982905982903"/>
    <x v="1"/>
    <s v="USD"/>
    <x v="133"/>
    <n v="1363064400"/>
    <b v="0"/>
    <b v="1"/>
    <s v="theater/plays"/>
    <x v="3"/>
  </r>
  <r>
    <x v="3"/>
    <x v="125"/>
    <n v="46.913793103448278"/>
    <x v="1"/>
    <s v="USD"/>
    <x v="134"/>
    <n v="1403154000"/>
    <b v="0"/>
    <b v="1"/>
    <s v="film &amp; video/drama"/>
    <x v="4"/>
  </r>
  <r>
    <x v="1"/>
    <x v="126"/>
    <n v="94.24"/>
    <x v="1"/>
    <s v="USD"/>
    <x v="135"/>
    <n v="1286859600"/>
    <b v="0"/>
    <b v="0"/>
    <s v="publishing/nonfiction"/>
    <x v="5"/>
  </r>
  <r>
    <x v="0"/>
    <x v="127"/>
    <n v="80.139130434782615"/>
    <x v="1"/>
    <s v="USD"/>
    <x v="136"/>
    <n v="1349326800"/>
    <b v="0"/>
    <b v="0"/>
    <s v="games/mobile games"/>
    <x v="6"/>
  </r>
  <r>
    <x v="0"/>
    <x v="128"/>
    <n v="59.036809815950917"/>
    <x v="1"/>
    <s v="USD"/>
    <x v="137"/>
    <n v="1430974800"/>
    <b v="0"/>
    <b v="1"/>
    <s v="technology/wearables"/>
    <x v="2"/>
  </r>
  <r>
    <x v="1"/>
    <x v="129"/>
    <n v="65.989247311827953"/>
    <x v="1"/>
    <s v="USD"/>
    <x v="138"/>
    <n v="1519970400"/>
    <b v="0"/>
    <b v="0"/>
    <s v="film &amp; video/documentary"/>
    <x v="4"/>
  </r>
  <r>
    <x v="1"/>
    <x v="130"/>
    <n v="60.992530345471522"/>
    <x v="1"/>
    <s v="USD"/>
    <x v="139"/>
    <n v="1434603600"/>
    <b v="0"/>
    <b v="0"/>
    <s v="technology/web"/>
    <x v="2"/>
  </r>
  <r>
    <x v="1"/>
    <x v="124"/>
    <n v="98.307692307692307"/>
    <x v="1"/>
    <s v="USD"/>
    <x v="107"/>
    <n v="1337230800"/>
    <b v="0"/>
    <b v="0"/>
    <s v="technology/web"/>
    <x v="2"/>
  </r>
  <r>
    <x v="1"/>
    <x v="131"/>
    <n v="104.6"/>
    <x v="1"/>
    <s v="USD"/>
    <x v="140"/>
    <n v="1279429200"/>
    <b v="0"/>
    <b v="0"/>
    <s v="music/indie rock"/>
    <x v="1"/>
  </r>
  <r>
    <x v="1"/>
    <x v="18"/>
    <n v="86.066666666666663"/>
    <x v="1"/>
    <s v="USD"/>
    <x v="141"/>
    <n v="1561438800"/>
    <b v="0"/>
    <b v="0"/>
    <s v="theater/plays"/>
    <x v="3"/>
  </r>
  <r>
    <x v="1"/>
    <x v="132"/>
    <n v="76.989583333333329"/>
    <x v="5"/>
    <s v="CHF"/>
    <x v="142"/>
    <n v="1410498000"/>
    <b v="0"/>
    <b v="0"/>
    <s v="technology/wearables"/>
    <x v="2"/>
  </r>
  <r>
    <x v="3"/>
    <x v="133"/>
    <n v="29.764705882352942"/>
    <x v="1"/>
    <s v="USD"/>
    <x v="143"/>
    <n v="1322460000"/>
    <b v="0"/>
    <b v="0"/>
    <s v="theater/plays"/>
    <x v="3"/>
  </r>
  <r>
    <x v="1"/>
    <x v="134"/>
    <n v="46.91959798994975"/>
    <x v="1"/>
    <s v="USD"/>
    <x v="144"/>
    <n v="1466312400"/>
    <b v="0"/>
    <b v="1"/>
    <s v="theater/plays"/>
    <x v="3"/>
  </r>
  <r>
    <x v="1"/>
    <x v="37"/>
    <n v="105.18691588785046"/>
    <x v="1"/>
    <s v="USD"/>
    <x v="145"/>
    <n v="1501736400"/>
    <b v="0"/>
    <b v="0"/>
    <s v="technology/wearables"/>
    <x v="2"/>
  </r>
  <r>
    <x v="1"/>
    <x v="135"/>
    <n v="69.907692307692301"/>
    <x v="1"/>
    <s v="USD"/>
    <x v="146"/>
    <n v="1361512800"/>
    <b v="0"/>
    <b v="0"/>
    <s v="music/indie rock"/>
    <x v="1"/>
  </r>
  <r>
    <x v="0"/>
    <x v="49"/>
    <n v="1"/>
    <x v="1"/>
    <s v="USD"/>
    <x v="147"/>
    <n v="1545026400"/>
    <b v="0"/>
    <b v="0"/>
    <s v="music/rock"/>
    <x v="1"/>
  </r>
  <r>
    <x v="0"/>
    <x v="50"/>
    <n v="60.011588275391958"/>
    <x v="1"/>
    <s v="USD"/>
    <x v="148"/>
    <n v="1406696400"/>
    <b v="0"/>
    <b v="0"/>
    <s v="music/electric music"/>
    <x v="1"/>
  </r>
  <r>
    <x v="1"/>
    <x v="136"/>
    <n v="52.006220379146917"/>
    <x v="1"/>
    <s v="USD"/>
    <x v="149"/>
    <n v="1487916000"/>
    <b v="0"/>
    <b v="0"/>
    <s v="music/indie rock"/>
    <x v="1"/>
  </r>
  <r>
    <x v="0"/>
    <x v="137"/>
    <n v="31.000176025347649"/>
    <x v="1"/>
    <s v="USD"/>
    <x v="150"/>
    <n v="1351141200"/>
    <b v="0"/>
    <b v="0"/>
    <s v="theater/plays"/>
    <x v="3"/>
  </r>
  <r>
    <x v="0"/>
    <x v="138"/>
    <n v="95.042492917847028"/>
    <x v="1"/>
    <s v="USD"/>
    <x v="151"/>
    <n v="1465016400"/>
    <b v="0"/>
    <b v="1"/>
    <s v="music/indie rock"/>
    <x v="1"/>
  </r>
  <r>
    <x v="0"/>
    <x v="139"/>
    <n v="75.968174204355108"/>
    <x v="1"/>
    <s v="USD"/>
    <x v="152"/>
    <n v="1270789200"/>
    <b v="0"/>
    <b v="0"/>
    <s v="theater/plays"/>
    <x v="3"/>
  </r>
  <r>
    <x v="3"/>
    <x v="140"/>
    <n v="71.013192612137203"/>
    <x v="2"/>
    <s v="AUD"/>
    <x v="153"/>
    <n v="1572325200"/>
    <b v="0"/>
    <b v="0"/>
    <s v="music/rock"/>
    <x v="1"/>
  </r>
  <r>
    <x v="0"/>
    <x v="141"/>
    <n v="73.733333333333334"/>
    <x v="2"/>
    <s v="AUD"/>
    <x v="154"/>
    <n v="1389420000"/>
    <b v="0"/>
    <b v="0"/>
    <s v="photography/photography books"/>
    <x v="7"/>
  </r>
  <r>
    <x v="1"/>
    <x v="142"/>
    <n v="113.17073170731707"/>
    <x v="1"/>
    <s v="USD"/>
    <x v="155"/>
    <n v="1449640800"/>
    <b v="0"/>
    <b v="0"/>
    <s v="music/rock"/>
    <x v="1"/>
  </r>
  <r>
    <x v="1"/>
    <x v="143"/>
    <n v="105.00933552992861"/>
    <x v="1"/>
    <s v="USD"/>
    <x v="156"/>
    <n v="1555218000"/>
    <b v="0"/>
    <b v="1"/>
    <s v="theater/plays"/>
    <x v="3"/>
  </r>
  <r>
    <x v="1"/>
    <x v="55"/>
    <n v="79.176829268292678"/>
    <x v="1"/>
    <s v="USD"/>
    <x v="157"/>
    <n v="1557723600"/>
    <b v="0"/>
    <b v="0"/>
    <s v="technology/wearables"/>
    <x v="2"/>
  </r>
  <r>
    <x v="0"/>
    <x v="51"/>
    <n v="57.333333333333336"/>
    <x v="1"/>
    <s v="USD"/>
    <x v="158"/>
    <n v="1443502800"/>
    <b v="0"/>
    <b v="1"/>
    <s v="technology/web"/>
    <x v="2"/>
  </r>
  <r>
    <x v="1"/>
    <x v="144"/>
    <n v="58.178343949044589"/>
    <x v="5"/>
    <s v="CHF"/>
    <x v="159"/>
    <n v="1546840800"/>
    <b v="0"/>
    <b v="0"/>
    <s v="music/rock"/>
    <x v="1"/>
  </r>
  <r>
    <x v="1"/>
    <x v="67"/>
    <n v="36.032520325203251"/>
    <x v="1"/>
    <s v="USD"/>
    <x v="160"/>
    <n v="1512712800"/>
    <b v="0"/>
    <b v="1"/>
    <s v="photography/photography books"/>
    <x v="7"/>
  </r>
  <r>
    <x v="1"/>
    <x v="20"/>
    <n v="107.99068767908309"/>
    <x v="1"/>
    <s v="USD"/>
    <x v="161"/>
    <n v="1507525200"/>
    <b v="0"/>
    <b v="0"/>
    <s v="theater/plays"/>
    <x v="3"/>
  </r>
  <r>
    <x v="1"/>
    <x v="145"/>
    <n v="44.005985634477256"/>
    <x v="1"/>
    <s v="USD"/>
    <x v="162"/>
    <n v="1504328400"/>
    <b v="0"/>
    <b v="0"/>
    <s v="technology/web"/>
    <x v="2"/>
  </r>
  <r>
    <x v="1"/>
    <x v="146"/>
    <n v="55.077868852459019"/>
    <x v="1"/>
    <s v="USD"/>
    <x v="163"/>
    <n v="1293343200"/>
    <b v="0"/>
    <b v="0"/>
    <s v="photography/photography books"/>
    <x v="7"/>
  </r>
  <r>
    <x v="1"/>
    <x v="147"/>
    <n v="74"/>
    <x v="2"/>
    <s v="AUD"/>
    <x v="164"/>
    <n v="1371704400"/>
    <b v="0"/>
    <b v="0"/>
    <s v="theater/plays"/>
    <x v="3"/>
  </r>
  <r>
    <x v="0"/>
    <x v="148"/>
    <n v="41.996858638743454"/>
    <x v="3"/>
    <s v="DKK"/>
    <x v="165"/>
    <n v="1552798800"/>
    <b v="0"/>
    <b v="1"/>
    <s v="music/indie rock"/>
    <x v="1"/>
  </r>
  <r>
    <x v="1"/>
    <x v="149"/>
    <n v="77.988161010260455"/>
    <x v="1"/>
    <s v="USD"/>
    <x v="166"/>
    <n v="1342328400"/>
    <b v="0"/>
    <b v="1"/>
    <s v="film &amp; video/shorts"/>
    <x v="4"/>
  </r>
  <r>
    <x v="0"/>
    <x v="109"/>
    <n v="82.507462686567166"/>
    <x v="1"/>
    <s v="USD"/>
    <x v="167"/>
    <n v="1502341200"/>
    <b v="0"/>
    <b v="0"/>
    <s v="music/indie rock"/>
    <x v="1"/>
  </r>
  <r>
    <x v="0"/>
    <x v="62"/>
    <n v="104.2"/>
    <x v="1"/>
    <s v="USD"/>
    <x v="168"/>
    <n v="1397192400"/>
    <b v="0"/>
    <b v="0"/>
    <s v="publishing/translations"/>
    <x v="5"/>
  </r>
  <r>
    <x v="0"/>
    <x v="150"/>
    <n v="25.5"/>
    <x v="1"/>
    <s v="USD"/>
    <x v="169"/>
    <n v="1407042000"/>
    <b v="0"/>
    <b v="1"/>
    <s v="film &amp; video/documentary"/>
    <x v="4"/>
  </r>
  <r>
    <x v="1"/>
    <x v="151"/>
    <n v="100.98334401024984"/>
    <x v="1"/>
    <s v="USD"/>
    <x v="170"/>
    <n v="1369371600"/>
    <b v="0"/>
    <b v="0"/>
    <s v="theater/plays"/>
    <x v="3"/>
  </r>
  <r>
    <x v="1"/>
    <x v="44"/>
    <n v="111.83333333333333"/>
    <x v="1"/>
    <s v="USD"/>
    <x v="171"/>
    <n v="1444107600"/>
    <b v="0"/>
    <b v="1"/>
    <s v="technology/wearables"/>
    <x v="2"/>
  </r>
  <r>
    <x v="0"/>
    <x v="152"/>
    <n v="41.999115044247787"/>
    <x v="1"/>
    <s v="USD"/>
    <x v="172"/>
    <n v="1474261200"/>
    <b v="0"/>
    <b v="0"/>
    <s v="theater/plays"/>
    <x v="3"/>
  </r>
  <r>
    <x v="0"/>
    <x v="153"/>
    <n v="110.05115089514067"/>
    <x v="1"/>
    <s v="USD"/>
    <x v="173"/>
    <n v="1473656400"/>
    <b v="0"/>
    <b v="0"/>
    <s v="theater/plays"/>
    <x v="3"/>
  </r>
  <r>
    <x v="1"/>
    <x v="154"/>
    <n v="58.997079225994888"/>
    <x v="1"/>
    <s v="USD"/>
    <x v="174"/>
    <n v="1291960800"/>
    <b v="0"/>
    <b v="0"/>
    <s v="theater/plays"/>
    <x v="3"/>
  </r>
  <r>
    <x v="0"/>
    <x v="155"/>
    <n v="32.985714285714288"/>
    <x v="1"/>
    <s v="USD"/>
    <x v="175"/>
    <n v="1506747600"/>
    <b v="0"/>
    <b v="0"/>
    <s v="food/food trucks"/>
    <x v="0"/>
  </r>
  <r>
    <x v="1"/>
    <x v="156"/>
    <n v="45.005654509471306"/>
    <x v="0"/>
    <s v="CAD"/>
    <x v="176"/>
    <n v="1363582800"/>
    <b v="0"/>
    <b v="1"/>
    <s v="theater/plays"/>
    <x v="3"/>
  </r>
  <r>
    <x v="1"/>
    <x v="157"/>
    <n v="81.98196487897485"/>
    <x v="2"/>
    <s v="AUD"/>
    <x v="177"/>
    <n v="1269666000"/>
    <b v="0"/>
    <b v="0"/>
    <s v="technology/wearables"/>
    <x v="2"/>
  </r>
  <r>
    <x v="0"/>
    <x v="158"/>
    <n v="39.080882352941174"/>
    <x v="1"/>
    <s v="USD"/>
    <x v="178"/>
    <n v="1508648400"/>
    <b v="0"/>
    <b v="0"/>
    <s v="technology/web"/>
    <x v="2"/>
  </r>
  <r>
    <x v="1"/>
    <x v="159"/>
    <n v="58.996383363471971"/>
    <x v="3"/>
    <s v="DKK"/>
    <x v="179"/>
    <n v="1561957200"/>
    <b v="0"/>
    <b v="0"/>
    <s v="theater/plays"/>
    <x v="3"/>
  </r>
  <r>
    <x v="0"/>
    <x v="99"/>
    <n v="40.988372093023258"/>
    <x v="0"/>
    <s v="CAD"/>
    <x v="180"/>
    <n v="1285131600"/>
    <b v="0"/>
    <b v="0"/>
    <s v="music/rock"/>
    <x v="1"/>
  </r>
  <r>
    <x v="1"/>
    <x v="160"/>
    <n v="31.029411764705884"/>
    <x v="1"/>
    <s v="USD"/>
    <x v="181"/>
    <n v="1556946000"/>
    <b v="0"/>
    <b v="0"/>
    <s v="theater/plays"/>
    <x v="3"/>
  </r>
  <r>
    <x v="0"/>
    <x v="161"/>
    <n v="37.789473684210527"/>
    <x v="1"/>
    <s v="USD"/>
    <x v="182"/>
    <n v="1527138000"/>
    <b v="0"/>
    <b v="0"/>
    <s v="film &amp; video/television"/>
    <x v="4"/>
  </r>
  <r>
    <x v="0"/>
    <x v="162"/>
    <n v="32.006772009029348"/>
    <x v="1"/>
    <s v="USD"/>
    <x v="183"/>
    <n v="1402117200"/>
    <b v="0"/>
    <b v="0"/>
    <s v="theater/plays"/>
    <x v="3"/>
  </r>
  <r>
    <x v="1"/>
    <x v="163"/>
    <n v="95.966712898751737"/>
    <x v="0"/>
    <s v="CAD"/>
    <x v="184"/>
    <n v="1364014800"/>
    <b v="0"/>
    <b v="1"/>
    <s v="film &amp; video/shorts"/>
    <x v="4"/>
  </r>
  <r>
    <x v="0"/>
    <x v="164"/>
    <n v="75"/>
    <x v="6"/>
    <s v="EUR"/>
    <x v="185"/>
    <n v="1417586400"/>
    <b v="0"/>
    <b v="0"/>
    <s v="theater/plays"/>
    <x v="3"/>
  </r>
  <r>
    <x v="3"/>
    <x v="165"/>
    <n v="102.0498866213152"/>
    <x v="1"/>
    <s v="USD"/>
    <x v="186"/>
    <n v="1457071200"/>
    <b v="0"/>
    <b v="0"/>
    <s v="theater/plays"/>
    <x v="3"/>
  </r>
  <r>
    <x v="0"/>
    <x v="3"/>
    <n v="105.75"/>
    <x v="1"/>
    <s v="USD"/>
    <x v="187"/>
    <n v="1370408400"/>
    <b v="0"/>
    <b v="1"/>
    <s v="theater/plays"/>
    <x v="3"/>
  </r>
  <r>
    <x v="0"/>
    <x v="99"/>
    <n v="37.069767441860463"/>
    <x v="6"/>
    <s v="EUR"/>
    <x v="188"/>
    <n v="1552626000"/>
    <b v="0"/>
    <b v="0"/>
    <s v="theater/plays"/>
    <x v="3"/>
  </r>
  <r>
    <x v="0"/>
    <x v="166"/>
    <n v="35.049382716049379"/>
    <x v="1"/>
    <s v="USD"/>
    <x v="189"/>
    <n v="1404190800"/>
    <b v="0"/>
    <b v="0"/>
    <s v="music/rock"/>
    <x v="1"/>
  </r>
  <r>
    <x v="0"/>
    <x v="167"/>
    <n v="46.338461538461537"/>
    <x v="1"/>
    <s v="USD"/>
    <x v="190"/>
    <n v="1523509200"/>
    <b v="1"/>
    <b v="0"/>
    <s v="music/indie rock"/>
    <x v="1"/>
  </r>
  <r>
    <x v="1"/>
    <x v="105"/>
    <n v="69.174603174603178"/>
    <x v="1"/>
    <s v="USD"/>
    <x v="191"/>
    <n v="1443589200"/>
    <b v="0"/>
    <b v="0"/>
    <s v="music/metal"/>
    <x v="1"/>
  </r>
  <r>
    <x v="1"/>
    <x v="168"/>
    <n v="109.07824427480917"/>
    <x v="1"/>
    <s v="USD"/>
    <x v="192"/>
    <n v="1533445200"/>
    <b v="0"/>
    <b v="0"/>
    <s v="music/electric music"/>
    <x v="1"/>
  </r>
  <r>
    <x v="0"/>
    <x v="16"/>
    <n v="51.78"/>
    <x v="3"/>
    <s v="DKK"/>
    <x v="173"/>
    <n v="1474520400"/>
    <b v="0"/>
    <b v="0"/>
    <s v="technology/wearables"/>
    <x v="2"/>
  </r>
  <r>
    <x v="1"/>
    <x v="169"/>
    <n v="82.010055304172951"/>
    <x v="1"/>
    <s v="USD"/>
    <x v="193"/>
    <n v="1499403600"/>
    <b v="0"/>
    <b v="0"/>
    <s v="film &amp; video/drama"/>
    <x v="4"/>
  </r>
  <r>
    <x v="0"/>
    <x v="170"/>
    <n v="35.958333333333336"/>
    <x v="1"/>
    <s v="USD"/>
    <x v="194"/>
    <n v="1283576400"/>
    <b v="0"/>
    <b v="0"/>
    <s v="music/electric music"/>
    <x v="1"/>
  </r>
  <r>
    <x v="0"/>
    <x v="171"/>
    <n v="74.461538461538467"/>
    <x v="1"/>
    <s v="USD"/>
    <x v="195"/>
    <n v="1436590800"/>
    <b v="0"/>
    <b v="0"/>
    <s v="music/rock"/>
    <x v="1"/>
  </r>
  <r>
    <x v="0"/>
    <x v="49"/>
    <n v="2"/>
    <x v="0"/>
    <s v="CAD"/>
    <x v="152"/>
    <n v="1270443600"/>
    <b v="0"/>
    <b v="0"/>
    <s v="theater/plays"/>
    <x v="3"/>
  </r>
  <r>
    <x v="1"/>
    <x v="144"/>
    <n v="91.114649681528661"/>
    <x v="1"/>
    <s v="USD"/>
    <x v="196"/>
    <n v="1407819600"/>
    <b v="0"/>
    <b v="0"/>
    <s v="technology/web"/>
    <x v="2"/>
  </r>
  <r>
    <x v="3"/>
    <x v="172"/>
    <n v="79.792682926829272"/>
    <x v="1"/>
    <s v="USD"/>
    <x v="197"/>
    <n v="1317877200"/>
    <b v="0"/>
    <b v="0"/>
    <s v="food/food trucks"/>
    <x v="0"/>
  </r>
  <r>
    <x v="1"/>
    <x v="173"/>
    <n v="42.999777678968428"/>
    <x v="2"/>
    <s v="AUD"/>
    <x v="198"/>
    <n v="1484805600"/>
    <b v="0"/>
    <b v="0"/>
    <s v="theater/plays"/>
    <x v="3"/>
  </r>
  <r>
    <x v="0"/>
    <x v="174"/>
    <n v="63.225000000000001"/>
    <x v="1"/>
    <s v="USD"/>
    <x v="199"/>
    <n v="1302670800"/>
    <b v="0"/>
    <b v="0"/>
    <s v="music/jazz"/>
    <x v="1"/>
  </r>
  <r>
    <x v="1"/>
    <x v="175"/>
    <n v="70.174999999999997"/>
    <x v="1"/>
    <s v="USD"/>
    <x v="200"/>
    <n v="1540789200"/>
    <b v="1"/>
    <b v="0"/>
    <s v="theater/plays"/>
    <x v="3"/>
  </r>
  <r>
    <x v="3"/>
    <x v="176"/>
    <n v="61.333333333333336"/>
    <x v="1"/>
    <s v="USD"/>
    <x v="201"/>
    <n v="1268028000"/>
    <b v="0"/>
    <b v="0"/>
    <s v="publishing/fiction"/>
    <x v="5"/>
  </r>
  <r>
    <x v="1"/>
    <x v="177"/>
    <n v="99"/>
    <x v="1"/>
    <s v="USD"/>
    <x v="202"/>
    <n v="1537160400"/>
    <b v="0"/>
    <b v="1"/>
    <s v="music/rock"/>
    <x v="1"/>
  </r>
  <r>
    <x v="1"/>
    <x v="178"/>
    <n v="96.984900146127615"/>
    <x v="1"/>
    <s v="USD"/>
    <x v="203"/>
    <n v="1512280800"/>
    <b v="0"/>
    <b v="0"/>
    <s v="film &amp; video/documentary"/>
    <x v="4"/>
  </r>
  <r>
    <x v="2"/>
    <x v="179"/>
    <n v="51.004950495049506"/>
    <x v="2"/>
    <s v="AUD"/>
    <x v="204"/>
    <n v="1463115600"/>
    <b v="0"/>
    <b v="0"/>
    <s v="film &amp; video/documentary"/>
    <x v="4"/>
  </r>
  <r>
    <x v="0"/>
    <x v="31"/>
    <n v="28.044247787610619"/>
    <x v="3"/>
    <s v="DKK"/>
    <x v="205"/>
    <n v="1490850000"/>
    <b v="0"/>
    <b v="0"/>
    <s v="film &amp; video/science fiction"/>
    <x v="4"/>
  </r>
  <r>
    <x v="0"/>
    <x v="180"/>
    <n v="60.984615384615381"/>
    <x v="1"/>
    <s v="USD"/>
    <x v="206"/>
    <n v="1379653200"/>
    <b v="0"/>
    <b v="0"/>
    <s v="theater/plays"/>
    <x v="3"/>
  </r>
  <r>
    <x v="1"/>
    <x v="170"/>
    <n v="73.214285714285708"/>
    <x v="1"/>
    <s v="USD"/>
    <x v="207"/>
    <n v="1580364000"/>
    <b v="0"/>
    <b v="0"/>
    <s v="theater/plays"/>
    <x v="3"/>
  </r>
  <r>
    <x v="1"/>
    <x v="181"/>
    <n v="39.997435299603637"/>
    <x v="1"/>
    <s v="USD"/>
    <x v="208"/>
    <n v="1289714400"/>
    <b v="0"/>
    <b v="1"/>
    <s v="music/indie rock"/>
    <x v="1"/>
  </r>
  <r>
    <x v="1"/>
    <x v="34"/>
    <n v="86.812121212121212"/>
    <x v="1"/>
    <s v="USD"/>
    <x v="209"/>
    <n v="1282712400"/>
    <b v="0"/>
    <b v="0"/>
    <s v="music/rock"/>
    <x v="1"/>
  </r>
  <r>
    <x v="0"/>
    <x v="182"/>
    <n v="42.125874125874127"/>
    <x v="1"/>
    <s v="USD"/>
    <x v="210"/>
    <n v="1550210400"/>
    <b v="0"/>
    <b v="0"/>
    <s v="theater/plays"/>
    <x v="3"/>
  </r>
  <r>
    <x v="1"/>
    <x v="183"/>
    <n v="103.97851239669421"/>
    <x v="1"/>
    <s v="USD"/>
    <x v="211"/>
    <n v="1322114400"/>
    <b v="0"/>
    <b v="0"/>
    <s v="theater/plays"/>
    <x v="3"/>
  </r>
  <r>
    <x v="0"/>
    <x v="184"/>
    <n v="62.003211991434689"/>
    <x v="1"/>
    <s v="USD"/>
    <x v="212"/>
    <n v="1557205200"/>
    <b v="0"/>
    <b v="0"/>
    <s v="film &amp; video/science fiction"/>
    <x v="4"/>
  </r>
  <r>
    <x v="1"/>
    <x v="185"/>
    <n v="31.005037783375315"/>
    <x v="4"/>
    <s v="GBP"/>
    <x v="213"/>
    <n v="1323928800"/>
    <b v="0"/>
    <b v="1"/>
    <s v="film &amp; video/shorts"/>
    <x v="4"/>
  </r>
  <r>
    <x v="1"/>
    <x v="186"/>
    <n v="89.991552956465242"/>
    <x v="1"/>
    <s v="USD"/>
    <x v="214"/>
    <n v="1346130000"/>
    <b v="0"/>
    <b v="0"/>
    <s v="film &amp; video/animation"/>
    <x v="4"/>
  </r>
  <r>
    <x v="0"/>
    <x v="68"/>
    <n v="39.235294117647058"/>
    <x v="1"/>
    <s v="USD"/>
    <x v="215"/>
    <n v="1311051600"/>
    <b v="1"/>
    <b v="0"/>
    <s v="theater/plays"/>
    <x v="3"/>
  </r>
  <r>
    <x v="0"/>
    <x v="187"/>
    <n v="54.993116108306566"/>
    <x v="1"/>
    <s v="USD"/>
    <x v="216"/>
    <n v="1340427600"/>
    <b v="1"/>
    <b v="0"/>
    <s v="food/food trucks"/>
    <x v="0"/>
  </r>
  <r>
    <x v="1"/>
    <x v="188"/>
    <n v="47.992753623188406"/>
    <x v="1"/>
    <s v="USD"/>
    <x v="217"/>
    <n v="1412312400"/>
    <b v="0"/>
    <b v="0"/>
    <s v="photography/photography books"/>
    <x v="7"/>
  </r>
  <r>
    <x v="0"/>
    <x v="189"/>
    <n v="87.966702470461868"/>
    <x v="1"/>
    <s v="USD"/>
    <x v="218"/>
    <n v="1459314000"/>
    <b v="0"/>
    <b v="0"/>
    <s v="theater/plays"/>
    <x v="3"/>
  </r>
  <r>
    <x v="1"/>
    <x v="190"/>
    <n v="51.999165275459099"/>
    <x v="1"/>
    <s v="USD"/>
    <x v="219"/>
    <n v="1415426400"/>
    <b v="0"/>
    <b v="0"/>
    <s v="film &amp; video/science fiction"/>
    <x v="4"/>
  </r>
  <r>
    <x v="1"/>
    <x v="191"/>
    <n v="29.999659863945578"/>
    <x v="1"/>
    <s v="USD"/>
    <x v="220"/>
    <n v="1399093200"/>
    <b v="1"/>
    <b v="0"/>
    <s v="music/rock"/>
    <x v="1"/>
  </r>
  <r>
    <x v="1"/>
    <x v="192"/>
    <n v="98.205357142857139"/>
    <x v="1"/>
    <s v="USD"/>
    <x v="221"/>
    <n v="1273899600"/>
    <b v="0"/>
    <b v="0"/>
    <s v="photography/photography books"/>
    <x v="7"/>
  </r>
  <r>
    <x v="1"/>
    <x v="193"/>
    <n v="108.96182396606575"/>
    <x v="1"/>
    <s v="USD"/>
    <x v="222"/>
    <n v="1432184400"/>
    <b v="0"/>
    <b v="0"/>
    <s v="games/mobile games"/>
    <x v="6"/>
  </r>
  <r>
    <x v="1"/>
    <x v="194"/>
    <n v="66.998379254457049"/>
    <x v="1"/>
    <s v="USD"/>
    <x v="172"/>
    <n v="1474779600"/>
    <b v="0"/>
    <b v="0"/>
    <s v="film &amp; video/animation"/>
    <x v="4"/>
  </r>
  <r>
    <x v="1"/>
    <x v="195"/>
    <n v="64.99333594668758"/>
    <x v="1"/>
    <s v="USD"/>
    <x v="223"/>
    <n v="1500440400"/>
    <b v="0"/>
    <b v="1"/>
    <s v="games/mobile games"/>
    <x v="6"/>
  </r>
  <r>
    <x v="1"/>
    <x v="196"/>
    <n v="99.841584158415841"/>
    <x v="1"/>
    <s v="USD"/>
    <x v="224"/>
    <n v="1575612000"/>
    <b v="0"/>
    <b v="0"/>
    <s v="games/video games"/>
    <x v="6"/>
  </r>
  <r>
    <x v="3"/>
    <x v="109"/>
    <n v="82.432835820895519"/>
    <x v="1"/>
    <s v="USD"/>
    <x v="225"/>
    <n v="1374123600"/>
    <b v="0"/>
    <b v="0"/>
    <s v="theater/plays"/>
    <x v="3"/>
  </r>
  <r>
    <x v="1"/>
    <x v="45"/>
    <n v="63.293478260869563"/>
    <x v="1"/>
    <s v="USD"/>
    <x v="226"/>
    <n v="1469509200"/>
    <b v="0"/>
    <b v="0"/>
    <s v="theater/plays"/>
    <x v="3"/>
  </r>
  <r>
    <x v="1"/>
    <x v="197"/>
    <n v="96.774193548387103"/>
    <x v="1"/>
    <s v="USD"/>
    <x v="227"/>
    <n v="1309237200"/>
    <b v="0"/>
    <b v="0"/>
    <s v="film &amp; video/animation"/>
    <x v="4"/>
  </r>
  <r>
    <x v="1"/>
    <x v="46"/>
    <n v="54.906040268456373"/>
    <x v="6"/>
    <s v="EUR"/>
    <x v="228"/>
    <n v="1503982800"/>
    <b v="0"/>
    <b v="1"/>
    <s v="games/video games"/>
    <x v="6"/>
  </r>
  <r>
    <x v="0"/>
    <x v="45"/>
    <n v="39.010869565217391"/>
    <x v="1"/>
    <s v="USD"/>
    <x v="229"/>
    <n v="1487397600"/>
    <b v="0"/>
    <b v="0"/>
    <s v="film &amp; video/animation"/>
    <x v="4"/>
  </r>
  <r>
    <x v="0"/>
    <x v="176"/>
    <n v="75.84210526315789"/>
    <x v="2"/>
    <s v="AUD"/>
    <x v="230"/>
    <n v="1562043600"/>
    <b v="0"/>
    <b v="1"/>
    <s v="music/rock"/>
    <x v="1"/>
  </r>
  <r>
    <x v="1"/>
    <x v="198"/>
    <n v="45.051671732522799"/>
    <x v="1"/>
    <s v="USD"/>
    <x v="231"/>
    <n v="1398574800"/>
    <b v="0"/>
    <b v="0"/>
    <s v="film &amp; video/animation"/>
    <x v="4"/>
  </r>
  <r>
    <x v="1"/>
    <x v="199"/>
    <n v="104.51546391752578"/>
    <x v="3"/>
    <s v="DKK"/>
    <x v="232"/>
    <n v="1515391200"/>
    <b v="0"/>
    <b v="1"/>
    <s v="theater/plays"/>
    <x v="3"/>
  </r>
  <r>
    <x v="0"/>
    <x v="142"/>
    <n v="76.268292682926827"/>
    <x v="1"/>
    <s v="USD"/>
    <x v="233"/>
    <n v="1441170000"/>
    <b v="0"/>
    <b v="0"/>
    <s v="technology/wearables"/>
    <x v="2"/>
  </r>
  <r>
    <x v="1"/>
    <x v="200"/>
    <n v="69.015695067264573"/>
    <x v="1"/>
    <s v="USD"/>
    <x v="194"/>
    <n v="1281157200"/>
    <b v="0"/>
    <b v="0"/>
    <s v="theater/plays"/>
    <x v="3"/>
  </r>
  <r>
    <x v="1"/>
    <x v="74"/>
    <n v="101.97684085510689"/>
    <x v="2"/>
    <s v="AUD"/>
    <x v="234"/>
    <n v="1398229200"/>
    <b v="0"/>
    <b v="1"/>
    <s v="publishing/nonfiction"/>
    <x v="5"/>
  </r>
  <r>
    <x v="1"/>
    <x v="201"/>
    <n v="42.915999999999997"/>
    <x v="1"/>
    <s v="USD"/>
    <x v="235"/>
    <n v="1495256400"/>
    <b v="0"/>
    <b v="1"/>
    <s v="music/rock"/>
    <x v="1"/>
  </r>
  <r>
    <x v="1"/>
    <x v="202"/>
    <n v="43.025210084033617"/>
    <x v="1"/>
    <s v="USD"/>
    <x v="236"/>
    <n v="1520402400"/>
    <b v="0"/>
    <b v="0"/>
    <s v="theater/plays"/>
    <x v="3"/>
  </r>
  <r>
    <x v="1"/>
    <x v="4"/>
    <n v="75.245283018867923"/>
    <x v="1"/>
    <s v="USD"/>
    <x v="237"/>
    <n v="1409806800"/>
    <b v="0"/>
    <b v="0"/>
    <s v="theater/plays"/>
    <x v="3"/>
  </r>
  <r>
    <x v="1"/>
    <x v="203"/>
    <n v="69.023364485981304"/>
    <x v="1"/>
    <s v="USD"/>
    <x v="238"/>
    <n v="1396933200"/>
    <b v="0"/>
    <b v="0"/>
    <s v="theater/plays"/>
    <x v="3"/>
  </r>
  <r>
    <x v="1"/>
    <x v="42"/>
    <n v="65.986486486486484"/>
    <x v="1"/>
    <s v="USD"/>
    <x v="239"/>
    <n v="1376024400"/>
    <b v="0"/>
    <b v="0"/>
    <s v="technology/web"/>
    <x v="2"/>
  </r>
  <r>
    <x v="1"/>
    <x v="204"/>
    <n v="98.013800424628457"/>
    <x v="1"/>
    <s v="USD"/>
    <x v="240"/>
    <n v="1483682400"/>
    <b v="0"/>
    <b v="1"/>
    <s v="publishing/fiction"/>
    <x v="5"/>
  </r>
  <r>
    <x v="1"/>
    <x v="205"/>
    <n v="60.105504587155963"/>
    <x v="2"/>
    <s v="AUD"/>
    <x v="241"/>
    <n v="1420437600"/>
    <b v="0"/>
    <b v="0"/>
    <s v="games/mobile games"/>
    <x v="6"/>
  </r>
  <r>
    <x v="1"/>
    <x v="206"/>
    <n v="26.000773395204948"/>
    <x v="1"/>
    <s v="USD"/>
    <x v="242"/>
    <n v="1420783200"/>
    <b v="0"/>
    <b v="0"/>
    <s v="publishing/translations"/>
    <x v="5"/>
  </r>
  <r>
    <x v="0"/>
    <x v="49"/>
    <n v="3"/>
    <x v="1"/>
    <s v="USD"/>
    <x v="67"/>
    <n v="1267423200"/>
    <b v="0"/>
    <b v="0"/>
    <s v="music/rock"/>
    <x v="1"/>
  </r>
  <r>
    <x v="0"/>
    <x v="196"/>
    <n v="38.019801980198018"/>
    <x v="1"/>
    <s v="USD"/>
    <x v="243"/>
    <n v="1355205600"/>
    <b v="0"/>
    <b v="0"/>
    <s v="theater/plays"/>
    <x v="3"/>
  </r>
  <r>
    <x v="1"/>
    <x v="207"/>
    <n v="106.15254237288136"/>
    <x v="1"/>
    <s v="USD"/>
    <x v="244"/>
    <n v="1383109200"/>
    <b v="0"/>
    <b v="0"/>
    <s v="theater/plays"/>
    <x v="3"/>
  </r>
  <r>
    <x v="0"/>
    <x v="208"/>
    <n v="81.019475655430711"/>
    <x v="0"/>
    <s v="CAD"/>
    <x v="245"/>
    <n v="1303275600"/>
    <b v="0"/>
    <b v="0"/>
    <s v="film &amp; video/drama"/>
    <x v="4"/>
  </r>
  <r>
    <x v="1"/>
    <x v="39"/>
    <n v="96.647727272727266"/>
    <x v="1"/>
    <s v="USD"/>
    <x v="246"/>
    <n v="1487829600"/>
    <b v="0"/>
    <b v="0"/>
    <s v="publishing/nonfiction"/>
    <x v="5"/>
  </r>
  <r>
    <x v="1"/>
    <x v="209"/>
    <n v="57.003535651149086"/>
    <x v="1"/>
    <s v="USD"/>
    <x v="247"/>
    <n v="1298268000"/>
    <b v="0"/>
    <b v="1"/>
    <s v="music/rock"/>
    <x v="1"/>
  </r>
  <r>
    <x v="0"/>
    <x v="27"/>
    <n v="63.93333333333333"/>
    <x v="4"/>
    <s v="GBP"/>
    <x v="248"/>
    <n v="1456812000"/>
    <b v="0"/>
    <b v="0"/>
    <s v="music/rock"/>
    <x v="1"/>
  </r>
  <r>
    <x v="1"/>
    <x v="45"/>
    <n v="90.456521739130437"/>
    <x v="1"/>
    <s v="USD"/>
    <x v="249"/>
    <n v="1363669200"/>
    <b v="0"/>
    <b v="0"/>
    <s v="theater/plays"/>
    <x v="3"/>
  </r>
  <r>
    <x v="1"/>
    <x v="129"/>
    <n v="72.172043010752688"/>
    <x v="1"/>
    <s v="USD"/>
    <x v="250"/>
    <n v="1482904800"/>
    <b v="0"/>
    <b v="1"/>
    <s v="theater/plays"/>
    <x v="3"/>
  </r>
  <r>
    <x v="1"/>
    <x v="188"/>
    <n v="77.934782608695656"/>
    <x v="1"/>
    <s v="USD"/>
    <x v="251"/>
    <n v="1356588000"/>
    <b v="1"/>
    <b v="0"/>
    <s v="photography/photography books"/>
    <x v="7"/>
  </r>
  <r>
    <x v="1"/>
    <x v="210"/>
    <n v="38.065134099616856"/>
    <x v="1"/>
    <s v="USD"/>
    <x v="136"/>
    <n v="1349845200"/>
    <b v="0"/>
    <b v="0"/>
    <s v="music/rock"/>
    <x v="1"/>
  </r>
  <r>
    <x v="0"/>
    <x v="211"/>
    <n v="57.936123348017624"/>
    <x v="1"/>
    <s v="USD"/>
    <x v="252"/>
    <n v="1283058000"/>
    <b v="0"/>
    <b v="1"/>
    <s v="music/rock"/>
    <x v="1"/>
  </r>
  <r>
    <x v="1"/>
    <x v="37"/>
    <n v="49.794392523364486"/>
    <x v="1"/>
    <s v="USD"/>
    <x v="253"/>
    <n v="1304226000"/>
    <b v="0"/>
    <b v="1"/>
    <s v="music/indie rock"/>
    <x v="1"/>
  </r>
  <r>
    <x v="1"/>
    <x v="134"/>
    <n v="54.050251256281406"/>
    <x v="1"/>
    <s v="USD"/>
    <x v="254"/>
    <n v="1263016800"/>
    <b v="0"/>
    <b v="0"/>
    <s v="photography/photography books"/>
    <x v="7"/>
  </r>
  <r>
    <x v="1"/>
    <x v="212"/>
    <n v="30.002721335268504"/>
    <x v="1"/>
    <s v="USD"/>
    <x v="255"/>
    <n v="1362031200"/>
    <b v="0"/>
    <b v="0"/>
    <s v="theater/plays"/>
    <x v="3"/>
  </r>
  <r>
    <x v="1"/>
    <x v="99"/>
    <n v="70.127906976744185"/>
    <x v="1"/>
    <s v="USD"/>
    <x v="256"/>
    <n v="1455602400"/>
    <b v="0"/>
    <b v="0"/>
    <s v="theater/plays"/>
    <x v="3"/>
  </r>
  <r>
    <x v="0"/>
    <x v="213"/>
    <n v="26.996228786926462"/>
    <x v="6"/>
    <s v="EUR"/>
    <x v="257"/>
    <n v="1418191200"/>
    <b v="0"/>
    <b v="1"/>
    <s v="music/jazz"/>
    <x v="1"/>
  </r>
  <r>
    <x v="1"/>
    <x v="214"/>
    <n v="51.990606936416185"/>
    <x v="2"/>
    <s v="AUD"/>
    <x v="258"/>
    <n v="1352440800"/>
    <b v="0"/>
    <b v="0"/>
    <s v="theater/plays"/>
    <x v="3"/>
  </r>
  <r>
    <x v="1"/>
    <x v="44"/>
    <n v="56.416666666666664"/>
    <x v="1"/>
    <s v="USD"/>
    <x v="259"/>
    <n v="1353304800"/>
    <b v="0"/>
    <b v="0"/>
    <s v="film &amp; video/documentary"/>
    <x v="4"/>
  </r>
  <r>
    <x v="1"/>
    <x v="215"/>
    <n v="101.63218390804597"/>
    <x v="1"/>
    <s v="USD"/>
    <x v="260"/>
    <n v="1550728800"/>
    <b v="0"/>
    <b v="0"/>
    <s v="film &amp; video/television"/>
    <x v="4"/>
  </r>
  <r>
    <x v="3"/>
    <x v="216"/>
    <n v="25.005291005291006"/>
    <x v="1"/>
    <s v="USD"/>
    <x v="261"/>
    <n v="1291442400"/>
    <b v="0"/>
    <b v="0"/>
    <s v="games/video games"/>
    <x v="6"/>
  </r>
  <r>
    <x v="2"/>
    <x v="217"/>
    <n v="32.016393442622949"/>
    <x v="1"/>
    <s v="USD"/>
    <x v="262"/>
    <n v="1452146400"/>
    <b v="0"/>
    <b v="0"/>
    <s v="photography/photography books"/>
    <x v="7"/>
  </r>
  <r>
    <x v="1"/>
    <x v="218"/>
    <n v="82.021647307286173"/>
    <x v="1"/>
    <s v="USD"/>
    <x v="263"/>
    <n v="1564894800"/>
    <b v="0"/>
    <b v="1"/>
    <s v="theater/plays"/>
    <x v="3"/>
  </r>
  <r>
    <x v="1"/>
    <x v="219"/>
    <n v="37.957446808510639"/>
    <x v="0"/>
    <s v="CAD"/>
    <x v="264"/>
    <n v="1505883600"/>
    <b v="0"/>
    <b v="0"/>
    <s v="theater/plays"/>
    <x v="3"/>
  </r>
  <r>
    <x v="0"/>
    <x v="27"/>
    <n v="51.533333333333331"/>
    <x v="1"/>
    <s v="USD"/>
    <x v="265"/>
    <n v="1510380000"/>
    <b v="0"/>
    <b v="0"/>
    <s v="theater/plays"/>
    <x v="3"/>
  </r>
  <r>
    <x v="1"/>
    <x v="220"/>
    <n v="81.198275862068968"/>
    <x v="1"/>
    <s v="USD"/>
    <x v="266"/>
    <n v="1555218000"/>
    <b v="0"/>
    <b v="0"/>
    <s v="publishing/translations"/>
    <x v="5"/>
  </r>
  <r>
    <x v="0"/>
    <x v="221"/>
    <n v="40.030075187969928"/>
    <x v="1"/>
    <s v="USD"/>
    <x v="267"/>
    <n v="1335243600"/>
    <b v="0"/>
    <b v="1"/>
    <s v="games/video games"/>
    <x v="6"/>
  </r>
  <r>
    <x v="1"/>
    <x v="100"/>
    <n v="89.939759036144579"/>
    <x v="1"/>
    <s v="USD"/>
    <x v="268"/>
    <n v="1279688400"/>
    <b v="0"/>
    <b v="0"/>
    <s v="theater/plays"/>
    <x v="3"/>
  </r>
  <r>
    <x v="1"/>
    <x v="222"/>
    <n v="96.692307692307693"/>
    <x v="1"/>
    <s v="USD"/>
    <x v="269"/>
    <n v="1356069600"/>
    <b v="0"/>
    <b v="0"/>
    <s v="technology/web"/>
    <x v="2"/>
  </r>
  <r>
    <x v="1"/>
    <x v="223"/>
    <n v="25.010989010989011"/>
    <x v="1"/>
    <s v="USD"/>
    <x v="270"/>
    <n v="1536210000"/>
    <b v="0"/>
    <b v="0"/>
    <s v="theater/plays"/>
    <x v="3"/>
  </r>
  <r>
    <x v="1"/>
    <x v="224"/>
    <n v="36.987277353689571"/>
    <x v="1"/>
    <s v="USD"/>
    <x v="271"/>
    <n v="1511762400"/>
    <b v="0"/>
    <b v="0"/>
    <s v="film &amp; video/animation"/>
    <x v="4"/>
  </r>
  <r>
    <x v="0"/>
    <x v="225"/>
    <n v="73.012609117361791"/>
    <x v="1"/>
    <s v="USD"/>
    <x v="272"/>
    <n v="1333256400"/>
    <b v="0"/>
    <b v="1"/>
    <s v="theater/plays"/>
    <x v="3"/>
  </r>
  <r>
    <x v="1"/>
    <x v="221"/>
    <n v="68.240601503759393"/>
    <x v="1"/>
    <s v="USD"/>
    <x v="73"/>
    <n v="1480744800"/>
    <b v="0"/>
    <b v="1"/>
    <s v="film &amp; video/television"/>
    <x v="4"/>
  </r>
  <r>
    <x v="0"/>
    <x v="226"/>
    <n v="52.310344827586206"/>
    <x v="3"/>
    <s v="DKK"/>
    <x v="273"/>
    <n v="1465016400"/>
    <b v="0"/>
    <b v="0"/>
    <s v="music/rock"/>
    <x v="1"/>
  </r>
  <r>
    <x v="0"/>
    <x v="227"/>
    <n v="61.765151515151516"/>
    <x v="1"/>
    <s v="USD"/>
    <x v="274"/>
    <n v="1336280400"/>
    <b v="0"/>
    <b v="0"/>
    <s v="technology/web"/>
    <x v="2"/>
  </r>
  <r>
    <x v="1"/>
    <x v="228"/>
    <n v="25.027559055118111"/>
    <x v="1"/>
    <s v="USD"/>
    <x v="275"/>
    <n v="1476766800"/>
    <b v="0"/>
    <b v="0"/>
    <s v="theater/plays"/>
    <x v="3"/>
  </r>
  <r>
    <x v="3"/>
    <x v="229"/>
    <n v="106.28804347826087"/>
    <x v="1"/>
    <s v="USD"/>
    <x v="276"/>
    <n v="1480485600"/>
    <b v="0"/>
    <b v="0"/>
    <s v="theater/plays"/>
    <x v="3"/>
  </r>
  <r>
    <x v="1"/>
    <x v="230"/>
    <n v="75.07386363636364"/>
    <x v="1"/>
    <s v="USD"/>
    <x v="277"/>
    <n v="1430197200"/>
    <b v="0"/>
    <b v="0"/>
    <s v="music/electric music"/>
    <x v="1"/>
  </r>
  <r>
    <x v="0"/>
    <x v="231"/>
    <n v="39.970802919708028"/>
    <x v="3"/>
    <s v="DKK"/>
    <x v="278"/>
    <n v="1331787600"/>
    <b v="0"/>
    <b v="1"/>
    <s v="music/metal"/>
    <x v="1"/>
  </r>
  <r>
    <x v="1"/>
    <x v="232"/>
    <n v="39.982195845697326"/>
    <x v="0"/>
    <s v="CAD"/>
    <x v="279"/>
    <n v="1438837200"/>
    <b v="0"/>
    <b v="0"/>
    <s v="theater/plays"/>
    <x v="3"/>
  </r>
  <r>
    <x v="0"/>
    <x v="233"/>
    <n v="101.01541850220265"/>
    <x v="1"/>
    <s v="USD"/>
    <x v="280"/>
    <n v="1370926800"/>
    <b v="0"/>
    <b v="1"/>
    <s v="film &amp; video/documentary"/>
    <x v="4"/>
  </r>
  <r>
    <x v="1"/>
    <x v="37"/>
    <n v="76.813084112149539"/>
    <x v="1"/>
    <s v="USD"/>
    <x v="281"/>
    <n v="1319000400"/>
    <b v="1"/>
    <b v="0"/>
    <s v="technology/web"/>
    <x v="2"/>
  </r>
  <r>
    <x v="0"/>
    <x v="234"/>
    <n v="71.7"/>
    <x v="1"/>
    <s v="USD"/>
    <x v="282"/>
    <n v="1333429200"/>
    <b v="0"/>
    <b v="0"/>
    <s v="food/food trucks"/>
    <x v="0"/>
  </r>
  <r>
    <x v="3"/>
    <x v="235"/>
    <n v="33.28125"/>
    <x v="6"/>
    <s v="EUR"/>
    <x v="283"/>
    <n v="1287032400"/>
    <b v="0"/>
    <b v="0"/>
    <s v="theater/plays"/>
    <x v="3"/>
  </r>
  <r>
    <x v="1"/>
    <x v="236"/>
    <n v="43.923497267759565"/>
    <x v="1"/>
    <s v="USD"/>
    <x v="284"/>
    <n v="1541570400"/>
    <b v="0"/>
    <b v="0"/>
    <s v="theater/plays"/>
    <x v="3"/>
  </r>
  <r>
    <x v="0"/>
    <x v="237"/>
    <n v="36.004712041884815"/>
    <x v="5"/>
    <s v="CHF"/>
    <x v="285"/>
    <n v="1383976800"/>
    <b v="0"/>
    <b v="0"/>
    <s v="theater/plays"/>
    <x v="3"/>
  </r>
  <r>
    <x v="0"/>
    <x v="63"/>
    <n v="88.21052631578948"/>
    <x v="2"/>
    <s v="AUD"/>
    <x v="286"/>
    <n v="1550556000"/>
    <b v="0"/>
    <b v="0"/>
    <s v="theater/plays"/>
    <x v="3"/>
  </r>
  <r>
    <x v="0"/>
    <x v="238"/>
    <n v="65.240384615384613"/>
    <x v="2"/>
    <s v="AUD"/>
    <x v="287"/>
    <n v="1390456800"/>
    <b v="0"/>
    <b v="1"/>
    <s v="theater/plays"/>
    <x v="3"/>
  </r>
  <r>
    <x v="1"/>
    <x v="239"/>
    <n v="69.958333333333329"/>
    <x v="1"/>
    <s v="USD"/>
    <x v="288"/>
    <n v="1458018000"/>
    <b v="0"/>
    <b v="1"/>
    <s v="music/rock"/>
    <x v="1"/>
  </r>
  <r>
    <x v="0"/>
    <x v="240"/>
    <n v="39.877551020408163"/>
    <x v="1"/>
    <s v="USD"/>
    <x v="289"/>
    <n v="1461819600"/>
    <b v="0"/>
    <b v="0"/>
    <s v="food/food trucks"/>
    <x v="0"/>
  </r>
  <r>
    <x v="0"/>
    <x v="49"/>
    <n v="5"/>
    <x v="3"/>
    <s v="DKK"/>
    <x v="290"/>
    <n v="1504155600"/>
    <b v="0"/>
    <b v="1"/>
    <s v="publishing/nonfiction"/>
    <x v="5"/>
  </r>
  <r>
    <x v="1"/>
    <x v="241"/>
    <n v="41.023728813559323"/>
    <x v="1"/>
    <s v="USD"/>
    <x v="291"/>
    <n v="1426395600"/>
    <b v="0"/>
    <b v="0"/>
    <s v="film &amp; video/documentary"/>
    <x v="4"/>
  </r>
  <r>
    <x v="0"/>
    <x v="242"/>
    <n v="98.914285714285711"/>
    <x v="1"/>
    <s v="USD"/>
    <x v="292"/>
    <n v="1537074000"/>
    <b v="0"/>
    <b v="0"/>
    <s v="theater/plays"/>
    <x v="3"/>
  </r>
  <r>
    <x v="0"/>
    <x v="235"/>
    <n v="87.78125"/>
    <x v="1"/>
    <s v="USD"/>
    <x v="293"/>
    <n v="1452578400"/>
    <b v="0"/>
    <b v="0"/>
    <s v="music/indie rock"/>
    <x v="1"/>
  </r>
  <r>
    <x v="1"/>
    <x v="23"/>
    <n v="80.767605633802816"/>
    <x v="1"/>
    <s v="USD"/>
    <x v="294"/>
    <n v="1474088400"/>
    <b v="0"/>
    <b v="0"/>
    <s v="film &amp; video/documentary"/>
    <x v="4"/>
  </r>
  <r>
    <x v="1"/>
    <x v="72"/>
    <n v="94.28235294117647"/>
    <x v="1"/>
    <s v="USD"/>
    <x v="295"/>
    <n v="1461906000"/>
    <b v="0"/>
    <b v="0"/>
    <s v="theater/plays"/>
    <x v="3"/>
  </r>
  <r>
    <x v="0"/>
    <x v="243"/>
    <n v="73.428571428571431"/>
    <x v="1"/>
    <s v="USD"/>
    <x v="296"/>
    <n v="1500267600"/>
    <b v="0"/>
    <b v="1"/>
    <s v="theater/plays"/>
    <x v="3"/>
  </r>
  <r>
    <x v="1"/>
    <x v="244"/>
    <n v="65.968133535660087"/>
    <x v="3"/>
    <s v="DKK"/>
    <x v="297"/>
    <n v="1340686800"/>
    <b v="0"/>
    <b v="1"/>
    <s v="publishing/fiction"/>
    <x v="5"/>
  </r>
  <r>
    <x v="0"/>
    <x v="245"/>
    <n v="109.04109589041096"/>
    <x v="1"/>
    <s v="USD"/>
    <x v="298"/>
    <n v="1303189200"/>
    <b v="0"/>
    <b v="0"/>
    <s v="theater/plays"/>
    <x v="3"/>
  </r>
  <r>
    <x v="3"/>
    <x v="51"/>
    <n v="41.16"/>
    <x v="1"/>
    <s v="USD"/>
    <x v="299"/>
    <n v="1318309200"/>
    <b v="0"/>
    <b v="1"/>
    <s v="music/indie rock"/>
    <x v="1"/>
  </r>
  <r>
    <x v="0"/>
    <x v="36"/>
    <n v="99.125"/>
    <x v="1"/>
    <s v="USD"/>
    <x v="300"/>
    <n v="1272171600"/>
    <b v="0"/>
    <b v="0"/>
    <s v="games/video games"/>
    <x v="6"/>
  </r>
  <r>
    <x v="1"/>
    <x v="246"/>
    <n v="105.88429752066116"/>
    <x v="1"/>
    <s v="USD"/>
    <x v="247"/>
    <n v="1298872800"/>
    <b v="0"/>
    <b v="0"/>
    <s v="theater/plays"/>
    <x v="3"/>
  </r>
  <r>
    <x v="1"/>
    <x v="247"/>
    <n v="48.996525921966864"/>
    <x v="1"/>
    <s v="USD"/>
    <x v="244"/>
    <n v="1383282000"/>
    <b v="0"/>
    <b v="0"/>
    <s v="theater/plays"/>
    <x v="3"/>
  </r>
  <r>
    <x v="1"/>
    <x v="248"/>
    <n v="39"/>
    <x v="1"/>
    <s v="USD"/>
    <x v="301"/>
    <n v="1330495200"/>
    <b v="0"/>
    <b v="0"/>
    <s v="music/rock"/>
    <x v="1"/>
  </r>
  <r>
    <x v="1"/>
    <x v="221"/>
    <n v="31.022556390977442"/>
    <x v="1"/>
    <s v="USD"/>
    <x v="188"/>
    <n v="1552798800"/>
    <b v="0"/>
    <b v="1"/>
    <s v="film &amp; video/documentary"/>
    <x v="4"/>
  </r>
  <r>
    <x v="0"/>
    <x v="249"/>
    <n v="103.87096774193549"/>
    <x v="1"/>
    <s v="USD"/>
    <x v="302"/>
    <n v="1403413200"/>
    <b v="0"/>
    <b v="0"/>
    <s v="theater/plays"/>
    <x v="3"/>
  </r>
  <r>
    <x v="0"/>
    <x v="250"/>
    <n v="59.268518518518519"/>
    <x v="6"/>
    <s v="EUR"/>
    <x v="303"/>
    <n v="1574229600"/>
    <b v="0"/>
    <b v="1"/>
    <s v="food/food trucks"/>
    <x v="0"/>
  </r>
  <r>
    <x v="0"/>
    <x v="141"/>
    <n v="42.3"/>
    <x v="1"/>
    <s v="USD"/>
    <x v="304"/>
    <n v="1495861200"/>
    <b v="0"/>
    <b v="0"/>
    <s v="theater/plays"/>
    <x v="3"/>
  </r>
  <r>
    <x v="0"/>
    <x v="68"/>
    <n v="53.117647058823529"/>
    <x v="1"/>
    <s v="USD"/>
    <x v="305"/>
    <n v="1392530400"/>
    <b v="0"/>
    <b v="0"/>
    <s v="music/rock"/>
    <x v="1"/>
  </r>
  <r>
    <x v="3"/>
    <x v="251"/>
    <n v="50.796875"/>
    <x v="1"/>
    <s v="USD"/>
    <x v="306"/>
    <n v="1283662800"/>
    <b v="0"/>
    <b v="0"/>
    <s v="technology/web"/>
    <x v="2"/>
  </r>
  <r>
    <x v="0"/>
    <x v="175"/>
    <n v="101.15"/>
    <x v="1"/>
    <s v="USD"/>
    <x v="307"/>
    <n v="1305781200"/>
    <b v="0"/>
    <b v="0"/>
    <s v="publishing/fiction"/>
    <x v="5"/>
  </r>
  <r>
    <x v="0"/>
    <x v="194"/>
    <n v="65.000810372771468"/>
    <x v="1"/>
    <s v="USD"/>
    <x v="308"/>
    <n v="1302325200"/>
    <b v="0"/>
    <b v="0"/>
    <s v="film &amp; video/shorts"/>
    <x v="4"/>
  </r>
  <r>
    <x v="1"/>
    <x v="252"/>
    <n v="37.998645510835914"/>
    <x v="1"/>
    <s v="USD"/>
    <x v="309"/>
    <n v="1291788000"/>
    <b v="0"/>
    <b v="0"/>
    <s v="theater/plays"/>
    <x v="3"/>
  </r>
  <r>
    <x v="0"/>
    <x v="150"/>
    <n v="82.615384615384613"/>
    <x v="4"/>
    <s v="GBP"/>
    <x v="310"/>
    <n v="1396069200"/>
    <b v="0"/>
    <b v="0"/>
    <s v="film &amp; video/documentary"/>
    <x v="4"/>
  </r>
  <r>
    <x v="1"/>
    <x v="253"/>
    <n v="37.941368078175898"/>
    <x v="1"/>
    <s v="USD"/>
    <x v="311"/>
    <n v="1435899600"/>
    <b v="0"/>
    <b v="1"/>
    <s v="theater/plays"/>
    <x v="3"/>
  </r>
  <r>
    <x v="0"/>
    <x v="107"/>
    <n v="80.780821917808225"/>
    <x v="1"/>
    <s v="USD"/>
    <x v="79"/>
    <n v="1531112400"/>
    <b v="0"/>
    <b v="1"/>
    <s v="theater/plays"/>
    <x v="3"/>
  </r>
  <r>
    <x v="0"/>
    <x v="58"/>
    <n v="25.984375"/>
    <x v="1"/>
    <s v="USD"/>
    <x v="312"/>
    <n v="1451628000"/>
    <b v="0"/>
    <b v="0"/>
    <s v="film &amp; video/animation"/>
    <x v="4"/>
  </r>
  <r>
    <x v="0"/>
    <x v="254"/>
    <n v="30.363636363636363"/>
    <x v="1"/>
    <s v="USD"/>
    <x v="313"/>
    <n v="1567314000"/>
    <b v="0"/>
    <b v="1"/>
    <s v="theater/plays"/>
    <x v="3"/>
  </r>
  <r>
    <x v="1"/>
    <x v="255"/>
    <n v="54.004916018025398"/>
    <x v="1"/>
    <s v="USD"/>
    <x v="314"/>
    <n v="1544508000"/>
    <b v="0"/>
    <b v="0"/>
    <s v="music/rock"/>
    <x v="1"/>
  </r>
  <r>
    <x v="2"/>
    <x v="57"/>
    <n v="101.78672985781991"/>
    <x v="1"/>
    <s v="USD"/>
    <x v="315"/>
    <n v="1482472800"/>
    <b v="0"/>
    <b v="0"/>
    <s v="games/video games"/>
    <x v="6"/>
  </r>
  <r>
    <x v="1"/>
    <x v="256"/>
    <n v="45.003610108303249"/>
    <x v="4"/>
    <s v="GBP"/>
    <x v="316"/>
    <n v="1512799200"/>
    <b v="0"/>
    <b v="0"/>
    <s v="film &amp; video/documentary"/>
    <x v="4"/>
  </r>
  <r>
    <x v="1"/>
    <x v="257"/>
    <n v="77.068421052631578"/>
    <x v="1"/>
    <s v="USD"/>
    <x v="317"/>
    <n v="1324360800"/>
    <b v="0"/>
    <b v="0"/>
    <s v="food/food trucks"/>
    <x v="0"/>
  </r>
  <r>
    <x v="1"/>
    <x v="258"/>
    <n v="88.076595744680844"/>
    <x v="1"/>
    <s v="USD"/>
    <x v="318"/>
    <n v="1364533200"/>
    <b v="0"/>
    <b v="0"/>
    <s v="technology/wearables"/>
    <x v="2"/>
  </r>
  <r>
    <x v="1"/>
    <x v="259"/>
    <n v="47.035573122529641"/>
    <x v="1"/>
    <s v="USD"/>
    <x v="319"/>
    <n v="1545112800"/>
    <b v="0"/>
    <b v="0"/>
    <s v="theater/plays"/>
    <x v="3"/>
  </r>
  <r>
    <x v="1"/>
    <x v="260"/>
    <n v="110.99550763701707"/>
    <x v="1"/>
    <s v="USD"/>
    <x v="32"/>
    <n v="1516168800"/>
    <b v="0"/>
    <b v="0"/>
    <s v="music/rock"/>
    <x v="1"/>
  </r>
  <r>
    <x v="1"/>
    <x v="261"/>
    <n v="87.003066141042481"/>
    <x v="1"/>
    <s v="USD"/>
    <x v="320"/>
    <n v="1574920800"/>
    <b v="0"/>
    <b v="0"/>
    <s v="music/rock"/>
    <x v="1"/>
  </r>
  <r>
    <x v="0"/>
    <x v="262"/>
    <n v="63.994402985074629"/>
    <x v="1"/>
    <s v="USD"/>
    <x v="321"/>
    <n v="1292479200"/>
    <b v="0"/>
    <b v="1"/>
    <s v="music/rock"/>
    <x v="1"/>
  </r>
  <r>
    <x v="1"/>
    <x v="263"/>
    <n v="105.9945205479452"/>
    <x v="1"/>
    <s v="USD"/>
    <x v="322"/>
    <n v="1573538400"/>
    <b v="0"/>
    <b v="0"/>
    <s v="theater/plays"/>
    <x v="3"/>
  </r>
  <r>
    <x v="1"/>
    <x v="264"/>
    <n v="73.989349112426041"/>
    <x v="1"/>
    <s v="USD"/>
    <x v="323"/>
    <n v="1320382800"/>
    <b v="0"/>
    <b v="0"/>
    <s v="theater/plays"/>
    <x v="3"/>
  </r>
  <r>
    <x v="3"/>
    <x v="265"/>
    <n v="84.02004626060139"/>
    <x v="0"/>
    <s v="CAD"/>
    <x v="324"/>
    <n v="1502859600"/>
    <b v="0"/>
    <b v="0"/>
    <s v="theater/plays"/>
    <x v="3"/>
  </r>
  <r>
    <x v="0"/>
    <x v="224"/>
    <n v="88.966921119592882"/>
    <x v="1"/>
    <s v="USD"/>
    <x v="325"/>
    <n v="1323756000"/>
    <b v="0"/>
    <b v="0"/>
    <s v="photography/photography books"/>
    <x v="7"/>
  </r>
  <r>
    <x v="0"/>
    <x v="266"/>
    <n v="76.990453460620529"/>
    <x v="1"/>
    <s v="USD"/>
    <x v="326"/>
    <n v="1441342800"/>
    <b v="0"/>
    <b v="0"/>
    <s v="music/indie rock"/>
    <x v="1"/>
  </r>
  <r>
    <x v="0"/>
    <x v="267"/>
    <n v="97.146341463414629"/>
    <x v="1"/>
    <s v="USD"/>
    <x v="327"/>
    <n v="1375333200"/>
    <b v="0"/>
    <b v="0"/>
    <s v="theater/plays"/>
    <x v="3"/>
  </r>
  <r>
    <x v="0"/>
    <x v="98"/>
    <n v="33.013605442176868"/>
    <x v="1"/>
    <s v="USD"/>
    <x v="328"/>
    <n v="1389420000"/>
    <b v="0"/>
    <b v="0"/>
    <s v="theater/plays"/>
    <x v="3"/>
  </r>
  <r>
    <x v="0"/>
    <x v="268"/>
    <n v="99.950602409638549"/>
    <x v="1"/>
    <s v="USD"/>
    <x v="329"/>
    <n v="1520056800"/>
    <b v="0"/>
    <b v="0"/>
    <s v="games/video games"/>
    <x v="6"/>
  </r>
  <r>
    <x v="0"/>
    <x v="269"/>
    <n v="69.966767371601208"/>
    <x v="4"/>
    <s v="GBP"/>
    <x v="330"/>
    <n v="1436504400"/>
    <b v="0"/>
    <b v="0"/>
    <s v="film &amp; video/drama"/>
    <x v="4"/>
  </r>
  <r>
    <x v="0"/>
    <x v="270"/>
    <n v="110.32"/>
    <x v="1"/>
    <s v="USD"/>
    <x v="331"/>
    <n v="1508302800"/>
    <b v="0"/>
    <b v="1"/>
    <s v="music/indie rock"/>
    <x v="1"/>
  </r>
  <r>
    <x v="1"/>
    <x v="271"/>
    <n v="66.005235602094245"/>
    <x v="1"/>
    <s v="USD"/>
    <x v="332"/>
    <n v="1425708000"/>
    <b v="0"/>
    <b v="0"/>
    <s v="technology/web"/>
    <x v="2"/>
  </r>
  <r>
    <x v="0"/>
    <x v="272"/>
    <n v="41.005742176284812"/>
    <x v="1"/>
    <s v="USD"/>
    <x v="333"/>
    <n v="1488348000"/>
    <b v="0"/>
    <b v="0"/>
    <s v="food/food trucks"/>
    <x v="0"/>
  </r>
  <r>
    <x v="0"/>
    <x v="273"/>
    <n v="103.96316359696641"/>
    <x v="1"/>
    <s v="USD"/>
    <x v="296"/>
    <n v="1502600400"/>
    <b v="0"/>
    <b v="0"/>
    <s v="theater/plays"/>
    <x v="3"/>
  </r>
  <r>
    <x v="0"/>
    <x v="49"/>
    <n v="5"/>
    <x v="1"/>
    <s v="USD"/>
    <x v="334"/>
    <n v="1433653200"/>
    <b v="0"/>
    <b v="1"/>
    <s v="music/jazz"/>
    <x v="1"/>
  </r>
  <r>
    <x v="1"/>
    <x v="274"/>
    <n v="47.009935419771487"/>
    <x v="1"/>
    <s v="USD"/>
    <x v="335"/>
    <n v="1441602000"/>
    <b v="0"/>
    <b v="0"/>
    <s v="music/rock"/>
    <x v="1"/>
  </r>
  <r>
    <x v="0"/>
    <x v="254"/>
    <n v="29.606060606060606"/>
    <x v="0"/>
    <s v="CAD"/>
    <x v="336"/>
    <n v="1447567200"/>
    <b v="0"/>
    <b v="0"/>
    <s v="theater/plays"/>
    <x v="3"/>
  </r>
  <r>
    <x v="1"/>
    <x v="275"/>
    <n v="81.010569583088667"/>
    <x v="1"/>
    <s v="USD"/>
    <x v="337"/>
    <n v="1562389200"/>
    <b v="0"/>
    <b v="0"/>
    <s v="theater/plays"/>
    <x v="3"/>
  </r>
  <r>
    <x v="1"/>
    <x v="175"/>
    <n v="94.35"/>
    <x v="3"/>
    <s v="DKK"/>
    <x v="338"/>
    <n v="1378789200"/>
    <b v="0"/>
    <b v="0"/>
    <s v="film &amp; video/documentary"/>
    <x v="4"/>
  </r>
  <r>
    <x v="2"/>
    <x v="99"/>
    <n v="26.058139534883722"/>
    <x v="1"/>
    <s v="USD"/>
    <x v="339"/>
    <n v="1488520800"/>
    <b v="0"/>
    <b v="0"/>
    <s v="technology/wearables"/>
    <x v="2"/>
  </r>
  <r>
    <x v="0"/>
    <x v="174"/>
    <n v="85.775000000000006"/>
    <x v="6"/>
    <s v="EUR"/>
    <x v="340"/>
    <n v="1327298400"/>
    <b v="0"/>
    <b v="0"/>
    <s v="theater/plays"/>
    <x v="3"/>
  </r>
  <r>
    <x v="1"/>
    <x v="142"/>
    <n v="103.73170731707317"/>
    <x v="1"/>
    <s v="USD"/>
    <x v="341"/>
    <n v="1443416400"/>
    <b v="0"/>
    <b v="0"/>
    <s v="games/video games"/>
    <x v="6"/>
  </r>
  <r>
    <x v="0"/>
    <x v="276"/>
    <n v="49.826086956521742"/>
    <x v="0"/>
    <s v="CAD"/>
    <x v="342"/>
    <n v="1534136400"/>
    <b v="1"/>
    <b v="0"/>
    <s v="photography/photography books"/>
    <x v="7"/>
  </r>
  <r>
    <x v="1"/>
    <x v="277"/>
    <n v="63.893048128342244"/>
    <x v="1"/>
    <s v="USD"/>
    <x v="343"/>
    <n v="1315026000"/>
    <b v="0"/>
    <b v="0"/>
    <s v="film &amp; video/animation"/>
    <x v="4"/>
  </r>
  <r>
    <x v="1"/>
    <x v="278"/>
    <n v="47.002434782608695"/>
    <x v="4"/>
    <s v="GBP"/>
    <x v="344"/>
    <n v="1295071200"/>
    <b v="0"/>
    <b v="1"/>
    <s v="theater/plays"/>
    <x v="3"/>
  </r>
  <r>
    <x v="1"/>
    <x v="39"/>
    <n v="108.47727272727273"/>
    <x v="1"/>
    <s v="USD"/>
    <x v="345"/>
    <n v="1509426000"/>
    <b v="0"/>
    <b v="0"/>
    <s v="theater/plays"/>
    <x v="3"/>
  </r>
  <r>
    <x v="1"/>
    <x v="271"/>
    <n v="72.015706806282722"/>
    <x v="1"/>
    <s v="USD"/>
    <x v="65"/>
    <n v="1299391200"/>
    <b v="0"/>
    <b v="0"/>
    <s v="music/rock"/>
    <x v="1"/>
  </r>
  <r>
    <x v="1"/>
    <x v="279"/>
    <n v="59.928057553956833"/>
    <x v="1"/>
    <s v="USD"/>
    <x v="346"/>
    <n v="1325052000"/>
    <b v="0"/>
    <b v="0"/>
    <s v="music/rock"/>
    <x v="1"/>
  </r>
  <r>
    <x v="1"/>
    <x v="129"/>
    <n v="78.209677419354833"/>
    <x v="1"/>
    <s v="USD"/>
    <x v="347"/>
    <n v="1522818000"/>
    <b v="0"/>
    <b v="0"/>
    <s v="music/indie rock"/>
    <x v="1"/>
  </r>
  <r>
    <x v="1"/>
    <x v="192"/>
    <n v="104.77678571428571"/>
    <x v="2"/>
    <s v="AUD"/>
    <x v="348"/>
    <n v="1485324000"/>
    <b v="0"/>
    <b v="0"/>
    <s v="theater/plays"/>
    <x v="3"/>
  </r>
  <r>
    <x v="1"/>
    <x v="196"/>
    <n v="105.52475247524752"/>
    <x v="1"/>
    <s v="USD"/>
    <x v="349"/>
    <n v="1294120800"/>
    <b v="0"/>
    <b v="1"/>
    <s v="theater/plays"/>
    <x v="3"/>
  </r>
  <r>
    <x v="0"/>
    <x v="51"/>
    <n v="24.933333333333334"/>
    <x v="1"/>
    <s v="USD"/>
    <x v="350"/>
    <n v="1415685600"/>
    <b v="0"/>
    <b v="1"/>
    <s v="theater/plays"/>
    <x v="3"/>
  </r>
  <r>
    <x v="1"/>
    <x v="280"/>
    <n v="69.873786407766985"/>
    <x v="4"/>
    <s v="GBP"/>
    <x v="351"/>
    <n v="1288933200"/>
    <b v="0"/>
    <b v="1"/>
    <s v="film &amp; video/documentary"/>
    <x v="4"/>
  </r>
  <r>
    <x v="1"/>
    <x v="110"/>
    <n v="95.733766233766232"/>
    <x v="1"/>
    <s v="USD"/>
    <x v="352"/>
    <n v="1363237200"/>
    <b v="0"/>
    <b v="1"/>
    <s v="film &amp; video/television"/>
    <x v="4"/>
  </r>
  <r>
    <x v="1"/>
    <x v="281"/>
    <n v="29.997485752598056"/>
    <x v="1"/>
    <s v="USD"/>
    <x v="353"/>
    <n v="1555822800"/>
    <b v="0"/>
    <b v="0"/>
    <s v="theater/plays"/>
    <x v="3"/>
  </r>
  <r>
    <x v="0"/>
    <x v="282"/>
    <n v="59.011948529411768"/>
    <x v="1"/>
    <s v="USD"/>
    <x v="354"/>
    <n v="1427778000"/>
    <b v="0"/>
    <b v="0"/>
    <s v="theater/plays"/>
    <x v="3"/>
  </r>
  <r>
    <x v="1"/>
    <x v="283"/>
    <n v="84.757396449704146"/>
    <x v="1"/>
    <s v="USD"/>
    <x v="355"/>
    <n v="1422424800"/>
    <b v="0"/>
    <b v="1"/>
    <s v="film &amp; video/documentary"/>
    <x v="4"/>
  </r>
  <r>
    <x v="1"/>
    <x v="284"/>
    <n v="78.010921177587846"/>
    <x v="1"/>
    <s v="USD"/>
    <x v="356"/>
    <n v="1503637200"/>
    <b v="0"/>
    <b v="0"/>
    <s v="theater/plays"/>
    <x v="3"/>
  </r>
  <r>
    <x v="0"/>
    <x v="165"/>
    <n v="50.05215419501134"/>
    <x v="1"/>
    <s v="USD"/>
    <x v="357"/>
    <n v="1547618400"/>
    <b v="0"/>
    <b v="1"/>
    <s v="film &amp; video/documentary"/>
    <x v="4"/>
  </r>
  <r>
    <x v="0"/>
    <x v="270"/>
    <n v="59.16"/>
    <x v="1"/>
    <s v="USD"/>
    <x v="358"/>
    <n v="1449900000"/>
    <b v="0"/>
    <b v="0"/>
    <s v="music/indie rock"/>
    <x v="1"/>
  </r>
  <r>
    <x v="1"/>
    <x v="54"/>
    <n v="93.702290076335885"/>
    <x v="1"/>
    <s v="USD"/>
    <x v="359"/>
    <n v="1405141200"/>
    <b v="0"/>
    <b v="0"/>
    <s v="music/rock"/>
    <x v="1"/>
  </r>
  <r>
    <x v="0"/>
    <x v="78"/>
    <n v="40.14173228346457"/>
    <x v="1"/>
    <s v="USD"/>
    <x v="12"/>
    <n v="1572933600"/>
    <b v="0"/>
    <b v="0"/>
    <s v="theater/plays"/>
    <x v="3"/>
  </r>
  <r>
    <x v="0"/>
    <x v="285"/>
    <n v="70.090140845070422"/>
    <x v="1"/>
    <s v="USD"/>
    <x v="360"/>
    <n v="1530162000"/>
    <b v="0"/>
    <b v="0"/>
    <s v="film &amp; video/documentary"/>
    <x v="4"/>
  </r>
  <r>
    <x v="0"/>
    <x v="9"/>
    <n v="66.181818181818187"/>
    <x v="4"/>
    <s v="GBP"/>
    <x v="361"/>
    <n v="1320904800"/>
    <b v="0"/>
    <b v="0"/>
    <s v="theater/plays"/>
    <x v="3"/>
  </r>
  <r>
    <x v="1"/>
    <x v="286"/>
    <n v="47.714285714285715"/>
    <x v="1"/>
    <s v="USD"/>
    <x v="362"/>
    <n v="1372395600"/>
    <b v="0"/>
    <b v="0"/>
    <s v="theater/plays"/>
    <x v="3"/>
  </r>
  <r>
    <x v="1"/>
    <x v="287"/>
    <n v="62.896774193548389"/>
    <x v="1"/>
    <s v="USD"/>
    <x v="363"/>
    <n v="1437714000"/>
    <b v="0"/>
    <b v="0"/>
    <s v="theater/plays"/>
    <x v="3"/>
  </r>
  <r>
    <x v="0"/>
    <x v="109"/>
    <n v="86.611940298507463"/>
    <x v="1"/>
    <s v="USD"/>
    <x v="364"/>
    <n v="1509771600"/>
    <b v="0"/>
    <b v="0"/>
    <s v="photography/photography books"/>
    <x v="7"/>
  </r>
  <r>
    <x v="1"/>
    <x v="288"/>
    <n v="75.126984126984127"/>
    <x v="1"/>
    <s v="USD"/>
    <x v="210"/>
    <n v="1550556000"/>
    <b v="0"/>
    <b v="1"/>
    <s v="food/food trucks"/>
    <x v="0"/>
  </r>
  <r>
    <x v="1"/>
    <x v="289"/>
    <n v="41.004167534903104"/>
    <x v="1"/>
    <s v="USD"/>
    <x v="365"/>
    <n v="1489039200"/>
    <b v="1"/>
    <b v="1"/>
    <s v="film &amp; video/documentary"/>
    <x v="4"/>
  </r>
  <r>
    <x v="1"/>
    <x v="290"/>
    <n v="50.007915567282325"/>
    <x v="1"/>
    <s v="USD"/>
    <x v="366"/>
    <n v="1556600400"/>
    <b v="0"/>
    <b v="0"/>
    <s v="publishing/nonfiction"/>
    <x v="5"/>
  </r>
  <r>
    <x v="0"/>
    <x v="291"/>
    <n v="96.960674157303373"/>
    <x v="1"/>
    <s v="USD"/>
    <x v="367"/>
    <n v="1278565200"/>
    <b v="0"/>
    <b v="0"/>
    <s v="theater/plays"/>
    <x v="3"/>
  </r>
  <r>
    <x v="0"/>
    <x v="292"/>
    <n v="100.93160377358491"/>
    <x v="1"/>
    <s v="USD"/>
    <x v="368"/>
    <n v="1339909200"/>
    <b v="0"/>
    <b v="0"/>
    <s v="technology/wearables"/>
    <x v="2"/>
  </r>
  <r>
    <x v="3"/>
    <x v="293"/>
    <n v="89.227586206896547"/>
    <x v="5"/>
    <s v="CHF"/>
    <x v="369"/>
    <n v="1325829600"/>
    <b v="0"/>
    <b v="0"/>
    <s v="music/indie rock"/>
    <x v="1"/>
  </r>
  <r>
    <x v="1"/>
    <x v="294"/>
    <n v="87.979166666666671"/>
    <x v="1"/>
    <s v="USD"/>
    <x v="370"/>
    <n v="1290578400"/>
    <b v="0"/>
    <b v="0"/>
    <s v="theater/plays"/>
    <x v="3"/>
  </r>
  <r>
    <x v="1"/>
    <x v="126"/>
    <n v="89.54"/>
    <x v="1"/>
    <s v="USD"/>
    <x v="371"/>
    <n v="1380344400"/>
    <b v="0"/>
    <b v="0"/>
    <s v="photography/photography books"/>
    <x v="7"/>
  </r>
  <r>
    <x v="0"/>
    <x v="295"/>
    <n v="29.09271523178808"/>
    <x v="1"/>
    <s v="USD"/>
    <x v="287"/>
    <n v="1389852000"/>
    <b v="0"/>
    <b v="0"/>
    <s v="publishing/nonfiction"/>
    <x v="5"/>
  </r>
  <r>
    <x v="0"/>
    <x v="296"/>
    <n v="42.006218905472636"/>
    <x v="1"/>
    <s v="USD"/>
    <x v="372"/>
    <n v="1294466400"/>
    <b v="0"/>
    <b v="0"/>
    <s v="technology/wearables"/>
    <x v="2"/>
  </r>
  <r>
    <x v="1"/>
    <x v="297"/>
    <n v="47.004903563255965"/>
    <x v="0"/>
    <s v="CAD"/>
    <x v="373"/>
    <n v="1500354000"/>
    <b v="0"/>
    <b v="0"/>
    <s v="music/jazz"/>
    <x v="1"/>
  </r>
  <r>
    <x v="1"/>
    <x v="298"/>
    <n v="110.44117647058823"/>
    <x v="1"/>
    <s v="USD"/>
    <x v="374"/>
    <n v="1375938000"/>
    <b v="0"/>
    <b v="1"/>
    <s v="film &amp; video/documentary"/>
    <x v="4"/>
  </r>
  <r>
    <x v="1"/>
    <x v="10"/>
    <n v="41.990909090909092"/>
    <x v="1"/>
    <s v="USD"/>
    <x v="375"/>
    <n v="1323410400"/>
    <b v="1"/>
    <b v="0"/>
    <s v="theater/plays"/>
    <x v="3"/>
  </r>
  <r>
    <x v="1"/>
    <x v="299"/>
    <n v="48.012468827930178"/>
    <x v="2"/>
    <s v="AUD"/>
    <x v="376"/>
    <n v="1539406800"/>
    <b v="0"/>
    <b v="0"/>
    <s v="film &amp; video/drama"/>
    <x v="4"/>
  </r>
  <r>
    <x v="1"/>
    <x v="211"/>
    <n v="31.019823788546255"/>
    <x v="1"/>
    <s v="USD"/>
    <x v="377"/>
    <n v="1369803600"/>
    <b v="0"/>
    <b v="0"/>
    <s v="music/rock"/>
    <x v="1"/>
  </r>
  <r>
    <x v="1"/>
    <x v="300"/>
    <n v="99.203252032520325"/>
    <x v="6"/>
    <s v="EUR"/>
    <x v="378"/>
    <n v="1525928400"/>
    <b v="0"/>
    <b v="1"/>
    <s v="film &amp; video/animation"/>
    <x v="4"/>
  </r>
  <r>
    <x v="0"/>
    <x v="301"/>
    <n v="66.022316684378325"/>
    <x v="1"/>
    <s v="USD"/>
    <x v="379"/>
    <n v="1297231200"/>
    <b v="0"/>
    <b v="0"/>
    <s v="music/indie rock"/>
    <x v="1"/>
  </r>
  <r>
    <x v="0"/>
    <x v="49"/>
    <n v="2"/>
    <x v="1"/>
    <s v="USD"/>
    <x v="380"/>
    <n v="1378530000"/>
    <b v="0"/>
    <b v="1"/>
    <s v="photography/photography books"/>
    <x v="7"/>
  </r>
  <r>
    <x v="1"/>
    <x v="302"/>
    <n v="46.060200668896321"/>
    <x v="1"/>
    <s v="USD"/>
    <x v="381"/>
    <n v="1572152400"/>
    <b v="0"/>
    <b v="0"/>
    <s v="theater/plays"/>
    <x v="3"/>
  </r>
  <r>
    <x v="0"/>
    <x v="174"/>
    <n v="73.650000000000006"/>
    <x v="1"/>
    <s v="USD"/>
    <x v="382"/>
    <n v="1329890400"/>
    <b v="0"/>
    <b v="1"/>
    <s v="film &amp; video/shorts"/>
    <x v="4"/>
  </r>
  <r>
    <x v="0"/>
    <x v="303"/>
    <n v="55.99336650082919"/>
    <x v="0"/>
    <s v="CAD"/>
    <x v="125"/>
    <n v="1276750800"/>
    <b v="0"/>
    <b v="1"/>
    <s v="theater/plays"/>
    <x v="3"/>
  </r>
  <r>
    <x v="1"/>
    <x v="304"/>
    <n v="68.985695127402778"/>
    <x v="1"/>
    <s v="USD"/>
    <x v="383"/>
    <n v="1510898400"/>
    <b v="0"/>
    <b v="0"/>
    <s v="theater/plays"/>
    <x v="3"/>
  </r>
  <r>
    <x v="0"/>
    <x v="305"/>
    <n v="60.981609195402299"/>
    <x v="1"/>
    <s v="USD"/>
    <x v="384"/>
    <n v="1532408400"/>
    <b v="0"/>
    <b v="0"/>
    <s v="theater/plays"/>
    <x v="3"/>
  </r>
  <r>
    <x v="1"/>
    <x v="306"/>
    <n v="110.98139534883721"/>
    <x v="1"/>
    <s v="USD"/>
    <x v="385"/>
    <n v="1360562400"/>
    <b v="1"/>
    <b v="0"/>
    <s v="film &amp; video/documentary"/>
    <x v="4"/>
  </r>
  <r>
    <x v="1"/>
    <x v="307"/>
    <n v="25"/>
    <x v="3"/>
    <s v="DKK"/>
    <x v="386"/>
    <n v="1571547600"/>
    <b v="0"/>
    <b v="0"/>
    <s v="theater/plays"/>
    <x v="3"/>
  </r>
  <r>
    <x v="1"/>
    <x v="110"/>
    <n v="78.759740259740255"/>
    <x v="0"/>
    <s v="CAD"/>
    <x v="387"/>
    <n v="1468126800"/>
    <b v="0"/>
    <b v="0"/>
    <s v="film &amp; video/documentary"/>
    <x v="4"/>
  </r>
  <r>
    <x v="0"/>
    <x v="308"/>
    <n v="87.960784313725483"/>
    <x v="1"/>
    <s v="USD"/>
    <x v="388"/>
    <n v="1492837200"/>
    <b v="0"/>
    <b v="0"/>
    <s v="music/rock"/>
    <x v="1"/>
  </r>
  <r>
    <x v="2"/>
    <x v="309"/>
    <n v="49.987398739873989"/>
    <x v="1"/>
    <s v="USD"/>
    <x v="277"/>
    <n v="1430197200"/>
    <b v="0"/>
    <b v="0"/>
    <s v="games/mobile games"/>
    <x v="6"/>
  </r>
  <r>
    <x v="1"/>
    <x v="172"/>
    <n v="99.524390243902445"/>
    <x v="1"/>
    <s v="USD"/>
    <x v="389"/>
    <n v="1496206800"/>
    <b v="0"/>
    <b v="0"/>
    <s v="theater/plays"/>
    <x v="3"/>
  </r>
  <r>
    <x v="1"/>
    <x v="38"/>
    <n v="104.82089552238806"/>
    <x v="1"/>
    <s v="USD"/>
    <x v="390"/>
    <n v="1389592800"/>
    <b v="0"/>
    <b v="0"/>
    <s v="publishing/fiction"/>
    <x v="5"/>
  </r>
  <r>
    <x v="2"/>
    <x v="310"/>
    <n v="108.01469237832875"/>
    <x v="1"/>
    <s v="USD"/>
    <x v="391"/>
    <n v="1545631200"/>
    <b v="0"/>
    <b v="0"/>
    <s v="film &amp; video/animation"/>
    <x v="4"/>
  </r>
  <r>
    <x v="0"/>
    <x v="311"/>
    <n v="28.998544660724033"/>
    <x v="1"/>
    <s v="USD"/>
    <x v="392"/>
    <n v="1272430800"/>
    <b v="0"/>
    <b v="1"/>
    <s v="food/food trucks"/>
    <x v="0"/>
  </r>
  <r>
    <x v="0"/>
    <x v="312"/>
    <n v="30.028708133971293"/>
    <x v="1"/>
    <s v="USD"/>
    <x v="393"/>
    <n v="1327903200"/>
    <b v="0"/>
    <b v="0"/>
    <s v="theater/plays"/>
    <x v="3"/>
  </r>
  <r>
    <x v="0"/>
    <x v="313"/>
    <n v="41.005559416261292"/>
    <x v="1"/>
    <s v="USD"/>
    <x v="394"/>
    <n v="1296021600"/>
    <b v="0"/>
    <b v="1"/>
    <s v="film &amp; video/documentary"/>
    <x v="4"/>
  </r>
  <r>
    <x v="0"/>
    <x v="27"/>
    <n v="62.866666666666667"/>
    <x v="1"/>
    <s v="USD"/>
    <x v="395"/>
    <n v="1543298400"/>
    <b v="0"/>
    <b v="0"/>
    <s v="theater/plays"/>
    <x v="3"/>
  </r>
  <r>
    <x v="0"/>
    <x v="314"/>
    <n v="47.005002501250623"/>
    <x v="0"/>
    <s v="CAD"/>
    <x v="396"/>
    <n v="1336366800"/>
    <b v="0"/>
    <b v="0"/>
    <s v="film &amp; video/documentary"/>
    <x v="4"/>
  </r>
  <r>
    <x v="1"/>
    <x v="315"/>
    <n v="26.997693638285604"/>
    <x v="1"/>
    <s v="USD"/>
    <x v="397"/>
    <n v="1325052000"/>
    <b v="0"/>
    <b v="0"/>
    <s v="technology/web"/>
    <x v="2"/>
  </r>
  <r>
    <x v="1"/>
    <x v="115"/>
    <n v="68.329787234042556"/>
    <x v="1"/>
    <s v="USD"/>
    <x v="398"/>
    <n v="1499576400"/>
    <b v="0"/>
    <b v="0"/>
    <s v="theater/plays"/>
    <x v="3"/>
  </r>
  <r>
    <x v="0"/>
    <x v="316"/>
    <n v="50.974576271186443"/>
    <x v="1"/>
    <s v="USD"/>
    <x v="399"/>
    <n v="1501304400"/>
    <b v="0"/>
    <b v="1"/>
    <s v="technology/wearables"/>
    <x v="2"/>
  </r>
  <r>
    <x v="1"/>
    <x v="317"/>
    <n v="54.024390243902438"/>
    <x v="1"/>
    <s v="USD"/>
    <x v="400"/>
    <n v="1273208400"/>
    <b v="0"/>
    <b v="1"/>
    <s v="theater/plays"/>
    <x v="3"/>
  </r>
  <r>
    <x v="0"/>
    <x v="318"/>
    <n v="97.055555555555557"/>
    <x v="1"/>
    <s v="USD"/>
    <x v="116"/>
    <n v="1316840400"/>
    <b v="0"/>
    <b v="1"/>
    <s v="food/food trucks"/>
    <x v="0"/>
  </r>
  <r>
    <x v="0"/>
    <x v="100"/>
    <n v="24.867469879518072"/>
    <x v="1"/>
    <s v="USD"/>
    <x v="401"/>
    <n v="1524546000"/>
    <b v="0"/>
    <b v="0"/>
    <s v="music/indie rock"/>
    <x v="1"/>
  </r>
  <r>
    <x v="1"/>
    <x v="45"/>
    <n v="84.423913043478265"/>
    <x v="1"/>
    <s v="USD"/>
    <x v="402"/>
    <n v="1438578000"/>
    <b v="0"/>
    <b v="0"/>
    <s v="photography/photography books"/>
    <x v="7"/>
  </r>
  <r>
    <x v="1"/>
    <x v="319"/>
    <n v="47.091324200913242"/>
    <x v="1"/>
    <s v="USD"/>
    <x v="403"/>
    <n v="1362549600"/>
    <b v="0"/>
    <b v="0"/>
    <s v="theater/plays"/>
    <x v="3"/>
  </r>
  <r>
    <x v="1"/>
    <x v="320"/>
    <n v="77.996041171813147"/>
    <x v="1"/>
    <s v="USD"/>
    <x v="404"/>
    <n v="1413349200"/>
    <b v="0"/>
    <b v="1"/>
    <s v="theater/plays"/>
    <x v="3"/>
  </r>
  <r>
    <x v="0"/>
    <x v="321"/>
    <n v="62.967871485943775"/>
    <x v="1"/>
    <s v="USD"/>
    <x v="405"/>
    <n v="1298008800"/>
    <b v="0"/>
    <b v="0"/>
    <s v="film &amp; video/animation"/>
    <x v="4"/>
  </r>
  <r>
    <x v="3"/>
    <x v="322"/>
    <n v="81.006080449017773"/>
    <x v="1"/>
    <s v="USD"/>
    <x v="406"/>
    <n v="1394427600"/>
    <b v="0"/>
    <b v="1"/>
    <s v="photography/photography books"/>
    <x v="7"/>
  </r>
  <r>
    <x v="0"/>
    <x v="286"/>
    <n v="65.321428571428569"/>
    <x v="1"/>
    <s v="USD"/>
    <x v="407"/>
    <n v="1572670800"/>
    <b v="0"/>
    <b v="0"/>
    <s v="theater/plays"/>
    <x v="3"/>
  </r>
  <r>
    <x v="1"/>
    <x v="115"/>
    <n v="104.43617021276596"/>
    <x v="1"/>
    <s v="USD"/>
    <x v="408"/>
    <n v="1531112400"/>
    <b v="1"/>
    <b v="0"/>
    <s v="theater/plays"/>
    <x v="3"/>
  </r>
  <r>
    <x v="0"/>
    <x v="222"/>
    <n v="69.989010989010993"/>
    <x v="1"/>
    <s v="USD"/>
    <x v="409"/>
    <n v="1400734800"/>
    <b v="0"/>
    <b v="0"/>
    <s v="theater/plays"/>
    <x v="3"/>
  </r>
  <r>
    <x v="0"/>
    <x v="323"/>
    <n v="83.023989898989896"/>
    <x v="1"/>
    <s v="USD"/>
    <x v="410"/>
    <n v="1386741600"/>
    <b v="0"/>
    <b v="1"/>
    <s v="film &amp; video/documentary"/>
    <x v="4"/>
  </r>
  <r>
    <x v="3"/>
    <x v="234"/>
    <n v="90.3"/>
    <x v="0"/>
    <s v="CAD"/>
    <x v="411"/>
    <n v="1481781600"/>
    <b v="1"/>
    <b v="0"/>
    <s v="theater/plays"/>
    <x v="3"/>
  </r>
  <r>
    <x v="1"/>
    <x v="324"/>
    <n v="103.98131932282546"/>
    <x v="6"/>
    <s v="EUR"/>
    <x v="412"/>
    <n v="1419660000"/>
    <b v="0"/>
    <b v="1"/>
    <s v="theater/plays"/>
    <x v="3"/>
  </r>
  <r>
    <x v="1"/>
    <x v="61"/>
    <n v="54.931726907630519"/>
    <x v="1"/>
    <s v="USD"/>
    <x v="413"/>
    <n v="1555822800"/>
    <b v="0"/>
    <b v="0"/>
    <s v="music/jazz"/>
    <x v="1"/>
  </r>
  <r>
    <x v="1"/>
    <x v="325"/>
    <n v="51.921875"/>
    <x v="1"/>
    <s v="USD"/>
    <x v="414"/>
    <n v="1442379600"/>
    <b v="0"/>
    <b v="1"/>
    <s v="film &amp; video/animation"/>
    <x v="4"/>
  </r>
  <r>
    <x v="1"/>
    <x v="326"/>
    <n v="60.02834008097166"/>
    <x v="1"/>
    <s v="USD"/>
    <x v="415"/>
    <n v="1364965200"/>
    <b v="0"/>
    <b v="0"/>
    <s v="theater/plays"/>
    <x v="3"/>
  </r>
  <r>
    <x v="1"/>
    <x v="327"/>
    <n v="44.003488879197555"/>
    <x v="1"/>
    <s v="USD"/>
    <x v="416"/>
    <n v="1479016800"/>
    <b v="0"/>
    <b v="0"/>
    <s v="film &amp; video/science fiction"/>
    <x v="4"/>
  </r>
  <r>
    <x v="1"/>
    <x v="328"/>
    <n v="53.003513254551258"/>
    <x v="1"/>
    <s v="USD"/>
    <x v="417"/>
    <n v="1499662800"/>
    <b v="0"/>
    <b v="0"/>
    <s v="film &amp; video/television"/>
    <x v="4"/>
  </r>
  <r>
    <x v="0"/>
    <x v="235"/>
    <n v="54.5"/>
    <x v="1"/>
    <s v="USD"/>
    <x v="418"/>
    <n v="1337835600"/>
    <b v="0"/>
    <b v="0"/>
    <s v="technology/wearables"/>
    <x v="2"/>
  </r>
  <r>
    <x v="1"/>
    <x v="182"/>
    <n v="75.04195804195804"/>
    <x v="6"/>
    <s v="EUR"/>
    <x v="419"/>
    <n v="1505710800"/>
    <b v="0"/>
    <b v="0"/>
    <s v="theater/plays"/>
    <x v="3"/>
  </r>
  <r>
    <x v="3"/>
    <x v="329"/>
    <n v="35.911111111111111"/>
    <x v="1"/>
    <s v="USD"/>
    <x v="420"/>
    <n v="1287464400"/>
    <b v="0"/>
    <b v="0"/>
    <s v="theater/plays"/>
    <x v="3"/>
  </r>
  <r>
    <x v="1"/>
    <x v="102"/>
    <n v="36.952702702702702"/>
    <x v="1"/>
    <s v="USD"/>
    <x v="421"/>
    <n v="1311656400"/>
    <b v="0"/>
    <b v="1"/>
    <s v="music/indie rock"/>
    <x v="1"/>
  </r>
  <r>
    <x v="1"/>
    <x v="73"/>
    <n v="63.170588235294119"/>
    <x v="1"/>
    <s v="USD"/>
    <x v="422"/>
    <n v="1293170400"/>
    <b v="0"/>
    <b v="1"/>
    <s v="theater/plays"/>
    <x v="3"/>
  </r>
  <r>
    <x v="0"/>
    <x v="129"/>
    <n v="29.99462365591398"/>
    <x v="1"/>
    <s v="USD"/>
    <x v="423"/>
    <n v="1355983200"/>
    <b v="0"/>
    <b v="0"/>
    <s v="technology/wearables"/>
    <x v="2"/>
  </r>
  <r>
    <x v="3"/>
    <x v="330"/>
    <n v="86"/>
    <x v="4"/>
    <s v="GBP"/>
    <x v="424"/>
    <n v="1515045600"/>
    <b v="0"/>
    <b v="0"/>
    <s v="film &amp; video/television"/>
    <x v="4"/>
  </r>
  <r>
    <x v="0"/>
    <x v="331"/>
    <n v="75.014876033057845"/>
    <x v="1"/>
    <s v="USD"/>
    <x v="425"/>
    <n v="1366088400"/>
    <b v="0"/>
    <b v="1"/>
    <s v="games/video games"/>
    <x v="6"/>
  </r>
  <r>
    <x v="1"/>
    <x v="99"/>
    <n v="101.19767441860465"/>
    <x v="3"/>
    <s v="DKK"/>
    <x v="426"/>
    <n v="1553317200"/>
    <b v="0"/>
    <b v="0"/>
    <s v="games/video games"/>
    <x v="6"/>
  </r>
  <r>
    <x v="0"/>
    <x v="49"/>
    <n v="4"/>
    <x v="0"/>
    <s v="CAD"/>
    <x v="427"/>
    <n v="1542088800"/>
    <b v="0"/>
    <b v="0"/>
    <s v="film &amp; video/animation"/>
    <x v="4"/>
  </r>
  <r>
    <x v="1"/>
    <x v="332"/>
    <n v="29.001272669424118"/>
    <x v="1"/>
    <s v="USD"/>
    <x v="428"/>
    <n v="1503118800"/>
    <b v="0"/>
    <b v="0"/>
    <s v="music/rock"/>
    <x v="1"/>
  </r>
  <r>
    <x v="0"/>
    <x v="249"/>
    <n v="98.225806451612897"/>
    <x v="1"/>
    <s v="USD"/>
    <x v="429"/>
    <n v="1278478800"/>
    <b v="0"/>
    <b v="0"/>
    <s v="film &amp; video/drama"/>
    <x v="4"/>
  </r>
  <r>
    <x v="0"/>
    <x v="333"/>
    <n v="87.001693480101608"/>
    <x v="1"/>
    <s v="USD"/>
    <x v="411"/>
    <n v="1484114400"/>
    <b v="0"/>
    <b v="0"/>
    <s v="film &amp; video/science fiction"/>
    <x v="4"/>
  </r>
  <r>
    <x v="0"/>
    <x v="334"/>
    <n v="45.205128205128204"/>
    <x v="1"/>
    <s v="USD"/>
    <x v="430"/>
    <n v="1385445600"/>
    <b v="0"/>
    <b v="1"/>
    <s v="film &amp; video/drama"/>
    <x v="4"/>
  </r>
  <r>
    <x v="1"/>
    <x v="335"/>
    <n v="37.001341561577675"/>
    <x v="1"/>
    <s v="USD"/>
    <x v="431"/>
    <n v="1318741200"/>
    <b v="0"/>
    <b v="0"/>
    <s v="theater/plays"/>
    <x v="3"/>
  </r>
  <r>
    <x v="1"/>
    <x v="336"/>
    <n v="94.976947040498445"/>
    <x v="1"/>
    <s v="USD"/>
    <x v="432"/>
    <n v="1518242400"/>
    <b v="0"/>
    <b v="1"/>
    <s v="music/indie rock"/>
    <x v="1"/>
  </r>
  <r>
    <x v="0"/>
    <x v="337"/>
    <n v="28.956521739130434"/>
    <x v="1"/>
    <s v="USD"/>
    <x v="433"/>
    <n v="1476594000"/>
    <b v="0"/>
    <b v="0"/>
    <s v="theater/plays"/>
    <x v="3"/>
  </r>
  <r>
    <x v="1"/>
    <x v="338"/>
    <n v="55.993396226415094"/>
    <x v="1"/>
    <s v="USD"/>
    <x v="434"/>
    <n v="1273554000"/>
    <b v="0"/>
    <b v="0"/>
    <s v="theater/plays"/>
    <x v="3"/>
  </r>
  <r>
    <x v="0"/>
    <x v="339"/>
    <n v="54.038095238095238"/>
    <x v="1"/>
    <s v="USD"/>
    <x v="435"/>
    <n v="1421906400"/>
    <b v="0"/>
    <b v="0"/>
    <s v="film &amp; video/documentary"/>
    <x v="4"/>
  </r>
  <r>
    <x v="1"/>
    <x v="126"/>
    <n v="82.38"/>
    <x v="1"/>
    <s v="USD"/>
    <x v="8"/>
    <n v="1281589200"/>
    <b v="0"/>
    <b v="0"/>
    <s v="theater/plays"/>
    <x v="3"/>
  </r>
  <r>
    <x v="1"/>
    <x v="340"/>
    <n v="66.997115384615384"/>
    <x v="1"/>
    <s v="USD"/>
    <x v="436"/>
    <n v="1400389200"/>
    <b v="0"/>
    <b v="0"/>
    <s v="film &amp; video/drama"/>
    <x v="4"/>
  </r>
  <r>
    <x v="0"/>
    <x v="341"/>
    <n v="107.91401869158878"/>
    <x v="1"/>
    <s v="USD"/>
    <x v="385"/>
    <n v="1362808800"/>
    <b v="0"/>
    <b v="0"/>
    <s v="games/mobile games"/>
    <x v="6"/>
  </r>
  <r>
    <x v="1"/>
    <x v="342"/>
    <n v="69.009501187648453"/>
    <x v="1"/>
    <s v="USD"/>
    <x v="437"/>
    <n v="1388815200"/>
    <b v="0"/>
    <b v="0"/>
    <s v="film &amp; video/animation"/>
    <x v="4"/>
  </r>
  <r>
    <x v="1"/>
    <x v="343"/>
    <n v="39.006568144499177"/>
    <x v="1"/>
    <s v="USD"/>
    <x v="438"/>
    <n v="1519538400"/>
    <b v="0"/>
    <b v="0"/>
    <s v="theater/plays"/>
    <x v="3"/>
  </r>
  <r>
    <x v="1"/>
    <x v="175"/>
    <n v="110.3625"/>
    <x v="1"/>
    <s v="USD"/>
    <x v="439"/>
    <n v="1517810400"/>
    <b v="0"/>
    <b v="0"/>
    <s v="publishing/translations"/>
    <x v="5"/>
  </r>
  <r>
    <x v="1"/>
    <x v="344"/>
    <n v="94.857142857142861"/>
    <x v="1"/>
    <s v="USD"/>
    <x v="440"/>
    <n v="1370581200"/>
    <b v="0"/>
    <b v="1"/>
    <s v="technology/wearables"/>
    <x v="2"/>
  </r>
  <r>
    <x v="1"/>
    <x v="279"/>
    <n v="57.935251798561154"/>
    <x v="0"/>
    <s v="CAD"/>
    <x v="441"/>
    <n v="1448863200"/>
    <b v="0"/>
    <b v="1"/>
    <s v="technology/web"/>
    <x v="2"/>
  </r>
  <r>
    <x v="0"/>
    <x v="36"/>
    <n v="101.25"/>
    <x v="1"/>
    <s v="USD"/>
    <x v="442"/>
    <n v="1556600400"/>
    <b v="0"/>
    <b v="0"/>
    <s v="theater/plays"/>
    <x v="3"/>
  </r>
  <r>
    <x v="1"/>
    <x v="122"/>
    <n v="64.95597484276729"/>
    <x v="1"/>
    <s v="USD"/>
    <x v="443"/>
    <n v="1432098000"/>
    <b v="0"/>
    <b v="0"/>
    <s v="film &amp; video/drama"/>
    <x v="4"/>
  </r>
  <r>
    <x v="1"/>
    <x v="345"/>
    <n v="27.00524934383202"/>
    <x v="1"/>
    <s v="USD"/>
    <x v="315"/>
    <n v="1482127200"/>
    <b v="0"/>
    <b v="0"/>
    <s v="technology/wearables"/>
    <x v="2"/>
  </r>
  <r>
    <x v="1"/>
    <x v="346"/>
    <n v="50.97422680412371"/>
    <x v="4"/>
    <s v="GBP"/>
    <x v="444"/>
    <n v="1335934800"/>
    <b v="0"/>
    <b v="1"/>
    <s v="food/food trucks"/>
    <x v="0"/>
  </r>
  <r>
    <x v="0"/>
    <x v="347"/>
    <n v="104.94260869565217"/>
    <x v="1"/>
    <s v="USD"/>
    <x v="445"/>
    <n v="1556946000"/>
    <b v="0"/>
    <b v="0"/>
    <s v="music/rock"/>
    <x v="1"/>
  </r>
  <r>
    <x v="1"/>
    <x v="88"/>
    <n v="84.028301886792448"/>
    <x v="1"/>
    <s v="USD"/>
    <x v="446"/>
    <n v="1530075600"/>
    <b v="0"/>
    <b v="0"/>
    <s v="music/electric music"/>
    <x v="1"/>
  </r>
  <r>
    <x v="1"/>
    <x v="23"/>
    <n v="102.85915492957747"/>
    <x v="1"/>
    <s v="USD"/>
    <x v="447"/>
    <n v="1418796000"/>
    <b v="0"/>
    <b v="0"/>
    <s v="film &amp; video/television"/>
    <x v="4"/>
  </r>
  <r>
    <x v="1"/>
    <x v="57"/>
    <n v="39.962085308056871"/>
    <x v="1"/>
    <s v="USD"/>
    <x v="448"/>
    <n v="1372482000"/>
    <b v="0"/>
    <b v="1"/>
    <s v="publishing/translations"/>
    <x v="5"/>
  </r>
  <r>
    <x v="0"/>
    <x v="348"/>
    <n v="51.001785714285717"/>
    <x v="1"/>
    <s v="USD"/>
    <x v="342"/>
    <n v="1534395600"/>
    <b v="0"/>
    <b v="0"/>
    <s v="publishing/fiction"/>
    <x v="5"/>
  </r>
  <r>
    <x v="0"/>
    <x v="86"/>
    <n v="40.823008849557525"/>
    <x v="1"/>
    <s v="USD"/>
    <x v="449"/>
    <n v="1311397200"/>
    <b v="0"/>
    <b v="0"/>
    <s v="film &amp; video/science fiction"/>
    <x v="4"/>
  </r>
  <r>
    <x v="1"/>
    <x v="349"/>
    <n v="58.999637155297535"/>
    <x v="1"/>
    <s v="USD"/>
    <x v="450"/>
    <n v="1426914000"/>
    <b v="0"/>
    <b v="0"/>
    <s v="technology/wearables"/>
    <x v="2"/>
  </r>
  <r>
    <x v="1"/>
    <x v="350"/>
    <n v="71.156069364161851"/>
    <x v="4"/>
    <s v="GBP"/>
    <x v="451"/>
    <n v="1501477200"/>
    <b v="0"/>
    <b v="0"/>
    <s v="food/food trucks"/>
    <x v="0"/>
  </r>
  <r>
    <x v="1"/>
    <x v="215"/>
    <n v="99.494252873563212"/>
    <x v="1"/>
    <s v="USD"/>
    <x v="452"/>
    <n v="1269061200"/>
    <b v="0"/>
    <b v="1"/>
    <s v="photography/photography books"/>
    <x v="7"/>
  </r>
  <r>
    <x v="0"/>
    <x v="351"/>
    <n v="103.98634590377114"/>
    <x v="1"/>
    <s v="USD"/>
    <x v="453"/>
    <n v="1415772000"/>
    <b v="0"/>
    <b v="1"/>
    <s v="theater/plays"/>
    <x v="3"/>
  </r>
  <r>
    <x v="0"/>
    <x v="352"/>
    <n v="76.555555555555557"/>
    <x v="1"/>
    <s v="USD"/>
    <x v="454"/>
    <n v="1331013600"/>
    <b v="0"/>
    <b v="1"/>
    <s v="publishing/fiction"/>
    <x v="5"/>
  </r>
  <r>
    <x v="0"/>
    <x v="353"/>
    <n v="87.068592057761734"/>
    <x v="1"/>
    <s v="USD"/>
    <x v="455"/>
    <n v="1576735200"/>
    <b v="0"/>
    <b v="0"/>
    <s v="theater/plays"/>
    <x v="3"/>
  </r>
  <r>
    <x v="1"/>
    <x v="354"/>
    <n v="48.99554707379135"/>
    <x v="4"/>
    <s v="GBP"/>
    <x v="456"/>
    <n v="1411362000"/>
    <b v="0"/>
    <b v="1"/>
    <s v="food/food trucks"/>
    <x v="0"/>
  </r>
  <r>
    <x v="0"/>
    <x v="355"/>
    <n v="42.969135802469133"/>
    <x v="4"/>
    <s v="GBP"/>
    <x v="457"/>
    <n v="1563685200"/>
    <b v="0"/>
    <b v="0"/>
    <s v="theater/plays"/>
    <x v="3"/>
  </r>
  <r>
    <x v="0"/>
    <x v="356"/>
    <n v="33.428571428571431"/>
    <x v="4"/>
    <s v="GBP"/>
    <x v="458"/>
    <n v="1521867600"/>
    <b v="0"/>
    <b v="1"/>
    <s v="publishing/translations"/>
    <x v="5"/>
  </r>
  <r>
    <x v="1"/>
    <x v="357"/>
    <n v="83.982949701619773"/>
    <x v="1"/>
    <s v="USD"/>
    <x v="459"/>
    <n v="1495515600"/>
    <b v="0"/>
    <b v="0"/>
    <s v="theater/plays"/>
    <x v="3"/>
  </r>
  <r>
    <x v="1"/>
    <x v="127"/>
    <n v="101.41739130434783"/>
    <x v="1"/>
    <s v="USD"/>
    <x v="460"/>
    <n v="1455948000"/>
    <b v="0"/>
    <b v="0"/>
    <s v="theater/plays"/>
    <x v="3"/>
  </r>
  <r>
    <x v="1"/>
    <x v="72"/>
    <n v="109.87058823529412"/>
    <x v="6"/>
    <s v="EUR"/>
    <x v="461"/>
    <n v="1282366800"/>
    <b v="0"/>
    <b v="0"/>
    <s v="technology/wearables"/>
    <x v="2"/>
  </r>
  <r>
    <x v="1"/>
    <x v="358"/>
    <n v="31.916666666666668"/>
    <x v="1"/>
    <s v="USD"/>
    <x v="462"/>
    <n v="1574575200"/>
    <b v="0"/>
    <b v="0"/>
    <s v="journalism/audio"/>
    <x v="8"/>
  </r>
  <r>
    <x v="1"/>
    <x v="120"/>
    <n v="70.993450675399103"/>
    <x v="1"/>
    <s v="USD"/>
    <x v="463"/>
    <n v="1374901200"/>
    <b v="0"/>
    <b v="1"/>
    <s v="food/food trucks"/>
    <x v="0"/>
  </r>
  <r>
    <x v="3"/>
    <x v="359"/>
    <n v="77.026890756302521"/>
    <x v="1"/>
    <s v="USD"/>
    <x v="464"/>
    <n v="1278910800"/>
    <b v="1"/>
    <b v="1"/>
    <s v="film &amp; video/shorts"/>
    <x v="4"/>
  </r>
  <r>
    <x v="1"/>
    <x v="251"/>
    <n v="101.78125"/>
    <x v="1"/>
    <s v="USD"/>
    <x v="465"/>
    <n v="1562907600"/>
    <b v="0"/>
    <b v="0"/>
    <s v="photography/photography books"/>
    <x v="7"/>
  </r>
  <r>
    <x v="1"/>
    <x v="360"/>
    <n v="51.059701492537314"/>
    <x v="1"/>
    <s v="USD"/>
    <x v="466"/>
    <n v="1332478800"/>
    <b v="0"/>
    <b v="0"/>
    <s v="technology/wearables"/>
    <x v="2"/>
  </r>
  <r>
    <x v="1"/>
    <x v="135"/>
    <n v="68.02051282051282"/>
    <x v="3"/>
    <s v="DKK"/>
    <x v="467"/>
    <n v="1402722000"/>
    <b v="0"/>
    <b v="0"/>
    <s v="theater/plays"/>
    <x v="3"/>
  </r>
  <r>
    <x v="0"/>
    <x v="71"/>
    <n v="30.87037037037037"/>
    <x v="1"/>
    <s v="USD"/>
    <x v="468"/>
    <n v="1496811600"/>
    <b v="0"/>
    <b v="0"/>
    <s v="film &amp; video/animation"/>
    <x v="4"/>
  </r>
  <r>
    <x v="0"/>
    <x v="53"/>
    <n v="27.908333333333335"/>
    <x v="1"/>
    <s v="USD"/>
    <x v="469"/>
    <n v="1482213600"/>
    <b v="0"/>
    <b v="1"/>
    <s v="technology/wearables"/>
    <x v="2"/>
  </r>
  <r>
    <x v="0"/>
    <x v="361"/>
    <n v="79.994818652849744"/>
    <x v="3"/>
    <s v="DKK"/>
    <x v="470"/>
    <n v="1420264800"/>
    <b v="0"/>
    <b v="0"/>
    <s v="technology/web"/>
    <x v="2"/>
  </r>
  <r>
    <x v="0"/>
    <x v="362"/>
    <n v="38.003378378378379"/>
    <x v="1"/>
    <s v="USD"/>
    <x v="471"/>
    <n v="1458450000"/>
    <b v="0"/>
    <b v="1"/>
    <s v="film &amp; video/documentary"/>
    <x v="4"/>
  </r>
  <r>
    <x v="0"/>
    <x v="0"/>
    <n v="0"/>
    <x v="1"/>
    <s v="USD"/>
    <x v="472"/>
    <n v="1369803600"/>
    <b v="0"/>
    <b v="1"/>
    <s v="theater/plays"/>
    <x v="3"/>
  </r>
  <r>
    <x v="0"/>
    <x v="363"/>
    <n v="59.990534521158132"/>
    <x v="1"/>
    <s v="USD"/>
    <x v="473"/>
    <n v="1363237200"/>
    <b v="0"/>
    <b v="0"/>
    <s v="film &amp; video/documentary"/>
    <x v="4"/>
  </r>
  <r>
    <x v="1"/>
    <x v="129"/>
    <n v="37.037634408602152"/>
    <x v="2"/>
    <s v="AUD"/>
    <x v="474"/>
    <n v="1345870800"/>
    <b v="0"/>
    <b v="1"/>
    <s v="games/video games"/>
    <x v="6"/>
  </r>
  <r>
    <x v="1"/>
    <x v="364"/>
    <n v="99.963043478260872"/>
    <x v="1"/>
    <s v="USD"/>
    <x v="72"/>
    <n v="1437454800"/>
    <b v="0"/>
    <b v="0"/>
    <s v="film &amp; video/drama"/>
    <x v="4"/>
  </r>
  <r>
    <x v="0"/>
    <x v="197"/>
    <n v="111.6774193548387"/>
    <x v="6"/>
    <s v="EUR"/>
    <x v="443"/>
    <n v="1432011600"/>
    <b v="0"/>
    <b v="0"/>
    <s v="music/rock"/>
    <x v="1"/>
  </r>
  <r>
    <x v="0"/>
    <x v="365"/>
    <n v="36.014409221902014"/>
    <x v="1"/>
    <s v="USD"/>
    <x v="475"/>
    <n v="1366347600"/>
    <b v="0"/>
    <b v="1"/>
    <s v="publishing/radio &amp; podcasts"/>
    <x v="5"/>
  </r>
  <r>
    <x v="1"/>
    <x v="366"/>
    <n v="66.010284810126578"/>
    <x v="1"/>
    <s v="USD"/>
    <x v="81"/>
    <n v="1512885600"/>
    <b v="0"/>
    <b v="1"/>
    <s v="theater/plays"/>
    <x v="3"/>
  </r>
  <r>
    <x v="0"/>
    <x v="161"/>
    <n v="44.05263157894737"/>
    <x v="1"/>
    <s v="USD"/>
    <x v="476"/>
    <n v="1369717200"/>
    <b v="0"/>
    <b v="1"/>
    <s v="technology/web"/>
    <x v="2"/>
  </r>
  <r>
    <x v="1"/>
    <x v="367"/>
    <n v="52.999726551818434"/>
    <x v="1"/>
    <s v="USD"/>
    <x v="192"/>
    <n v="1534654800"/>
    <b v="0"/>
    <b v="0"/>
    <s v="theater/plays"/>
    <x v="3"/>
  </r>
  <r>
    <x v="0"/>
    <x v="368"/>
    <n v="95"/>
    <x v="1"/>
    <s v="USD"/>
    <x v="477"/>
    <n v="1337058000"/>
    <b v="0"/>
    <b v="0"/>
    <s v="theater/plays"/>
    <x v="3"/>
  </r>
  <r>
    <x v="1"/>
    <x v="54"/>
    <n v="70.908396946564892"/>
    <x v="2"/>
    <s v="AUD"/>
    <x v="478"/>
    <n v="1529816400"/>
    <b v="0"/>
    <b v="0"/>
    <s v="film &amp; video/drama"/>
    <x v="4"/>
  </r>
  <r>
    <x v="0"/>
    <x v="369"/>
    <n v="98.060773480662988"/>
    <x v="1"/>
    <s v="USD"/>
    <x v="479"/>
    <n v="1564894800"/>
    <b v="0"/>
    <b v="0"/>
    <s v="theater/plays"/>
    <x v="3"/>
  </r>
  <r>
    <x v="1"/>
    <x v="370"/>
    <n v="53.046025104602514"/>
    <x v="1"/>
    <s v="USD"/>
    <x v="480"/>
    <n v="1404622800"/>
    <b v="0"/>
    <b v="1"/>
    <s v="games/video games"/>
    <x v="6"/>
  </r>
  <r>
    <x v="3"/>
    <x v="164"/>
    <n v="93.142857142857139"/>
    <x v="1"/>
    <s v="USD"/>
    <x v="180"/>
    <n v="1284181200"/>
    <b v="0"/>
    <b v="0"/>
    <s v="film &amp; video/television"/>
    <x v="4"/>
  </r>
  <r>
    <x v="3"/>
    <x v="371"/>
    <n v="58.945075757575758"/>
    <x v="5"/>
    <s v="CHF"/>
    <x v="481"/>
    <n v="1386741600"/>
    <b v="0"/>
    <b v="1"/>
    <s v="music/rock"/>
    <x v="1"/>
  </r>
  <r>
    <x v="0"/>
    <x v="221"/>
    <n v="36.067669172932334"/>
    <x v="0"/>
    <s v="CAD"/>
    <x v="482"/>
    <n v="1324792800"/>
    <b v="0"/>
    <b v="1"/>
    <s v="theater/plays"/>
    <x v="3"/>
  </r>
  <r>
    <x v="0"/>
    <x v="372"/>
    <n v="63.030732860520096"/>
    <x v="1"/>
    <s v="USD"/>
    <x v="194"/>
    <n v="1284354000"/>
    <b v="0"/>
    <b v="0"/>
    <s v="publishing/nonfiction"/>
    <x v="5"/>
  </r>
  <r>
    <x v="1"/>
    <x v="373"/>
    <n v="84.717948717948715"/>
    <x v="1"/>
    <s v="USD"/>
    <x v="483"/>
    <n v="1494392400"/>
    <b v="0"/>
    <b v="0"/>
    <s v="food/food trucks"/>
    <x v="0"/>
  </r>
  <r>
    <x v="0"/>
    <x v="234"/>
    <n v="62.2"/>
    <x v="1"/>
    <s v="USD"/>
    <x v="484"/>
    <n v="1519538400"/>
    <b v="0"/>
    <b v="1"/>
    <s v="film &amp; video/animation"/>
    <x v="4"/>
  </r>
  <r>
    <x v="1"/>
    <x v="374"/>
    <n v="101.97518330513255"/>
    <x v="1"/>
    <s v="USD"/>
    <x v="355"/>
    <n v="1421906400"/>
    <b v="0"/>
    <b v="1"/>
    <s v="music/rock"/>
    <x v="1"/>
  </r>
  <r>
    <x v="1"/>
    <x v="235"/>
    <n v="106.4375"/>
    <x v="1"/>
    <s v="USD"/>
    <x v="485"/>
    <n v="1555909200"/>
    <b v="0"/>
    <b v="0"/>
    <s v="theater/plays"/>
    <x v="3"/>
  </r>
  <r>
    <x v="1"/>
    <x v="375"/>
    <n v="29.975609756097562"/>
    <x v="1"/>
    <s v="USD"/>
    <x v="486"/>
    <n v="1472446800"/>
    <b v="0"/>
    <b v="1"/>
    <s v="film &amp; video/drama"/>
    <x v="4"/>
  </r>
  <r>
    <x v="0"/>
    <x v="271"/>
    <n v="85.806282722513089"/>
    <x v="1"/>
    <s v="USD"/>
    <x v="487"/>
    <n v="1342328400"/>
    <b v="0"/>
    <b v="0"/>
    <s v="film &amp; video/shorts"/>
    <x v="4"/>
  </r>
  <r>
    <x v="1"/>
    <x v="121"/>
    <n v="70.82022471910112"/>
    <x v="1"/>
    <s v="USD"/>
    <x v="488"/>
    <n v="1268114400"/>
    <b v="0"/>
    <b v="0"/>
    <s v="film &amp; video/shorts"/>
    <x v="4"/>
  </r>
  <r>
    <x v="0"/>
    <x v="376"/>
    <n v="40.998484082870135"/>
    <x v="1"/>
    <s v="USD"/>
    <x v="489"/>
    <n v="1273381200"/>
    <b v="0"/>
    <b v="0"/>
    <s v="theater/plays"/>
    <x v="3"/>
  </r>
  <r>
    <x v="0"/>
    <x v="377"/>
    <n v="28.063492063492063"/>
    <x v="1"/>
    <s v="USD"/>
    <x v="490"/>
    <n v="1290837600"/>
    <b v="0"/>
    <b v="0"/>
    <s v="technology/wearables"/>
    <x v="2"/>
  </r>
  <r>
    <x v="1"/>
    <x v="98"/>
    <n v="88.054421768707485"/>
    <x v="1"/>
    <s v="USD"/>
    <x v="312"/>
    <n v="1454306400"/>
    <b v="0"/>
    <b v="1"/>
    <s v="theater/plays"/>
    <x v="3"/>
  </r>
  <r>
    <x v="0"/>
    <x v="378"/>
    <n v="31"/>
    <x v="0"/>
    <s v="CAD"/>
    <x v="491"/>
    <n v="1457762400"/>
    <b v="0"/>
    <b v="0"/>
    <s v="film &amp; video/animation"/>
    <x v="4"/>
  </r>
  <r>
    <x v="0"/>
    <x v="175"/>
    <n v="90.337500000000006"/>
    <x v="4"/>
    <s v="GBP"/>
    <x v="492"/>
    <n v="1389074400"/>
    <b v="0"/>
    <b v="0"/>
    <s v="music/indie rock"/>
    <x v="1"/>
  </r>
  <r>
    <x v="0"/>
    <x v="352"/>
    <n v="63.777777777777779"/>
    <x v="1"/>
    <s v="USD"/>
    <x v="493"/>
    <n v="1402117200"/>
    <b v="0"/>
    <b v="0"/>
    <s v="games/video games"/>
    <x v="6"/>
  </r>
  <r>
    <x v="0"/>
    <x v="200"/>
    <n v="53.995515695067262"/>
    <x v="1"/>
    <s v="USD"/>
    <x v="494"/>
    <n v="1284440400"/>
    <b v="0"/>
    <b v="1"/>
    <s v="publishing/fiction"/>
    <x v="5"/>
  </r>
  <r>
    <x v="2"/>
    <x v="379"/>
    <n v="48.993956043956047"/>
    <x v="5"/>
    <s v="CHF"/>
    <x v="495"/>
    <n v="1388988000"/>
    <b v="0"/>
    <b v="0"/>
    <s v="games/video games"/>
    <x v="6"/>
  </r>
  <r>
    <x v="1"/>
    <x v="105"/>
    <n v="63.857142857142854"/>
    <x v="0"/>
    <s v="CAD"/>
    <x v="496"/>
    <n v="1516946400"/>
    <b v="0"/>
    <b v="0"/>
    <s v="theater/plays"/>
    <x v="3"/>
  </r>
  <r>
    <x v="1"/>
    <x v="380"/>
    <n v="82.996393146979258"/>
    <x v="4"/>
    <s v="GBP"/>
    <x v="497"/>
    <n v="1377752400"/>
    <b v="0"/>
    <b v="0"/>
    <s v="music/indie rock"/>
    <x v="1"/>
  </r>
  <r>
    <x v="0"/>
    <x v="166"/>
    <n v="55.08230452674897"/>
    <x v="1"/>
    <s v="USD"/>
    <x v="498"/>
    <n v="1534568400"/>
    <b v="0"/>
    <b v="1"/>
    <s v="film &amp; video/drama"/>
    <x v="4"/>
  </r>
  <r>
    <x v="1"/>
    <x v="381"/>
    <n v="62.044554455445542"/>
    <x v="6"/>
    <s v="EUR"/>
    <x v="499"/>
    <n v="1528606800"/>
    <b v="0"/>
    <b v="1"/>
    <s v="theater/plays"/>
    <x v="3"/>
  </r>
  <r>
    <x v="1"/>
    <x v="382"/>
    <n v="104.97857142857143"/>
    <x v="6"/>
    <s v="EUR"/>
    <x v="500"/>
    <n v="1284872400"/>
    <b v="0"/>
    <b v="0"/>
    <s v="publishing/fiction"/>
    <x v="5"/>
  </r>
  <r>
    <x v="1"/>
    <x v="383"/>
    <n v="94.044676806083643"/>
    <x v="3"/>
    <s v="DKK"/>
    <x v="501"/>
    <n v="1537592400"/>
    <b v="1"/>
    <b v="1"/>
    <s v="film &amp; video/documentary"/>
    <x v="4"/>
  </r>
  <r>
    <x v="0"/>
    <x v="384"/>
    <n v="44.007716049382715"/>
    <x v="1"/>
    <s v="USD"/>
    <x v="502"/>
    <n v="1381208400"/>
    <b v="0"/>
    <b v="0"/>
    <s v="games/mobile games"/>
    <x v="6"/>
  </r>
  <r>
    <x v="0"/>
    <x v="385"/>
    <n v="92.467532467532465"/>
    <x v="1"/>
    <s v="USD"/>
    <x v="503"/>
    <n v="1562475600"/>
    <b v="0"/>
    <b v="1"/>
    <s v="food/food trucks"/>
    <x v="0"/>
  </r>
  <r>
    <x v="1"/>
    <x v="326"/>
    <n v="57.072874493927124"/>
    <x v="1"/>
    <s v="USD"/>
    <x v="504"/>
    <n v="1527397200"/>
    <b v="0"/>
    <b v="0"/>
    <s v="photography/photography books"/>
    <x v="7"/>
  </r>
  <r>
    <x v="0"/>
    <x v="386"/>
    <n v="109.07848101265823"/>
    <x v="6"/>
    <s v="EUR"/>
    <x v="505"/>
    <n v="1436158800"/>
    <b v="0"/>
    <b v="0"/>
    <s v="games/mobile games"/>
    <x v="6"/>
  </r>
  <r>
    <x v="0"/>
    <x v="240"/>
    <n v="39.387755102040813"/>
    <x v="4"/>
    <s v="GBP"/>
    <x v="506"/>
    <n v="1456034400"/>
    <b v="0"/>
    <b v="0"/>
    <s v="music/indie rock"/>
    <x v="1"/>
  </r>
  <r>
    <x v="0"/>
    <x v="80"/>
    <n v="77.022222222222226"/>
    <x v="1"/>
    <s v="USD"/>
    <x v="507"/>
    <n v="1380171600"/>
    <b v="0"/>
    <b v="0"/>
    <s v="games/video games"/>
    <x v="6"/>
  </r>
  <r>
    <x v="1"/>
    <x v="286"/>
    <n v="92.166666666666671"/>
    <x v="1"/>
    <s v="USD"/>
    <x v="508"/>
    <n v="1453356000"/>
    <b v="0"/>
    <b v="0"/>
    <s v="music/rock"/>
    <x v="1"/>
  </r>
  <r>
    <x v="0"/>
    <x v="387"/>
    <n v="61.007063197026021"/>
    <x v="1"/>
    <s v="USD"/>
    <x v="509"/>
    <n v="1578981600"/>
    <b v="0"/>
    <b v="0"/>
    <s v="theater/plays"/>
    <x v="3"/>
  </r>
  <r>
    <x v="1"/>
    <x v="39"/>
    <n v="78.068181818181813"/>
    <x v="1"/>
    <s v="USD"/>
    <x v="510"/>
    <n v="1537419600"/>
    <b v="0"/>
    <b v="1"/>
    <s v="theater/plays"/>
    <x v="3"/>
  </r>
  <r>
    <x v="1"/>
    <x v="388"/>
    <n v="80.75"/>
    <x v="1"/>
    <s v="USD"/>
    <x v="511"/>
    <n v="1423202400"/>
    <b v="0"/>
    <b v="0"/>
    <s v="film &amp; video/drama"/>
    <x v="4"/>
  </r>
  <r>
    <x v="1"/>
    <x v="389"/>
    <n v="59.991289782244557"/>
    <x v="1"/>
    <s v="USD"/>
    <x v="512"/>
    <n v="1460610000"/>
    <b v="0"/>
    <b v="0"/>
    <s v="theater/plays"/>
    <x v="3"/>
  </r>
  <r>
    <x v="1"/>
    <x v="390"/>
    <n v="110.03018372703411"/>
    <x v="1"/>
    <s v="USD"/>
    <x v="513"/>
    <n v="1370494800"/>
    <b v="0"/>
    <b v="0"/>
    <s v="technology/wearables"/>
    <x v="2"/>
  </r>
  <r>
    <x v="3"/>
    <x v="49"/>
    <n v="4"/>
    <x v="5"/>
    <s v="CHF"/>
    <x v="514"/>
    <n v="1332306000"/>
    <b v="0"/>
    <b v="0"/>
    <s v="music/indie rock"/>
    <x v="1"/>
  </r>
  <r>
    <x v="0"/>
    <x v="391"/>
    <n v="37.99856063332134"/>
    <x v="2"/>
    <s v="AUD"/>
    <x v="515"/>
    <n v="1422511200"/>
    <b v="0"/>
    <b v="1"/>
    <s v="technology/web"/>
    <x v="2"/>
  </r>
  <r>
    <x v="0"/>
    <x v="45"/>
    <n v="96.369565217391298"/>
    <x v="1"/>
    <s v="USD"/>
    <x v="516"/>
    <n v="1480312800"/>
    <b v="0"/>
    <b v="0"/>
    <s v="theater/plays"/>
    <x v="3"/>
  </r>
  <r>
    <x v="0"/>
    <x v="392"/>
    <n v="72.978599221789878"/>
    <x v="1"/>
    <s v="USD"/>
    <x v="517"/>
    <n v="1294034400"/>
    <b v="0"/>
    <b v="0"/>
    <s v="music/rock"/>
    <x v="1"/>
  </r>
  <r>
    <x v="1"/>
    <x v="353"/>
    <n v="26.007220216606498"/>
    <x v="0"/>
    <s v="CAD"/>
    <x v="518"/>
    <n v="1482645600"/>
    <b v="0"/>
    <b v="0"/>
    <s v="music/indie rock"/>
    <x v="1"/>
  </r>
  <r>
    <x v="1"/>
    <x v="18"/>
    <n v="104.36296296296297"/>
    <x v="3"/>
    <s v="DKK"/>
    <x v="519"/>
    <n v="1399093200"/>
    <b v="0"/>
    <b v="0"/>
    <s v="music/rock"/>
    <x v="1"/>
  </r>
  <r>
    <x v="1"/>
    <x v="393"/>
    <n v="102.18852459016394"/>
    <x v="1"/>
    <s v="USD"/>
    <x v="520"/>
    <n v="1315890000"/>
    <b v="0"/>
    <b v="1"/>
    <s v="publishing/translations"/>
    <x v="5"/>
  </r>
  <r>
    <x v="1"/>
    <x v="394"/>
    <n v="54.117647058823529"/>
    <x v="1"/>
    <s v="USD"/>
    <x v="521"/>
    <n v="1444021200"/>
    <b v="0"/>
    <b v="1"/>
    <s v="film &amp; video/science fiction"/>
    <x v="4"/>
  </r>
  <r>
    <x v="1"/>
    <x v="105"/>
    <n v="63.222222222222221"/>
    <x v="1"/>
    <s v="USD"/>
    <x v="522"/>
    <n v="1460005200"/>
    <b v="0"/>
    <b v="0"/>
    <s v="theater/plays"/>
    <x v="3"/>
  </r>
  <r>
    <x v="1"/>
    <x v="395"/>
    <n v="104.03228962818004"/>
    <x v="1"/>
    <s v="USD"/>
    <x v="523"/>
    <n v="1470718800"/>
    <b v="0"/>
    <b v="0"/>
    <s v="theater/plays"/>
    <x v="3"/>
  </r>
  <r>
    <x v="1"/>
    <x v="396"/>
    <n v="49.994334277620396"/>
    <x v="1"/>
    <s v="USD"/>
    <x v="524"/>
    <n v="1325052000"/>
    <b v="0"/>
    <b v="0"/>
    <s v="film &amp; video/animation"/>
    <x v="4"/>
  </r>
  <r>
    <x v="1"/>
    <x v="40"/>
    <n v="56.015151515151516"/>
    <x v="5"/>
    <s v="CHF"/>
    <x v="525"/>
    <n v="1319000400"/>
    <b v="0"/>
    <b v="0"/>
    <s v="theater/plays"/>
    <x v="3"/>
  </r>
  <r>
    <x v="0"/>
    <x v="150"/>
    <n v="48.807692307692307"/>
    <x v="5"/>
    <s v="CHF"/>
    <x v="188"/>
    <n v="1552539600"/>
    <b v="0"/>
    <b v="0"/>
    <s v="music/rock"/>
    <x v="1"/>
  </r>
  <r>
    <x v="1"/>
    <x v="72"/>
    <n v="60.082352941176474"/>
    <x v="2"/>
    <s v="AUD"/>
    <x v="526"/>
    <n v="1543816800"/>
    <b v="0"/>
    <b v="0"/>
    <s v="film &amp; video/documentary"/>
    <x v="4"/>
  </r>
  <r>
    <x v="0"/>
    <x v="397"/>
    <n v="78.990502793296088"/>
    <x v="1"/>
    <s v="USD"/>
    <x v="527"/>
    <n v="1427086800"/>
    <b v="0"/>
    <b v="0"/>
    <s v="theater/plays"/>
    <x v="3"/>
  </r>
  <r>
    <x v="1"/>
    <x v="398"/>
    <n v="53.99499443826474"/>
    <x v="1"/>
    <s v="USD"/>
    <x v="528"/>
    <n v="1323064800"/>
    <b v="0"/>
    <b v="0"/>
    <s v="theater/plays"/>
    <x v="3"/>
  </r>
  <r>
    <x v="0"/>
    <x v="95"/>
    <n v="111.45945945945945"/>
    <x v="1"/>
    <s v="USD"/>
    <x v="522"/>
    <n v="1458277200"/>
    <b v="0"/>
    <b v="1"/>
    <s v="music/electric music"/>
    <x v="1"/>
  </r>
  <r>
    <x v="1"/>
    <x v="146"/>
    <n v="60.922131147540981"/>
    <x v="1"/>
    <s v="USD"/>
    <x v="529"/>
    <n v="1405141200"/>
    <b v="0"/>
    <b v="0"/>
    <s v="music/rock"/>
    <x v="1"/>
  </r>
  <r>
    <x v="1"/>
    <x v="399"/>
    <n v="26.0015444015444"/>
    <x v="1"/>
    <s v="USD"/>
    <x v="530"/>
    <n v="1283058000"/>
    <b v="0"/>
    <b v="0"/>
    <s v="theater/plays"/>
    <x v="3"/>
  </r>
  <r>
    <x v="1"/>
    <x v="400"/>
    <n v="80.993208828522924"/>
    <x v="6"/>
    <s v="EUR"/>
    <x v="531"/>
    <n v="1295762400"/>
    <b v="0"/>
    <b v="0"/>
    <s v="film &amp; video/animation"/>
    <x v="4"/>
  </r>
  <r>
    <x v="1"/>
    <x v="401"/>
    <n v="34.995963302752294"/>
    <x v="1"/>
    <s v="USD"/>
    <x v="515"/>
    <n v="1419573600"/>
    <b v="0"/>
    <b v="1"/>
    <s v="music/rock"/>
    <x v="1"/>
  </r>
  <r>
    <x v="0"/>
    <x v="164"/>
    <n v="94.142857142857139"/>
    <x v="6"/>
    <s v="EUR"/>
    <x v="532"/>
    <n v="1438750800"/>
    <b v="0"/>
    <b v="0"/>
    <s v="film &amp; video/shorts"/>
    <x v="4"/>
  </r>
  <r>
    <x v="3"/>
    <x v="115"/>
    <n v="52.085106382978722"/>
    <x v="1"/>
    <s v="USD"/>
    <x v="533"/>
    <n v="1444798800"/>
    <b v="0"/>
    <b v="1"/>
    <s v="music/rock"/>
    <x v="1"/>
  </r>
  <r>
    <x v="1"/>
    <x v="402"/>
    <n v="24.986666666666668"/>
    <x v="1"/>
    <s v="USD"/>
    <x v="409"/>
    <n v="1399179600"/>
    <b v="0"/>
    <b v="0"/>
    <s v="journalism/audio"/>
    <x v="8"/>
  </r>
  <r>
    <x v="1"/>
    <x v="358"/>
    <n v="69.215277777777771"/>
    <x v="1"/>
    <s v="USD"/>
    <x v="534"/>
    <n v="1576562400"/>
    <b v="0"/>
    <b v="1"/>
    <s v="food/food trucks"/>
    <x v="0"/>
  </r>
  <r>
    <x v="0"/>
    <x v="21"/>
    <n v="93.944444444444443"/>
    <x v="1"/>
    <s v="USD"/>
    <x v="53"/>
    <n v="1400821200"/>
    <b v="0"/>
    <b v="1"/>
    <s v="theater/plays"/>
    <x v="3"/>
  </r>
  <r>
    <x v="0"/>
    <x v="251"/>
    <n v="98.40625"/>
    <x v="1"/>
    <s v="USD"/>
    <x v="535"/>
    <n v="1510984800"/>
    <b v="0"/>
    <b v="0"/>
    <s v="theater/plays"/>
    <x v="3"/>
  </r>
  <r>
    <x v="3"/>
    <x v="95"/>
    <n v="41.783783783783782"/>
    <x v="1"/>
    <s v="USD"/>
    <x v="536"/>
    <n v="1302066000"/>
    <b v="0"/>
    <b v="0"/>
    <s v="music/jazz"/>
    <x v="1"/>
  </r>
  <r>
    <x v="0"/>
    <x v="242"/>
    <n v="65.991836734693877"/>
    <x v="1"/>
    <s v="USD"/>
    <x v="537"/>
    <n v="1322978400"/>
    <b v="0"/>
    <b v="0"/>
    <s v="film &amp; video/science fiction"/>
    <x v="4"/>
  </r>
  <r>
    <x v="1"/>
    <x v="215"/>
    <n v="72.05747126436782"/>
    <x v="1"/>
    <s v="USD"/>
    <x v="538"/>
    <n v="1313730000"/>
    <b v="0"/>
    <b v="0"/>
    <s v="music/jazz"/>
    <x v="1"/>
  </r>
  <r>
    <x v="1"/>
    <x v="403"/>
    <n v="48.003209242618745"/>
    <x v="1"/>
    <s v="USD"/>
    <x v="539"/>
    <n v="1394085600"/>
    <b v="0"/>
    <b v="0"/>
    <s v="theater/plays"/>
    <x v="3"/>
  </r>
  <r>
    <x v="0"/>
    <x v="83"/>
    <n v="54.098591549295776"/>
    <x v="1"/>
    <s v="USD"/>
    <x v="540"/>
    <n v="1305349200"/>
    <b v="0"/>
    <b v="0"/>
    <s v="technology/web"/>
    <x v="2"/>
  </r>
  <r>
    <x v="0"/>
    <x v="344"/>
    <n v="107.88095238095238"/>
    <x v="1"/>
    <s v="USD"/>
    <x v="505"/>
    <n v="1434344400"/>
    <b v="0"/>
    <b v="1"/>
    <s v="games/video games"/>
    <x v="6"/>
  </r>
  <r>
    <x v="1"/>
    <x v="404"/>
    <n v="67.034103410341032"/>
    <x v="1"/>
    <s v="USD"/>
    <x v="541"/>
    <n v="1331186400"/>
    <b v="0"/>
    <b v="0"/>
    <s v="film &amp; video/documentary"/>
    <x v="4"/>
  </r>
  <r>
    <x v="1"/>
    <x v="405"/>
    <n v="64.01425914445133"/>
    <x v="1"/>
    <s v="USD"/>
    <x v="542"/>
    <n v="1336539600"/>
    <b v="0"/>
    <b v="0"/>
    <s v="technology/web"/>
    <x v="2"/>
  </r>
  <r>
    <x v="1"/>
    <x v="158"/>
    <n v="96.066176470588232"/>
    <x v="1"/>
    <s v="USD"/>
    <x v="543"/>
    <n v="1269752400"/>
    <b v="0"/>
    <b v="0"/>
    <s v="publishing/translations"/>
    <x v="5"/>
  </r>
  <r>
    <x v="1"/>
    <x v="406"/>
    <n v="51.184615384615384"/>
    <x v="1"/>
    <s v="USD"/>
    <x v="544"/>
    <n v="1291615200"/>
    <b v="0"/>
    <b v="0"/>
    <s v="music/rock"/>
    <x v="1"/>
  </r>
  <r>
    <x v="0"/>
    <x v="388"/>
    <n v="43.92307692307692"/>
    <x v="0"/>
    <s v="CAD"/>
    <x v="35"/>
    <n v="1552366800"/>
    <b v="0"/>
    <b v="1"/>
    <s v="food/food trucks"/>
    <x v="0"/>
  </r>
  <r>
    <x v="0"/>
    <x v="407"/>
    <n v="91.021198830409361"/>
    <x v="4"/>
    <s v="GBP"/>
    <x v="152"/>
    <n v="1272171600"/>
    <b v="0"/>
    <b v="0"/>
    <s v="theater/plays"/>
    <x v="3"/>
  </r>
  <r>
    <x v="0"/>
    <x v="408"/>
    <n v="50.127450980392155"/>
    <x v="1"/>
    <s v="USD"/>
    <x v="545"/>
    <n v="1436677200"/>
    <b v="0"/>
    <b v="0"/>
    <s v="film &amp; video/documentary"/>
    <x v="4"/>
  </r>
  <r>
    <x v="0"/>
    <x v="99"/>
    <n v="67.720930232558146"/>
    <x v="2"/>
    <s v="AUD"/>
    <x v="546"/>
    <n v="1420092000"/>
    <b v="0"/>
    <b v="0"/>
    <s v="publishing/radio &amp; podcasts"/>
    <x v="5"/>
  </r>
  <r>
    <x v="1"/>
    <x v="408"/>
    <n v="61.03921568627451"/>
    <x v="1"/>
    <s v="USD"/>
    <x v="547"/>
    <n v="1279947600"/>
    <b v="0"/>
    <b v="0"/>
    <s v="games/video games"/>
    <x v="6"/>
  </r>
  <r>
    <x v="0"/>
    <x v="259"/>
    <n v="80.011857707509876"/>
    <x v="1"/>
    <s v="USD"/>
    <x v="548"/>
    <n v="1402203600"/>
    <b v="0"/>
    <b v="0"/>
    <s v="theater/plays"/>
    <x v="3"/>
  </r>
  <r>
    <x v="1"/>
    <x v="409"/>
    <n v="47.001497753369947"/>
    <x v="1"/>
    <s v="USD"/>
    <x v="549"/>
    <n v="1396933200"/>
    <b v="0"/>
    <b v="0"/>
    <s v="film &amp; video/animation"/>
    <x v="4"/>
  </r>
  <r>
    <x v="0"/>
    <x v="144"/>
    <n v="71.127388535031841"/>
    <x v="1"/>
    <s v="USD"/>
    <x v="550"/>
    <n v="1467262800"/>
    <b v="0"/>
    <b v="1"/>
    <s v="theater/plays"/>
    <x v="3"/>
  </r>
  <r>
    <x v="1"/>
    <x v="410"/>
    <n v="89.99079189686924"/>
    <x v="1"/>
    <s v="USD"/>
    <x v="551"/>
    <n v="1270530000"/>
    <b v="0"/>
    <b v="1"/>
    <s v="theater/plays"/>
    <x v="3"/>
  </r>
  <r>
    <x v="0"/>
    <x v="236"/>
    <n v="43.032786885245905"/>
    <x v="1"/>
    <s v="USD"/>
    <x v="552"/>
    <n v="1457762400"/>
    <b v="0"/>
    <b v="1"/>
    <s v="film &amp; video/drama"/>
    <x v="4"/>
  </r>
  <r>
    <x v="1"/>
    <x v="411"/>
    <n v="67.997714808043881"/>
    <x v="1"/>
    <s v="USD"/>
    <x v="462"/>
    <n v="1575525600"/>
    <b v="0"/>
    <b v="0"/>
    <s v="theater/plays"/>
    <x v="3"/>
  </r>
  <r>
    <x v="1"/>
    <x v="412"/>
    <n v="73.004566210045667"/>
    <x v="6"/>
    <s v="EUR"/>
    <x v="553"/>
    <n v="1279083600"/>
    <b v="0"/>
    <b v="0"/>
    <s v="music/rock"/>
    <x v="1"/>
  </r>
  <r>
    <x v="0"/>
    <x v="172"/>
    <n v="62.341463414634148"/>
    <x v="3"/>
    <s v="DKK"/>
    <x v="554"/>
    <n v="1424412000"/>
    <b v="0"/>
    <b v="0"/>
    <s v="film &amp; video/documentary"/>
    <x v="4"/>
  </r>
  <r>
    <x v="0"/>
    <x v="49"/>
    <n v="5"/>
    <x v="4"/>
    <s v="GBP"/>
    <x v="555"/>
    <n v="1376197200"/>
    <b v="0"/>
    <b v="0"/>
    <s v="food/food trucks"/>
    <x v="0"/>
  </r>
  <r>
    <x v="1"/>
    <x v="346"/>
    <n v="67.103092783505161"/>
    <x v="1"/>
    <s v="USD"/>
    <x v="548"/>
    <n v="1402894800"/>
    <b v="1"/>
    <b v="0"/>
    <s v="technology/wearables"/>
    <x v="2"/>
  </r>
  <r>
    <x v="1"/>
    <x v="413"/>
    <n v="79.978947368421046"/>
    <x v="1"/>
    <s v="USD"/>
    <x v="62"/>
    <n v="1434430800"/>
    <b v="0"/>
    <b v="0"/>
    <s v="theater/plays"/>
    <x v="3"/>
  </r>
  <r>
    <x v="1"/>
    <x v="408"/>
    <n v="62.176470588235297"/>
    <x v="1"/>
    <s v="USD"/>
    <x v="556"/>
    <n v="1557896400"/>
    <b v="0"/>
    <b v="0"/>
    <s v="theater/plays"/>
    <x v="3"/>
  </r>
  <r>
    <x v="1"/>
    <x v="414"/>
    <n v="53.005950297514879"/>
    <x v="1"/>
    <s v="USD"/>
    <x v="557"/>
    <n v="1297490400"/>
    <b v="0"/>
    <b v="0"/>
    <s v="theater/plays"/>
    <x v="3"/>
  </r>
  <r>
    <x v="1"/>
    <x v="37"/>
    <n v="57.738317757009348"/>
    <x v="1"/>
    <s v="USD"/>
    <x v="27"/>
    <n v="1447394400"/>
    <b v="0"/>
    <b v="0"/>
    <s v="publishing/nonfiction"/>
    <x v="5"/>
  </r>
  <r>
    <x v="1"/>
    <x v="415"/>
    <n v="40.03125"/>
    <x v="4"/>
    <s v="GBP"/>
    <x v="558"/>
    <n v="1458277200"/>
    <b v="0"/>
    <b v="0"/>
    <s v="music/rock"/>
    <x v="1"/>
  </r>
  <r>
    <x v="1"/>
    <x v="416"/>
    <n v="81.016591928251117"/>
    <x v="1"/>
    <s v="USD"/>
    <x v="559"/>
    <n v="1395723600"/>
    <b v="0"/>
    <b v="0"/>
    <s v="food/food trucks"/>
    <x v="0"/>
  </r>
  <r>
    <x v="1"/>
    <x v="417"/>
    <n v="35.047468354430379"/>
    <x v="1"/>
    <s v="USD"/>
    <x v="426"/>
    <n v="1552197600"/>
    <b v="0"/>
    <b v="1"/>
    <s v="music/jazz"/>
    <x v="1"/>
  </r>
  <r>
    <x v="1"/>
    <x v="124"/>
    <n v="102.92307692307692"/>
    <x v="1"/>
    <s v="USD"/>
    <x v="560"/>
    <n v="1549087200"/>
    <b v="0"/>
    <b v="0"/>
    <s v="film &amp; video/science fiction"/>
    <x v="4"/>
  </r>
  <r>
    <x v="1"/>
    <x v="418"/>
    <n v="27.998126756166094"/>
    <x v="1"/>
    <s v="USD"/>
    <x v="561"/>
    <n v="1356847200"/>
    <b v="0"/>
    <b v="0"/>
    <s v="theater/plays"/>
    <x v="3"/>
  </r>
  <r>
    <x v="3"/>
    <x v="27"/>
    <n v="75.733333333333334"/>
    <x v="1"/>
    <s v="USD"/>
    <x v="562"/>
    <n v="1375765200"/>
    <b v="0"/>
    <b v="0"/>
    <s v="theater/plays"/>
    <x v="3"/>
  </r>
  <r>
    <x v="1"/>
    <x v="325"/>
    <n v="45.026041666666664"/>
    <x v="1"/>
    <s v="USD"/>
    <x v="563"/>
    <n v="1289800800"/>
    <b v="0"/>
    <b v="0"/>
    <s v="music/electric music"/>
    <x v="1"/>
  </r>
  <r>
    <x v="1"/>
    <x v="150"/>
    <n v="73.615384615384613"/>
    <x v="0"/>
    <s v="CAD"/>
    <x v="564"/>
    <n v="1504501200"/>
    <b v="0"/>
    <b v="0"/>
    <s v="theater/plays"/>
    <x v="3"/>
  </r>
  <r>
    <x v="1"/>
    <x v="419"/>
    <n v="56.991701244813278"/>
    <x v="1"/>
    <s v="USD"/>
    <x v="565"/>
    <n v="1485669600"/>
    <b v="0"/>
    <b v="0"/>
    <s v="theater/plays"/>
    <x v="3"/>
  </r>
  <r>
    <x v="1"/>
    <x v="73"/>
    <n v="85.223529411764702"/>
    <x v="6"/>
    <s v="EUR"/>
    <x v="566"/>
    <n v="1462770000"/>
    <b v="0"/>
    <b v="0"/>
    <s v="theater/plays"/>
    <x v="3"/>
  </r>
  <r>
    <x v="1"/>
    <x v="202"/>
    <n v="50.962184873949582"/>
    <x v="4"/>
    <s v="GBP"/>
    <x v="567"/>
    <n v="1379739600"/>
    <b v="0"/>
    <b v="1"/>
    <s v="music/indie rock"/>
    <x v="1"/>
  </r>
  <r>
    <x v="1"/>
    <x v="12"/>
    <n v="63.563636363636363"/>
    <x v="1"/>
    <s v="USD"/>
    <x v="568"/>
    <n v="1402722000"/>
    <b v="0"/>
    <b v="0"/>
    <s v="theater/plays"/>
    <x v="3"/>
  </r>
  <r>
    <x v="0"/>
    <x v="420"/>
    <n v="80.999165275459092"/>
    <x v="1"/>
    <s v="USD"/>
    <x v="569"/>
    <n v="1369285200"/>
    <b v="0"/>
    <b v="0"/>
    <s v="publishing/nonfiction"/>
    <x v="5"/>
  </r>
  <r>
    <x v="0"/>
    <x v="355"/>
    <n v="86.044753086419746"/>
    <x v="1"/>
    <s v="USD"/>
    <x v="570"/>
    <n v="1304744400"/>
    <b v="1"/>
    <b v="1"/>
    <s v="theater/plays"/>
    <x v="3"/>
  </r>
  <r>
    <x v="1"/>
    <x v="58"/>
    <n v="90.0390625"/>
    <x v="2"/>
    <s v="AUD"/>
    <x v="571"/>
    <n v="1468299600"/>
    <b v="0"/>
    <b v="0"/>
    <s v="photography/photography books"/>
    <x v="7"/>
  </r>
  <r>
    <x v="1"/>
    <x v="421"/>
    <n v="74.006063432835816"/>
    <x v="1"/>
    <s v="USD"/>
    <x v="572"/>
    <n v="1474174800"/>
    <b v="0"/>
    <b v="0"/>
    <s v="theater/plays"/>
    <x v="3"/>
  </r>
  <r>
    <x v="0"/>
    <x v="251"/>
    <n v="92.4375"/>
    <x v="1"/>
    <s v="USD"/>
    <x v="573"/>
    <n v="1526014800"/>
    <b v="0"/>
    <b v="0"/>
    <s v="music/indie rock"/>
    <x v="1"/>
  </r>
  <r>
    <x v="1"/>
    <x v="422"/>
    <n v="55.999257333828446"/>
    <x v="4"/>
    <s v="GBP"/>
    <x v="574"/>
    <n v="1437454800"/>
    <b v="0"/>
    <b v="0"/>
    <s v="theater/plays"/>
    <x v="3"/>
  </r>
  <r>
    <x v="1"/>
    <x v="423"/>
    <n v="32.983796296296298"/>
    <x v="1"/>
    <s v="USD"/>
    <x v="511"/>
    <n v="1422684000"/>
    <b v="0"/>
    <b v="0"/>
    <s v="photography/photography books"/>
    <x v="7"/>
  </r>
  <r>
    <x v="0"/>
    <x v="197"/>
    <n v="93.596774193548384"/>
    <x v="1"/>
    <s v="USD"/>
    <x v="575"/>
    <n v="1581314400"/>
    <b v="0"/>
    <b v="0"/>
    <s v="theater/plays"/>
    <x v="3"/>
  </r>
  <r>
    <x v="1"/>
    <x v="288"/>
    <n v="69.867724867724874"/>
    <x v="1"/>
    <s v="USD"/>
    <x v="576"/>
    <n v="1286427600"/>
    <b v="0"/>
    <b v="1"/>
    <s v="theater/plays"/>
    <x v="3"/>
  </r>
  <r>
    <x v="1"/>
    <x v="110"/>
    <n v="72.129870129870127"/>
    <x v="4"/>
    <s v="GBP"/>
    <x v="577"/>
    <n v="1278738000"/>
    <b v="1"/>
    <b v="0"/>
    <s v="food/food trucks"/>
    <x v="0"/>
  </r>
  <r>
    <x v="1"/>
    <x v="87"/>
    <n v="30.041666666666668"/>
    <x v="1"/>
    <s v="USD"/>
    <x v="578"/>
    <n v="1286427600"/>
    <b v="0"/>
    <b v="0"/>
    <s v="music/indie rock"/>
    <x v="1"/>
  </r>
  <r>
    <x v="0"/>
    <x v="424"/>
    <n v="73.968000000000004"/>
    <x v="1"/>
    <s v="USD"/>
    <x v="579"/>
    <n v="1467954000"/>
    <b v="0"/>
    <b v="1"/>
    <s v="theater/plays"/>
    <x v="3"/>
  </r>
  <r>
    <x v="3"/>
    <x v="215"/>
    <n v="68.65517241379311"/>
    <x v="1"/>
    <s v="USD"/>
    <x v="580"/>
    <n v="1557637200"/>
    <b v="0"/>
    <b v="1"/>
    <s v="theater/plays"/>
    <x v="3"/>
  </r>
  <r>
    <x v="1"/>
    <x v="425"/>
    <n v="59.992164544564154"/>
    <x v="1"/>
    <s v="USD"/>
    <x v="581"/>
    <n v="1553922000"/>
    <b v="0"/>
    <b v="0"/>
    <s v="theater/plays"/>
    <x v="3"/>
  </r>
  <r>
    <x v="2"/>
    <x v="426"/>
    <n v="111.15827338129496"/>
    <x v="1"/>
    <s v="USD"/>
    <x v="582"/>
    <n v="1416463200"/>
    <b v="0"/>
    <b v="0"/>
    <s v="theater/plays"/>
    <x v="3"/>
  </r>
  <r>
    <x v="0"/>
    <x v="339"/>
    <n v="53.038095238095238"/>
    <x v="1"/>
    <s v="USD"/>
    <x v="336"/>
    <n v="1447221600"/>
    <b v="0"/>
    <b v="0"/>
    <s v="film &amp; video/animation"/>
    <x v="4"/>
  </r>
  <r>
    <x v="3"/>
    <x v="427"/>
    <n v="55.985524728588658"/>
    <x v="1"/>
    <s v="USD"/>
    <x v="583"/>
    <n v="1491627600"/>
    <b v="0"/>
    <b v="0"/>
    <s v="film &amp; video/television"/>
    <x v="4"/>
  </r>
  <r>
    <x v="1"/>
    <x v="428"/>
    <n v="69.986760812003524"/>
    <x v="1"/>
    <s v="USD"/>
    <x v="584"/>
    <n v="1363150800"/>
    <b v="0"/>
    <b v="0"/>
    <s v="film &amp; video/television"/>
    <x v="4"/>
  </r>
  <r>
    <x v="0"/>
    <x v="429"/>
    <n v="48.998079877112133"/>
    <x v="3"/>
    <s v="DKK"/>
    <x v="585"/>
    <n v="1330754400"/>
    <b v="0"/>
    <b v="1"/>
    <s v="film &amp; video/animation"/>
    <x v="4"/>
  </r>
  <r>
    <x v="0"/>
    <x v="167"/>
    <n v="103.84615384615384"/>
    <x v="1"/>
    <s v="USD"/>
    <x v="586"/>
    <n v="1479794400"/>
    <b v="0"/>
    <b v="0"/>
    <s v="theater/plays"/>
    <x v="3"/>
  </r>
  <r>
    <x v="0"/>
    <x v="115"/>
    <n v="99.127659574468083"/>
    <x v="1"/>
    <s v="USD"/>
    <x v="587"/>
    <n v="1281243600"/>
    <b v="0"/>
    <b v="1"/>
    <s v="theater/plays"/>
    <x v="3"/>
  </r>
  <r>
    <x v="2"/>
    <x v="430"/>
    <n v="107.37777777777778"/>
    <x v="1"/>
    <s v="USD"/>
    <x v="588"/>
    <n v="1532754000"/>
    <b v="0"/>
    <b v="1"/>
    <s v="film &amp; video/drama"/>
    <x v="4"/>
  </r>
  <r>
    <x v="0"/>
    <x v="431"/>
    <n v="76.922178988326849"/>
    <x v="1"/>
    <s v="USD"/>
    <x v="589"/>
    <n v="1453356000"/>
    <b v="0"/>
    <b v="0"/>
    <s v="theater/plays"/>
    <x v="3"/>
  </r>
  <r>
    <x v="1"/>
    <x v="346"/>
    <n v="58.128865979381445"/>
    <x v="5"/>
    <s v="CHF"/>
    <x v="590"/>
    <n v="1489986000"/>
    <b v="0"/>
    <b v="0"/>
    <s v="theater/plays"/>
    <x v="3"/>
  </r>
  <r>
    <x v="1"/>
    <x v="30"/>
    <n v="103.73643410852713"/>
    <x v="0"/>
    <s v="CAD"/>
    <x v="591"/>
    <n v="1545804000"/>
    <b v="0"/>
    <b v="0"/>
    <s v="technology/wearables"/>
    <x v="2"/>
  </r>
  <r>
    <x v="1"/>
    <x v="432"/>
    <n v="87.962666666666664"/>
    <x v="1"/>
    <s v="USD"/>
    <x v="592"/>
    <n v="1489899600"/>
    <b v="0"/>
    <b v="0"/>
    <s v="theater/plays"/>
    <x v="3"/>
  </r>
  <r>
    <x v="0"/>
    <x v="433"/>
    <n v="28"/>
    <x v="0"/>
    <s v="CAD"/>
    <x v="593"/>
    <n v="1546495200"/>
    <b v="0"/>
    <b v="0"/>
    <s v="theater/plays"/>
    <x v="3"/>
  </r>
  <r>
    <x v="0"/>
    <x v="434"/>
    <n v="37.999361294443261"/>
    <x v="1"/>
    <s v="USD"/>
    <x v="594"/>
    <n v="1539752400"/>
    <b v="0"/>
    <b v="1"/>
    <s v="music/rock"/>
    <x v="1"/>
  </r>
  <r>
    <x v="0"/>
    <x v="435"/>
    <n v="29.999313893653515"/>
    <x v="1"/>
    <s v="USD"/>
    <x v="595"/>
    <n v="1364101200"/>
    <b v="0"/>
    <b v="0"/>
    <s v="games/video games"/>
    <x v="6"/>
  </r>
  <r>
    <x v="0"/>
    <x v="6"/>
    <n v="103.5"/>
    <x v="1"/>
    <s v="USD"/>
    <x v="596"/>
    <n v="1525323600"/>
    <b v="0"/>
    <b v="0"/>
    <s v="publishing/translations"/>
    <x v="5"/>
  </r>
  <r>
    <x v="3"/>
    <x v="419"/>
    <n v="85.994467496542185"/>
    <x v="1"/>
    <s v="USD"/>
    <x v="597"/>
    <n v="1500872400"/>
    <b v="1"/>
    <b v="0"/>
    <s v="food/food trucks"/>
    <x v="0"/>
  </r>
  <r>
    <x v="0"/>
    <x v="436"/>
    <n v="98.011627906976742"/>
    <x v="5"/>
    <s v="CHF"/>
    <x v="598"/>
    <n v="1288501200"/>
    <b v="1"/>
    <b v="1"/>
    <s v="theater/plays"/>
    <x v="3"/>
  </r>
  <r>
    <x v="0"/>
    <x v="49"/>
    <n v="2"/>
    <x v="1"/>
    <s v="USD"/>
    <x v="599"/>
    <n v="1407128400"/>
    <b v="0"/>
    <b v="0"/>
    <s v="music/jazz"/>
    <x v="1"/>
  </r>
  <r>
    <x v="0"/>
    <x v="437"/>
    <n v="44.994570837642193"/>
    <x v="6"/>
    <s v="EUR"/>
    <x v="600"/>
    <n v="1394344800"/>
    <b v="0"/>
    <b v="0"/>
    <s v="film &amp; video/shorts"/>
    <x v="4"/>
  </r>
  <r>
    <x v="1"/>
    <x v="438"/>
    <n v="31.012224938875306"/>
    <x v="1"/>
    <s v="USD"/>
    <x v="601"/>
    <n v="1474088400"/>
    <b v="0"/>
    <b v="0"/>
    <s v="technology/web"/>
    <x v="2"/>
  </r>
  <r>
    <x v="1"/>
    <x v="439"/>
    <n v="59.970085470085472"/>
    <x v="1"/>
    <s v="USD"/>
    <x v="602"/>
    <n v="1460264400"/>
    <b v="0"/>
    <b v="0"/>
    <s v="technology/web"/>
    <x v="2"/>
  </r>
  <r>
    <x v="1"/>
    <x v="440"/>
    <n v="58.9973474801061"/>
    <x v="1"/>
    <s v="USD"/>
    <x v="335"/>
    <n v="1440824400"/>
    <b v="0"/>
    <b v="0"/>
    <s v="music/metal"/>
    <x v="1"/>
  </r>
  <r>
    <x v="1"/>
    <x v="441"/>
    <n v="50.045454545454547"/>
    <x v="1"/>
    <s v="USD"/>
    <x v="603"/>
    <n v="1489554000"/>
    <b v="1"/>
    <b v="0"/>
    <s v="photography/photography books"/>
    <x v="7"/>
  </r>
  <r>
    <x v="0"/>
    <x v="442"/>
    <n v="98.966269841269835"/>
    <x v="2"/>
    <s v="AUD"/>
    <x v="604"/>
    <n v="1514872800"/>
    <b v="0"/>
    <b v="0"/>
    <s v="food/food trucks"/>
    <x v="0"/>
  </r>
  <r>
    <x v="0"/>
    <x v="443"/>
    <n v="58.857142857142854"/>
    <x v="1"/>
    <s v="USD"/>
    <x v="605"/>
    <n v="1515736800"/>
    <b v="0"/>
    <b v="0"/>
    <s v="film &amp; video/science fiction"/>
    <x v="4"/>
  </r>
  <r>
    <x v="3"/>
    <x v="444"/>
    <n v="81.010256410256417"/>
    <x v="1"/>
    <s v="USD"/>
    <x v="606"/>
    <n v="1442898000"/>
    <b v="0"/>
    <b v="0"/>
    <s v="music/rock"/>
    <x v="1"/>
  </r>
  <r>
    <x v="0"/>
    <x v="424"/>
    <n v="76.013333333333335"/>
    <x v="4"/>
    <s v="GBP"/>
    <x v="65"/>
    <n v="1296194400"/>
    <b v="0"/>
    <b v="0"/>
    <s v="film &amp; video/documentary"/>
    <x v="4"/>
  </r>
  <r>
    <x v="0"/>
    <x v="385"/>
    <n v="96.597402597402592"/>
    <x v="1"/>
    <s v="USD"/>
    <x v="607"/>
    <n v="1440910800"/>
    <b v="1"/>
    <b v="0"/>
    <s v="theater/plays"/>
    <x v="3"/>
  </r>
  <r>
    <x v="0"/>
    <x v="445"/>
    <n v="76.957446808510639"/>
    <x v="3"/>
    <s v="DKK"/>
    <x v="608"/>
    <n v="1335502800"/>
    <b v="0"/>
    <b v="0"/>
    <s v="music/jazz"/>
    <x v="1"/>
  </r>
  <r>
    <x v="0"/>
    <x v="54"/>
    <n v="67.984732824427482"/>
    <x v="1"/>
    <s v="USD"/>
    <x v="609"/>
    <n v="1544680800"/>
    <b v="0"/>
    <b v="0"/>
    <s v="theater/plays"/>
    <x v="3"/>
  </r>
  <r>
    <x v="0"/>
    <x v="215"/>
    <n v="88.781609195402297"/>
    <x v="1"/>
    <s v="USD"/>
    <x v="610"/>
    <n v="1288414800"/>
    <b v="0"/>
    <b v="0"/>
    <s v="theater/plays"/>
    <x v="3"/>
  </r>
  <r>
    <x v="0"/>
    <x v="446"/>
    <n v="24.99623706491063"/>
    <x v="1"/>
    <s v="USD"/>
    <x v="541"/>
    <n v="1330581600"/>
    <b v="0"/>
    <b v="0"/>
    <s v="music/jazz"/>
    <x v="1"/>
  </r>
  <r>
    <x v="1"/>
    <x v="447"/>
    <n v="44.922794117647058"/>
    <x v="1"/>
    <s v="USD"/>
    <x v="611"/>
    <n v="1311397200"/>
    <b v="0"/>
    <b v="1"/>
    <s v="film &amp; video/documentary"/>
    <x v="4"/>
  </r>
  <r>
    <x v="3"/>
    <x v="270"/>
    <n v="79.400000000000006"/>
    <x v="1"/>
    <s v="USD"/>
    <x v="612"/>
    <n v="1378357200"/>
    <b v="0"/>
    <b v="1"/>
    <s v="theater/plays"/>
    <x v="3"/>
  </r>
  <r>
    <x v="1"/>
    <x v="448"/>
    <n v="29.009546539379475"/>
    <x v="1"/>
    <s v="USD"/>
    <x v="613"/>
    <n v="1411102800"/>
    <b v="0"/>
    <b v="0"/>
    <s v="journalism/audio"/>
    <x v="8"/>
  </r>
  <r>
    <x v="0"/>
    <x v="70"/>
    <n v="73.59210526315789"/>
    <x v="1"/>
    <s v="USD"/>
    <x v="614"/>
    <n v="1344834000"/>
    <b v="0"/>
    <b v="0"/>
    <s v="theater/plays"/>
    <x v="3"/>
  </r>
  <r>
    <x v="1"/>
    <x v="449"/>
    <n v="107.97038864898211"/>
    <x v="6"/>
    <s v="EUR"/>
    <x v="615"/>
    <n v="1499230800"/>
    <b v="0"/>
    <b v="0"/>
    <s v="theater/plays"/>
    <x v="3"/>
  </r>
  <r>
    <x v="1"/>
    <x v="450"/>
    <n v="68.987284287011803"/>
    <x v="1"/>
    <s v="USD"/>
    <x v="90"/>
    <n v="1457416800"/>
    <b v="0"/>
    <b v="0"/>
    <s v="music/indie rock"/>
    <x v="1"/>
  </r>
  <r>
    <x v="1"/>
    <x v="451"/>
    <n v="111.02236719478098"/>
    <x v="1"/>
    <s v="USD"/>
    <x v="616"/>
    <n v="1280898000"/>
    <b v="0"/>
    <b v="1"/>
    <s v="theater/plays"/>
    <x v="3"/>
  </r>
  <r>
    <x v="0"/>
    <x v="452"/>
    <n v="24.997515808491418"/>
    <x v="2"/>
    <s v="AUD"/>
    <x v="617"/>
    <n v="1522472400"/>
    <b v="0"/>
    <b v="0"/>
    <s v="theater/plays"/>
    <x v="3"/>
  </r>
  <r>
    <x v="0"/>
    <x v="125"/>
    <n v="42.155172413793103"/>
    <x v="6"/>
    <s v="EUR"/>
    <x v="618"/>
    <n v="1462510800"/>
    <b v="0"/>
    <b v="0"/>
    <s v="music/indie rock"/>
    <x v="1"/>
  </r>
  <r>
    <x v="3"/>
    <x v="453"/>
    <n v="47.003284072249592"/>
    <x v="1"/>
    <s v="USD"/>
    <x v="619"/>
    <n v="1317790800"/>
    <b v="0"/>
    <b v="0"/>
    <s v="photography/photography books"/>
    <x v="7"/>
  </r>
  <r>
    <x v="1"/>
    <x v="269"/>
    <n v="36.0392749244713"/>
    <x v="1"/>
    <s v="USD"/>
    <x v="620"/>
    <n v="1568782800"/>
    <b v="0"/>
    <b v="0"/>
    <s v="journalism/audio"/>
    <x v="8"/>
  </r>
  <r>
    <x v="1"/>
    <x v="454"/>
    <n v="101.03760683760684"/>
    <x v="1"/>
    <s v="USD"/>
    <x v="621"/>
    <n v="1349413200"/>
    <b v="0"/>
    <b v="0"/>
    <s v="photography/photography books"/>
    <x v="7"/>
  </r>
  <r>
    <x v="0"/>
    <x v="41"/>
    <n v="39.927927927927925"/>
    <x v="1"/>
    <s v="USD"/>
    <x v="622"/>
    <n v="1472446800"/>
    <b v="0"/>
    <b v="0"/>
    <s v="publishing/fiction"/>
    <x v="5"/>
  </r>
  <r>
    <x v="3"/>
    <x v="455"/>
    <n v="83.158139534883716"/>
    <x v="1"/>
    <s v="USD"/>
    <x v="35"/>
    <n v="1548050400"/>
    <b v="0"/>
    <b v="0"/>
    <s v="film &amp; video/drama"/>
    <x v="4"/>
  </r>
  <r>
    <x v="1"/>
    <x v="456"/>
    <n v="39.97520661157025"/>
    <x v="1"/>
    <s v="USD"/>
    <x v="623"/>
    <n v="1571806800"/>
    <b v="0"/>
    <b v="1"/>
    <s v="food/food trucks"/>
    <x v="0"/>
  </r>
  <r>
    <x v="0"/>
    <x v="457"/>
    <n v="47.993908629441627"/>
    <x v="1"/>
    <s v="USD"/>
    <x v="624"/>
    <n v="1576476000"/>
    <b v="0"/>
    <b v="1"/>
    <s v="games/mobile games"/>
    <x v="6"/>
  </r>
  <r>
    <x v="0"/>
    <x v="458"/>
    <n v="95.978877489438744"/>
    <x v="1"/>
    <s v="USD"/>
    <x v="625"/>
    <n v="1324965600"/>
    <b v="0"/>
    <b v="0"/>
    <s v="theater/plays"/>
    <x v="3"/>
  </r>
  <r>
    <x v="1"/>
    <x v="459"/>
    <n v="78.728155339805824"/>
    <x v="1"/>
    <s v="USD"/>
    <x v="626"/>
    <n v="1387519200"/>
    <b v="0"/>
    <b v="0"/>
    <s v="theater/plays"/>
    <x v="3"/>
  </r>
  <r>
    <x v="1"/>
    <x v="98"/>
    <n v="56.081632653061227"/>
    <x v="1"/>
    <s v="USD"/>
    <x v="627"/>
    <n v="1537246800"/>
    <b v="0"/>
    <b v="0"/>
    <s v="theater/plays"/>
    <x v="3"/>
  </r>
  <r>
    <x v="1"/>
    <x v="460"/>
    <n v="69.090909090909093"/>
    <x v="0"/>
    <s v="CAD"/>
    <x v="628"/>
    <n v="1279515600"/>
    <b v="0"/>
    <b v="0"/>
    <s v="publishing/nonfiction"/>
    <x v="5"/>
  </r>
  <r>
    <x v="0"/>
    <x v="461"/>
    <n v="102.05291576673866"/>
    <x v="0"/>
    <s v="CAD"/>
    <x v="629"/>
    <n v="1442379600"/>
    <b v="0"/>
    <b v="0"/>
    <s v="theater/plays"/>
    <x v="3"/>
  </r>
  <r>
    <x v="1"/>
    <x v="38"/>
    <n v="107.32089552238806"/>
    <x v="1"/>
    <s v="USD"/>
    <x v="630"/>
    <n v="1523077200"/>
    <b v="0"/>
    <b v="0"/>
    <s v="technology/wearables"/>
    <x v="2"/>
  </r>
  <r>
    <x v="1"/>
    <x v="462"/>
    <n v="51.970260223048328"/>
    <x v="1"/>
    <s v="USD"/>
    <x v="631"/>
    <n v="1489554000"/>
    <b v="0"/>
    <b v="0"/>
    <s v="theater/plays"/>
    <x v="3"/>
  </r>
  <r>
    <x v="1"/>
    <x v="463"/>
    <n v="71.137142857142862"/>
    <x v="1"/>
    <s v="USD"/>
    <x v="632"/>
    <n v="1548482400"/>
    <b v="0"/>
    <b v="1"/>
    <s v="film &amp; video/television"/>
    <x v="4"/>
  </r>
  <r>
    <x v="1"/>
    <x v="464"/>
    <n v="106.49275362318841"/>
    <x v="1"/>
    <s v="USD"/>
    <x v="633"/>
    <n v="1384063200"/>
    <b v="0"/>
    <b v="0"/>
    <s v="technology/web"/>
    <x v="2"/>
  </r>
  <r>
    <x v="1"/>
    <x v="257"/>
    <n v="42.93684210526316"/>
    <x v="1"/>
    <s v="USD"/>
    <x v="634"/>
    <n v="1322892000"/>
    <b v="0"/>
    <b v="1"/>
    <s v="film &amp; video/documentary"/>
    <x v="4"/>
  </r>
  <r>
    <x v="1"/>
    <x v="465"/>
    <n v="30.037974683544302"/>
    <x v="1"/>
    <s v="USD"/>
    <x v="635"/>
    <n v="1350709200"/>
    <b v="1"/>
    <b v="1"/>
    <s v="film &amp; video/documentary"/>
    <x v="4"/>
  </r>
  <r>
    <x v="0"/>
    <x v="385"/>
    <n v="70.623376623376629"/>
    <x v="4"/>
    <s v="GBP"/>
    <x v="636"/>
    <n v="1564203600"/>
    <b v="0"/>
    <b v="0"/>
    <s v="music/rock"/>
    <x v="1"/>
  </r>
  <r>
    <x v="0"/>
    <x v="466"/>
    <n v="66.016018306636155"/>
    <x v="1"/>
    <s v="USD"/>
    <x v="637"/>
    <n v="1509685200"/>
    <b v="0"/>
    <b v="0"/>
    <s v="theater/plays"/>
    <x v="3"/>
  </r>
  <r>
    <x v="0"/>
    <x v="467"/>
    <n v="96.911392405063296"/>
    <x v="1"/>
    <s v="USD"/>
    <x v="638"/>
    <n v="1514959200"/>
    <b v="0"/>
    <b v="0"/>
    <s v="theater/plays"/>
    <x v="3"/>
  </r>
  <r>
    <x v="1"/>
    <x v="468"/>
    <n v="62.867346938775512"/>
    <x v="6"/>
    <s v="EUR"/>
    <x v="639"/>
    <n v="1448863200"/>
    <b v="1"/>
    <b v="0"/>
    <s v="music/rock"/>
    <x v="1"/>
  </r>
  <r>
    <x v="0"/>
    <x v="469"/>
    <n v="108.98537682789652"/>
    <x v="1"/>
    <s v="USD"/>
    <x v="640"/>
    <n v="1429592400"/>
    <b v="0"/>
    <b v="1"/>
    <s v="theater/plays"/>
    <x v="3"/>
  </r>
  <r>
    <x v="1"/>
    <x v="470"/>
    <n v="26.999314599040439"/>
    <x v="1"/>
    <s v="USD"/>
    <x v="641"/>
    <n v="1522645200"/>
    <b v="0"/>
    <b v="0"/>
    <s v="music/electric music"/>
    <x v="1"/>
  </r>
  <r>
    <x v="1"/>
    <x v="471"/>
    <n v="65.004147943311438"/>
    <x v="0"/>
    <s v="CAD"/>
    <x v="642"/>
    <n v="1323324000"/>
    <b v="0"/>
    <b v="0"/>
    <s v="technology/wearables"/>
    <x v="2"/>
  </r>
  <r>
    <x v="0"/>
    <x v="75"/>
    <n v="111.51785714285714"/>
    <x v="1"/>
    <s v="USD"/>
    <x v="230"/>
    <n v="1561525200"/>
    <b v="0"/>
    <b v="0"/>
    <s v="film &amp; video/drama"/>
    <x v="4"/>
  </r>
  <r>
    <x v="0"/>
    <x v="49"/>
    <n v="3"/>
    <x v="1"/>
    <s v="USD"/>
    <x v="67"/>
    <n v="1265695200"/>
    <b v="0"/>
    <b v="0"/>
    <s v="technology/wearables"/>
    <x v="2"/>
  </r>
  <r>
    <x v="1"/>
    <x v="472"/>
    <n v="110.99268292682927"/>
    <x v="1"/>
    <s v="USD"/>
    <x v="643"/>
    <n v="1301806800"/>
    <b v="1"/>
    <b v="0"/>
    <s v="theater/plays"/>
    <x v="3"/>
  </r>
  <r>
    <x v="0"/>
    <x v="100"/>
    <n v="56.746987951807228"/>
    <x v="1"/>
    <s v="USD"/>
    <x v="644"/>
    <n v="1374901200"/>
    <b v="0"/>
    <b v="0"/>
    <s v="technology/wearables"/>
    <x v="2"/>
  </r>
  <r>
    <x v="1"/>
    <x v="473"/>
    <n v="97.020608439646708"/>
    <x v="1"/>
    <s v="USD"/>
    <x v="645"/>
    <n v="1336453200"/>
    <b v="1"/>
    <b v="1"/>
    <s v="publishing/translations"/>
    <x v="5"/>
  </r>
  <r>
    <x v="1"/>
    <x v="220"/>
    <n v="92.08620689655173"/>
    <x v="1"/>
    <s v="USD"/>
    <x v="646"/>
    <n v="1468904400"/>
    <b v="0"/>
    <b v="0"/>
    <s v="film &amp; video/animation"/>
    <x v="4"/>
  </r>
  <r>
    <x v="0"/>
    <x v="474"/>
    <n v="82.986666666666665"/>
    <x v="4"/>
    <s v="GBP"/>
    <x v="626"/>
    <n v="1387087200"/>
    <b v="0"/>
    <b v="0"/>
    <s v="publishing/nonfiction"/>
    <x v="5"/>
  </r>
  <r>
    <x v="1"/>
    <x v="475"/>
    <n v="103.03791821561339"/>
    <x v="2"/>
    <s v="AUD"/>
    <x v="647"/>
    <n v="1547445600"/>
    <b v="0"/>
    <b v="1"/>
    <s v="technology/web"/>
    <x v="2"/>
  </r>
  <r>
    <x v="1"/>
    <x v="170"/>
    <n v="68.922619047619051"/>
    <x v="1"/>
    <s v="USD"/>
    <x v="159"/>
    <n v="1547359200"/>
    <b v="0"/>
    <b v="0"/>
    <s v="film &amp; video/drama"/>
    <x v="4"/>
  </r>
  <r>
    <x v="1"/>
    <x v="231"/>
    <n v="87.737226277372258"/>
    <x v="5"/>
    <s v="CHF"/>
    <x v="648"/>
    <n v="1496293200"/>
    <b v="0"/>
    <b v="0"/>
    <s v="theater/plays"/>
    <x v="3"/>
  </r>
  <r>
    <x v="1"/>
    <x v="129"/>
    <n v="75.021505376344081"/>
    <x v="6"/>
    <s v="EUR"/>
    <x v="267"/>
    <n v="1335416400"/>
    <b v="0"/>
    <b v="0"/>
    <s v="theater/plays"/>
    <x v="3"/>
  </r>
  <r>
    <x v="1"/>
    <x v="476"/>
    <n v="50.863999999999997"/>
    <x v="1"/>
    <s v="USD"/>
    <x v="649"/>
    <n v="1532149200"/>
    <b v="0"/>
    <b v="1"/>
    <s v="theater/plays"/>
    <x v="3"/>
  </r>
  <r>
    <x v="0"/>
    <x v="443"/>
    <n v="90"/>
    <x v="6"/>
    <s v="EUR"/>
    <x v="248"/>
    <n v="1453788000"/>
    <b v="1"/>
    <b v="1"/>
    <s v="theater/plays"/>
    <x v="3"/>
  </r>
  <r>
    <x v="1"/>
    <x v="381"/>
    <n v="72.896039603960389"/>
    <x v="1"/>
    <s v="USD"/>
    <x v="571"/>
    <n v="1471496400"/>
    <b v="0"/>
    <b v="0"/>
    <s v="theater/plays"/>
    <x v="3"/>
  </r>
  <r>
    <x v="1"/>
    <x v="459"/>
    <n v="108.48543689320388"/>
    <x v="1"/>
    <s v="USD"/>
    <x v="650"/>
    <n v="1472878800"/>
    <b v="0"/>
    <b v="0"/>
    <s v="publishing/radio &amp; podcasts"/>
    <x v="5"/>
  </r>
  <r>
    <x v="1"/>
    <x v="477"/>
    <n v="101.98095238095237"/>
    <x v="1"/>
    <s v="USD"/>
    <x v="1"/>
    <n v="1408510800"/>
    <b v="0"/>
    <b v="0"/>
    <s v="music/rock"/>
    <x v="1"/>
  </r>
  <r>
    <x v="0"/>
    <x v="478"/>
    <n v="44.009146341463413"/>
    <x v="1"/>
    <s v="USD"/>
    <x v="651"/>
    <n v="1281589200"/>
    <b v="0"/>
    <b v="0"/>
    <s v="games/mobile games"/>
    <x v="6"/>
  </r>
  <r>
    <x v="1"/>
    <x v="144"/>
    <n v="65.942675159235662"/>
    <x v="1"/>
    <s v="USD"/>
    <x v="652"/>
    <n v="1375851600"/>
    <b v="0"/>
    <b v="1"/>
    <s v="theater/plays"/>
    <x v="3"/>
  </r>
  <r>
    <x v="1"/>
    <x v="479"/>
    <n v="24.987387387387386"/>
    <x v="1"/>
    <s v="USD"/>
    <x v="653"/>
    <n v="1315803600"/>
    <b v="0"/>
    <b v="0"/>
    <s v="film &amp; video/documentary"/>
    <x v="4"/>
  </r>
  <r>
    <x v="1"/>
    <x v="480"/>
    <n v="28.003367003367003"/>
    <x v="1"/>
    <s v="USD"/>
    <x v="654"/>
    <n v="1373691600"/>
    <b v="0"/>
    <b v="0"/>
    <s v="technology/wearables"/>
    <x v="2"/>
  </r>
  <r>
    <x v="1"/>
    <x v="300"/>
    <n v="85.829268292682926"/>
    <x v="1"/>
    <s v="USD"/>
    <x v="655"/>
    <n v="1339218000"/>
    <b v="0"/>
    <b v="0"/>
    <s v="publishing/fiction"/>
    <x v="5"/>
  </r>
  <r>
    <x v="3"/>
    <x v="63"/>
    <n v="84.921052631578945"/>
    <x v="3"/>
    <s v="DKK"/>
    <x v="656"/>
    <n v="1520402400"/>
    <b v="0"/>
    <b v="1"/>
    <s v="theater/plays"/>
    <x v="3"/>
  </r>
  <r>
    <x v="3"/>
    <x v="101"/>
    <n v="90.483333333333334"/>
    <x v="1"/>
    <s v="USD"/>
    <x v="657"/>
    <n v="1523336400"/>
    <b v="0"/>
    <b v="0"/>
    <s v="music/rock"/>
    <x v="1"/>
  </r>
  <r>
    <x v="1"/>
    <x v="481"/>
    <n v="25.00197628458498"/>
    <x v="1"/>
    <s v="USD"/>
    <x v="265"/>
    <n v="1512280800"/>
    <b v="0"/>
    <b v="0"/>
    <s v="film &amp; video/documentary"/>
    <x v="4"/>
  </r>
  <r>
    <x v="1"/>
    <x v="358"/>
    <n v="92.013888888888886"/>
    <x v="2"/>
    <s v="AUD"/>
    <x v="658"/>
    <n v="1458709200"/>
    <b v="0"/>
    <b v="0"/>
    <s v="theater/plays"/>
    <x v="3"/>
  </r>
  <r>
    <x v="1"/>
    <x v="246"/>
    <n v="93.066115702479337"/>
    <x v="4"/>
    <s v="GBP"/>
    <x v="659"/>
    <n v="1414126800"/>
    <b v="0"/>
    <b v="1"/>
    <s v="theater/plays"/>
    <x v="3"/>
  </r>
  <r>
    <x v="0"/>
    <x v="482"/>
    <n v="61.008145363408524"/>
    <x v="1"/>
    <s v="USD"/>
    <x v="660"/>
    <n v="1416204000"/>
    <b v="0"/>
    <b v="0"/>
    <s v="games/mobile games"/>
    <x v="6"/>
  </r>
  <r>
    <x v="3"/>
    <x v="168"/>
    <n v="92.036259541984734"/>
    <x v="1"/>
    <s v="USD"/>
    <x v="661"/>
    <n v="1288501200"/>
    <b v="0"/>
    <b v="1"/>
    <s v="theater/plays"/>
    <x v="3"/>
  </r>
  <r>
    <x v="1"/>
    <x v="483"/>
    <n v="81.132596685082873"/>
    <x v="1"/>
    <s v="USD"/>
    <x v="4"/>
    <n v="1552971600"/>
    <b v="0"/>
    <b v="0"/>
    <s v="technology/web"/>
    <x v="2"/>
  </r>
  <r>
    <x v="0"/>
    <x v="234"/>
    <n v="73.5"/>
    <x v="1"/>
    <s v="USD"/>
    <x v="662"/>
    <n v="1465102800"/>
    <b v="0"/>
    <b v="0"/>
    <s v="theater/plays"/>
    <x v="3"/>
  </r>
  <r>
    <x v="1"/>
    <x v="393"/>
    <n v="85.221311475409834"/>
    <x v="1"/>
    <s v="USD"/>
    <x v="663"/>
    <n v="1360130400"/>
    <b v="0"/>
    <b v="0"/>
    <s v="film &amp; video/drama"/>
    <x v="4"/>
  </r>
  <r>
    <x v="1"/>
    <x v="130"/>
    <n v="110.96825396825396"/>
    <x v="0"/>
    <s v="CAD"/>
    <x v="664"/>
    <n v="1432875600"/>
    <b v="0"/>
    <b v="0"/>
    <s v="technology/wearables"/>
    <x v="2"/>
  </r>
  <r>
    <x v="3"/>
    <x v="319"/>
    <n v="32.968036529680369"/>
    <x v="1"/>
    <s v="USD"/>
    <x v="665"/>
    <n v="1500872400"/>
    <b v="0"/>
    <b v="0"/>
    <s v="technology/web"/>
    <x v="2"/>
  </r>
  <r>
    <x v="0"/>
    <x v="484"/>
    <n v="96.005352363960753"/>
    <x v="1"/>
    <s v="USD"/>
    <x v="666"/>
    <n v="1492146000"/>
    <b v="0"/>
    <b v="1"/>
    <s v="music/rock"/>
    <x v="1"/>
  </r>
  <r>
    <x v="1"/>
    <x v="485"/>
    <n v="84.96632653061225"/>
    <x v="1"/>
    <s v="USD"/>
    <x v="43"/>
    <n v="1407301200"/>
    <b v="0"/>
    <b v="0"/>
    <s v="music/metal"/>
    <x v="1"/>
  </r>
  <r>
    <x v="1"/>
    <x v="486"/>
    <n v="25.007462686567163"/>
    <x v="1"/>
    <s v="USD"/>
    <x v="667"/>
    <n v="1486620000"/>
    <b v="0"/>
    <b v="1"/>
    <s v="theater/plays"/>
    <x v="3"/>
  </r>
  <r>
    <x v="1"/>
    <x v="487"/>
    <n v="65.998995479658461"/>
    <x v="1"/>
    <s v="USD"/>
    <x v="668"/>
    <n v="1459918800"/>
    <b v="0"/>
    <b v="0"/>
    <s v="photography/photography books"/>
    <x v="7"/>
  </r>
  <r>
    <x v="3"/>
    <x v="226"/>
    <n v="87.34482758620689"/>
    <x v="1"/>
    <s v="USD"/>
    <x v="669"/>
    <n v="1424757600"/>
    <b v="0"/>
    <b v="0"/>
    <s v="publishing/nonfiction"/>
    <x v="5"/>
  </r>
  <r>
    <x v="1"/>
    <x v="80"/>
    <n v="27.933333333333334"/>
    <x v="1"/>
    <s v="USD"/>
    <x v="670"/>
    <n v="1479880800"/>
    <b v="0"/>
    <b v="0"/>
    <s v="music/indie rock"/>
    <x v="1"/>
  </r>
  <r>
    <x v="0"/>
    <x v="27"/>
    <n v="103.8"/>
    <x v="1"/>
    <s v="USD"/>
    <x v="671"/>
    <n v="1418018400"/>
    <b v="0"/>
    <b v="1"/>
    <s v="theater/plays"/>
    <x v="3"/>
  </r>
  <r>
    <x v="0"/>
    <x v="271"/>
    <n v="31.937172774869111"/>
    <x v="1"/>
    <s v="USD"/>
    <x v="672"/>
    <n v="1341032400"/>
    <b v="0"/>
    <b v="0"/>
    <s v="music/indie rock"/>
    <x v="1"/>
  </r>
  <r>
    <x v="0"/>
    <x v="36"/>
    <n v="99.5"/>
    <x v="1"/>
    <s v="USD"/>
    <x v="673"/>
    <n v="1486360800"/>
    <b v="0"/>
    <b v="0"/>
    <s v="theater/plays"/>
    <x v="3"/>
  </r>
  <r>
    <x v="1"/>
    <x v="406"/>
    <n v="108.84615384615384"/>
    <x v="1"/>
    <s v="USD"/>
    <x v="674"/>
    <n v="1274677200"/>
    <b v="0"/>
    <b v="0"/>
    <s v="theater/plays"/>
    <x v="3"/>
  </r>
  <r>
    <x v="1"/>
    <x v="393"/>
    <n v="110.76229508196721"/>
    <x v="1"/>
    <s v="USD"/>
    <x v="675"/>
    <n v="1267509600"/>
    <b v="0"/>
    <b v="0"/>
    <s v="music/electric music"/>
    <x v="1"/>
  </r>
  <r>
    <x v="0"/>
    <x v="68"/>
    <n v="29.647058823529413"/>
    <x v="1"/>
    <s v="USD"/>
    <x v="676"/>
    <n v="1445922000"/>
    <b v="0"/>
    <b v="1"/>
    <s v="theater/plays"/>
    <x v="3"/>
  </r>
  <r>
    <x v="1"/>
    <x v="382"/>
    <n v="101.71428571428571"/>
    <x v="1"/>
    <s v="USD"/>
    <x v="342"/>
    <n v="1534050000"/>
    <b v="0"/>
    <b v="1"/>
    <s v="theater/plays"/>
    <x v="3"/>
  </r>
  <r>
    <x v="0"/>
    <x v="298"/>
    <n v="61.5"/>
    <x v="1"/>
    <s v="USD"/>
    <x v="677"/>
    <n v="1277528400"/>
    <b v="0"/>
    <b v="0"/>
    <s v="technology/wearables"/>
    <x v="2"/>
  </r>
  <r>
    <x v="1"/>
    <x v="488"/>
    <n v="35"/>
    <x v="1"/>
    <s v="USD"/>
    <x v="678"/>
    <n v="1318568400"/>
    <b v="0"/>
    <b v="0"/>
    <s v="technology/web"/>
    <x v="2"/>
  </r>
  <r>
    <x v="1"/>
    <x v="489"/>
    <n v="40.049999999999997"/>
    <x v="1"/>
    <s v="USD"/>
    <x v="679"/>
    <n v="1284354000"/>
    <b v="0"/>
    <b v="0"/>
    <s v="theater/plays"/>
    <x v="3"/>
  </r>
  <r>
    <x v="3"/>
    <x v="490"/>
    <n v="110.97231270358306"/>
    <x v="1"/>
    <s v="USD"/>
    <x v="680"/>
    <n v="1269579600"/>
    <b v="0"/>
    <b v="1"/>
    <s v="film &amp; video/animation"/>
    <x v="4"/>
  </r>
  <r>
    <x v="1"/>
    <x v="491"/>
    <n v="36.959016393442624"/>
    <x v="6"/>
    <s v="EUR"/>
    <x v="681"/>
    <n v="1413781200"/>
    <b v="0"/>
    <b v="1"/>
    <s v="technology/wearables"/>
    <x v="2"/>
  </r>
  <r>
    <x v="0"/>
    <x v="49"/>
    <n v="1"/>
    <x v="4"/>
    <s v="GBP"/>
    <x v="682"/>
    <n v="1280120400"/>
    <b v="0"/>
    <b v="0"/>
    <s v="music/electric music"/>
    <x v="1"/>
  </r>
  <r>
    <x v="1"/>
    <x v="492"/>
    <n v="30.974074074074075"/>
    <x v="1"/>
    <s v="USD"/>
    <x v="683"/>
    <n v="1459486800"/>
    <b v="1"/>
    <b v="1"/>
    <s v="publishing/nonfiction"/>
    <x v="5"/>
  </r>
  <r>
    <x v="3"/>
    <x v="493"/>
    <n v="47.035087719298247"/>
    <x v="1"/>
    <s v="USD"/>
    <x v="684"/>
    <n v="1282539600"/>
    <b v="0"/>
    <b v="1"/>
    <s v="theater/plays"/>
    <x v="3"/>
  </r>
  <r>
    <x v="1"/>
    <x v="231"/>
    <n v="88.065693430656935"/>
    <x v="1"/>
    <s v="USD"/>
    <x v="674"/>
    <n v="1275886800"/>
    <b v="0"/>
    <b v="0"/>
    <s v="photography/photography books"/>
    <x v="7"/>
  </r>
  <r>
    <x v="1"/>
    <x v="494"/>
    <n v="37.005616224648989"/>
    <x v="1"/>
    <s v="USD"/>
    <x v="685"/>
    <n v="1355983200"/>
    <b v="0"/>
    <b v="0"/>
    <s v="theater/plays"/>
    <x v="3"/>
  </r>
  <r>
    <x v="1"/>
    <x v="495"/>
    <n v="26.027777777777779"/>
    <x v="3"/>
    <s v="DKK"/>
    <x v="605"/>
    <n v="1515391200"/>
    <b v="0"/>
    <b v="1"/>
    <s v="theater/plays"/>
    <x v="3"/>
  </r>
  <r>
    <x v="1"/>
    <x v="496"/>
    <n v="67.817567567567565"/>
    <x v="1"/>
    <s v="USD"/>
    <x v="686"/>
    <n v="1422252000"/>
    <b v="0"/>
    <b v="0"/>
    <s v="theater/plays"/>
    <x v="3"/>
  </r>
  <r>
    <x v="1"/>
    <x v="493"/>
    <n v="49.964912280701753"/>
    <x v="1"/>
    <s v="USD"/>
    <x v="687"/>
    <n v="1305522000"/>
    <b v="0"/>
    <b v="0"/>
    <s v="film &amp; video/drama"/>
    <x v="4"/>
  </r>
  <r>
    <x v="1"/>
    <x v="497"/>
    <n v="110.01646903820817"/>
    <x v="0"/>
    <s v="CAD"/>
    <x v="688"/>
    <n v="1414904400"/>
    <b v="0"/>
    <b v="0"/>
    <s v="music/rock"/>
    <x v="1"/>
  </r>
  <r>
    <x v="0"/>
    <x v="498"/>
    <n v="89.964678178963894"/>
    <x v="1"/>
    <s v="USD"/>
    <x v="689"/>
    <n v="1520402400"/>
    <b v="0"/>
    <b v="0"/>
    <s v="music/electric music"/>
    <x v="1"/>
  </r>
  <r>
    <x v="0"/>
    <x v="155"/>
    <n v="79.009523809523813"/>
    <x v="6"/>
    <s v="EUR"/>
    <x v="690"/>
    <n v="1567141200"/>
    <b v="0"/>
    <b v="1"/>
    <s v="games/video games"/>
    <x v="6"/>
  </r>
  <r>
    <x v="1"/>
    <x v="499"/>
    <n v="86.867469879518069"/>
    <x v="1"/>
    <s v="USD"/>
    <x v="691"/>
    <n v="1501131600"/>
    <b v="0"/>
    <b v="0"/>
    <s v="music/rock"/>
    <x v="1"/>
  </r>
  <r>
    <x v="1"/>
    <x v="16"/>
    <n v="62.04"/>
    <x v="2"/>
    <s v="AUD"/>
    <x v="692"/>
    <n v="1355032800"/>
    <b v="0"/>
    <b v="0"/>
    <s v="music/jazz"/>
    <x v="1"/>
  </r>
  <r>
    <x v="1"/>
    <x v="500"/>
    <n v="26.970212765957445"/>
    <x v="1"/>
    <s v="USD"/>
    <x v="693"/>
    <n v="1339477200"/>
    <b v="0"/>
    <b v="1"/>
    <s v="theater/plays"/>
    <x v="3"/>
  </r>
  <r>
    <x v="1"/>
    <x v="496"/>
    <n v="54.121621621621621"/>
    <x v="1"/>
    <s v="USD"/>
    <x v="694"/>
    <n v="1305954000"/>
    <b v="0"/>
    <b v="0"/>
    <s v="music/rock"/>
    <x v="1"/>
  </r>
  <r>
    <x v="1"/>
    <x v="40"/>
    <n v="41.035353535353536"/>
    <x v="1"/>
    <s v="USD"/>
    <x v="695"/>
    <n v="1494392400"/>
    <b v="1"/>
    <b v="1"/>
    <s v="music/indie rock"/>
    <x v="1"/>
  </r>
  <r>
    <x v="0"/>
    <x v="501"/>
    <n v="55.052419354838712"/>
    <x v="2"/>
    <s v="AUD"/>
    <x v="123"/>
    <n v="1537419600"/>
    <b v="0"/>
    <b v="0"/>
    <s v="film &amp; video/science fiction"/>
    <x v="4"/>
  </r>
  <r>
    <x v="0"/>
    <x v="502"/>
    <n v="107.93762183235867"/>
    <x v="1"/>
    <s v="USD"/>
    <x v="696"/>
    <n v="1447999200"/>
    <b v="0"/>
    <b v="0"/>
    <s v="publishing/translations"/>
    <x v="5"/>
  </r>
  <r>
    <x v="1"/>
    <x v="503"/>
    <n v="73.92"/>
    <x v="1"/>
    <s v="USD"/>
    <x v="626"/>
    <n v="1388037600"/>
    <b v="0"/>
    <b v="0"/>
    <s v="theater/plays"/>
    <x v="3"/>
  </r>
  <r>
    <x v="0"/>
    <x v="504"/>
    <n v="31.995894428152493"/>
    <x v="1"/>
    <s v="USD"/>
    <x v="697"/>
    <n v="1378789200"/>
    <b v="0"/>
    <b v="0"/>
    <s v="games/video games"/>
    <x v="6"/>
  </r>
  <r>
    <x v="1"/>
    <x v="505"/>
    <n v="53.898148148148145"/>
    <x v="6"/>
    <s v="EUR"/>
    <x v="698"/>
    <n v="1398056400"/>
    <b v="0"/>
    <b v="1"/>
    <s v="theater/plays"/>
    <x v="3"/>
  </r>
  <r>
    <x v="3"/>
    <x v="150"/>
    <n v="106.5"/>
    <x v="1"/>
    <s v="USD"/>
    <x v="699"/>
    <n v="1550815200"/>
    <b v="0"/>
    <b v="0"/>
    <s v="theater/plays"/>
    <x v="3"/>
  </r>
  <r>
    <x v="1"/>
    <x v="506"/>
    <n v="32.999805409612762"/>
    <x v="1"/>
    <s v="USD"/>
    <x v="700"/>
    <n v="1550037600"/>
    <b v="0"/>
    <b v="0"/>
    <s v="music/indie rock"/>
    <x v="1"/>
  </r>
  <r>
    <x v="1"/>
    <x v="507"/>
    <n v="43.00254993625159"/>
    <x v="1"/>
    <s v="USD"/>
    <x v="701"/>
    <n v="1492923600"/>
    <b v="0"/>
    <b v="0"/>
    <s v="theater/plays"/>
    <x v="3"/>
  </r>
  <r>
    <x v="1"/>
    <x v="373"/>
    <n v="86.858974358974365"/>
    <x v="6"/>
    <s v="EUR"/>
    <x v="702"/>
    <n v="1467522000"/>
    <b v="0"/>
    <b v="0"/>
    <s v="technology/web"/>
    <x v="2"/>
  </r>
  <r>
    <x v="0"/>
    <x v="234"/>
    <n v="96.8"/>
    <x v="1"/>
    <s v="USD"/>
    <x v="703"/>
    <n v="1416117600"/>
    <b v="0"/>
    <b v="0"/>
    <s v="music/rock"/>
    <x v="1"/>
  </r>
  <r>
    <x v="0"/>
    <x v="508"/>
    <n v="32.995456610631528"/>
    <x v="1"/>
    <s v="USD"/>
    <x v="704"/>
    <n v="1563771600"/>
    <b v="0"/>
    <b v="0"/>
    <s v="theater/plays"/>
    <x v="3"/>
  </r>
  <r>
    <x v="0"/>
    <x v="103"/>
    <n v="68.028106508875737"/>
    <x v="1"/>
    <s v="USD"/>
    <x v="431"/>
    <n v="1319259600"/>
    <b v="0"/>
    <b v="0"/>
    <s v="theater/plays"/>
    <x v="3"/>
  </r>
  <r>
    <x v="1"/>
    <x v="5"/>
    <n v="58.867816091954026"/>
    <x v="5"/>
    <s v="CHF"/>
    <x v="705"/>
    <n v="1313643600"/>
    <b v="0"/>
    <b v="0"/>
    <s v="film &amp; video/animation"/>
    <x v="4"/>
  </r>
  <r>
    <x v="0"/>
    <x v="509"/>
    <n v="105.04572803850782"/>
    <x v="1"/>
    <s v="USD"/>
    <x v="706"/>
    <n v="1440306000"/>
    <b v="0"/>
    <b v="1"/>
    <s v="theater/plays"/>
    <x v="3"/>
  </r>
  <r>
    <x v="1"/>
    <x v="55"/>
    <n v="33.054878048780488"/>
    <x v="1"/>
    <s v="USD"/>
    <x v="707"/>
    <n v="1470805200"/>
    <b v="0"/>
    <b v="1"/>
    <s v="film &amp; video/drama"/>
    <x v="4"/>
  </r>
  <r>
    <x v="3"/>
    <x v="75"/>
    <n v="78.821428571428569"/>
    <x v="5"/>
    <s v="CHF"/>
    <x v="708"/>
    <n v="1292911200"/>
    <b v="0"/>
    <b v="0"/>
    <s v="theater/plays"/>
    <x v="3"/>
  </r>
  <r>
    <x v="1"/>
    <x v="510"/>
    <n v="68.204968944099377"/>
    <x v="1"/>
    <s v="USD"/>
    <x v="709"/>
    <n v="1301374800"/>
    <b v="0"/>
    <b v="1"/>
    <s v="film &amp; video/animation"/>
    <x v="4"/>
  </r>
  <r>
    <x v="1"/>
    <x v="188"/>
    <n v="75.731884057971016"/>
    <x v="1"/>
    <s v="USD"/>
    <x v="710"/>
    <n v="1387864800"/>
    <b v="0"/>
    <b v="0"/>
    <s v="music/rock"/>
    <x v="1"/>
  </r>
  <r>
    <x v="1"/>
    <x v="511"/>
    <n v="30.996070133010882"/>
    <x v="1"/>
    <s v="USD"/>
    <x v="711"/>
    <n v="1458190800"/>
    <b v="0"/>
    <b v="0"/>
    <s v="technology/web"/>
    <x v="2"/>
  </r>
  <r>
    <x v="1"/>
    <x v="78"/>
    <n v="101.88188976377953"/>
    <x v="2"/>
    <s v="AUD"/>
    <x v="157"/>
    <n v="1559278800"/>
    <b v="0"/>
    <b v="1"/>
    <s v="film &amp; video/animation"/>
    <x v="4"/>
  </r>
  <r>
    <x v="1"/>
    <x v="512"/>
    <n v="52.879227053140099"/>
    <x v="6"/>
    <s v="EUR"/>
    <x v="630"/>
    <n v="1522731600"/>
    <b v="0"/>
    <b v="1"/>
    <s v="music/jazz"/>
    <x v="1"/>
  </r>
  <r>
    <x v="0"/>
    <x v="513"/>
    <n v="71.005820721769496"/>
    <x v="0"/>
    <s v="CAD"/>
    <x v="712"/>
    <n v="1306731600"/>
    <b v="0"/>
    <b v="0"/>
    <s v="music/rock"/>
    <x v="1"/>
  </r>
  <r>
    <x v="2"/>
    <x v="249"/>
    <n v="102.38709677419355"/>
    <x v="1"/>
    <s v="USD"/>
    <x v="93"/>
    <n v="1352527200"/>
    <b v="0"/>
    <b v="0"/>
    <s v="film &amp; video/animation"/>
    <x v="4"/>
  </r>
  <r>
    <x v="0"/>
    <x v="430"/>
    <n v="74.466666666666669"/>
    <x v="1"/>
    <s v="USD"/>
    <x v="713"/>
    <n v="1404363600"/>
    <b v="0"/>
    <b v="0"/>
    <s v="theater/plays"/>
    <x v="3"/>
  </r>
  <r>
    <x v="3"/>
    <x v="260"/>
    <n v="51.009883198562441"/>
    <x v="1"/>
    <s v="USD"/>
    <x v="714"/>
    <n v="1266645600"/>
    <b v="0"/>
    <b v="0"/>
    <s v="theater/plays"/>
    <x v="3"/>
  </r>
  <r>
    <x v="0"/>
    <x v="514"/>
    <n v="90"/>
    <x v="1"/>
    <s v="USD"/>
    <x v="715"/>
    <n v="1482818400"/>
    <b v="0"/>
    <b v="0"/>
    <s v="food/food trucks"/>
    <x v="0"/>
  </r>
  <r>
    <x v="0"/>
    <x v="243"/>
    <n v="97.142857142857139"/>
    <x v="1"/>
    <s v="USD"/>
    <x v="716"/>
    <n v="1374642000"/>
    <b v="0"/>
    <b v="1"/>
    <s v="theater/plays"/>
    <x v="3"/>
  </r>
  <r>
    <x v="1"/>
    <x v="483"/>
    <n v="72.071823204419886"/>
    <x v="5"/>
    <s v="CHF"/>
    <x v="448"/>
    <n v="1372482000"/>
    <b v="0"/>
    <b v="0"/>
    <s v="publishing/nonfiction"/>
    <x v="5"/>
  </r>
  <r>
    <x v="1"/>
    <x v="460"/>
    <n v="75.236363636363635"/>
    <x v="1"/>
    <s v="USD"/>
    <x v="717"/>
    <n v="1514959200"/>
    <b v="0"/>
    <b v="0"/>
    <s v="music/rock"/>
    <x v="1"/>
  </r>
  <r>
    <x v="0"/>
    <x v="249"/>
    <n v="32.967741935483872"/>
    <x v="1"/>
    <s v="USD"/>
    <x v="718"/>
    <n v="1478235600"/>
    <b v="0"/>
    <b v="0"/>
    <s v="film &amp; video/drama"/>
    <x v="4"/>
  </r>
  <r>
    <x v="0"/>
    <x v="373"/>
    <n v="54.807692307692307"/>
    <x v="1"/>
    <s v="USD"/>
    <x v="719"/>
    <n v="1408078800"/>
    <b v="0"/>
    <b v="1"/>
    <s v="games/mobile games"/>
    <x v="6"/>
  </r>
  <r>
    <x v="1"/>
    <x v="515"/>
    <n v="45.037837837837834"/>
    <x v="1"/>
    <s v="USD"/>
    <x v="720"/>
    <n v="1548136800"/>
    <b v="0"/>
    <b v="0"/>
    <s v="technology/web"/>
    <x v="2"/>
  </r>
  <r>
    <x v="1"/>
    <x v="246"/>
    <n v="52.958677685950413"/>
    <x v="1"/>
    <s v="USD"/>
    <x v="721"/>
    <n v="1340859600"/>
    <b v="0"/>
    <b v="1"/>
    <s v="theater/plays"/>
    <x v="3"/>
  </r>
  <r>
    <x v="0"/>
    <x v="516"/>
    <n v="60.017959183673469"/>
    <x v="4"/>
    <s v="GBP"/>
    <x v="722"/>
    <n v="1454479200"/>
    <b v="0"/>
    <b v="0"/>
    <s v="theater/plays"/>
    <x v="3"/>
  </r>
  <r>
    <x v="0"/>
    <x v="49"/>
    <n v="1"/>
    <x v="5"/>
    <s v="CHF"/>
    <x v="139"/>
    <n v="1434430800"/>
    <b v="0"/>
    <b v="0"/>
    <s v="music/rock"/>
    <x v="1"/>
  </r>
  <r>
    <x v="1"/>
    <x v="88"/>
    <n v="44.028301886792455"/>
    <x v="1"/>
    <s v="USD"/>
    <x v="723"/>
    <n v="1579672800"/>
    <b v="0"/>
    <b v="1"/>
    <s v="photography/photography books"/>
    <x v="7"/>
  </r>
  <r>
    <x v="1"/>
    <x v="23"/>
    <n v="86.028169014084511"/>
    <x v="1"/>
    <s v="USD"/>
    <x v="704"/>
    <n v="1562389200"/>
    <b v="0"/>
    <b v="0"/>
    <s v="photography/photography books"/>
    <x v="7"/>
  </r>
  <r>
    <x v="1"/>
    <x v="517"/>
    <n v="28.012875536480685"/>
    <x v="1"/>
    <s v="USD"/>
    <x v="724"/>
    <n v="1551506400"/>
    <b v="0"/>
    <b v="0"/>
    <s v="theater/plays"/>
    <x v="3"/>
  </r>
  <r>
    <x v="1"/>
    <x v="205"/>
    <n v="32.050458715596328"/>
    <x v="1"/>
    <s v="USD"/>
    <x v="725"/>
    <n v="1516600800"/>
    <b v="0"/>
    <b v="0"/>
    <s v="music/rock"/>
    <x v="1"/>
  </r>
  <r>
    <x v="0"/>
    <x v="109"/>
    <n v="73.611940298507463"/>
    <x v="2"/>
    <s v="AUD"/>
    <x v="660"/>
    <n v="1420437600"/>
    <b v="0"/>
    <b v="0"/>
    <s v="film &amp; video/documentary"/>
    <x v="4"/>
  </r>
  <r>
    <x v="1"/>
    <x v="70"/>
    <n v="108.71052631578948"/>
    <x v="1"/>
    <s v="USD"/>
    <x v="726"/>
    <n v="1332997200"/>
    <b v="0"/>
    <b v="1"/>
    <s v="film &amp; video/drama"/>
    <x v="4"/>
  </r>
  <r>
    <x v="1"/>
    <x v="177"/>
    <n v="42.97674418604651"/>
    <x v="1"/>
    <s v="USD"/>
    <x v="727"/>
    <n v="1574920800"/>
    <b v="0"/>
    <b v="1"/>
    <s v="theater/plays"/>
    <x v="3"/>
  </r>
  <r>
    <x v="0"/>
    <x v="161"/>
    <n v="83.315789473684205"/>
    <x v="1"/>
    <s v="USD"/>
    <x v="728"/>
    <n v="1464930000"/>
    <b v="0"/>
    <b v="0"/>
    <s v="food/food trucks"/>
    <x v="0"/>
  </r>
  <r>
    <x v="0"/>
    <x v="518"/>
    <n v="42"/>
    <x v="5"/>
    <s v="CHF"/>
    <x v="729"/>
    <n v="1345006800"/>
    <b v="0"/>
    <b v="0"/>
    <s v="film &amp; video/documentary"/>
    <x v="4"/>
  </r>
  <r>
    <x v="1"/>
    <x v="394"/>
    <n v="55.927601809954751"/>
    <x v="1"/>
    <s v="USD"/>
    <x v="730"/>
    <n v="1512712800"/>
    <b v="0"/>
    <b v="1"/>
    <s v="theater/plays"/>
    <x v="3"/>
  </r>
  <r>
    <x v="0"/>
    <x v="89"/>
    <n v="105.03681885125184"/>
    <x v="1"/>
    <s v="USD"/>
    <x v="731"/>
    <n v="1452492000"/>
    <b v="0"/>
    <b v="1"/>
    <s v="games/video games"/>
    <x v="6"/>
  </r>
  <r>
    <x v="1"/>
    <x v="519"/>
    <n v="48"/>
    <x v="0"/>
    <s v="CAD"/>
    <x v="78"/>
    <n v="1524286800"/>
    <b v="0"/>
    <b v="0"/>
    <s v="publishing/nonfiction"/>
    <x v="5"/>
  </r>
  <r>
    <x v="1"/>
    <x v="520"/>
    <n v="112.66176470588235"/>
    <x v="1"/>
    <s v="USD"/>
    <x v="732"/>
    <n v="1346907600"/>
    <b v="0"/>
    <b v="0"/>
    <s v="games/video games"/>
    <x v="6"/>
  </r>
  <r>
    <x v="0"/>
    <x v="521"/>
    <n v="81.944444444444443"/>
    <x v="3"/>
    <s v="DKK"/>
    <x v="733"/>
    <n v="1464498000"/>
    <b v="0"/>
    <b v="1"/>
    <s v="music/rock"/>
    <x v="1"/>
  </r>
  <r>
    <x v="1"/>
    <x v="236"/>
    <n v="64.049180327868854"/>
    <x v="0"/>
    <s v="CAD"/>
    <x v="734"/>
    <n v="1514181600"/>
    <b v="0"/>
    <b v="0"/>
    <s v="music/rock"/>
    <x v="1"/>
  </r>
  <r>
    <x v="1"/>
    <x v="221"/>
    <n v="106.39097744360902"/>
    <x v="1"/>
    <s v="USD"/>
    <x v="406"/>
    <n v="1392184800"/>
    <b v="1"/>
    <b v="1"/>
    <s v="theater/plays"/>
    <x v="3"/>
  </r>
  <r>
    <x v="1"/>
    <x v="522"/>
    <n v="76.011249497790274"/>
    <x v="6"/>
    <s v="EUR"/>
    <x v="735"/>
    <n v="1559365200"/>
    <b v="0"/>
    <b v="1"/>
    <s v="publishing/nonfiction"/>
    <x v="5"/>
  </r>
  <r>
    <x v="1"/>
    <x v="464"/>
    <n v="111.07246376811594"/>
    <x v="1"/>
    <s v="USD"/>
    <x v="736"/>
    <n v="1549173600"/>
    <b v="0"/>
    <b v="1"/>
    <s v="theater/plays"/>
    <x v="3"/>
  </r>
  <r>
    <x v="0"/>
    <x v="523"/>
    <n v="95.936170212765958"/>
    <x v="1"/>
    <s v="USD"/>
    <x v="737"/>
    <n v="1355032800"/>
    <b v="1"/>
    <b v="0"/>
    <s v="games/video games"/>
    <x v="6"/>
  </r>
  <r>
    <x v="1"/>
    <x v="524"/>
    <n v="43.043010752688176"/>
    <x v="4"/>
    <s v="GBP"/>
    <x v="192"/>
    <n v="1533963600"/>
    <b v="0"/>
    <b v="1"/>
    <s v="music/rock"/>
    <x v="1"/>
  </r>
  <r>
    <x v="1"/>
    <x v="155"/>
    <n v="67.966666666666669"/>
    <x v="1"/>
    <s v="USD"/>
    <x v="738"/>
    <n v="1489381200"/>
    <b v="0"/>
    <b v="0"/>
    <s v="film &amp; video/documentary"/>
    <x v="4"/>
  </r>
  <r>
    <x v="1"/>
    <x v="525"/>
    <n v="89.991428571428571"/>
    <x v="1"/>
    <s v="USD"/>
    <x v="739"/>
    <n v="1395032400"/>
    <b v="0"/>
    <b v="0"/>
    <s v="music/rock"/>
    <x v="1"/>
  </r>
  <r>
    <x v="1"/>
    <x v="526"/>
    <n v="58.095238095238095"/>
    <x v="1"/>
    <s v="USD"/>
    <x v="613"/>
    <n v="1412485200"/>
    <b v="1"/>
    <b v="1"/>
    <s v="music/rock"/>
    <x v="1"/>
  </r>
  <r>
    <x v="1"/>
    <x v="527"/>
    <n v="83.996875000000003"/>
    <x v="1"/>
    <s v="USD"/>
    <x v="740"/>
    <n v="1279688400"/>
    <b v="0"/>
    <b v="1"/>
    <s v="publishing/nonfiction"/>
    <x v="5"/>
  </r>
  <r>
    <x v="1"/>
    <x v="144"/>
    <n v="88.853503184713375"/>
    <x v="4"/>
    <s v="GBP"/>
    <x v="145"/>
    <n v="1501995600"/>
    <b v="0"/>
    <b v="0"/>
    <s v="film &amp; video/shorts"/>
    <x v="4"/>
  </r>
  <r>
    <x v="1"/>
    <x v="346"/>
    <n v="65.963917525773198"/>
    <x v="1"/>
    <s v="USD"/>
    <x v="741"/>
    <n v="1294639200"/>
    <b v="0"/>
    <b v="1"/>
    <s v="theater/plays"/>
    <x v="3"/>
  </r>
  <r>
    <x v="1"/>
    <x v="172"/>
    <n v="74.804878048780495"/>
    <x v="2"/>
    <s v="AUD"/>
    <x v="742"/>
    <n v="1305435600"/>
    <b v="0"/>
    <b v="1"/>
    <s v="film &amp; video/drama"/>
    <x v="4"/>
  </r>
  <r>
    <x v="0"/>
    <x v="131"/>
    <n v="69.98571428571428"/>
    <x v="1"/>
    <s v="USD"/>
    <x v="202"/>
    <n v="1537592400"/>
    <b v="0"/>
    <b v="0"/>
    <s v="theater/plays"/>
    <x v="3"/>
  </r>
  <r>
    <x v="0"/>
    <x v="110"/>
    <n v="32.006493506493506"/>
    <x v="1"/>
    <s v="USD"/>
    <x v="743"/>
    <n v="1435122000"/>
    <b v="0"/>
    <b v="0"/>
    <s v="theater/plays"/>
    <x v="3"/>
  </r>
  <r>
    <x v="0"/>
    <x v="528"/>
    <n v="64.727272727272734"/>
    <x v="1"/>
    <s v="USD"/>
    <x v="744"/>
    <n v="1520056800"/>
    <b v="0"/>
    <b v="0"/>
    <s v="theater/plays"/>
    <x v="3"/>
  </r>
  <r>
    <x v="1"/>
    <x v="529"/>
    <n v="24.998110087408456"/>
    <x v="1"/>
    <s v="USD"/>
    <x v="745"/>
    <n v="1335675600"/>
    <b v="0"/>
    <b v="0"/>
    <s v="photography/photography books"/>
    <x v="7"/>
  </r>
  <r>
    <x v="1"/>
    <x v="265"/>
    <n v="104.97764070932922"/>
    <x v="3"/>
    <s v="DKK"/>
    <x v="746"/>
    <n v="1448431200"/>
    <b v="1"/>
    <b v="0"/>
    <s v="publishing/translations"/>
    <x v="5"/>
  </r>
  <r>
    <x v="1"/>
    <x v="34"/>
    <n v="64.987878787878785"/>
    <x v="3"/>
    <s v="DKK"/>
    <x v="747"/>
    <n v="1298613600"/>
    <b v="0"/>
    <b v="0"/>
    <s v="publishing/translations"/>
    <x v="5"/>
  </r>
  <r>
    <x v="1"/>
    <x v="530"/>
    <n v="94.352941176470594"/>
    <x v="1"/>
    <s v="USD"/>
    <x v="362"/>
    <n v="1372482000"/>
    <b v="0"/>
    <b v="0"/>
    <s v="theater/plays"/>
    <x v="3"/>
  </r>
  <r>
    <x v="0"/>
    <x v="531"/>
    <n v="44.001706484641637"/>
    <x v="1"/>
    <s v="USD"/>
    <x v="748"/>
    <n v="1425621600"/>
    <b v="0"/>
    <b v="0"/>
    <s v="technology/web"/>
    <x v="2"/>
  </r>
  <r>
    <x v="0"/>
    <x v="115"/>
    <n v="64.744680851063833"/>
    <x v="1"/>
    <s v="USD"/>
    <x v="749"/>
    <n v="1266300000"/>
    <b v="0"/>
    <b v="0"/>
    <s v="music/indie rock"/>
    <x v="1"/>
  </r>
  <r>
    <x v="1"/>
    <x v="532"/>
    <n v="84.00667779632721"/>
    <x v="1"/>
    <s v="USD"/>
    <x v="643"/>
    <n v="1305867600"/>
    <b v="0"/>
    <b v="0"/>
    <s v="music/jazz"/>
    <x v="1"/>
  </r>
  <r>
    <x v="1"/>
    <x v="210"/>
    <n v="34.061302681992338"/>
    <x v="1"/>
    <s v="USD"/>
    <x v="750"/>
    <n v="1538802000"/>
    <b v="0"/>
    <b v="0"/>
    <s v="theater/plays"/>
    <x v="3"/>
  </r>
  <r>
    <x v="1"/>
    <x v="144"/>
    <n v="93.273885350318466"/>
    <x v="1"/>
    <s v="USD"/>
    <x v="751"/>
    <n v="1398920400"/>
    <b v="0"/>
    <b v="1"/>
    <s v="film &amp; video/documentary"/>
    <x v="4"/>
  </r>
  <r>
    <x v="1"/>
    <x v="533"/>
    <n v="32.998301726577978"/>
    <x v="1"/>
    <s v="USD"/>
    <x v="752"/>
    <n v="1405659600"/>
    <b v="0"/>
    <b v="1"/>
    <s v="theater/plays"/>
    <x v="3"/>
  </r>
  <r>
    <x v="1"/>
    <x v="287"/>
    <n v="83.812903225806451"/>
    <x v="1"/>
    <s v="USD"/>
    <x v="753"/>
    <n v="1457244000"/>
    <b v="0"/>
    <b v="0"/>
    <s v="technology/web"/>
    <x v="2"/>
  </r>
  <r>
    <x v="1"/>
    <x v="227"/>
    <n v="63.992424242424242"/>
    <x v="6"/>
    <s v="EUR"/>
    <x v="754"/>
    <n v="1529298000"/>
    <b v="0"/>
    <b v="0"/>
    <s v="technology/wearables"/>
    <x v="2"/>
  </r>
  <r>
    <x v="0"/>
    <x v="254"/>
    <n v="81.909090909090907"/>
    <x v="1"/>
    <s v="USD"/>
    <x v="755"/>
    <n v="1535778000"/>
    <b v="0"/>
    <b v="0"/>
    <s v="photography/photography books"/>
    <x v="7"/>
  </r>
  <r>
    <x v="3"/>
    <x v="115"/>
    <n v="93.053191489361708"/>
    <x v="1"/>
    <s v="USD"/>
    <x v="756"/>
    <n v="1327471200"/>
    <b v="0"/>
    <b v="0"/>
    <s v="film &amp; video/documentary"/>
    <x v="4"/>
  </r>
  <r>
    <x v="1"/>
    <x v="534"/>
    <n v="101.98449039881831"/>
    <x v="4"/>
    <s v="GBP"/>
    <x v="757"/>
    <n v="1529557200"/>
    <b v="0"/>
    <b v="0"/>
    <s v="technology/web"/>
    <x v="2"/>
  </r>
  <r>
    <x v="1"/>
    <x v="44"/>
    <n v="105.9375"/>
    <x v="1"/>
    <s v="USD"/>
    <x v="758"/>
    <n v="1535259600"/>
    <b v="1"/>
    <b v="1"/>
    <s v="technology/web"/>
    <x v="2"/>
  </r>
  <r>
    <x v="1"/>
    <x v="460"/>
    <n v="101.58181818181818"/>
    <x v="1"/>
    <s v="USD"/>
    <x v="759"/>
    <n v="1515564000"/>
    <b v="0"/>
    <b v="0"/>
    <s v="food/food trucks"/>
    <x v="0"/>
  </r>
  <r>
    <x v="1"/>
    <x v="535"/>
    <n v="62.970930232558139"/>
    <x v="1"/>
    <s v="USD"/>
    <x v="760"/>
    <n v="1277096400"/>
    <b v="0"/>
    <b v="0"/>
    <s v="film &amp; video/drama"/>
    <x v="4"/>
  </r>
  <r>
    <x v="1"/>
    <x v="253"/>
    <n v="29.045602605863191"/>
    <x v="1"/>
    <s v="USD"/>
    <x v="761"/>
    <n v="1329026400"/>
    <b v="0"/>
    <b v="1"/>
    <s v="music/indie rock"/>
    <x v="1"/>
  </r>
  <r>
    <x v="0"/>
    <x v="49"/>
    <n v="1"/>
    <x v="1"/>
    <s v="USD"/>
    <x v="762"/>
    <n v="1322978400"/>
    <b v="1"/>
    <b v="0"/>
    <s v="music/rock"/>
    <x v="1"/>
  </r>
  <r>
    <x v="1"/>
    <x v="415"/>
    <n v="77.924999999999997"/>
    <x v="1"/>
    <s v="USD"/>
    <x v="444"/>
    <n v="1338786000"/>
    <b v="0"/>
    <b v="0"/>
    <s v="music/electric music"/>
    <x v="1"/>
  </r>
  <r>
    <x v="0"/>
    <x v="249"/>
    <n v="80.806451612903231"/>
    <x v="1"/>
    <s v="USD"/>
    <x v="763"/>
    <n v="1311656400"/>
    <b v="0"/>
    <b v="1"/>
    <s v="games/video games"/>
    <x v="6"/>
  </r>
  <r>
    <x v="1"/>
    <x v="50"/>
    <n v="76.006816632583508"/>
    <x v="0"/>
    <s v="CAD"/>
    <x v="764"/>
    <n v="1308978000"/>
    <b v="0"/>
    <b v="1"/>
    <s v="music/indie rock"/>
    <x v="1"/>
  </r>
  <r>
    <x v="1"/>
    <x v="536"/>
    <n v="72.993613824192337"/>
    <x v="0"/>
    <s v="CAD"/>
    <x v="765"/>
    <n v="1576389600"/>
    <b v="0"/>
    <b v="0"/>
    <s v="publishing/fiction"/>
    <x v="5"/>
  </r>
  <r>
    <x v="1"/>
    <x v="15"/>
    <n v="53"/>
    <x v="2"/>
    <s v="AUD"/>
    <x v="766"/>
    <n v="1311051600"/>
    <b v="0"/>
    <b v="0"/>
    <s v="theater/plays"/>
    <x v="3"/>
  </r>
  <r>
    <x v="1"/>
    <x v="1"/>
    <n v="54.164556962025316"/>
    <x v="1"/>
    <s v="USD"/>
    <x v="767"/>
    <n v="1336712400"/>
    <b v="0"/>
    <b v="0"/>
    <s v="food/food trucks"/>
    <x v="0"/>
  </r>
  <r>
    <x v="1"/>
    <x v="537"/>
    <n v="32.946666666666665"/>
    <x v="5"/>
    <s v="CHF"/>
    <x v="768"/>
    <n v="1330408800"/>
    <b v="1"/>
    <b v="0"/>
    <s v="film &amp; video/shorts"/>
    <x v="4"/>
  </r>
  <r>
    <x v="0"/>
    <x v="164"/>
    <n v="79.371428571428567"/>
    <x v="1"/>
    <s v="USD"/>
    <x v="769"/>
    <n v="1524891600"/>
    <b v="1"/>
    <b v="0"/>
    <s v="food/food trucks"/>
    <x v="0"/>
  </r>
  <r>
    <x v="0"/>
    <x v="377"/>
    <n v="41.174603174603178"/>
    <x v="1"/>
    <s v="USD"/>
    <x v="770"/>
    <n v="1363669200"/>
    <b v="0"/>
    <b v="1"/>
    <s v="theater/plays"/>
    <x v="3"/>
  </r>
  <r>
    <x v="1"/>
    <x v="167"/>
    <n v="77.430769230769229"/>
    <x v="1"/>
    <s v="USD"/>
    <x v="771"/>
    <n v="1551420000"/>
    <b v="0"/>
    <b v="1"/>
    <s v="technology/wearables"/>
    <x v="2"/>
  </r>
  <r>
    <x v="1"/>
    <x v="25"/>
    <n v="57.159509202453989"/>
    <x v="1"/>
    <s v="USD"/>
    <x v="772"/>
    <n v="1269838800"/>
    <b v="0"/>
    <b v="0"/>
    <s v="theater/plays"/>
    <x v="3"/>
  </r>
  <r>
    <x v="1"/>
    <x v="72"/>
    <n v="77.17647058823529"/>
    <x v="1"/>
    <s v="USD"/>
    <x v="773"/>
    <n v="1312520400"/>
    <b v="0"/>
    <b v="0"/>
    <s v="theater/plays"/>
    <x v="3"/>
  </r>
  <r>
    <x v="1"/>
    <x v="538"/>
    <n v="24.953917050691246"/>
    <x v="1"/>
    <s v="USD"/>
    <x v="774"/>
    <n v="1436504400"/>
    <b v="0"/>
    <b v="1"/>
    <s v="film &amp; video/television"/>
    <x v="4"/>
  </r>
  <r>
    <x v="1"/>
    <x v="503"/>
    <n v="97.18"/>
    <x v="1"/>
    <s v="USD"/>
    <x v="775"/>
    <n v="1472014800"/>
    <b v="0"/>
    <b v="0"/>
    <s v="film &amp; video/shorts"/>
    <x v="4"/>
  </r>
  <r>
    <x v="1"/>
    <x v="539"/>
    <n v="46.000916870415651"/>
    <x v="1"/>
    <s v="USD"/>
    <x v="776"/>
    <n v="1411534800"/>
    <b v="0"/>
    <b v="0"/>
    <s v="theater/plays"/>
    <x v="3"/>
  </r>
  <r>
    <x v="3"/>
    <x v="540"/>
    <n v="88.023385300668153"/>
    <x v="1"/>
    <s v="USD"/>
    <x v="777"/>
    <n v="1304917200"/>
    <b v="0"/>
    <b v="0"/>
    <s v="photography/photography books"/>
    <x v="7"/>
  </r>
  <r>
    <x v="1"/>
    <x v="402"/>
    <n v="25.99"/>
    <x v="1"/>
    <s v="USD"/>
    <x v="778"/>
    <n v="1539579600"/>
    <b v="0"/>
    <b v="0"/>
    <s v="food/food trucks"/>
    <x v="0"/>
  </r>
  <r>
    <x v="1"/>
    <x v="105"/>
    <n v="102.69047619047619"/>
    <x v="1"/>
    <s v="USD"/>
    <x v="779"/>
    <n v="1382504400"/>
    <b v="0"/>
    <b v="0"/>
    <s v="theater/plays"/>
    <x v="3"/>
  </r>
  <r>
    <x v="0"/>
    <x v="541"/>
    <n v="72.958174904942965"/>
    <x v="1"/>
    <s v="USD"/>
    <x v="780"/>
    <n v="1278306000"/>
    <b v="0"/>
    <b v="0"/>
    <s v="film &amp; video/drama"/>
    <x v="4"/>
  </r>
  <r>
    <x v="0"/>
    <x v="246"/>
    <n v="57.190082644628099"/>
    <x v="1"/>
    <s v="USD"/>
    <x v="335"/>
    <n v="1442552400"/>
    <b v="0"/>
    <b v="0"/>
    <s v="theater/plays"/>
    <x v="3"/>
  </r>
  <r>
    <x v="1"/>
    <x v="542"/>
    <n v="84.013793103448279"/>
    <x v="1"/>
    <s v="USD"/>
    <x v="535"/>
    <n v="1511071200"/>
    <b v="0"/>
    <b v="1"/>
    <s v="theater/plays"/>
    <x v="3"/>
  </r>
  <r>
    <x v="1"/>
    <x v="543"/>
    <n v="98.666666666666671"/>
    <x v="2"/>
    <s v="AUD"/>
    <x v="270"/>
    <n v="1536382800"/>
    <b v="0"/>
    <b v="0"/>
    <s v="film &amp; video/science fiction"/>
    <x v="4"/>
  </r>
  <r>
    <x v="1"/>
    <x v="544"/>
    <n v="42.007419183889773"/>
    <x v="1"/>
    <s v="USD"/>
    <x v="781"/>
    <n v="1389592800"/>
    <b v="0"/>
    <b v="0"/>
    <s v="photography/photography books"/>
    <x v="7"/>
  </r>
  <r>
    <x v="1"/>
    <x v="545"/>
    <n v="32.002753556677376"/>
    <x v="1"/>
    <s v="USD"/>
    <x v="782"/>
    <n v="1275282000"/>
    <b v="0"/>
    <b v="1"/>
    <s v="photography/photography books"/>
    <x v="7"/>
  </r>
  <r>
    <x v="0"/>
    <x v="109"/>
    <n v="81.567164179104481"/>
    <x v="1"/>
    <s v="USD"/>
    <x v="783"/>
    <n v="1294984800"/>
    <b v="0"/>
    <b v="0"/>
    <s v="music/rock"/>
    <x v="1"/>
  </r>
  <r>
    <x v="0"/>
    <x v="176"/>
    <n v="37.035087719298247"/>
    <x v="0"/>
    <s v="CAD"/>
    <x v="784"/>
    <n v="1562043600"/>
    <b v="0"/>
    <b v="0"/>
    <s v="photography/photography books"/>
    <x v="7"/>
  </r>
  <r>
    <x v="0"/>
    <x v="546"/>
    <n v="103.033360455655"/>
    <x v="1"/>
    <s v="USD"/>
    <x v="785"/>
    <n v="1469595600"/>
    <b v="0"/>
    <b v="0"/>
    <s v="food/food trucks"/>
    <x v="0"/>
  </r>
  <r>
    <x v="0"/>
    <x v="65"/>
    <n v="84.333333333333329"/>
    <x v="6"/>
    <s v="EUR"/>
    <x v="786"/>
    <n v="1581141600"/>
    <b v="0"/>
    <b v="0"/>
    <s v="music/metal"/>
    <x v="1"/>
  </r>
  <r>
    <x v="1"/>
    <x v="4"/>
    <n v="102.60377358490567"/>
    <x v="1"/>
    <s v="USD"/>
    <x v="787"/>
    <n v="1488520800"/>
    <b v="0"/>
    <b v="0"/>
    <s v="publishing/nonfiction"/>
    <x v="5"/>
  </r>
  <r>
    <x v="1"/>
    <x v="547"/>
    <n v="79.992129246064621"/>
    <x v="1"/>
    <s v="USD"/>
    <x v="788"/>
    <n v="1563858000"/>
    <b v="0"/>
    <b v="0"/>
    <s v="music/electric music"/>
    <x v="1"/>
  </r>
  <r>
    <x v="0"/>
    <x v="15"/>
    <n v="70.055309734513273"/>
    <x v="1"/>
    <s v="USD"/>
    <x v="330"/>
    <n v="1438923600"/>
    <b v="0"/>
    <b v="1"/>
    <s v="theater/plays"/>
    <x v="3"/>
  </r>
  <r>
    <x v="1"/>
    <x v="175"/>
    <n v="37"/>
    <x v="1"/>
    <s v="USD"/>
    <x v="789"/>
    <n v="1422165600"/>
    <b v="0"/>
    <b v="0"/>
    <s v="theater/plays"/>
    <x v="3"/>
  </r>
  <r>
    <x v="1"/>
    <x v="548"/>
    <n v="41.911917098445599"/>
    <x v="1"/>
    <s v="USD"/>
    <x v="790"/>
    <n v="1277874000"/>
    <b v="0"/>
    <b v="0"/>
    <s v="film &amp; video/shorts"/>
    <x v="4"/>
  </r>
  <r>
    <x v="0"/>
    <x v="549"/>
    <n v="57.992576882290564"/>
    <x v="1"/>
    <s v="USD"/>
    <x v="791"/>
    <n v="1399352400"/>
    <b v="0"/>
    <b v="1"/>
    <s v="theater/plays"/>
    <x v="3"/>
  </r>
  <r>
    <x v="1"/>
    <x v="550"/>
    <n v="40.942307692307693"/>
    <x v="1"/>
    <s v="USD"/>
    <x v="792"/>
    <n v="1279083600"/>
    <b v="0"/>
    <b v="0"/>
    <s v="theater/plays"/>
    <x v="3"/>
  </r>
  <r>
    <x v="0"/>
    <x v="551"/>
    <n v="69.9972602739726"/>
    <x v="1"/>
    <s v="USD"/>
    <x v="793"/>
    <n v="1284354000"/>
    <b v="0"/>
    <b v="0"/>
    <s v="music/indie rock"/>
    <x v="1"/>
  </r>
  <r>
    <x v="0"/>
    <x v="249"/>
    <n v="73.838709677419359"/>
    <x v="1"/>
    <s v="USD"/>
    <x v="794"/>
    <n v="1441170000"/>
    <b v="0"/>
    <b v="1"/>
    <s v="theater/plays"/>
    <x v="3"/>
  </r>
  <r>
    <x v="1"/>
    <x v="552"/>
    <n v="41.979310344827589"/>
    <x v="1"/>
    <s v="USD"/>
    <x v="795"/>
    <n v="1493528400"/>
    <b v="0"/>
    <b v="0"/>
    <s v="theater/plays"/>
    <x v="3"/>
  </r>
  <r>
    <x v="1"/>
    <x v="393"/>
    <n v="77.93442622950819"/>
    <x v="1"/>
    <s v="USD"/>
    <x v="796"/>
    <n v="1395205200"/>
    <b v="0"/>
    <b v="1"/>
    <s v="music/electric music"/>
    <x v="1"/>
  </r>
  <r>
    <x v="1"/>
    <x v="553"/>
    <n v="106.01972789115646"/>
    <x v="1"/>
    <s v="USD"/>
    <x v="797"/>
    <n v="1561438800"/>
    <b v="0"/>
    <b v="0"/>
    <s v="music/indie rock"/>
    <x v="1"/>
  </r>
  <r>
    <x v="1"/>
    <x v="34"/>
    <n v="47.018181818181816"/>
    <x v="0"/>
    <s v="CAD"/>
    <x v="798"/>
    <n v="1326693600"/>
    <b v="0"/>
    <b v="0"/>
    <s v="film &amp; video/documentary"/>
    <x v="4"/>
  </r>
  <r>
    <x v="1"/>
    <x v="554"/>
    <n v="76.016483516483518"/>
    <x v="1"/>
    <s v="USD"/>
    <x v="799"/>
    <n v="1277960400"/>
    <b v="0"/>
    <b v="0"/>
    <s v="publishing/translations"/>
    <x v="5"/>
  </r>
  <r>
    <x v="1"/>
    <x v="134"/>
    <n v="54.120603015075375"/>
    <x v="6"/>
    <s v="EUR"/>
    <x v="800"/>
    <n v="1434690000"/>
    <b v="0"/>
    <b v="1"/>
    <s v="film &amp; video/documentary"/>
    <x v="4"/>
  </r>
  <r>
    <x v="1"/>
    <x v="75"/>
    <n v="57.285714285714285"/>
    <x v="4"/>
    <s v="GBP"/>
    <x v="801"/>
    <n v="1376110800"/>
    <b v="0"/>
    <b v="1"/>
    <s v="film &amp; video/television"/>
    <x v="4"/>
  </r>
  <r>
    <x v="0"/>
    <x v="37"/>
    <n v="103.81308411214954"/>
    <x v="1"/>
    <s v="USD"/>
    <x v="802"/>
    <n v="1518415200"/>
    <b v="0"/>
    <b v="0"/>
    <s v="theater/plays"/>
    <x v="3"/>
  </r>
  <r>
    <x v="1"/>
    <x v="555"/>
    <n v="105.02602739726028"/>
    <x v="2"/>
    <s v="AUD"/>
    <x v="803"/>
    <n v="1310878800"/>
    <b v="0"/>
    <b v="1"/>
    <s v="food/food trucks"/>
    <x v="0"/>
  </r>
  <r>
    <x v="0"/>
    <x v="11"/>
    <n v="90.259259259259252"/>
    <x v="1"/>
    <s v="USD"/>
    <x v="212"/>
    <n v="1556600400"/>
    <b v="0"/>
    <b v="0"/>
    <s v="theater/plays"/>
    <x v="3"/>
  </r>
  <r>
    <x v="0"/>
    <x v="556"/>
    <n v="76.978705978705975"/>
    <x v="1"/>
    <s v="USD"/>
    <x v="804"/>
    <n v="1576994400"/>
    <b v="0"/>
    <b v="0"/>
    <s v="film &amp; video/documentary"/>
    <x v="4"/>
  </r>
  <r>
    <x v="1"/>
    <x v="300"/>
    <n v="102.60162601626017"/>
    <x v="5"/>
    <s v="CHF"/>
    <x v="805"/>
    <n v="1382677200"/>
    <b v="0"/>
    <b v="0"/>
    <s v="music/jazz"/>
    <x v="1"/>
  </r>
  <r>
    <x v="0"/>
    <x v="49"/>
    <n v="2"/>
    <x v="1"/>
    <s v="USD"/>
    <x v="806"/>
    <n v="1411189200"/>
    <b v="0"/>
    <b v="1"/>
    <s v="technology/web"/>
    <x v="2"/>
  </r>
  <r>
    <x v="1"/>
    <x v="122"/>
    <n v="55.0062893081761"/>
    <x v="1"/>
    <s v="USD"/>
    <x v="807"/>
    <n v="1534654800"/>
    <b v="0"/>
    <b v="1"/>
    <s v="music/rock"/>
    <x v="1"/>
  </r>
  <r>
    <x v="1"/>
    <x v="460"/>
    <n v="32.127272727272725"/>
    <x v="1"/>
    <s v="USD"/>
    <x v="722"/>
    <n v="1457762400"/>
    <b v="0"/>
    <b v="0"/>
    <s v="technology/web"/>
    <x v="2"/>
  </r>
  <r>
    <x v="2"/>
    <x v="443"/>
    <n v="50.642857142857146"/>
    <x v="1"/>
    <s v="USD"/>
    <x v="477"/>
    <n v="1337490000"/>
    <b v="0"/>
    <b v="1"/>
    <s v="publishing/nonfiction"/>
    <x v="5"/>
  </r>
  <r>
    <x v="0"/>
    <x v="36"/>
    <n v="49.6875"/>
    <x v="1"/>
    <s v="USD"/>
    <x v="259"/>
    <n v="1349672400"/>
    <b v="0"/>
    <b v="0"/>
    <s v="publishing/radio &amp; podcasts"/>
    <x v="5"/>
  </r>
  <r>
    <x v="1"/>
    <x v="64"/>
    <n v="54.894067796610166"/>
    <x v="1"/>
    <s v="USD"/>
    <x v="9"/>
    <n v="1379826000"/>
    <b v="0"/>
    <b v="0"/>
    <s v="theater/plays"/>
    <x v="3"/>
  </r>
  <r>
    <x v="1"/>
    <x v="271"/>
    <n v="46.931937172774866"/>
    <x v="1"/>
    <s v="USD"/>
    <x v="808"/>
    <n v="1497762000"/>
    <b v="1"/>
    <b v="1"/>
    <s v="film &amp; video/documentary"/>
    <x v="4"/>
  </r>
  <r>
    <x v="0"/>
    <x v="142"/>
    <n v="44.951219512195124"/>
    <x v="1"/>
    <s v="USD"/>
    <x v="809"/>
    <n v="1304485200"/>
    <b v="0"/>
    <b v="0"/>
    <s v="theater/plays"/>
    <x v="3"/>
  </r>
  <r>
    <x v="1"/>
    <x v="557"/>
    <n v="30.99898322318251"/>
    <x v="1"/>
    <s v="USD"/>
    <x v="444"/>
    <n v="1336885200"/>
    <b v="0"/>
    <b v="0"/>
    <s v="games/video games"/>
    <x v="6"/>
  </r>
  <r>
    <x v="1"/>
    <x v="175"/>
    <n v="107.7625"/>
    <x v="0"/>
    <s v="CAD"/>
    <x v="384"/>
    <n v="1530421200"/>
    <b v="0"/>
    <b v="1"/>
    <s v="theater/plays"/>
    <x v="3"/>
  </r>
  <r>
    <x v="3"/>
    <x v="102"/>
    <n v="102.07770270270271"/>
    <x v="1"/>
    <s v="USD"/>
    <x v="810"/>
    <n v="1421992800"/>
    <b v="0"/>
    <b v="0"/>
    <s v="theater/plays"/>
    <x v="3"/>
  </r>
  <r>
    <x v="1"/>
    <x v="558"/>
    <n v="24.976190476190474"/>
    <x v="1"/>
    <s v="USD"/>
    <x v="811"/>
    <n v="1568178000"/>
    <b v="1"/>
    <b v="0"/>
    <s v="technology/web"/>
    <x v="2"/>
  </r>
  <r>
    <x v="1"/>
    <x v="559"/>
    <n v="79.944134078212286"/>
    <x v="1"/>
    <s v="USD"/>
    <x v="812"/>
    <n v="1347944400"/>
    <b v="1"/>
    <b v="0"/>
    <s v="film &amp; video/drama"/>
    <x v="4"/>
  </r>
  <r>
    <x v="0"/>
    <x v="560"/>
    <n v="67.946462715105156"/>
    <x v="2"/>
    <s v="AUD"/>
    <x v="813"/>
    <n v="1558760400"/>
    <b v="0"/>
    <b v="0"/>
    <s v="film &amp; video/drama"/>
    <x v="4"/>
  </r>
  <r>
    <x v="0"/>
    <x v="561"/>
    <n v="26.070921985815602"/>
    <x v="4"/>
    <s v="GBP"/>
    <x v="814"/>
    <n v="1376629200"/>
    <b v="0"/>
    <b v="0"/>
    <s v="theater/plays"/>
    <x v="3"/>
  </r>
  <r>
    <x v="1"/>
    <x v="562"/>
    <n v="105.0032154340836"/>
    <x v="4"/>
    <s v="GBP"/>
    <x v="80"/>
    <n v="1504760400"/>
    <b v="0"/>
    <b v="0"/>
    <s v="film &amp; video/television"/>
    <x v="4"/>
  </r>
  <r>
    <x v="0"/>
    <x v="550"/>
    <n v="25.826923076923077"/>
    <x v="1"/>
    <s v="USD"/>
    <x v="815"/>
    <n v="1419660000"/>
    <b v="0"/>
    <b v="0"/>
    <s v="photography/photography books"/>
    <x v="7"/>
  </r>
  <r>
    <x v="2"/>
    <x v="11"/>
    <n v="77.666666666666671"/>
    <x v="4"/>
    <s v="GBP"/>
    <x v="816"/>
    <n v="1311310800"/>
    <b v="0"/>
    <b v="1"/>
    <s v="film &amp; video/shorts"/>
    <x v="4"/>
  </r>
  <r>
    <x v="1"/>
    <x v="388"/>
    <n v="57.82692307692308"/>
    <x v="5"/>
    <s v="CHF"/>
    <x v="474"/>
    <n v="1344315600"/>
    <b v="0"/>
    <b v="0"/>
    <s v="publishing/radio &amp; podcasts"/>
    <x v="5"/>
  </r>
  <r>
    <x v="0"/>
    <x v="537"/>
    <n v="92.955555555555549"/>
    <x v="2"/>
    <s v="AUD"/>
    <x v="817"/>
    <n v="1510725600"/>
    <b v="0"/>
    <b v="1"/>
    <s v="theater/plays"/>
    <x v="3"/>
  </r>
  <r>
    <x v="1"/>
    <x v="563"/>
    <n v="37.945098039215686"/>
    <x v="1"/>
    <s v="USD"/>
    <x v="818"/>
    <n v="1551247200"/>
    <b v="1"/>
    <b v="0"/>
    <s v="film &amp; video/animation"/>
    <x v="4"/>
  </r>
  <r>
    <x v="0"/>
    <x v="63"/>
    <n v="31.842105263157894"/>
    <x v="1"/>
    <s v="USD"/>
    <x v="819"/>
    <n v="1330236000"/>
    <b v="0"/>
    <b v="0"/>
    <s v="technology/web"/>
    <x v="2"/>
  </r>
  <r>
    <x v="1"/>
    <x v="564"/>
    <n v="40"/>
    <x v="1"/>
    <s v="USD"/>
    <x v="609"/>
    <n v="1545112800"/>
    <b v="0"/>
    <b v="1"/>
    <s v="music/world music"/>
    <x v="1"/>
  </r>
  <r>
    <x v="1"/>
    <x v="174"/>
    <n v="101.1"/>
    <x v="1"/>
    <s v="USD"/>
    <x v="547"/>
    <n v="1279170000"/>
    <b v="0"/>
    <b v="0"/>
    <s v="theater/plays"/>
    <x v="3"/>
  </r>
  <r>
    <x v="1"/>
    <x v="565"/>
    <n v="84.006989951944078"/>
    <x v="6"/>
    <s v="EUR"/>
    <x v="820"/>
    <n v="1573452000"/>
    <b v="0"/>
    <b v="0"/>
    <s v="theater/plays"/>
    <x v="3"/>
  </r>
  <r>
    <x v="1"/>
    <x v="167"/>
    <n v="103.41538461538461"/>
    <x v="1"/>
    <s v="USD"/>
    <x v="821"/>
    <n v="1507093200"/>
    <b v="0"/>
    <b v="0"/>
    <s v="theater/plays"/>
    <x v="3"/>
  </r>
  <r>
    <x v="0"/>
    <x v="27"/>
    <n v="105.13333333333334"/>
    <x v="1"/>
    <s v="USD"/>
    <x v="151"/>
    <n v="1463374800"/>
    <b v="0"/>
    <b v="0"/>
    <s v="food/food trucks"/>
    <x v="0"/>
  </r>
  <r>
    <x v="0"/>
    <x v="95"/>
    <n v="89.21621621621621"/>
    <x v="1"/>
    <s v="USD"/>
    <x v="822"/>
    <n v="1344574800"/>
    <b v="0"/>
    <b v="0"/>
    <s v="theater/plays"/>
    <x v="3"/>
  </r>
  <r>
    <x v="1"/>
    <x v="566"/>
    <n v="51.995234312946785"/>
    <x v="6"/>
    <s v="EUR"/>
    <x v="823"/>
    <n v="1389074400"/>
    <b v="0"/>
    <b v="0"/>
    <s v="technology/web"/>
    <x v="2"/>
  </r>
  <r>
    <x v="1"/>
    <x v="229"/>
    <n v="64.956521739130437"/>
    <x v="4"/>
    <s v="GBP"/>
    <x v="824"/>
    <n v="1494997200"/>
    <b v="0"/>
    <b v="0"/>
    <s v="theater/plays"/>
    <x v="3"/>
  </r>
  <r>
    <x v="1"/>
    <x v="72"/>
    <n v="46.235294117647058"/>
    <x v="1"/>
    <s v="USD"/>
    <x v="825"/>
    <n v="1425448800"/>
    <b v="0"/>
    <b v="1"/>
    <s v="theater/plays"/>
    <x v="3"/>
  </r>
  <r>
    <x v="0"/>
    <x v="192"/>
    <n v="51.151785714285715"/>
    <x v="1"/>
    <s v="USD"/>
    <x v="826"/>
    <n v="1404104400"/>
    <b v="0"/>
    <b v="1"/>
    <s v="theater/plays"/>
    <x v="3"/>
  </r>
  <r>
    <x v="1"/>
    <x v="358"/>
    <n v="33.909722222222221"/>
    <x v="1"/>
    <s v="USD"/>
    <x v="827"/>
    <n v="1394773200"/>
    <b v="0"/>
    <b v="0"/>
    <s v="music/rock"/>
    <x v="1"/>
  </r>
  <r>
    <x v="1"/>
    <x v="567"/>
    <n v="92.016298633017882"/>
    <x v="1"/>
    <s v="USD"/>
    <x v="828"/>
    <n v="1366520400"/>
    <b v="0"/>
    <b v="0"/>
    <s v="theater/plays"/>
    <x v="3"/>
  </r>
  <r>
    <x v="1"/>
    <x v="339"/>
    <n v="107.42857142857143"/>
    <x v="1"/>
    <s v="USD"/>
    <x v="829"/>
    <n v="1456639200"/>
    <b v="0"/>
    <b v="0"/>
    <s v="theater/plays"/>
    <x v="3"/>
  </r>
  <r>
    <x v="1"/>
    <x v="227"/>
    <n v="75.848484848484844"/>
    <x v="1"/>
    <s v="USD"/>
    <x v="830"/>
    <n v="1438318800"/>
    <b v="0"/>
    <b v="0"/>
    <s v="theater/plays"/>
    <x v="3"/>
  </r>
  <r>
    <x v="0"/>
    <x v="356"/>
    <n v="80.476190476190482"/>
    <x v="1"/>
    <s v="USD"/>
    <x v="831"/>
    <n v="1564030800"/>
    <b v="1"/>
    <b v="0"/>
    <s v="theater/plays"/>
    <x v="3"/>
  </r>
  <r>
    <x v="3"/>
    <x v="568"/>
    <n v="86.978483606557376"/>
    <x v="1"/>
    <s v="USD"/>
    <x v="832"/>
    <n v="1449295200"/>
    <b v="0"/>
    <b v="0"/>
    <s v="film &amp; video/documentary"/>
    <x v="4"/>
  </r>
  <r>
    <x v="1"/>
    <x v="87"/>
    <n v="105.13541666666667"/>
    <x v="1"/>
    <s v="USD"/>
    <x v="833"/>
    <n v="1531890000"/>
    <b v="0"/>
    <b v="1"/>
    <s v="publishing/fiction"/>
    <x v="5"/>
  </r>
  <r>
    <x v="0"/>
    <x v="109"/>
    <n v="57.298507462686565"/>
    <x v="1"/>
    <s v="USD"/>
    <x v="834"/>
    <n v="1306213200"/>
    <b v="0"/>
    <b v="1"/>
    <s v="games/video games"/>
    <x v="6"/>
  </r>
  <r>
    <x v="2"/>
    <x v="569"/>
    <n v="93.348484848484844"/>
    <x v="0"/>
    <s v="CAD"/>
    <x v="835"/>
    <n v="1356242400"/>
    <b v="0"/>
    <b v="0"/>
    <s v="technology/web"/>
    <x v="2"/>
  </r>
  <r>
    <x v="0"/>
    <x v="373"/>
    <n v="71.987179487179489"/>
    <x v="1"/>
    <s v="USD"/>
    <x v="836"/>
    <n v="1297576800"/>
    <b v="1"/>
    <b v="0"/>
    <s v="theater/plays"/>
    <x v="3"/>
  </r>
  <r>
    <x v="0"/>
    <x v="109"/>
    <n v="92.611940298507463"/>
    <x v="2"/>
    <s v="AUD"/>
    <x v="837"/>
    <n v="1296194400"/>
    <b v="0"/>
    <b v="0"/>
    <s v="theater/plays"/>
    <x v="3"/>
  </r>
  <r>
    <x v="1"/>
    <x v="493"/>
    <n v="104.99122807017544"/>
    <x v="1"/>
    <s v="USD"/>
    <x v="219"/>
    <n v="1414558800"/>
    <b v="0"/>
    <b v="0"/>
    <s v="food/food trucks"/>
    <x v="0"/>
  </r>
  <r>
    <x v="0"/>
    <x v="570"/>
    <n v="30.958174904942965"/>
    <x v="2"/>
    <s v="AUD"/>
    <x v="365"/>
    <n v="1488348000"/>
    <b v="0"/>
    <b v="0"/>
    <s v="photography/photography books"/>
    <x v="7"/>
  </r>
  <r>
    <x v="0"/>
    <x v="571"/>
    <n v="33.001182732111175"/>
    <x v="1"/>
    <s v="USD"/>
    <x v="838"/>
    <n v="1334898000"/>
    <b v="1"/>
    <b v="0"/>
    <s v="photography/photography books"/>
    <x v="7"/>
  </r>
  <r>
    <x v="0"/>
    <x v="483"/>
    <n v="84.187845303867405"/>
    <x v="1"/>
    <s v="USD"/>
    <x v="839"/>
    <n v="1308373200"/>
    <b v="0"/>
    <b v="0"/>
    <s v="theater/plays"/>
    <x v="3"/>
  </r>
  <r>
    <x v="0"/>
    <x v="171"/>
    <n v="73.92307692307692"/>
    <x v="1"/>
    <s v="USD"/>
    <x v="840"/>
    <n v="1412312400"/>
    <b v="0"/>
    <b v="0"/>
    <s v="theater/plays"/>
    <x v="3"/>
  </r>
  <r>
    <x v="3"/>
    <x v="415"/>
    <n v="36.987499999999997"/>
    <x v="1"/>
    <s v="USD"/>
    <x v="841"/>
    <n v="1419228000"/>
    <b v="1"/>
    <b v="1"/>
    <s v="film &amp; video/documentary"/>
    <x v="4"/>
  </r>
  <r>
    <x v="1"/>
    <x v="84"/>
    <n v="46.896551724137929"/>
    <x v="1"/>
    <s v="USD"/>
    <x v="842"/>
    <n v="1430974800"/>
    <b v="0"/>
    <b v="0"/>
    <s v="technology/web"/>
    <x v="2"/>
  </r>
  <r>
    <x v="0"/>
    <x v="49"/>
    <n v="5"/>
    <x v="1"/>
    <s v="USD"/>
    <x v="843"/>
    <n v="1555822800"/>
    <b v="0"/>
    <b v="1"/>
    <s v="theater/plays"/>
    <x v="3"/>
  </r>
  <r>
    <x v="1"/>
    <x v="572"/>
    <n v="102.02437459910199"/>
    <x v="1"/>
    <s v="USD"/>
    <x v="844"/>
    <n v="1482818400"/>
    <b v="0"/>
    <b v="1"/>
    <s v="music/rock"/>
    <x v="1"/>
  </r>
  <r>
    <x v="3"/>
    <x v="428"/>
    <n v="45.007502206531335"/>
    <x v="1"/>
    <s v="USD"/>
    <x v="845"/>
    <n v="1471928400"/>
    <b v="0"/>
    <b v="0"/>
    <s v="film &amp; video/documentary"/>
    <x v="4"/>
  </r>
  <r>
    <x v="0"/>
    <x v="356"/>
    <n v="94.285714285714292"/>
    <x v="1"/>
    <s v="USD"/>
    <x v="846"/>
    <n v="1453701600"/>
    <b v="0"/>
    <b v="1"/>
    <s v="film &amp; video/science fiction"/>
    <x v="4"/>
  </r>
  <r>
    <x v="1"/>
    <x v="573"/>
    <n v="101.02325581395348"/>
    <x v="2"/>
    <s v="AUD"/>
    <x v="110"/>
    <n v="1350363600"/>
    <b v="0"/>
    <b v="0"/>
    <s v="technology/web"/>
    <x v="2"/>
  </r>
  <r>
    <x v="1"/>
    <x v="175"/>
    <n v="97.037499999999994"/>
    <x v="1"/>
    <s v="USD"/>
    <x v="847"/>
    <n v="1353996000"/>
    <b v="0"/>
    <b v="0"/>
    <s v="theater/plays"/>
    <x v="3"/>
  </r>
  <r>
    <x v="0"/>
    <x v="268"/>
    <n v="43.00963855421687"/>
    <x v="1"/>
    <s v="USD"/>
    <x v="848"/>
    <n v="1451109600"/>
    <b v="0"/>
    <b v="0"/>
    <s v="film &amp; video/science fiction"/>
    <x v="4"/>
  </r>
  <r>
    <x v="1"/>
    <x v="54"/>
    <n v="94.916030534351151"/>
    <x v="1"/>
    <s v="USD"/>
    <x v="849"/>
    <n v="1329631200"/>
    <b v="0"/>
    <b v="0"/>
    <s v="theater/plays"/>
    <x v="3"/>
  </r>
  <r>
    <x v="1"/>
    <x v="192"/>
    <n v="72.151785714285708"/>
    <x v="1"/>
    <s v="USD"/>
    <x v="780"/>
    <n v="1278997200"/>
    <b v="0"/>
    <b v="0"/>
    <s v="film &amp; video/animation"/>
    <x v="4"/>
  </r>
  <r>
    <x v="0"/>
    <x v="406"/>
    <n v="51.007692307692309"/>
    <x v="1"/>
    <s v="USD"/>
    <x v="140"/>
    <n v="1280120400"/>
    <b v="0"/>
    <b v="0"/>
    <s v="publishing/translations"/>
    <x v="5"/>
  </r>
  <r>
    <x v="0"/>
    <x v="12"/>
    <n v="85.054545454545448"/>
    <x v="1"/>
    <s v="USD"/>
    <x v="850"/>
    <n v="1458104400"/>
    <b v="0"/>
    <b v="0"/>
    <s v="technology/web"/>
    <x v="2"/>
  </r>
  <r>
    <x v="1"/>
    <x v="287"/>
    <n v="43.87096774193548"/>
    <x v="1"/>
    <s v="USD"/>
    <x v="851"/>
    <n v="1298268000"/>
    <b v="0"/>
    <b v="0"/>
    <s v="publishing/translations"/>
    <x v="5"/>
  </r>
  <r>
    <x v="1"/>
    <x v="574"/>
    <n v="40.063909774436091"/>
    <x v="1"/>
    <s v="USD"/>
    <x v="852"/>
    <n v="1386223200"/>
    <b v="0"/>
    <b v="0"/>
    <s v="food/food trucks"/>
    <x v="0"/>
  </r>
  <r>
    <x v="0"/>
    <x v="493"/>
    <n v="43.833333333333336"/>
    <x v="6"/>
    <s v="EUR"/>
    <x v="853"/>
    <n v="1299823200"/>
    <b v="0"/>
    <b v="1"/>
    <s v="photography/photography books"/>
    <x v="7"/>
  </r>
  <r>
    <x v="1"/>
    <x v="287"/>
    <n v="84.92903225806451"/>
    <x v="1"/>
    <s v="USD"/>
    <x v="854"/>
    <n v="1431752400"/>
    <b v="0"/>
    <b v="0"/>
    <s v="theater/plays"/>
    <x v="3"/>
  </r>
  <r>
    <x v="1"/>
    <x v="512"/>
    <n v="41.067632850241544"/>
    <x v="4"/>
    <s v="GBP"/>
    <x v="67"/>
    <n v="1267855200"/>
    <b v="0"/>
    <b v="0"/>
    <s v="music/rock"/>
    <x v="1"/>
  </r>
  <r>
    <x v="1"/>
    <x v="242"/>
    <n v="54.971428571428568"/>
    <x v="1"/>
    <s v="USD"/>
    <x v="855"/>
    <n v="1497675600"/>
    <b v="0"/>
    <b v="0"/>
    <s v="theater/plays"/>
    <x v="3"/>
  </r>
  <r>
    <x v="1"/>
    <x v="575"/>
    <n v="77.010807374443743"/>
    <x v="1"/>
    <s v="USD"/>
    <x v="107"/>
    <n v="1336885200"/>
    <b v="0"/>
    <b v="0"/>
    <s v="music/world music"/>
    <x v="1"/>
  </r>
  <r>
    <x v="1"/>
    <x v="493"/>
    <n v="71.201754385964918"/>
    <x v="1"/>
    <s v="USD"/>
    <x v="344"/>
    <n v="1295157600"/>
    <b v="0"/>
    <b v="0"/>
    <s v="food/food trucks"/>
    <x v="0"/>
  </r>
  <r>
    <x v="1"/>
    <x v="576"/>
    <n v="91.935483870967744"/>
    <x v="1"/>
    <s v="USD"/>
    <x v="856"/>
    <n v="1577599200"/>
    <b v="0"/>
    <b v="0"/>
    <s v="theater/plays"/>
    <x v="3"/>
  </r>
  <r>
    <x v="0"/>
    <x v="577"/>
    <n v="97.069023569023571"/>
    <x v="1"/>
    <s v="USD"/>
    <x v="857"/>
    <n v="1305003600"/>
    <b v="0"/>
    <b v="0"/>
    <s v="theater/plays"/>
    <x v="3"/>
  </r>
  <r>
    <x v="0"/>
    <x v="3"/>
    <n v="58.916666666666664"/>
    <x v="1"/>
    <s v="USD"/>
    <x v="858"/>
    <n v="1381726800"/>
    <b v="0"/>
    <b v="0"/>
    <s v="film &amp; video/television"/>
    <x v="4"/>
  </r>
  <r>
    <x v="1"/>
    <x v="578"/>
    <n v="58.015466983938133"/>
    <x v="1"/>
    <s v="USD"/>
    <x v="859"/>
    <n v="1402462800"/>
    <b v="0"/>
    <b v="1"/>
    <s v="technology/web"/>
    <x v="2"/>
  </r>
  <r>
    <x v="0"/>
    <x v="526"/>
    <n v="103.87301587301587"/>
    <x v="1"/>
    <s v="USD"/>
    <x v="860"/>
    <n v="1292133600"/>
    <b v="0"/>
    <b v="1"/>
    <s v="theater/plays"/>
    <x v="3"/>
  </r>
  <r>
    <x v="1"/>
    <x v="235"/>
    <n v="93.46875"/>
    <x v="1"/>
    <s v="USD"/>
    <x v="170"/>
    <n v="1368939600"/>
    <b v="0"/>
    <b v="0"/>
    <s v="music/indie rock"/>
    <x v="1"/>
  </r>
  <r>
    <x v="1"/>
    <x v="18"/>
    <n v="61.970370370370368"/>
    <x v="1"/>
    <s v="USD"/>
    <x v="861"/>
    <n v="1452146400"/>
    <b v="0"/>
    <b v="1"/>
    <s v="theater/plays"/>
    <x v="3"/>
  </r>
  <r>
    <x v="1"/>
    <x v="382"/>
    <n v="92.042857142857144"/>
    <x v="1"/>
    <s v="USD"/>
    <x v="862"/>
    <n v="1296712800"/>
    <b v="0"/>
    <b v="1"/>
    <s v="theater/plays"/>
    <x v="3"/>
  </r>
  <r>
    <x v="0"/>
    <x v="109"/>
    <n v="77.268656716417908"/>
    <x v="1"/>
    <s v="USD"/>
    <x v="863"/>
    <n v="1520748000"/>
    <b v="0"/>
    <b v="0"/>
    <s v="food/food trucks"/>
    <x v="0"/>
  </r>
  <r>
    <x v="1"/>
    <x v="45"/>
    <n v="93.923913043478265"/>
    <x v="1"/>
    <s v="USD"/>
    <x v="864"/>
    <n v="1480831200"/>
    <b v="0"/>
    <b v="0"/>
    <s v="games/video games"/>
    <x v="6"/>
  </r>
  <r>
    <x v="1"/>
    <x v="579"/>
    <n v="84.969458128078813"/>
    <x v="4"/>
    <s v="GBP"/>
    <x v="527"/>
    <n v="1426914000"/>
    <b v="0"/>
    <b v="0"/>
    <s v="theater/plays"/>
    <x v="3"/>
  </r>
  <r>
    <x v="0"/>
    <x v="580"/>
    <n v="105.97035040431267"/>
    <x v="1"/>
    <s v="USD"/>
    <x v="865"/>
    <n v="1446616800"/>
    <b v="1"/>
    <b v="0"/>
    <s v="publishing/nonfiction"/>
    <x v="5"/>
  </r>
  <r>
    <x v="1"/>
    <x v="581"/>
    <n v="36.969040247678016"/>
    <x v="1"/>
    <s v="USD"/>
    <x v="866"/>
    <n v="1517032800"/>
    <b v="0"/>
    <b v="0"/>
    <s v="technology/web"/>
    <x v="2"/>
  </r>
  <r>
    <x v="0"/>
    <x v="51"/>
    <n v="81.533333333333331"/>
    <x v="1"/>
    <s v="USD"/>
    <x v="867"/>
    <n v="1311224400"/>
    <b v="0"/>
    <b v="1"/>
    <s v="film &amp; video/documentary"/>
    <x v="4"/>
  </r>
  <r>
    <x v="1"/>
    <x v="582"/>
    <n v="80.999140154772135"/>
    <x v="1"/>
    <s v="USD"/>
    <x v="868"/>
    <n v="1566190800"/>
    <b v="0"/>
    <b v="0"/>
    <s v="film &amp; video/documentary"/>
    <x v="4"/>
  </r>
  <r>
    <x v="1"/>
    <x v="345"/>
    <n v="26.010498687664043"/>
    <x v="1"/>
    <s v="USD"/>
    <x v="105"/>
    <n v="1570165200"/>
    <b v="0"/>
    <b v="0"/>
    <s v="theater/plays"/>
    <x v="3"/>
  </r>
  <r>
    <x v="0"/>
    <x v="583"/>
    <n v="25.998410896708286"/>
    <x v="1"/>
    <s v="USD"/>
    <x v="481"/>
    <n v="1388556000"/>
    <b v="0"/>
    <b v="1"/>
    <s v="music/rock"/>
    <x v="1"/>
  </r>
  <r>
    <x v="0"/>
    <x v="45"/>
    <n v="34.173913043478258"/>
    <x v="1"/>
    <s v="USD"/>
    <x v="253"/>
    <n v="1303189200"/>
    <b v="0"/>
    <b v="0"/>
    <s v="music/rock"/>
    <x v="1"/>
  </r>
  <r>
    <x v="1"/>
    <x v="584"/>
    <n v="28.002083333333335"/>
    <x v="1"/>
    <s v="USD"/>
    <x v="869"/>
    <n v="1494478800"/>
    <b v="0"/>
    <b v="0"/>
    <s v="film &amp; video/documentary"/>
    <x v="4"/>
  </r>
  <r>
    <x v="0"/>
    <x v="251"/>
    <n v="76.546875"/>
    <x v="1"/>
    <s v="USD"/>
    <x v="864"/>
    <n v="1480744800"/>
    <b v="0"/>
    <b v="0"/>
    <s v="publishing/radio &amp; podcasts"/>
    <x v="5"/>
  </r>
  <r>
    <x v="1"/>
    <x v="31"/>
    <n v="53.053097345132741"/>
    <x v="1"/>
    <s v="USD"/>
    <x v="843"/>
    <n v="1555822800"/>
    <b v="0"/>
    <b v="0"/>
    <s v="publishing/translations"/>
    <x v="5"/>
  </r>
  <r>
    <x v="0"/>
    <x v="251"/>
    <n v="106.859375"/>
    <x v="1"/>
    <s v="USD"/>
    <x v="289"/>
    <n v="1458882000"/>
    <b v="0"/>
    <b v="1"/>
    <s v="film &amp; video/drama"/>
    <x v="4"/>
  </r>
  <r>
    <x v="1"/>
    <x v="585"/>
    <n v="46.020746887966808"/>
    <x v="1"/>
    <s v="USD"/>
    <x v="870"/>
    <n v="1411966800"/>
    <b v="0"/>
    <b v="1"/>
    <s v="music/rock"/>
    <x v="1"/>
  </r>
  <r>
    <x v="1"/>
    <x v="227"/>
    <n v="100.17424242424242"/>
    <x v="1"/>
    <s v="USD"/>
    <x v="871"/>
    <n v="1526878800"/>
    <b v="0"/>
    <b v="1"/>
    <s v="film &amp; video/drama"/>
    <x v="4"/>
  </r>
  <r>
    <x v="3"/>
    <x v="51"/>
    <n v="101.44"/>
    <x v="6"/>
    <s v="EUR"/>
    <x v="872"/>
    <n v="1452405600"/>
    <b v="0"/>
    <b v="1"/>
    <s v="photography/photography books"/>
    <x v="7"/>
  </r>
  <r>
    <x v="0"/>
    <x v="586"/>
    <n v="87.972684085510693"/>
    <x v="1"/>
    <s v="USD"/>
    <x v="873"/>
    <n v="1414040400"/>
    <b v="0"/>
    <b v="1"/>
    <s v="publishing/translations"/>
    <x v="5"/>
  </r>
  <r>
    <x v="1"/>
    <x v="587"/>
    <n v="74.995594713656388"/>
    <x v="1"/>
    <s v="USD"/>
    <x v="874"/>
    <n v="1543816800"/>
    <b v="0"/>
    <b v="1"/>
    <s v="food/food trucks"/>
    <x v="0"/>
  </r>
  <r>
    <x v="0"/>
    <x v="192"/>
    <n v="42.982142857142854"/>
    <x v="1"/>
    <s v="USD"/>
    <x v="875"/>
    <n v="1359698400"/>
    <b v="0"/>
    <b v="0"/>
    <s v="theater/plays"/>
    <x v="3"/>
  </r>
  <r>
    <x v="3"/>
    <x v="279"/>
    <n v="33.115107913669064"/>
    <x v="6"/>
    <s v="EUR"/>
    <x v="876"/>
    <n v="1390629600"/>
    <b v="0"/>
    <b v="0"/>
    <s v="theater/plays"/>
    <x v="3"/>
  </r>
  <r>
    <x v="0"/>
    <x v="82"/>
    <n v="101.13101604278074"/>
    <x v="1"/>
    <s v="USD"/>
    <x v="877"/>
    <n v="1267077600"/>
    <b v="0"/>
    <b v="1"/>
    <s v="music/indie rock"/>
    <x v="1"/>
  </r>
  <r>
    <x v="3"/>
    <x v="588"/>
    <n v="55.98841354723708"/>
    <x v="1"/>
    <s v="USD"/>
    <x v="878"/>
    <n v="1467781200"/>
    <b v="0"/>
    <b v="0"/>
    <s v="food/food trucks"/>
    <x v="0"/>
  </r>
  <r>
    <x v="4"/>
    <x v="589"/>
    <m/>
    <x v="7"/>
    <m/>
    <x v="879"/>
    <m/>
    <m/>
    <m/>
    <m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n v="0"/>
    <n v="0"/>
    <x v="0"/>
    <s v="CAD"/>
    <n v="1448690400"/>
    <n v="1450159200"/>
    <b v="0"/>
    <b v="0"/>
    <s v="food/food trucks"/>
    <x v="0"/>
    <x v="0"/>
  </r>
  <r>
    <x v="1"/>
    <n v="158"/>
    <n v="92.151898734177209"/>
    <x v="1"/>
    <s v="USD"/>
    <n v="1408424400"/>
    <n v="1408597200"/>
    <b v="0"/>
    <b v="1"/>
    <s v="music/rock"/>
    <x v="1"/>
    <x v="1"/>
  </r>
  <r>
    <x v="1"/>
    <n v="1425"/>
    <n v="100.01614035087719"/>
    <x v="2"/>
    <s v="AUD"/>
    <n v="1384668000"/>
    <n v="1384840800"/>
    <b v="0"/>
    <b v="0"/>
    <s v="technology/web"/>
    <x v="2"/>
    <x v="2"/>
  </r>
  <r>
    <x v="0"/>
    <n v="24"/>
    <n v="103.20833333333333"/>
    <x v="1"/>
    <s v="USD"/>
    <n v="1565499600"/>
    <n v="1568955600"/>
    <b v="0"/>
    <b v="0"/>
    <s v="music/rock"/>
    <x v="1"/>
    <x v="1"/>
  </r>
  <r>
    <x v="0"/>
    <n v="53"/>
    <n v="99.339622641509436"/>
    <x v="1"/>
    <s v="USD"/>
    <n v="1547964000"/>
    <n v="1548309600"/>
    <b v="0"/>
    <b v="0"/>
    <s v="theater/plays"/>
    <x v="3"/>
    <x v="3"/>
  </r>
  <r>
    <x v="1"/>
    <n v="174"/>
    <n v="75.833333333333329"/>
    <x v="3"/>
    <s v="DKK"/>
    <n v="1346130000"/>
    <n v="1347080400"/>
    <b v="0"/>
    <b v="0"/>
    <s v="theater/plays"/>
    <x v="3"/>
    <x v="3"/>
  </r>
  <r>
    <x v="0"/>
    <n v="18"/>
    <n v="60.555555555555557"/>
    <x v="4"/>
    <s v="GBP"/>
    <n v="1505278800"/>
    <n v="1505365200"/>
    <b v="0"/>
    <b v="0"/>
    <s v="film &amp; video/documentary"/>
    <x v="4"/>
    <x v="4"/>
  </r>
  <r>
    <x v="1"/>
    <n v="227"/>
    <n v="64.93832599118943"/>
    <x v="3"/>
    <s v="DKK"/>
    <n v="1439442000"/>
    <n v="1439614800"/>
    <b v="0"/>
    <b v="0"/>
    <s v="theater/plays"/>
    <x v="3"/>
    <x v="3"/>
  </r>
  <r>
    <x v="2"/>
    <n v="708"/>
    <n v="30.997175141242938"/>
    <x v="3"/>
    <s v="DKK"/>
    <n v="1281330000"/>
    <n v="1281502800"/>
    <b v="0"/>
    <b v="0"/>
    <s v="theater/plays"/>
    <x v="3"/>
    <x v="3"/>
  </r>
  <r>
    <x v="0"/>
    <n v="44"/>
    <n v="72.909090909090907"/>
    <x v="1"/>
    <s v="USD"/>
    <n v="1379566800"/>
    <n v="1383804000"/>
    <b v="0"/>
    <b v="0"/>
    <s v="music/electric music"/>
    <x v="1"/>
    <x v="5"/>
  </r>
  <r>
    <x v="1"/>
    <n v="220"/>
    <n v="62.9"/>
    <x v="1"/>
    <s v="USD"/>
    <n v="1281762000"/>
    <n v="1285909200"/>
    <b v="0"/>
    <b v="0"/>
    <s v="film &amp; video/drama"/>
    <x v="4"/>
    <x v="6"/>
  </r>
  <r>
    <x v="0"/>
    <n v="27"/>
    <n v="112.22222222222223"/>
    <x v="1"/>
    <s v="USD"/>
    <n v="1285045200"/>
    <n v="1285563600"/>
    <b v="0"/>
    <b v="1"/>
    <s v="theater/plays"/>
    <x v="3"/>
    <x v="3"/>
  </r>
  <r>
    <x v="0"/>
    <n v="55"/>
    <n v="102.34545454545454"/>
    <x v="1"/>
    <s v="USD"/>
    <n v="1571720400"/>
    <n v="1572411600"/>
    <b v="0"/>
    <b v="0"/>
    <s v="film &amp; video/drama"/>
    <x v="4"/>
    <x v="6"/>
  </r>
  <r>
    <x v="1"/>
    <n v="98"/>
    <n v="105.05102040816327"/>
    <x v="1"/>
    <s v="USD"/>
    <n v="1465621200"/>
    <n v="1466658000"/>
    <b v="0"/>
    <b v="0"/>
    <s v="music/indie rock"/>
    <x v="1"/>
    <x v="7"/>
  </r>
  <r>
    <x v="0"/>
    <n v="200"/>
    <n v="94.144999999999996"/>
    <x v="1"/>
    <s v="USD"/>
    <n v="1331013600"/>
    <n v="1333342800"/>
    <b v="0"/>
    <b v="0"/>
    <s v="music/indie rock"/>
    <x v="1"/>
    <x v="7"/>
  </r>
  <r>
    <x v="0"/>
    <n v="452"/>
    <n v="84.986725663716811"/>
    <x v="1"/>
    <s v="USD"/>
    <n v="1575957600"/>
    <n v="1576303200"/>
    <b v="0"/>
    <b v="0"/>
    <s v="technology/wearables"/>
    <x v="2"/>
    <x v="8"/>
  </r>
  <r>
    <x v="1"/>
    <n v="100"/>
    <n v="110.41"/>
    <x v="1"/>
    <s v="USD"/>
    <n v="1390370400"/>
    <n v="1392271200"/>
    <b v="0"/>
    <b v="0"/>
    <s v="publishing/nonfiction"/>
    <x v="5"/>
    <x v="9"/>
  </r>
  <r>
    <x v="1"/>
    <n v="1249"/>
    <n v="107.96236989591674"/>
    <x v="1"/>
    <s v="USD"/>
    <n v="1294812000"/>
    <n v="1294898400"/>
    <b v="0"/>
    <b v="0"/>
    <s v="film &amp; video/animation"/>
    <x v="4"/>
    <x v="10"/>
  </r>
  <r>
    <x v="3"/>
    <n v="135"/>
    <n v="45.103703703703701"/>
    <x v="1"/>
    <s v="USD"/>
    <n v="1536382800"/>
    <n v="1537074000"/>
    <b v="0"/>
    <b v="0"/>
    <s v="theater/plays"/>
    <x v="3"/>
    <x v="3"/>
  </r>
  <r>
    <x v="0"/>
    <n v="674"/>
    <n v="45.001483679525222"/>
    <x v="1"/>
    <s v="USD"/>
    <n v="1551679200"/>
    <n v="1553490000"/>
    <b v="0"/>
    <b v="1"/>
    <s v="theater/plays"/>
    <x v="3"/>
    <x v="3"/>
  </r>
  <r>
    <x v="1"/>
    <n v="1396"/>
    <n v="105.97134670487107"/>
    <x v="1"/>
    <s v="USD"/>
    <n v="1406523600"/>
    <n v="1406523600"/>
    <b v="0"/>
    <b v="0"/>
    <s v="film &amp; video/drama"/>
    <x v="4"/>
    <x v="6"/>
  </r>
  <r>
    <x v="0"/>
    <n v="558"/>
    <n v="69.055555555555557"/>
    <x v="1"/>
    <s v="USD"/>
    <n v="1313384400"/>
    <n v="1316322000"/>
    <b v="0"/>
    <b v="0"/>
    <s v="theater/plays"/>
    <x v="3"/>
    <x v="3"/>
  </r>
  <r>
    <x v="1"/>
    <n v="890"/>
    <n v="85.044943820224717"/>
    <x v="1"/>
    <s v="USD"/>
    <n v="1522731600"/>
    <n v="1524027600"/>
    <b v="0"/>
    <b v="0"/>
    <s v="theater/plays"/>
    <x v="3"/>
    <x v="3"/>
  </r>
  <r>
    <x v="1"/>
    <n v="142"/>
    <n v="105.22535211267606"/>
    <x v="4"/>
    <s v="GBP"/>
    <n v="1550124000"/>
    <n v="1554699600"/>
    <b v="0"/>
    <b v="0"/>
    <s v="film &amp; video/documentary"/>
    <x v="4"/>
    <x v="4"/>
  </r>
  <r>
    <x v="1"/>
    <n v="2673"/>
    <n v="39.003741114852225"/>
    <x v="1"/>
    <s v="USD"/>
    <n v="1403326800"/>
    <n v="1403499600"/>
    <b v="0"/>
    <b v="0"/>
    <s v="technology/wearables"/>
    <x v="2"/>
    <x v="8"/>
  </r>
  <r>
    <x v="1"/>
    <n v="163"/>
    <n v="73.030674846625772"/>
    <x v="1"/>
    <s v="USD"/>
    <n v="1305694800"/>
    <n v="1307422800"/>
    <b v="0"/>
    <b v="1"/>
    <s v="games/video games"/>
    <x v="6"/>
    <x v="11"/>
  </r>
  <r>
    <x v="3"/>
    <n v="1480"/>
    <n v="35.009459459459457"/>
    <x v="1"/>
    <s v="USD"/>
    <n v="1533013200"/>
    <n v="1535346000"/>
    <b v="0"/>
    <b v="0"/>
    <s v="theater/plays"/>
    <x v="3"/>
    <x v="3"/>
  </r>
  <r>
    <x v="0"/>
    <n v="15"/>
    <n v="106.6"/>
    <x v="1"/>
    <s v="USD"/>
    <n v="1443848400"/>
    <n v="1444539600"/>
    <b v="0"/>
    <b v="0"/>
    <s v="music/rock"/>
    <x v="1"/>
    <x v="1"/>
  </r>
  <r>
    <x v="1"/>
    <n v="2220"/>
    <n v="61.997747747747745"/>
    <x v="1"/>
    <s v="USD"/>
    <n v="1265695200"/>
    <n v="1267682400"/>
    <b v="0"/>
    <b v="1"/>
    <s v="theater/plays"/>
    <x v="3"/>
    <x v="3"/>
  </r>
  <r>
    <x v="1"/>
    <n v="1606"/>
    <n v="94.000622665006233"/>
    <x v="5"/>
    <s v="CHF"/>
    <n v="1532062800"/>
    <n v="1535518800"/>
    <b v="0"/>
    <b v="0"/>
    <s v="film &amp; video/shorts"/>
    <x v="4"/>
    <x v="12"/>
  </r>
  <r>
    <x v="1"/>
    <n v="129"/>
    <n v="112.05426356589147"/>
    <x v="1"/>
    <s v="USD"/>
    <n v="1558674000"/>
    <n v="1559106000"/>
    <b v="0"/>
    <b v="0"/>
    <s v="film &amp; video/animation"/>
    <x v="4"/>
    <x v="10"/>
  </r>
  <r>
    <x v="1"/>
    <n v="226"/>
    <n v="48.008849557522126"/>
    <x v="4"/>
    <s v="GBP"/>
    <n v="1451973600"/>
    <n v="1454392800"/>
    <b v="0"/>
    <b v="0"/>
    <s v="games/video games"/>
    <x v="6"/>
    <x v="11"/>
  </r>
  <r>
    <x v="0"/>
    <n v="2307"/>
    <n v="38.004334633723452"/>
    <x v="6"/>
    <s v="EUR"/>
    <n v="1515564000"/>
    <n v="1517896800"/>
    <b v="0"/>
    <b v="0"/>
    <s v="film &amp; video/documentary"/>
    <x v="4"/>
    <x v="4"/>
  </r>
  <r>
    <x v="1"/>
    <n v="5419"/>
    <n v="35.000184535892231"/>
    <x v="1"/>
    <s v="USD"/>
    <n v="1412485200"/>
    <n v="1415685600"/>
    <b v="0"/>
    <b v="0"/>
    <s v="theater/plays"/>
    <x v="3"/>
    <x v="3"/>
  </r>
  <r>
    <x v="1"/>
    <n v="165"/>
    <n v="85"/>
    <x v="1"/>
    <s v="USD"/>
    <n v="1490245200"/>
    <n v="1490677200"/>
    <b v="0"/>
    <b v="0"/>
    <s v="film &amp; video/documentary"/>
    <x v="4"/>
    <x v="4"/>
  </r>
  <r>
    <x v="1"/>
    <n v="1965"/>
    <n v="95.993893129770996"/>
    <x v="3"/>
    <s v="DKK"/>
    <n v="1547877600"/>
    <n v="1551506400"/>
    <b v="0"/>
    <b v="1"/>
    <s v="film &amp; video/drama"/>
    <x v="4"/>
    <x v="6"/>
  </r>
  <r>
    <x v="1"/>
    <n v="16"/>
    <n v="68.8125"/>
    <x v="1"/>
    <s v="USD"/>
    <n v="1298700000"/>
    <n v="1300856400"/>
    <b v="0"/>
    <b v="0"/>
    <s v="theater/plays"/>
    <x v="3"/>
    <x v="3"/>
  </r>
  <r>
    <x v="1"/>
    <n v="107"/>
    <n v="105.97196261682242"/>
    <x v="1"/>
    <s v="USD"/>
    <n v="1570338000"/>
    <n v="1573192800"/>
    <b v="0"/>
    <b v="1"/>
    <s v="publishing/fiction"/>
    <x v="5"/>
    <x v="13"/>
  </r>
  <r>
    <x v="1"/>
    <n v="134"/>
    <n v="75.261194029850742"/>
    <x v="1"/>
    <s v="USD"/>
    <n v="1287378000"/>
    <n v="1287810000"/>
    <b v="0"/>
    <b v="0"/>
    <s v="photography/photography books"/>
    <x v="7"/>
    <x v="14"/>
  </r>
  <r>
    <x v="0"/>
    <n v="88"/>
    <n v="57.125"/>
    <x v="3"/>
    <s v="DKK"/>
    <n v="1361772000"/>
    <n v="1362978000"/>
    <b v="0"/>
    <b v="0"/>
    <s v="theater/plays"/>
    <x v="3"/>
    <x v="3"/>
  </r>
  <r>
    <x v="1"/>
    <n v="198"/>
    <n v="75.141414141414145"/>
    <x v="1"/>
    <s v="USD"/>
    <n v="1275714000"/>
    <n v="1277355600"/>
    <b v="0"/>
    <b v="1"/>
    <s v="technology/wearables"/>
    <x v="2"/>
    <x v="8"/>
  </r>
  <r>
    <x v="1"/>
    <n v="111"/>
    <n v="107.42342342342343"/>
    <x v="6"/>
    <s v="EUR"/>
    <n v="1346734800"/>
    <n v="1348981200"/>
    <b v="0"/>
    <b v="1"/>
    <s v="music/rock"/>
    <x v="1"/>
    <x v="1"/>
  </r>
  <r>
    <x v="1"/>
    <n v="222"/>
    <n v="35.995495495495497"/>
    <x v="1"/>
    <s v="USD"/>
    <n v="1309755600"/>
    <n v="1310533200"/>
    <b v="0"/>
    <b v="0"/>
    <s v="food/food trucks"/>
    <x v="0"/>
    <x v="0"/>
  </r>
  <r>
    <x v="1"/>
    <n v="6212"/>
    <n v="26.998873148744366"/>
    <x v="1"/>
    <s v="USD"/>
    <n v="1406178000"/>
    <n v="1407560400"/>
    <b v="0"/>
    <b v="0"/>
    <s v="publishing/radio &amp; podcasts"/>
    <x v="5"/>
    <x v="15"/>
  </r>
  <r>
    <x v="1"/>
    <n v="98"/>
    <n v="107.56122448979592"/>
    <x v="3"/>
    <s v="DKK"/>
    <n v="1552798800"/>
    <n v="1552885200"/>
    <b v="0"/>
    <b v="0"/>
    <s v="publishing/fiction"/>
    <x v="5"/>
    <x v="13"/>
  </r>
  <r>
    <x v="0"/>
    <n v="48"/>
    <n v="94.375"/>
    <x v="1"/>
    <s v="USD"/>
    <n v="1478062800"/>
    <n v="1479362400"/>
    <b v="0"/>
    <b v="1"/>
    <s v="theater/plays"/>
    <x v="3"/>
    <x v="3"/>
  </r>
  <r>
    <x v="1"/>
    <n v="92"/>
    <n v="46.163043478260867"/>
    <x v="1"/>
    <s v="USD"/>
    <n v="1278565200"/>
    <n v="1280552400"/>
    <b v="0"/>
    <b v="0"/>
    <s v="music/rock"/>
    <x v="1"/>
    <x v="1"/>
  </r>
  <r>
    <x v="1"/>
    <n v="149"/>
    <n v="47.845637583892618"/>
    <x v="1"/>
    <s v="USD"/>
    <n v="1396069200"/>
    <n v="1398661200"/>
    <b v="0"/>
    <b v="0"/>
    <s v="theater/plays"/>
    <x v="3"/>
    <x v="3"/>
  </r>
  <r>
    <x v="1"/>
    <n v="2431"/>
    <n v="53.007815713698065"/>
    <x v="1"/>
    <s v="USD"/>
    <n v="1435208400"/>
    <n v="1436245200"/>
    <b v="0"/>
    <b v="0"/>
    <s v="theater/plays"/>
    <x v="3"/>
    <x v="3"/>
  </r>
  <r>
    <x v="1"/>
    <n v="303"/>
    <n v="45.059405940594061"/>
    <x v="1"/>
    <s v="USD"/>
    <n v="1571547600"/>
    <n v="1575439200"/>
    <b v="0"/>
    <b v="0"/>
    <s v="music/rock"/>
    <x v="1"/>
    <x v="1"/>
  </r>
  <r>
    <x v="0"/>
    <n v="1"/>
    <n v="2"/>
    <x v="6"/>
    <s v="EUR"/>
    <n v="1375333200"/>
    <n v="1377752400"/>
    <b v="0"/>
    <b v="0"/>
    <s v="music/metal"/>
    <x v="1"/>
    <x v="16"/>
  </r>
  <r>
    <x v="0"/>
    <n v="1467"/>
    <n v="99.006816632583508"/>
    <x v="4"/>
    <s v="GBP"/>
    <n v="1332824400"/>
    <n v="1334206800"/>
    <b v="0"/>
    <b v="1"/>
    <s v="technology/wearables"/>
    <x v="2"/>
    <x v="8"/>
  </r>
  <r>
    <x v="0"/>
    <n v="75"/>
    <n v="32.786666666666669"/>
    <x v="1"/>
    <s v="USD"/>
    <n v="1284526800"/>
    <n v="1284872400"/>
    <b v="0"/>
    <b v="0"/>
    <s v="theater/plays"/>
    <x v="3"/>
    <x v="3"/>
  </r>
  <r>
    <x v="1"/>
    <n v="209"/>
    <n v="59.119617224880386"/>
    <x v="1"/>
    <s v="USD"/>
    <n v="1400562000"/>
    <n v="1403931600"/>
    <b v="0"/>
    <b v="0"/>
    <s v="film &amp; video/drama"/>
    <x v="4"/>
    <x v="6"/>
  </r>
  <r>
    <x v="0"/>
    <n v="120"/>
    <n v="44.93333333333333"/>
    <x v="1"/>
    <s v="USD"/>
    <n v="1520748000"/>
    <n v="1521262800"/>
    <b v="0"/>
    <b v="0"/>
    <s v="technology/wearables"/>
    <x v="2"/>
    <x v="8"/>
  </r>
  <r>
    <x v="1"/>
    <n v="131"/>
    <n v="89.664122137404576"/>
    <x v="1"/>
    <s v="USD"/>
    <n v="1532926800"/>
    <n v="1533358800"/>
    <b v="0"/>
    <b v="0"/>
    <s v="music/jazz"/>
    <x v="1"/>
    <x v="17"/>
  </r>
  <r>
    <x v="1"/>
    <n v="164"/>
    <n v="70.079268292682926"/>
    <x v="1"/>
    <s v="USD"/>
    <n v="1420869600"/>
    <n v="1421474400"/>
    <b v="0"/>
    <b v="0"/>
    <s v="technology/wearables"/>
    <x v="2"/>
    <x v="8"/>
  </r>
  <r>
    <x v="1"/>
    <n v="201"/>
    <n v="31.059701492537314"/>
    <x v="1"/>
    <s v="USD"/>
    <n v="1504242000"/>
    <n v="1505278800"/>
    <b v="0"/>
    <b v="0"/>
    <s v="games/video games"/>
    <x v="6"/>
    <x v="11"/>
  </r>
  <r>
    <x v="1"/>
    <n v="211"/>
    <n v="29.061611374407583"/>
    <x v="1"/>
    <s v="USD"/>
    <n v="1442811600"/>
    <n v="1443934800"/>
    <b v="0"/>
    <b v="0"/>
    <s v="theater/plays"/>
    <x v="3"/>
    <x v="3"/>
  </r>
  <r>
    <x v="1"/>
    <n v="128"/>
    <n v="30.0859375"/>
    <x v="1"/>
    <s v="USD"/>
    <n v="1497243600"/>
    <n v="1498539600"/>
    <b v="0"/>
    <b v="1"/>
    <s v="theater/plays"/>
    <x v="3"/>
    <x v="3"/>
  </r>
  <r>
    <x v="1"/>
    <n v="1600"/>
    <n v="84.998125000000002"/>
    <x v="0"/>
    <s v="CAD"/>
    <n v="1342501200"/>
    <n v="1342760400"/>
    <b v="0"/>
    <b v="0"/>
    <s v="theater/plays"/>
    <x v="3"/>
    <x v="3"/>
  </r>
  <r>
    <x v="0"/>
    <n v="2253"/>
    <n v="82.001775410563695"/>
    <x v="0"/>
    <s v="CAD"/>
    <n v="1298268000"/>
    <n v="1301720400"/>
    <b v="0"/>
    <b v="0"/>
    <s v="theater/plays"/>
    <x v="3"/>
    <x v="3"/>
  </r>
  <r>
    <x v="1"/>
    <n v="249"/>
    <n v="58.040160642570278"/>
    <x v="1"/>
    <s v="USD"/>
    <n v="1433480400"/>
    <n v="1433566800"/>
    <b v="0"/>
    <b v="0"/>
    <s v="technology/web"/>
    <x v="2"/>
    <x v="2"/>
  </r>
  <r>
    <x v="0"/>
    <n v="5"/>
    <n v="111.4"/>
    <x v="1"/>
    <s v="USD"/>
    <n v="1493355600"/>
    <n v="1493874000"/>
    <b v="0"/>
    <b v="0"/>
    <s v="theater/plays"/>
    <x v="3"/>
    <x v="3"/>
  </r>
  <r>
    <x v="0"/>
    <n v="38"/>
    <n v="71.94736842105263"/>
    <x v="1"/>
    <s v="USD"/>
    <n v="1530507600"/>
    <n v="1531803600"/>
    <b v="0"/>
    <b v="1"/>
    <s v="technology/web"/>
    <x v="2"/>
    <x v="2"/>
  </r>
  <r>
    <x v="1"/>
    <n v="236"/>
    <n v="61.038135593220339"/>
    <x v="1"/>
    <s v="USD"/>
    <n v="1296108000"/>
    <n v="1296712800"/>
    <b v="0"/>
    <b v="0"/>
    <s v="theater/plays"/>
    <x v="3"/>
    <x v="3"/>
  </r>
  <r>
    <x v="0"/>
    <n v="12"/>
    <n v="108.91666666666667"/>
    <x v="1"/>
    <s v="USD"/>
    <n v="1428469200"/>
    <n v="1428901200"/>
    <b v="0"/>
    <b v="1"/>
    <s v="theater/plays"/>
    <x v="3"/>
    <x v="3"/>
  </r>
  <r>
    <x v="1"/>
    <n v="4065"/>
    <n v="29.001722017220171"/>
    <x v="4"/>
    <s v="GBP"/>
    <n v="1264399200"/>
    <n v="1264831200"/>
    <b v="0"/>
    <b v="1"/>
    <s v="technology/wearables"/>
    <x v="2"/>
    <x v="8"/>
  </r>
  <r>
    <x v="1"/>
    <n v="246"/>
    <n v="58.975609756097562"/>
    <x v="6"/>
    <s v="EUR"/>
    <n v="1501131600"/>
    <n v="1505192400"/>
    <b v="0"/>
    <b v="1"/>
    <s v="theater/plays"/>
    <x v="3"/>
    <x v="3"/>
  </r>
  <r>
    <x v="3"/>
    <n v="17"/>
    <n v="111.82352941176471"/>
    <x v="1"/>
    <s v="USD"/>
    <n v="1292738400"/>
    <n v="1295676000"/>
    <b v="0"/>
    <b v="0"/>
    <s v="theater/plays"/>
    <x v="3"/>
    <x v="3"/>
  </r>
  <r>
    <x v="1"/>
    <n v="2475"/>
    <n v="63.995555555555555"/>
    <x v="6"/>
    <s v="EUR"/>
    <n v="1288674000"/>
    <n v="1292911200"/>
    <b v="0"/>
    <b v="1"/>
    <s v="theater/plays"/>
    <x v="3"/>
    <x v="3"/>
  </r>
  <r>
    <x v="1"/>
    <n v="76"/>
    <n v="85.315789473684205"/>
    <x v="1"/>
    <s v="USD"/>
    <n v="1575093600"/>
    <n v="1575439200"/>
    <b v="0"/>
    <b v="0"/>
    <s v="theater/plays"/>
    <x v="3"/>
    <x v="3"/>
  </r>
  <r>
    <x v="1"/>
    <n v="54"/>
    <n v="74.481481481481481"/>
    <x v="1"/>
    <s v="USD"/>
    <n v="1435726800"/>
    <n v="1438837200"/>
    <b v="0"/>
    <b v="0"/>
    <s v="film &amp; video/animation"/>
    <x v="4"/>
    <x v="10"/>
  </r>
  <r>
    <x v="1"/>
    <n v="88"/>
    <n v="105.14772727272727"/>
    <x v="1"/>
    <s v="USD"/>
    <n v="1480226400"/>
    <n v="1480485600"/>
    <b v="0"/>
    <b v="0"/>
    <s v="music/jazz"/>
    <x v="1"/>
    <x v="17"/>
  </r>
  <r>
    <x v="1"/>
    <n v="85"/>
    <n v="56.188235294117646"/>
    <x v="4"/>
    <s v="GBP"/>
    <n v="1459054800"/>
    <n v="1459141200"/>
    <b v="0"/>
    <b v="0"/>
    <s v="music/metal"/>
    <x v="1"/>
    <x v="16"/>
  </r>
  <r>
    <x v="1"/>
    <n v="170"/>
    <n v="85.917647058823533"/>
    <x v="1"/>
    <s v="USD"/>
    <n v="1531630800"/>
    <n v="1532322000"/>
    <b v="0"/>
    <b v="0"/>
    <s v="photography/photography books"/>
    <x v="7"/>
    <x v="14"/>
  </r>
  <r>
    <x v="0"/>
    <n v="1684"/>
    <n v="57.00296912114014"/>
    <x v="1"/>
    <s v="USD"/>
    <n v="1421992800"/>
    <n v="1426222800"/>
    <b v="1"/>
    <b v="1"/>
    <s v="theater/plays"/>
    <x v="3"/>
    <x v="3"/>
  </r>
  <r>
    <x v="0"/>
    <n v="56"/>
    <n v="79.642857142857139"/>
    <x v="1"/>
    <s v="USD"/>
    <n v="1285563600"/>
    <n v="1286773200"/>
    <b v="0"/>
    <b v="1"/>
    <s v="film &amp; video/animation"/>
    <x v="4"/>
    <x v="10"/>
  </r>
  <r>
    <x v="1"/>
    <n v="330"/>
    <n v="41.018181818181816"/>
    <x v="1"/>
    <s v="USD"/>
    <n v="1523854800"/>
    <n v="1523941200"/>
    <b v="0"/>
    <b v="0"/>
    <s v="publishing/translations"/>
    <x v="5"/>
    <x v="18"/>
  </r>
  <r>
    <x v="0"/>
    <n v="838"/>
    <n v="48.004773269689736"/>
    <x v="1"/>
    <s v="USD"/>
    <n v="1529125200"/>
    <n v="1529557200"/>
    <b v="0"/>
    <b v="0"/>
    <s v="theater/plays"/>
    <x v="3"/>
    <x v="3"/>
  </r>
  <r>
    <x v="1"/>
    <n v="127"/>
    <n v="55.212598425196852"/>
    <x v="1"/>
    <s v="USD"/>
    <n v="1503982800"/>
    <n v="1506574800"/>
    <b v="0"/>
    <b v="0"/>
    <s v="games/video games"/>
    <x v="6"/>
    <x v="11"/>
  </r>
  <r>
    <x v="1"/>
    <n v="411"/>
    <n v="92.109489051094897"/>
    <x v="1"/>
    <s v="USD"/>
    <n v="1511416800"/>
    <n v="1513576800"/>
    <b v="0"/>
    <b v="0"/>
    <s v="music/rock"/>
    <x v="1"/>
    <x v="1"/>
  </r>
  <r>
    <x v="1"/>
    <n v="180"/>
    <n v="83.183333333333337"/>
    <x v="4"/>
    <s v="GBP"/>
    <n v="1547704800"/>
    <n v="1548309600"/>
    <b v="0"/>
    <b v="1"/>
    <s v="games/video games"/>
    <x v="6"/>
    <x v="11"/>
  </r>
  <r>
    <x v="0"/>
    <n v="1000"/>
    <n v="39.996000000000002"/>
    <x v="1"/>
    <s v="USD"/>
    <n v="1469682000"/>
    <n v="1471582800"/>
    <b v="0"/>
    <b v="0"/>
    <s v="music/electric music"/>
    <x v="1"/>
    <x v="5"/>
  </r>
  <r>
    <x v="1"/>
    <n v="374"/>
    <n v="111.1336898395722"/>
    <x v="1"/>
    <s v="USD"/>
    <n v="1343451600"/>
    <n v="1344315600"/>
    <b v="0"/>
    <b v="0"/>
    <s v="technology/wearables"/>
    <x v="2"/>
    <x v="8"/>
  </r>
  <r>
    <x v="1"/>
    <n v="71"/>
    <n v="90.563380281690144"/>
    <x v="2"/>
    <s v="AUD"/>
    <n v="1315717200"/>
    <n v="1316408400"/>
    <b v="0"/>
    <b v="0"/>
    <s v="music/indie rock"/>
    <x v="1"/>
    <x v="7"/>
  </r>
  <r>
    <x v="1"/>
    <n v="203"/>
    <n v="61.108374384236456"/>
    <x v="1"/>
    <s v="USD"/>
    <n v="1430715600"/>
    <n v="1431838800"/>
    <b v="1"/>
    <b v="0"/>
    <s v="theater/plays"/>
    <x v="3"/>
    <x v="3"/>
  </r>
  <r>
    <x v="0"/>
    <n v="1482"/>
    <n v="83.022941970310384"/>
    <x v="2"/>
    <s v="AUD"/>
    <n v="1299564000"/>
    <n v="1300510800"/>
    <b v="0"/>
    <b v="1"/>
    <s v="music/rock"/>
    <x v="1"/>
    <x v="1"/>
  </r>
  <r>
    <x v="1"/>
    <n v="113"/>
    <n v="110.76106194690266"/>
    <x v="1"/>
    <s v="USD"/>
    <n v="1429160400"/>
    <n v="1431061200"/>
    <b v="0"/>
    <b v="0"/>
    <s v="publishing/translations"/>
    <x v="5"/>
    <x v="18"/>
  </r>
  <r>
    <x v="1"/>
    <n v="96"/>
    <n v="89.458333333333329"/>
    <x v="1"/>
    <s v="USD"/>
    <n v="1271307600"/>
    <n v="1271480400"/>
    <b v="0"/>
    <b v="0"/>
    <s v="theater/plays"/>
    <x v="3"/>
    <x v="3"/>
  </r>
  <r>
    <x v="0"/>
    <n v="106"/>
    <n v="57.849056603773583"/>
    <x v="1"/>
    <s v="USD"/>
    <n v="1456380000"/>
    <n v="1456380000"/>
    <b v="0"/>
    <b v="1"/>
    <s v="theater/plays"/>
    <x v="3"/>
    <x v="3"/>
  </r>
  <r>
    <x v="0"/>
    <n v="679"/>
    <n v="109.99705449189985"/>
    <x v="6"/>
    <s v="EUR"/>
    <n v="1470459600"/>
    <n v="1472878800"/>
    <b v="0"/>
    <b v="0"/>
    <s v="publishing/translations"/>
    <x v="5"/>
    <x v="18"/>
  </r>
  <r>
    <x v="1"/>
    <n v="498"/>
    <n v="103.96586345381526"/>
    <x v="5"/>
    <s v="CHF"/>
    <n v="1277269200"/>
    <n v="1277355600"/>
    <b v="0"/>
    <b v="1"/>
    <s v="games/video games"/>
    <x v="6"/>
    <x v="11"/>
  </r>
  <r>
    <x v="3"/>
    <n v="610"/>
    <n v="107.99508196721311"/>
    <x v="1"/>
    <s v="USD"/>
    <n v="1350709200"/>
    <n v="1351054800"/>
    <b v="0"/>
    <b v="1"/>
    <s v="theater/plays"/>
    <x v="3"/>
    <x v="3"/>
  </r>
  <r>
    <x v="1"/>
    <n v="180"/>
    <n v="48.927777777777777"/>
    <x v="4"/>
    <s v="GBP"/>
    <n v="1554613200"/>
    <n v="1555563600"/>
    <b v="0"/>
    <b v="0"/>
    <s v="technology/web"/>
    <x v="2"/>
    <x v="2"/>
  </r>
  <r>
    <x v="1"/>
    <n v="27"/>
    <n v="37.666666666666664"/>
    <x v="1"/>
    <s v="USD"/>
    <n v="1571029200"/>
    <n v="1571634000"/>
    <b v="0"/>
    <b v="0"/>
    <s v="film &amp; video/documentary"/>
    <x v="4"/>
    <x v="4"/>
  </r>
  <r>
    <x v="1"/>
    <n v="2331"/>
    <n v="64.999141999141997"/>
    <x v="1"/>
    <s v="USD"/>
    <n v="1299736800"/>
    <n v="1300856400"/>
    <b v="0"/>
    <b v="0"/>
    <s v="theater/plays"/>
    <x v="3"/>
    <x v="3"/>
  </r>
  <r>
    <x v="1"/>
    <n v="113"/>
    <n v="106.61061946902655"/>
    <x v="1"/>
    <s v="USD"/>
    <n v="1435208400"/>
    <n v="1439874000"/>
    <b v="0"/>
    <b v="0"/>
    <s v="food/food trucks"/>
    <x v="0"/>
    <x v="0"/>
  </r>
  <r>
    <x v="0"/>
    <n v="1220"/>
    <n v="27.009016393442622"/>
    <x v="2"/>
    <s v="AUD"/>
    <n v="1437973200"/>
    <n v="1438318800"/>
    <b v="0"/>
    <b v="0"/>
    <s v="games/video games"/>
    <x v="6"/>
    <x v="11"/>
  </r>
  <r>
    <x v="1"/>
    <n v="164"/>
    <n v="91.16463414634147"/>
    <x v="1"/>
    <s v="USD"/>
    <n v="1416895200"/>
    <n v="1419400800"/>
    <b v="0"/>
    <b v="0"/>
    <s v="theater/plays"/>
    <x v="3"/>
    <x v="3"/>
  </r>
  <r>
    <x v="0"/>
    <n v="1"/>
    <n v="1"/>
    <x v="1"/>
    <s v="USD"/>
    <n v="1319000400"/>
    <n v="1320555600"/>
    <b v="0"/>
    <b v="0"/>
    <s v="theater/plays"/>
    <x v="3"/>
    <x v="3"/>
  </r>
  <r>
    <x v="1"/>
    <n v="164"/>
    <n v="56.054878048780488"/>
    <x v="1"/>
    <s v="USD"/>
    <n v="1424498400"/>
    <n v="1425103200"/>
    <b v="0"/>
    <b v="1"/>
    <s v="music/electric music"/>
    <x v="1"/>
    <x v="5"/>
  </r>
  <r>
    <x v="1"/>
    <n v="336"/>
    <n v="31.017857142857142"/>
    <x v="1"/>
    <s v="USD"/>
    <n v="1526274000"/>
    <n v="1526878800"/>
    <b v="0"/>
    <b v="1"/>
    <s v="technology/wearables"/>
    <x v="2"/>
    <x v="8"/>
  </r>
  <r>
    <x v="0"/>
    <n v="37"/>
    <n v="66.513513513513516"/>
    <x v="6"/>
    <s v="EUR"/>
    <n v="1287896400"/>
    <n v="1288674000"/>
    <b v="0"/>
    <b v="0"/>
    <s v="music/electric music"/>
    <x v="1"/>
    <x v="5"/>
  </r>
  <r>
    <x v="1"/>
    <n v="1917"/>
    <n v="89.005216484089729"/>
    <x v="1"/>
    <s v="USD"/>
    <n v="1495515600"/>
    <n v="1495602000"/>
    <b v="0"/>
    <b v="0"/>
    <s v="music/indie rock"/>
    <x v="1"/>
    <x v="7"/>
  </r>
  <r>
    <x v="1"/>
    <n v="95"/>
    <n v="103.46315789473684"/>
    <x v="1"/>
    <s v="USD"/>
    <n v="1364878800"/>
    <n v="1366434000"/>
    <b v="0"/>
    <b v="0"/>
    <s v="technology/web"/>
    <x v="2"/>
    <x v="2"/>
  </r>
  <r>
    <x v="1"/>
    <n v="147"/>
    <n v="95.278911564625844"/>
    <x v="1"/>
    <s v="USD"/>
    <n v="1567918800"/>
    <n v="1568350800"/>
    <b v="0"/>
    <b v="0"/>
    <s v="theater/plays"/>
    <x v="3"/>
    <x v="3"/>
  </r>
  <r>
    <x v="1"/>
    <n v="86"/>
    <n v="75.895348837209298"/>
    <x v="1"/>
    <s v="USD"/>
    <n v="1524459600"/>
    <n v="1525928400"/>
    <b v="0"/>
    <b v="1"/>
    <s v="theater/plays"/>
    <x v="3"/>
    <x v="3"/>
  </r>
  <r>
    <x v="1"/>
    <n v="83"/>
    <n v="107.57831325301204"/>
    <x v="1"/>
    <s v="USD"/>
    <n v="1333688400"/>
    <n v="1336885200"/>
    <b v="0"/>
    <b v="0"/>
    <s v="film &amp; video/documentary"/>
    <x v="4"/>
    <x v="4"/>
  </r>
  <r>
    <x v="0"/>
    <n v="60"/>
    <n v="51.31666666666667"/>
    <x v="1"/>
    <s v="USD"/>
    <n v="1389506400"/>
    <n v="1389679200"/>
    <b v="0"/>
    <b v="0"/>
    <s v="film &amp; video/television"/>
    <x v="4"/>
    <x v="19"/>
  </r>
  <r>
    <x v="0"/>
    <n v="296"/>
    <n v="71.983108108108112"/>
    <x v="1"/>
    <s v="USD"/>
    <n v="1536642000"/>
    <n v="1538283600"/>
    <b v="0"/>
    <b v="0"/>
    <s v="food/food trucks"/>
    <x v="0"/>
    <x v="0"/>
  </r>
  <r>
    <x v="1"/>
    <n v="676"/>
    <n v="108.95414201183432"/>
    <x v="1"/>
    <s v="USD"/>
    <n v="1348290000"/>
    <n v="1348808400"/>
    <b v="0"/>
    <b v="0"/>
    <s v="publishing/radio &amp; podcasts"/>
    <x v="5"/>
    <x v="15"/>
  </r>
  <r>
    <x v="1"/>
    <n v="361"/>
    <n v="35"/>
    <x v="2"/>
    <s v="AUD"/>
    <n v="1408856400"/>
    <n v="1410152400"/>
    <b v="0"/>
    <b v="0"/>
    <s v="technology/web"/>
    <x v="2"/>
    <x v="2"/>
  </r>
  <r>
    <x v="1"/>
    <n v="131"/>
    <n v="94.938931297709928"/>
    <x v="1"/>
    <s v="USD"/>
    <n v="1505192400"/>
    <n v="1505797200"/>
    <b v="0"/>
    <b v="0"/>
    <s v="food/food trucks"/>
    <x v="0"/>
    <x v="0"/>
  </r>
  <r>
    <x v="1"/>
    <n v="126"/>
    <n v="109.65079365079364"/>
    <x v="1"/>
    <s v="USD"/>
    <n v="1554786000"/>
    <n v="1554872400"/>
    <b v="0"/>
    <b v="1"/>
    <s v="technology/wearables"/>
    <x v="2"/>
    <x v="8"/>
  </r>
  <r>
    <x v="0"/>
    <n v="3304"/>
    <n v="44.001815980629537"/>
    <x v="6"/>
    <s v="EUR"/>
    <n v="1510898400"/>
    <n v="1513922400"/>
    <b v="0"/>
    <b v="0"/>
    <s v="publishing/fiction"/>
    <x v="5"/>
    <x v="13"/>
  </r>
  <r>
    <x v="0"/>
    <n v="73"/>
    <n v="86.794520547945211"/>
    <x v="1"/>
    <s v="USD"/>
    <n v="1442552400"/>
    <n v="1442638800"/>
    <b v="0"/>
    <b v="0"/>
    <s v="theater/plays"/>
    <x v="3"/>
    <x v="3"/>
  </r>
  <r>
    <x v="1"/>
    <n v="275"/>
    <n v="30.992727272727272"/>
    <x v="1"/>
    <s v="USD"/>
    <n v="1316667600"/>
    <n v="1317186000"/>
    <b v="0"/>
    <b v="0"/>
    <s v="film &amp; video/television"/>
    <x v="4"/>
    <x v="19"/>
  </r>
  <r>
    <x v="1"/>
    <n v="67"/>
    <n v="94.791044776119406"/>
    <x v="1"/>
    <s v="USD"/>
    <n v="1390716000"/>
    <n v="1391234400"/>
    <b v="0"/>
    <b v="0"/>
    <s v="photography/photography books"/>
    <x v="7"/>
    <x v="14"/>
  </r>
  <r>
    <x v="1"/>
    <n v="154"/>
    <n v="69.79220779220779"/>
    <x v="1"/>
    <s v="USD"/>
    <n v="1402894800"/>
    <n v="1404363600"/>
    <b v="0"/>
    <b v="1"/>
    <s v="film &amp; video/documentary"/>
    <x v="4"/>
    <x v="4"/>
  </r>
  <r>
    <x v="1"/>
    <n v="1782"/>
    <n v="63.003367003367003"/>
    <x v="1"/>
    <s v="USD"/>
    <n v="1429246800"/>
    <n v="1429592400"/>
    <b v="0"/>
    <b v="1"/>
    <s v="games/mobile games"/>
    <x v="6"/>
    <x v="20"/>
  </r>
  <r>
    <x v="1"/>
    <n v="903"/>
    <n v="110.0343300110742"/>
    <x v="1"/>
    <s v="USD"/>
    <n v="1412485200"/>
    <n v="1413608400"/>
    <b v="0"/>
    <b v="0"/>
    <s v="games/video games"/>
    <x v="6"/>
    <x v="11"/>
  </r>
  <r>
    <x v="0"/>
    <n v="3387"/>
    <n v="25.997933274284026"/>
    <x v="1"/>
    <s v="USD"/>
    <n v="1417068000"/>
    <n v="1419400800"/>
    <b v="0"/>
    <b v="0"/>
    <s v="publishing/fiction"/>
    <x v="5"/>
    <x v="13"/>
  </r>
  <r>
    <x v="0"/>
    <n v="662"/>
    <n v="49.987915407854985"/>
    <x v="0"/>
    <s v="CAD"/>
    <n v="1448344800"/>
    <n v="1448604000"/>
    <b v="1"/>
    <b v="0"/>
    <s v="theater/plays"/>
    <x v="3"/>
    <x v="3"/>
  </r>
  <r>
    <x v="1"/>
    <n v="94"/>
    <n v="101.72340425531915"/>
    <x v="6"/>
    <s v="EUR"/>
    <n v="1557723600"/>
    <n v="1562302800"/>
    <b v="0"/>
    <b v="0"/>
    <s v="photography/photography books"/>
    <x v="7"/>
    <x v="14"/>
  </r>
  <r>
    <x v="1"/>
    <n v="180"/>
    <n v="47.083333333333336"/>
    <x v="1"/>
    <s v="USD"/>
    <n v="1537333200"/>
    <n v="1537678800"/>
    <b v="0"/>
    <b v="0"/>
    <s v="theater/plays"/>
    <x v="3"/>
    <x v="3"/>
  </r>
  <r>
    <x v="0"/>
    <n v="774"/>
    <n v="89.944444444444443"/>
    <x v="1"/>
    <s v="USD"/>
    <n v="1471150800"/>
    <n v="1473570000"/>
    <b v="0"/>
    <b v="1"/>
    <s v="theater/plays"/>
    <x v="3"/>
    <x v="3"/>
  </r>
  <r>
    <x v="0"/>
    <n v="672"/>
    <n v="78.96875"/>
    <x v="0"/>
    <s v="CAD"/>
    <n v="1273640400"/>
    <n v="1273899600"/>
    <b v="0"/>
    <b v="0"/>
    <s v="theater/plays"/>
    <x v="3"/>
    <x v="3"/>
  </r>
  <r>
    <x v="3"/>
    <n v="532"/>
    <n v="80.067669172932327"/>
    <x v="1"/>
    <s v="USD"/>
    <n v="1282885200"/>
    <n v="1284008400"/>
    <b v="0"/>
    <b v="0"/>
    <s v="music/rock"/>
    <x v="1"/>
    <x v="1"/>
  </r>
  <r>
    <x v="3"/>
    <n v="55"/>
    <n v="86.472727272727269"/>
    <x v="2"/>
    <s v="AUD"/>
    <n v="1422943200"/>
    <n v="1425103200"/>
    <b v="0"/>
    <b v="0"/>
    <s v="food/food trucks"/>
    <x v="0"/>
    <x v="0"/>
  </r>
  <r>
    <x v="1"/>
    <n v="533"/>
    <n v="28.001876172607879"/>
    <x v="3"/>
    <s v="DKK"/>
    <n v="1319605200"/>
    <n v="1320991200"/>
    <b v="0"/>
    <b v="0"/>
    <s v="film &amp; video/drama"/>
    <x v="4"/>
    <x v="6"/>
  </r>
  <r>
    <x v="1"/>
    <n v="2443"/>
    <n v="67.996725337699544"/>
    <x v="4"/>
    <s v="GBP"/>
    <n v="1385704800"/>
    <n v="1386828000"/>
    <b v="0"/>
    <b v="0"/>
    <s v="technology/web"/>
    <x v="2"/>
    <x v="2"/>
  </r>
  <r>
    <x v="1"/>
    <n v="89"/>
    <n v="43.078651685393261"/>
    <x v="1"/>
    <s v="USD"/>
    <n v="1515736800"/>
    <n v="1517119200"/>
    <b v="0"/>
    <b v="1"/>
    <s v="theater/plays"/>
    <x v="3"/>
    <x v="3"/>
  </r>
  <r>
    <x v="1"/>
    <n v="159"/>
    <n v="87.95597484276729"/>
    <x v="1"/>
    <s v="USD"/>
    <n v="1313125200"/>
    <n v="1315026000"/>
    <b v="0"/>
    <b v="0"/>
    <s v="music/world music"/>
    <x v="1"/>
    <x v="21"/>
  </r>
  <r>
    <x v="0"/>
    <n v="940"/>
    <n v="94.987234042553197"/>
    <x v="5"/>
    <s v="CHF"/>
    <n v="1308459600"/>
    <n v="1312693200"/>
    <b v="0"/>
    <b v="1"/>
    <s v="film &amp; video/documentary"/>
    <x v="4"/>
    <x v="4"/>
  </r>
  <r>
    <x v="0"/>
    <n v="117"/>
    <n v="46.905982905982903"/>
    <x v="1"/>
    <s v="USD"/>
    <n v="1362636000"/>
    <n v="1363064400"/>
    <b v="0"/>
    <b v="1"/>
    <s v="theater/plays"/>
    <x v="3"/>
    <x v="3"/>
  </r>
  <r>
    <x v="3"/>
    <n v="58"/>
    <n v="46.913793103448278"/>
    <x v="1"/>
    <s v="USD"/>
    <n v="1402117200"/>
    <n v="1403154000"/>
    <b v="0"/>
    <b v="1"/>
    <s v="film &amp; video/drama"/>
    <x v="4"/>
    <x v="6"/>
  </r>
  <r>
    <x v="1"/>
    <n v="50"/>
    <n v="94.24"/>
    <x v="1"/>
    <s v="USD"/>
    <n v="1286341200"/>
    <n v="1286859600"/>
    <b v="0"/>
    <b v="0"/>
    <s v="publishing/nonfiction"/>
    <x v="5"/>
    <x v="9"/>
  </r>
  <r>
    <x v="0"/>
    <n v="115"/>
    <n v="80.139130434782615"/>
    <x v="1"/>
    <s v="USD"/>
    <n v="1348808400"/>
    <n v="1349326800"/>
    <b v="0"/>
    <b v="0"/>
    <s v="games/mobile games"/>
    <x v="6"/>
    <x v="20"/>
  </r>
  <r>
    <x v="0"/>
    <n v="326"/>
    <n v="59.036809815950917"/>
    <x v="1"/>
    <s v="USD"/>
    <n v="1429592400"/>
    <n v="1430974800"/>
    <b v="0"/>
    <b v="1"/>
    <s v="technology/wearables"/>
    <x v="2"/>
    <x v="8"/>
  </r>
  <r>
    <x v="1"/>
    <n v="186"/>
    <n v="65.989247311827953"/>
    <x v="1"/>
    <s v="USD"/>
    <n v="1519538400"/>
    <n v="1519970400"/>
    <b v="0"/>
    <b v="0"/>
    <s v="film &amp; video/documentary"/>
    <x v="4"/>
    <x v="4"/>
  </r>
  <r>
    <x v="1"/>
    <n v="1071"/>
    <n v="60.992530345471522"/>
    <x v="1"/>
    <s v="USD"/>
    <n v="1434085200"/>
    <n v="1434603600"/>
    <b v="0"/>
    <b v="0"/>
    <s v="technology/web"/>
    <x v="2"/>
    <x v="2"/>
  </r>
  <r>
    <x v="1"/>
    <n v="117"/>
    <n v="98.307692307692307"/>
    <x v="1"/>
    <s v="USD"/>
    <n v="1333688400"/>
    <n v="1337230800"/>
    <b v="0"/>
    <b v="0"/>
    <s v="technology/web"/>
    <x v="2"/>
    <x v="2"/>
  </r>
  <r>
    <x v="1"/>
    <n v="70"/>
    <n v="104.6"/>
    <x v="1"/>
    <s v="USD"/>
    <n v="1277701200"/>
    <n v="1279429200"/>
    <b v="0"/>
    <b v="0"/>
    <s v="music/indie rock"/>
    <x v="1"/>
    <x v="7"/>
  </r>
  <r>
    <x v="1"/>
    <n v="135"/>
    <n v="86.066666666666663"/>
    <x v="1"/>
    <s v="USD"/>
    <n v="1560747600"/>
    <n v="1561438800"/>
    <b v="0"/>
    <b v="0"/>
    <s v="theater/plays"/>
    <x v="3"/>
    <x v="3"/>
  </r>
  <r>
    <x v="1"/>
    <n v="768"/>
    <n v="76.989583333333329"/>
    <x v="5"/>
    <s v="CHF"/>
    <n v="1410066000"/>
    <n v="1410498000"/>
    <b v="0"/>
    <b v="0"/>
    <s v="technology/wearables"/>
    <x v="2"/>
    <x v="8"/>
  </r>
  <r>
    <x v="3"/>
    <n v="51"/>
    <n v="29.764705882352942"/>
    <x v="1"/>
    <s v="USD"/>
    <n v="1320732000"/>
    <n v="1322460000"/>
    <b v="0"/>
    <b v="0"/>
    <s v="theater/plays"/>
    <x v="3"/>
    <x v="3"/>
  </r>
  <r>
    <x v="1"/>
    <n v="199"/>
    <n v="46.91959798994975"/>
    <x v="1"/>
    <s v="USD"/>
    <n v="1465794000"/>
    <n v="1466312400"/>
    <b v="0"/>
    <b v="1"/>
    <s v="theater/plays"/>
    <x v="3"/>
    <x v="3"/>
  </r>
  <r>
    <x v="1"/>
    <n v="107"/>
    <n v="105.18691588785046"/>
    <x v="1"/>
    <s v="USD"/>
    <n v="1500958800"/>
    <n v="1501736400"/>
    <b v="0"/>
    <b v="0"/>
    <s v="technology/wearables"/>
    <x v="2"/>
    <x v="8"/>
  </r>
  <r>
    <x v="1"/>
    <n v="195"/>
    <n v="69.907692307692301"/>
    <x v="1"/>
    <s v="USD"/>
    <n v="1357020000"/>
    <n v="1361512800"/>
    <b v="0"/>
    <b v="0"/>
    <s v="music/indie rock"/>
    <x v="1"/>
    <x v="7"/>
  </r>
  <r>
    <x v="0"/>
    <n v="1"/>
    <n v="1"/>
    <x v="1"/>
    <s v="USD"/>
    <n v="1544940000"/>
    <n v="1545026400"/>
    <b v="0"/>
    <b v="0"/>
    <s v="music/rock"/>
    <x v="1"/>
    <x v="1"/>
  </r>
  <r>
    <x v="0"/>
    <n v="1467"/>
    <n v="60.011588275391958"/>
    <x v="1"/>
    <s v="USD"/>
    <n v="1402290000"/>
    <n v="1406696400"/>
    <b v="0"/>
    <b v="0"/>
    <s v="music/electric music"/>
    <x v="1"/>
    <x v="5"/>
  </r>
  <r>
    <x v="1"/>
    <n v="3376"/>
    <n v="52.006220379146917"/>
    <x v="1"/>
    <s v="USD"/>
    <n v="1487311200"/>
    <n v="1487916000"/>
    <b v="0"/>
    <b v="0"/>
    <s v="music/indie rock"/>
    <x v="1"/>
    <x v="7"/>
  </r>
  <r>
    <x v="0"/>
    <n v="5681"/>
    <n v="31.000176025347649"/>
    <x v="1"/>
    <s v="USD"/>
    <n v="1350622800"/>
    <n v="1351141200"/>
    <b v="0"/>
    <b v="0"/>
    <s v="theater/plays"/>
    <x v="3"/>
    <x v="3"/>
  </r>
  <r>
    <x v="0"/>
    <n v="1059"/>
    <n v="95.042492917847028"/>
    <x v="1"/>
    <s v="USD"/>
    <n v="1463029200"/>
    <n v="1465016400"/>
    <b v="0"/>
    <b v="1"/>
    <s v="music/indie rock"/>
    <x v="1"/>
    <x v="7"/>
  </r>
  <r>
    <x v="0"/>
    <n v="1194"/>
    <n v="75.968174204355108"/>
    <x v="1"/>
    <s v="USD"/>
    <n v="1269493200"/>
    <n v="1270789200"/>
    <b v="0"/>
    <b v="0"/>
    <s v="theater/plays"/>
    <x v="3"/>
    <x v="3"/>
  </r>
  <r>
    <x v="3"/>
    <n v="379"/>
    <n v="71.013192612137203"/>
    <x v="2"/>
    <s v="AUD"/>
    <n v="1570251600"/>
    <n v="1572325200"/>
    <b v="0"/>
    <b v="0"/>
    <s v="music/rock"/>
    <x v="1"/>
    <x v="1"/>
  </r>
  <r>
    <x v="0"/>
    <n v="30"/>
    <n v="73.733333333333334"/>
    <x v="2"/>
    <s v="AUD"/>
    <n v="1388383200"/>
    <n v="1389420000"/>
    <b v="0"/>
    <b v="0"/>
    <s v="photography/photography books"/>
    <x v="7"/>
    <x v="14"/>
  </r>
  <r>
    <x v="1"/>
    <n v="41"/>
    <n v="113.17073170731707"/>
    <x v="1"/>
    <s v="USD"/>
    <n v="1449554400"/>
    <n v="1449640800"/>
    <b v="0"/>
    <b v="0"/>
    <s v="music/rock"/>
    <x v="1"/>
    <x v="1"/>
  </r>
  <r>
    <x v="1"/>
    <n v="1821"/>
    <n v="105.00933552992861"/>
    <x v="1"/>
    <s v="USD"/>
    <n v="1553662800"/>
    <n v="1555218000"/>
    <b v="0"/>
    <b v="1"/>
    <s v="theater/plays"/>
    <x v="3"/>
    <x v="3"/>
  </r>
  <r>
    <x v="1"/>
    <n v="164"/>
    <n v="79.176829268292678"/>
    <x v="1"/>
    <s v="USD"/>
    <n v="1556341200"/>
    <n v="1557723600"/>
    <b v="0"/>
    <b v="0"/>
    <s v="technology/wearables"/>
    <x v="2"/>
    <x v="8"/>
  </r>
  <r>
    <x v="0"/>
    <n v="75"/>
    <n v="57.333333333333336"/>
    <x v="1"/>
    <s v="USD"/>
    <n v="1442984400"/>
    <n v="1443502800"/>
    <b v="0"/>
    <b v="1"/>
    <s v="technology/web"/>
    <x v="2"/>
    <x v="2"/>
  </r>
  <r>
    <x v="1"/>
    <n v="157"/>
    <n v="58.178343949044589"/>
    <x v="5"/>
    <s v="CHF"/>
    <n v="1544248800"/>
    <n v="1546840800"/>
    <b v="0"/>
    <b v="0"/>
    <s v="music/rock"/>
    <x v="1"/>
    <x v="1"/>
  </r>
  <r>
    <x v="1"/>
    <n v="246"/>
    <n v="36.032520325203251"/>
    <x v="1"/>
    <s v="USD"/>
    <n v="1508475600"/>
    <n v="1512712800"/>
    <b v="0"/>
    <b v="1"/>
    <s v="photography/photography books"/>
    <x v="7"/>
    <x v="14"/>
  </r>
  <r>
    <x v="1"/>
    <n v="1396"/>
    <n v="107.99068767908309"/>
    <x v="1"/>
    <s v="USD"/>
    <n v="1507438800"/>
    <n v="1507525200"/>
    <b v="0"/>
    <b v="0"/>
    <s v="theater/plays"/>
    <x v="3"/>
    <x v="3"/>
  </r>
  <r>
    <x v="1"/>
    <n v="2506"/>
    <n v="44.005985634477256"/>
    <x v="1"/>
    <s v="USD"/>
    <n v="1501563600"/>
    <n v="1504328400"/>
    <b v="0"/>
    <b v="0"/>
    <s v="technology/web"/>
    <x v="2"/>
    <x v="2"/>
  </r>
  <r>
    <x v="1"/>
    <n v="244"/>
    <n v="55.077868852459019"/>
    <x v="1"/>
    <s v="USD"/>
    <n v="1292997600"/>
    <n v="1293343200"/>
    <b v="0"/>
    <b v="0"/>
    <s v="photography/photography books"/>
    <x v="7"/>
    <x v="14"/>
  </r>
  <r>
    <x v="1"/>
    <n v="146"/>
    <n v="74"/>
    <x v="2"/>
    <s v="AUD"/>
    <n v="1370840400"/>
    <n v="1371704400"/>
    <b v="0"/>
    <b v="0"/>
    <s v="theater/plays"/>
    <x v="3"/>
    <x v="3"/>
  </r>
  <r>
    <x v="0"/>
    <n v="955"/>
    <n v="41.996858638743454"/>
    <x v="3"/>
    <s v="DKK"/>
    <n v="1550815200"/>
    <n v="1552798800"/>
    <b v="0"/>
    <b v="1"/>
    <s v="music/indie rock"/>
    <x v="1"/>
    <x v="7"/>
  </r>
  <r>
    <x v="1"/>
    <n v="1267"/>
    <n v="77.988161010260455"/>
    <x v="1"/>
    <s v="USD"/>
    <n v="1339909200"/>
    <n v="1342328400"/>
    <b v="0"/>
    <b v="1"/>
    <s v="film &amp; video/shorts"/>
    <x v="4"/>
    <x v="12"/>
  </r>
  <r>
    <x v="0"/>
    <n v="67"/>
    <n v="82.507462686567166"/>
    <x v="1"/>
    <s v="USD"/>
    <n v="1501736400"/>
    <n v="1502341200"/>
    <b v="0"/>
    <b v="0"/>
    <s v="music/indie rock"/>
    <x v="1"/>
    <x v="7"/>
  </r>
  <r>
    <x v="0"/>
    <n v="5"/>
    <n v="104.2"/>
    <x v="1"/>
    <s v="USD"/>
    <n v="1395291600"/>
    <n v="1397192400"/>
    <b v="0"/>
    <b v="0"/>
    <s v="publishing/translations"/>
    <x v="5"/>
    <x v="18"/>
  </r>
  <r>
    <x v="0"/>
    <n v="26"/>
    <n v="25.5"/>
    <x v="1"/>
    <s v="USD"/>
    <n v="1405746000"/>
    <n v="1407042000"/>
    <b v="0"/>
    <b v="1"/>
    <s v="film &amp; video/documentary"/>
    <x v="4"/>
    <x v="4"/>
  </r>
  <r>
    <x v="1"/>
    <n v="1561"/>
    <n v="100.98334401024984"/>
    <x v="1"/>
    <s v="USD"/>
    <n v="1368853200"/>
    <n v="1369371600"/>
    <b v="0"/>
    <b v="0"/>
    <s v="theater/plays"/>
    <x v="3"/>
    <x v="3"/>
  </r>
  <r>
    <x v="1"/>
    <n v="48"/>
    <n v="111.83333333333333"/>
    <x v="1"/>
    <s v="USD"/>
    <n v="1444021200"/>
    <n v="1444107600"/>
    <b v="0"/>
    <b v="1"/>
    <s v="technology/wearables"/>
    <x v="2"/>
    <x v="8"/>
  </r>
  <r>
    <x v="0"/>
    <n v="1130"/>
    <n v="41.999115044247787"/>
    <x v="1"/>
    <s v="USD"/>
    <n v="1472619600"/>
    <n v="1474261200"/>
    <b v="0"/>
    <b v="0"/>
    <s v="theater/plays"/>
    <x v="3"/>
    <x v="3"/>
  </r>
  <r>
    <x v="0"/>
    <n v="782"/>
    <n v="110.05115089514067"/>
    <x v="1"/>
    <s v="USD"/>
    <n v="1472878800"/>
    <n v="1473656400"/>
    <b v="0"/>
    <b v="0"/>
    <s v="theater/plays"/>
    <x v="3"/>
    <x v="3"/>
  </r>
  <r>
    <x v="1"/>
    <n v="2739"/>
    <n v="58.997079225994888"/>
    <x v="1"/>
    <s v="USD"/>
    <n v="1289800800"/>
    <n v="1291960800"/>
    <b v="0"/>
    <b v="0"/>
    <s v="theater/plays"/>
    <x v="3"/>
    <x v="3"/>
  </r>
  <r>
    <x v="0"/>
    <n v="210"/>
    <n v="32.985714285714288"/>
    <x v="1"/>
    <s v="USD"/>
    <n v="1505970000"/>
    <n v="1506747600"/>
    <b v="0"/>
    <b v="0"/>
    <s v="food/food trucks"/>
    <x v="0"/>
    <x v="0"/>
  </r>
  <r>
    <x v="1"/>
    <n v="3537"/>
    <n v="45.005654509471306"/>
    <x v="0"/>
    <s v="CAD"/>
    <n v="1363496400"/>
    <n v="1363582800"/>
    <b v="0"/>
    <b v="1"/>
    <s v="theater/plays"/>
    <x v="3"/>
    <x v="3"/>
  </r>
  <r>
    <x v="1"/>
    <n v="2107"/>
    <n v="81.98196487897485"/>
    <x v="2"/>
    <s v="AUD"/>
    <n v="1269234000"/>
    <n v="1269666000"/>
    <b v="0"/>
    <b v="0"/>
    <s v="technology/wearables"/>
    <x v="2"/>
    <x v="8"/>
  </r>
  <r>
    <x v="0"/>
    <n v="136"/>
    <n v="39.080882352941174"/>
    <x v="1"/>
    <s v="USD"/>
    <n v="1507093200"/>
    <n v="1508648400"/>
    <b v="0"/>
    <b v="0"/>
    <s v="technology/web"/>
    <x v="2"/>
    <x v="2"/>
  </r>
  <r>
    <x v="1"/>
    <n v="3318"/>
    <n v="58.996383363471971"/>
    <x v="3"/>
    <s v="DKK"/>
    <n v="1560574800"/>
    <n v="1561957200"/>
    <b v="0"/>
    <b v="0"/>
    <s v="theater/plays"/>
    <x v="3"/>
    <x v="3"/>
  </r>
  <r>
    <x v="0"/>
    <n v="86"/>
    <n v="40.988372093023258"/>
    <x v="0"/>
    <s v="CAD"/>
    <n v="1284008400"/>
    <n v="1285131600"/>
    <b v="0"/>
    <b v="0"/>
    <s v="music/rock"/>
    <x v="1"/>
    <x v="1"/>
  </r>
  <r>
    <x v="1"/>
    <n v="340"/>
    <n v="31.029411764705884"/>
    <x v="1"/>
    <s v="USD"/>
    <n v="1556859600"/>
    <n v="1556946000"/>
    <b v="0"/>
    <b v="0"/>
    <s v="theater/plays"/>
    <x v="3"/>
    <x v="3"/>
  </r>
  <r>
    <x v="0"/>
    <n v="19"/>
    <n v="37.789473684210527"/>
    <x v="1"/>
    <s v="USD"/>
    <n v="1526187600"/>
    <n v="1527138000"/>
    <b v="0"/>
    <b v="0"/>
    <s v="film &amp; video/television"/>
    <x v="4"/>
    <x v="19"/>
  </r>
  <r>
    <x v="0"/>
    <n v="886"/>
    <n v="32.006772009029348"/>
    <x v="1"/>
    <s v="USD"/>
    <n v="1400821200"/>
    <n v="1402117200"/>
    <b v="0"/>
    <b v="0"/>
    <s v="theater/plays"/>
    <x v="3"/>
    <x v="3"/>
  </r>
  <r>
    <x v="1"/>
    <n v="1442"/>
    <n v="95.966712898751737"/>
    <x v="0"/>
    <s v="CAD"/>
    <n v="1361599200"/>
    <n v="1364014800"/>
    <b v="0"/>
    <b v="1"/>
    <s v="film &amp; video/shorts"/>
    <x v="4"/>
    <x v="12"/>
  </r>
  <r>
    <x v="0"/>
    <n v="35"/>
    <n v="75"/>
    <x v="6"/>
    <s v="EUR"/>
    <n v="1417500000"/>
    <n v="1417586400"/>
    <b v="0"/>
    <b v="0"/>
    <s v="theater/plays"/>
    <x v="3"/>
    <x v="3"/>
  </r>
  <r>
    <x v="3"/>
    <n v="441"/>
    <n v="102.0498866213152"/>
    <x v="1"/>
    <s v="USD"/>
    <n v="1457071200"/>
    <n v="1457071200"/>
    <b v="0"/>
    <b v="0"/>
    <s v="theater/plays"/>
    <x v="3"/>
    <x v="3"/>
  </r>
  <r>
    <x v="0"/>
    <n v="24"/>
    <n v="105.75"/>
    <x v="1"/>
    <s v="USD"/>
    <n v="1370322000"/>
    <n v="1370408400"/>
    <b v="0"/>
    <b v="1"/>
    <s v="theater/plays"/>
    <x v="3"/>
    <x v="3"/>
  </r>
  <r>
    <x v="0"/>
    <n v="86"/>
    <n v="37.069767441860463"/>
    <x v="6"/>
    <s v="EUR"/>
    <n v="1552366800"/>
    <n v="1552626000"/>
    <b v="0"/>
    <b v="0"/>
    <s v="theater/plays"/>
    <x v="3"/>
    <x v="3"/>
  </r>
  <r>
    <x v="0"/>
    <n v="243"/>
    <n v="35.049382716049379"/>
    <x v="1"/>
    <s v="USD"/>
    <n v="1403845200"/>
    <n v="1404190800"/>
    <b v="0"/>
    <b v="0"/>
    <s v="music/rock"/>
    <x v="1"/>
    <x v="1"/>
  </r>
  <r>
    <x v="0"/>
    <n v="65"/>
    <n v="46.338461538461537"/>
    <x v="1"/>
    <s v="USD"/>
    <n v="1523163600"/>
    <n v="1523509200"/>
    <b v="1"/>
    <b v="0"/>
    <s v="music/indie rock"/>
    <x v="1"/>
    <x v="7"/>
  </r>
  <r>
    <x v="1"/>
    <n v="126"/>
    <n v="69.174603174603178"/>
    <x v="1"/>
    <s v="USD"/>
    <n v="1442206800"/>
    <n v="1443589200"/>
    <b v="0"/>
    <b v="0"/>
    <s v="music/metal"/>
    <x v="1"/>
    <x v="16"/>
  </r>
  <r>
    <x v="1"/>
    <n v="524"/>
    <n v="109.07824427480917"/>
    <x v="1"/>
    <s v="USD"/>
    <n v="1532840400"/>
    <n v="1533445200"/>
    <b v="0"/>
    <b v="0"/>
    <s v="music/electric music"/>
    <x v="1"/>
    <x v="5"/>
  </r>
  <r>
    <x v="0"/>
    <n v="100"/>
    <n v="51.78"/>
    <x v="3"/>
    <s v="DKK"/>
    <n v="1472878800"/>
    <n v="1474520400"/>
    <b v="0"/>
    <b v="0"/>
    <s v="technology/wearables"/>
    <x v="2"/>
    <x v="8"/>
  </r>
  <r>
    <x v="1"/>
    <n v="1989"/>
    <n v="82.010055304172951"/>
    <x v="1"/>
    <s v="USD"/>
    <n v="1498194000"/>
    <n v="1499403600"/>
    <b v="0"/>
    <b v="0"/>
    <s v="film &amp; video/drama"/>
    <x v="4"/>
    <x v="6"/>
  </r>
  <r>
    <x v="0"/>
    <n v="168"/>
    <n v="35.958333333333336"/>
    <x v="1"/>
    <s v="USD"/>
    <n v="1281070800"/>
    <n v="1283576400"/>
    <b v="0"/>
    <b v="0"/>
    <s v="music/electric music"/>
    <x v="1"/>
    <x v="5"/>
  </r>
  <r>
    <x v="0"/>
    <n v="13"/>
    <n v="74.461538461538467"/>
    <x v="1"/>
    <s v="USD"/>
    <n v="1436245200"/>
    <n v="1436590800"/>
    <b v="0"/>
    <b v="0"/>
    <s v="music/rock"/>
    <x v="1"/>
    <x v="1"/>
  </r>
  <r>
    <x v="0"/>
    <n v="1"/>
    <n v="2"/>
    <x v="0"/>
    <s v="CAD"/>
    <n v="1269493200"/>
    <n v="1270443600"/>
    <b v="0"/>
    <b v="0"/>
    <s v="theater/plays"/>
    <x v="3"/>
    <x v="3"/>
  </r>
  <r>
    <x v="1"/>
    <n v="157"/>
    <n v="91.114649681528661"/>
    <x v="1"/>
    <s v="USD"/>
    <n v="1406264400"/>
    <n v="1407819600"/>
    <b v="0"/>
    <b v="0"/>
    <s v="technology/web"/>
    <x v="2"/>
    <x v="2"/>
  </r>
  <r>
    <x v="3"/>
    <n v="82"/>
    <n v="79.792682926829272"/>
    <x v="1"/>
    <s v="USD"/>
    <n v="1317531600"/>
    <n v="1317877200"/>
    <b v="0"/>
    <b v="0"/>
    <s v="food/food trucks"/>
    <x v="0"/>
    <x v="0"/>
  </r>
  <r>
    <x v="1"/>
    <n v="4498"/>
    <n v="42.999777678968428"/>
    <x v="2"/>
    <s v="AUD"/>
    <n v="1484632800"/>
    <n v="1484805600"/>
    <b v="0"/>
    <b v="0"/>
    <s v="theater/plays"/>
    <x v="3"/>
    <x v="3"/>
  </r>
  <r>
    <x v="0"/>
    <n v="40"/>
    <n v="63.225000000000001"/>
    <x v="1"/>
    <s v="USD"/>
    <n v="1301806800"/>
    <n v="1302670800"/>
    <b v="0"/>
    <b v="0"/>
    <s v="music/jazz"/>
    <x v="1"/>
    <x v="17"/>
  </r>
  <r>
    <x v="1"/>
    <n v="80"/>
    <n v="70.174999999999997"/>
    <x v="1"/>
    <s v="USD"/>
    <n v="1539752400"/>
    <n v="1540789200"/>
    <b v="1"/>
    <b v="0"/>
    <s v="theater/plays"/>
    <x v="3"/>
    <x v="3"/>
  </r>
  <r>
    <x v="3"/>
    <n v="57"/>
    <n v="61.333333333333336"/>
    <x v="1"/>
    <s v="USD"/>
    <n v="1267250400"/>
    <n v="1268028000"/>
    <b v="0"/>
    <b v="0"/>
    <s v="publishing/fiction"/>
    <x v="5"/>
    <x v="13"/>
  </r>
  <r>
    <x v="1"/>
    <n v="43"/>
    <n v="99"/>
    <x v="1"/>
    <s v="USD"/>
    <n v="1535432400"/>
    <n v="1537160400"/>
    <b v="0"/>
    <b v="1"/>
    <s v="music/rock"/>
    <x v="1"/>
    <x v="1"/>
  </r>
  <r>
    <x v="1"/>
    <n v="2053"/>
    <n v="96.984900146127615"/>
    <x v="1"/>
    <s v="USD"/>
    <n v="1510207200"/>
    <n v="1512280800"/>
    <b v="0"/>
    <b v="0"/>
    <s v="film &amp; video/documentary"/>
    <x v="4"/>
    <x v="4"/>
  </r>
  <r>
    <x v="2"/>
    <n v="808"/>
    <n v="51.004950495049506"/>
    <x v="2"/>
    <s v="AUD"/>
    <n v="1462510800"/>
    <n v="1463115600"/>
    <b v="0"/>
    <b v="0"/>
    <s v="film &amp; video/documentary"/>
    <x v="4"/>
    <x v="4"/>
  </r>
  <r>
    <x v="0"/>
    <n v="226"/>
    <n v="28.044247787610619"/>
    <x v="3"/>
    <s v="DKK"/>
    <n v="1488520800"/>
    <n v="1490850000"/>
    <b v="0"/>
    <b v="0"/>
    <s v="film &amp; video/science fiction"/>
    <x v="4"/>
    <x v="22"/>
  </r>
  <r>
    <x v="0"/>
    <n v="1625"/>
    <n v="60.984615384615381"/>
    <x v="1"/>
    <s v="USD"/>
    <n v="1377579600"/>
    <n v="1379653200"/>
    <b v="0"/>
    <b v="0"/>
    <s v="theater/plays"/>
    <x v="3"/>
    <x v="3"/>
  </r>
  <r>
    <x v="1"/>
    <n v="168"/>
    <n v="73.214285714285708"/>
    <x v="1"/>
    <s v="USD"/>
    <n v="1576389600"/>
    <n v="1580364000"/>
    <b v="0"/>
    <b v="0"/>
    <s v="theater/plays"/>
    <x v="3"/>
    <x v="3"/>
  </r>
  <r>
    <x v="1"/>
    <n v="4289"/>
    <n v="39.997435299603637"/>
    <x v="1"/>
    <s v="USD"/>
    <n v="1289019600"/>
    <n v="1289714400"/>
    <b v="0"/>
    <b v="1"/>
    <s v="music/indie rock"/>
    <x v="1"/>
    <x v="7"/>
  </r>
  <r>
    <x v="1"/>
    <n v="165"/>
    <n v="86.812121212121212"/>
    <x v="1"/>
    <s v="USD"/>
    <n v="1282194000"/>
    <n v="1282712400"/>
    <b v="0"/>
    <b v="0"/>
    <s v="music/rock"/>
    <x v="1"/>
    <x v="1"/>
  </r>
  <r>
    <x v="0"/>
    <n v="143"/>
    <n v="42.125874125874127"/>
    <x v="1"/>
    <s v="USD"/>
    <n v="1550037600"/>
    <n v="1550210400"/>
    <b v="0"/>
    <b v="0"/>
    <s v="theater/plays"/>
    <x v="3"/>
    <x v="3"/>
  </r>
  <r>
    <x v="1"/>
    <n v="1815"/>
    <n v="103.97851239669421"/>
    <x v="1"/>
    <s v="USD"/>
    <n v="1321941600"/>
    <n v="1322114400"/>
    <b v="0"/>
    <b v="0"/>
    <s v="theater/plays"/>
    <x v="3"/>
    <x v="3"/>
  </r>
  <r>
    <x v="0"/>
    <n v="934"/>
    <n v="62.003211991434689"/>
    <x v="1"/>
    <s v="USD"/>
    <n v="1556427600"/>
    <n v="1557205200"/>
    <b v="0"/>
    <b v="0"/>
    <s v="film &amp; video/science fiction"/>
    <x v="4"/>
    <x v="22"/>
  </r>
  <r>
    <x v="1"/>
    <n v="397"/>
    <n v="31.005037783375315"/>
    <x v="4"/>
    <s v="GBP"/>
    <n v="1320991200"/>
    <n v="1323928800"/>
    <b v="0"/>
    <b v="1"/>
    <s v="film &amp; video/shorts"/>
    <x v="4"/>
    <x v="12"/>
  </r>
  <r>
    <x v="1"/>
    <n v="1539"/>
    <n v="89.991552956465242"/>
    <x v="1"/>
    <s v="USD"/>
    <n v="1345093200"/>
    <n v="1346130000"/>
    <b v="0"/>
    <b v="0"/>
    <s v="film &amp; video/animation"/>
    <x v="4"/>
    <x v="10"/>
  </r>
  <r>
    <x v="0"/>
    <n v="17"/>
    <n v="39.235294117647058"/>
    <x v="1"/>
    <s v="USD"/>
    <n v="1309496400"/>
    <n v="1311051600"/>
    <b v="1"/>
    <b v="0"/>
    <s v="theater/plays"/>
    <x v="3"/>
    <x v="3"/>
  </r>
  <r>
    <x v="0"/>
    <n v="2179"/>
    <n v="54.993116108306566"/>
    <x v="1"/>
    <s v="USD"/>
    <n v="1340254800"/>
    <n v="1340427600"/>
    <b v="1"/>
    <b v="0"/>
    <s v="food/food trucks"/>
    <x v="0"/>
    <x v="0"/>
  </r>
  <r>
    <x v="1"/>
    <n v="138"/>
    <n v="47.992753623188406"/>
    <x v="1"/>
    <s v="USD"/>
    <n v="1412226000"/>
    <n v="1412312400"/>
    <b v="0"/>
    <b v="0"/>
    <s v="photography/photography books"/>
    <x v="7"/>
    <x v="14"/>
  </r>
  <r>
    <x v="0"/>
    <n v="931"/>
    <n v="87.966702470461868"/>
    <x v="1"/>
    <s v="USD"/>
    <n v="1458104400"/>
    <n v="1459314000"/>
    <b v="0"/>
    <b v="0"/>
    <s v="theater/plays"/>
    <x v="3"/>
    <x v="3"/>
  </r>
  <r>
    <x v="1"/>
    <n v="3594"/>
    <n v="51.999165275459099"/>
    <x v="1"/>
    <s v="USD"/>
    <n v="1411534800"/>
    <n v="1415426400"/>
    <b v="0"/>
    <b v="0"/>
    <s v="film &amp; video/science fiction"/>
    <x v="4"/>
    <x v="22"/>
  </r>
  <r>
    <x v="1"/>
    <n v="5880"/>
    <n v="29.999659863945578"/>
    <x v="1"/>
    <s v="USD"/>
    <n v="1399093200"/>
    <n v="1399093200"/>
    <b v="1"/>
    <b v="0"/>
    <s v="music/rock"/>
    <x v="1"/>
    <x v="1"/>
  </r>
  <r>
    <x v="1"/>
    <n v="112"/>
    <n v="98.205357142857139"/>
    <x v="1"/>
    <s v="USD"/>
    <n v="1270702800"/>
    <n v="1273899600"/>
    <b v="0"/>
    <b v="0"/>
    <s v="photography/photography books"/>
    <x v="7"/>
    <x v="14"/>
  </r>
  <r>
    <x v="1"/>
    <n v="943"/>
    <n v="108.96182396606575"/>
    <x v="1"/>
    <s v="USD"/>
    <n v="1431666000"/>
    <n v="1432184400"/>
    <b v="0"/>
    <b v="0"/>
    <s v="games/mobile games"/>
    <x v="6"/>
    <x v="20"/>
  </r>
  <r>
    <x v="1"/>
    <n v="2468"/>
    <n v="66.998379254457049"/>
    <x v="1"/>
    <s v="USD"/>
    <n v="1472619600"/>
    <n v="1474779600"/>
    <b v="0"/>
    <b v="0"/>
    <s v="film &amp; video/animation"/>
    <x v="4"/>
    <x v="10"/>
  </r>
  <r>
    <x v="1"/>
    <n v="2551"/>
    <n v="64.99333594668758"/>
    <x v="1"/>
    <s v="USD"/>
    <n v="1496293200"/>
    <n v="1500440400"/>
    <b v="0"/>
    <b v="1"/>
    <s v="games/mobile games"/>
    <x v="6"/>
    <x v="20"/>
  </r>
  <r>
    <x v="1"/>
    <n v="101"/>
    <n v="99.841584158415841"/>
    <x v="1"/>
    <s v="USD"/>
    <n v="1575612000"/>
    <n v="1575612000"/>
    <b v="0"/>
    <b v="0"/>
    <s v="games/video games"/>
    <x v="6"/>
    <x v="11"/>
  </r>
  <r>
    <x v="3"/>
    <n v="67"/>
    <n v="82.432835820895519"/>
    <x v="1"/>
    <s v="USD"/>
    <n v="1369112400"/>
    <n v="1374123600"/>
    <b v="0"/>
    <b v="0"/>
    <s v="theater/plays"/>
    <x v="3"/>
    <x v="3"/>
  </r>
  <r>
    <x v="1"/>
    <n v="92"/>
    <n v="63.293478260869563"/>
    <x v="1"/>
    <s v="USD"/>
    <n v="1469422800"/>
    <n v="1469509200"/>
    <b v="0"/>
    <b v="0"/>
    <s v="theater/plays"/>
    <x v="3"/>
    <x v="3"/>
  </r>
  <r>
    <x v="1"/>
    <n v="62"/>
    <n v="96.774193548387103"/>
    <x v="1"/>
    <s v="USD"/>
    <n v="1307854800"/>
    <n v="1309237200"/>
    <b v="0"/>
    <b v="0"/>
    <s v="film &amp; video/animation"/>
    <x v="4"/>
    <x v="10"/>
  </r>
  <r>
    <x v="1"/>
    <n v="149"/>
    <n v="54.906040268456373"/>
    <x v="6"/>
    <s v="EUR"/>
    <n v="1503378000"/>
    <n v="1503982800"/>
    <b v="0"/>
    <b v="1"/>
    <s v="games/video games"/>
    <x v="6"/>
    <x v="11"/>
  </r>
  <r>
    <x v="0"/>
    <n v="92"/>
    <n v="39.010869565217391"/>
    <x v="1"/>
    <s v="USD"/>
    <n v="1486965600"/>
    <n v="1487397600"/>
    <b v="0"/>
    <b v="0"/>
    <s v="film &amp; video/animation"/>
    <x v="4"/>
    <x v="10"/>
  </r>
  <r>
    <x v="0"/>
    <n v="57"/>
    <n v="75.84210526315789"/>
    <x v="2"/>
    <s v="AUD"/>
    <n v="1561438800"/>
    <n v="1562043600"/>
    <b v="0"/>
    <b v="1"/>
    <s v="music/rock"/>
    <x v="1"/>
    <x v="1"/>
  </r>
  <r>
    <x v="1"/>
    <n v="329"/>
    <n v="45.051671732522799"/>
    <x v="1"/>
    <s v="USD"/>
    <n v="1398402000"/>
    <n v="1398574800"/>
    <b v="0"/>
    <b v="0"/>
    <s v="film &amp; video/animation"/>
    <x v="4"/>
    <x v="10"/>
  </r>
  <r>
    <x v="1"/>
    <n v="97"/>
    <n v="104.51546391752578"/>
    <x v="3"/>
    <s v="DKK"/>
    <n v="1513231200"/>
    <n v="1515391200"/>
    <b v="0"/>
    <b v="1"/>
    <s v="theater/plays"/>
    <x v="3"/>
    <x v="3"/>
  </r>
  <r>
    <x v="0"/>
    <n v="41"/>
    <n v="76.268292682926827"/>
    <x v="1"/>
    <s v="USD"/>
    <n v="1440824400"/>
    <n v="1441170000"/>
    <b v="0"/>
    <b v="0"/>
    <s v="technology/wearables"/>
    <x v="2"/>
    <x v="8"/>
  </r>
  <r>
    <x v="1"/>
    <n v="1784"/>
    <n v="69.015695067264573"/>
    <x v="1"/>
    <s v="USD"/>
    <n v="1281070800"/>
    <n v="1281157200"/>
    <b v="0"/>
    <b v="0"/>
    <s v="theater/plays"/>
    <x v="3"/>
    <x v="3"/>
  </r>
  <r>
    <x v="1"/>
    <n v="1684"/>
    <n v="101.97684085510689"/>
    <x v="2"/>
    <s v="AUD"/>
    <n v="1397365200"/>
    <n v="1398229200"/>
    <b v="0"/>
    <b v="1"/>
    <s v="publishing/nonfiction"/>
    <x v="5"/>
    <x v="9"/>
  </r>
  <r>
    <x v="1"/>
    <n v="250"/>
    <n v="42.915999999999997"/>
    <x v="1"/>
    <s v="USD"/>
    <n v="1494392400"/>
    <n v="1495256400"/>
    <b v="0"/>
    <b v="1"/>
    <s v="music/rock"/>
    <x v="1"/>
    <x v="1"/>
  </r>
  <r>
    <x v="1"/>
    <n v="238"/>
    <n v="43.025210084033617"/>
    <x v="1"/>
    <s v="USD"/>
    <n v="1520143200"/>
    <n v="1520402400"/>
    <b v="0"/>
    <b v="0"/>
    <s v="theater/plays"/>
    <x v="3"/>
    <x v="3"/>
  </r>
  <r>
    <x v="1"/>
    <n v="53"/>
    <n v="75.245283018867923"/>
    <x v="1"/>
    <s v="USD"/>
    <n v="1405314000"/>
    <n v="1409806800"/>
    <b v="0"/>
    <b v="0"/>
    <s v="theater/plays"/>
    <x v="3"/>
    <x v="3"/>
  </r>
  <r>
    <x v="1"/>
    <n v="214"/>
    <n v="69.023364485981304"/>
    <x v="1"/>
    <s v="USD"/>
    <n v="1396846800"/>
    <n v="1396933200"/>
    <b v="0"/>
    <b v="0"/>
    <s v="theater/plays"/>
    <x v="3"/>
    <x v="3"/>
  </r>
  <r>
    <x v="1"/>
    <n v="222"/>
    <n v="65.986486486486484"/>
    <x v="1"/>
    <s v="USD"/>
    <n v="1375678800"/>
    <n v="1376024400"/>
    <b v="0"/>
    <b v="0"/>
    <s v="technology/web"/>
    <x v="2"/>
    <x v="2"/>
  </r>
  <r>
    <x v="1"/>
    <n v="1884"/>
    <n v="98.013800424628457"/>
    <x v="1"/>
    <s v="USD"/>
    <n v="1482386400"/>
    <n v="1483682400"/>
    <b v="0"/>
    <b v="1"/>
    <s v="publishing/fiction"/>
    <x v="5"/>
    <x v="13"/>
  </r>
  <r>
    <x v="1"/>
    <n v="218"/>
    <n v="60.105504587155963"/>
    <x v="2"/>
    <s v="AUD"/>
    <n v="1420005600"/>
    <n v="1420437600"/>
    <b v="0"/>
    <b v="0"/>
    <s v="games/mobile games"/>
    <x v="6"/>
    <x v="20"/>
  </r>
  <r>
    <x v="1"/>
    <n v="6465"/>
    <n v="26.000773395204948"/>
    <x v="1"/>
    <s v="USD"/>
    <n v="1420178400"/>
    <n v="1420783200"/>
    <b v="0"/>
    <b v="0"/>
    <s v="publishing/translations"/>
    <x v="5"/>
    <x v="18"/>
  </r>
  <r>
    <x v="0"/>
    <n v="1"/>
    <n v="3"/>
    <x v="1"/>
    <s v="USD"/>
    <n v="1264399200"/>
    <n v="1267423200"/>
    <b v="0"/>
    <b v="0"/>
    <s v="music/rock"/>
    <x v="1"/>
    <x v="1"/>
  </r>
  <r>
    <x v="0"/>
    <n v="101"/>
    <n v="38.019801980198018"/>
    <x v="1"/>
    <s v="USD"/>
    <n v="1355032800"/>
    <n v="1355205600"/>
    <b v="0"/>
    <b v="0"/>
    <s v="theater/plays"/>
    <x v="3"/>
    <x v="3"/>
  </r>
  <r>
    <x v="1"/>
    <n v="59"/>
    <n v="106.15254237288136"/>
    <x v="1"/>
    <s v="USD"/>
    <n v="1382677200"/>
    <n v="1383109200"/>
    <b v="0"/>
    <b v="0"/>
    <s v="theater/plays"/>
    <x v="3"/>
    <x v="3"/>
  </r>
  <r>
    <x v="0"/>
    <n v="1335"/>
    <n v="81.019475655430711"/>
    <x v="0"/>
    <s v="CAD"/>
    <n v="1302238800"/>
    <n v="1303275600"/>
    <b v="0"/>
    <b v="0"/>
    <s v="film &amp; video/drama"/>
    <x v="4"/>
    <x v="6"/>
  </r>
  <r>
    <x v="1"/>
    <n v="88"/>
    <n v="96.647727272727266"/>
    <x v="1"/>
    <s v="USD"/>
    <n v="1487656800"/>
    <n v="1487829600"/>
    <b v="0"/>
    <b v="0"/>
    <s v="publishing/nonfiction"/>
    <x v="5"/>
    <x v="9"/>
  </r>
  <r>
    <x v="1"/>
    <n v="1697"/>
    <n v="57.003535651149086"/>
    <x v="1"/>
    <s v="USD"/>
    <n v="1297836000"/>
    <n v="1298268000"/>
    <b v="0"/>
    <b v="1"/>
    <s v="music/rock"/>
    <x v="1"/>
    <x v="1"/>
  </r>
  <r>
    <x v="0"/>
    <n v="15"/>
    <n v="63.93333333333333"/>
    <x v="4"/>
    <s v="GBP"/>
    <n v="1453615200"/>
    <n v="1456812000"/>
    <b v="0"/>
    <b v="0"/>
    <s v="music/rock"/>
    <x v="1"/>
    <x v="1"/>
  </r>
  <r>
    <x v="1"/>
    <n v="92"/>
    <n v="90.456521739130437"/>
    <x v="1"/>
    <s v="USD"/>
    <n v="1362463200"/>
    <n v="1363669200"/>
    <b v="0"/>
    <b v="0"/>
    <s v="theater/plays"/>
    <x v="3"/>
    <x v="3"/>
  </r>
  <r>
    <x v="1"/>
    <n v="186"/>
    <n v="72.172043010752688"/>
    <x v="1"/>
    <s v="USD"/>
    <n v="1481176800"/>
    <n v="1482904800"/>
    <b v="0"/>
    <b v="1"/>
    <s v="theater/plays"/>
    <x v="3"/>
    <x v="3"/>
  </r>
  <r>
    <x v="1"/>
    <n v="138"/>
    <n v="77.934782608695656"/>
    <x v="1"/>
    <s v="USD"/>
    <n v="1354946400"/>
    <n v="1356588000"/>
    <b v="1"/>
    <b v="0"/>
    <s v="photography/photography books"/>
    <x v="7"/>
    <x v="14"/>
  </r>
  <r>
    <x v="1"/>
    <n v="261"/>
    <n v="38.065134099616856"/>
    <x v="1"/>
    <s v="USD"/>
    <n v="1348808400"/>
    <n v="1349845200"/>
    <b v="0"/>
    <b v="0"/>
    <s v="music/rock"/>
    <x v="1"/>
    <x v="1"/>
  </r>
  <r>
    <x v="0"/>
    <n v="454"/>
    <n v="57.936123348017624"/>
    <x v="1"/>
    <s v="USD"/>
    <n v="1282712400"/>
    <n v="1283058000"/>
    <b v="0"/>
    <b v="1"/>
    <s v="music/rock"/>
    <x v="1"/>
    <x v="1"/>
  </r>
  <r>
    <x v="1"/>
    <n v="107"/>
    <n v="49.794392523364486"/>
    <x v="1"/>
    <s v="USD"/>
    <n v="1301979600"/>
    <n v="1304226000"/>
    <b v="0"/>
    <b v="1"/>
    <s v="music/indie rock"/>
    <x v="1"/>
    <x v="7"/>
  </r>
  <r>
    <x v="1"/>
    <n v="199"/>
    <n v="54.050251256281406"/>
    <x v="1"/>
    <s v="USD"/>
    <n v="1263016800"/>
    <n v="1263016800"/>
    <b v="0"/>
    <b v="0"/>
    <s v="photography/photography books"/>
    <x v="7"/>
    <x v="14"/>
  </r>
  <r>
    <x v="1"/>
    <n v="5512"/>
    <n v="30.002721335268504"/>
    <x v="1"/>
    <s v="USD"/>
    <n v="1360648800"/>
    <n v="1362031200"/>
    <b v="0"/>
    <b v="0"/>
    <s v="theater/plays"/>
    <x v="3"/>
    <x v="3"/>
  </r>
  <r>
    <x v="1"/>
    <n v="86"/>
    <n v="70.127906976744185"/>
    <x v="1"/>
    <s v="USD"/>
    <n v="1451800800"/>
    <n v="1455602400"/>
    <b v="0"/>
    <b v="0"/>
    <s v="theater/plays"/>
    <x v="3"/>
    <x v="3"/>
  </r>
  <r>
    <x v="0"/>
    <n v="3182"/>
    <n v="26.996228786926462"/>
    <x v="6"/>
    <s v="EUR"/>
    <n v="1415340000"/>
    <n v="1418191200"/>
    <b v="0"/>
    <b v="1"/>
    <s v="music/jazz"/>
    <x v="1"/>
    <x v="17"/>
  </r>
  <r>
    <x v="1"/>
    <n v="2768"/>
    <n v="51.990606936416185"/>
    <x v="2"/>
    <s v="AUD"/>
    <n v="1351054800"/>
    <n v="1352440800"/>
    <b v="0"/>
    <b v="0"/>
    <s v="theater/plays"/>
    <x v="3"/>
    <x v="3"/>
  </r>
  <r>
    <x v="1"/>
    <n v="48"/>
    <n v="56.416666666666664"/>
    <x v="1"/>
    <s v="USD"/>
    <n v="1349326800"/>
    <n v="1353304800"/>
    <b v="0"/>
    <b v="0"/>
    <s v="film &amp; video/documentary"/>
    <x v="4"/>
    <x v="4"/>
  </r>
  <r>
    <x v="1"/>
    <n v="87"/>
    <n v="101.63218390804597"/>
    <x v="1"/>
    <s v="USD"/>
    <n v="1548914400"/>
    <n v="1550728800"/>
    <b v="0"/>
    <b v="0"/>
    <s v="film &amp; video/television"/>
    <x v="4"/>
    <x v="19"/>
  </r>
  <r>
    <x v="3"/>
    <n v="1890"/>
    <n v="25.005291005291006"/>
    <x v="1"/>
    <s v="USD"/>
    <n v="1291269600"/>
    <n v="1291442400"/>
    <b v="0"/>
    <b v="0"/>
    <s v="games/video games"/>
    <x v="6"/>
    <x v="11"/>
  </r>
  <r>
    <x v="2"/>
    <n v="61"/>
    <n v="32.016393442622949"/>
    <x v="1"/>
    <s v="USD"/>
    <n v="1449468000"/>
    <n v="1452146400"/>
    <b v="0"/>
    <b v="0"/>
    <s v="photography/photography books"/>
    <x v="7"/>
    <x v="14"/>
  </r>
  <r>
    <x v="1"/>
    <n v="1894"/>
    <n v="82.021647307286173"/>
    <x v="1"/>
    <s v="USD"/>
    <n v="1562734800"/>
    <n v="1564894800"/>
    <b v="0"/>
    <b v="1"/>
    <s v="theater/plays"/>
    <x v="3"/>
    <x v="3"/>
  </r>
  <r>
    <x v="1"/>
    <n v="282"/>
    <n v="37.957446808510639"/>
    <x v="0"/>
    <s v="CAD"/>
    <n v="1505624400"/>
    <n v="1505883600"/>
    <b v="0"/>
    <b v="0"/>
    <s v="theater/plays"/>
    <x v="3"/>
    <x v="3"/>
  </r>
  <r>
    <x v="0"/>
    <n v="15"/>
    <n v="51.533333333333331"/>
    <x v="1"/>
    <s v="USD"/>
    <n v="1509948000"/>
    <n v="1510380000"/>
    <b v="0"/>
    <b v="0"/>
    <s v="theater/plays"/>
    <x v="3"/>
    <x v="3"/>
  </r>
  <r>
    <x v="1"/>
    <n v="116"/>
    <n v="81.198275862068968"/>
    <x v="1"/>
    <s v="USD"/>
    <n v="1554526800"/>
    <n v="1555218000"/>
    <b v="0"/>
    <b v="0"/>
    <s v="publishing/translations"/>
    <x v="5"/>
    <x v="18"/>
  </r>
  <r>
    <x v="0"/>
    <n v="133"/>
    <n v="40.030075187969928"/>
    <x v="1"/>
    <s v="USD"/>
    <n v="1334811600"/>
    <n v="1335243600"/>
    <b v="0"/>
    <b v="1"/>
    <s v="games/video games"/>
    <x v="6"/>
    <x v="11"/>
  </r>
  <r>
    <x v="1"/>
    <n v="83"/>
    <n v="89.939759036144579"/>
    <x v="1"/>
    <s v="USD"/>
    <n v="1279515600"/>
    <n v="1279688400"/>
    <b v="0"/>
    <b v="0"/>
    <s v="theater/plays"/>
    <x v="3"/>
    <x v="3"/>
  </r>
  <r>
    <x v="1"/>
    <n v="91"/>
    <n v="96.692307692307693"/>
    <x v="1"/>
    <s v="USD"/>
    <n v="1353909600"/>
    <n v="1356069600"/>
    <b v="0"/>
    <b v="0"/>
    <s v="technology/web"/>
    <x v="2"/>
    <x v="2"/>
  </r>
  <r>
    <x v="1"/>
    <n v="546"/>
    <n v="25.010989010989011"/>
    <x v="1"/>
    <s v="USD"/>
    <n v="1535950800"/>
    <n v="1536210000"/>
    <b v="0"/>
    <b v="0"/>
    <s v="theater/plays"/>
    <x v="3"/>
    <x v="3"/>
  </r>
  <r>
    <x v="1"/>
    <n v="393"/>
    <n v="36.987277353689571"/>
    <x v="1"/>
    <s v="USD"/>
    <n v="1511244000"/>
    <n v="1511762400"/>
    <b v="0"/>
    <b v="0"/>
    <s v="film &amp; video/animation"/>
    <x v="4"/>
    <x v="10"/>
  </r>
  <r>
    <x v="0"/>
    <n v="2062"/>
    <n v="73.012609117361791"/>
    <x v="1"/>
    <s v="USD"/>
    <n v="1331445600"/>
    <n v="1333256400"/>
    <b v="0"/>
    <b v="1"/>
    <s v="theater/plays"/>
    <x v="3"/>
    <x v="3"/>
  </r>
  <r>
    <x v="1"/>
    <n v="133"/>
    <n v="68.240601503759393"/>
    <x v="1"/>
    <s v="USD"/>
    <n v="1480226400"/>
    <n v="1480744800"/>
    <b v="0"/>
    <b v="1"/>
    <s v="film &amp; video/television"/>
    <x v="4"/>
    <x v="19"/>
  </r>
  <r>
    <x v="0"/>
    <n v="29"/>
    <n v="52.310344827586206"/>
    <x v="3"/>
    <s v="DKK"/>
    <n v="1464584400"/>
    <n v="1465016400"/>
    <b v="0"/>
    <b v="0"/>
    <s v="music/rock"/>
    <x v="1"/>
    <x v="1"/>
  </r>
  <r>
    <x v="0"/>
    <n v="132"/>
    <n v="61.765151515151516"/>
    <x v="1"/>
    <s v="USD"/>
    <n v="1335848400"/>
    <n v="1336280400"/>
    <b v="0"/>
    <b v="0"/>
    <s v="technology/web"/>
    <x v="2"/>
    <x v="2"/>
  </r>
  <r>
    <x v="1"/>
    <n v="254"/>
    <n v="25.027559055118111"/>
    <x v="1"/>
    <s v="USD"/>
    <n v="1473483600"/>
    <n v="1476766800"/>
    <b v="0"/>
    <b v="0"/>
    <s v="theater/plays"/>
    <x v="3"/>
    <x v="3"/>
  </r>
  <r>
    <x v="3"/>
    <n v="184"/>
    <n v="106.28804347826087"/>
    <x v="1"/>
    <s v="USD"/>
    <n v="1479880800"/>
    <n v="1480485600"/>
    <b v="0"/>
    <b v="0"/>
    <s v="theater/plays"/>
    <x v="3"/>
    <x v="3"/>
  </r>
  <r>
    <x v="1"/>
    <n v="176"/>
    <n v="75.07386363636364"/>
    <x v="1"/>
    <s v="USD"/>
    <n v="1430197200"/>
    <n v="1430197200"/>
    <b v="0"/>
    <b v="0"/>
    <s v="music/electric music"/>
    <x v="1"/>
    <x v="5"/>
  </r>
  <r>
    <x v="0"/>
    <n v="137"/>
    <n v="39.970802919708028"/>
    <x v="3"/>
    <s v="DKK"/>
    <n v="1331701200"/>
    <n v="1331787600"/>
    <b v="0"/>
    <b v="1"/>
    <s v="music/metal"/>
    <x v="1"/>
    <x v="16"/>
  </r>
  <r>
    <x v="1"/>
    <n v="337"/>
    <n v="39.982195845697326"/>
    <x v="0"/>
    <s v="CAD"/>
    <n v="1438578000"/>
    <n v="1438837200"/>
    <b v="0"/>
    <b v="0"/>
    <s v="theater/plays"/>
    <x v="3"/>
    <x v="3"/>
  </r>
  <r>
    <x v="0"/>
    <n v="908"/>
    <n v="101.01541850220265"/>
    <x v="1"/>
    <s v="USD"/>
    <n v="1368162000"/>
    <n v="1370926800"/>
    <b v="0"/>
    <b v="1"/>
    <s v="film &amp; video/documentary"/>
    <x v="4"/>
    <x v="4"/>
  </r>
  <r>
    <x v="1"/>
    <n v="107"/>
    <n v="76.813084112149539"/>
    <x v="1"/>
    <s v="USD"/>
    <n v="1318654800"/>
    <n v="1319000400"/>
    <b v="1"/>
    <b v="0"/>
    <s v="technology/web"/>
    <x v="2"/>
    <x v="2"/>
  </r>
  <r>
    <x v="0"/>
    <n v="10"/>
    <n v="71.7"/>
    <x v="1"/>
    <s v="USD"/>
    <n v="1331874000"/>
    <n v="1333429200"/>
    <b v="0"/>
    <b v="0"/>
    <s v="food/food trucks"/>
    <x v="0"/>
    <x v="0"/>
  </r>
  <r>
    <x v="3"/>
    <n v="32"/>
    <n v="33.28125"/>
    <x v="6"/>
    <s v="EUR"/>
    <n v="1286254800"/>
    <n v="1287032400"/>
    <b v="0"/>
    <b v="0"/>
    <s v="theater/plays"/>
    <x v="3"/>
    <x v="3"/>
  </r>
  <r>
    <x v="1"/>
    <n v="183"/>
    <n v="43.923497267759565"/>
    <x v="1"/>
    <s v="USD"/>
    <n v="1540530000"/>
    <n v="1541570400"/>
    <b v="0"/>
    <b v="0"/>
    <s v="theater/plays"/>
    <x v="3"/>
    <x v="3"/>
  </r>
  <r>
    <x v="0"/>
    <n v="1910"/>
    <n v="36.004712041884815"/>
    <x v="5"/>
    <s v="CHF"/>
    <n v="1381813200"/>
    <n v="1383976800"/>
    <b v="0"/>
    <b v="0"/>
    <s v="theater/plays"/>
    <x v="3"/>
    <x v="3"/>
  </r>
  <r>
    <x v="0"/>
    <n v="38"/>
    <n v="88.21052631578948"/>
    <x v="2"/>
    <s v="AUD"/>
    <n v="1548655200"/>
    <n v="1550556000"/>
    <b v="0"/>
    <b v="0"/>
    <s v="theater/plays"/>
    <x v="3"/>
    <x v="3"/>
  </r>
  <r>
    <x v="0"/>
    <n v="104"/>
    <n v="65.240384615384613"/>
    <x v="2"/>
    <s v="AUD"/>
    <n v="1389679200"/>
    <n v="1390456800"/>
    <b v="0"/>
    <b v="1"/>
    <s v="theater/plays"/>
    <x v="3"/>
    <x v="3"/>
  </r>
  <r>
    <x v="1"/>
    <n v="72"/>
    <n v="69.958333333333329"/>
    <x v="1"/>
    <s v="USD"/>
    <n v="1456466400"/>
    <n v="1458018000"/>
    <b v="0"/>
    <b v="1"/>
    <s v="music/rock"/>
    <x v="1"/>
    <x v="1"/>
  </r>
  <r>
    <x v="0"/>
    <n v="49"/>
    <n v="39.877551020408163"/>
    <x v="1"/>
    <s v="USD"/>
    <n v="1456984800"/>
    <n v="1461819600"/>
    <b v="0"/>
    <b v="0"/>
    <s v="food/food trucks"/>
    <x v="0"/>
    <x v="0"/>
  </r>
  <r>
    <x v="0"/>
    <n v="1"/>
    <n v="5"/>
    <x v="3"/>
    <s v="DKK"/>
    <n v="1504069200"/>
    <n v="1504155600"/>
    <b v="0"/>
    <b v="1"/>
    <s v="publishing/nonfiction"/>
    <x v="5"/>
    <x v="9"/>
  </r>
  <r>
    <x v="1"/>
    <n v="295"/>
    <n v="41.023728813559323"/>
    <x v="1"/>
    <s v="USD"/>
    <n v="1424930400"/>
    <n v="1426395600"/>
    <b v="0"/>
    <b v="0"/>
    <s v="film &amp; video/documentary"/>
    <x v="4"/>
    <x v="4"/>
  </r>
  <r>
    <x v="0"/>
    <n v="245"/>
    <n v="98.914285714285711"/>
    <x v="1"/>
    <s v="USD"/>
    <n v="1535864400"/>
    <n v="1537074000"/>
    <b v="0"/>
    <b v="0"/>
    <s v="theater/plays"/>
    <x v="3"/>
    <x v="3"/>
  </r>
  <r>
    <x v="0"/>
    <n v="32"/>
    <n v="87.78125"/>
    <x v="1"/>
    <s v="USD"/>
    <n v="1452146400"/>
    <n v="1452578400"/>
    <b v="0"/>
    <b v="0"/>
    <s v="music/indie rock"/>
    <x v="1"/>
    <x v="7"/>
  </r>
  <r>
    <x v="1"/>
    <n v="142"/>
    <n v="80.767605633802816"/>
    <x v="1"/>
    <s v="USD"/>
    <n v="1470546000"/>
    <n v="1474088400"/>
    <b v="0"/>
    <b v="0"/>
    <s v="film &amp; video/documentary"/>
    <x v="4"/>
    <x v="4"/>
  </r>
  <r>
    <x v="1"/>
    <n v="85"/>
    <n v="94.28235294117647"/>
    <x v="1"/>
    <s v="USD"/>
    <n v="1458363600"/>
    <n v="1461906000"/>
    <b v="0"/>
    <b v="0"/>
    <s v="theater/plays"/>
    <x v="3"/>
    <x v="3"/>
  </r>
  <r>
    <x v="0"/>
    <n v="7"/>
    <n v="73.428571428571431"/>
    <x v="1"/>
    <s v="USD"/>
    <n v="1500008400"/>
    <n v="1500267600"/>
    <b v="0"/>
    <b v="1"/>
    <s v="theater/plays"/>
    <x v="3"/>
    <x v="3"/>
  </r>
  <r>
    <x v="1"/>
    <n v="659"/>
    <n v="65.968133535660087"/>
    <x v="3"/>
    <s v="DKK"/>
    <n v="1338958800"/>
    <n v="1340686800"/>
    <b v="0"/>
    <b v="1"/>
    <s v="publishing/fiction"/>
    <x v="5"/>
    <x v="13"/>
  </r>
  <r>
    <x v="0"/>
    <n v="803"/>
    <n v="109.04109589041096"/>
    <x v="1"/>
    <s v="USD"/>
    <n v="1303102800"/>
    <n v="1303189200"/>
    <b v="0"/>
    <b v="0"/>
    <s v="theater/plays"/>
    <x v="3"/>
    <x v="3"/>
  </r>
  <r>
    <x v="3"/>
    <n v="75"/>
    <n v="41.16"/>
    <x v="1"/>
    <s v="USD"/>
    <n v="1316581200"/>
    <n v="1318309200"/>
    <b v="0"/>
    <b v="1"/>
    <s v="music/indie rock"/>
    <x v="1"/>
    <x v="7"/>
  </r>
  <r>
    <x v="0"/>
    <n v="16"/>
    <n v="99.125"/>
    <x v="1"/>
    <s v="USD"/>
    <n v="1270789200"/>
    <n v="1272171600"/>
    <b v="0"/>
    <b v="0"/>
    <s v="games/video games"/>
    <x v="6"/>
    <x v="11"/>
  </r>
  <r>
    <x v="1"/>
    <n v="121"/>
    <n v="105.88429752066116"/>
    <x v="1"/>
    <s v="USD"/>
    <n v="1297836000"/>
    <n v="1298872800"/>
    <b v="0"/>
    <b v="0"/>
    <s v="theater/plays"/>
    <x v="3"/>
    <x v="3"/>
  </r>
  <r>
    <x v="1"/>
    <n v="3742"/>
    <n v="48.996525921966864"/>
    <x v="1"/>
    <s v="USD"/>
    <n v="1382677200"/>
    <n v="1383282000"/>
    <b v="0"/>
    <b v="0"/>
    <s v="theater/plays"/>
    <x v="3"/>
    <x v="3"/>
  </r>
  <r>
    <x v="1"/>
    <n v="223"/>
    <n v="39"/>
    <x v="1"/>
    <s v="USD"/>
    <n v="1330322400"/>
    <n v="1330495200"/>
    <b v="0"/>
    <b v="0"/>
    <s v="music/rock"/>
    <x v="1"/>
    <x v="1"/>
  </r>
  <r>
    <x v="1"/>
    <n v="133"/>
    <n v="31.022556390977442"/>
    <x v="1"/>
    <s v="USD"/>
    <n v="1552366800"/>
    <n v="1552798800"/>
    <b v="0"/>
    <b v="1"/>
    <s v="film &amp; video/documentary"/>
    <x v="4"/>
    <x v="4"/>
  </r>
  <r>
    <x v="0"/>
    <n v="31"/>
    <n v="103.87096774193549"/>
    <x v="1"/>
    <s v="USD"/>
    <n v="1400907600"/>
    <n v="1403413200"/>
    <b v="0"/>
    <b v="0"/>
    <s v="theater/plays"/>
    <x v="3"/>
    <x v="3"/>
  </r>
  <r>
    <x v="0"/>
    <n v="108"/>
    <n v="59.268518518518519"/>
    <x v="6"/>
    <s v="EUR"/>
    <n v="1574143200"/>
    <n v="1574229600"/>
    <b v="0"/>
    <b v="1"/>
    <s v="food/food trucks"/>
    <x v="0"/>
    <x v="0"/>
  </r>
  <r>
    <x v="0"/>
    <n v="30"/>
    <n v="42.3"/>
    <x v="1"/>
    <s v="USD"/>
    <n v="1494738000"/>
    <n v="1495861200"/>
    <b v="0"/>
    <b v="0"/>
    <s v="theater/plays"/>
    <x v="3"/>
    <x v="3"/>
  </r>
  <r>
    <x v="0"/>
    <n v="17"/>
    <n v="53.117647058823529"/>
    <x v="1"/>
    <s v="USD"/>
    <n v="1392357600"/>
    <n v="1392530400"/>
    <b v="0"/>
    <b v="0"/>
    <s v="music/rock"/>
    <x v="1"/>
    <x v="1"/>
  </r>
  <r>
    <x v="3"/>
    <n v="64"/>
    <n v="50.796875"/>
    <x v="1"/>
    <s v="USD"/>
    <n v="1281589200"/>
    <n v="1283662800"/>
    <b v="0"/>
    <b v="0"/>
    <s v="technology/web"/>
    <x v="2"/>
    <x v="2"/>
  </r>
  <r>
    <x v="0"/>
    <n v="80"/>
    <n v="101.15"/>
    <x v="1"/>
    <s v="USD"/>
    <n v="1305003600"/>
    <n v="1305781200"/>
    <b v="0"/>
    <b v="0"/>
    <s v="publishing/fiction"/>
    <x v="5"/>
    <x v="13"/>
  </r>
  <r>
    <x v="0"/>
    <n v="2468"/>
    <n v="65.000810372771468"/>
    <x v="1"/>
    <s v="USD"/>
    <n v="1301634000"/>
    <n v="1302325200"/>
    <b v="0"/>
    <b v="0"/>
    <s v="film &amp; video/shorts"/>
    <x v="4"/>
    <x v="12"/>
  </r>
  <r>
    <x v="1"/>
    <n v="5168"/>
    <n v="37.998645510835914"/>
    <x v="1"/>
    <s v="USD"/>
    <n v="1290664800"/>
    <n v="1291788000"/>
    <b v="0"/>
    <b v="0"/>
    <s v="theater/plays"/>
    <x v="3"/>
    <x v="3"/>
  </r>
  <r>
    <x v="0"/>
    <n v="26"/>
    <n v="82.615384615384613"/>
    <x v="4"/>
    <s v="GBP"/>
    <n v="1395896400"/>
    <n v="1396069200"/>
    <b v="0"/>
    <b v="0"/>
    <s v="film &amp; video/documentary"/>
    <x v="4"/>
    <x v="4"/>
  </r>
  <r>
    <x v="1"/>
    <n v="307"/>
    <n v="37.941368078175898"/>
    <x v="1"/>
    <s v="USD"/>
    <n v="1434862800"/>
    <n v="1435899600"/>
    <b v="0"/>
    <b v="1"/>
    <s v="theater/plays"/>
    <x v="3"/>
    <x v="3"/>
  </r>
  <r>
    <x v="0"/>
    <n v="73"/>
    <n v="80.780821917808225"/>
    <x v="1"/>
    <s v="USD"/>
    <n v="1529125200"/>
    <n v="1531112400"/>
    <b v="0"/>
    <b v="1"/>
    <s v="theater/plays"/>
    <x v="3"/>
    <x v="3"/>
  </r>
  <r>
    <x v="0"/>
    <n v="128"/>
    <n v="25.984375"/>
    <x v="1"/>
    <s v="USD"/>
    <n v="1451109600"/>
    <n v="1451628000"/>
    <b v="0"/>
    <b v="0"/>
    <s v="film &amp; video/animation"/>
    <x v="4"/>
    <x v="10"/>
  </r>
  <r>
    <x v="0"/>
    <n v="33"/>
    <n v="30.363636363636363"/>
    <x v="1"/>
    <s v="USD"/>
    <n v="1566968400"/>
    <n v="1567314000"/>
    <b v="0"/>
    <b v="1"/>
    <s v="theater/plays"/>
    <x v="3"/>
    <x v="3"/>
  </r>
  <r>
    <x v="1"/>
    <n v="2441"/>
    <n v="54.004916018025398"/>
    <x v="1"/>
    <s v="USD"/>
    <n v="1543557600"/>
    <n v="1544508000"/>
    <b v="0"/>
    <b v="0"/>
    <s v="music/rock"/>
    <x v="1"/>
    <x v="1"/>
  </r>
  <r>
    <x v="2"/>
    <n v="211"/>
    <n v="101.78672985781991"/>
    <x v="1"/>
    <s v="USD"/>
    <n v="1481522400"/>
    <n v="1482472800"/>
    <b v="0"/>
    <b v="0"/>
    <s v="games/video games"/>
    <x v="6"/>
    <x v="11"/>
  </r>
  <r>
    <x v="1"/>
    <n v="1385"/>
    <n v="45.003610108303249"/>
    <x v="4"/>
    <s v="GBP"/>
    <n v="1512712800"/>
    <n v="1512799200"/>
    <b v="0"/>
    <b v="0"/>
    <s v="film &amp; video/documentary"/>
    <x v="4"/>
    <x v="4"/>
  </r>
  <r>
    <x v="1"/>
    <n v="190"/>
    <n v="77.068421052631578"/>
    <x v="1"/>
    <s v="USD"/>
    <n v="1324274400"/>
    <n v="1324360800"/>
    <b v="0"/>
    <b v="0"/>
    <s v="food/food trucks"/>
    <x v="0"/>
    <x v="0"/>
  </r>
  <r>
    <x v="1"/>
    <n v="470"/>
    <n v="88.076595744680844"/>
    <x v="1"/>
    <s v="USD"/>
    <n v="1364446800"/>
    <n v="1364533200"/>
    <b v="0"/>
    <b v="0"/>
    <s v="technology/wearables"/>
    <x v="2"/>
    <x v="8"/>
  </r>
  <r>
    <x v="1"/>
    <n v="253"/>
    <n v="47.035573122529641"/>
    <x v="1"/>
    <s v="USD"/>
    <n v="1542693600"/>
    <n v="1545112800"/>
    <b v="0"/>
    <b v="0"/>
    <s v="theater/plays"/>
    <x v="3"/>
    <x v="3"/>
  </r>
  <r>
    <x v="1"/>
    <n v="1113"/>
    <n v="110.99550763701707"/>
    <x v="1"/>
    <s v="USD"/>
    <n v="1515564000"/>
    <n v="1516168800"/>
    <b v="0"/>
    <b v="0"/>
    <s v="music/rock"/>
    <x v="1"/>
    <x v="1"/>
  </r>
  <r>
    <x v="1"/>
    <n v="2283"/>
    <n v="87.003066141042481"/>
    <x v="1"/>
    <s v="USD"/>
    <n v="1573797600"/>
    <n v="1574920800"/>
    <b v="0"/>
    <b v="0"/>
    <s v="music/rock"/>
    <x v="1"/>
    <x v="1"/>
  </r>
  <r>
    <x v="0"/>
    <n v="1072"/>
    <n v="63.994402985074629"/>
    <x v="1"/>
    <s v="USD"/>
    <n v="1292392800"/>
    <n v="1292479200"/>
    <b v="0"/>
    <b v="1"/>
    <s v="music/rock"/>
    <x v="1"/>
    <x v="1"/>
  </r>
  <r>
    <x v="1"/>
    <n v="1095"/>
    <n v="105.9945205479452"/>
    <x v="1"/>
    <s v="USD"/>
    <n v="1573452000"/>
    <n v="1573538400"/>
    <b v="0"/>
    <b v="0"/>
    <s v="theater/plays"/>
    <x v="3"/>
    <x v="3"/>
  </r>
  <r>
    <x v="1"/>
    <n v="1690"/>
    <n v="73.989349112426041"/>
    <x v="1"/>
    <s v="USD"/>
    <n v="1317790800"/>
    <n v="1320382800"/>
    <b v="0"/>
    <b v="0"/>
    <s v="theater/plays"/>
    <x v="3"/>
    <x v="3"/>
  </r>
  <r>
    <x v="3"/>
    <n v="1297"/>
    <n v="84.02004626060139"/>
    <x v="0"/>
    <s v="CAD"/>
    <n v="1501650000"/>
    <n v="1502859600"/>
    <b v="0"/>
    <b v="0"/>
    <s v="theater/plays"/>
    <x v="3"/>
    <x v="3"/>
  </r>
  <r>
    <x v="0"/>
    <n v="393"/>
    <n v="88.966921119592882"/>
    <x v="1"/>
    <s v="USD"/>
    <n v="1323669600"/>
    <n v="1323756000"/>
    <b v="0"/>
    <b v="0"/>
    <s v="photography/photography books"/>
    <x v="7"/>
    <x v="14"/>
  </r>
  <r>
    <x v="0"/>
    <n v="1257"/>
    <n v="76.990453460620529"/>
    <x v="1"/>
    <s v="USD"/>
    <n v="1440738000"/>
    <n v="1441342800"/>
    <b v="0"/>
    <b v="0"/>
    <s v="music/indie rock"/>
    <x v="1"/>
    <x v="7"/>
  </r>
  <r>
    <x v="0"/>
    <n v="328"/>
    <n v="97.146341463414629"/>
    <x v="1"/>
    <s v="USD"/>
    <n v="1374296400"/>
    <n v="1375333200"/>
    <b v="0"/>
    <b v="0"/>
    <s v="theater/plays"/>
    <x v="3"/>
    <x v="3"/>
  </r>
  <r>
    <x v="0"/>
    <n v="147"/>
    <n v="33.013605442176868"/>
    <x v="1"/>
    <s v="USD"/>
    <n v="1384840800"/>
    <n v="1389420000"/>
    <b v="0"/>
    <b v="0"/>
    <s v="theater/plays"/>
    <x v="3"/>
    <x v="3"/>
  </r>
  <r>
    <x v="0"/>
    <n v="830"/>
    <n v="99.950602409638549"/>
    <x v="1"/>
    <s v="USD"/>
    <n v="1516600800"/>
    <n v="1520056800"/>
    <b v="0"/>
    <b v="0"/>
    <s v="games/video games"/>
    <x v="6"/>
    <x v="11"/>
  </r>
  <r>
    <x v="0"/>
    <n v="331"/>
    <n v="69.966767371601208"/>
    <x v="4"/>
    <s v="GBP"/>
    <n v="1436418000"/>
    <n v="1436504400"/>
    <b v="0"/>
    <b v="0"/>
    <s v="film &amp; video/drama"/>
    <x v="4"/>
    <x v="6"/>
  </r>
  <r>
    <x v="0"/>
    <n v="25"/>
    <n v="110.32"/>
    <x v="1"/>
    <s v="USD"/>
    <n v="1503550800"/>
    <n v="1508302800"/>
    <b v="0"/>
    <b v="1"/>
    <s v="music/indie rock"/>
    <x v="1"/>
    <x v="7"/>
  </r>
  <r>
    <x v="1"/>
    <n v="191"/>
    <n v="66.005235602094245"/>
    <x v="1"/>
    <s v="USD"/>
    <n v="1423634400"/>
    <n v="1425708000"/>
    <b v="0"/>
    <b v="0"/>
    <s v="technology/web"/>
    <x v="2"/>
    <x v="2"/>
  </r>
  <r>
    <x v="0"/>
    <n v="3483"/>
    <n v="41.005742176284812"/>
    <x v="1"/>
    <s v="USD"/>
    <n v="1487224800"/>
    <n v="1488348000"/>
    <b v="0"/>
    <b v="0"/>
    <s v="food/food trucks"/>
    <x v="0"/>
    <x v="0"/>
  </r>
  <r>
    <x v="0"/>
    <n v="923"/>
    <n v="103.96316359696641"/>
    <x v="1"/>
    <s v="USD"/>
    <n v="1500008400"/>
    <n v="1502600400"/>
    <b v="0"/>
    <b v="0"/>
    <s v="theater/plays"/>
    <x v="3"/>
    <x v="3"/>
  </r>
  <r>
    <x v="0"/>
    <n v="1"/>
    <n v="5"/>
    <x v="1"/>
    <s v="USD"/>
    <n v="1432098000"/>
    <n v="1433653200"/>
    <b v="0"/>
    <b v="1"/>
    <s v="music/jazz"/>
    <x v="1"/>
    <x v="17"/>
  </r>
  <r>
    <x v="1"/>
    <n v="2013"/>
    <n v="47.009935419771487"/>
    <x v="1"/>
    <s v="USD"/>
    <n v="1440392400"/>
    <n v="1441602000"/>
    <b v="0"/>
    <b v="0"/>
    <s v="music/rock"/>
    <x v="1"/>
    <x v="1"/>
  </r>
  <r>
    <x v="0"/>
    <n v="33"/>
    <n v="29.606060606060606"/>
    <x v="0"/>
    <s v="CAD"/>
    <n v="1446876000"/>
    <n v="1447567200"/>
    <b v="0"/>
    <b v="0"/>
    <s v="theater/plays"/>
    <x v="3"/>
    <x v="3"/>
  </r>
  <r>
    <x v="1"/>
    <n v="1703"/>
    <n v="81.010569583088667"/>
    <x v="1"/>
    <s v="USD"/>
    <n v="1562302800"/>
    <n v="1562389200"/>
    <b v="0"/>
    <b v="0"/>
    <s v="theater/plays"/>
    <x v="3"/>
    <x v="3"/>
  </r>
  <r>
    <x v="1"/>
    <n v="80"/>
    <n v="94.35"/>
    <x v="3"/>
    <s v="DKK"/>
    <n v="1378184400"/>
    <n v="1378789200"/>
    <b v="0"/>
    <b v="0"/>
    <s v="film &amp; video/documentary"/>
    <x v="4"/>
    <x v="4"/>
  </r>
  <r>
    <x v="2"/>
    <n v="86"/>
    <n v="26.058139534883722"/>
    <x v="1"/>
    <s v="USD"/>
    <n v="1485064800"/>
    <n v="1488520800"/>
    <b v="0"/>
    <b v="0"/>
    <s v="technology/wearables"/>
    <x v="2"/>
    <x v="8"/>
  </r>
  <r>
    <x v="0"/>
    <n v="40"/>
    <n v="85.775000000000006"/>
    <x v="6"/>
    <s v="EUR"/>
    <n v="1326520800"/>
    <n v="1327298400"/>
    <b v="0"/>
    <b v="0"/>
    <s v="theater/plays"/>
    <x v="3"/>
    <x v="3"/>
  </r>
  <r>
    <x v="1"/>
    <n v="41"/>
    <n v="103.73170731707317"/>
    <x v="1"/>
    <s v="USD"/>
    <n v="1441256400"/>
    <n v="1443416400"/>
    <b v="0"/>
    <b v="0"/>
    <s v="games/video games"/>
    <x v="6"/>
    <x v="11"/>
  </r>
  <r>
    <x v="0"/>
    <n v="23"/>
    <n v="49.826086956521742"/>
    <x v="0"/>
    <s v="CAD"/>
    <n v="1533877200"/>
    <n v="1534136400"/>
    <b v="1"/>
    <b v="0"/>
    <s v="photography/photography books"/>
    <x v="7"/>
    <x v="14"/>
  </r>
  <r>
    <x v="1"/>
    <n v="187"/>
    <n v="63.893048128342244"/>
    <x v="1"/>
    <s v="USD"/>
    <n v="1314421200"/>
    <n v="1315026000"/>
    <b v="0"/>
    <b v="0"/>
    <s v="film &amp; video/animation"/>
    <x v="4"/>
    <x v="10"/>
  </r>
  <r>
    <x v="1"/>
    <n v="2875"/>
    <n v="47.002434782608695"/>
    <x v="4"/>
    <s v="GBP"/>
    <n v="1293861600"/>
    <n v="1295071200"/>
    <b v="0"/>
    <b v="1"/>
    <s v="theater/plays"/>
    <x v="3"/>
    <x v="3"/>
  </r>
  <r>
    <x v="1"/>
    <n v="88"/>
    <n v="108.47727272727273"/>
    <x v="1"/>
    <s v="USD"/>
    <n v="1507352400"/>
    <n v="1509426000"/>
    <b v="0"/>
    <b v="0"/>
    <s v="theater/plays"/>
    <x v="3"/>
    <x v="3"/>
  </r>
  <r>
    <x v="1"/>
    <n v="191"/>
    <n v="72.015706806282722"/>
    <x v="1"/>
    <s v="USD"/>
    <n v="1296108000"/>
    <n v="1299391200"/>
    <b v="0"/>
    <b v="0"/>
    <s v="music/rock"/>
    <x v="1"/>
    <x v="1"/>
  </r>
  <r>
    <x v="1"/>
    <n v="139"/>
    <n v="59.928057553956833"/>
    <x v="1"/>
    <s v="USD"/>
    <n v="1324965600"/>
    <n v="1325052000"/>
    <b v="0"/>
    <b v="0"/>
    <s v="music/rock"/>
    <x v="1"/>
    <x v="1"/>
  </r>
  <r>
    <x v="1"/>
    <n v="186"/>
    <n v="78.209677419354833"/>
    <x v="1"/>
    <s v="USD"/>
    <n v="1520229600"/>
    <n v="1522818000"/>
    <b v="0"/>
    <b v="0"/>
    <s v="music/indie rock"/>
    <x v="1"/>
    <x v="7"/>
  </r>
  <r>
    <x v="1"/>
    <n v="112"/>
    <n v="104.77678571428571"/>
    <x v="2"/>
    <s v="AUD"/>
    <n v="1482991200"/>
    <n v="1485324000"/>
    <b v="0"/>
    <b v="0"/>
    <s v="theater/plays"/>
    <x v="3"/>
    <x v="3"/>
  </r>
  <r>
    <x v="1"/>
    <n v="101"/>
    <n v="105.52475247524752"/>
    <x v="1"/>
    <s v="USD"/>
    <n v="1294034400"/>
    <n v="1294120800"/>
    <b v="0"/>
    <b v="1"/>
    <s v="theater/plays"/>
    <x v="3"/>
    <x v="3"/>
  </r>
  <r>
    <x v="0"/>
    <n v="75"/>
    <n v="24.933333333333334"/>
    <x v="1"/>
    <s v="USD"/>
    <n v="1413608400"/>
    <n v="1415685600"/>
    <b v="0"/>
    <b v="1"/>
    <s v="theater/plays"/>
    <x v="3"/>
    <x v="3"/>
  </r>
  <r>
    <x v="1"/>
    <n v="206"/>
    <n v="69.873786407766985"/>
    <x v="4"/>
    <s v="GBP"/>
    <n v="1286946000"/>
    <n v="1288933200"/>
    <b v="0"/>
    <b v="1"/>
    <s v="film &amp; video/documentary"/>
    <x v="4"/>
    <x v="4"/>
  </r>
  <r>
    <x v="1"/>
    <n v="154"/>
    <n v="95.733766233766232"/>
    <x v="1"/>
    <s v="USD"/>
    <n v="1359871200"/>
    <n v="1363237200"/>
    <b v="0"/>
    <b v="1"/>
    <s v="film &amp; video/television"/>
    <x v="4"/>
    <x v="19"/>
  </r>
  <r>
    <x v="1"/>
    <n v="5966"/>
    <n v="29.997485752598056"/>
    <x v="1"/>
    <s v="USD"/>
    <n v="1555304400"/>
    <n v="1555822800"/>
    <b v="0"/>
    <b v="0"/>
    <s v="theater/plays"/>
    <x v="3"/>
    <x v="3"/>
  </r>
  <r>
    <x v="0"/>
    <n v="2176"/>
    <n v="59.011948529411768"/>
    <x v="1"/>
    <s v="USD"/>
    <n v="1423375200"/>
    <n v="1427778000"/>
    <b v="0"/>
    <b v="0"/>
    <s v="theater/plays"/>
    <x v="3"/>
    <x v="3"/>
  </r>
  <r>
    <x v="1"/>
    <n v="169"/>
    <n v="84.757396449704146"/>
    <x v="1"/>
    <s v="USD"/>
    <n v="1420696800"/>
    <n v="1422424800"/>
    <b v="0"/>
    <b v="1"/>
    <s v="film &amp; video/documentary"/>
    <x v="4"/>
    <x v="4"/>
  </r>
  <r>
    <x v="1"/>
    <n v="2106"/>
    <n v="78.010921177587846"/>
    <x v="1"/>
    <s v="USD"/>
    <n v="1502946000"/>
    <n v="1503637200"/>
    <b v="0"/>
    <b v="0"/>
    <s v="theater/plays"/>
    <x v="3"/>
    <x v="3"/>
  </r>
  <r>
    <x v="0"/>
    <n v="441"/>
    <n v="50.05215419501134"/>
    <x v="1"/>
    <s v="USD"/>
    <n v="1547186400"/>
    <n v="1547618400"/>
    <b v="0"/>
    <b v="1"/>
    <s v="film &amp; video/documentary"/>
    <x v="4"/>
    <x v="4"/>
  </r>
  <r>
    <x v="0"/>
    <n v="25"/>
    <n v="59.16"/>
    <x v="1"/>
    <s v="USD"/>
    <n v="1444971600"/>
    <n v="1449900000"/>
    <b v="0"/>
    <b v="0"/>
    <s v="music/indie rock"/>
    <x v="1"/>
    <x v="7"/>
  </r>
  <r>
    <x v="1"/>
    <n v="131"/>
    <n v="93.702290076335885"/>
    <x v="1"/>
    <s v="USD"/>
    <n v="1404622800"/>
    <n v="1405141200"/>
    <b v="0"/>
    <b v="0"/>
    <s v="music/rock"/>
    <x v="1"/>
    <x v="1"/>
  </r>
  <r>
    <x v="0"/>
    <n v="127"/>
    <n v="40.14173228346457"/>
    <x v="1"/>
    <s v="USD"/>
    <n v="1571720400"/>
    <n v="1572933600"/>
    <b v="0"/>
    <b v="0"/>
    <s v="theater/plays"/>
    <x v="3"/>
    <x v="3"/>
  </r>
  <r>
    <x v="0"/>
    <n v="355"/>
    <n v="70.090140845070422"/>
    <x v="1"/>
    <s v="USD"/>
    <n v="1526878800"/>
    <n v="1530162000"/>
    <b v="0"/>
    <b v="0"/>
    <s v="film &amp; video/documentary"/>
    <x v="4"/>
    <x v="4"/>
  </r>
  <r>
    <x v="0"/>
    <n v="44"/>
    <n v="66.181818181818187"/>
    <x v="4"/>
    <s v="GBP"/>
    <n v="1319691600"/>
    <n v="1320904800"/>
    <b v="0"/>
    <b v="0"/>
    <s v="theater/plays"/>
    <x v="3"/>
    <x v="3"/>
  </r>
  <r>
    <x v="1"/>
    <n v="84"/>
    <n v="47.714285714285715"/>
    <x v="1"/>
    <s v="USD"/>
    <n v="1371963600"/>
    <n v="1372395600"/>
    <b v="0"/>
    <b v="0"/>
    <s v="theater/plays"/>
    <x v="3"/>
    <x v="3"/>
  </r>
  <r>
    <x v="1"/>
    <n v="155"/>
    <n v="62.896774193548389"/>
    <x v="1"/>
    <s v="USD"/>
    <n v="1433739600"/>
    <n v="1437714000"/>
    <b v="0"/>
    <b v="0"/>
    <s v="theater/plays"/>
    <x v="3"/>
    <x v="3"/>
  </r>
  <r>
    <x v="0"/>
    <n v="67"/>
    <n v="86.611940298507463"/>
    <x v="1"/>
    <s v="USD"/>
    <n v="1508130000"/>
    <n v="1509771600"/>
    <b v="0"/>
    <b v="0"/>
    <s v="photography/photography books"/>
    <x v="7"/>
    <x v="14"/>
  </r>
  <r>
    <x v="1"/>
    <n v="189"/>
    <n v="75.126984126984127"/>
    <x v="1"/>
    <s v="USD"/>
    <n v="1550037600"/>
    <n v="1550556000"/>
    <b v="0"/>
    <b v="1"/>
    <s v="food/food trucks"/>
    <x v="0"/>
    <x v="0"/>
  </r>
  <r>
    <x v="1"/>
    <n v="4799"/>
    <n v="41.004167534903104"/>
    <x v="1"/>
    <s v="USD"/>
    <n v="1486706400"/>
    <n v="1489039200"/>
    <b v="1"/>
    <b v="1"/>
    <s v="film &amp; video/documentary"/>
    <x v="4"/>
    <x v="4"/>
  </r>
  <r>
    <x v="1"/>
    <n v="1137"/>
    <n v="50.007915567282325"/>
    <x v="1"/>
    <s v="USD"/>
    <n v="1553835600"/>
    <n v="1556600400"/>
    <b v="0"/>
    <b v="0"/>
    <s v="publishing/nonfiction"/>
    <x v="5"/>
    <x v="9"/>
  </r>
  <r>
    <x v="0"/>
    <n v="1068"/>
    <n v="96.960674157303373"/>
    <x v="1"/>
    <s v="USD"/>
    <n v="1277528400"/>
    <n v="1278565200"/>
    <b v="0"/>
    <b v="0"/>
    <s v="theater/plays"/>
    <x v="3"/>
    <x v="3"/>
  </r>
  <r>
    <x v="0"/>
    <n v="424"/>
    <n v="100.93160377358491"/>
    <x v="1"/>
    <s v="USD"/>
    <n v="1339477200"/>
    <n v="1339909200"/>
    <b v="0"/>
    <b v="0"/>
    <s v="technology/wearables"/>
    <x v="2"/>
    <x v="8"/>
  </r>
  <r>
    <x v="3"/>
    <n v="145"/>
    <n v="89.227586206896547"/>
    <x v="5"/>
    <s v="CHF"/>
    <n v="1325656800"/>
    <n v="1325829600"/>
    <b v="0"/>
    <b v="0"/>
    <s v="music/indie rock"/>
    <x v="1"/>
    <x v="7"/>
  </r>
  <r>
    <x v="1"/>
    <n v="1152"/>
    <n v="87.979166666666671"/>
    <x v="1"/>
    <s v="USD"/>
    <n v="1288242000"/>
    <n v="1290578400"/>
    <b v="0"/>
    <b v="0"/>
    <s v="theater/plays"/>
    <x v="3"/>
    <x v="3"/>
  </r>
  <r>
    <x v="1"/>
    <n v="50"/>
    <n v="89.54"/>
    <x v="1"/>
    <s v="USD"/>
    <n v="1379048400"/>
    <n v="1380344400"/>
    <b v="0"/>
    <b v="0"/>
    <s v="photography/photography books"/>
    <x v="7"/>
    <x v="14"/>
  </r>
  <r>
    <x v="0"/>
    <n v="151"/>
    <n v="29.09271523178808"/>
    <x v="1"/>
    <s v="USD"/>
    <n v="1389679200"/>
    <n v="1389852000"/>
    <b v="0"/>
    <b v="0"/>
    <s v="publishing/nonfiction"/>
    <x v="5"/>
    <x v="9"/>
  </r>
  <r>
    <x v="0"/>
    <n v="1608"/>
    <n v="42.006218905472636"/>
    <x v="1"/>
    <s v="USD"/>
    <n v="1294293600"/>
    <n v="1294466400"/>
    <b v="0"/>
    <b v="0"/>
    <s v="technology/wearables"/>
    <x v="2"/>
    <x v="8"/>
  </r>
  <r>
    <x v="1"/>
    <n v="3059"/>
    <n v="47.004903563255965"/>
    <x v="0"/>
    <s v="CAD"/>
    <n v="1500267600"/>
    <n v="1500354000"/>
    <b v="0"/>
    <b v="0"/>
    <s v="music/jazz"/>
    <x v="1"/>
    <x v="17"/>
  </r>
  <r>
    <x v="1"/>
    <n v="34"/>
    <n v="110.44117647058823"/>
    <x v="1"/>
    <s v="USD"/>
    <n v="1375074000"/>
    <n v="1375938000"/>
    <b v="0"/>
    <b v="1"/>
    <s v="film &amp; video/documentary"/>
    <x v="4"/>
    <x v="4"/>
  </r>
  <r>
    <x v="1"/>
    <n v="220"/>
    <n v="41.990909090909092"/>
    <x v="1"/>
    <s v="USD"/>
    <n v="1323324000"/>
    <n v="1323410400"/>
    <b v="1"/>
    <b v="0"/>
    <s v="theater/plays"/>
    <x v="3"/>
    <x v="3"/>
  </r>
  <r>
    <x v="1"/>
    <n v="1604"/>
    <n v="48.012468827930178"/>
    <x v="2"/>
    <s v="AUD"/>
    <n v="1538715600"/>
    <n v="1539406800"/>
    <b v="0"/>
    <b v="0"/>
    <s v="film &amp; video/drama"/>
    <x v="4"/>
    <x v="6"/>
  </r>
  <r>
    <x v="1"/>
    <n v="454"/>
    <n v="31.019823788546255"/>
    <x v="1"/>
    <s v="USD"/>
    <n v="1369285200"/>
    <n v="1369803600"/>
    <b v="0"/>
    <b v="0"/>
    <s v="music/rock"/>
    <x v="1"/>
    <x v="1"/>
  </r>
  <r>
    <x v="1"/>
    <n v="123"/>
    <n v="99.203252032520325"/>
    <x v="6"/>
    <s v="EUR"/>
    <n v="1525755600"/>
    <n v="1525928400"/>
    <b v="0"/>
    <b v="1"/>
    <s v="film &amp; video/animation"/>
    <x v="4"/>
    <x v="10"/>
  </r>
  <r>
    <x v="0"/>
    <n v="941"/>
    <n v="66.022316684378325"/>
    <x v="1"/>
    <s v="USD"/>
    <n v="1296626400"/>
    <n v="1297231200"/>
    <b v="0"/>
    <b v="0"/>
    <s v="music/indie rock"/>
    <x v="1"/>
    <x v="7"/>
  </r>
  <r>
    <x v="0"/>
    <n v="1"/>
    <n v="2"/>
    <x v="1"/>
    <s v="USD"/>
    <n v="1376629200"/>
    <n v="1378530000"/>
    <b v="0"/>
    <b v="1"/>
    <s v="photography/photography books"/>
    <x v="7"/>
    <x v="14"/>
  </r>
  <r>
    <x v="1"/>
    <n v="299"/>
    <n v="46.060200668896321"/>
    <x v="1"/>
    <s v="USD"/>
    <n v="1572152400"/>
    <n v="1572152400"/>
    <b v="0"/>
    <b v="0"/>
    <s v="theater/plays"/>
    <x v="3"/>
    <x v="3"/>
  </r>
  <r>
    <x v="0"/>
    <n v="40"/>
    <n v="73.650000000000006"/>
    <x v="1"/>
    <s v="USD"/>
    <n v="1325829600"/>
    <n v="1329890400"/>
    <b v="0"/>
    <b v="1"/>
    <s v="film &amp; video/shorts"/>
    <x v="4"/>
    <x v="12"/>
  </r>
  <r>
    <x v="0"/>
    <n v="3015"/>
    <n v="55.99336650082919"/>
    <x v="0"/>
    <s v="CAD"/>
    <n v="1273640400"/>
    <n v="1276750800"/>
    <b v="0"/>
    <b v="1"/>
    <s v="theater/plays"/>
    <x v="3"/>
    <x v="3"/>
  </r>
  <r>
    <x v="1"/>
    <n v="2237"/>
    <n v="68.985695127402778"/>
    <x v="1"/>
    <s v="USD"/>
    <n v="1510639200"/>
    <n v="1510898400"/>
    <b v="0"/>
    <b v="0"/>
    <s v="theater/plays"/>
    <x v="3"/>
    <x v="3"/>
  </r>
  <r>
    <x v="0"/>
    <n v="435"/>
    <n v="60.981609195402299"/>
    <x v="1"/>
    <s v="USD"/>
    <n v="1528088400"/>
    <n v="1532408400"/>
    <b v="0"/>
    <b v="0"/>
    <s v="theater/plays"/>
    <x v="3"/>
    <x v="3"/>
  </r>
  <r>
    <x v="1"/>
    <n v="645"/>
    <n v="110.98139534883721"/>
    <x v="1"/>
    <s v="USD"/>
    <n v="1359525600"/>
    <n v="1360562400"/>
    <b v="1"/>
    <b v="0"/>
    <s v="film &amp; video/documentary"/>
    <x v="4"/>
    <x v="4"/>
  </r>
  <r>
    <x v="1"/>
    <n v="484"/>
    <n v="25"/>
    <x v="3"/>
    <s v="DKK"/>
    <n v="1570942800"/>
    <n v="1571547600"/>
    <b v="0"/>
    <b v="0"/>
    <s v="theater/plays"/>
    <x v="3"/>
    <x v="3"/>
  </r>
  <r>
    <x v="1"/>
    <n v="154"/>
    <n v="78.759740259740255"/>
    <x v="0"/>
    <s v="CAD"/>
    <n v="1466398800"/>
    <n v="1468126800"/>
    <b v="0"/>
    <b v="0"/>
    <s v="film &amp; video/documentary"/>
    <x v="4"/>
    <x v="4"/>
  </r>
  <r>
    <x v="0"/>
    <n v="714"/>
    <n v="87.960784313725483"/>
    <x v="1"/>
    <s v="USD"/>
    <n v="1492491600"/>
    <n v="1492837200"/>
    <b v="0"/>
    <b v="0"/>
    <s v="music/rock"/>
    <x v="1"/>
    <x v="1"/>
  </r>
  <r>
    <x v="2"/>
    <n v="1111"/>
    <n v="49.987398739873989"/>
    <x v="1"/>
    <s v="USD"/>
    <n v="1430197200"/>
    <n v="1430197200"/>
    <b v="0"/>
    <b v="0"/>
    <s v="games/mobile games"/>
    <x v="6"/>
    <x v="20"/>
  </r>
  <r>
    <x v="1"/>
    <n v="82"/>
    <n v="99.524390243902445"/>
    <x v="1"/>
    <s v="USD"/>
    <n v="1496034000"/>
    <n v="1496206800"/>
    <b v="0"/>
    <b v="0"/>
    <s v="theater/plays"/>
    <x v="3"/>
    <x v="3"/>
  </r>
  <r>
    <x v="1"/>
    <n v="134"/>
    <n v="104.82089552238806"/>
    <x v="1"/>
    <s v="USD"/>
    <n v="1388728800"/>
    <n v="1389592800"/>
    <b v="0"/>
    <b v="0"/>
    <s v="publishing/fiction"/>
    <x v="5"/>
    <x v="13"/>
  </r>
  <r>
    <x v="2"/>
    <n v="1089"/>
    <n v="108.01469237832875"/>
    <x v="1"/>
    <s v="USD"/>
    <n v="1543298400"/>
    <n v="1545631200"/>
    <b v="0"/>
    <b v="0"/>
    <s v="film &amp; video/animation"/>
    <x v="4"/>
    <x v="10"/>
  </r>
  <r>
    <x v="0"/>
    <n v="5497"/>
    <n v="28.998544660724033"/>
    <x v="1"/>
    <s v="USD"/>
    <n v="1271739600"/>
    <n v="1272430800"/>
    <b v="0"/>
    <b v="1"/>
    <s v="food/food trucks"/>
    <x v="0"/>
    <x v="0"/>
  </r>
  <r>
    <x v="0"/>
    <n v="418"/>
    <n v="30.028708133971293"/>
    <x v="1"/>
    <s v="USD"/>
    <n v="1326434400"/>
    <n v="1327903200"/>
    <b v="0"/>
    <b v="0"/>
    <s v="theater/plays"/>
    <x v="3"/>
    <x v="3"/>
  </r>
  <r>
    <x v="0"/>
    <n v="1439"/>
    <n v="41.005559416261292"/>
    <x v="1"/>
    <s v="USD"/>
    <n v="1295244000"/>
    <n v="1296021600"/>
    <b v="0"/>
    <b v="1"/>
    <s v="film &amp; video/documentary"/>
    <x v="4"/>
    <x v="4"/>
  </r>
  <r>
    <x v="0"/>
    <n v="15"/>
    <n v="62.866666666666667"/>
    <x v="1"/>
    <s v="USD"/>
    <n v="1541221200"/>
    <n v="1543298400"/>
    <b v="0"/>
    <b v="0"/>
    <s v="theater/plays"/>
    <x v="3"/>
    <x v="3"/>
  </r>
  <r>
    <x v="0"/>
    <n v="1999"/>
    <n v="47.005002501250623"/>
    <x v="0"/>
    <s v="CAD"/>
    <n v="1336280400"/>
    <n v="1336366800"/>
    <b v="0"/>
    <b v="0"/>
    <s v="film &amp; video/documentary"/>
    <x v="4"/>
    <x v="4"/>
  </r>
  <r>
    <x v="1"/>
    <n v="5203"/>
    <n v="26.997693638285604"/>
    <x v="1"/>
    <s v="USD"/>
    <n v="1324533600"/>
    <n v="1325052000"/>
    <b v="0"/>
    <b v="0"/>
    <s v="technology/web"/>
    <x v="2"/>
    <x v="2"/>
  </r>
  <r>
    <x v="1"/>
    <n v="94"/>
    <n v="68.329787234042556"/>
    <x v="1"/>
    <s v="USD"/>
    <n v="1498366800"/>
    <n v="1499576400"/>
    <b v="0"/>
    <b v="0"/>
    <s v="theater/plays"/>
    <x v="3"/>
    <x v="3"/>
  </r>
  <r>
    <x v="0"/>
    <n v="118"/>
    <n v="50.974576271186443"/>
    <x v="1"/>
    <s v="USD"/>
    <n v="1498712400"/>
    <n v="1501304400"/>
    <b v="0"/>
    <b v="1"/>
    <s v="technology/wearables"/>
    <x v="2"/>
    <x v="8"/>
  </r>
  <r>
    <x v="1"/>
    <n v="205"/>
    <n v="54.024390243902438"/>
    <x v="1"/>
    <s v="USD"/>
    <n v="1271480400"/>
    <n v="1273208400"/>
    <b v="0"/>
    <b v="1"/>
    <s v="theater/plays"/>
    <x v="3"/>
    <x v="3"/>
  </r>
  <r>
    <x v="0"/>
    <n v="162"/>
    <n v="97.055555555555557"/>
    <x v="1"/>
    <s v="USD"/>
    <n v="1316667600"/>
    <n v="1316840400"/>
    <b v="0"/>
    <b v="1"/>
    <s v="food/food trucks"/>
    <x v="0"/>
    <x v="0"/>
  </r>
  <r>
    <x v="0"/>
    <n v="83"/>
    <n v="24.867469879518072"/>
    <x v="1"/>
    <s v="USD"/>
    <n v="1524027600"/>
    <n v="1524546000"/>
    <b v="0"/>
    <b v="0"/>
    <s v="music/indie rock"/>
    <x v="1"/>
    <x v="7"/>
  </r>
  <r>
    <x v="1"/>
    <n v="92"/>
    <n v="84.423913043478265"/>
    <x v="1"/>
    <s v="USD"/>
    <n v="1438059600"/>
    <n v="1438578000"/>
    <b v="0"/>
    <b v="0"/>
    <s v="photography/photography books"/>
    <x v="7"/>
    <x v="14"/>
  </r>
  <r>
    <x v="1"/>
    <n v="219"/>
    <n v="47.091324200913242"/>
    <x v="1"/>
    <s v="USD"/>
    <n v="1361944800"/>
    <n v="1362549600"/>
    <b v="0"/>
    <b v="0"/>
    <s v="theater/plays"/>
    <x v="3"/>
    <x v="3"/>
  </r>
  <r>
    <x v="1"/>
    <n v="2526"/>
    <n v="77.996041171813147"/>
    <x v="1"/>
    <s v="USD"/>
    <n v="1410584400"/>
    <n v="1413349200"/>
    <b v="0"/>
    <b v="1"/>
    <s v="theater/plays"/>
    <x v="3"/>
    <x v="3"/>
  </r>
  <r>
    <x v="0"/>
    <n v="747"/>
    <n v="62.967871485943775"/>
    <x v="1"/>
    <s v="USD"/>
    <n v="1297404000"/>
    <n v="1298008800"/>
    <b v="0"/>
    <b v="0"/>
    <s v="film &amp; video/animation"/>
    <x v="4"/>
    <x v="10"/>
  </r>
  <r>
    <x v="3"/>
    <n v="2138"/>
    <n v="81.006080449017773"/>
    <x v="1"/>
    <s v="USD"/>
    <n v="1392012000"/>
    <n v="1394427600"/>
    <b v="0"/>
    <b v="1"/>
    <s v="photography/photography books"/>
    <x v="7"/>
    <x v="14"/>
  </r>
  <r>
    <x v="0"/>
    <n v="84"/>
    <n v="65.321428571428569"/>
    <x v="1"/>
    <s v="USD"/>
    <n v="1569733200"/>
    <n v="1572670800"/>
    <b v="0"/>
    <b v="0"/>
    <s v="theater/plays"/>
    <x v="3"/>
    <x v="3"/>
  </r>
  <r>
    <x v="1"/>
    <n v="94"/>
    <n v="104.43617021276596"/>
    <x v="1"/>
    <s v="USD"/>
    <n v="1529643600"/>
    <n v="1531112400"/>
    <b v="1"/>
    <b v="0"/>
    <s v="theater/plays"/>
    <x v="3"/>
    <x v="3"/>
  </r>
  <r>
    <x v="0"/>
    <n v="91"/>
    <n v="69.989010989010993"/>
    <x v="1"/>
    <s v="USD"/>
    <n v="1399006800"/>
    <n v="1400734800"/>
    <b v="0"/>
    <b v="0"/>
    <s v="theater/plays"/>
    <x v="3"/>
    <x v="3"/>
  </r>
  <r>
    <x v="0"/>
    <n v="792"/>
    <n v="83.023989898989896"/>
    <x v="1"/>
    <s v="USD"/>
    <n v="1385359200"/>
    <n v="1386741600"/>
    <b v="0"/>
    <b v="1"/>
    <s v="film &amp; video/documentary"/>
    <x v="4"/>
    <x v="4"/>
  </r>
  <r>
    <x v="3"/>
    <n v="10"/>
    <n v="90.3"/>
    <x v="0"/>
    <s v="CAD"/>
    <n v="1480572000"/>
    <n v="1481781600"/>
    <b v="1"/>
    <b v="0"/>
    <s v="theater/plays"/>
    <x v="3"/>
    <x v="3"/>
  </r>
  <r>
    <x v="1"/>
    <n v="1713"/>
    <n v="103.98131932282546"/>
    <x v="6"/>
    <s v="EUR"/>
    <n v="1418623200"/>
    <n v="1419660000"/>
    <b v="0"/>
    <b v="1"/>
    <s v="theater/plays"/>
    <x v="3"/>
    <x v="3"/>
  </r>
  <r>
    <x v="1"/>
    <n v="249"/>
    <n v="54.931726907630519"/>
    <x v="1"/>
    <s v="USD"/>
    <n v="1555736400"/>
    <n v="1555822800"/>
    <b v="0"/>
    <b v="0"/>
    <s v="music/jazz"/>
    <x v="1"/>
    <x v="17"/>
  </r>
  <r>
    <x v="1"/>
    <n v="192"/>
    <n v="51.921875"/>
    <x v="1"/>
    <s v="USD"/>
    <n v="1442120400"/>
    <n v="1442379600"/>
    <b v="0"/>
    <b v="1"/>
    <s v="film &amp; video/animation"/>
    <x v="4"/>
    <x v="10"/>
  </r>
  <r>
    <x v="1"/>
    <n v="247"/>
    <n v="60.02834008097166"/>
    <x v="1"/>
    <s v="USD"/>
    <n v="1362376800"/>
    <n v="1364965200"/>
    <b v="0"/>
    <b v="0"/>
    <s v="theater/plays"/>
    <x v="3"/>
    <x v="3"/>
  </r>
  <r>
    <x v="1"/>
    <n v="2293"/>
    <n v="44.003488879197555"/>
    <x v="1"/>
    <s v="USD"/>
    <n v="1478408400"/>
    <n v="1479016800"/>
    <b v="0"/>
    <b v="0"/>
    <s v="film &amp; video/science fiction"/>
    <x v="4"/>
    <x v="22"/>
  </r>
  <r>
    <x v="1"/>
    <n v="3131"/>
    <n v="53.003513254551258"/>
    <x v="1"/>
    <s v="USD"/>
    <n v="1498798800"/>
    <n v="1499662800"/>
    <b v="0"/>
    <b v="0"/>
    <s v="film &amp; video/television"/>
    <x v="4"/>
    <x v="19"/>
  </r>
  <r>
    <x v="0"/>
    <n v="32"/>
    <n v="54.5"/>
    <x v="1"/>
    <s v="USD"/>
    <n v="1335416400"/>
    <n v="1337835600"/>
    <b v="0"/>
    <b v="0"/>
    <s v="technology/wearables"/>
    <x v="2"/>
    <x v="8"/>
  </r>
  <r>
    <x v="1"/>
    <n v="143"/>
    <n v="75.04195804195804"/>
    <x v="6"/>
    <s v="EUR"/>
    <n v="1504328400"/>
    <n v="1505710800"/>
    <b v="0"/>
    <b v="0"/>
    <s v="theater/plays"/>
    <x v="3"/>
    <x v="3"/>
  </r>
  <r>
    <x v="3"/>
    <n v="90"/>
    <n v="35.911111111111111"/>
    <x v="1"/>
    <s v="USD"/>
    <n v="1285822800"/>
    <n v="1287464400"/>
    <b v="0"/>
    <b v="0"/>
    <s v="theater/plays"/>
    <x v="3"/>
    <x v="3"/>
  </r>
  <r>
    <x v="1"/>
    <n v="296"/>
    <n v="36.952702702702702"/>
    <x v="1"/>
    <s v="USD"/>
    <n v="1311483600"/>
    <n v="1311656400"/>
    <b v="0"/>
    <b v="1"/>
    <s v="music/indie rock"/>
    <x v="1"/>
    <x v="7"/>
  </r>
  <r>
    <x v="1"/>
    <n v="170"/>
    <n v="63.170588235294119"/>
    <x v="1"/>
    <s v="USD"/>
    <n v="1291356000"/>
    <n v="1293170400"/>
    <b v="0"/>
    <b v="1"/>
    <s v="theater/plays"/>
    <x v="3"/>
    <x v="3"/>
  </r>
  <r>
    <x v="0"/>
    <n v="186"/>
    <n v="29.99462365591398"/>
    <x v="1"/>
    <s v="USD"/>
    <n v="1355810400"/>
    <n v="1355983200"/>
    <b v="0"/>
    <b v="0"/>
    <s v="technology/wearables"/>
    <x v="2"/>
    <x v="8"/>
  </r>
  <r>
    <x v="3"/>
    <n v="439"/>
    <n v="86"/>
    <x v="4"/>
    <s v="GBP"/>
    <n v="1513663200"/>
    <n v="1515045600"/>
    <b v="0"/>
    <b v="0"/>
    <s v="film &amp; video/television"/>
    <x v="4"/>
    <x v="19"/>
  </r>
  <r>
    <x v="0"/>
    <n v="605"/>
    <n v="75.014876033057845"/>
    <x v="1"/>
    <s v="USD"/>
    <n v="1365915600"/>
    <n v="1366088400"/>
    <b v="0"/>
    <b v="1"/>
    <s v="games/video games"/>
    <x v="6"/>
    <x v="11"/>
  </r>
  <r>
    <x v="1"/>
    <n v="86"/>
    <n v="101.19767441860465"/>
    <x v="3"/>
    <s v="DKK"/>
    <n v="1551852000"/>
    <n v="1553317200"/>
    <b v="0"/>
    <b v="0"/>
    <s v="games/video games"/>
    <x v="6"/>
    <x v="11"/>
  </r>
  <r>
    <x v="0"/>
    <n v="1"/>
    <n v="4"/>
    <x v="0"/>
    <s v="CAD"/>
    <n v="1540098000"/>
    <n v="1542088800"/>
    <b v="0"/>
    <b v="0"/>
    <s v="film &amp; video/animation"/>
    <x v="4"/>
    <x v="10"/>
  </r>
  <r>
    <x v="1"/>
    <n v="6286"/>
    <n v="29.001272669424118"/>
    <x v="1"/>
    <s v="USD"/>
    <n v="1500440400"/>
    <n v="1503118800"/>
    <b v="0"/>
    <b v="0"/>
    <s v="music/rock"/>
    <x v="1"/>
    <x v="1"/>
  </r>
  <r>
    <x v="0"/>
    <n v="31"/>
    <n v="98.225806451612897"/>
    <x v="1"/>
    <s v="USD"/>
    <n v="1278392400"/>
    <n v="1278478800"/>
    <b v="0"/>
    <b v="0"/>
    <s v="film &amp; video/drama"/>
    <x v="4"/>
    <x v="6"/>
  </r>
  <r>
    <x v="0"/>
    <n v="1181"/>
    <n v="87.001693480101608"/>
    <x v="1"/>
    <s v="USD"/>
    <n v="1480572000"/>
    <n v="1484114400"/>
    <b v="0"/>
    <b v="0"/>
    <s v="film &amp; video/science fiction"/>
    <x v="4"/>
    <x v="22"/>
  </r>
  <r>
    <x v="0"/>
    <n v="39"/>
    <n v="45.205128205128204"/>
    <x v="1"/>
    <s v="USD"/>
    <n v="1382331600"/>
    <n v="1385445600"/>
    <b v="0"/>
    <b v="1"/>
    <s v="film &amp; video/drama"/>
    <x v="4"/>
    <x v="6"/>
  </r>
  <r>
    <x v="1"/>
    <n v="3727"/>
    <n v="37.001341561577675"/>
    <x v="1"/>
    <s v="USD"/>
    <n v="1316754000"/>
    <n v="1318741200"/>
    <b v="0"/>
    <b v="0"/>
    <s v="theater/plays"/>
    <x v="3"/>
    <x v="3"/>
  </r>
  <r>
    <x v="1"/>
    <n v="1605"/>
    <n v="94.976947040498445"/>
    <x v="1"/>
    <s v="USD"/>
    <n v="1518242400"/>
    <n v="1518242400"/>
    <b v="0"/>
    <b v="1"/>
    <s v="music/indie rock"/>
    <x v="1"/>
    <x v="7"/>
  </r>
  <r>
    <x v="0"/>
    <n v="46"/>
    <n v="28.956521739130434"/>
    <x v="1"/>
    <s v="USD"/>
    <n v="1476421200"/>
    <n v="1476594000"/>
    <b v="0"/>
    <b v="0"/>
    <s v="theater/plays"/>
    <x v="3"/>
    <x v="3"/>
  </r>
  <r>
    <x v="1"/>
    <n v="2120"/>
    <n v="55.993396226415094"/>
    <x v="1"/>
    <s v="USD"/>
    <n v="1269752400"/>
    <n v="1273554000"/>
    <b v="0"/>
    <b v="0"/>
    <s v="theater/plays"/>
    <x v="3"/>
    <x v="3"/>
  </r>
  <r>
    <x v="0"/>
    <n v="105"/>
    <n v="54.038095238095238"/>
    <x v="1"/>
    <s v="USD"/>
    <n v="1419746400"/>
    <n v="1421906400"/>
    <b v="0"/>
    <b v="0"/>
    <s v="film &amp; video/documentary"/>
    <x v="4"/>
    <x v="4"/>
  </r>
  <r>
    <x v="1"/>
    <n v="50"/>
    <n v="82.38"/>
    <x v="1"/>
    <s v="USD"/>
    <n v="1281330000"/>
    <n v="1281589200"/>
    <b v="0"/>
    <b v="0"/>
    <s v="theater/plays"/>
    <x v="3"/>
    <x v="3"/>
  </r>
  <r>
    <x v="1"/>
    <n v="2080"/>
    <n v="66.997115384615384"/>
    <x v="1"/>
    <s v="USD"/>
    <n v="1398661200"/>
    <n v="1400389200"/>
    <b v="0"/>
    <b v="0"/>
    <s v="film &amp; video/drama"/>
    <x v="4"/>
    <x v="6"/>
  </r>
  <r>
    <x v="0"/>
    <n v="535"/>
    <n v="107.91401869158878"/>
    <x v="1"/>
    <s v="USD"/>
    <n v="1359525600"/>
    <n v="1362808800"/>
    <b v="0"/>
    <b v="0"/>
    <s v="games/mobile games"/>
    <x v="6"/>
    <x v="20"/>
  </r>
  <r>
    <x v="1"/>
    <n v="2105"/>
    <n v="69.009501187648453"/>
    <x v="1"/>
    <s v="USD"/>
    <n v="1388469600"/>
    <n v="1388815200"/>
    <b v="0"/>
    <b v="0"/>
    <s v="film &amp; video/animation"/>
    <x v="4"/>
    <x v="10"/>
  </r>
  <r>
    <x v="1"/>
    <n v="2436"/>
    <n v="39.006568144499177"/>
    <x v="1"/>
    <s v="USD"/>
    <n v="1518328800"/>
    <n v="1519538400"/>
    <b v="0"/>
    <b v="0"/>
    <s v="theater/plays"/>
    <x v="3"/>
    <x v="3"/>
  </r>
  <r>
    <x v="1"/>
    <n v="80"/>
    <n v="110.3625"/>
    <x v="1"/>
    <s v="USD"/>
    <n v="1517032800"/>
    <n v="1517810400"/>
    <b v="0"/>
    <b v="0"/>
    <s v="publishing/translations"/>
    <x v="5"/>
    <x v="18"/>
  </r>
  <r>
    <x v="1"/>
    <n v="42"/>
    <n v="94.857142857142861"/>
    <x v="1"/>
    <s v="USD"/>
    <n v="1368594000"/>
    <n v="1370581200"/>
    <b v="0"/>
    <b v="1"/>
    <s v="technology/wearables"/>
    <x v="2"/>
    <x v="8"/>
  </r>
  <r>
    <x v="1"/>
    <n v="139"/>
    <n v="57.935251798561154"/>
    <x v="0"/>
    <s v="CAD"/>
    <n v="1448258400"/>
    <n v="1448863200"/>
    <b v="0"/>
    <b v="1"/>
    <s v="technology/web"/>
    <x v="2"/>
    <x v="2"/>
  </r>
  <r>
    <x v="0"/>
    <n v="16"/>
    <n v="101.25"/>
    <x v="1"/>
    <s v="USD"/>
    <n v="1555218000"/>
    <n v="1556600400"/>
    <b v="0"/>
    <b v="0"/>
    <s v="theater/plays"/>
    <x v="3"/>
    <x v="3"/>
  </r>
  <r>
    <x v="1"/>
    <n v="159"/>
    <n v="64.95597484276729"/>
    <x v="1"/>
    <s v="USD"/>
    <n v="1431925200"/>
    <n v="1432098000"/>
    <b v="0"/>
    <b v="0"/>
    <s v="film &amp; video/drama"/>
    <x v="4"/>
    <x v="6"/>
  </r>
  <r>
    <x v="1"/>
    <n v="381"/>
    <n v="27.00524934383202"/>
    <x v="1"/>
    <s v="USD"/>
    <n v="1481522400"/>
    <n v="1482127200"/>
    <b v="0"/>
    <b v="0"/>
    <s v="technology/wearables"/>
    <x v="2"/>
    <x v="8"/>
  </r>
  <r>
    <x v="1"/>
    <n v="194"/>
    <n v="50.97422680412371"/>
    <x v="4"/>
    <s v="GBP"/>
    <n v="1335934800"/>
    <n v="1335934800"/>
    <b v="0"/>
    <b v="1"/>
    <s v="food/food trucks"/>
    <x v="0"/>
    <x v="0"/>
  </r>
  <r>
    <x v="0"/>
    <n v="575"/>
    <n v="104.94260869565217"/>
    <x v="1"/>
    <s v="USD"/>
    <n v="1552280400"/>
    <n v="1556946000"/>
    <b v="0"/>
    <b v="0"/>
    <s v="music/rock"/>
    <x v="1"/>
    <x v="1"/>
  </r>
  <r>
    <x v="1"/>
    <n v="106"/>
    <n v="84.028301886792448"/>
    <x v="1"/>
    <s v="USD"/>
    <n v="1529989200"/>
    <n v="1530075600"/>
    <b v="0"/>
    <b v="0"/>
    <s v="music/electric music"/>
    <x v="1"/>
    <x v="5"/>
  </r>
  <r>
    <x v="1"/>
    <n v="142"/>
    <n v="102.85915492957747"/>
    <x v="1"/>
    <s v="USD"/>
    <n v="1418709600"/>
    <n v="1418796000"/>
    <b v="0"/>
    <b v="0"/>
    <s v="film &amp; video/television"/>
    <x v="4"/>
    <x v="19"/>
  </r>
  <r>
    <x v="1"/>
    <n v="211"/>
    <n v="39.962085308056871"/>
    <x v="1"/>
    <s v="USD"/>
    <n v="1372136400"/>
    <n v="1372482000"/>
    <b v="0"/>
    <b v="1"/>
    <s v="publishing/translations"/>
    <x v="5"/>
    <x v="18"/>
  </r>
  <r>
    <x v="0"/>
    <n v="1120"/>
    <n v="51.001785714285717"/>
    <x v="1"/>
    <s v="USD"/>
    <n v="1533877200"/>
    <n v="1534395600"/>
    <b v="0"/>
    <b v="0"/>
    <s v="publishing/fiction"/>
    <x v="5"/>
    <x v="13"/>
  </r>
  <r>
    <x v="0"/>
    <n v="113"/>
    <n v="40.823008849557525"/>
    <x v="1"/>
    <s v="USD"/>
    <n v="1309064400"/>
    <n v="1311397200"/>
    <b v="0"/>
    <b v="0"/>
    <s v="film &amp; video/science fiction"/>
    <x v="4"/>
    <x v="22"/>
  </r>
  <r>
    <x v="1"/>
    <n v="2756"/>
    <n v="58.999637155297535"/>
    <x v="1"/>
    <s v="USD"/>
    <n v="1425877200"/>
    <n v="1426914000"/>
    <b v="0"/>
    <b v="0"/>
    <s v="technology/wearables"/>
    <x v="2"/>
    <x v="8"/>
  </r>
  <r>
    <x v="1"/>
    <n v="173"/>
    <n v="71.156069364161851"/>
    <x v="4"/>
    <s v="GBP"/>
    <n v="1501304400"/>
    <n v="1501477200"/>
    <b v="0"/>
    <b v="0"/>
    <s v="food/food trucks"/>
    <x v="0"/>
    <x v="0"/>
  </r>
  <r>
    <x v="1"/>
    <n v="87"/>
    <n v="99.494252873563212"/>
    <x v="1"/>
    <s v="USD"/>
    <n v="1268287200"/>
    <n v="1269061200"/>
    <b v="0"/>
    <b v="1"/>
    <s v="photography/photography books"/>
    <x v="7"/>
    <x v="14"/>
  </r>
  <r>
    <x v="0"/>
    <n v="1538"/>
    <n v="103.98634590377114"/>
    <x v="1"/>
    <s v="USD"/>
    <n v="1412139600"/>
    <n v="1415772000"/>
    <b v="0"/>
    <b v="1"/>
    <s v="theater/plays"/>
    <x v="3"/>
    <x v="3"/>
  </r>
  <r>
    <x v="0"/>
    <n v="9"/>
    <n v="76.555555555555557"/>
    <x v="1"/>
    <s v="USD"/>
    <n v="1330063200"/>
    <n v="1331013600"/>
    <b v="0"/>
    <b v="1"/>
    <s v="publishing/fiction"/>
    <x v="5"/>
    <x v="13"/>
  </r>
  <r>
    <x v="0"/>
    <n v="554"/>
    <n v="87.068592057761734"/>
    <x v="1"/>
    <s v="USD"/>
    <n v="1576130400"/>
    <n v="1576735200"/>
    <b v="0"/>
    <b v="0"/>
    <s v="theater/plays"/>
    <x v="3"/>
    <x v="3"/>
  </r>
  <r>
    <x v="1"/>
    <n v="1572"/>
    <n v="48.99554707379135"/>
    <x v="4"/>
    <s v="GBP"/>
    <n v="1407128400"/>
    <n v="1411362000"/>
    <b v="0"/>
    <b v="1"/>
    <s v="food/food trucks"/>
    <x v="0"/>
    <x v="0"/>
  </r>
  <r>
    <x v="0"/>
    <n v="648"/>
    <n v="42.969135802469133"/>
    <x v="4"/>
    <s v="GBP"/>
    <n v="1560142800"/>
    <n v="1563685200"/>
    <b v="0"/>
    <b v="0"/>
    <s v="theater/plays"/>
    <x v="3"/>
    <x v="3"/>
  </r>
  <r>
    <x v="0"/>
    <n v="21"/>
    <n v="33.428571428571431"/>
    <x v="4"/>
    <s v="GBP"/>
    <n v="1520575200"/>
    <n v="1521867600"/>
    <b v="0"/>
    <b v="1"/>
    <s v="publishing/translations"/>
    <x v="5"/>
    <x v="18"/>
  </r>
  <r>
    <x v="1"/>
    <n v="2346"/>
    <n v="83.982949701619773"/>
    <x v="1"/>
    <s v="USD"/>
    <n v="1492664400"/>
    <n v="1495515600"/>
    <b v="0"/>
    <b v="0"/>
    <s v="theater/plays"/>
    <x v="3"/>
    <x v="3"/>
  </r>
  <r>
    <x v="1"/>
    <n v="115"/>
    <n v="101.41739130434783"/>
    <x v="1"/>
    <s v="USD"/>
    <n v="1454479200"/>
    <n v="1455948000"/>
    <b v="0"/>
    <b v="0"/>
    <s v="theater/plays"/>
    <x v="3"/>
    <x v="3"/>
  </r>
  <r>
    <x v="1"/>
    <n v="85"/>
    <n v="109.87058823529412"/>
    <x v="6"/>
    <s v="EUR"/>
    <n v="1281934800"/>
    <n v="1282366800"/>
    <b v="0"/>
    <b v="0"/>
    <s v="technology/wearables"/>
    <x v="2"/>
    <x v="8"/>
  </r>
  <r>
    <x v="1"/>
    <n v="144"/>
    <n v="31.916666666666668"/>
    <x v="1"/>
    <s v="USD"/>
    <n v="1573970400"/>
    <n v="1574575200"/>
    <b v="0"/>
    <b v="0"/>
    <s v="journalism/audio"/>
    <x v="8"/>
    <x v="23"/>
  </r>
  <r>
    <x v="1"/>
    <n v="2443"/>
    <n v="70.993450675399103"/>
    <x v="1"/>
    <s v="USD"/>
    <n v="1372654800"/>
    <n v="1374901200"/>
    <b v="0"/>
    <b v="1"/>
    <s v="food/food trucks"/>
    <x v="0"/>
    <x v="0"/>
  </r>
  <r>
    <x v="3"/>
    <n v="595"/>
    <n v="77.026890756302521"/>
    <x v="1"/>
    <s v="USD"/>
    <n v="1275886800"/>
    <n v="1278910800"/>
    <b v="1"/>
    <b v="1"/>
    <s v="film &amp; video/shorts"/>
    <x v="4"/>
    <x v="12"/>
  </r>
  <r>
    <x v="1"/>
    <n v="64"/>
    <n v="101.78125"/>
    <x v="1"/>
    <s v="USD"/>
    <n v="1561784400"/>
    <n v="1562907600"/>
    <b v="0"/>
    <b v="0"/>
    <s v="photography/photography books"/>
    <x v="7"/>
    <x v="14"/>
  </r>
  <r>
    <x v="1"/>
    <n v="268"/>
    <n v="51.059701492537314"/>
    <x v="1"/>
    <s v="USD"/>
    <n v="1332392400"/>
    <n v="1332478800"/>
    <b v="0"/>
    <b v="0"/>
    <s v="technology/wearables"/>
    <x v="2"/>
    <x v="8"/>
  </r>
  <r>
    <x v="1"/>
    <n v="195"/>
    <n v="68.02051282051282"/>
    <x v="3"/>
    <s v="DKK"/>
    <n v="1402376400"/>
    <n v="1402722000"/>
    <b v="0"/>
    <b v="0"/>
    <s v="theater/plays"/>
    <x v="3"/>
    <x v="3"/>
  </r>
  <r>
    <x v="0"/>
    <n v="54"/>
    <n v="30.87037037037037"/>
    <x v="1"/>
    <s v="USD"/>
    <n v="1495342800"/>
    <n v="1496811600"/>
    <b v="0"/>
    <b v="0"/>
    <s v="film &amp; video/animation"/>
    <x v="4"/>
    <x v="10"/>
  </r>
  <r>
    <x v="0"/>
    <n v="120"/>
    <n v="27.908333333333335"/>
    <x v="1"/>
    <s v="USD"/>
    <n v="1482213600"/>
    <n v="1482213600"/>
    <b v="0"/>
    <b v="1"/>
    <s v="technology/wearables"/>
    <x v="2"/>
    <x v="8"/>
  </r>
  <r>
    <x v="0"/>
    <n v="579"/>
    <n v="79.994818652849744"/>
    <x v="3"/>
    <s v="DKK"/>
    <n v="1420092000"/>
    <n v="1420264800"/>
    <b v="0"/>
    <b v="0"/>
    <s v="technology/web"/>
    <x v="2"/>
    <x v="2"/>
  </r>
  <r>
    <x v="0"/>
    <n v="2072"/>
    <n v="38.003378378378379"/>
    <x v="1"/>
    <s v="USD"/>
    <n v="1458018000"/>
    <n v="1458450000"/>
    <b v="0"/>
    <b v="1"/>
    <s v="film &amp; video/documentary"/>
    <x v="4"/>
    <x v="4"/>
  </r>
  <r>
    <x v="0"/>
    <n v="0"/>
    <n v="0"/>
    <x v="1"/>
    <s v="USD"/>
    <n v="1367384400"/>
    <n v="1369803600"/>
    <b v="0"/>
    <b v="1"/>
    <s v="theater/plays"/>
    <x v="3"/>
    <x v="3"/>
  </r>
  <r>
    <x v="0"/>
    <n v="1796"/>
    <n v="59.990534521158132"/>
    <x v="1"/>
    <s v="USD"/>
    <n v="1363064400"/>
    <n v="1363237200"/>
    <b v="0"/>
    <b v="0"/>
    <s v="film &amp; video/documentary"/>
    <x v="4"/>
    <x v="4"/>
  </r>
  <r>
    <x v="1"/>
    <n v="186"/>
    <n v="37.037634408602152"/>
    <x v="2"/>
    <s v="AUD"/>
    <n v="1343365200"/>
    <n v="1345870800"/>
    <b v="0"/>
    <b v="1"/>
    <s v="games/video games"/>
    <x v="6"/>
    <x v="11"/>
  </r>
  <r>
    <x v="1"/>
    <n v="460"/>
    <n v="99.963043478260872"/>
    <x v="1"/>
    <s v="USD"/>
    <n v="1435726800"/>
    <n v="1437454800"/>
    <b v="0"/>
    <b v="0"/>
    <s v="film &amp; video/drama"/>
    <x v="4"/>
    <x v="6"/>
  </r>
  <r>
    <x v="0"/>
    <n v="62"/>
    <n v="111.6774193548387"/>
    <x v="6"/>
    <s v="EUR"/>
    <n v="1431925200"/>
    <n v="1432011600"/>
    <b v="0"/>
    <b v="0"/>
    <s v="music/rock"/>
    <x v="1"/>
    <x v="1"/>
  </r>
  <r>
    <x v="0"/>
    <n v="347"/>
    <n v="36.014409221902014"/>
    <x v="1"/>
    <s v="USD"/>
    <n v="1362722400"/>
    <n v="1366347600"/>
    <b v="0"/>
    <b v="1"/>
    <s v="publishing/radio &amp; podcasts"/>
    <x v="5"/>
    <x v="15"/>
  </r>
  <r>
    <x v="1"/>
    <n v="2528"/>
    <n v="66.010284810126578"/>
    <x v="1"/>
    <s v="USD"/>
    <n v="1511416800"/>
    <n v="1512885600"/>
    <b v="0"/>
    <b v="1"/>
    <s v="theater/plays"/>
    <x v="3"/>
    <x v="3"/>
  </r>
  <r>
    <x v="0"/>
    <n v="19"/>
    <n v="44.05263157894737"/>
    <x v="1"/>
    <s v="USD"/>
    <n v="1365483600"/>
    <n v="1369717200"/>
    <b v="0"/>
    <b v="1"/>
    <s v="technology/web"/>
    <x v="2"/>
    <x v="2"/>
  </r>
  <r>
    <x v="1"/>
    <n v="3657"/>
    <n v="52.999726551818434"/>
    <x v="1"/>
    <s v="USD"/>
    <n v="1532840400"/>
    <n v="1534654800"/>
    <b v="0"/>
    <b v="0"/>
    <s v="theater/plays"/>
    <x v="3"/>
    <x v="3"/>
  </r>
  <r>
    <x v="0"/>
    <n v="1258"/>
    <n v="95"/>
    <x v="1"/>
    <s v="USD"/>
    <n v="1336194000"/>
    <n v="1337058000"/>
    <b v="0"/>
    <b v="0"/>
    <s v="theater/plays"/>
    <x v="3"/>
    <x v="3"/>
  </r>
  <r>
    <x v="1"/>
    <n v="131"/>
    <n v="70.908396946564892"/>
    <x v="2"/>
    <s v="AUD"/>
    <n v="1527742800"/>
    <n v="1529816400"/>
    <b v="0"/>
    <b v="0"/>
    <s v="film &amp; video/drama"/>
    <x v="4"/>
    <x v="6"/>
  </r>
  <r>
    <x v="0"/>
    <n v="362"/>
    <n v="98.060773480662988"/>
    <x v="1"/>
    <s v="USD"/>
    <n v="1564030800"/>
    <n v="1564894800"/>
    <b v="0"/>
    <b v="0"/>
    <s v="theater/plays"/>
    <x v="3"/>
    <x v="3"/>
  </r>
  <r>
    <x v="1"/>
    <n v="239"/>
    <n v="53.046025104602514"/>
    <x v="1"/>
    <s v="USD"/>
    <n v="1404536400"/>
    <n v="1404622800"/>
    <b v="0"/>
    <b v="1"/>
    <s v="games/video games"/>
    <x v="6"/>
    <x v="11"/>
  </r>
  <r>
    <x v="3"/>
    <n v="35"/>
    <n v="93.142857142857139"/>
    <x v="1"/>
    <s v="USD"/>
    <n v="1284008400"/>
    <n v="1284181200"/>
    <b v="0"/>
    <b v="0"/>
    <s v="film &amp; video/television"/>
    <x v="4"/>
    <x v="19"/>
  </r>
  <r>
    <x v="3"/>
    <n v="528"/>
    <n v="58.945075757575758"/>
    <x v="5"/>
    <s v="CHF"/>
    <n v="1386309600"/>
    <n v="1386741600"/>
    <b v="0"/>
    <b v="1"/>
    <s v="music/rock"/>
    <x v="1"/>
    <x v="1"/>
  </r>
  <r>
    <x v="0"/>
    <n v="133"/>
    <n v="36.067669172932334"/>
    <x v="0"/>
    <s v="CAD"/>
    <n v="1324620000"/>
    <n v="1324792800"/>
    <b v="0"/>
    <b v="1"/>
    <s v="theater/plays"/>
    <x v="3"/>
    <x v="3"/>
  </r>
  <r>
    <x v="0"/>
    <n v="846"/>
    <n v="63.030732860520096"/>
    <x v="1"/>
    <s v="USD"/>
    <n v="1281070800"/>
    <n v="1284354000"/>
    <b v="0"/>
    <b v="0"/>
    <s v="publishing/nonfiction"/>
    <x v="5"/>
    <x v="9"/>
  </r>
  <r>
    <x v="1"/>
    <n v="78"/>
    <n v="84.717948717948715"/>
    <x v="1"/>
    <s v="USD"/>
    <n v="1493960400"/>
    <n v="1494392400"/>
    <b v="0"/>
    <b v="0"/>
    <s v="food/food trucks"/>
    <x v="0"/>
    <x v="0"/>
  </r>
  <r>
    <x v="0"/>
    <n v="10"/>
    <n v="62.2"/>
    <x v="1"/>
    <s v="USD"/>
    <n v="1519365600"/>
    <n v="1519538400"/>
    <b v="0"/>
    <b v="1"/>
    <s v="film &amp; video/animation"/>
    <x v="4"/>
    <x v="10"/>
  </r>
  <r>
    <x v="1"/>
    <n v="1773"/>
    <n v="101.97518330513255"/>
    <x v="1"/>
    <s v="USD"/>
    <n v="1420696800"/>
    <n v="1421906400"/>
    <b v="0"/>
    <b v="1"/>
    <s v="music/rock"/>
    <x v="1"/>
    <x v="1"/>
  </r>
  <r>
    <x v="1"/>
    <n v="32"/>
    <n v="106.4375"/>
    <x v="1"/>
    <s v="USD"/>
    <n v="1555650000"/>
    <n v="1555909200"/>
    <b v="0"/>
    <b v="0"/>
    <s v="theater/plays"/>
    <x v="3"/>
    <x v="3"/>
  </r>
  <r>
    <x v="1"/>
    <n v="369"/>
    <n v="29.975609756097562"/>
    <x v="1"/>
    <s v="USD"/>
    <n v="1471928400"/>
    <n v="1472446800"/>
    <b v="0"/>
    <b v="1"/>
    <s v="film &amp; video/drama"/>
    <x v="4"/>
    <x v="6"/>
  </r>
  <r>
    <x v="0"/>
    <n v="191"/>
    <n v="85.806282722513089"/>
    <x v="1"/>
    <s v="USD"/>
    <n v="1341291600"/>
    <n v="1342328400"/>
    <b v="0"/>
    <b v="0"/>
    <s v="film &amp; video/shorts"/>
    <x v="4"/>
    <x v="12"/>
  </r>
  <r>
    <x v="1"/>
    <n v="89"/>
    <n v="70.82022471910112"/>
    <x v="1"/>
    <s v="USD"/>
    <n v="1267682400"/>
    <n v="1268114400"/>
    <b v="0"/>
    <b v="0"/>
    <s v="film &amp; video/shorts"/>
    <x v="4"/>
    <x v="12"/>
  </r>
  <r>
    <x v="0"/>
    <n v="1979"/>
    <n v="40.998484082870135"/>
    <x v="1"/>
    <s v="USD"/>
    <n v="1272258000"/>
    <n v="1273381200"/>
    <b v="0"/>
    <b v="0"/>
    <s v="theater/plays"/>
    <x v="3"/>
    <x v="3"/>
  </r>
  <r>
    <x v="0"/>
    <n v="63"/>
    <n v="28.063492063492063"/>
    <x v="1"/>
    <s v="USD"/>
    <n v="1290492000"/>
    <n v="1290837600"/>
    <b v="0"/>
    <b v="0"/>
    <s v="technology/wearables"/>
    <x v="2"/>
    <x v="8"/>
  </r>
  <r>
    <x v="1"/>
    <n v="147"/>
    <n v="88.054421768707485"/>
    <x v="1"/>
    <s v="USD"/>
    <n v="1451109600"/>
    <n v="1454306400"/>
    <b v="0"/>
    <b v="1"/>
    <s v="theater/plays"/>
    <x v="3"/>
    <x v="3"/>
  </r>
  <r>
    <x v="0"/>
    <n v="6080"/>
    <n v="31"/>
    <x v="0"/>
    <s v="CAD"/>
    <n v="1454652000"/>
    <n v="1457762400"/>
    <b v="0"/>
    <b v="0"/>
    <s v="film &amp; video/animation"/>
    <x v="4"/>
    <x v="10"/>
  </r>
  <r>
    <x v="0"/>
    <n v="80"/>
    <n v="90.337500000000006"/>
    <x v="4"/>
    <s v="GBP"/>
    <n v="1385186400"/>
    <n v="1389074400"/>
    <b v="0"/>
    <b v="0"/>
    <s v="music/indie rock"/>
    <x v="1"/>
    <x v="7"/>
  </r>
  <r>
    <x v="0"/>
    <n v="9"/>
    <n v="63.777777777777779"/>
    <x v="1"/>
    <s v="USD"/>
    <n v="1399698000"/>
    <n v="1402117200"/>
    <b v="0"/>
    <b v="0"/>
    <s v="games/video games"/>
    <x v="6"/>
    <x v="11"/>
  </r>
  <r>
    <x v="0"/>
    <n v="1784"/>
    <n v="53.995515695067262"/>
    <x v="1"/>
    <s v="USD"/>
    <n v="1283230800"/>
    <n v="1284440400"/>
    <b v="0"/>
    <b v="1"/>
    <s v="publishing/fiction"/>
    <x v="5"/>
    <x v="13"/>
  </r>
  <r>
    <x v="2"/>
    <n v="3640"/>
    <n v="48.993956043956047"/>
    <x v="5"/>
    <s v="CHF"/>
    <n v="1384149600"/>
    <n v="1388988000"/>
    <b v="0"/>
    <b v="0"/>
    <s v="games/video games"/>
    <x v="6"/>
    <x v="11"/>
  </r>
  <r>
    <x v="1"/>
    <n v="126"/>
    <n v="63.857142857142854"/>
    <x v="0"/>
    <s v="CAD"/>
    <n v="1516860000"/>
    <n v="1516946400"/>
    <b v="0"/>
    <b v="0"/>
    <s v="theater/plays"/>
    <x v="3"/>
    <x v="3"/>
  </r>
  <r>
    <x v="1"/>
    <n v="2218"/>
    <n v="82.996393146979258"/>
    <x v="4"/>
    <s v="GBP"/>
    <n v="1374642000"/>
    <n v="1377752400"/>
    <b v="0"/>
    <b v="0"/>
    <s v="music/indie rock"/>
    <x v="1"/>
    <x v="7"/>
  </r>
  <r>
    <x v="0"/>
    <n v="243"/>
    <n v="55.08230452674897"/>
    <x v="1"/>
    <s v="USD"/>
    <n v="1534482000"/>
    <n v="1534568400"/>
    <b v="0"/>
    <b v="1"/>
    <s v="film &amp; video/drama"/>
    <x v="4"/>
    <x v="6"/>
  </r>
  <r>
    <x v="1"/>
    <n v="202"/>
    <n v="62.044554455445542"/>
    <x v="6"/>
    <s v="EUR"/>
    <n v="1528434000"/>
    <n v="1528606800"/>
    <b v="0"/>
    <b v="1"/>
    <s v="theater/plays"/>
    <x v="3"/>
    <x v="3"/>
  </r>
  <r>
    <x v="1"/>
    <n v="140"/>
    <n v="104.97857142857143"/>
    <x v="6"/>
    <s v="EUR"/>
    <n v="1282626000"/>
    <n v="1284872400"/>
    <b v="0"/>
    <b v="0"/>
    <s v="publishing/fiction"/>
    <x v="5"/>
    <x v="13"/>
  </r>
  <r>
    <x v="1"/>
    <n v="1052"/>
    <n v="94.044676806083643"/>
    <x v="3"/>
    <s v="DKK"/>
    <n v="1535605200"/>
    <n v="1537592400"/>
    <b v="1"/>
    <b v="1"/>
    <s v="film &amp; video/documentary"/>
    <x v="4"/>
    <x v="4"/>
  </r>
  <r>
    <x v="0"/>
    <n v="1296"/>
    <n v="44.007716049382715"/>
    <x v="1"/>
    <s v="USD"/>
    <n v="1379826000"/>
    <n v="1381208400"/>
    <b v="0"/>
    <b v="0"/>
    <s v="games/mobile games"/>
    <x v="6"/>
    <x v="20"/>
  </r>
  <r>
    <x v="0"/>
    <n v="77"/>
    <n v="92.467532467532465"/>
    <x v="1"/>
    <s v="USD"/>
    <n v="1561957200"/>
    <n v="1562475600"/>
    <b v="0"/>
    <b v="1"/>
    <s v="food/food trucks"/>
    <x v="0"/>
    <x v="0"/>
  </r>
  <r>
    <x v="1"/>
    <n v="247"/>
    <n v="57.072874493927124"/>
    <x v="1"/>
    <s v="USD"/>
    <n v="1525496400"/>
    <n v="1527397200"/>
    <b v="0"/>
    <b v="0"/>
    <s v="photography/photography books"/>
    <x v="7"/>
    <x v="14"/>
  </r>
  <r>
    <x v="0"/>
    <n v="395"/>
    <n v="109.07848101265823"/>
    <x v="6"/>
    <s v="EUR"/>
    <n v="1433912400"/>
    <n v="1436158800"/>
    <b v="0"/>
    <b v="0"/>
    <s v="games/mobile games"/>
    <x v="6"/>
    <x v="20"/>
  </r>
  <r>
    <x v="0"/>
    <n v="49"/>
    <n v="39.387755102040813"/>
    <x v="4"/>
    <s v="GBP"/>
    <n v="1453442400"/>
    <n v="1456034400"/>
    <b v="0"/>
    <b v="0"/>
    <s v="music/indie rock"/>
    <x v="1"/>
    <x v="7"/>
  </r>
  <r>
    <x v="0"/>
    <n v="180"/>
    <n v="77.022222222222226"/>
    <x v="1"/>
    <s v="USD"/>
    <n v="1378875600"/>
    <n v="1380171600"/>
    <b v="0"/>
    <b v="0"/>
    <s v="games/video games"/>
    <x v="6"/>
    <x v="11"/>
  </r>
  <r>
    <x v="1"/>
    <n v="84"/>
    <n v="92.166666666666671"/>
    <x v="1"/>
    <s v="USD"/>
    <n v="1452232800"/>
    <n v="1453356000"/>
    <b v="0"/>
    <b v="0"/>
    <s v="music/rock"/>
    <x v="1"/>
    <x v="1"/>
  </r>
  <r>
    <x v="0"/>
    <n v="2690"/>
    <n v="61.007063197026021"/>
    <x v="1"/>
    <s v="USD"/>
    <n v="1577253600"/>
    <n v="1578981600"/>
    <b v="0"/>
    <b v="0"/>
    <s v="theater/plays"/>
    <x v="3"/>
    <x v="3"/>
  </r>
  <r>
    <x v="1"/>
    <n v="88"/>
    <n v="78.068181818181813"/>
    <x v="1"/>
    <s v="USD"/>
    <n v="1537160400"/>
    <n v="1537419600"/>
    <b v="0"/>
    <b v="1"/>
    <s v="theater/plays"/>
    <x v="3"/>
    <x v="3"/>
  </r>
  <r>
    <x v="1"/>
    <n v="156"/>
    <n v="80.75"/>
    <x v="1"/>
    <s v="USD"/>
    <n v="1422165600"/>
    <n v="1423202400"/>
    <b v="0"/>
    <b v="0"/>
    <s v="film &amp; video/drama"/>
    <x v="4"/>
    <x v="6"/>
  </r>
  <r>
    <x v="1"/>
    <n v="2985"/>
    <n v="59.991289782244557"/>
    <x v="1"/>
    <s v="USD"/>
    <n v="1459486800"/>
    <n v="1460610000"/>
    <b v="0"/>
    <b v="0"/>
    <s v="theater/plays"/>
    <x v="3"/>
    <x v="3"/>
  </r>
  <r>
    <x v="1"/>
    <n v="762"/>
    <n v="110.03018372703411"/>
    <x v="1"/>
    <s v="USD"/>
    <n v="1369717200"/>
    <n v="1370494800"/>
    <b v="0"/>
    <b v="0"/>
    <s v="technology/wearables"/>
    <x v="2"/>
    <x v="8"/>
  </r>
  <r>
    <x v="3"/>
    <n v="1"/>
    <n v="4"/>
    <x v="5"/>
    <s v="CHF"/>
    <n v="1330495200"/>
    <n v="1332306000"/>
    <b v="0"/>
    <b v="0"/>
    <s v="music/indie rock"/>
    <x v="1"/>
    <x v="7"/>
  </r>
  <r>
    <x v="0"/>
    <n v="2779"/>
    <n v="37.99856063332134"/>
    <x v="2"/>
    <s v="AUD"/>
    <n v="1419055200"/>
    <n v="1422511200"/>
    <b v="0"/>
    <b v="1"/>
    <s v="technology/web"/>
    <x v="2"/>
    <x v="2"/>
  </r>
  <r>
    <x v="0"/>
    <n v="92"/>
    <n v="96.369565217391298"/>
    <x v="1"/>
    <s v="USD"/>
    <n v="1480140000"/>
    <n v="1480312800"/>
    <b v="0"/>
    <b v="0"/>
    <s v="theater/plays"/>
    <x v="3"/>
    <x v="3"/>
  </r>
  <r>
    <x v="0"/>
    <n v="1028"/>
    <n v="72.978599221789878"/>
    <x v="1"/>
    <s v="USD"/>
    <n v="1293948000"/>
    <n v="1294034400"/>
    <b v="0"/>
    <b v="0"/>
    <s v="music/rock"/>
    <x v="1"/>
    <x v="1"/>
  </r>
  <r>
    <x v="1"/>
    <n v="554"/>
    <n v="26.007220216606498"/>
    <x v="0"/>
    <s v="CAD"/>
    <n v="1482127200"/>
    <n v="1482645600"/>
    <b v="0"/>
    <b v="0"/>
    <s v="music/indie rock"/>
    <x v="1"/>
    <x v="7"/>
  </r>
  <r>
    <x v="1"/>
    <n v="135"/>
    <n v="104.36296296296297"/>
    <x v="3"/>
    <s v="DKK"/>
    <n v="1396414800"/>
    <n v="1399093200"/>
    <b v="0"/>
    <b v="0"/>
    <s v="music/rock"/>
    <x v="1"/>
    <x v="1"/>
  </r>
  <r>
    <x v="1"/>
    <n v="122"/>
    <n v="102.18852459016394"/>
    <x v="1"/>
    <s v="USD"/>
    <n v="1315285200"/>
    <n v="1315890000"/>
    <b v="0"/>
    <b v="1"/>
    <s v="publishing/translations"/>
    <x v="5"/>
    <x v="18"/>
  </r>
  <r>
    <x v="1"/>
    <n v="221"/>
    <n v="54.117647058823529"/>
    <x v="1"/>
    <s v="USD"/>
    <n v="1443762000"/>
    <n v="1444021200"/>
    <b v="0"/>
    <b v="1"/>
    <s v="film &amp; video/science fiction"/>
    <x v="4"/>
    <x v="22"/>
  </r>
  <r>
    <x v="1"/>
    <n v="126"/>
    <n v="63.222222222222221"/>
    <x v="1"/>
    <s v="USD"/>
    <n v="1456293600"/>
    <n v="1460005200"/>
    <b v="0"/>
    <b v="0"/>
    <s v="theater/plays"/>
    <x v="3"/>
    <x v="3"/>
  </r>
  <r>
    <x v="1"/>
    <n v="1022"/>
    <n v="104.03228962818004"/>
    <x v="1"/>
    <s v="USD"/>
    <n v="1470114000"/>
    <n v="1470718800"/>
    <b v="0"/>
    <b v="0"/>
    <s v="theater/plays"/>
    <x v="3"/>
    <x v="3"/>
  </r>
  <r>
    <x v="1"/>
    <n v="3177"/>
    <n v="49.994334277620396"/>
    <x v="1"/>
    <s v="USD"/>
    <n v="1321596000"/>
    <n v="1325052000"/>
    <b v="0"/>
    <b v="0"/>
    <s v="film &amp; video/animation"/>
    <x v="4"/>
    <x v="10"/>
  </r>
  <r>
    <x v="1"/>
    <n v="198"/>
    <n v="56.015151515151516"/>
    <x v="5"/>
    <s v="CHF"/>
    <n v="1318827600"/>
    <n v="1319000400"/>
    <b v="0"/>
    <b v="0"/>
    <s v="theater/plays"/>
    <x v="3"/>
    <x v="3"/>
  </r>
  <r>
    <x v="0"/>
    <n v="26"/>
    <n v="48.807692307692307"/>
    <x v="5"/>
    <s v="CHF"/>
    <n v="1552366800"/>
    <n v="1552539600"/>
    <b v="0"/>
    <b v="0"/>
    <s v="music/rock"/>
    <x v="1"/>
    <x v="1"/>
  </r>
  <r>
    <x v="1"/>
    <n v="85"/>
    <n v="60.082352941176474"/>
    <x v="2"/>
    <s v="AUD"/>
    <n v="1542088800"/>
    <n v="1543816800"/>
    <b v="0"/>
    <b v="0"/>
    <s v="film &amp; video/documentary"/>
    <x v="4"/>
    <x v="4"/>
  </r>
  <r>
    <x v="0"/>
    <n v="1790"/>
    <n v="78.990502793296088"/>
    <x v="1"/>
    <s v="USD"/>
    <n v="1426395600"/>
    <n v="1427086800"/>
    <b v="0"/>
    <b v="0"/>
    <s v="theater/plays"/>
    <x v="3"/>
    <x v="3"/>
  </r>
  <r>
    <x v="1"/>
    <n v="3596"/>
    <n v="53.99499443826474"/>
    <x v="1"/>
    <s v="USD"/>
    <n v="1321336800"/>
    <n v="1323064800"/>
    <b v="0"/>
    <b v="0"/>
    <s v="theater/plays"/>
    <x v="3"/>
    <x v="3"/>
  </r>
  <r>
    <x v="0"/>
    <n v="37"/>
    <n v="111.45945945945945"/>
    <x v="1"/>
    <s v="USD"/>
    <n v="1456293600"/>
    <n v="1458277200"/>
    <b v="0"/>
    <b v="1"/>
    <s v="music/electric music"/>
    <x v="1"/>
    <x v="5"/>
  </r>
  <r>
    <x v="1"/>
    <n v="244"/>
    <n v="60.922131147540981"/>
    <x v="1"/>
    <s v="USD"/>
    <n v="1404968400"/>
    <n v="1405141200"/>
    <b v="0"/>
    <b v="0"/>
    <s v="music/rock"/>
    <x v="1"/>
    <x v="1"/>
  </r>
  <r>
    <x v="1"/>
    <n v="5180"/>
    <n v="26.0015444015444"/>
    <x v="1"/>
    <s v="USD"/>
    <n v="1279170000"/>
    <n v="1283058000"/>
    <b v="0"/>
    <b v="0"/>
    <s v="theater/plays"/>
    <x v="3"/>
    <x v="3"/>
  </r>
  <r>
    <x v="1"/>
    <n v="589"/>
    <n v="80.993208828522924"/>
    <x v="6"/>
    <s v="EUR"/>
    <n v="1294725600"/>
    <n v="1295762400"/>
    <b v="0"/>
    <b v="0"/>
    <s v="film &amp; video/animation"/>
    <x v="4"/>
    <x v="10"/>
  </r>
  <r>
    <x v="1"/>
    <n v="2725"/>
    <n v="34.995963302752294"/>
    <x v="1"/>
    <s v="USD"/>
    <n v="1419055200"/>
    <n v="1419573600"/>
    <b v="0"/>
    <b v="1"/>
    <s v="music/rock"/>
    <x v="1"/>
    <x v="1"/>
  </r>
  <r>
    <x v="0"/>
    <n v="35"/>
    <n v="94.142857142857139"/>
    <x v="6"/>
    <s v="EUR"/>
    <n v="1434690000"/>
    <n v="1438750800"/>
    <b v="0"/>
    <b v="0"/>
    <s v="film &amp; video/shorts"/>
    <x v="4"/>
    <x v="12"/>
  </r>
  <r>
    <x v="3"/>
    <n v="94"/>
    <n v="52.085106382978722"/>
    <x v="1"/>
    <s v="USD"/>
    <n v="1443416400"/>
    <n v="1444798800"/>
    <b v="0"/>
    <b v="1"/>
    <s v="music/rock"/>
    <x v="1"/>
    <x v="1"/>
  </r>
  <r>
    <x v="1"/>
    <n v="300"/>
    <n v="24.986666666666668"/>
    <x v="1"/>
    <s v="USD"/>
    <n v="1399006800"/>
    <n v="1399179600"/>
    <b v="0"/>
    <b v="0"/>
    <s v="journalism/audio"/>
    <x v="8"/>
    <x v="23"/>
  </r>
  <r>
    <x v="1"/>
    <n v="144"/>
    <n v="69.215277777777771"/>
    <x v="1"/>
    <s v="USD"/>
    <n v="1575698400"/>
    <n v="1576562400"/>
    <b v="0"/>
    <b v="1"/>
    <s v="food/food trucks"/>
    <x v="0"/>
    <x v="0"/>
  </r>
  <r>
    <x v="0"/>
    <n v="558"/>
    <n v="93.944444444444443"/>
    <x v="1"/>
    <s v="USD"/>
    <n v="1400562000"/>
    <n v="1400821200"/>
    <b v="0"/>
    <b v="1"/>
    <s v="theater/plays"/>
    <x v="3"/>
    <x v="3"/>
  </r>
  <r>
    <x v="0"/>
    <n v="64"/>
    <n v="98.40625"/>
    <x v="1"/>
    <s v="USD"/>
    <n v="1509512400"/>
    <n v="1510984800"/>
    <b v="0"/>
    <b v="0"/>
    <s v="theater/plays"/>
    <x v="3"/>
    <x v="3"/>
  </r>
  <r>
    <x v="3"/>
    <n v="37"/>
    <n v="41.783783783783782"/>
    <x v="1"/>
    <s v="USD"/>
    <n v="1299823200"/>
    <n v="1302066000"/>
    <b v="0"/>
    <b v="0"/>
    <s v="music/jazz"/>
    <x v="1"/>
    <x v="17"/>
  </r>
  <r>
    <x v="0"/>
    <n v="245"/>
    <n v="65.991836734693877"/>
    <x v="1"/>
    <s v="USD"/>
    <n v="1322719200"/>
    <n v="1322978400"/>
    <b v="0"/>
    <b v="0"/>
    <s v="film &amp; video/science fiction"/>
    <x v="4"/>
    <x v="22"/>
  </r>
  <r>
    <x v="1"/>
    <n v="87"/>
    <n v="72.05747126436782"/>
    <x v="1"/>
    <s v="USD"/>
    <n v="1312693200"/>
    <n v="1313730000"/>
    <b v="0"/>
    <b v="0"/>
    <s v="music/jazz"/>
    <x v="1"/>
    <x v="17"/>
  </r>
  <r>
    <x v="1"/>
    <n v="3116"/>
    <n v="48.003209242618745"/>
    <x v="1"/>
    <s v="USD"/>
    <n v="1393394400"/>
    <n v="1394085600"/>
    <b v="0"/>
    <b v="0"/>
    <s v="theater/plays"/>
    <x v="3"/>
    <x v="3"/>
  </r>
  <r>
    <x v="0"/>
    <n v="71"/>
    <n v="54.098591549295776"/>
    <x v="1"/>
    <s v="USD"/>
    <n v="1304053200"/>
    <n v="1305349200"/>
    <b v="0"/>
    <b v="0"/>
    <s v="technology/web"/>
    <x v="2"/>
    <x v="2"/>
  </r>
  <r>
    <x v="0"/>
    <n v="42"/>
    <n v="107.88095238095238"/>
    <x v="1"/>
    <s v="USD"/>
    <n v="1433912400"/>
    <n v="1434344400"/>
    <b v="0"/>
    <b v="1"/>
    <s v="games/video games"/>
    <x v="6"/>
    <x v="11"/>
  </r>
  <r>
    <x v="1"/>
    <n v="909"/>
    <n v="67.034103410341032"/>
    <x v="1"/>
    <s v="USD"/>
    <n v="1329717600"/>
    <n v="1331186400"/>
    <b v="0"/>
    <b v="0"/>
    <s v="film &amp; video/documentary"/>
    <x v="4"/>
    <x v="4"/>
  </r>
  <r>
    <x v="1"/>
    <n v="1613"/>
    <n v="64.01425914445133"/>
    <x v="1"/>
    <s v="USD"/>
    <n v="1335330000"/>
    <n v="1336539600"/>
    <b v="0"/>
    <b v="0"/>
    <s v="technology/web"/>
    <x v="2"/>
    <x v="2"/>
  </r>
  <r>
    <x v="1"/>
    <n v="136"/>
    <n v="96.066176470588232"/>
    <x v="1"/>
    <s v="USD"/>
    <n v="1268888400"/>
    <n v="1269752400"/>
    <b v="0"/>
    <b v="0"/>
    <s v="publishing/translations"/>
    <x v="5"/>
    <x v="18"/>
  </r>
  <r>
    <x v="1"/>
    <n v="130"/>
    <n v="51.184615384615384"/>
    <x v="1"/>
    <s v="USD"/>
    <n v="1289973600"/>
    <n v="1291615200"/>
    <b v="0"/>
    <b v="0"/>
    <s v="music/rock"/>
    <x v="1"/>
    <x v="1"/>
  </r>
  <r>
    <x v="0"/>
    <n v="156"/>
    <n v="43.92307692307692"/>
    <x v="0"/>
    <s v="CAD"/>
    <n v="1547877600"/>
    <n v="1552366800"/>
    <b v="0"/>
    <b v="1"/>
    <s v="food/food trucks"/>
    <x v="0"/>
    <x v="0"/>
  </r>
  <r>
    <x v="0"/>
    <n v="1368"/>
    <n v="91.021198830409361"/>
    <x v="4"/>
    <s v="GBP"/>
    <n v="1269493200"/>
    <n v="1272171600"/>
    <b v="0"/>
    <b v="0"/>
    <s v="theater/plays"/>
    <x v="3"/>
    <x v="3"/>
  </r>
  <r>
    <x v="0"/>
    <n v="102"/>
    <n v="50.127450980392155"/>
    <x v="1"/>
    <s v="USD"/>
    <n v="1436072400"/>
    <n v="1436677200"/>
    <b v="0"/>
    <b v="0"/>
    <s v="film &amp; video/documentary"/>
    <x v="4"/>
    <x v="4"/>
  </r>
  <r>
    <x v="0"/>
    <n v="86"/>
    <n v="67.720930232558146"/>
    <x v="2"/>
    <s v="AUD"/>
    <n v="1419141600"/>
    <n v="1420092000"/>
    <b v="0"/>
    <b v="0"/>
    <s v="publishing/radio &amp; podcasts"/>
    <x v="5"/>
    <x v="15"/>
  </r>
  <r>
    <x v="1"/>
    <n v="102"/>
    <n v="61.03921568627451"/>
    <x v="1"/>
    <s v="USD"/>
    <n v="1279083600"/>
    <n v="1279947600"/>
    <b v="0"/>
    <b v="0"/>
    <s v="games/video games"/>
    <x v="6"/>
    <x v="11"/>
  </r>
  <r>
    <x v="0"/>
    <n v="253"/>
    <n v="80.011857707509876"/>
    <x v="1"/>
    <s v="USD"/>
    <n v="1401426000"/>
    <n v="1402203600"/>
    <b v="0"/>
    <b v="0"/>
    <s v="theater/plays"/>
    <x v="3"/>
    <x v="3"/>
  </r>
  <r>
    <x v="1"/>
    <n v="4006"/>
    <n v="47.001497753369947"/>
    <x v="1"/>
    <s v="USD"/>
    <n v="1395810000"/>
    <n v="1396933200"/>
    <b v="0"/>
    <b v="0"/>
    <s v="film &amp; video/animation"/>
    <x v="4"/>
    <x v="10"/>
  </r>
  <r>
    <x v="0"/>
    <n v="157"/>
    <n v="71.127388535031841"/>
    <x v="1"/>
    <s v="USD"/>
    <n v="1467003600"/>
    <n v="1467262800"/>
    <b v="0"/>
    <b v="1"/>
    <s v="theater/plays"/>
    <x v="3"/>
    <x v="3"/>
  </r>
  <r>
    <x v="1"/>
    <n v="1629"/>
    <n v="89.99079189686924"/>
    <x v="1"/>
    <s v="USD"/>
    <n v="1268715600"/>
    <n v="1270530000"/>
    <b v="0"/>
    <b v="1"/>
    <s v="theater/plays"/>
    <x v="3"/>
    <x v="3"/>
  </r>
  <r>
    <x v="0"/>
    <n v="183"/>
    <n v="43.032786885245905"/>
    <x v="1"/>
    <s v="USD"/>
    <n v="1457157600"/>
    <n v="1457762400"/>
    <b v="0"/>
    <b v="1"/>
    <s v="film &amp; video/drama"/>
    <x v="4"/>
    <x v="6"/>
  </r>
  <r>
    <x v="1"/>
    <n v="2188"/>
    <n v="67.997714808043881"/>
    <x v="1"/>
    <s v="USD"/>
    <n v="1573970400"/>
    <n v="1575525600"/>
    <b v="0"/>
    <b v="0"/>
    <s v="theater/plays"/>
    <x v="3"/>
    <x v="3"/>
  </r>
  <r>
    <x v="1"/>
    <n v="2409"/>
    <n v="73.004566210045667"/>
    <x v="6"/>
    <s v="EUR"/>
    <n v="1276578000"/>
    <n v="1279083600"/>
    <b v="0"/>
    <b v="0"/>
    <s v="music/rock"/>
    <x v="1"/>
    <x v="1"/>
  </r>
  <r>
    <x v="0"/>
    <n v="82"/>
    <n v="62.341463414634148"/>
    <x v="3"/>
    <s v="DKK"/>
    <n v="1423720800"/>
    <n v="1424412000"/>
    <b v="0"/>
    <b v="0"/>
    <s v="film &amp; video/documentary"/>
    <x v="4"/>
    <x v="4"/>
  </r>
  <r>
    <x v="0"/>
    <n v="1"/>
    <n v="5"/>
    <x v="4"/>
    <s v="GBP"/>
    <n v="1375160400"/>
    <n v="1376197200"/>
    <b v="0"/>
    <b v="0"/>
    <s v="food/food trucks"/>
    <x v="0"/>
    <x v="0"/>
  </r>
  <r>
    <x v="1"/>
    <n v="194"/>
    <n v="67.103092783505161"/>
    <x v="1"/>
    <s v="USD"/>
    <n v="1401426000"/>
    <n v="1402894800"/>
    <b v="1"/>
    <b v="0"/>
    <s v="technology/wearables"/>
    <x v="2"/>
    <x v="8"/>
  </r>
  <r>
    <x v="1"/>
    <n v="1140"/>
    <n v="79.978947368421046"/>
    <x v="1"/>
    <s v="USD"/>
    <n v="1433480400"/>
    <n v="1434430800"/>
    <b v="0"/>
    <b v="0"/>
    <s v="theater/plays"/>
    <x v="3"/>
    <x v="3"/>
  </r>
  <r>
    <x v="1"/>
    <n v="102"/>
    <n v="62.176470588235297"/>
    <x v="1"/>
    <s v="USD"/>
    <n v="1555563600"/>
    <n v="1557896400"/>
    <b v="0"/>
    <b v="0"/>
    <s v="theater/plays"/>
    <x v="3"/>
    <x v="3"/>
  </r>
  <r>
    <x v="1"/>
    <n v="2857"/>
    <n v="53.005950297514879"/>
    <x v="1"/>
    <s v="USD"/>
    <n v="1295676000"/>
    <n v="1297490400"/>
    <b v="0"/>
    <b v="0"/>
    <s v="theater/plays"/>
    <x v="3"/>
    <x v="3"/>
  </r>
  <r>
    <x v="1"/>
    <n v="107"/>
    <n v="57.738317757009348"/>
    <x v="1"/>
    <s v="USD"/>
    <n v="1443848400"/>
    <n v="1447394400"/>
    <b v="0"/>
    <b v="0"/>
    <s v="publishing/nonfiction"/>
    <x v="5"/>
    <x v="9"/>
  </r>
  <r>
    <x v="1"/>
    <n v="160"/>
    <n v="40.03125"/>
    <x v="4"/>
    <s v="GBP"/>
    <n v="1457330400"/>
    <n v="1458277200"/>
    <b v="0"/>
    <b v="0"/>
    <s v="music/rock"/>
    <x v="1"/>
    <x v="1"/>
  </r>
  <r>
    <x v="1"/>
    <n v="2230"/>
    <n v="81.016591928251117"/>
    <x v="1"/>
    <s v="USD"/>
    <n v="1395550800"/>
    <n v="1395723600"/>
    <b v="0"/>
    <b v="0"/>
    <s v="food/food trucks"/>
    <x v="0"/>
    <x v="0"/>
  </r>
  <r>
    <x v="1"/>
    <n v="316"/>
    <n v="35.047468354430379"/>
    <x v="1"/>
    <s v="USD"/>
    <n v="1551852000"/>
    <n v="1552197600"/>
    <b v="0"/>
    <b v="1"/>
    <s v="music/jazz"/>
    <x v="1"/>
    <x v="17"/>
  </r>
  <r>
    <x v="1"/>
    <n v="117"/>
    <n v="102.92307692307692"/>
    <x v="1"/>
    <s v="USD"/>
    <n v="1547618400"/>
    <n v="1549087200"/>
    <b v="0"/>
    <b v="0"/>
    <s v="film &amp; video/science fiction"/>
    <x v="4"/>
    <x v="22"/>
  </r>
  <r>
    <x v="1"/>
    <n v="6406"/>
    <n v="27.998126756166094"/>
    <x v="1"/>
    <s v="USD"/>
    <n v="1355637600"/>
    <n v="1356847200"/>
    <b v="0"/>
    <b v="0"/>
    <s v="theater/plays"/>
    <x v="3"/>
    <x v="3"/>
  </r>
  <r>
    <x v="3"/>
    <n v="15"/>
    <n v="75.733333333333334"/>
    <x v="1"/>
    <s v="USD"/>
    <n v="1374728400"/>
    <n v="1375765200"/>
    <b v="0"/>
    <b v="0"/>
    <s v="theater/plays"/>
    <x v="3"/>
    <x v="3"/>
  </r>
  <r>
    <x v="1"/>
    <n v="192"/>
    <n v="45.026041666666664"/>
    <x v="1"/>
    <s v="USD"/>
    <n v="1287810000"/>
    <n v="1289800800"/>
    <b v="0"/>
    <b v="0"/>
    <s v="music/electric music"/>
    <x v="1"/>
    <x v="5"/>
  </r>
  <r>
    <x v="1"/>
    <n v="26"/>
    <n v="73.615384615384613"/>
    <x v="0"/>
    <s v="CAD"/>
    <n v="1503723600"/>
    <n v="1504501200"/>
    <b v="0"/>
    <b v="0"/>
    <s v="theater/plays"/>
    <x v="3"/>
    <x v="3"/>
  </r>
  <r>
    <x v="1"/>
    <n v="723"/>
    <n v="56.991701244813278"/>
    <x v="1"/>
    <s v="USD"/>
    <n v="1484114400"/>
    <n v="1485669600"/>
    <b v="0"/>
    <b v="0"/>
    <s v="theater/plays"/>
    <x v="3"/>
    <x v="3"/>
  </r>
  <r>
    <x v="1"/>
    <n v="170"/>
    <n v="85.223529411764702"/>
    <x v="6"/>
    <s v="EUR"/>
    <n v="1461906000"/>
    <n v="1462770000"/>
    <b v="0"/>
    <b v="0"/>
    <s v="theater/plays"/>
    <x v="3"/>
    <x v="3"/>
  </r>
  <r>
    <x v="1"/>
    <n v="238"/>
    <n v="50.962184873949582"/>
    <x v="4"/>
    <s v="GBP"/>
    <n v="1379653200"/>
    <n v="1379739600"/>
    <b v="0"/>
    <b v="1"/>
    <s v="music/indie rock"/>
    <x v="1"/>
    <x v="7"/>
  </r>
  <r>
    <x v="1"/>
    <n v="55"/>
    <n v="63.563636363636363"/>
    <x v="1"/>
    <s v="USD"/>
    <n v="1401858000"/>
    <n v="1402722000"/>
    <b v="0"/>
    <b v="0"/>
    <s v="theater/plays"/>
    <x v="3"/>
    <x v="3"/>
  </r>
  <r>
    <x v="0"/>
    <n v="1198"/>
    <n v="80.999165275459092"/>
    <x v="1"/>
    <s v="USD"/>
    <n v="1367470800"/>
    <n v="1369285200"/>
    <b v="0"/>
    <b v="0"/>
    <s v="publishing/nonfiction"/>
    <x v="5"/>
    <x v="9"/>
  </r>
  <r>
    <x v="0"/>
    <n v="648"/>
    <n v="86.044753086419746"/>
    <x v="1"/>
    <s v="USD"/>
    <n v="1304658000"/>
    <n v="1304744400"/>
    <b v="1"/>
    <b v="1"/>
    <s v="theater/plays"/>
    <x v="3"/>
    <x v="3"/>
  </r>
  <r>
    <x v="1"/>
    <n v="128"/>
    <n v="90.0390625"/>
    <x v="2"/>
    <s v="AUD"/>
    <n v="1467954000"/>
    <n v="1468299600"/>
    <b v="0"/>
    <b v="0"/>
    <s v="photography/photography books"/>
    <x v="7"/>
    <x v="14"/>
  </r>
  <r>
    <x v="1"/>
    <n v="2144"/>
    <n v="74.006063432835816"/>
    <x v="1"/>
    <s v="USD"/>
    <n v="1473742800"/>
    <n v="1474174800"/>
    <b v="0"/>
    <b v="0"/>
    <s v="theater/plays"/>
    <x v="3"/>
    <x v="3"/>
  </r>
  <r>
    <x v="0"/>
    <n v="64"/>
    <n v="92.4375"/>
    <x v="1"/>
    <s v="USD"/>
    <n v="1523768400"/>
    <n v="1526014800"/>
    <b v="0"/>
    <b v="0"/>
    <s v="music/indie rock"/>
    <x v="1"/>
    <x v="7"/>
  </r>
  <r>
    <x v="1"/>
    <n v="2693"/>
    <n v="55.999257333828446"/>
    <x v="4"/>
    <s v="GBP"/>
    <n v="1437022800"/>
    <n v="1437454800"/>
    <b v="0"/>
    <b v="0"/>
    <s v="theater/plays"/>
    <x v="3"/>
    <x v="3"/>
  </r>
  <r>
    <x v="1"/>
    <n v="432"/>
    <n v="32.983796296296298"/>
    <x v="1"/>
    <s v="USD"/>
    <n v="1422165600"/>
    <n v="1422684000"/>
    <b v="0"/>
    <b v="0"/>
    <s v="photography/photography books"/>
    <x v="7"/>
    <x v="14"/>
  </r>
  <r>
    <x v="0"/>
    <n v="62"/>
    <n v="93.596774193548384"/>
    <x v="1"/>
    <s v="USD"/>
    <n v="1580104800"/>
    <n v="1581314400"/>
    <b v="0"/>
    <b v="0"/>
    <s v="theater/plays"/>
    <x v="3"/>
    <x v="3"/>
  </r>
  <r>
    <x v="1"/>
    <n v="189"/>
    <n v="69.867724867724874"/>
    <x v="1"/>
    <s v="USD"/>
    <n v="1285650000"/>
    <n v="1286427600"/>
    <b v="0"/>
    <b v="1"/>
    <s v="theater/plays"/>
    <x v="3"/>
    <x v="3"/>
  </r>
  <r>
    <x v="1"/>
    <n v="154"/>
    <n v="72.129870129870127"/>
    <x v="4"/>
    <s v="GBP"/>
    <n v="1276664400"/>
    <n v="1278738000"/>
    <b v="1"/>
    <b v="0"/>
    <s v="food/food trucks"/>
    <x v="0"/>
    <x v="0"/>
  </r>
  <r>
    <x v="1"/>
    <n v="96"/>
    <n v="30.041666666666668"/>
    <x v="1"/>
    <s v="USD"/>
    <n v="1286168400"/>
    <n v="1286427600"/>
    <b v="0"/>
    <b v="0"/>
    <s v="music/indie rock"/>
    <x v="1"/>
    <x v="7"/>
  </r>
  <r>
    <x v="0"/>
    <n v="750"/>
    <n v="73.968000000000004"/>
    <x v="1"/>
    <s v="USD"/>
    <n v="1467781200"/>
    <n v="1467954000"/>
    <b v="0"/>
    <b v="1"/>
    <s v="theater/plays"/>
    <x v="3"/>
    <x v="3"/>
  </r>
  <r>
    <x v="3"/>
    <n v="87"/>
    <n v="68.65517241379311"/>
    <x v="1"/>
    <s v="USD"/>
    <n v="1556686800"/>
    <n v="1557637200"/>
    <b v="0"/>
    <b v="1"/>
    <s v="theater/plays"/>
    <x v="3"/>
    <x v="3"/>
  </r>
  <r>
    <x v="1"/>
    <n v="3063"/>
    <n v="59.992164544564154"/>
    <x v="1"/>
    <s v="USD"/>
    <n v="1553576400"/>
    <n v="1553922000"/>
    <b v="0"/>
    <b v="0"/>
    <s v="theater/plays"/>
    <x v="3"/>
    <x v="3"/>
  </r>
  <r>
    <x v="2"/>
    <n v="278"/>
    <n v="111.15827338129496"/>
    <x v="1"/>
    <s v="USD"/>
    <n v="1414904400"/>
    <n v="1416463200"/>
    <b v="0"/>
    <b v="0"/>
    <s v="theater/plays"/>
    <x v="3"/>
    <x v="3"/>
  </r>
  <r>
    <x v="0"/>
    <n v="105"/>
    <n v="53.038095238095238"/>
    <x v="1"/>
    <s v="USD"/>
    <n v="1446876000"/>
    <n v="1447221600"/>
    <b v="0"/>
    <b v="0"/>
    <s v="film &amp; video/animation"/>
    <x v="4"/>
    <x v="10"/>
  </r>
  <r>
    <x v="3"/>
    <n v="1658"/>
    <n v="55.985524728588658"/>
    <x v="1"/>
    <s v="USD"/>
    <n v="1490418000"/>
    <n v="1491627600"/>
    <b v="0"/>
    <b v="0"/>
    <s v="film &amp; video/television"/>
    <x v="4"/>
    <x v="19"/>
  </r>
  <r>
    <x v="1"/>
    <n v="2266"/>
    <n v="69.986760812003524"/>
    <x v="1"/>
    <s v="USD"/>
    <n v="1360389600"/>
    <n v="1363150800"/>
    <b v="0"/>
    <b v="0"/>
    <s v="film &amp; video/television"/>
    <x v="4"/>
    <x v="19"/>
  </r>
  <r>
    <x v="0"/>
    <n v="2604"/>
    <n v="48.998079877112133"/>
    <x v="3"/>
    <s v="DKK"/>
    <n v="1326866400"/>
    <n v="1330754400"/>
    <b v="0"/>
    <b v="1"/>
    <s v="film &amp; video/animation"/>
    <x v="4"/>
    <x v="10"/>
  </r>
  <r>
    <x v="0"/>
    <n v="65"/>
    <n v="103.84615384615384"/>
    <x v="1"/>
    <s v="USD"/>
    <n v="1479103200"/>
    <n v="1479794400"/>
    <b v="0"/>
    <b v="0"/>
    <s v="theater/plays"/>
    <x v="3"/>
    <x v="3"/>
  </r>
  <r>
    <x v="0"/>
    <n v="94"/>
    <n v="99.127659574468083"/>
    <x v="1"/>
    <s v="USD"/>
    <n v="1280206800"/>
    <n v="1281243600"/>
    <b v="0"/>
    <b v="1"/>
    <s v="theater/plays"/>
    <x v="3"/>
    <x v="3"/>
  </r>
  <r>
    <x v="2"/>
    <n v="45"/>
    <n v="107.37777777777778"/>
    <x v="1"/>
    <s v="USD"/>
    <n v="1532754000"/>
    <n v="1532754000"/>
    <b v="0"/>
    <b v="1"/>
    <s v="film &amp; video/drama"/>
    <x v="4"/>
    <x v="6"/>
  </r>
  <r>
    <x v="0"/>
    <n v="257"/>
    <n v="76.922178988326849"/>
    <x v="1"/>
    <s v="USD"/>
    <n v="1453096800"/>
    <n v="1453356000"/>
    <b v="0"/>
    <b v="0"/>
    <s v="theater/plays"/>
    <x v="3"/>
    <x v="3"/>
  </r>
  <r>
    <x v="1"/>
    <n v="194"/>
    <n v="58.128865979381445"/>
    <x v="5"/>
    <s v="CHF"/>
    <n v="1487570400"/>
    <n v="1489986000"/>
    <b v="0"/>
    <b v="0"/>
    <s v="theater/plays"/>
    <x v="3"/>
    <x v="3"/>
  </r>
  <r>
    <x v="1"/>
    <n v="129"/>
    <n v="103.73643410852713"/>
    <x v="0"/>
    <s v="CAD"/>
    <n v="1545026400"/>
    <n v="1545804000"/>
    <b v="0"/>
    <b v="0"/>
    <s v="technology/wearables"/>
    <x v="2"/>
    <x v="8"/>
  </r>
  <r>
    <x v="1"/>
    <n v="375"/>
    <n v="87.962666666666664"/>
    <x v="1"/>
    <s v="USD"/>
    <n v="1488348000"/>
    <n v="1489899600"/>
    <b v="0"/>
    <b v="0"/>
    <s v="theater/plays"/>
    <x v="3"/>
    <x v="3"/>
  </r>
  <r>
    <x v="0"/>
    <n v="2928"/>
    <n v="28"/>
    <x v="0"/>
    <s v="CAD"/>
    <n v="1545112800"/>
    <n v="1546495200"/>
    <b v="0"/>
    <b v="0"/>
    <s v="theater/plays"/>
    <x v="3"/>
    <x v="3"/>
  </r>
  <r>
    <x v="0"/>
    <n v="4697"/>
    <n v="37.999361294443261"/>
    <x v="1"/>
    <s v="USD"/>
    <n v="1537938000"/>
    <n v="1539752400"/>
    <b v="0"/>
    <b v="1"/>
    <s v="music/rock"/>
    <x v="1"/>
    <x v="1"/>
  </r>
  <r>
    <x v="0"/>
    <n v="2915"/>
    <n v="29.999313893653515"/>
    <x v="1"/>
    <s v="USD"/>
    <n v="1363150800"/>
    <n v="1364101200"/>
    <b v="0"/>
    <b v="0"/>
    <s v="games/video games"/>
    <x v="6"/>
    <x v="11"/>
  </r>
  <r>
    <x v="0"/>
    <n v="18"/>
    <n v="103.5"/>
    <x v="1"/>
    <s v="USD"/>
    <n v="1523250000"/>
    <n v="1525323600"/>
    <b v="0"/>
    <b v="0"/>
    <s v="publishing/translations"/>
    <x v="5"/>
    <x v="18"/>
  </r>
  <r>
    <x v="3"/>
    <n v="723"/>
    <n v="85.994467496542185"/>
    <x v="1"/>
    <s v="USD"/>
    <n v="1499317200"/>
    <n v="1500872400"/>
    <b v="1"/>
    <b v="0"/>
    <s v="food/food trucks"/>
    <x v="0"/>
    <x v="0"/>
  </r>
  <r>
    <x v="0"/>
    <n v="602"/>
    <n v="98.011627906976742"/>
    <x v="5"/>
    <s v="CHF"/>
    <n v="1287550800"/>
    <n v="1288501200"/>
    <b v="1"/>
    <b v="1"/>
    <s v="theater/plays"/>
    <x v="3"/>
    <x v="3"/>
  </r>
  <r>
    <x v="0"/>
    <n v="1"/>
    <n v="2"/>
    <x v="1"/>
    <s v="USD"/>
    <n v="1404795600"/>
    <n v="1407128400"/>
    <b v="0"/>
    <b v="0"/>
    <s v="music/jazz"/>
    <x v="1"/>
    <x v="17"/>
  </r>
  <r>
    <x v="0"/>
    <n v="3868"/>
    <n v="44.994570837642193"/>
    <x v="6"/>
    <s v="EUR"/>
    <n v="1393048800"/>
    <n v="1394344800"/>
    <b v="0"/>
    <b v="0"/>
    <s v="film &amp; video/shorts"/>
    <x v="4"/>
    <x v="12"/>
  </r>
  <r>
    <x v="1"/>
    <n v="409"/>
    <n v="31.012224938875306"/>
    <x v="1"/>
    <s v="USD"/>
    <n v="1470373200"/>
    <n v="1474088400"/>
    <b v="0"/>
    <b v="0"/>
    <s v="technology/web"/>
    <x v="2"/>
    <x v="2"/>
  </r>
  <r>
    <x v="1"/>
    <n v="234"/>
    <n v="59.970085470085472"/>
    <x v="1"/>
    <s v="USD"/>
    <n v="1460091600"/>
    <n v="1460264400"/>
    <b v="0"/>
    <b v="0"/>
    <s v="technology/web"/>
    <x v="2"/>
    <x v="2"/>
  </r>
  <r>
    <x v="1"/>
    <n v="3016"/>
    <n v="58.9973474801061"/>
    <x v="1"/>
    <s v="USD"/>
    <n v="1440392400"/>
    <n v="1440824400"/>
    <b v="0"/>
    <b v="0"/>
    <s v="music/metal"/>
    <x v="1"/>
    <x v="16"/>
  </r>
  <r>
    <x v="1"/>
    <n v="264"/>
    <n v="50.045454545454547"/>
    <x v="1"/>
    <s v="USD"/>
    <n v="1488434400"/>
    <n v="1489554000"/>
    <b v="1"/>
    <b v="0"/>
    <s v="photography/photography books"/>
    <x v="7"/>
    <x v="14"/>
  </r>
  <r>
    <x v="0"/>
    <n v="504"/>
    <n v="98.966269841269835"/>
    <x v="2"/>
    <s v="AUD"/>
    <n v="1514440800"/>
    <n v="1514872800"/>
    <b v="0"/>
    <b v="0"/>
    <s v="food/food trucks"/>
    <x v="0"/>
    <x v="0"/>
  </r>
  <r>
    <x v="0"/>
    <n v="14"/>
    <n v="58.857142857142854"/>
    <x v="1"/>
    <s v="USD"/>
    <n v="1514354400"/>
    <n v="1515736800"/>
    <b v="0"/>
    <b v="0"/>
    <s v="film &amp; video/science fiction"/>
    <x v="4"/>
    <x v="22"/>
  </r>
  <r>
    <x v="3"/>
    <n v="390"/>
    <n v="81.010256410256417"/>
    <x v="1"/>
    <s v="USD"/>
    <n v="1440910800"/>
    <n v="1442898000"/>
    <b v="0"/>
    <b v="0"/>
    <s v="music/rock"/>
    <x v="1"/>
    <x v="1"/>
  </r>
  <r>
    <x v="0"/>
    <n v="750"/>
    <n v="76.013333333333335"/>
    <x v="4"/>
    <s v="GBP"/>
    <n v="1296108000"/>
    <n v="1296194400"/>
    <b v="0"/>
    <b v="0"/>
    <s v="film &amp; video/documentary"/>
    <x v="4"/>
    <x v="4"/>
  </r>
  <r>
    <x v="0"/>
    <n v="77"/>
    <n v="96.597402597402592"/>
    <x v="1"/>
    <s v="USD"/>
    <n v="1440133200"/>
    <n v="1440910800"/>
    <b v="1"/>
    <b v="0"/>
    <s v="theater/plays"/>
    <x v="3"/>
    <x v="3"/>
  </r>
  <r>
    <x v="0"/>
    <n v="752"/>
    <n v="76.957446808510639"/>
    <x v="3"/>
    <s v="DKK"/>
    <n v="1332910800"/>
    <n v="1335502800"/>
    <b v="0"/>
    <b v="0"/>
    <s v="music/jazz"/>
    <x v="1"/>
    <x v="17"/>
  </r>
  <r>
    <x v="0"/>
    <n v="131"/>
    <n v="67.984732824427482"/>
    <x v="1"/>
    <s v="USD"/>
    <n v="1544335200"/>
    <n v="1544680800"/>
    <b v="0"/>
    <b v="0"/>
    <s v="theater/plays"/>
    <x v="3"/>
    <x v="3"/>
  </r>
  <r>
    <x v="0"/>
    <n v="87"/>
    <n v="88.781609195402297"/>
    <x v="1"/>
    <s v="USD"/>
    <n v="1286427600"/>
    <n v="1288414800"/>
    <b v="0"/>
    <b v="0"/>
    <s v="theater/plays"/>
    <x v="3"/>
    <x v="3"/>
  </r>
  <r>
    <x v="0"/>
    <n v="1063"/>
    <n v="24.99623706491063"/>
    <x v="1"/>
    <s v="USD"/>
    <n v="1329717600"/>
    <n v="1330581600"/>
    <b v="0"/>
    <b v="0"/>
    <s v="music/jazz"/>
    <x v="1"/>
    <x v="17"/>
  </r>
  <r>
    <x v="1"/>
    <n v="272"/>
    <n v="44.922794117647058"/>
    <x v="1"/>
    <s v="USD"/>
    <n v="1310187600"/>
    <n v="1311397200"/>
    <b v="0"/>
    <b v="1"/>
    <s v="film &amp; video/documentary"/>
    <x v="4"/>
    <x v="4"/>
  </r>
  <r>
    <x v="3"/>
    <n v="25"/>
    <n v="79.400000000000006"/>
    <x v="1"/>
    <s v="USD"/>
    <n v="1377838800"/>
    <n v="1378357200"/>
    <b v="0"/>
    <b v="1"/>
    <s v="theater/plays"/>
    <x v="3"/>
    <x v="3"/>
  </r>
  <r>
    <x v="1"/>
    <n v="419"/>
    <n v="29.009546539379475"/>
    <x v="1"/>
    <s v="USD"/>
    <n v="1410325200"/>
    <n v="1411102800"/>
    <b v="0"/>
    <b v="0"/>
    <s v="journalism/audio"/>
    <x v="8"/>
    <x v="23"/>
  </r>
  <r>
    <x v="0"/>
    <n v="76"/>
    <n v="73.59210526315789"/>
    <x v="1"/>
    <s v="USD"/>
    <n v="1343797200"/>
    <n v="1344834000"/>
    <b v="0"/>
    <b v="0"/>
    <s v="theater/plays"/>
    <x v="3"/>
    <x v="3"/>
  </r>
  <r>
    <x v="1"/>
    <n v="1621"/>
    <n v="107.97038864898211"/>
    <x v="6"/>
    <s v="EUR"/>
    <n v="1498453200"/>
    <n v="1499230800"/>
    <b v="0"/>
    <b v="0"/>
    <s v="theater/plays"/>
    <x v="3"/>
    <x v="3"/>
  </r>
  <r>
    <x v="1"/>
    <n v="1101"/>
    <n v="68.987284287011803"/>
    <x v="1"/>
    <s v="USD"/>
    <n v="1456380000"/>
    <n v="1457416800"/>
    <b v="0"/>
    <b v="0"/>
    <s v="music/indie rock"/>
    <x v="1"/>
    <x v="7"/>
  </r>
  <r>
    <x v="1"/>
    <n v="1073"/>
    <n v="111.02236719478098"/>
    <x v="1"/>
    <s v="USD"/>
    <n v="1280552400"/>
    <n v="1280898000"/>
    <b v="0"/>
    <b v="1"/>
    <s v="theater/plays"/>
    <x v="3"/>
    <x v="3"/>
  </r>
  <r>
    <x v="0"/>
    <n v="4428"/>
    <n v="24.997515808491418"/>
    <x v="2"/>
    <s v="AUD"/>
    <n v="1521608400"/>
    <n v="1522472400"/>
    <b v="0"/>
    <b v="0"/>
    <s v="theater/plays"/>
    <x v="3"/>
    <x v="3"/>
  </r>
  <r>
    <x v="0"/>
    <n v="58"/>
    <n v="42.155172413793103"/>
    <x v="6"/>
    <s v="EUR"/>
    <n v="1460696400"/>
    <n v="1462510800"/>
    <b v="0"/>
    <b v="0"/>
    <s v="music/indie rock"/>
    <x v="1"/>
    <x v="7"/>
  </r>
  <r>
    <x v="3"/>
    <n v="1218"/>
    <n v="47.003284072249592"/>
    <x v="1"/>
    <s v="USD"/>
    <n v="1313730000"/>
    <n v="1317790800"/>
    <b v="0"/>
    <b v="0"/>
    <s v="photography/photography books"/>
    <x v="7"/>
    <x v="14"/>
  </r>
  <r>
    <x v="1"/>
    <n v="331"/>
    <n v="36.0392749244713"/>
    <x v="1"/>
    <s v="USD"/>
    <n v="1568178000"/>
    <n v="1568782800"/>
    <b v="0"/>
    <b v="0"/>
    <s v="journalism/audio"/>
    <x v="8"/>
    <x v="23"/>
  </r>
  <r>
    <x v="1"/>
    <n v="1170"/>
    <n v="101.03760683760684"/>
    <x v="1"/>
    <s v="USD"/>
    <n v="1348635600"/>
    <n v="1349413200"/>
    <b v="0"/>
    <b v="0"/>
    <s v="photography/photography books"/>
    <x v="7"/>
    <x v="14"/>
  </r>
  <r>
    <x v="0"/>
    <n v="111"/>
    <n v="39.927927927927925"/>
    <x v="1"/>
    <s v="USD"/>
    <n v="1468126800"/>
    <n v="1472446800"/>
    <b v="0"/>
    <b v="0"/>
    <s v="publishing/fiction"/>
    <x v="5"/>
    <x v="13"/>
  </r>
  <r>
    <x v="3"/>
    <n v="215"/>
    <n v="83.158139534883716"/>
    <x v="1"/>
    <s v="USD"/>
    <n v="1547877600"/>
    <n v="1548050400"/>
    <b v="0"/>
    <b v="0"/>
    <s v="film &amp; video/drama"/>
    <x v="4"/>
    <x v="6"/>
  </r>
  <r>
    <x v="1"/>
    <n v="363"/>
    <n v="39.97520661157025"/>
    <x v="1"/>
    <s v="USD"/>
    <n v="1571374800"/>
    <n v="1571806800"/>
    <b v="0"/>
    <b v="1"/>
    <s v="food/food trucks"/>
    <x v="0"/>
    <x v="0"/>
  </r>
  <r>
    <x v="0"/>
    <n v="2955"/>
    <n v="47.993908629441627"/>
    <x v="1"/>
    <s v="USD"/>
    <n v="1576303200"/>
    <n v="1576476000"/>
    <b v="0"/>
    <b v="1"/>
    <s v="games/mobile games"/>
    <x v="6"/>
    <x v="20"/>
  </r>
  <r>
    <x v="0"/>
    <n v="1657"/>
    <n v="95.978877489438744"/>
    <x v="1"/>
    <s v="USD"/>
    <n v="1324447200"/>
    <n v="1324965600"/>
    <b v="0"/>
    <b v="0"/>
    <s v="theater/plays"/>
    <x v="3"/>
    <x v="3"/>
  </r>
  <r>
    <x v="1"/>
    <n v="103"/>
    <n v="78.728155339805824"/>
    <x v="1"/>
    <s v="USD"/>
    <n v="1386741600"/>
    <n v="1387519200"/>
    <b v="0"/>
    <b v="0"/>
    <s v="theater/plays"/>
    <x v="3"/>
    <x v="3"/>
  </r>
  <r>
    <x v="1"/>
    <n v="147"/>
    <n v="56.081632653061227"/>
    <x v="1"/>
    <s v="USD"/>
    <n v="1537074000"/>
    <n v="1537246800"/>
    <b v="0"/>
    <b v="0"/>
    <s v="theater/plays"/>
    <x v="3"/>
    <x v="3"/>
  </r>
  <r>
    <x v="1"/>
    <n v="110"/>
    <n v="69.090909090909093"/>
    <x v="0"/>
    <s v="CAD"/>
    <n v="1277787600"/>
    <n v="1279515600"/>
    <b v="0"/>
    <b v="0"/>
    <s v="publishing/nonfiction"/>
    <x v="5"/>
    <x v="9"/>
  </r>
  <r>
    <x v="0"/>
    <n v="926"/>
    <n v="102.05291576673866"/>
    <x v="0"/>
    <s v="CAD"/>
    <n v="1440306000"/>
    <n v="1442379600"/>
    <b v="0"/>
    <b v="0"/>
    <s v="theater/plays"/>
    <x v="3"/>
    <x v="3"/>
  </r>
  <r>
    <x v="1"/>
    <n v="134"/>
    <n v="107.32089552238806"/>
    <x v="1"/>
    <s v="USD"/>
    <n v="1522126800"/>
    <n v="1523077200"/>
    <b v="0"/>
    <b v="0"/>
    <s v="technology/wearables"/>
    <x v="2"/>
    <x v="8"/>
  </r>
  <r>
    <x v="1"/>
    <n v="269"/>
    <n v="51.970260223048328"/>
    <x v="1"/>
    <s v="USD"/>
    <n v="1489298400"/>
    <n v="1489554000"/>
    <b v="0"/>
    <b v="0"/>
    <s v="theater/plays"/>
    <x v="3"/>
    <x v="3"/>
  </r>
  <r>
    <x v="1"/>
    <n v="175"/>
    <n v="71.137142857142862"/>
    <x v="1"/>
    <s v="USD"/>
    <n v="1547100000"/>
    <n v="1548482400"/>
    <b v="0"/>
    <b v="1"/>
    <s v="film &amp; video/television"/>
    <x v="4"/>
    <x v="19"/>
  </r>
  <r>
    <x v="1"/>
    <n v="69"/>
    <n v="106.49275362318841"/>
    <x v="1"/>
    <s v="USD"/>
    <n v="1383022800"/>
    <n v="1384063200"/>
    <b v="0"/>
    <b v="0"/>
    <s v="technology/web"/>
    <x v="2"/>
    <x v="2"/>
  </r>
  <r>
    <x v="1"/>
    <n v="190"/>
    <n v="42.93684210526316"/>
    <x v="1"/>
    <s v="USD"/>
    <n v="1322373600"/>
    <n v="1322892000"/>
    <b v="0"/>
    <b v="1"/>
    <s v="film &amp; video/documentary"/>
    <x v="4"/>
    <x v="4"/>
  </r>
  <r>
    <x v="1"/>
    <n v="237"/>
    <n v="30.037974683544302"/>
    <x v="1"/>
    <s v="USD"/>
    <n v="1349240400"/>
    <n v="1350709200"/>
    <b v="1"/>
    <b v="1"/>
    <s v="film &amp; video/documentary"/>
    <x v="4"/>
    <x v="4"/>
  </r>
  <r>
    <x v="0"/>
    <n v="77"/>
    <n v="70.623376623376629"/>
    <x v="4"/>
    <s v="GBP"/>
    <n v="1562648400"/>
    <n v="1564203600"/>
    <b v="0"/>
    <b v="0"/>
    <s v="music/rock"/>
    <x v="1"/>
    <x v="1"/>
  </r>
  <r>
    <x v="0"/>
    <n v="1748"/>
    <n v="66.016018306636155"/>
    <x v="1"/>
    <s v="USD"/>
    <n v="1508216400"/>
    <n v="1509685200"/>
    <b v="0"/>
    <b v="0"/>
    <s v="theater/plays"/>
    <x v="3"/>
    <x v="3"/>
  </r>
  <r>
    <x v="0"/>
    <n v="79"/>
    <n v="96.911392405063296"/>
    <x v="1"/>
    <s v="USD"/>
    <n v="1511762400"/>
    <n v="1514959200"/>
    <b v="0"/>
    <b v="0"/>
    <s v="theater/plays"/>
    <x v="3"/>
    <x v="3"/>
  </r>
  <r>
    <x v="1"/>
    <n v="196"/>
    <n v="62.867346938775512"/>
    <x v="6"/>
    <s v="EUR"/>
    <n v="1447480800"/>
    <n v="1448863200"/>
    <b v="1"/>
    <b v="0"/>
    <s v="music/rock"/>
    <x v="1"/>
    <x v="1"/>
  </r>
  <r>
    <x v="0"/>
    <n v="889"/>
    <n v="108.98537682789652"/>
    <x v="1"/>
    <s v="USD"/>
    <n v="1429506000"/>
    <n v="1429592400"/>
    <b v="0"/>
    <b v="1"/>
    <s v="theater/plays"/>
    <x v="3"/>
    <x v="3"/>
  </r>
  <r>
    <x v="1"/>
    <n v="7295"/>
    <n v="26.999314599040439"/>
    <x v="1"/>
    <s v="USD"/>
    <n v="1522472400"/>
    <n v="1522645200"/>
    <b v="0"/>
    <b v="0"/>
    <s v="music/electric music"/>
    <x v="1"/>
    <x v="5"/>
  </r>
  <r>
    <x v="1"/>
    <n v="2893"/>
    <n v="65.004147943311438"/>
    <x v="0"/>
    <s v="CAD"/>
    <n v="1322114400"/>
    <n v="1323324000"/>
    <b v="0"/>
    <b v="0"/>
    <s v="technology/wearables"/>
    <x v="2"/>
    <x v="8"/>
  </r>
  <r>
    <x v="0"/>
    <n v="56"/>
    <n v="111.51785714285714"/>
    <x v="1"/>
    <s v="USD"/>
    <n v="1561438800"/>
    <n v="1561525200"/>
    <b v="0"/>
    <b v="0"/>
    <s v="film &amp; video/drama"/>
    <x v="4"/>
    <x v="6"/>
  </r>
  <r>
    <x v="0"/>
    <n v="1"/>
    <n v="3"/>
    <x v="1"/>
    <s v="USD"/>
    <n v="1264399200"/>
    <n v="1265695200"/>
    <b v="0"/>
    <b v="0"/>
    <s v="technology/wearables"/>
    <x v="2"/>
    <x v="8"/>
  </r>
  <r>
    <x v="1"/>
    <n v="820"/>
    <n v="110.99268292682927"/>
    <x v="1"/>
    <s v="USD"/>
    <n v="1301202000"/>
    <n v="1301806800"/>
    <b v="1"/>
    <b v="0"/>
    <s v="theater/plays"/>
    <x v="3"/>
    <x v="3"/>
  </r>
  <r>
    <x v="0"/>
    <n v="83"/>
    <n v="56.746987951807228"/>
    <x v="1"/>
    <s v="USD"/>
    <n v="1374469200"/>
    <n v="1374901200"/>
    <b v="0"/>
    <b v="0"/>
    <s v="technology/wearables"/>
    <x v="2"/>
    <x v="8"/>
  </r>
  <r>
    <x v="1"/>
    <n v="2038"/>
    <n v="97.020608439646708"/>
    <x v="1"/>
    <s v="USD"/>
    <n v="1334984400"/>
    <n v="1336453200"/>
    <b v="1"/>
    <b v="1"/>
    <s v="publishing/translations"/>
    <x v="5"/>
    <x v="18"/>
  </r>
  <r>
    <x v="1"/>
    <n v="116"/>
    <n v="92.08620689655173"/>
    <x v="1"/>
    <s v="USD"/>
    <n v="1467608400"/>
    <n v="1468904400"/>
    <b v="0"/>
    <b v="0"/>
    <s v="film &amp; video/animation"/>
    <x v="4"/>
    <x v="10"/>
  </r>
  <r>
    <x v="0"/>
    <n v="2025"/>
    <n v="82.986666666666665"/>
    <x v="4"/>
    <s v="GBP"/>
    <n v="1386741600"/>
    <n v="1387087200"/>
    <b v="0"/>
    <b v="0"/>
    <s v="publishing/nonfiction"/>
    <x v="5"/>
    <x v="9"/>
  </r>
  <r>
    <x v="1"/>
    <n v="1345"/>
    <n v="103.03791821561339"/>
    <x v="2"/>
    <s v="AUD"/>
    <n v="1546754400"/>
    <n v="1547445600"/>
    <b v="0"/>
    <b v="1"/>
    <s v="technology/web"/>
    <x v="2"/>
    <x v="2"/>
  </r>
  <r>
    <x v="1"/>
    <n v="168"/>
    <n v="68.922619047619051"/>
    <x v="1"/>
    <s v="USD"/>
    <n v="1544248800"/>
    <n v="1547359200"/>
    <b v="0"/>
    <b v="0"/>
    <s v="film &amp; video/drama"/>
    <x v="4"/>
    <x v="6"/>
  </r>
  <r>
    <x v="1"/>
    <n v="137"/>
    <n v="87.737226277372258"/>
    <x v="5"/>
    <s v="CHF"/>
    <n v="1495429200"/>
    <n v="1496293200"/>
    <b v="0"/>
    <b v="0"/>
    <s v="theater/plays"/>
    <x v="3"/>
    <x v="3"/>
  </r>
  <r>
    <x v="1"/>
    <n v="186"/>
    <n v="75.021505376344081"/>
    <x v="6"/>
    <s v="EUR"/>
    <n v="1334811600"/>
    <n v="1335416400"/>
    <b v="0"/>
    <b v="0"/>
    <s v="theater/plays"/>
    <x v="3"/>
    <x v="3"/>
  </r>
  <r>
    <x v="1"/>
    <n v="125"/>
    <n v="50.863999999999997"/>
    <x v="1"/>
    <s v="USD"/>
    <n v="1531544400"/>
    <n v="1532149200"/>
    <b v="0"/>
    <b v="1"/>
    <s v="theater/plays"/>
    <x v="3"/>
    <x v="3"/>
  </r>
  <r>
    <x v="0"/>
    <n v="14"/>
    <n v="90"/>
    <x v="6"/>
    <s v="EUR"/>
    <n v="1453615200"/>
    <n v="1453788000"/>
    <b v="1"/>
    <b v="1"/>
    <s v="theater/plays"/>
    <x v="3"/>
    <x v="3"/>
  </r>
  <r>
    <x v="1"/>
    <n v="202"/>
    <n v="72.896039603960389"/>
    <x v="1"/>
    <s v="USD"/>
    <n v="1467954000"/>
    <n v="1471496400"/>
    <b v="0"/>
    <b v="0"/>
    <s v="theater/plays"/>
    <x v="3"/>
    <x v="3"/>
  </r>
  <r>
    <x v="1"/>
    <n v="103"/>
    <n v="108.48543689320388"/>
    <x v="1"/>
    <s v="USD"/>
    <n v="1471842000"/>
    <n v="1472878800"/>
    <b v="0"/>
    <b v="0"/>
    <s v="publishing/radio &amp; podcasts"/>
    <x v="5"/>
    <x v="15"/>
  </r>
  <r>
    <x v="1"/>
    <n v="1785"/>
    <n v="101.98095238095237"/>
    <x v="1"/>
    <s v="USD"/>
    <n v="1408424400"/>
    <n v="1408510800"/>
    <b v="0"/>
    <b v="0"/>
    <s v="music/rock"/>
    <x v="1"/>
    <x v="1"/>
  </r>
  <r>
    <x v="0"/>
    <n v="656"/>
    <n v="44.009146341463413"/>
    <x v="1"/>
    <s v="USD"/>
    <n v="1281157200"/>
    <n v="1281589200"/>
    <b v="0"/>
    <b v="0"/>
    <s v="games/mobile games"/>
    <x v="6"/>
    <x v="20"/>
  </r>
  <r>
    <x v="1"/>
    <n v="157"/>
    <n v="65.942675159235662"/>
    <x v="1"/>
    <s v="USD"/>
    <n v="1373432400"/>
    <n v="1375851600"/>
    <b v="0"/>
    <b v="1"/>
    <s v="theater/plays"/>
    <x v="3"/>
    <x v="3"/>
  </r>
  <r>
    <x v="1"/>
    <n v="555"/>
    <n v="24.987387387387386"/>
    <x v="1"/>
    <s v="USD"/>
    <n v="1313989200"/>
    <n v="1315803600"/>
    <b v="0"/>
    <b v="0"/>
    <s v="film &amp; video/documentary"/>
    <x v="4"/>
    <x v="4"/>
  </r>
  <r>
    <x v="1"/>
    <n v="297"/>
    <n v="28.003367003367003"/>
    <x v="1"/>
    <s v="USD"/>
    <n v="1371445200"/>
    <n v="1373691600"/>
    <b v="0"/>
    <b v="0"/>
    <s v="technology/wearables"/>
    <x v="2"/>
    <x v="8"/>
  </r>
  <r>
    <x v="1"/>
    <n v="123"/>
    <n v="85.829268292682926"/>
    <x v="1"/>
    <s v="USD"/>
    <n v="1338267600"/>
    <n v="1339218000"/>
    <b v="0"/>
    <b v="0"/>
    <s v="publishing/fiction"/>
    <x v="5"/>
    <x v="13"/>
  </r>
  <r>
    <x v="3"/>
    <n v="38"/>
    <n v="84.921052631578945"/>
    <x v="3"/>
    <s v="DKK"/>
    <n v="1519192800"/>
    <n v="1520402400"/>
    <b v="0"/>
    <b v="1"/>
    <s v="theater/plays"/>
    <x v="3"/>
    <x v="3"/>
  </r>
  <r>
    <x v="3"/>
    <n v="60"/>
    <n v="90.483333333333334"/>
    <x v="1"/>
    <s v="USD"/>
    <n v="1522818000"/>
    <n v="1523336400"/>
    <b v="0"/>
    <b v="0"/>
    <s v="music/rock"/>
    <x v="1"/>
    <x v="1"/>
  </r>
  <r>
    <x v="1"/>
    <n v="3036"/>
    <n v="25.00197628458498"/>
    <x v="1"/>
    <s v="USD"/>
    <n v="1509948000"/>
    <n v="1512280800"/>
    <b v="0"/>
    <b v="0"/>
    <s v="film &amp; video/documentary"/>
    <x v="4"/>
    <x v="4"/>
  </r>
  <r>
    <x v="1"/>
    <n v="144"/>
    <n v="92.013888888888886"/>
    <x v="2"/>
    <s v="AUD"/>
    <n v="1456898400"/>
    <n v="1458709200"/>
    <b v="0"/>
    <b v="0"/>
    <s v="theater/plays"/>
    <x v="3"/>
    <x v="3"/>
  </r>
  <r>
    <x v="1"/>
    <n v="121"/>
    <n v="93.066115702479337"/>
    <x v="4"/>
    <s v="GBP"/>
    <n v="1413954000"/>
    <n v="1414126800"/>
    <b v="0"/>
    <b v="1"/>
    <s v="theater/plays"/>
    <x v="3"/>
    <x v="3"/>
  </r>
  <r>
    <x v="0"/>
    <n v="1596"/>
    <n v="61.008145363408524"/>
    <x v="1"/>
    <s v="USD"/>
    <n v="1416031200"/>
    <n v="1416204000"/>
    <b v="0"/>
    <b v="0"/>
    <s v="games/mobile games"/>
    <x v="6"/>
    <x v="20"/>
  </r>
  <r>
    <x v="3"/>
    <n v="524"/>
    <n v="92.036259541984734"/>
    <x v="1"/>
    <s v="USD"/>
    <n v="1287982800"/>
    <n v="1288501200"/>
    <b v="0"/>
    <b v="1"/>
    <s v="theater/plays"/>
    <x v="3"/>
    <x v="3"/>
  </r>
  <r>
    <x v="1"/>
    <n v="181"/>
    <n v="81.132596685082873"/>
    <x v="1"/>
    <s v="USD"/>
    <n v="1547964000"/>
    <n v="1552971600"/>
    <b v="0"/>
    <b v="0"/>
    <s v="technology/web"/>
    <x v="2"/>
    <x v="2"/>
  </r>
  <r>
    <x v="0"/>
    <n v="10"/>
    <n v="73.5"/>
    <x v="1"/>
    <s v="USD"/>
    <n v="1464152400"/>
    <n v="1465102800"/>
    <b v="0"/>
    <b v="0"/>
    <s v="theater/plays"/>
    <x v="3"/>
    <x v="3"/>
  </r>
  <r>
    <x v="1"/>
    <n v="122"/>
    <n v="85.221311475409834"/>
    <x v="1"/>
    <s v="USD"/>
    <n v="1359957600"/>
    <n v="1360130400"/>
    <b v="0"/>
    <b v="0"/>
    <s v="film &amp; video/drama"/>
    <x v="4"/>
    <x v="6"/>
  </r>
  <r>
    <x v="1"/>
    <n v="1071"/>
    <n v="110.96825396825396"/>
    <x v="0"/>
    <s v="CAD"/>
    <n v="1432357200"/>
    <n v="1432875600"/>
    <b v="0"/>
    <b v="0"/>
    <s v="technology/wearables"/>
    <x v="2"/>
    <x v="8"/>
  </r>
  <r>
    <x v="3"/>
    <n v="219"/>
    <n v="32.968036529680369"/>
    <x v="1"/>
    <s v="USD"/>
    <n v="1500786000"/>
    <n v="1500872400"/>
    <b v="0"/>
    <b v="0"/>
    <s v="technology/web"/>
    <x v="2"/>
    <x v="2"/>
  </r>
  <r>
    <x v="0"/>
    <n v="1121"/>
    <n v="96.005352363960753"/>
    <x v="1"/>
    <s v="USD"/>
    <n v="1490158800"/>
    <n v="1492146000"/>
    <b v="0"/>
    <b v="1"/>
    <s v="music/rock"/>
    <x v="1"/>
    <x v="1"/>
  </r>
  <r>
    <x v="1"/>
    <n v="980"/>
    <n v="84.96632653061225"/>
    <x v="1"/>
    <s v="USD"/>
    <n v="1406178000"/>
    <n v="1407301200"/>
    <b v="0"/>
    <b v="0"/>
    <s v="music/metal"/>
    <x v="1"/>
    <x v="16"/>
  </r>
  <r>
    <x v="1"/>
    <n v="536"/>
    <n v="25.007462686567163"/>
    <x v="1"/>
    <s v="USD"/>
    <n v="1485583200"/>
    <n v="1486620000"/>
    <b v="0"/>
    <b v="1"/>
    <s v="theater/plays"/>
    <x v="3"/>
    <x v="3"/>
  </r>
  <r>
    <x v="1"/>
    <n v="1991"/>
    <n v="65.998995479658461"/>
    <x v="1"/>
    <s v="USD"/>
    <n v="1459314000"/>
    <n v="1459918800"/>
    <b v="0"/>
    <b v="0"/>
    <s v="photography/photography books"/>
    <x v="7"/>
    <x v="14"/>
  </r>
  <r>
    <x v="3"/>
    <n v="29"/>
    <n v="87.34482758620689"/>
    <x v="1"/>
    <s v="USD"/>
    <n v="1424412000"/>
    <n v="1424757600"/>
    <b v="0"/>
    <b v="0"/>
    <s v="publishing/nonfiction"/>
    <x v="5"/>
    <x v="9"/>
  </r>
  <r>
    <x v="1"/>
    <n v="180"/>
    <n v="27.933333333333334"/>
    <x v="1"/>
    <s v="USD"/>
    <n v="1478844000"/>
    <n v="1479880800"/>
    <b v="0"/>
    <b v="0"/>
    <s v="music/indie rock"/>
    <x v="1"/>
    <x v="7"/>
  </r>
  <r>
    <x v="0"/>
    <n v="15"/>
    <n v="103.8"/>
    <x v="1"/>
    <s v="USD"/>
    <n v="1416117600"/>
    <n v="1418018400"/>
    <b v="0"/>
    <b v="1"/>
    <s v="theater/plays"/>
    <x v="3"/>
    <x v="3"/>
  </r>
  <r>
    <x v="0"/>
    <n v="191"/>
    <n v="31.937172774869111"/>
    <x v="1"/>
    <s v="USD"/>
    <n v="1340946000"/>
    <n v="1341032400"/>
    <b v="0"/>
    <b v="0"/>
    <s v="music/indie rock"/>
    <x v="1"/>
    <x v="7"/>
  </r>
  <r>
    <x v="0"/>
    <n v="16"/>
    <n v="99.5"/>
    <x v="1"/>
    <s v="USD"/>
    <n v="1486101600"/>
    <n v="1486360800"/>
    <b v="0"/>
    <b v="0"/>
    <s v="theater/plays"/>
    <x v="3"/>
    <x v="3"/>
  </r>
  <r>
    <x v="1"/>
    <n v="130"/>
    <n v="108.84615384615384"/>
    <x v="1"/>
    <s v="USD"/>
    <n v="1274590800"/>
    <n v="1274677200"/>
    <b v="0"/>
    <b v="0"/>
    <s v="theater/plays"/>
    <x v="3"/>
    <x v="3"/>
  </r>
  <r>
    <x v="1"/>
    <n v="122"/>
    <n v="110.76229508196721"/>
    <x v="1"/>
    <s v="USD"/>
    <n v="1263880800"/>
    <n v="1267509600"/>
    <b v="0"/>
    <b v="0"/>
    <s v="music/electric music"/>
    <x v="1"/>
    <x v="5"/>
  </r>
  <r>
    <x v="0"/>
    <n v="17"/>
    <n v="29.647058823529413"/>
    <x v="1"/>
    <s v="USD"/>
    <n v="1445403600"/>
    <n v="1445922000"/>
    <b v="0"/>
    <b v="1"/>
    <s v="theater/plays"/>
    <x v="3"/>
    <x v="3"/>
  </r>
  <r>
    <x v="1"/>
    <n v="140"/>
    <n v="101.71428571428571"/>
    <x v="1"/>
    <s v="USD"/>
    <n v="1533877200"/>
    <n v="1534050000"/>
    <b v="0"/>
    <b v="1"/>
    <s v="theater/plays"/>
    <x v="3"/>
    <x v="3"/>
  </r>
  <r>
    <x v="0"/>
    <n v="34"/>
    <n v="61.5"/>
    <x v="1"/>
    <s v="USD"/>
    <n v="1275195600"/>
    <n v="1277528400"/>
    <b v="0"/>
    <b v="0"/>
    <s v="technology/wearables"/>
    <x v="2"/>
    <x v="8"/>
  </r>
  <r>
    <x v="1"/>
    <n v="3388"/>
    <n v="35"/>
    <x v="1"/>
    <s v="USD"/>
    <n v="1318136400"/>
    <n v="1318568400"/>
    <b v="0"/>
    <b v="0"/>
    <s v="technology/web"/>
    <x v="2"/>
    <x v="2"/>
  </r>
  <r>
    <x v="1"/>
    <n v="280"/>
    <n v="40.049999999999997"/>
    <x v="1"/>
    <s v="USD"/>
    <n v="1283403600"/>
    <n v="1284354000"/>
    <b v="0"/>
    <b v="0"/>
    <s v="theater/plays"/>
    <x v="3"/>
    <x v="3"/>
  </r>
  <r>
    <x v="3"/>
    <n v="614"/>
    <n v="110.97231270358306"/>
    <x v="1"/>
    <s v="USD"/>
    <n v="1267423200"/>
    <n v="1269579600"/>
    <b v="0"/>
    <b v="1"/>
    <s v="film &amp; video/animation"/>
    <x v="4"/>
    <x v="10"/>
  </r>
  <r>
    <x v="1"/>
    <n v="366"/>
    <n v="36.959016393442624"/>
    <x v="6"/>
    <s v="EUR"/>
    <n v="1412744400"/>
    <n v="1413781200"/>
    <b v="0"/>
    <b v="1"/>
    <s v="technology/wearables"/>
    <x v="2"/>
    <x v="8"/>
  </r>
  <r>
    <x v="0"/>
    <n v="1"/>
    <n v="1"/>
    <x v="4"/>
    <s v="GBP"/>
    <n v="1277960400"/>
    <n v="1280120400"/>
    <b v="0"/>
    <b v="0"/>
    <s v="music/electric music"/>
    <x v="1"/>
    <x v="5"/>
  </r>
  <r>
    <x v="1"/>
    <n v="270"/>
    <n v="30.974074074074075"/>
    <x v="1"/>
    <s v="USD"/>
    <n v="1458190800"/>
    <n v="1459486800"/>
    <b v="1"/>
    <b v="1"/>
    <s v="publishing/nonfiction"/>
    <x v="5"/>
    <x v="9"/>
  </r>
  <r>
    <x v="3"/>
    <n v="114"/>
    <n v="47.035087719298247"/>
    <x v="1"/>
    <s v="USD"/>
    <n v="1280984400"/>
    <n v="1282539600"/>
    <b v="0"/>
    <b v="1"/>
    <s v="theater/plays"/>
    <x v="3"/>
    <x v="3"/>
  </r>
  <r>
    <x v="1"/>
    <n v="137"/>
    <n v="88.065693430656935"/>
    <x v="1"/>
    <s v="USD"/>
    <n v="1274590800"/>
    <n v="1275886800"/>
    <b v="0"/>
    <b v="0"/>
    <s v="photography/photography books"/>
    <x v="7"/>
    <x v="14"/>
  </r>
  <r>
    <x v="1"/>
    <n v="3205"/>
    <n v="37.005616224648989"/>
    <x v="1"/>
    <s v="USD"/>
    <n v="1351400400"/>
    <n v="1355983200"/>
    <b v="0"/>
    <b v="0"/>
    <s v="theater/plays"/>
    <x v="3"/>
    <x v="3"/>
  </r>
  <r>
    <x v="1"/>
    <n v="288"/>
    <n v="26.027777777777779"/>
    <x v="3"/>
    <s v="DKK"/>
    <n v="1514354400"/>
    <n v="1515391200"/>
    <b v="0"/>
    <b v="1"/>
    <s v="theater/plays"/>
    <x v="3"/>
    <x v="3"/>
  </r>
  <r>
    <x v="1"/>
    <n v="148"/>
    <n v="67.817567567567565"/>
    <x v="1"/>
    <s v="USD"/>
    <n v="1421733600"/>
    <n v="1422252000"/>
    <b v="0"/>
    <b v="0"/>
    <s v="theater/plays"/>
    <x v="3"/>
    <x v="3"/>
  </r>
  <r>
    <x v="1"/>
    <n v="114"/>
    <n v="49.964912280701753"/>
    <x v="1"/>
    <s v="USD"/>
    <n v="1305176400"/>
    <n v="1305522000"/>
    <b v="0"/>
    <b v="0"/>
    <s v="film &amp; video/drama"/>
    <x v="4"/>
    <x v="6"/>
  </r>
  <r>
    <x v="1"/>
    <n v="1518"/>
    <n v="110.01646903820817"/>
    <x v="0"/>
    <s v="CAD"/>
    <n v="1414126800"/>
    <n v="1414904400"/>
    <b v="0"/>
    <b v="0"/>
    <s v="music/rock"/>
    <x v="1"/>
    <x v="1"/>
  </r>
  <r>
    <x v="0"/>
    <n v="1274"/>
    <n v="89.964678178963894"/>
    <x v="1"/>
    <s v="USD"/>
    <n v="1517810400"/>
    <n v="1520402400"/>
    <b v="0"/>
    <b v="0"/>
    <s v="music/electric music"/>
    <x v="1"/>
    <x v="5"/>
  </r>
  <r>
    <x v="0"/>
    <n v="210"/>
    <n v="79.009523809523813"/>
    <x v="6"/>
    <s v="EUR"/>
    <n v="1564635600"/>
    <n v="1567141200"/>
    <b v="0"/>
    <b v="1"/>
    <s v="games/video games"/>
    <x v="6"/>
    <x v="11"/>
  </r>
  <r>
    <x v="1"/>
    <n v="166"/>
    <n v="86.867469879518069"/>
    <x v="1"/>
    <s v="USD"/>
    <n v="1500699600"/>
    <n v="1501131600"/>
    <b v="0"/>
    <b v="0"/>
    <s v="music/rock"/>
    <x v="1"/>
    <x v="1"/>
  </r>
  <r>
    <x v="1"/>
    <n v="100"/>
    <n v="62.04"/>
    <x v="2"/>
    <s v="AUD"/>
    <n v="1354082400"/>
    <n v="1355032800"/>
    <b v="0"/>
    <b v="0"/>
    <s v="music/jazz"/>
    <x v="1"/>
    <x v="17"/>
  </r>
  <r>
    <x v="1"/>
    <n v="235"/>
    <n v="26.970212765957445"/>
    <x v="1"/>
    <s v="USD"/>
    <n v="1336453200"/>
    <n v="1339477200"/>
    <b v="0"/>
    <b v="1"/>
    <s v="theater/plays"/>
    <x v="3"/>
    <x v="3"/>
  </r>
  <r>
    <x v="1"/>
    <n v="148"/>
    <n v="54.121621621621621"/>
    <x v="1"/>
    <s v="USD"/>
    <n v="1305262800"/>
    <n v="1305954000"/>
    <b v="0"/>
    <b v="0"/>
    <s v="music/rock"/>
    <x v="1"/>
    <x v="1"/>
  </r>
  <r>
    <x v="1"/>
    <n v="198"/>
    <n v="41.035353535353536"/>
    <x v="1"/>
    <s v="USD"/>
    <n v="1492232400"/>
    <n v="1494392400"/>
    <b v="1"/>
    <b v="1"/>
    <s v="music/indie rock"/>
    <x v="1"/>
    <x v="7"/>
  </r>
  <r>
    <x v="0"/>
    <n v="248"/>
    <n v="55.052419354838712"/>
    <x v="2"/>
    <s v="AUD"/>
    <n v="1537333200"/>
    <n v="1537419600"/>
    <b v="0"/>
    <b v="0"/>
    <s v="film &amp; video/science fiction"/>
    <x v="4"/>
    <x v="22"/>
  </r>
  <r>
    <x v="0"/>
    <n v="513"/>
    <n v="107.93762183235867"/>
    <x v="1"/>
    <s v="USD"/>
    <n v="1444107600"/>
    <n v="1447999200"/>
    <b v="0"/>
    <b v="0"/>
    <s v="publishing/translations"/>
    <x v="5"/>
    <x v="18"/>
  </r>
  <r>
    <x v="1"/>
    <n v="150"/>
    <n v="73.92"/>
    <x v="1"/>
    <s v="USD"/>
    <n v="1386741600"/>
    <n v="1388037600"/>
    <b v="0"/>
    <b v="0"/>
    <s v="theater/plays"/>
    <x v="3"/>
    <x v="3"/>
  </r>
  <r>
    <x v="0"/>
    <n v="3410"/>
    <n v="31.995894428152493"/>
    <x v="1"/>
    <s v="USD"/>
    <n v="1376542800"/>
    <n v="1378789200"/>
    <b v="0"/>
    <b v="0"/>
    <s v="games/video games"/>
    <x v="6"/>
    <x v="11"/>
  </r>
  <r>
    <x v="1"/>
    <n v="216"/>
    <n v="53.898148148148145"/>
    <x v="6"/>
    <s v="EUR"/>
    <n v="1397451600"/>
    <n v="1398056400"/>
    <b v="0"/>
    <b v="1"/>
    <s v="theater/plays"/>
    <x v="3"/>
    <x v="3"/>
  </r>
  <r>
    <x v="3"/>
    <n v="26"/>
    <n v="106.5"/>
    <x v="1"/>
    <s v="USD"/>
    <n v="1548482400"/>
    <n v="1550815200"/>
    <b v="0"/>
    <b v="0"/>
    <s v="theater/plays"/>
    <x v="3"/>
    <x v="3"/>
  </r>
  <r>
    <x v="1"/>
    <n v="5139"/>
    <n v="32.999805409612762"/>
    <x v="1"/>
    <s v="USD"/>
    <n v="1549692000"/>
    <n v="1550037600"/>
    <b v="0"/>
    <b v="0"/>
    <s v="music/indie rock"/>
    <x v="1"/>
    <x v="7"/>
  </r>
  <r>
    <x v="1"/>
    <n v="2353"/>
    <n v="43.00254993625159"/>
    <x v="1"/>
    <s v="USD"/>
    <n v="1492059600"/>
    <n v="1492923600"/>
    <b v="0"/>
    <b v="0"/>
    <s v="theater/plays"/>
    <x v="3"/>
    <x v="3"/>
  </r>
  <r>
    <x v="1"/>
    <n v="78"/>
    <n v="86.858974358974365"/>
    <x v="6"/>
    <s v="EUR"/>
    <n v="1463979600"/>
    <n v="1467522000"/>
    <b v="0"/>
    <b v="0"/>
    <s v="technology/web"/>
    <x v="2"/>
    <x v="2"/>
  </r>
  <r>
    <x v="0"/>
    <n v="10"/>
    <n v="96.8"/>
    <x v="1"/>
    <s v="USD"/>
    <n v="1415253600"/>
    <n v="1416117600"/>
    <b v="0"/>
    <b v="0"/>
    <s v="music/rock"/>
    <x v="1"/>
    <x v="1"/>
  </r>
  <r>
    <x v="0"/>
    <n v="2201"/>
    <n v="32.995456610631528"/>
    <x v="1"/>
    <s v="USD"/>
    <n v="1562216400"/>
    <n v="1563771600"/>
    <b v="0"/>
    <b v="0"/>
    <s v="theater/plays"/>
    <x v="3"/>
    <x v="3"/>
  </r>
  <r>
    <x v="0"/>
    <n v="676"/>
    <n v="68.028106508875737"/>
    <x v="1"/>
    <s v="USD"/>
    <n v="1316754000"/>
    <n v="1319259600"/>
    <b v="0"/>
    <b v="0"/>
    <s v="theater/plays"/>
    <x v="3"/>
    <x v="3"/>
  </r>
  <r>
    <x v="1"/>
    <n v="174"/>
    <n v="58.867816091954026"/>
    <x v="5"/>
    <s v="CHF"/>
    <n v="1313211600"/>
    <n v="1313643600"/>
    <b v="0"/>
    <b v="0"/>
    <s v="film &amp; video/animation"/>
    <x v="4"/>
    <x v="10"/>
  </r>
  <r>
    <x v="0"/>
    <n v="831"/>
    <n v="105.04572803850782"/>
    <x v="1"/>
    <s v="USD"/>
    <n v="1439528400"/>
    <n v="1440306000"/>
    <b v="0"/>
    <b v="1"/>
    <s v="theater/plays"/>
    <x v="3"/>
    <x v="3"/>
  </r>
  <r>
    <x v="1"/>
    <n v="164"/>
    <n v="33.054878048780488"/>
    <x v="1"/>
    <s v="USD"/>
    <n v="1469163600"/>
    <n v="1470805200"/>
    <b v="0"/>
    <b v="1"/>
    <s v="film &amp; video/drama"/>
    <x v="4"/>
    <x v="6"/>
  </r>
  <r>
    <x v="3"/>
    <n v="56"/>
    <n v="78.821428571428569"/>
    <x v="5"/>
    <s v="CHF"/>
    <n v="1288501200"/>
    <n v="1292911200"/>
    <b v="0"/>
    <b v="0"/>
    <s v="theater/plays"/>
    <x v="3"/>
    <x v="3"/>
  </r>
  <r>
    <x v="1"/>
    <n v="161"/>
    <n v="68.204968944099377"/>
    <x v="1"/>
    <s v="USD"/>
    <n v="1298959200"/>
    <n v="1301374800"/>
    <b v="0"/>
    <b v="1"/>
    <s v="film &amp; video/animation"/>
    <x v="4"/>
    <x v="10"/>
  </r>
  <r>
    <x v="1"/>
    <n v="138"/>
    <n v="75.731884057971016"/>
    <x v="1"/>
    <s v="USD"/>
    <n v="1387260000"/>
    <n v="1387864800"/>
    <b v="0"/>
    <b v="0"/>
    <s v="music/rock"/>
    <x v="1"/>
    <x v="1"/>
  </r>
  <r>
    <x v="1"/>
    <n v="3308"/>
    <n v="30.996070133010882"/>
    <x v="1"/>
    <s v="USD"/>
    <n v="1457244000"/>
    <n v="1458190800"/>
    <b v="0"/>
    <b v="0"/>
    <s v="technology/web"/>
    <x v="2"/>
    <x v="2"/>
  </r>
  <r>
    <x v="1"/>
    <n v="127"/>
    <n v="101.88188976377953"/>
    <x v="2"/>
    <s v="AUD"/>
    <n v="1556341200"/>
    <n v="1559278800"/>
    <b v="0"/>
    <b v="1"/>
    <s v="film &amp; video/animation"/>
    <x v="4"/>
    <x v="10"/>
  </r>
  <r>
    <x v="1"/>
    <n v="207"/>
    <n v="52.879227053140099"/>
    <x v="6"/>
    <s v="EUR"/>
    <n v="1522126800"/>
    <n v="1522731600"/>
    <b v="0"/>
    <b v="1"/>
    <s v="music/jazz"/>
    <x v="1"/>
    <x v="17"/>
  </r>
  <r>
    <x v="0"/>
    <n v="859"/>
    <n v="71.005820721769496"/>
    <x v="0"/>
    <s v="CAD"/>
    <n v="1305954000"/>
    <n v="1306731600"/>
    <b v="0"/>
    <b v="0"/>
    <s v="music/rock"/>
    <x v="1"/>
    <x v="1"/>
  </r>
  <r>
    <x v="2"/>
    <n v="31"/>
    <n v="102.38709677419355"/>
    <x v="1"/>
    <s v="USD"/>
    <n v="1350709200"/>
    <n v="1352527200"/>
    <b v="0"/>
    <b v="0"/>
    <s v="film &amp; video/animation"/>
    <x v="4"/>
    <x v="10"/>
  </r>
  <r>
    <x v="0"/>
    <n v="45"/>
    <n v="74.466666666666669"/>
    <x v="1"/>
    <s v="USD"/>
    <n v="1401166800"/>
    <n v="1404363600"/>
    <b v="0"/>
    <b v="0"/>
    <s v="theater/plays"/>
    <x v="3"/>
    <x v="3"/>
  </r>
  <r>
    <x v="3"/>
    <n v="1113"/>
    <n v="51.009883198562441"/>
    <x v="1"/>
    <s v="USD"/>
    <n v="1266127200"/>
    <n v="1266645600"/>
    <b v="0"/>
    <b v="0"/>
    <s v="theater/plays"/>
    <x v="3"/>
    <x v="3"/>
  </r>
  <r>
    <x v="0"/>
    <n v="6"/>
    <n v="90"/>
    <x v="1"/>
    <s v="USD"/>
    <n v="1481436000"/>
    <n v="1482818400"/>
    <b v="0"/>
    <b v="0"/>
    <s v="food/food trucks"/>
    <x v="0"/>
    <x v="0"/>
  </r>
  <r>
    <x v="0"/>
    <n v="7"/>
    <n v="97.142857142857139"/>
    <x v="1"/>
    <s v="USD"/>
    <n v="1372222800"/>
    <n v="1374642000"/>
    <b v="0"/>
    <b v="1"/>
    <s v="theater/plays"/>
    <x v="3"/>
    <x v="3"/>
  </r>
  <r>
    <x v="1"/>
    <n v="181"/>
    <n v="72.071823204419886"/>
    <x v="5"/>
    <s v="CHF"/>
    <n v="1372136400"/>
    <n v="1372482000"/>
    <b v="0"/>
    <b v="0"/>
    <s v="publishing/nonfiction"/>
    <x v="5"/>
    <x v="9"/>
  </r>
  <r>
    <x v="1"/>
    <n v="110"/>
    <n v="75.236363636363635"/>
    <x v="1"/>
    <s v="USD"/>
    <n v="1513922400"/>
    <n v="1514959200"/>
    <b v="0"/>
    <b v="0"/>
    <s v="music/rock"/>
    <x v="1"/>
    <x v="1"/>
  </r>
  <r>
    <x v="0"/>
    <n v="31"/>
    <n v="32.967741935483872"/>
    <x v="1"/>
    <s v="USD"/>
    <n v="1477976400"/>
    <n v="1478235600"/>
    <b v="0"/>
    <b v="0"/>
    <s v="film &amp; video/drama"/>
    <x v="4"/>
    <x v="6"/>
  </r>
  <r>
    <x v="0"/>
    <n v="78"/>
    <n v="54.807692307692307"/>
    <x v="1"/>
    <s v="USD"/>
    <n v="1407474000"/>
    <n v="1408078800"/>
    <b v="0"/>
    <b v="1"/>
    <s v="games/mobile games"/>
    <x v="6"/>
    <x v="20"/>
  </r>
  <r>
    <x v="1"/>
    <n v="185"/>
    <n v="45.037837837837834"/>
    <x v="1"/>
    <s v="USD"/>
    <n v="1546149600"/>
    <n v="1548136800"/>
    <b v="0"/>
    <b v="0"/>
    <s v="technology/web"/>
    <x v="2"/>
    <x v="2"/>
  </r>
  <r>
    <x v="1"/>
    <n v="121"/>
    <n v="52.958677685950413"/>
    <x v="1"/>
    <s v="USD"/>
    <n v="1338440400"/>
    <n v="1340859600"/>
    <b v="0"/>
    <b v="1"/>
    <s v="theater/plays"/>
    <x v="3"/>
    <x v="3"/>
  </r>
  <r>
    <x v="0"/>
    <n v="1225"/>
    <n v="60.017959183673469"/>
    <x v="4"/>
    <s v="GBP"/>
    <n v="1454133600"/>
    <n v="1454479200"/>
    <b v="0"/>
    <b v="0"/>
    <s v="theater/plays"/>
    <x v="3"/>
    <x v="3"/>
  </r>
  <r>
    <x v="0"/>
    <n v="1"/>
    <n v="1"/>
    <x v="5"/>
    <s v="CHF"/>
    <n v="1434085200"/>
    <n v="1434430800"/>
    <b v="0"/>
    <b v="0"/>
    <s v="music/rock"/>
    <x v="1"/>
    <x v="1"/>
  </r>
  <r>
    <x v="1"/>
    <n v="106"/>
    <n v="44.028301886792455"/>
    <x v="1"/>
    <s v="USD"/>
    <n v="1577772000"/>
    <n v="1579672800"/>
    <b v="0"/>
    <b v="1"/>
    <s v="photography/photography books"/>
    <x v="7"/>
    <x v="14"/>
  </r>
  <r>
    <x v="1"/>
    <n v="142"/>
    <n v="86.028169014084511"/>
    <x v="1"/>
    <s v="USD"/>
    <n v="1562216400"/>
    <n v="1562389200"/>
    <b v="0"/>
    <b v="0"/>
    <s v="photography/photography books"/>
    <x v="7"/>
    <x v="14"/>
  </r>
  <r>
    <x v="1"/>
    <n v="233"/>
    <n v="28.012875536480685"/>
    <x v="1"/>
    <s v="USD"/>
    <n v="1548568800"/>
    <n v="1551506400"/>
    <b v="0"/>
    <b v="0"/>
    <s v="theater/plays"/>
    <x v="3"/>
    <x v="3"/>
  </r>
  <r>
    <x v="1"/>
    <n v="218"/>
    <n v="32.050458715596328"/>
    <x v="1"/>
    <s v="USD"/>
    <n v="1514872800"/>
    <n v="1516600800"/>
    <b v="0"/>
    <b v="0"/>
    <s v="music/rock"/>
    <x v="1"/>
    <x v="1"/>
  </r>
  <r>
    <x v="0"/>
    <n v="67"/>
    <n v="73.611940298507463"/>
    <x v="2"/>
    <s v="AUD"/>
    <n v="1416031200"/>
    <n v="1420437600"/>
    <b v="0"/>
    <b v="0"/>
    <s v="film &amp; video/documentary"/>
    <x v="4"/>
    <x v="4"/>
  </r>
  <r>
    <x v="1"/>
    <n v="76"/>
    <n v="108.71052631578948"/>
    <x v="1"/>
    <s v="USD"/>
    <n v="1330927200"/>
    <n v="1332997200"/>
    <b v="0"/>
    <b v="1"/>
    <s v="film &amp; video/drama"/>
    <x v="4"/>
    <x v="6"/>
  </r>
  <r>
    <x v="1"/>
    <n v="43"/>
    <n v="42.97674418604651"/>
    <x v="1"/>
    <s v="USD"/>
    <n v="1571115600"/>
    <n v="1574920800"/>
    <b v="0"/>
    <b v="1"/>
    <s v="theater/plays"/>
    <x v="3"/>
    <x v="3"/>
  </r>
  <r>
    <x v="0"/>
    <n v="19"/>
    <n v="83.315789473684205"/>
    <x v="1"/>
    <s v="USD"/>
    <n v="1463461200"/>
    <n v="1464930000"/>
    <b v="0"/>
    <b v="0"/>
    <s v="food/food trucks"/>
    <x v="0"/>
    <x v="0"/>
  </r>
  <r>
    <x v="0"/>
    <n v="2108"/>
    <n v="42"/>
    <x v="5"/>
    <s v="CHF"/>
    <n v="1344920400"/>
    <n v="1345006800"/>
    <b v="0"/>
    <b v="0"/>
    <s v="film &amp; video/documentary"/>
    <x v="4"/>
    <x v="4"/>
  </r>
  <r>
    <x v="1"/>
    <n v="221"/>
    <n v="55.927601809954751"/>
    <x v="1"/>
    <s v="USD"/>
    <n v="1511848800"/>
    <n v="1512712800"/>
    <b v="0"/>
    <b v="1"/>
    <s v="theater/plays"/>
    <x v="3"/>
    <x v="3"/>
  </r>
  <r>
    <x v="0"/>
    <n v="679"/>
    <n v="105.03681885125184"/>
    <x v="1"/>
    <s v="USD"/>
    <n v="1452319200"/>
    <n v="1452492000"/>
    <b v="0"/>
    <b v="1"/>
    <s v="games/video games"/>
    <x v="6"/>
    <x v="11"/>
  </r>
  <r>
    <x v="1"/>
    <n v="2805"/>
    <n v="48"/>
    <x v="0"/>
    <s v="CAD"/>
    <n v="1523854800"/>
    <n v="1524286800"/>
    <b v="0"/>
    <b v="0"/>
    <s v="publishing/nonfiction"/>
    <x v="5"/>
    <x v="9"/>
  </r>
  <r>
    <x v="1"/>
    <n v="68"/>
    <n v="112.66176470588235"/>
    <x v="1"/>
    <s v="USD"/>
    <n v="1346043600"/>
    <n v="1346907600"/>
    <b v="0"/>
    <b v="0"/>
    <s v="games/video games"/>
    <x v="6"/>
    <x v="11"/>
  </r>
  <r>
    <x v="0"/>
    <n v="36"/>
    <n v="81.944444444444443"/>
    <x v="3"/>
    <s v="DKK"/>
    <n v="1464325200"/>
    <n v="1464498000"/>
    <b v="0"/>
    <b v="1"/>
    <s v="music/rock"/>
    <x v="1"/>
    <x v="1"/>
  </r>
  <r>
    <x v="1"/>
    <n v="183"/>
    <n v="64.049180327868854"/>
    <x v="0"/>
    <s v="CAD"/>
    <n v="1511935200"/>
    <n v="1514181600"/>
    <b v="0"/>
    <b v="0"/>
    <s v="music/rock"/>
    <x v="1"/>
    <x v="1"/>
  </r>
  <r>
    <x v="1"/>
    <n v="133"/>
    <n v="106.39097744360902"/>
    <x v="1"/>
    <s v="USD"/>
    <n v="1392012000"/>
    <n v="1392184800"/>
    <b v="1"/>
    <b v="1"/>
    <s v="theater/plays"/>
    <x v="3"/>
    <x v="3"/>
  </r>
  <r>
    <x v="1"/>
    <n v="2489"/>
    <n v="76.011249497790274"/>
    <x v="6"/>
    <s v="EUR"/>
    <n v="1556946000"/>
    <n v="1559365200"/>
    <b v="0"/>
    <b v="1"/>
    <s v="publishing/nonfiction"/>
    <x v="5"/>
    <x v="9"/>
  </r>
  <r>
    <x v="1"/>
    <n v="69"/>
    <n v="111.07246376811594"/>
    <x v="1"/>
    <s v="USD"/>
    <n v="1548050400"/>
    <n v="1549173600"/>
    <b v="0"/>
    <b v="1"/>
    <s v="theater/plays"/>
    <x v="3"/>
    <x v="3"/>
  </r>
  <r>
    <x v="0"/>
    <n v="47"/>
    <n v="95.936170212765958"/>
    <x v="1"/>
    <s v="USD"/>
    <n v="1353736800"/>
    <n v="1355032800"/>
    <b v="1"/>
    <b v="0"/>
    <s v="games/video games"/>
    <x v="6"/>
    <x v="11"/>
  </r>
  <r>
    <x v="1"/>
    <n v="279"/>
    <n v="43.043010752688176"/>
    <x v="4"/>
    <s v="GBP"/>
    <n v="1532840400"/>
    <n v="1533963600"/>
    <b v="0"/>
    <b v="1"/>
    <s v="music/rock"/>
    <x v="1"/>
    <x v="1"/>
  </r>
  <r>
    <x v="1"/>
    <n v="210"/>
    <n v="67.966666666666669"/>
    <x v="1"/>
    <s v="USD"/>
    <n v="1488261600"/>
    <n v="1489381200"/>
    <b v="0"/>
    <b v="0"/>
    <s v="film &amp; video/documentary"/>
    <x v="4"/>
    <x v="4"/>
  </r>
  <r>
    <x v="1"/>
    <n v="2100"/>
    <n v="89.991428571428571"/>
    <x v="1"/>
    <s v="USD"/>
    <n v="1393567200"/>
    <n v="1395032400"/>
    <b v="0"/>
    <b v="0"/>
    <s v="music/rock"/>
    <x v="1"/>
    <x v="1"/>
  </r>
  <r>
    <x v="1"/>
    <n v="252"/>
    <n v="58.095238095238095"/>
    <x v="1"/>
    <s v="USD"/>
    <n v="1410325200"/>
    <n v="1412485200"/>
    <b v="1"/>
    <b v="1"/>
    <s v="music/rock"/>
    <x v="1"/>
    <x v="1"/>
  </r>
  <r>
    <x v="1"/>
    <n v="1280"/>
    <n v="83.996875000000003"/>
    <x v="1"/>
    <s v="USD"/>
    <n v="1276923600"/>
    <n v="1279688400"/>
    <b v="0"/>
    <b v="1"/>
    <s v="publishing/nonfiction"/>
    <x v="5"/>
    <x v="9"/>
  </r>
  <r>
    <x v="1"/>
    <n v="157"/>
    <n v="88.853503184713375"/>
    <x v="4"/>
    <s v="GBP"/>
    <n v="1500958800"/>
    <n v="1501995600"/>
    <b v="0"/>
    <b v="0"/>
    <s v="film &amp; video/shorts"/>
    <x v="4"/>
    <x v="12"/>
  </r>
  <r>
    <x v="1"/>
    <n v="194"/>
    <n v="65.963917525773198"/>
    <x v="1"/>
    <s v="USD"/>
    <n v="1292220000"/>
    <n v="1294639200"/>
    <b v="0"/>
    <b v="1"/>
    <s v="theater/plays"/>
    <x v="3"/>
    <x v="3"/>
  </r>
  <r>
    <x v="1"/>
    <n v="82"/>
    <n v="74.804878048780495"/>
    <x v="2"/>
    <s v="AUD"/>
    <n v="1304398800"/>
    <n v="1305435600"/>
    <b v="0"/>
    <b v="1"/>
    <s v="film &amp; video/drama"/>
    <x v="4"/>
    <x v="6"/>
  </r>
  <r>
    <x v="0"/>
    <n v="70"/>
    <n v="69.98571428571428"/>
    <x v="1"/>
    <s v="USD"/>
    <n v="1535432400"/>
    <n v="1537592400"/>
    <b v="0"/>
    <b v="0"/>
    <s v="theater/plays"/>
    <x v="3"/>
    <x v="3"/>
  </r>
  <r>
    <x v="0"/>
    <n v="154"/>
    <n v="32.006493506493506"/>
    <x v="1"/>
    <s v="USD"/>
    <n v="1433826000"/>
    <n v="1435122000"/>
    <b v="0"/>
    <b v="0"/>
    <s v="theater/plays"/>
    <x v="3"/>
    <x v="3"/>
  </r>
  <r>
    <x v="0"/>
    <n v="22"/>
    <n v="64.727272727272734"/>
    <x v="1"/>
    <s v="USD"/>
    <n v="1514959200"/>
    <n v="1520056800"/>
    <b v="0"/>
    <b v="0"/>
    <s v="theater/plays"/>
    <x v="3"/>
    <x v="3"/>
  </r>
  <r>
    <x v="1"/>
    <n v="4233"/>
    <n v="24.998110087408456"/>
    <x v="1"/>
    <s v="USD"/>
    <n v="1332738000"/>
    <n v="1335675600"/>
    <b v="0"/>
    <b v="0"/>
    <s v="photography/photography books"/>
    <x v="7"/>
    <x v="14"/>
  </r>
  <r>
    <x v="1"/>
    <n v="1297"/>
    <n v="104.97764070932922"/>
    <x v="3"/>
    <s v="DKK"/>
    <n v="1445490000"/>
    <n v="1448431200"/>
    <b v="1"/>
    <b v="0"/>
    <s v="publishing/translations"/>
    <x v="5"/>
    <x v="18"/>
  </r>
  <r>
    <x v="1"/>
    <n v="165"/>
    <n v="64.987878787878785"/>
    <x v="3"/>
    <s v="DKK"/>
    <n v="1297663200"/>
    <n v="1298613600"/>
    <b v="0"/>
    <b v="0"/>
    <s v="publishing/translations"/>
    <x v="5"/>
    <x v="18"/>
  </r>
  <r>
    <x v="1"/>
    <n v="119"/>
    <n v="94.352941176470594"/>
    <x v="1"/>
    <s v="USD"/>
    <n v="1371963600"/>
    <n v="1372482000"/>
    <b v="0"/>
    <b v="0"/>
    <s v="theater/plays"/>
    <x v="3"/>
    <x v="3"/>
  </r>
  <r>
    <x v="0"/>
    <n v="1758"/>
    <n v="44.001706484641637"/>
    <x v="1"/>
    <s v="USD"/>
    <n v="1425103200"/>
    <n v="1425621600"/>
    <b v="0"/>
    <b v="0"/>
    <s v="technology/web"/>
    <x v="2"/>
    <x v="2"/>
  </r>
  <r>
    <x v="0"/>
    <n v="94"/>
    <n v="64.744680851063833"/>
    <x v="1"/>
    <s v="USD"/>
    <n v="1265349600"/>
    <n v="1266300000"/>
    <b v="0"/>
    <b v="0"/>
    <s v="music/indie rock"/>
    <x v="1"/>
    <x v="7"/>
  </r>
  <r>
    <x v="1"/>
    <n v="1797"/>
    <n v="84.00667779632721"/>
    <x v="1"/>
    <s v="USD"/>
    <n v="1301202000"/>
    <n v="1305867600"/>
    <b v="0"/>
    <b v="0"/>
    <s v="music/jazz"/>
    <x v="1"/>
    <x v="17"/>
  </r>
  <r>
    <x v="1"/>
    <n v="261"/>
    <n v="34.061302681992338"/>
    <x v="1"/>
    <s v="USD"/>
    <n v="1538024400"/>
    <n v="1538802000"/>
    <b v="0"/>
    <b v="0"/>
    <s v="theater/plays"/>
    <x v="3"/>
    <x v="3"/>
  </r>
  <r>
    <x v="1"/>
    <n v="157"/>
    <n v="93.273885350318466"/>
    <x v="1"/>
    <s v="USD"/>
    <n v="1395032400"/>
    <n v="1398920400"/>
    <b v="0"/>
    <b v="1"/>
    <s v="film &amp; video/documentary"/>
    <x v="4"/>
    <x v="4"/>
  </r>
  <r>
    <x v="1"/>
    <n v="3533"/>
    <n v="32.998301726577978"/>
    <x v="1"/>
    <s v="USD"/>
    <n v="1405486800"/>
    <n v="1405659600"/>
    <b v="0"/>
    <b v="1"/>
    <s v="theater/plays"/>
    <x v="3"/>
    <x v="3"/>
  </r>
  <r>
    <x v="1"/>
    <n v="155"/>
    <n v="83.812903225806451"/>
    <x v="1"/>
    <s v="USD"/>
    <n v="1455861600"/>
    <n v="1457244000"/>
    <b v="0"/>
    <b v="0"/>
    <s v="technology/web"/>
    <x v="2"/>
    <x v="2"/>
  </r>
  <r>
    <x v="1"/>
    <n v="132"/>
    <n v="63.992424242424242"/>
    <x v="6"/>
    <s v="EUR"/>
    <n v="1529038800"/>
    <n v="1529298000"/>
    <b v="0"/>
    <b v="0"/>
    <s v="technology/wearables"/>
    <x v="2"/>
    <x v="8"/>
  </r>
  <r>
    <x v="0"/>
    <n v="33"/>
    <n v="81.909090909090907"/>
    <x v="1"/>
    <s v="USD"/>
    <n v="1535259600"/>
    <n v="1535778000"/>
    <b v="0"/>
    <b v="0"/>
    <s v="photography/photography books"/>
    <x v="7"/>
    <x v="14"/>
  </r>
  <r>
    <x v="3"/>
    <n v="94"/>
    <n v="93.053191489361708"/>
    <x v="1"/>
    <s v="USD"/>
    <n v="1327212000"/>
    <n v="1327471200"/>
    <b v="0"/>
    <b v="0"/>
    <s v="film &amp; video/documentary"/>
    <x v="4"/>
    <x v="4"/>
  </r>
  <r>
    <x v="1"/>
    <n v="1354"/>
    <n v="101.98449039881831"/>
    <x v="4"/>
    <s v="GBP"/>
    <n v="1526360400"/>
    <n v="1529557200"/>
    <b v="0"/>
    <b v="0"/>
    <s v="technology/web"/>
    <x v="2"/>
    <x v="2"/>
  </r>
  <r>
    <x v="1"/>
    <n v="48"/>
    <n v="105.9375"/>
    <x v="1"/>
    <s v="USD"/>
    <n v="1532149200"/>
    <n v="1535259600"/>
    <b v="1"/>
    <b v="1"/>
    <s v="technology/web"/>
    <x v="2"/>
    <x v="2"/>
  </r>
  <r>
    <x v="1"/>
    <n v="110"/>
    <n v="101.58181818181818"/>
    <x v="1"/>
    <s v="USD"/>
    <n v="1515304800"/>
    <n v="1515564000"/>
    <b v="0"/>
    <b v="0"/>
    <s v="food/food trucks"/>
    <x v="0"/>
    <x v="0"/>
  </r>
  <r>
    <x v="1"/>
    <n v="172"/>
    <n v="62.970930232558139"/>
    <x v="1"/>
    <s v="USD"/>
    <n v="1276318800"/>
    <n v="1277096400"/>
    <b v="0"/>
    <b v="0"/>
    <s v="film &amp; video/drama"/>
    <x v="4"/>
    <x v="6"/>
  </r>
  <r>
    <x v="1"/>
    <n v="307"/>
    <n v="29.045602605863191"/>
    <x v="1"/>
    <s v="USD"/>
    <n v="1328767200"/>
    <n v="1329026400"/>
    <b v="0"/>
    <b v="1"/>
    <s v="music/indie rock"/>
    <x v="1"/>
    <x v="7"/>
  </r>
  <r>
    <x v="0"/>
    <n v="1"/>
    <n v="1"/>
    <x v="1"/>
    <s v="USD"/>
    <n v="1321682400"/>
    <n v="1322978400"/>
    <b v="1"/>
    <b v="0"/>
    <s v="music/rock"/>
    <x v="1"/>
    <x v="1"/>
  </r>
  <r>
    <x v="1"/>
    <n v="160"/>
    <n v="77.924999999999997"/>
    <x v="1"/>
    <s v="USD"/>
    <n v="1335934800"/>
    <n v="1338786000"/>
    <b v="0"/>
    <b v="0"/>
    <s v="music/electric music"/>
    <x v="1"/>
    <x v="5"/>
  </r>
  <r>
    <x v="0"/>
    <n v="31"/>
    <n v="80.806451612903231"/>
    <x v="1"/>
    <s v="USD"/>
    <n v="1310792400"/>
    <n v="1311656400"/>
    <b v="0"/>
    <b v="1"/>
    <s v="games/video games"/>
    <x v="6"/>
    <x v="11"/>
  </r>
  <r>
    <x v="1"/>
    <n v="1467"/>
    <n v="76.006816632583508"/>
    <x v="0"/>
    <s v="CAD"/>
    <n v="1308546000"/>
    <n v="1308978000"/>
    <b v="0"/>
    <b v="1"/>
    <s v="music/indie rock"/>
    <x v="1"/>
    <x v="7"/>
  </r>
  <r>
    <x v="1"/>
    <n v="2662"/>
    <n v="72.993613824192337"/>
    <x v="0"/>
    <s v="CAD"/>
    <n v="1574056800"/>
    <n v="1576389600"/>
    <b v="0"/>
    <b v="0"/>
    <s v="publishing/fiction"/>
    <x v="5"/>
    <x v="13"/>
  </r>
  <r>
    <x v="1"/>
    <n v="452"/>
    <n v="53"/>
    <x v="2"/>
    <s v="AUD"/>
    <n v="1308373200"/>
    <n v="1311051600"/>
    <b v="0"/>
    <b v="0"/>
    <s v="theater/plays"/>
    <x v="3"/>
    <x v="3"/>
  </r>
  <r>
    <x v="1"/>
    <n v="158"/>
    <n v="54.164556962025316"/>
    <x v="1"/>
    <s v="USD"/>
    <n v="1335243600"/>
    <n v="1336712400"/>
    <b v="0"/>
    <b v="0"/>
    <s v="food/food trucks"/>
    <x v="0"/>
    <x v="0"/>
  </r>
  <r>
    <x v="1"/>
    <n v="225"/>
    <n v="32.946666666666665"/>
    <x v="5"/>
    <s v="CHF"/>
    <n v="1328421600"/>
    <n v="1330408800"/>
    <b v="1"/>
    <b v="0"/>
    <s v="film &amp; video/shorts"/>
    <x v="4"/>
    <x v="12"/>
  </r>
  <r>
    <x v="0"/>
    <n v="35"/>
    <n v="79.371428571428567"/>
    <x v="1"/>
    <s v="USD"/>
    <n v="1524286800"/>
    <n v="1524891600"/>
    <b v="1"/>
    <b v="0"/>
    <s v="food/food trucks"/>
    <x v="0"/>
    <x v="0"/>
  </r>
  <r>
    <x v="0"/>
    <n v="63"/>
    <n v="41.174603174603178"/>
    <x v="1"/>
    <s v="USD"/>
    <n v="1362117600"/>
    <n v="1363669200"/>
    <b v="0"/>
    <b v="1"/>
    <s v="theater/plays"/>
    <x v="3"/>
    <x v="3"/>
  </r>
  <r>
    <x v="1"/>
    <n v="65"/>
    <n v="77.430769230769229"/>
    <x v="1"/>
    <s v="USD"/>
    <n v="1550556000"/>
    <n v="1551420000"/>
    <b v="0"/>
    <b v="1"/>
    <s v="technology/wearables"/>
    <x v="2"/>
    <x v="8"/>
  </r>
  <r>
    <x v="1"/>
    <n v="163"/>
    <n v="57.159509202453989"/>
    <x v="1"/>
    <s v="USD"/>
    <n v="1269147600"/>
    <n v="1269838800"/>
    <b v="0"/>
    <b v="0"/>
    <s v="theater/plays"/>
    <x v="3"/>
    <x v="3"/>
  </r>
  <r>
    <x v="1"/>
    <n v="85"/>
    <n v="77.17647058823529"/>
    <x v="1"/>
    <s v="USD"/>
    <n v="1312174800"/>
    <n v="1312520400"/>
    <b v="0"/>
    <b v="0"/>
    <s v="theater/plays"/>
    <x v="3"/>
    <x v="3"/>
  </r>
  <r>
    <x v="1"/>
    <n v="217"/>
    <n v="24.953917050691246"/>
    <x v="1"/>
    <s v="USD"/>
    <n v="1434517200"/>
    <n v="1436504400"/>
    <b v="0"/>
    <b v="1"/>
    <s v="film &amp; video/television"/>
    <x v="4"/>
    <x v="19"/>
  </r>
  <r>
    <x v="1"/>
    <n v="150"/>
    <n v="97.18"/>
    <x v="1"/>
    <s v="USD"/>
    <n v="1471582800"/>
    <n v="1472014800"/>
    <b v="0"/>
    <b v="0"/>
    <s v="film &amp; video/shorts"/>
    <x v="4"/>
    <x v="12"/>
  </r>
  <r>
    <x v="1"/>
    <n v="3272"/>
    <n v="46.000916870415651"/>
    <x v="1"/>
    <s v="USD"/>
    <n v="1410757200"/>
    <n v="1411534800"/>
    <b v="0"/>
    <b v="0"/>
    <s v="theater/plays"/>
    <x v="3"/>
    <x v="3"/>
  </r>
  <r>
    <x v="3"/>
    <n v="898"/>
    <n v="88.023385300668153"/>
    <x v="1"/>
    <s v="USD"/>
    <n v="1304830800"/>
    <n v="1304917200"/>
    <b v="0"/>
    <b v="0"/>
    <s v="photography/photography books"/>
    <x v="7"/>
    <x v="14"/>
  </r>
  <r>
    <x v="1"/>
    <n v="300"/>
    <n v="25.99"/>
    <x v="1"/>
    <s v="USD"/>
    <n v="1539061200"/>
    <n v="1539579600"/>
    <b v="0"/>
    <b v="0"/>
    <s v="food/food trucks"/>
    <x v="0"/>
    <x v="0"/>
  </r>
  <r>
    <x v="1"/>
    <n v="126"/>
    <n v="102.69047619047619"/>
    <x v="1"/>
    <s v="USD"/>
    <n v="1381554000"/>
    <n v="1382504400"/>
    <b v="0"/>
    <b v="0"/>
    <s v="theater/plays"/>
    <x v="3"/>
    <x v="3"/>
  </r>
  <r>
    <x v="0"/>
    <n v="526"/>
    <n v="72.958174904942965"/>
    <x v="1"/>
    <s v="USD"/>
    <n v="1277096400"/>
    <n v="1278306000"/>
    <b v="0"/>
    <b v="0"/>
    <s v="film &amp; video/drama"/>
    <x v="4"/>
    <x v="6"/>
  </r>
  <r>
    <x v="0"/>
    <n v="121"/>
    <n v="57.190082644628099"/>
    <x v="1"/>
    <s v="USD"/>
    <n v="1440392400"/>
    <n v="1442552400"/>
    <b v="0"/>
    <b v="0"/>
    <s v="theater/plays"/>
    <x v="3"/>
    <x v="3"/>
  </r>
  <r>
    <x v="1"/>
    <n v="2320"/>
    <n v="84.013793103448279"/>
    <x v="1"/>
    <s v="USD"/>
    <n v="1509512400"/>
    <n v="1511071200"/>
    <b v="0"/>
    <b v="1"/>
    <s v="theater/plays"/>
    <x v="3"/>
    <x v="3"/>
  </r>
  <r>
    <x v="1"/>
    <n v="81"/>
    <n v="98.666666666666671"/>
    <x v="2"/>
    <s v="AUD"/>
    <n v="1535950800"/>
    <n v="1536382800"/>
    <b v="0"/>
    <b v="0"/>
    <s v="film &amp; video/science fiction"/>
    <x v="4"/>
    <x v="22"/>
  </r>
  <r>
    <x v="1"/>
    <n v="1887"/>
    <n v="42.007419183889773"/>
    <x v="1"/>
    <s v="USD"/>
    <n v="1389160800"/>
    <n v="1389592800"/>
    <b v="0"/>
    <b v="0"/>
    <s v="photography/photography books"/>
    <x v="7"/>
    <x v="14"/>
  </r>
  <r>
    <x v="1"/>
    <n v="4358"/>
    <n v="32.002753556677376"/>
    <x v="1"/>
    <s v="USD"/>
    <n v="1271998800"/>
    <n v="1275282000"/>
    <b v="0"/>
    <b v="1"/>
    <s v="photography/photography books"/>
    <x v="7"/>
    <x v="14"/>
  </r>
  <r>
    <x v="0"/>
    <n v="67"/>
    <n v="81.567164179104481"/>
    <x v="1"/>
    <s v="USD"/>
    <n v="1294898400"/>
    <n v="1294984800"/>
    <b v="0"/>
    <b v="0"/>
    <s v="music/rock"/>
    <x v="1"/>
    <x v="1"/>
  </r>
  <r>
    <x v="0"/>
    <n v="57"/>
    <n v="37.035087719298247"/>
    <x v="0"/>
    <s v="CAD"/>
    <n v="1559970000"/>
    <n v="1562043600"/>
    <b v="0"/>
    <b v="0"/>
    <s v="photography/photography books"/>
    <x v="7"/>
    <x v="14"/>
  </r>
  <r>
    <x v="0"/>
    <n v="1229"/>
    <n v="103.033360455655"/>
    <x v="1"/>
    <s v="USD"/>
    <n v="1469509200"/>
    <n v="1469595600"/>
    <b v="0"/>
    <b v="0"/>
    <s v="food/food trucks"/>
    <x v="0"/>
    <x v="0"/>
  </r>
  <r>
    <x v="0"/>
    <n v="12"/>
    <n v="84.333333333333329"/>
    <x v="6"/>
    <s v="EUR"/>
    <n v="1579068000"/>
    <n v="1581141600"/>
    <b v="0"/>
    <b v="0"/>
    <s v="music/metal"/>
    <x v="1"/>
    <x v="16"/>
  </r>
  <r>
    <x v="1"/>
    <n v="53"/>
    <n v="102.60377358490567"/>
    <x v="1"/>
    <s v="USD"/>
    <n v="1487743200"/>
    <n v="1488520800"/>
    <b v="0"/>
    <b v="0"/>
    <s v="publishing/nonfiction"/>
    <x v="5"/>
    <x v="9"/>
  </r>
  <r>
    <x v="1"/>
    <n v="2414"/>
    <n v="79.992129246064621"/>
    <x v="1"/>
    <s v="USD"/>
    <n v="1563685200"/>
    <n v="1563858000"/>
    <b v="0"/>
    <b v="0"/>
    <s v="music/electric music"/>
    <x v="1"/>
    <x v="5"/>
  </r>
  <r>
    <x v="0"/>
    <n v="452"/>
    <n v="70.055309734513273"/>
    <x v="1"/>
    <s v="USD"/>
    <n v="1436418000"/>
    <n v="1438923600"/>
    <b v="0"/>
    <b v="1"/>
    <s v="theater/plays"/>
    <x v="3"/>
    <x v="3"/>
  </r>
  <r>
    <x v="1"/>
    <n v="80"/>
    <n v="37"/>
    <x v="1"/>
    <s v="USD"/>
    <n v="1421820000"/>
    <n v="1422165600"/>
    <b v="0"/>
    <b v="0"/>
    <s v="theater/plays"/>
    <x v="3"/>
    <x v="3"/>
  </r>
  <r>
    <x v="1"/>
    <n v="193"/>
    <n v="41.911917098445599"/>
    <x v="1"/>
    <s v="USD"/>
    <n v="1274763600"/>
    <n v="1277874000"/>
    <b v="0"/>
    <b v="0"/>
    <s v="film &amp; video/shorts"/>
    <x v="4"/>
    <x v="12"/>
  </r>
  <r>
    <x v="0"/>
    <n v="1886"/>
    <n v="57.992576882290564"/>
    <x v="1"/>
    <s v="USD"/>
    <n v="1399179600"/>
    <n v="1399352400"/>
    <b v="0"/>
    <b v="1"/>
    <s v="theater/plays"/>
    <x v="3"/>
    <x v="3"/>
  </r>
  <r>
    <x v="1"/>
    <n v="52"/>
    <n v="40.942307692307693"/>
    <x v="1"/>
    <s v="USD"/>
    <n v="1275800400"/>
    <n v="1279083600"/>
    <b v="0"/>
    <b v="0"/>
    <s v="theater/plays"/>
    <x v="3"/>
    <x v="3"/>
  </r>
  <r>
    <x v="0"/>
    <n v="1825"/>
    <n v="69.9972602739726"/>
    <x v="1"/>
    <s v="USD"/>
    <n v="1282798800"/>
    <n v="1284354000"/>
    <b v="0"/>
    <b v="0"/>
    <s v="music/indie rock"/>
    <x v="1"/>
    <x v="7"/>
  </r>
  <r>
    <x v="0"/>
    <n v="31"/>
    <n v="73.838709677419359"/>
    <x v="1"/>
    <s v="USD"/>
    <n v="1437109200"/>
    <n v="1441170000"/>
    <b v="0"/>
    <b v="1"/>
    <s v="theater/plays"/>
    <x v="3"/>
    <x v="3"/>
  </r>
  <r>
    <x v="1"/>
    <n v="290"/>
    <n v="41.979310344827589"/>
    <x v="1"/>
    <s v="USD"/>
    <n v="1491886800"/>
    <n v="1493528400"/>
    <b v="0"/>
    <b v="0"/>
    <s v="theater/plays"/>
    <x v="3"/>
    <x v="3"/>
  </r>
  <r>
    <x v="1"/>
    <n v="122"/>
    <n v="77.93442622950819"/>
    <x v="1"/>
    <s v="USD"/>
    <n v="1394600400"/>
    <n v="1395205200"/>
    <b v="0"/>
    <b v="1"/>
    <s v="music/electric music"/>
    <x v="1"/>
    <x v="5"/>
  </r>
  <r>
    <x v="1"/>
    <n v="1470"/>
    <n v="106.01972789115646"/>
    <x v="1"/>
    <s v="USD"/>
    <n v="1561352400"/>
    <n v="1561438800"/>
    <b v="0"/>
    <b v="0"/>
    <s v="music/indie rock"/>
    <x v="1"/>
    <x v="7"/>
  </r>
  <r>
    <x v="1"/>
    <n v="165"/>
    <n v="47.018181818181816"/>
    <x v="0"/>
    <s v="CAD"/>
    <n v="1322892000"/>
    <n v="1326693600"/>
    <b v="0"/>
    <b v="0"/>
    <s v="film &amp; video/documentary"/>
    <x v="4"/>
    <x v="4"/>
  </r>
  <r>
    <x v="1"/>
    <n v="182"/>
    <n v="76.016483516483518"/>
    <x v="1"/>
    <s v="USD"/>
    <n v="1274418000"/>
    <n v="1277960400"/>
    <b v="0"/>
    <b v="0"/>
    <s v="publishing/translations"/>
    <x v="5"/>
    <x v="18"/>
  </r>
  <r>
    <x v="1"/>
    <n v="199"/>
    <n v="54.120603015075375"/>
    <x v="6"/>
    <s v="EUR"/>
    <n v="1434344400"/>
    <n v="1434690000"/>
    <b v="0"/>
    <b v="1"/>
    <s v="film &amp; video/documentary"/>
    <x v="4"/>
    <x v="4"/>
  </r>
  <r>
    <x v="1"/>
    <n v="56"/>
    <n v="57.285714285714285"/>
    <x v="4"/>
    <s v="GBP"/>
    <n v="1373518800"/>
    <n v="1376110800"/>
    <b v="0"/>
    <b v="1"/>
    <s v="film &amp; video/television"/>
    <x v="4"/>
    <x v="19"/>
  </r>
  <r>
    <x v="0"/>
    <n v="107"/>
    <n v="103.81308411214954"/>
    <x v="1"/>
    <s v="USD"/>
    <n v="1517637600"/>
    <n v="1518415200"/>
    <b v="0"/>
    <b v="0"/>
    <s v="theater/plays"/>
    <x v="3"/>
    <x v="3"/>
  </r>
  <r>
    <x v="1"/>
    <n v="1460"/>
    <n v="105.02602739726028"/>
    <x v="2"/>
    <s v="AUD"/>
    <n v="1310619600"/>
    <n v="1310878800"/>
    <b v="0"/>
    <b v="1"/>
    <s v="food/food trucks"/>
    <x v="0"/>
    <x v="0"/>
  </r>
  <r>
    <x v="0"/>
    <n v="27"/>
    <n v="90.259259259259252"/>
    <x v="1"/>
    <s v="USD"/>
    <n v="1556427600"/>
    <n v="1556600400"/>
    <b v="0"/>
    <b v="0"/>
    <s v="theater/plays"/>
    <x v="3"/>
    <x v="3"/>
  </r>
  <r>
    <x v="0"/>
    <n v="1221"/>
    <n v="76.978705978705975"/>
    <x v="1"/>
    <s v="USD"/>
    <n v="1576476000"/>
    <n v="1576994400"/>
    <b v="0"/>
    <b v="0"/>
    <s v="film &amp; video/documentary"/>
    <x v="4"/>
    <x v="4"/>
  </r>
  <r>
    <x v="1"/>
    <n v="123"/>
    <n v="102.60162601626017"/>
    <x v="5"/>
    <s v="CHF"/>
    <n v="1381122000"/>
    <n v="1382677200"/>
    <b v="0"/>
    <b v="0"/>
    <s v="music/jazz"/>
    <x v="1"/>
    <x v="17"/>
  </r>
  <r>
    <x v="0"/>
    <n v="1"/>
    <n v="2"/>
    <x v="1"/>
    <s v="USD"/>
    <n v="1411102800"/>
    <n v="1411189200"/>
    <b v="0"/>
    <b v="1"/>
    <s v="technology/web"/>
    <x v="2"/>
    <x v="2"/>
  </r>
  <r>
    <x v="1"/>
    <n v="159"/>
    <n v="55.0062893081761"/>
    <x v="1"/>
    <s v="USD"/>
    <n v="1531803600"/>
    <n v="1534654800"/>
    <b v="0"/>
    <b v="1"/>
    <s v="music/rock"/>
    <x v="1"/>
    <x v="1"/>
  </r>
  <r>
    <x v="1"/>
    <n v="110"/>
    <n v="32.127272727272725"/>
    <x v="1"/>
    <s v="USD"/>
    <n v="1454133600"/>
    <n v="1457762400"/>
    <b v="0"/>
    <b v="0"/>
    <s v="technology/web"/>
    <x v="2"/>
    <x v="2"/>
  </r>
  <r>
    <x v="2"/>
    <n v="14"/>
    <n v="50.642857142857146"/>
    <x v="1"/>
    <s v="USD"/>
    <n v="1336194000"/>
    <n v="1337490000"/>
    <b v="0"/>
    <b v="1"/>
    <s v="publishing/nonfiction"/>
    <x v="5"/>
    <x v="9"/>
  </r>
  <r>
    <x v="0"/>
    <n v="16"/>
    <n v="49.6875"/>
    <x v="1"/>
    <s v="USD"/>
    <n v="1349326800"/>
    <n v="1349672400"/>
    <b v="0"/>
    <b v="0"/>
    <s v="publishing/radio &amp; podcasts"/>
    <x v="5"/>
    <x v="15"/>
  </r>
  <r>
    <x v="1"/>
    <n v="236"/>
    <n v="54.894067796610166"/>
    <x v="1"/>
    <s v="USD"/>
    <n v="1379566800"/>
    <n v="1379826000"/>
    <b v="0"/>
    <b v="0"/>
    <s v="theater/plays"/>
    <x v="3"/>
    <x v="3"/>
  </r>
  <r>
    <x v="1"/>
    <n v="191"/>
    <n v="46.931937172774866"/>
    <x v="1"/>
    <s v="USD"/>
    <n v="1494651600"/>
    <n v="1497762000"/>
    <b v="1"/>
    <b v="1"/>
    <s v="film &amp; video/documentary"/>
    <x v="4"/>
    <x v="4"/>
  </r>
  <r>
    <x v="0"/>
    <n v="41"/>
    <n v="44.951219512195124"/>
    <x v="1"/>
    <s v="USD"/>
    <n v="1303880400"/>
    <n v="1304485200"/>
    <b v="0"/>
    <b v="0"/>
    <s v="theater/plays"/>
    <x v="3"/>
    <x v="3"/>
  </r>
  <r>
    <x v="1"/>
    <n v="3934"/>
    <n v="30.99898322318251"/>
    <x v="1"/>
    <s v="USD"/>
    <n v="1335934800"/>
    <n v="1336885200"/>
    <b v="0"/>
    <b v="0"/>
    <s v="games/video games"/>
    <x v="6"/>
    <x v="11"/>
  </r>
  <r>
    <x v="1"/>
    <n v="80"/>
    <n v="107.7625"/>
    <x v="0"/>
    <s v="CAD"/>
    <n v="1528088400"/>
    <n v="1530421200"/>
    <b v="0"/>
    <b v="1"/>
    <s v="theater/plays"/>
    <x v="3"/>
    <x v="3"/>
  </r>
  <r>
    <x v="3"/>
    <n v="296"/>
    <n v="102.07770270270271"/>
    <x v="1"/>
    <s v="USD"/>
    <n v="1421906400"/>
    <n v="1421992800"/>
    <b v="0"/>
    <b v="0"/>
    <s v="theater/plays"/>
    <x v="3"/>
    <x v="3"/>
  </r>
  <r>
    <x v="1"/>
    <n v="462"/>
    <n v="24.976190476190474"/>
    <x v="1"/>
    <s v="USD"/>
    <n v="1568005200"/>
    <n v="1568178000"/>
    <b v="1"/>
    <b v="0"/>
    <s v="technology/web"/>
    <x v="2"/>
    <x v="2"/>
  </r>
  <r>
    <x v="1"/>
    <n v="179"/>
    <n v="79.944134078212286"/>
    <x v="1"/>
    <s v="USD"/>
    <n v="1346821200"/>
    <n v="1347944400"/>
    <b v="1"/>
    <b v="0"/>
    <s v="film &amp; video/drama"/>
    <x v="4"/>
    <x v="6"/>
  </r>
  <r>
    <x v="0"/>
    <n v="523"/>
    <n v="67.946462715105156"/>
    <x v="2"/>
    <s v="AUD"/>
    <n v="1557637200"/>
    <n v="1558760400"/>
    <b v="0"/>
    <b v="0"/>
    <s v="film &amp; video/drama"/>
    <x v="4"/>
    <x v="6"/>
  </r>
  <r>
    <x v="0"/>
    <n v="141"/>
    <n v="26.070921985815602"/>
    <x v="4"/>
    <s v="GBP"/>
    <n v="1375592400"/>
    <n v="1376629200"/>
    <b v="0"/>
    <b v="0"/>
    <s v="theater/plays"/>
    <x v="3"/>
    <x v="3"/>
  </r>
  <r>
    <x v="1"/>
    <n v="1866"/>
    <n v="105.0032154340836"/>
    <x v="4"/>
    <s v="GBP"/>
    <n v="1503982800"/>
    <n v="1504760400"/>
    <b v="0"/>
    <b v="0"/>
    <s v="film &amp; video/television"/>
    <x v="4"/>
    <x v="19"/>
  </r>
  <r>
    <x v="0"/>
    <n v="52"/>
    <n v="25.826923076923077"/>
    <x v="1"/>
    <s v="USD"/>
    <n v="1418882400"/>
    <n v="1419660000"/>
    <b v="0"/>
    <b v="0"/>
    <s v="photography/photography books"/>
    <x v="7"/>
    <x v="14"/>
  </r>
  <r>
    <x v="2"/>
    <n v="27"/>
    <n v="77.666666666666671"/>
    <x v="4"/>
    <s v="GBP"/>
    <n v="1309237200"/>
    <n v="1311310800"/>
    <b v="0"/>
    <b v="1"/>
    <s v="film &amp; video/shorts"/>
    <x v="4"/>
    <x v="12"/>
  </r>
  <r>
    <x v="1"/>
    <n v="156"/>
    <n v="57.82692307692308"/>
    <x v="5"/>
    <s v="CHF"/>
    <n v="1343365200"/>
    <n v="1344315600"/>
    <b v="0"/>
    <b v="0"/>
    <s v="publishing/radio &amp; podcasts"/>
    <x v="5"/>
    <x v="15"/>
  </r>
  <r>
    <x v="0"/>
    <n v="225"/>
    <n v="92.955555555555549"/>
    <x v="2"/>
    <s v="AUD"/>
    <n v="1507957200"/>
    <n v="1510725600"/>
    <b v="0"/>
    <b v="1"/>
    <s v="theater/plays"/>
    <x v="3"/>
    <x v="3"/>
  </r>
  <r>
    <x v="1"/>
    <n v="255"/>
    <n v="37.945098039215686"/>
    <x v="1"/>
    <s v="USD"/>
    <n v="1549519200"/>
    <n v="1551247200"/>
    <b v="1"/>
    <b v="0"/>
    <s v="film &amp; video/animation"/>
    <x v="4"/>
    <x v="10"/>
  </r>
  <r>
    <x v="0"/>
    <n v="38"/>
    <n v="31.842105263157894"/>
    <x v="1"/>
    <s v="USD"/>
    <n v="1329026400"/>
    <n v="1330236000"/>
    <b v="0"/>
    <b v="0"/>
    <s v="technology/web"/>
    <x v="2"/>
    <x v="2"/>
  </r>
  <r>
    <x v="1"/>
    <n v="2261"/>
    <n v="40"/>
    <x v="1"/>
    <s v="USD"/>
    <n v="1544335200"/>
    <n v="1545112800"/>
    <b v="0"/>
    <b v="1"/>
    <s v="music/world music"/>
    <x v="1"/>
    <x v="21"/>
  </r>
  <r>
    <x v="1"/>
    <n v="40"/>
    <n v="101.1"/>
    <x v="1"/>
    <s v="USD"/>
    <n v="1279083600"/>
    <n v="1279170000"/>
    <b v="0"/>
    <b v="0"/>
    <s v="theater/plays"/>
    <x v="3"/>
    <x v="3"/>
  </r>
  <r>
    <x v="1"/>
    <n v="2289"/>
    <n v="84.006989951944078"/>
    <x v="6"/>
    <s v="EUR"/>
    <n v="1572498000"/>
    <n v="1573452000"/>
    <b v="0"/>
    <b v="0"/>
    <s v="theater/plays"/>
    <x v="3"/>
    <x v="3"/>
  </r>
  <r>
    <x v="1"/>
    <n v="65"/>
    <n v="103.41538461538461"/>
    <x v="1"/>
    <s v="USD"/>
    <n v="1506056400"/>
    <n v="1507093200"/>
    <b v="0"/>
    <b v="0"/>
    <s v="theater/plays"/>
    <x v="3"/>
    <x v="3"/>
  </r>
  <r>
    <x v="0"/>
    <n v="15"/>
    <n v="105.13333333333334"/>
    <x v="1"/>
    <s v="USD"/>
    <n v="1463029200"/>
    <n v="1463374800"/>
    <b v="0"/>
    <b v="0"/>
    <s v="food/food trucks"/>
    <x v="0"/>
    <x v="0"/>
  </r>
  <r>
    <x v="0"/>
    <n v="37"/>
    <n v="89.21621621621621"/>
    <x v="1"/>
    <s v="USD"/>
    <n v="1342069200"/>
    <n v="1344574800"/>
    <b v="0"/>
    <b v="0"/>
    <s v="theater/plays"/>
    <x v="3"/>
    <x v="3"/>
  </r>
  <r>
    <x v="1"/>
    <n v="3777"/>
    <n v="51.995234312946785"/>
    <x v="6"/>
    <s v="EUR"/>
    <n v="1388296800"/>
    <n v="1389074400"/>
    <b v="0"/>
    <b v="0"/>
    <s v="technology/web"/>
    <x v="2"/>
    <x v="2"/>
  </r>
  <r>
    <x v="1"/>
    <n v="184"/>
    <n v="64.956521739130437"/>
    <x v="4"/>
    <s v="GBP"/>
    <n v="1493787600"/>
    <n v="1494997200"/>
    <b v="0"/>
    <b v="0"/>
    <s v="theater/plays"/>
    <x v="3"/>
    <x v="3"/>
  </r>
  <r>
    <x v="1"/>
    <n v="85"/>
    <n v="46.235294117647058"/>
    <x v="1"/>
    <s v="USD"/>
    <n v="1424844000"/>
    <n v="1425448800"/>
    <b v="0"/>
    <b v="1"/>
    <s v="theater/plays"/>
    <x v="3"/>
    <x v="3"/>
  </r>
  <r>
    <x v="0"/>
    <n v="112"/>
    <n v="51.151785714285715"/>
    <x v="1"/>
    <s v="USD"/>
    <n v="1403931600"/>
    <n v="1404104400"/>
    <b v="0"/>
    <b v="1"/>
    <s v="theater/plays"/>
    <x v="3"/>
    <x v="3"/>
  </r>
  <r>
    <x v="1"/>
    <n v="144"/>
    <n v="33.909722222222221"/>
    <x v="1"/>
    <s v="USD"/>
    <n v="1394514000"/>
    <n v="1394773200"/>
    <b v="0"/>
    <b v="0"/>
    <s v="music/rock"/>
    <x v="1"/>
    <x v="1"/>
  </r>
  <r>
    <x v="1"/>
    <n v="1902"/>
    <n v="92.016298633017882"/>
    <x v="1"/>
    <s v="USD"/>
    <n v="1365397200"/>
    <n v="1366520400"/>
    <b v="0"/>
    <b v="0"/>
    <s v="theater/plays"/>
    <x v="3"/>
    <x v="3"/>
  </r>
  <r>
    <x v="1"/>
    <n v="105"/>
    <n v="107.42857142857143"/>
    <x v="1"/>
    <s v="USD"/>
    <n v="1456120800"/>
    <n v="1456639200"/>
    <b v="0"/>
    <b v="0"/>
    <s v="theater/plays"/>
    <x v="3"/>
    <x v="3"/>
  </r>
  <r>
    <x v="1"/>
    <n v="132"/>
    <n v="75.848484848484844"/>
    <x v="1"/>
    <s v="USD"/>
    <n v="1437714000"/>
    <n v="1438318800"/>
    <b v="0"/>
    <b v="0"/>
    <s v="theater/plays"/>
    <x v="3"/>
    <x v="3"/>
  </r>
  <r>
    <x v="0"/>
    <n v="21"/>
    <n v="80.476190476190482"/>
    <x v="1"/>
    <s v="USD"/>
    <n v="1563771600"/>
    <n v="1564030800"/>
    <b v="1"/>
    <b v="0"/>
    <s v="theater/plays"/>
    <x v="3"/>
    <x v="3"/>
  </r>
  <r>
    <x v="3"/>
    <n v="976"/>
    <n v="86.978483606557376"/>
    <x v="1"/>
    <s v="USD"/>
    <n v="1448517600"/>
    <n v="1449295200"/>
    <b v="0"/>
    <b v="0"/>
    <s v="film &amp; video/documentary"/>
    <x v="4"/>
    <x v="4"/>
  </r>
  <r>
    <x v="1"/>
    <n v="96"/>
    <n v="105.13541666666667"/>
    <x v="1"/>
    <s v="USD"/>
    <n v="1528779600"/>
    <n v="1531890000"/>
    <b v="0"/>
    <b v="1"/>
    <s v="publishing/fiction"/>
    <x v="5"/>
    <x v="13"/>
  </r>
  <r>
    <x v="0"/>
    <n v="67"/>
    <n v="57.298507462686565"/>
    <x v="1"/>
    <s v="USD"/>
    <n v="1304744400"/>
    <n v="1306213200"/>
    <b v="0"/>
    <b v="1"/>
    <s v="games/video games"/>
    <x v="6"/>
    <x v="11"/>
  </r>
  <r>
    <x v="2"/>
    <n v="66"/>
    <n v="93.348484848484844"/>
    <x v="0"/>
    <s v="CAD"/>
    <n v="1354341600"/>
    <n v="1356242400"/>
    <b v="0"/>
    <b v="0"/>
    <s v="technology/web"/>
    <x v="2"/>
    <x v="2"/>
  </r>
  <r>
    <x v="0"/>
    <n v="78"/>
    <n v="71.987179487179489"/>
    <x v="1"/>
    <s v="USD"/>
    <n v="1294552800"/>
    <n v="1297576800"/>
    <b v="1"/>
    <b v="0"/>
    <s v="theater/plays"/>
    <x v="3"/>
    <x v="3"/>
  </r>
  <r>
    <x v="0"/>
    <n v="67"/>
    <n v="92.611940298507463"/>
    <x v="2"/>
    <s v="AUD"/>
    <n v="1295935200"/>
    <n v="1296194400"/>
    <b v="0"/>
    <b v="0"/>
    <s v="theater/plays"/>
    <x v="3"/>
    <x v="3"/>
  </r>
  <r>
    <x v="1"/>
    <n v="114"/>
    <n v="104.99122807017544"/>
    <x v="1"/>
    <s v="USD"/>
    <n v="1411534800"/>
    <n v="1414558800"/>
    <b v="0"/>
    <b v="0"/>
    <s v="food/food trucks"/>
    <x v="0"/>
    <x v="0"/>
  </r>
  <r>
    <x v="0"/>
    <n v="263"/>
    <n v="30.958174904942965"/>
    <x v="2"/>
    <s v="AUD"/>
    <n v="1486706400"/>
    <n v="1488348000"/>
    <b v="0"/>
    <b v="0"/>
    <s v="photography/photography books"/>
    <x v="7"/>
    <x v="14"/>
  </r>
  <r>
    <x v="0"/>
    <n v="1691"/>
    <n v="33.001182732111175"/>
    <x v="1"/>
    <s v="USD"/>
    <n v="1333602000"/>
    <n v="1334898000"/>
    <b v="1"/>
    <b v="0"/>
    <s v="photography/photography books"/>
    <x v="7"/>
    <x v="14"/>
  </r>
  <r>
    <x v="0"/>
    <n v="181"/>
    <n v="84.187845303867405"/>
    <x v="1"/>
    <s v="USD"/>
    <n v="1308200400"/>
    <n v="1308373200"/>
    <b v="0"/>
    <b v="0"/>
    <s v="theater/plays"/>
    <x v="3"/>
    <x v="3"/>
  </r>
  <r>
    <x v="0"/>
    <n v="13"/>
    <n v="73.92307692307692"/>
    <x v="1"/>
    <s v="USD"/>
    <n v="1411707600"/>
    <n v="1412312400"/>
    <b v="0"/>
    <b v="0"/>
    <s v="theater/plays"/>
    <x v="3"/>
    <x v="3"/>
  </r>
  <r>
    <x v="3"/>
    <n v="160"/>
    <n v="36.987499999999997"/>
    <x v="1"/>
    <s v="USD"/>
    <n v="1418364000"/>
    <n v="1419228000"/>
    <b v="1"/>
    <b v="1"/>
    <s v="film &amp; video/documentary"/>
    <x v="4"/>
    <x v="4"/>
  </r>
  <r>
    <x v="1"/>
    <n v="203"/>
    <n v="46.896551724137929"/>
    <x v="1"/>
    <s v="USD"/>
    <n v="1429333200"/>
    <n v="1430974800"/>
    <b v="0"/>
    <b v="0"/>
    <s v="technology/web"/>
    <x v="2"/>
    <x v="2"/>
  </r>
  <r>
    <x v="0"/>
    <n v="1"/>
    <n v="5"/>
    <x v="1"/>
    <s v="USD"/>
    <n v="1555390800"/>
    <n v="1555822800"/>
    <b v="0"/>
    <b v="1"/>
    <s v="theater/plays"/>
    <x v="3"/>
    <x v="3"/>
  </r>
  <r>
    <x v="1"/>
    <n v="1559"/>
    <n v="102.02437459910199"/>
    <x v="1"/>
    <s v="USD"/>
    <n v="1482732000"/>
    <n v="1482818400"/>
    <b v="0"/>
    <b v="1"/>
    <s v="music/rock"/>
    <x v="1"/>
    <x v="1"/>
  </r>
  <r>
    <x v="3"/>
    <n v="2266"/>
    <n v="45.007502206531335"/>
    <x v="1"/>
    <s v="USD"/>
    <n v="1470718800"/>
    <n v="1471928400"/>
    <b v="0"/>
    <b v="0"/>
    <s v="film &amp; video/documentary"/>
    <x v="4"/>
    <x v="4"/>
  </r>
  <r>
    <x v="0"/>
    <n v="21"/>
    <n v="94.285714285714292"/>
    <x v="1"/>
    <s v="USD"/>
    <n v="1450591200"/>
    <n v="1453701600"/>
    <b v="0"/>
    <b v="1"/>
    <s v="film &amp; video/science fiction"/>
    <x v="4"/>
    <x v="22"/>
  </r>
  <r>
    <x v="1"/>
    <n v="1548"/>
    <n v="101.02325581395348"/>
    <x v="2"/>
    <s v="AUD"/>
    <n v="1348290000"/>
    <n v="1350363600"/>
    <b v="0"/>
    <b v="0"/>
    <s v="technology/web"/>
    <x v="2"/>
    <x v="2"/>
  </r>
  <r>
    <x v="1"/>
    <n v="80"/>
    <n v="97.037499999999994"/>
    <x v="1"/>
    <s v="USD"/>
    <n v="1353823200"/>
    <n v="1353996000"/>
    <b v="0"/>
    <b v="0"/>
    <s v="theater/plays"/>
    <x v="3"/>
    <x v="3"/>
  </r>
  <r>
    <x v="0"/>
    <n v="830"/>
    <n v="43.00963855421687"/>
    <x v="1"/>
    <s v="USD"/>
    <n v="1450764000"/>
    <n v="1451109600"/>
    <b v="0"/>
    <b v="0"/>
    <s v="film &amp; video/science fiction"/>
    <x v="4"/>
    <x v="22"/>
  </r>
  <r>
    <x v="1"/>
    <n v="131"/>
    <n v="94.916030534351151"/>
    <x v="1"/>
    <s v="USD"/>
    <n v="1329372000"/>
    <n v="1329631200"/>
    <b v="0"/>
    <b v="0"/>
    <s v="theater/plays"/>
    <x v="3"/>
    <x v="3"/>
  </r>
  <r>
    <x v="1"/>
    <n v="112"/>
    <n v="72.151785714285708"/>
    <x v="1"/>
    <s v="USD"/>
    <n v="1277096400"/>
    <n v="1278997200"/>
    <b v="0"/>
    <b v="0"/>
    <s v="film &amp; video/animation"/>
    <x v="4"/>
    <x v="10"/>
  </r>
  <r>
    <x v="0"/>
    <n v="130"/>
    <n v="51.007692307692309"/>
    <x v="1"/>
    <s v="USD"/>
    <n v="1277701200"/>
    <n v="1280120400"/>
    <b v="0"/>
    <b v="0"/>
    <s v="publishing/translations"/>
    <x v="5"/>
    <x v="18"/>
  </r>
  <r>
    <x v="0"/>
    <n v="55"/>
    <n v="85.054545454545448"/>
    <x v="1"/>
    <s v="USD"/>
    <n v="1454911200"/>
    <n v="1458104400"/>
    <b v="0"/>
    <b v="0"/>
    <s v="technology/web"/>
    <x v="2"/>
    <x v="2"/>
  </r>
  <r>
    <x v="1"/>
    <n v="155"/>
    <n v="43.87096774193548"/>
    <x v="1"/>
    <s v="USD"/>
    <n v="1297922400"/>
    <n v="1298268000"/>
    <b v="0"/>
    <b v="0"/>
    <s v="publishing/translations"/>
    <x v="5"/>
    <x v="18"/>
  </r>
  <r>
    <x v="1"/>
    <n v="266"/>
    <n v="40.063909774436091"/>
    <x v="1"/>
    <s v="USD"/>
    <n v="1384408800"/>
    <n v="1386223200"/>
    <b v="0"/>
    <b v="0"/>
    <s v="food/food trucks"/>
    <x v="0"/>
    <x v="0"/>
  </r>
  <r>
    <x v="0"/>
    <n v="114"/>
    <n v="43.833333333333336"/>
    <x v="6"/>
    <s v="EUR"/>
    <n v="1299304800"/>
    <n v="1299823200"/>
    <b v="0"/>
    <b v="1"/>
    <s v="photography/photography books"/>
    <x v="7"/>
    <x v="14"/>
  </r>
  <r>
    <x v="1"/>
    <n v="155"/>
    <n v="84.92903225806451"/>
    <x v="1"/>
    <s v="USD"/>
    <n v="1431320400"/>
    <n v="1431752400"/>
    <b v="0"/>
    <b v="0"/>
    <s v="theater/plays"/>
    <x v="3"/>
    <x v="3"/>
  </r>
  <r>
    <x v="1"/>
    <n v="207"/>
    <n v="41.067632850241544"/>
    <x v="4"/>
    <s v="GBP"/>
    <n v="1264399200"/>
    <n v="1267855200"/>
    <b v="0"/>
    <b v="0"/>
    <s v="music/rock"/>
    <x v="1"/>
    <x v="1"/>
  </r>
  <r>
    <x v="1"/>
    <n v="245"/>
    <n v="54.971428571428568"/>
    <x v="1"/>
    <s v="USD"/>
    <n v="1497502800"/>
    <n v="1497675600"/>
    <b v="0"/>
    <b v="0"/>
    <s v="theater/plays"/>
    <x v="3"/>
    <x v="3"/>
  </r>
  <r>
    <x v="1"/>
    <n v="1573"/>
    <n v="77.010807374443743"/>
    <x v="1"/>
    <s v="USD"/>
    <n v="1333688400"/>
    <n v="1336885200"/>
    <b v="0"/>
    <b v="0"/>
    <s v="music/world music"/>
    <x v="1"/>
    <x v="21"/>
  </r>
  <r>
    <x v="1"/>
    <n v="114"/>
    <n v="71.201754385964918"/>
    <x v="1"/>
    <s v="USD"/>
    <n v="1293861600"/>
    <n v="1295157600"/>
    <b v="0"/>
    <b v="0"/>
    <s v="food/food trucks"/>
    <x v="0"/>
    <x v="0"/>
  </r>
  <r>
    <x v="1"/>
    <n v="93"/>
    <n v="91.935483870967744"/>
    <x v="1"/>
    <s v="USD"/>
    <n v="1576994400"/>
    <n v="1577599200"/>
    <b v="0"/>
    <b v="0"/>
    <s v="theater/plays"/>
    <x v="3"/>
    <x v="3"/>
  </r>
  <r>
    <x v="0"/>
    <n v="594"/>
    <n v="97.069023569023571"/>
    <x v="1"/>
    <s v="USD"/>
    <n v="1304917200"/>
    <n v="1305003600"/>
    <b v="0"/>
    <b v="0"/>
    <s v="theater/plays"/>
    <x v="3"/>
    <x v="3"/>
  </r>
  <r>
    <x v="0"/>
    <n v="24"/>
    <n v="58.916666666666664"/>
    <x v="1"/>
    <s v="USD"/>
    <n v="1381208400"/>
    <n v="1381726800"/>
    <b v="0"/>
    <b v="0"/>
    <s v="film &amp; video/television"/>
    <x v="4"/>
    <x v="19"/>
  </r>
  <r>
    <x v="1"/>
    <n v="1681"/>
    <n v="58.015466983938133"/>
    <x v="1"/>
    <s v="USD"/>
    <n v="1401685200"/>
    <n v="1402462800"/>
    <b v="0"/>
    <b v="1"/>
    <s v="technology/web"/>
    <x v="2"/>
    <x v="2"/>
  </r>
  <r>
    <x v="0"/>
    <n v="252"/>
    <n v="103.87301587301587"/>
    <x v="1"/>
    <s v="USD"/>
    <n v="1291960800"/>
    <n v="1292133600"/>
    <b v="0"/>
    <b v="1"/>
    <s v="theater/plays"/>
    <x v="3"/>
    <x v="3"/>
  </r>
  <r>
    <x v="1"/>
    <n v="32"/>
    <n v="93.46875"/>
    <x v="1"/>
    <s v="USD"/>
    <n v="1368853200"/>
    <n v="1368939600"/>
    <b v="0"/>
    <b v="0"/>
    <s v="music/indie rock"/>
    <x v="1"/>
    <x v="7"/>
  </r>
  <r>
    <x v="1"/>
    <n v="135"/>
    <n v="61.970370370370368"/>
    <x v="1"/>
    <s v="USD"/>
    <n v="1448776800"/>
    <n v="1452146400"/>
    <b v="0"/>
    <b v="1"/>
    <s v="theater/plays"/>
    <x v="3"/>
    <x v="3"/>
  </r>
  <r>
    <x v="1"/>
    <n v="140"/>
    <n v="92.042857142857144"/>
    <x v="1"/>
    <s v="USD"/>
    <n v="1296194400"/>
    <n v="1296712800"/>
    <b v="0"/>
    <b v="1"/>
    <s v="theater/plays"/>
    <x v="3"/>
    <x v="3"/>
  </r>
  <r>
    <x v="0"/>
    <n v="67"/>
    <n v="77.268656716417908"/>
    <x v="1"/>
    <s v="USD"/>
    <n v="1517983200"/>
    <n v="1520748000"/>
    <b v="0"/>
    <b v="0"/>
    <s v="food/food trucks"/>
    <x v="0"/>
    <x v="0"/>
  </r>
  <r>
    <x v="1"/>
    <n v="92"/>
    <n v="93.923913043478265"/>
    <x v="1"/>
    <s v="USD"/>
    <n v="1478930400"/>
    <n v="1480831200"/>
    <b v="0"/>
    <b v="0"/>
    <s v="games/video games"/>
    <x v="6"/>
    <x v="11"/>
  </r>
  <r>
    <x v="1"/>
    <n v="1015"/>
    <n v="84.969458128078813"/>
    <x v="4"/>
    <s v="GBP"/>
    <n v="1426395600"/>
    <n v="1426914000"/>
    <b v="0"/>
    <b v="0"/>
    <s v="theater/plays"/>
    <x v="3"/>
    <x v="3"/>
  </r>
  <r>
    <x v="0"/>
    <n v="742"/>
    <n v="105.97035040431267"/>
    <x v="1"/>
    <s v="USD"/>
    <n v="1446181200"/>
    <n v="1446616800"/>
    <b v="1"/>
    <b v="0"/>
    <s v="publishing/nonfiction"/>
    <x v="5"/>
    <x v="9"/>
  </r>
  <r>
    <x v="1"/>
    <n v="323"/>
    <n v="36.969040247678016"/>
    <x v="1"/>
    <s v="USD"/>
    <n v="1514181600"/>
    <n v="1517032800"/>
    <b v="0"/>
    <b v="0"/>
    <s v="technology/web"/>
    <x v="2"/>
    <x v="2"/>
  </r>
  <r>
    <x v="0"/>
    <n v="75"/>
    <n v="81.533333333333331"/>
    <x v="1"/>
    <s v="USD"/>
    <n v="1311051600"/>
    <n v="1311224400"/>
    <b v="0"/>
    <b v="1"/>
    <s v="film &amp; video/documentary"/>
    <x v="4"/>
    <x v="4"/>
  </r>
  <r>
    <x v="1"/>
    <n v="2326"/>
    <n v="80.999140154772135"/>
    <x v="1"/>
    <s v="USD"/>
    <n v="1564894800"/>
    <n v="1566190800"/>
    <b v="0"/>
    <b v="0"/>
    <s v="film &amp; video/documentary"/>
    <x v="4"/>
    <x v="4"/>
  </r>
  <r>
    <x v="1"/>
    <n v="381"/>
    <n v="26.010498687664043"/>
    <x v="1"/>
    <s v="USD"/>
    <n v="1567918800"/>
    <n v="1570165200"/>
    <b v="0"/>
    <b v="0"/>
    <s v="theater/plays"/>
    <x v="3"/>
    <x v="3"/>
  </r>
  <r>
    <x v="0"/>
    <n v="4405"/>
    <n v="25.998410896708286"/>
    <x v="1"/>
    <s v="USD"/>
    <n v="1386309600"/>
    <n v="1388556000"/>
    <b v="0"/>
    <b v="1"/>
    <s v="music/rock"/>
    <x v="1"/>
    <x v="1"/>
  </r>
  <r>
    <x v="0"/>
    <n v="92"/>
    <n v="34.173913043478258"/>
    <x v="1"/>
    <s v="USD"/>
    <n v="1301979600"/>
    <n v="1303189200"/>
    <b v="0"/>
    <b v="0"/>
    <s v="music/rock"/>
    <x v="1"/>
    <x v="1"/>
  </r>
  <r>
    <x v="1"/>
    <n v="480"/>
    <n v="28.002083333333335"/>
    <x v="1"/>
    <s v="USD"/>
    <n v="1493269200"/>
    <n v="1494478800"/>
    <b v="0"/>
    <b v="0"/>
    <s v="film &amp; video/documentary"/>
    <x v="4"/>
    <x v="4"/>
  </r>
  <r>
    <x v="0"/>
    <n v="64"/>
    <n v="76.546875"/>
    <x v="1"/>
    <s v="USD"/>
    <n v="1478930400"/>
    <n v="1480744800"/>
    <b v="0"/>
    <b v="0"/>
    <s v="publishing/radio &amp; podcasts"/>
    <x v="5"/>
    <x v="15"/>
  </r>
  <r>
    <x v="1"/>
    <n v="226"/>
    <n v="53.053097345132741"/>
    <x v="1"/>
    <s v="USD"/>
    <n v="1555390800"/>
    <n v="1555822800"/>
    <b v="0"/>
    <b v="0"/>
    <s v="publishing/translations"/>
    <x v="5"/>
    <x v="18"/>
  </r>
  <r>
    <x v="0"/>
    <n v="64"/>
    <n v="106.859375"/>
    <x v="1"/>
    <s v="USD"/>
    <n v="1456984800"/>
    <n v="1458882000"/>
    <b v="0"/>
    <b v="1"/>
    <s v="film &amp; video/drama"/>
    <x v="4"/>
    <x v="6"/>
  </r>
  <r>
    <x v="1"/>
    <n v="241"/>
    <n v="46.020746887966808"/>
    <x v="1"/>
    <s v="USD"/>
    <n v="1411621200"/>
    <n v="1411966800"/>
    <b v="0"/>
    <b v="1"/>
    <s v="music/rock"/>
    <x v="1"/>
    <x v="1"/>
  </r>
  <r>
    <x v="1"/>
    <n v="132"/>
    <n v="100.17424242424242"/>
    <x v="1"/>
    <s v="USD"/>
    <n v="1525669200"/>
    <n v="1526878800"/>
    <b v="0"/>
    <b v="1"/>
    <s v="film &amp; video/drama"/>
    <x v="4"/>
    <x v="6"/>
  </r>
  <r>
    <x v="3"/>
    <n v="75"/>
    <n v="101.44"/>
    <x v="6"/>
    <s v="EUR"/>
    <n v="1450936800"/>
    <n v="1452405600"/>
    <b v="0"/>
    <b v="1"/>
    <s v="photography/photography books"/>
    <x v="7"/>
    <x v="14"/>
  </r>
  <r>
    <x v="0"/>
    <n v="842"/>
    <n v="87.972684085510693"/>
    <x v="1"/>
    <s v="USD"/>
    <n v="1413522000"/>
    <n v="1414040400"/>
    <b v="0"/>
    <b v="1"/>
    <s v="publishing/translations"/>
    <x v="5"/>
    <x v="18"/>
  </r>
  <r>
    <x v="1"/>
    <n v="2043"/>
    <n v="74.995594713656388"/>
    <x v="1"/>
    <s v="USD"/>
    <n v="1541307600"/>
    <n v="1543816800"/>
    <b v="0"/>
    <b v="1"/>
    <s v="food/food trucks"/>
    <x v="0"/>
    <x v="0"/>
  </r>
  <r>
    <x v="0"/>
    <n v="112"/>
    <n v="42.982142857142854"/>
    <x v="1"/>
    <s v="USD"/>
    <n v="1357106400"/>
    <n v="1359698400"/>
    <b v="0"/>
    <b v="0"/>
    <s v="theater/plays"/>
    <x v="3"/>
    <x v="3"/>
  </r>
  <r>
    <x v="3"/>
    <n v="139"/>
    <n v="33.115107913669064"/>
    <x v="6"/>
    <s v="EUR"/>
    <n v="1390197600"/>
    <n v="1390629600"/>
    <b v="0"/>
    <b v="0"/>
    <s v="theater/plays"/>
    <x v="3"/>
    <x v="3"/>
  </r>
  <r>
    <x v="0"/>
    <n v="374"/>
    <n v="101.13101604278074"/>
    <x v="1"/>
    <s v="USD"/>
    <n v="1265868000"/>
    <n v="1267077600"/>
    <b v="0"/>
    <b v="1"/>
    <s v="music/indie rock"/>
    <x v="1"/>
    <x v="7"/>
  </r>
  <r>
    <x v="3"/>
    <n v="1122"/>
    <n v="55.98841354723708"/>
    <x v="1"/>
    <s v="USD"/>
    <n v="1467176400"/>
    <n v="1467781200"/>
    <b v="0"/>
    <b v="0"/>
    <s v="food/food trucks"/>
    <x v="0"/>
    <x v="0"/>
  </r>
  <r>
    <x v="4"/>
    <m/>
    <m/>
    <x v="7"/>
    <m/>
    <m/>
    <m/>
    <m/>
    <m/>
    <m/>
    <x v="9"/>
    <x v="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  <x v="0"/>
  </r>
  <r>
    <x v="1"/>
    <x v="1"/>
    <x v="1"/>
  </r>
  <r>
    <x v="1"/>
    <x v="2"/>
    <x v="2"/>
  </r>
  <r>
    <x v="0"/>
    <x v="3"/>
    <x v="1"/>
  </r>
  <r>
    <x v="0"/>
    <x v="4"/>
    <x v="3"/>
  </r>
  <r>
    <x v="1"/>
    <x v="5"/>
    <x v="3"/>
  </r>
  <r>
    <x v="0"/>
    <x v="6"/>
    <x v="4"/>
  </r>
  <r>
    <x v="1"/>
    <x v="7"/>
    <x v="3"/>
  </r>
  <r>
    <x v="2"/>
    <x v="8"/>
    <x v="3"/>
  </r>
  <r>
    <x v="0"/>
    <x v="9"/>
    <x v="1"/>
  </r>
  <r>
    <x v="1"/>
    <x v="10"/>
    <x v="4"/>
  </r>
  <r>
    <x v="0"/>
    <x v="11"/>
    <x v="3"/>
  </r>
  <r>
    <x v="0"/>
    <x v="12"/>
    <x v="4"/>
  </r>
  <r>
    <x v="1"/>
    <x v="13"/>
    <x v="1"/>
  </r>
  <r>
    <x v="0"/>
    <x v="14"/>
    <x v="1"/>
  </r>
  <r>
    <x v="0"/>
    <x v="15"/>
    <x v="2"/>
  </r>
  <r>
    <x v="1"/>
    <x v="16"/>
    <x v="5"/>
  </r>
  <r>
    <x v="1"/>
    <x v="17"/>
    <x v="4"/>
  </r>
  <r>
    <x v="3"/>
    <x v="18"/>
    <x v="3"/>
  </r>
  <r>
    <x v="0"/>
    <x v="19"/>
    <x v="3"/>
  </r>
  <r>
    <x v="1"/>
    <x v="20"/>
    <x v="4"/>
  </r>
  <r>
    <x v="0"/>
    <x v="21"/>
    <x v="3"/>
  </r>
  <r>
    <x v="1"/>
    <x v="22"/>
    <x v="3"/>
  </r>
  <r>
    <x v="1"/>
    <x v="23"/>
    <x v="4"/>
  </r>
  <r>
    <x v="1"/>
    <x v="24"/>
    <x v="2"/>
  </r>
  <r>
    <x v="1"/>
    <x v="25"/>
    <x v="6"/>
  </r>
  <r>
    <x v="3"/>
    <x v="26"/>
    <x v="3"/>
  </r>
  <r>
    <x v="0"/>
    <x v="27"/>
    <x v="1"/>
  </r>
  <r>
    <x v="1"/>
    <x v="28"/>
    <x v="3"/>
  </r>
  <r>
    <x v="1"/>
    <x v="29"/>
    <x v="4"/>
  </r>
  <r>
    <x v="1"/>
    <x v="30"/>
    <x v="4"/>
  </r>
  <r>
    <x v="1"/>
    <x v="31"/>
    <x v="6"/>
  </r>
  <r>
    <x v="0"/>
    <x v="32"/>
    <x v="4"/>
  </r>
  <r>
    <x v="1"/>
    <x v="33"/>
    <x v="3"/>
  </r>
  <r>
    <x v="1"/>
    <x v="34"/>
    <x v="4"/>
  </r>
  <r>
    <x v="1"/>
    <x v="35"/>
    <x v="4"/>
  </r>
  <r>
    <x v="1"/>
    <x v="36"/>
    <x v="3"/>
  </r>
  <r>
    <x v="1"/>
    <x v="37"/>
    <x v="5"/>
  </r>
  <r>
    <x v="1"/>
    <x v="38"/>
    <x v="7"/>
  </r>
  <r>
    <x v="0"/>
    <x v="39"/>
    <x v="3"/>
  </r>
  <r>
    <x v="1"/>
    <x v="40"/>
    <x v="2"/>
  </r>
  <r>
    <x v="1"/>
    <x v="41"/>
    <x v="1"/>
  </r>
  <r>
    <x v="1"/>
    <x v="42"/>
    <x v="0"/>
  </r>
  <r>
    <x v="1"/>
    <x v="43"/>
    <x v="5"/>
  </r>
  <r>
    <x v="1"/>
    <x v="44"/>
    <x v="5"/>
  </r>
  <r>
    <x v="0"/>
    <x v="45"/>
    <x v="3"/>
  </r>
  <r>
    <x v="1"/>
    <x v="46"/>
    <x v="1"/>
  </r>
  <r>
    <x v="1"/>
    <x v="47"/>
    <x v="3"/>
  </r>
  <r>
    <x v="1"/>
    <x v="48"/>
    <x v="3"/>
  </r>
  <r>
    <x v="1"/>
    <x v="49"/>
    <x v="1"/>
  </r>
  <r>
    <x v="0"/>
    <x v="50"/>
    <x v="1"/>
  </r>
  <r>
    <x v="0"/>
    <x v="51"/>
    <x v="2"/>
  </r>
  <r>
    <x v="0"/>
    <x v="52"/>
    <x v="3"/>
  </r>
  <r>
    <x v="1"/>
    <x v="53"/>
    <x v="4"/>
  </r>
  <r>
    <x v="0"/>
    <x v="54"/>
    <x v="2"/>
  </r>
  <r>
    <x v="1"/>
    <x v="55"/>
    <x v="1"/>
  </r>
  <r>
    <x v="1"/>
    <x v="56"/>
    <x v="2"/>
  </r>
  <r>
    <x v="1"/>
    <x v="57"/>
    <x v="6"/>
  </r>
  <r>
    <x v="1"/>
    <x v="58"/>
    <x v="3"/>
  </r>
  <r>
    <x v="1"/>
    <x v="59"/>
    <x v="3"/>
  </r>
  <r>
    <x v="1"/>
    <x v="60"/>
    <x v="3"/>
  </r>
  <r>
    <x v="0"/>
    <x v="61"/>
    <x v="3"/>
  </r>
  <r>
    <x v="1"/>
    <x v="62"/>
    <x v="2"/>
  </r>
  <r>
    <x v="0"/>
    <x v="63"/>
    <x v="3"/>
  </r>
  <r>
    <x v="0"/>
    <x v="64"/>
    <x v="2"/>
  </r>
  <r>
    <x v="1"/>
    <x v="65"/>
    <x v="3"/>
  </r>
  <r>
    <x v="0"/>
    <x v="66"/>
    <x v="3"/>
  </r>
  <r>
    <x v="1"/>
    <x v="67"/>
    <x v="2"/>
  </r>
  <r>
    <x v="1"/>
    <x v="68"/>
    <x v="3"/>
  </r>
  <r>
    <x v="3"/>
    <x v="69"/>
    <x v="3"/>
  </r>
  <r>
    <x v="1"/>
    <x v="70"/>
    <x v="3"/>
  </r>
  <r>
    <x v="1"/>
    <x v="71"/>
    <x v="3"/>
  </r>
  <r>
    <x v="1"/>
    <x v="72"/>
    <x v="4"/>
  </r>
  <r>
    <x v="1"/>
    <x v="73"/>
    <x v="1"/>
  </r>
  <r>
    <x v="1"/>
    <x v="74"/>
    <x v="1"/>
  </r>
  <r>
    <x v="1"/>
    <x v="75"/>
    <x v="7"/>
  </r>
  <r>
    <x v="0"/>
    <x v="76"/>
    <x v="3"/>
  </r>
  <r>
    <x v="0"/>
    <x v="77"/>
    <x v="4"/>
  </r>
  <r>
    <x v="1"/>
    <x v="78"/>
    <x v="5"/>
  </r>
  <r>
    <x v="0"/>
    <x v="79"/>
    <x v="3"/>
  </r>
  <r>
    <x v="1"/>
    <x v="80"/>
    <x v="6"/>
  </r>
  <r>
    <x v="1"/>
    <x v="81"/>
    <x v="1"/>
  </r>
  <r>
    <x v="1"/>
    <x v="82"/>
    <x v="6"/>
  </r>
  <r>
    <x v="0"/>
    <x v="83"/>
    <x v="1"/>
  </r>
  <r>
    <x v="1"/>
    <x v="84"/>
    <x v="2"/>
  </r>
  <r>
    <x v="1"/>
    <x v="85"/>
    <x v="1"/>
  </r>
  <r>
    <x v="1"/>
    <x v="86"/>
    <x v="3"/>
  </r>
  <r>
    <x v="0"/>
    <x v="87"/>
    <x v="1"/>
  </r>
  <r>
    <x v="1"/>
    <x v="88"/>
    <x v="5"/>
  </r>
  <r>
    <x v="1"/>
    <x v="89"/>
    <x v="3"/>
  </r>
  <r>
    <x v="0"/>
    <x v="90"/>
    <x v="3"/>
  </r>
  <r>
    <x v="0"/>
    <x v="91"/>
    <x v="5"/>
  </r>
  <r>
    <x v="1"/>
    <x v="92"/>
    <x v="6"/>
  </r>
  <r>
    <x v="3"/>
    <x v="93"/>
    <x v="3"/>
  </r>
  <r>
    <x v="1"/>
    <x v="94"/>
    <x v="2"/>
  </r>
  <r>
    <x v="1"/>
    <x v="95"/>
    <x v="4"/>
  </r>
  <r>
    <x v="1"/>
    <x v="96"/>
    <x v="3"/>
  </r>
  <r>
    <x v="1"/>
    <x v="48"/>
    <x v="0"/>
  </r>
  <r>
    <x v="0"/>
    <x v="97"/>
    <x v="6"/>
  </r>
  <r>
    <x v="1"/>
    <x v="98"/>
    <x v="3"/>
  </r>
  <r>
    <x v="0"/>
    <x v="99"/>
    <x v="3"/>
  </r>
  <r>
    <x v="1"/>
    <x v="100"/>
    <x v="1"/>
  </r>
  <r>
    <x v="1"/>
    <x v="101"/>
    <x v="2"/>
  </r>
  <r>
    <x v="0"/>
    <x v="102"/>
    <x v="1"/>
  </r>
  <r>
    <x v="1"/>
    <x v="103"/>
    <x v="1"/>
  </r>
  <r>
    <x v="1"/>
    <x v="104"/>
    <x v="2"/>
  </r>
  <r>
    <x v="1"/>
    <x v="105"/>
    <x v="3"/>
  </r>
  <r>
    <x v="1"/>
    <x v="106"/>
    <x v="3"/>
  </r>
  <r>
    <x v="1"/>
    <x v="107"/>
    <x v="4"/>
  </r>
  <r>
    <x v="0"/>
    <x v="108"/>
    <x v="4"/>
  </r>
  <r>
    <x v="0"/>
    <x v="109"/>
    <x v="0"/>
  </r>
  <r>
    <x v="1"/>
    <x v="110"/>
    <x v="5"/>
  </r>
  <r>
    <x v="1"/>
    <x v="111"/>
    <x v="2"/>
  </r>
  <r>
    <x v="1"/>
    <x v="112"/>
    <x v="0"/>
  </r>
  <r>
    <x v="1"/>
    <x v="113"/>
    <x v="2"/>
  </r>
  <r>
    <x v="0"/>
    <x v="114"/>
    <x v="5"/>
  </r>
  <r>
    <x v="0"/>
    <x v="115"/>
    <x v="3"/>
  </r>
  <r>
    <x v="1"/>
    <x v="116"/>
    <x v="4"/>
  </r>
  <r>
    <x v="1"/>
    <x v="117"/>
    <x v="7"/>
  </r>
  <r>
    <x v="1"/>
    <x v="118"/>
    <x v="4"/>
  </r>
  <r>
    <x v="1"/>
    <x v="119"/>
    <x v="6"/>
  </r>
  <r>
    <x v="1"/>
    <x v="33"/>
    <x v="6"/>
  </r>
  <r>
    <x v="0"/>
    <x v="120"/>
    <x v="5"/>
  </r>
  <r>
    <x v="0"/>
    <x v="121"/>
    <x v="3"/>
  </r>
  <r>
    <x v="1"/>
    <x v="122"/>
    <x v="7"/>
  </r>
  <r>
    <x v="1"/>
    <x v="123"/>
    <x v="3"/>
  </r>
  <r>
    <x v="0"/>
    <x v="124"/>
    <x v="3"/>
  </r>
  <r>
    <x v="0"/>
    <x v="125"/>
    <x v="3"/>
  </r>
  <r>
    <x v="3"/>
    <x v="126"/>
    <x v="1"/>
  </r>
  <r>
    <x v="3"/>
    <x v="127"/>
    <x v="0"/>
  </r>
  <r>
    <x v="1"/>
    <x v="128"/>
    <x v="4"/>
  </r>
  <r>
    <x v="1"/>
    <x v="129"/>
    <x v="2"/>
  </r>
  <r>
    <x v="1"/>
    <x v="130"/>
    <x v="3"/>
  </r>
  <r>
    <x v="1"/>
    <x v="131"/>
    <x v="1"/>
  </r>
  <r>
    <x v="0"/>
    <x v="132"/>
    <x v="4"/>
  </r>
  <r>
    <x v="0"/>
    <x v="133"/>
    <x v="3"/>
  </r>
  <r>
    <x v="3"/>
    <x v="134"/>
    <x v="4"/>
  </r>
  <r>
    <x v="1"/>
    <x v="135"/>
    <x v="5"/>
  </r>
  <r>
    <x v="0"/>
    <x v="136"/>
    <x v="6"/>
  </r>
  <r>
    <x v="0"/>
    <x v="137"/>
    <x v="2"/>
  </r>
  <r>
    <x v="1"/>
    <x v="138"/>
    <x v="4"/>
  </r>
  <r>
    <x v="1"/>
    <x v="139"/>
    <x v="2"/>
  </r>
  <r>
    <x v="1"/>
    <x v="107"/>
    <x v="2"/>
  </r>
  <r>
    <x v="1"/>
    <x v="140"/>
    <x v="1"/>
  </r>
  <r>
    <x v="1"/>
    <x v="141"/>
    <x v="3"/>
  </r>
  <r>
    <x v="1"/>
    <x v="142"/>
    <x v="2"/>
  </r>
  <r>
    <x v="3"/>
    <x v="143"/>
    <x v="3"/>
  </r>
  <r>
    <x v="1"/>
    <x v="144"/>
    <x v="3"/>
  </r>
  <r>
    <x v="1"/>
    <x v="145"/>
    <x v="2"/>
  </r>
  <r>
    <x v="1"/>
    <x v="146"/>
    <x v="1"/>
  </r>
  <r>
    <x v="0"/>
    <x v="147"/>
    <x v="1"/>
  </r>
  <r>
    <x v="0"/>
    <x v="148"/>
    <x v="1"/>
  </r>
  <r>
    <x v="1"/>
    <x v="149"/>
    <x v="1"/>
  </r>
  <r>
    <x v="0"/>
    <x v="150"/>
    <x v="3"/>
  </r>
  <r>
    <x v="0"/>
    <x v="151"/>
    <x v="1"/>
  </r>
  <r>
    <x v="0"/>
    <x v="152"/>
    <x v="3"/>
  </r>
  <r>
    <x v="3"/>
    <x v="153"/>
    <x v="1"/>
  </r>
  <r>
    <x v="0"/>
    <x v="154"/>
    <x v="7"/>
  </r>
  <r>
    <x v="1"/>
    <x v="155"/>
    <x v="1"/>
  </r>
  <r>
    <x v="1"/>
    <x v="156"/>
    <x v="3"/>
  </r>
  <r>
    <x v="1"/>
    <x v="157"/>
    <x v="2"/>
  </r>
  <r>
    <x v="0"/>
    <x v="158"/>
    <x v="2"/>
  </r>
  <r>
    <x v="1"/>
    <x v="159"/>
    <x v="1"/>
  </r>
  <r>
    <x v="1"/>
    <x v="160"/>
    <x v="7"/>
  </r>
  <r>
    <x v="1"/>
    <x v="161"/>
    <x v="3"/>
  </r>
  <r>
    <x v="1"/>
    <x v="162"/>
    <x v="2"/>
  </r>
  <r>
    <x v="1"/>
    <x v="163"/>
    <x v="7"/>
  </r>
  <r>
    <x v="1"/>
    <x v="164"/>
    <x v="3"/>
  </r>
  <r>
    <x v="0"/>
    <x v="165"/>
    <x v="1"/>
  </r>
  <r>
    <x v="1"/>
    <x v="166"/>
    <x v="4"/>
  </r>
  <r>
    <x v="0"/>
    <x v="167"/>
    <x v="1"/>
  </r>
  <r>
    <x v="0"/>
    <x v="168"/>
    <x v="5"/>
  </r>
  <r>
    <x v="0"/>
    <x v="169"/>
    <x v="4"/>
  </r>
  <r>
    <x v="1"/>
    <x v="170"/>
    <x v="3"/>
  </r>
  <r>
    <x v="1"/>
    <x v="171"/>
    <x v="2"/>
  </r>
  <r>
    <x v="0"/>
    <x v="172"/>
    <x v="3"/>
  </r>
  <r>
    <x v="0"/>
    <x v="173"/>
    <x v="3"/>
  </r>
  <r>
    <x v="1"/>
    <x v="174"/>
    <x v="3"/>
  </r>
  <r>
    <x v="0"/>
    <x v="175"/>
    <x v="0"/>
  </r>
  <r>
    <x v="1"/>
    <x v="176"/>
    <x v="3"/>
  </r>
  <r>
    <x v="1"/>
    <x v="177"/>
    <x v="2"/>
  </r>
  <r>
    <x v="0"/>
    <x v="178"/>
    <x v="2"/>
  </r>
  <r>
    <x v="1"/>
    <x v="179"/>
    <x v="3"/>
  </r>
  <r>
    <x v="0"/>
    <x v="180"/>
    <x v="1"/>
  </r>
  <r>
    <x v="1"/>
    <x v="181"/>
    <x v="3"/>
  </r>
  <r>
    <x v="0"/>
    <x v="182"/>
    <x v="4"/>
  </r>
  <r>
    <x v="0"/>
    <x v="183"/>
    <x v="3"/>
  </r>
  <r>
    <x v="1"/>
    <x v="184"/>
    <x v="4"/>
  </r>
  <r>
    <x v="0"/>
    <x v="185"/>
    <x v="3"/>
  </r>
  <r>
    <x v="3"/>
    <x v="186"/>
    <x v="3"/>
  </r>
  <r>
    <x v="0"/>
    <x v="187"/>
    <x v="3"/>
  </r>
  <r>
    <x v="0"/>
    <x v="188"/>
    <x v="3"/>
  </r>
  <r>
    <x v="0"/>
    <x v="189"/>
    <x v="1"/>
  </r>
  <r>
    <x v="0"/>
    <x v="190"/>
    <x v="1"/>
  </r>
  <r>
    <x v="1"/>
    <x v="191"/>
    <x v="1"/>
  </r>
  <r>
    <x v="1"/>
    <x v="192"/>
    <x v="1"/>
  </r>
  <r>
    <x v="0"/>
    <x v="173"/>
    <x v="2"/>
  </r>
  <r>
    <x v="1"/>
    <x v="193"/>
    <x v="4"/>
  </r>
  <r>
    <x v="0"/>
    <x v="194"/>
    <x v="1"/>
  </r>
  <r>
    <x v="0"/>
    <x v="195"/>
    <x v="1"/>
  </r>
  <r>
    <x v="0"/>
    <x v="152"/>
    <x v="3"/>
  </r>
  <r>
    <x v="1"/>
    <x v="196"/>
    <x v="2"/>
  </r>
  <r>
    <x v="3"/>
    <x v="197"/>
    <x v="0"/>
  </r>
  <r>
    <x v="1"/>
    <x v="198"/>
    <x v="3"/>
  </r>
  <r>
    <x v="0"/>
    <x v="199"/>
    <x v="1"/>
  </r>
  <r>
    <x v="1"/>
    <x v="200"/>
    <x v="3"/>
  </r>
  <r>
    <x v="3"/>
    <x v="201"/>
    <x v="5"/>
  </r>
  <r>
    <x v="1"/>
    <x v="202"/>
    <x v="1"/>
  </r>
  <r>
    <x v="1"/>
    <x v="203"/>
    <x v="4"/>
  </r>
  <r>
    <x v="2"/>
    <x v="204"/>
    <x v="4"/>
  </r>
  <r>
    <x v="0"/>
    <x v="205"/>
    <x v="4"/>
  </r>
  <r>
    <x v="0"/>
    <x v="206"/>
    <x v="3"/>
  </r>
  <r>
    <x v="1"/>
    <x v="207"/>
    <x v="3"/>
  </r>
  <r>
    <x v="1"/>
    <x v="208"/>
    <x v="1"/>
  </r>
  <r>
    <x v="1"/>
    <x v="209"/>
    <x v="1"/>
  </r>
  <r>
    <x v="0"/>
    <x v="210"/>
    <x v="3"/>
  </r>
  <r>
    <x v="1"/>
    <x v="211"/>
    <x v="3"/>
  </r>
  <r>
    <x v="0"/>
    <x v="212"/>
    <x v="4"/>
  </r>
  <r>
    <x v="1"/>
    <x v="213"/>
    <x v="4"/>
  </r>
  <r>
    <x v="1"/>
    <x v="214"/>
    <x v="4"/>
  </r>
  <r>
    <x v="0"/>
    <x v="215"/>
    <x v="3"/>
  </r>
  <r>
    <x v="0"/>
    <x v="216"/>
    <x v="0"/>
  </r>
  <r>
    <x v="1"/>
    <x v="217"/>
    <x v="7"/>
  </r>
  <r>
    <x v="0"/>
    <x v="218"/>
    <x v="3"/>
  </r>
  <r>
    <x v="1"/>
    <x v="219"/>
    <x v="4"/>
  </r>
  <r>
    <x v="1"/>
    <x v="220"/>
    <x v="1"/>
  </r>
  <r>
    <x v="1"/>
    <x v="221"/>
    <x v="7"/>
  </r>
  <r>
    <x v="1"/>
    <x v="222"/>
    <x v="6"/>
  </r>
  <r>
    <x v="1"/>
    <x v="172"/>
    <x v="4"/>
  </r>
  <r>
    <x v="1"/>
    <x v="223"/>
    <x v="6"/>
  </r>
  <r>
    <x v="1"/>
    <x v="224"/>
    <x v="6"/>
  </r>
  <r>
    <x v="3"/>
    <x v="225"/>
    <x v="3"/>
  </r>
  <r>
    <x v="1"/>
    <x v="226"/>
    <x v="3"/>
  </r>
  <r>
    <x v="1"/>
    <x v="227"/>
    <x v="4"/>
  </r>
  <r>
    <x v="1"/>
    <x v="228"/>
    <x v="6"/>
  </r>
  <r>
    <x v="0"/>
    <x v="229"/>
    <x v="4"/>
  </r>
  <r>
    <x v="0"/>
    <x v="230"/>
    <x v="1"/>
  </r>
  <r>
    <x v="1"/>
    <x v="231"/>
    <x v="4"/>
  </r>
  <r>
    <x v="1"/>
    <x v="232"/>
    <x v="3"/>
  </r>
  <r>
    <x v="0"/>
    <x v="233"/>
    <x v="2"/>
  </r>
  <r>
    <x v="1"/>
    <x v="194"/>
    <x v="3"/>
  </r>
  <r>
    <x v="1"/>
    <x v="234"/>
    <x v="5"/>
  </r>
  <r>
    <x v="1"/>
    <x v="235"/>
    <x v="1"/>
  </r>
  <r>
    <x v="1"/>
    <x v="236"/>
    <x v="3"/>
  </r>
  <r>
    <x v="1"/>
    <x v="237"/>
    <x v="3"/>
  </r>
  <r>
    <x v="1"/>
    <x v="238"/>
    <x v="3"/>
  </r>
  <r>
    <x v="1"/>
    <x v="239"/>
    <x v="2"/>
  </r>
  <r>
    <x v="1"/>
    <x v="240"/>
    <x v="5"/>
  </r>
  <r>
    <x v="1"/>
    <x v="241"/>
    <x v="6"/>
  </r>
  <r>
    <x v="1"/>
    <x v="242"/>
    <x v="5"/>
  </r>
  <r>
    <x v="0"/>
    <x v="67"/>
    <x v="1"/>
  </r>
  <r>
    <x v="0"/>
    <x v="243"/>
    <x v="3"/>
  </r>
  <r>
    <x v="1"/>
    <x v="244"/>
    <x v="3"/>
  </r>
  <r>
    <x v="0"/>
    <x v="245"/>
    <x v="4"/>
  </r>
  <r>
    <x v="1"/>
    <x v="246"/>
    <x v="5"/>
  </r>
  <r>
    <x v="1"/>
    <x v="247"/>
    <x v="1"/>
  </r>
  <r>
    <x v="0"/>
    <x v="248"/>
    <x v="1"/>
  </r>
  <r>
    <x v="1"/>
    <x v="249"/>
    <x v="3"/>
  </r>
  <r>
    <x v="1"/>
    <x v="250"/>
    <x v="3"/>
  </r>
  <r>
    <x v="1"/>
    <x v="251"/>
    <x v="7"/>
  </r>
  <r>
    <x v="1"/>
    <x v="136"/>
    <x v="1"/>
  </r>
  <r>
    <x v="0"/>
    <x v="252"/>
    <x v="1"/>
  </r>
  <r>
    <x v="1"/>
    <x v="253"/>
    <x v="1"/>
  </r>
  <r>
    <x v="1"/>
    <x v="254"/>
    <x v="7"/>
  </r>
  <r>
    <x v="1"/>
    <x v="255"/>
    <x v="3"/>
  </r>
  <r>
    <x v="1"/>
    <x v="256"/>
    <x v="3"/>
  </r>
  <r>
    <x v="0"/>
    <x v="257"/>
    <x v="1"/>
  </r>
  <r>
    <x v="1"/>
    <x v="258"/>
    <x v="3"/>
  </r>
  <r>
    <x v="1"/>
    <x v="259"/>
    <x v="4"/>
  </r>
  <r>
    <x v="1"/>
    <x v="260"/>
    <x v="4"/>
  </r>
  <r>
    <x v="3"/>
    <x v="261"/>
    <x v="6"/>
  </r>
  <r>
    <x v="2"/>
    <x v="262"/>
    <x v="7"/>
  </r>
  <r>
    <x v="1"/>
    <x v="263"/>
    <x v="3"/>
  </r>
  <r>
    <x v="1"/>
    <x v="264"/>
    <x v="3"/>
  </r>
  <r>
    <x v="0"/>
    <x v="265"/>
    <x v="3"/>
  </r>
  <r>
    <x v="1"/>
    <x v="266"/>
    <x v="5"/>
  </r>
  <r>
    <x v="0"/>
    <x v="267"/>
    <x v="6"/>
  </r>
  <r>
    <x v="1"/>
    <x v="268"/>
    <x v="3"/>
  </r>
  <r>
    <x v="1"/>
    <x v="269"/>
    <x v="2"/>
  </r>
  <r>
    <x v="1"/>
    <x v="270"/>
    <x v="3"/>
  </r>
  <r>
    <x v="1"/>
    <x v="271"/>
    <x v="4"/>
  </r>
  <r>
    <x v="0"/>
    <x v="272"/>
    <x v="3"/>
  </r>
  <r>
    <x v="1"/>
    <x v="73"/>
    <x v="4"/>
  </r>
  <r>
    <x v="0"/>
    <x v="273"/>
    <x v="1"/>
  </r>
  <r>
    <x v="0"/>
    <x v="274"/>
    <x v="2"/>
  </r>
  <r>
    <x v="1"/>
    <x v="275"/>
    <x v="3"/>
  </r>
  <r>
    <x v="3"/>
    <x v="276"/>
    <x v="3"/>
  </r>
  <r>
    <x v="1"/>
    <x v="277"/>
    <x v="1"/>
  </r>
  <r>
    <x v="0"/>
    <x v="278"/>
    <x v="1"/>
  </r>
  <r>
    <x v="1"/>
    <x v="279"/>
    <x v="3"/>
  </r>
  <r>
    <x v="0"/>
    <x v="280"/>
    <x v="4"/>
  </r>
  <r>
    <x v="1"/>
    <x v="281"/>
    <x v="2"/>
  </r>
  <r>
    <x v="0"/>
    <x v="282"/>
    <x v="0"/>
  </r>
  <r>
    <x v="3"/>
    <x v="283"/>
    <x v="3"/>
  </r>
  <r>
    <x v="1"/>
    <x v="284"/>
    <x v="3"/>
  </r>
  <r>
    <x v="0"/>
    <x v="285"/>
    <x v="3"/>
  </r>
  <r>
    <x v="0"/>
    <x v="286"/>
    <x v="3"/>
  </r>
  <r>
    <x v="0"/>
    <x v="287"/>
    <x v="3"/>
  </r>
  <r>
    <x v="1"/>
    <x v="288"/>
    <x v="1"/>
  </r>
  <r>
    <x v="0"/>
    <x v="289"/>
    <x v="0"/>
  </r>
  <r>
    <x v="0"/>
    <x v="290"/>
    <x v="5"/>
  </r>
  <r>
    <x v="1"/>
    <x v="291"/>
    <x v="4"/>
  </r>
  <r>
    <x v="0"/>
    <x v="292"/>
    <x v="3"/>
  </r>
  <r>
    <x v="0"/>
    <x v="293"/>
    <x v="1"/>
  </r>
  <r>
    <x v="1"/>
    <x v="294"/>
    <x v="4"/>
  </r>
  <r>
    <x v="1"/>
    <x v="295"/>
    <x v="3"/>
  </r>
  <r>
    <x v="0"/>
    <x v="296"/>
    <x v="3"/>
  </r>
  <r>
    <x v="1"/>
    <x v="297"/>
    <x v="5"/>
  </r>
  <r>
    <x v="0"/>
    <x v="298"/>
    <x v="3"/>
  </r>
  <r>
    <x v="3"/>
    <x v="299"/>
    <x v="1"/>
  </r>
  <r>
    <x v="0"/>
    <x v="300"/>
    <x v="6"/>
  </r>
  <r>
    <x v="1"/>
    <x v="247"/>
    <x v="3"/>
  </r>
  <r>
    <x v="1"/>
    <x v="244"/>
    <x v="3"/>
  </r>
  <r>
    <x v="1"/>
    <x v="301"/>
    <x v="1"/>
  </r>
  <r>
    <x v="1"/>
    <x v="188"/>
    <x v="4"/>
  </r>
  <r>
    <x v="0"/>
    <x v="302"/>
    <x v="3"/>
  </r>
  <r>
    <x v="0"/>
    <x v="303"/>
    <x v="0"/>
  </r>
  <r>
    <x v="0"/>
    <x v="304"/>
    <x v="3"/>
  </r>
  <r>
    <x v="0"/>
    <x v="305"/>
    <x v="1"/>
  </r>
  <r>
    <x v="3"/>
    <x v="306"/>
    <x v="2"/>
  </r>
  <r>
    <x v="0"/>
    <x v="307"/>
    <x v="5"/>
  </r>
  <r>
    <x v="0"/>
    <x v="308"/>
    <x v="4"/>
  </r>
  <r>
    <x v="1"/>
    <x v="309"/>
    <x v="3"/>
  </r>
  <r>
    <x v="0"/>
    <x v="310"/>
    <x v="4"/>
  </r>
  <r>
    <x v="1"/>
    <x v="311"/>
    <x v="3"/>
  </r>
  <r>
    <x v="0"/>
    <x v="79"/>
    <x v="3"/>
  </r>
  <r>
    <x v="0"/>
    <x v="312"/>
    <x v="4"/>
  </r>
  <r>
    <x v="0"/>
    <x v="313"/>
    <x v="3"/>
  </r>
  <r>
    <x v="1"/>
    <x v="314"/>
    <x v="1"/>
  </r>
  <r>
    <x v="2"/>
    <x v="315"/>
    <x v="6"/>
  </r>
  <r>
    <x v="1"/>
    <x v="316"/>
    <x v="4"/>
  </r>
  <r>
    <x v="1"/>
    <x v="317"/>
    <x v="0"/>
  </r>
  <r>
    <x v="1"/>
    <x v="318"/>
    <x v="2"/>
  </r>
  <r>
    <x v="1"/>
    <x v="319"/>
    <x v="3"/>
  </r>
  <r>
    <x v="1"/>
    <x v="32"/>
    <x v="1"/>
  </r>
  <r>
    <x v="1"/>
    <x v="320"/>
    <x v="1"/>
  </r>
  <r>
    <x v="0"/>
    <x v="321"/>
    <x v="1"/>
  </r>
  <r>
    <x v="1"/>
    <x v="322"/>
    <x v="3"/>
  </r>
  <r>
    <x v="1"/>
    <x v="323"/>
    <x v="3"/>
  </r>
  <r>
    <x v="3"/>
    <x v="324"/>
    <x v="3"/>
  </r>
  <r>
    <x v="0"/>
    <x v="325"/>
    <x v="7"/>
  </r>
  <r>
    <x v="0"/>
    <x v="326"/>
    <x v="1"/>
  </r>
  <r>
    <x v="0"/>
    <x v="327"/>
    <x v="3"/>
  </r>
  <r>
    <x v="0"/>
    <x v="328"/>
    <x v="3"/>
  </r>
  <r>
    <x v="0"/>
    <x v="329"/>
    <x v="6"/>
  </r>
  <r>
    <x v="0"/>
    <x v="330"/>
    <x v="4"/>
  </r>
  <r>
    <x v="0"/>
    <x v="331"/>
    <x v="1"/>
  </r>
  <r>
    <x v="1"/>
    <x v="332"/>
    <x v="2"/>
  </r>
  <r>
    <x v="0"/>
    <x v="333"/>
    <x v="0"/>
  </r>
  <r>
    <x v="0"/>
    <x v="296"/>
    <x v="3"/>
  </r>
  <r>
    <x v="0"/>
    <x v="334"/>
    <x v="1"/>
  </r>
  <r>
    <x v="1"/>
    <x v="335"/>
    <x v="1"/>
  </r>
  <r>
    <x v="0"/>
    <x v="336"/>
    <x v="3"/>
  </r>
  <r>
    <x v="1"/>
    <x v="337"/>
    <x v="3"/>
  </r>
  <r>
    <x v="1"/>
    <x v="338"/>
    <x v="4"/>
  </r>
  <r>
    <x v="2"/>
    <x v="339"/>
    <x v="2"/>
  </r>
  <r>
    <x v="0"/>
    <x v="340"/>
    <x v="3"/>
  </r>
  <r>
    <x v="1"/>
    <x v="341"/>
    <x v="6"/>
  </r>
  <r>
    <x v="0"/>
    <x v="342"/>
    <x v="7"/>
  </r>
  <r>
    <x v="1"/>
    <x v="343"/>
    <x v="4"/>
  </r>
  <r>
    <x v="1"/>
    <x v="344"/>
    <x v="3"/>
  </r>
  <r>
    <x v="1"/>
    <x v="345"/>
    <x v="3"/>
  </r>
  <r>
    <x v="1"/>
    <x v="65"/>
    <x v="1"/>
  </r>
  <r>
    <x v="1"/>
    <x v="346"/>
    <x v="1"/>
  </r>
  <r>
    <x v="1"/>
    <x v="347"/>
    <x v="1"/>
  </r>
  <r>
    <x v="1"/>
    <x v="348"/>
    <x v="3"/>
  </r>
  <r>
    <x v="1"/>
    <x v="349"/>
    <x v="3"/>
  </r>
  <r>
    <x v="0"/>
    <x v="350"/>
    <x v="3"/>
  </r>
  <r>
    <x v="1"/>
    <x v="351"/>
    <x v="4"/>
  </r>
  <r>
    <x v="1"/>
    <x v="352"/>
    <x v="4"/>
  </r>
  <r>
    <x v="1"/>
    <x v="353"/>
    <x v="3"/>
  </r>
  <r>
    <x v="0"/>
    <x v="354"/>
    <x v="3"/>
  </r>
  <r>
    <x v="1"/>
    <x v="355"/>
    <x v="4"/>
  </r>
  <r>
    <x v="1"/>
    <x v="356"/>
    <x v="3"/>
  </r>
  <r>
    <x v="0"/>
    <x v="357"/>
    <x v="4"/>
  </r>
  <r>
    <x v="0"/>
    <x v="358"/>
    <x v="1"/>
  </r>
  <r>
    <x v="1"/>
    <x v="359"/>
    <x v="1"/>
  </r>
  <r>
    <x v="0"/>
    <x v="12"/>
    <x v="3"/>
  </r>
  <r>
    <x v="0"/>
    <x v="360"/>
    <x v="4"/>
  </r>
  <r>
    <x v="0"/>
    <x v="361"/>
    <x v="3"/>
  </r>
  <r>
    <x v="1"/>
    <x v="362"/>
    <x v="3"/>
  </r>
  <r>
    <x v="1"/>
    <x v="363"/>
    <x v="3"/>
  </r>
  <r>
    <x v="0"/>
    <x v="364"/>
    <x v="7"/>
  </r>
  <r>
    <x v="1"/>
    <x v="210"/>
    <x v="0"/>
  </r>
  <r>
    <x v="1"/>
    <x v="365"/>
    <x v="4"/>
  </r>
  <r>
    <x v="1"/>
    <x v="366"/>
    <x v="5"/>
  </r>
  <r>
    <x v="0"/>
    <x v="367"/>
    <x v="3"/>
  </r>
  <r>
    <x v="0"/>
    <x v="368"/>
    <x v="2"/>
  </r>
  <r>
    <x v="3"/>
    <x v="369"/>
    <x v="1"/>
  </r>
  <r>
    <x v="1"/>
    <x v="370"/>
    <x v="3"/>
  </r>
  <r>
    <x v="1"/>
    <x v="371"/>
    <x v="7"/>
  </r>
  <r>
    <x v="0"/>
    <x v="287"/>
    <x v="5"/>
  </r>
  <r>
    <x v="0"/>
    <x v="372"/>
    <x v="2"/>
  </r>
  <r>
    <x v="1"/>
    <x v="373"/>
    <x v="1"/>
  </r>
  <r>
    <x v="1"/>
    <x v="374"/>
    <x v="4"/>
  </r>
  <r>
    <x v="1"/>
    <x v="375"/>
    <x v="3"/>
  </r>
  <r>
    <x v="1"/>
    <x v="376"/>
    <x v="4"/>
  </r>
  <r>
    <x v="1"/>
    <x v="377"/>
    <x v="1"/>
  </r>
  <r>
    <x v="1"/>
    <x v="378"/>
    <x v="4"/>
  </r>
  <r>
    <x v="0"/>
    <x v="379"/>
    <x v="1"/>
  </r>
  <r>
    <x v="0"/>
    <x v="380"/>
    <x v="7"/>
  </r>
  <r>
    <x v="1"/>
    <x v="381"/>
    <x v="3"/>
  </r>
  <r>
    <x v="0"/>
    <x v="382"/>
    <x v="4"/>
  </r>
  <r>
    <x v="0"/>
    <x v="125"/>
    <x v="3"/>
  </r>
  <r>
    <x v="1"/>
    <x v="383"/>
    <x v="3"/>
  </r>
  <r>
    <x v="0"/>
    <x v="384"/>
    <x v="3"/>
  </r>
  <r>
    <x v="1"/>
    <x v="385"/>
    <x v="4"/>
  </r>
  <r>
    <x v="1"/>
    <x v="386"/>
    <x v="3"/>
  </r>
  <r>
    <x v="1"/>
    <x v="387"/>
    <x v="4"/>
  </r>
  <r>
    <x v="0"/>
    <x v="388"/>
    <x v="1"/>
  </r>
  <r>
    <x v="2"/>
    <x v="277"/>
    <x v="6"/>
  </r>
  <r>
    <x v="1"/>
    <x v="389"/>
    <x v="3"/>
  </r>
  <r>
    <x v="1"/>
    <x v="390"/>
    <x v="5"/>
  </r>
  <r>
    <x v="2"/>
    <x v="391"/>
    <x v="4"/>
  </r>
  <r>
    <x v="0"/>
    <x v="392"/>
    <x v="0"/>
  </r>
  <r>
    <x v="0"/>
    <x v="393"/>
    <x v="3"/>
  </r>
  <r>
    <x v="0"/>
    <x v="394"/>
    <x v="4"/>
  </r>
  <r>
    <x v="0"/>
    <x v="395"/>
    <x v="3"/>
  </r>
  <r>
    <x v="0"/>
    <x v="396"/>
    <x v="4"/>
  </r>
  <r>
    <x v="1"/>
    <x v="397"/>
    <x v="2"/>
  </r>
  <r>
    <x v="1"/>
    <x v="398"/>
    <x v="3"/>
  </r>
  <r>
    <x v="0"/>
    <x v="399"/>
    <x v="2"/>
  </r>
  <r>
    <x v="1"/>
    <x v="400"/>
    <x v="3"/>
  </r>
  <r>
    <x v="0"/>
    <x v="116"/>
    <x v="0"/>
  </r>
  <r>
    <x v="0"/>
    <x v="401"/>
    <x v="1"/>
  </r>
  <r>
    <x v="1"/>
    <x v="402"/>
    <x v="7"/>
  </r>
  <r>
    <x v="1"/>
    <x v="403"/>
    <x v="3"/>
  </r>
  <r>
    <x v="1"/>
    <x v="404"/>
    <x v="3"/>
  </r>
  <r>
    <x v="0"/>
    <x v="405"/>
    <x v="4"/>
  </r>
  <r>
    <x v="3"/>
    <x v="406"/>
    <x v="7"/>
  </r>
  <r>
    <x v="0"/>
    <x v="407"/>
    <x v="3"/>
  </r>
  <r>
    <x v="1"/>
    <x v="408"/>
    <x v="3"/>
  </r>
  <r>
    <x v="0"/>
    <x v="409"/>
    <x v="3"/>
  </r>
  <r>
    <x v="0"/>
    <x v="410"/>
    <x v="4"/>
  </r>
  <r>
    <x v="3"/>
    <x v="411"/>
    <x v="3"/>
  </r>
  <r>
    <x v="1"/>
    <x v="412"/>
    <x v="3"/>
  </r>
  <r>
    <x v="1"/>
    <x v="413"/>
    <x v="1"/>
  </r>
  <r>
    <x v="1"/>
    <x v="414"/>
    <x v="4"/>
  </r>
  <r>
    <x v="1"/>
    <x v="415"/>
    <x v="3"/>
  </r>
  <r>
    <x v="1"/>
    <x v="416"/>
    <x v="4"/>
  </r>
  <r>
    <x v="1"/>
    <x v="417"/>
    <x v="4"/>
  </r>
  <r>
    <x v="0"/>
    <x v="418"/>
    <x v="2"/>
  </r>
  <r>
    <x v="1"/>
    <x v="419"/>
    <x v="3"/>
  </r>
  <r>
    <x v="3"/>
    <x v="420"/>
    <x v="3"/>
  </r>
  <r>
    <x v="1"/>
    <x v="421"/>
    <x v="1"/>
  </r>
  <r>
    <x v="1"/>
    <x v="422"/>
    <x v="3"/>
  </r>
  <r>
    <x v="0"/>
    <x v="423"/>
    <x v="2"/>
  </r>
  <r>
    <x v="3"/>
    <x v="424"/>
    <x v="4"/>
  </r>
  <r>
    <x v="0"/>
    <x v="425"/>
    <x v="6"/>
  </r>
  <r>
    <x v="1"/>
    <x v="426"/>
    <x v="6"/>
  </r>
  <r>
    <x v="0"/>
    <x v="427"/>
    <x v="4"/>
  </r>
  <r>
    <x v="1"/>
    <x v="428"/>
    <x v="1"/>
  </r>
  <r>
    <x v="0"/>
    <x v="429"/>
    <x v="4"/>
  </r>
  <r>
    <x v="0"/>
    <x v="411"/>
    <x v="4"/>
  </r>
  <r>
    <x v="0"/>
    <x v="430"/>
    <x v="4"/>
  </r>
  <r>
    <x v="1"/>
    <x v="431"/>
    <x v="3"/>
  </r>
  <r>
    <x v="1"/>
    <x v="432"/>
    <x v="1"/>
  </r>
  <r>
    <x v="0"/>
    <x v="433"/>
    <x v="3"/>
  </r>
  <r>
    <x v="1"/>
    <x v="434"/>
    <x v="3"/>
  </r>
  <r>
    <x v="0"/>
    <x v="435"/>
    <x v="4"/>
  </r>
  <r>
    <x v="1"/>
    <x v="8"/>
    <x v="3"/>
  </r>
  <r>
    <x v="1"/>
    <x v="436"/>
    <x v="4"/>
  </r>
  <r>
    <x v="0"/>
    <x v="385"/>
    <x v="6"/>
  </r>
  <r>
    <x v="1"/>
    <x v="437"/>
    <x v="4"/>
  </r>
  <r>
    <x v="1"/>
    <x v="438"/>
    <x v="3"/>
  </r>
  <r>
    <x v="1"/>
    <x v="439"/>
    <x v="5"/>
  </r>
  <r>
    <x v="1"/>
    <x v="440"/>
    <x v="2"/>
  </r>
  <r>
    <x v="1"/>
    <x v="441"/>
    <x v="2"/>
  </r>
  <r>
    <x v="0"/>
    <x v="442"/>
    <x v="3"/>
  </r>
  <r>
    <x v="1"/>
    <x v="443"/>
    <x v="4"/>
  </r>
  <r>
    <x v="1"/>
    <x v="315"/>
    <x v="2"/>
  </r>
  <r>
    <x v="1"/>
    <x v="444"/>
    <x v="0"/>
  </r>
  <r>
    <x v="0"/>
    <x v="445"/>
    <x v="1"/>
  </r>
  <r>
    <x v="1"/>
    <x v="446"/>
    <x v="1"/>
  </r>
  <r>
    <x v="1"/>
    <x v="447"/>
    <x v="4"/>
  </r>
  <r>
    <x v="1"/>
    <x v="448"/>
    <x v="5"/>
  </r>
  <r>
    <x v="0"/>
    <x v="342"/>
    <x v="5"/>
  </r>
  <r>
    <x v="0"/>
    <x v="449"/>
    <x v="4"/>
  </r>
  <r>
    <x v="1"/>
    <x v="450"/>
    <x v="2"/>
  </r>
  <r>
    <x v="1"/>
    <x v="451"/>
    <x v="0"/>
  </r>
  <r>
    <x v="1"/>
    <x v="452"/>
    <x v="7"/>
  </r>
  <r>
    <x v="0"/>
    <x v="453"/>
    <x v="3"/>
  </r>
  <r>
    <x v="0"/>
    <x v="454"/>
    <x v="5"/>
  </r>
  <r>
    <x v="0"/>
    <x v="455"/>
    <x v="3"/>
  </r>
  <r>
    <x v="1"/>
    <x v="456"/>
    <x v="0"/>
  </r>
  <r>
    <x v="0"/>
    <x v="457"/>
    <x v="3"/>
  </r>
  <r>
    <x v="0"/>
    <x v="458"/>
    <x v="5"/>
  </r>
  <r>
    <x v="1"/>
    <x v="459"/>
    <x v="3"/>
  </r>
  <r>
    <x v="1"/>
    <x v="460"/>
    <x v="3"/>
  </r>
  <r>
    <x v="1"/>
    <x v="461"/>
    <x v="2"/>
  </r>
  <r>
    <x v="1"/>
    <x v="462"/>
    <x v="8"/>
  </r>
  <r>
    <x v="1"/>
    <x v="463"/>
    <x v="0"/>
  </r>
  <r>
    <x v="3"/>
    <x v="464"/>
    <x v="4"/>
  </r>
  <r>
    <x v="1"/>
    <x v="465"/>
    <x v="7"/>
  </r>
  <r>
    <x v="1"/>
    <x v="466"/>
    <x v="2"/>
  </r>
  <r>
    <x v="1"/>
    <x v="467"/>
    <x v="3"/>
  </r>
  <r>
    <x v="0"/>
    <x v="468"/>
    <x v="4"/>
  </r>
  <r>
    <x v="0"/>
    <x v="469"/>
    <x v="2"/>
  </r>
  <r>
    <x v="0"/>
    <x v="470"/>
    <x v="2"/>
  </r>
  <r>
    <x v="0"/>
    <x v="471"/>
    <x v="4"/>
  </r>
  <r>
    <x v="0"/>
    <x v="472"/>
    <x v="3"/>
  </r>
  <r>
    <x v="0"/>
    <x v="473"/>
    <x v="4"/>
  </r>
  <r>
    <x v="1"/>
    <x v="474"/>
    <x v="6"/>
  </r>
  <r>
    <x v="1"/>
    <x v="72"/>
    <x v="4"/>
  </r>
  <r>
    <x v="0"/>
    <x v="443"/>
    <x v="1"/>
  </r>
  <r>
    <x v="0"/>
    <x v="475"/>
    <x v="5"/>
  </r>
  <r>
    <x v="1"/>
    <x v="81"/>
    <x v="3"/>
  </r>
  <r>
    <x v="0"/>
    <x v="476"/>
    <x v="2"/>
  </r>
  <r>
    <x v="1"/>
    <x v="192"/>
    <x v="3"/>
  </r>
  <r>
    <x v="0"/>
    <x v="477"/>
    <x v="3"/>
  </r>
  <r>
    <x v="1"/>
    <x v="478"/>
    <x v="4"/>
  </r>
  <r>
    <x v="0"/>
    <x v="479"/>
    <x v="3"/>
  </r>
  <r>
    <x v="1"/>
    <x v="480"/>
    <x v="6"/>
  </r>
  <r>
    <x v="3"/>
    <x v="180"/>
    <x v="4"/>
  </r>
  <r>
    <x v="3"/>
    <x v="481"/>
    <x v="1"/>
  </r>
  <r>
    <x v="0"/>
    <x v="482"/>
    <x v="3"/>
  </r>
  <r>
    <x v="0"/>
    <x v="194"/>
    <x v="5"/>
  </r>
  <r>
    <x v="1"/>
    <x v="483"/>
    <x v="0"/>
  </r>
  <r>
    <x v="0"/>
    <x v="484"/>
    <x v="4"/>
  </r>
  <r>
    <x v="1"/>
    <x v="355"/>
    <x v="1"/>
  </r>
  <r>
    <x v="1"/>
    <x v="485"/>
    <x v="3"/>
  </r>
  <r>
    <x v="1"/>
    <x v="486"/>
    <x v="4"/>
  </r>
  <r>
    <x v="0"/>
    <x v="487"/>
    <x v="4"/>
  </r>
  <r>
    <x v="1"/>
    <x v="488"/>
    <x v="4"/>
  </r>
  <r>
    <x v="0"/>
    <x v="489"/>
    <x v="3"/>
  </r>
  <r>
    <x v="0"/>
    <x v="490"/>
    <x v="2"/>
  </r>
  <r>
    <x v="1"/>
    <x v="312"/>
    <x v="3"/>
  </r>
  <r>
    <x v="0"/>
    <x v="491"/>
    <x v="4"/>
  </r>
  <r>
    <x v="0"/>
    <x v="492"/>
    <x v="1"/>
  </r>
  <r>
    <x v="0"/>
    <x v="493"/>
    <x v="6"/>
  </r>
  <r>
    <x v="0"/>
    <x v="494"/>
    <x v="5"/>
  </r>
  <r>
    <x v="2"/>
    <x v="495"/>
    <x v="6"/>
  </r>
  <r>
    <x v="1"/>
    <x v="496"/>
    <x v="3"/>
  </r>
  <r>
    <x v="1"/>
    <x v="497"/>
    <x v="1"/>
  </r>
  <r>
    <x v="0"/>
    <x v="498"/>
    <x v="4"/>
  </r>
  <r>
    <x v="1"/>
    <x v="499"/>
    <x v="3"/>
  </r>
  <r>
    <x v="1"/>
    <x v="500"/>
    <x v="5"/>
  </r>
  <r>
    <x v="1"/>
    <x v="501"/>
    <x v="4"/>
  </r>
  <r>
    <x v="0"/>
    <x v="502"/>
    <x v="6"/>
  </r>
  <r>
    <x v="0"/>
    <x v="503"/>
    <x v="0"/>
  </r>
  <r>
    <x v="1"/>
    <x v="504"/>
    <x v="7"/>
  </r>
  <r>
    <x v="0"/>
    <x v="505"/>
    <x v="6"/>
  </r>
  <r>
    <x v="0"/>
    <x v="506"/>
    <x v="1"/>
  </r>
  <r>
    <x v="0"/>
    <x v="507"/>
    <x v="6"/>
  </r>
  <r>
    <x v="1"/>
    <x v="508"/>
    <x v="1"/>
  </r>
  <r>
    <x v="0"/>
    <x v="509"/>
    <x v="3"/>
  </r>
  <r>
    <x v="1"/>
    <x v="510"/>
    <x v="3"/>
  </r>
  <r>
    <x v="1"/>
    <x v="511"/>
    <x v="4"/>
  </r>
  <r>
    <x v="1"/>
    <x v="512"/>
    <x v="3"/>
  </r>
  <r>
    <x v="1"/>
    <x v="513"/>
    <x v="2"/>
  </r>
  <r>
    <x v="3"/>
    <x v="514"/>
    <x v="1"/>
  </r>
  <r>
    <x v="0"/>
    <x v="515"/>
    <x v="2"/>
  </r>
  <r>
    <x v="0"/>
    <x v="516"/>
    <x v="3"/>
  </r>
  <r>
    <x v="0"/>
    <x v="517"/>
    <x v="1"/>
  </r>
  <r>
    <x v="1"/>
    <x v="518"/>
    <x v="1"/>
  </r>
  <r>
    <x v="1"/>
    <x v="519"/>
    <x v="1"/>
  </r>
  <r>
    <x v="1"/>
    <x v="520"/>
    <x v="5"/>
  </r>
  <r>
    <x v="1"/>
    <x v="521"/>
    <x v="4"/>
  </r>
  <r>
    <x v="1"/>
    <x v="522"/>
    <x v="3"/>
  </r>
  <r>
    <x v="1"/>
    <x v="523"/>
    <x v="3"/>
  </r>
  <r>
    <x v="1"/>
    <x v="524"/>
    <x v="4"/>
  </r>
  <r>
    <x v="1"/>
    <x v="525"/>
    <x v="3"/>
  </r>
  <r>
    <x v="0"/>
    <x v="188"/>
    <x v="1"/>
  </r>
  <r>
    <x v="1"/>
    <x v="526"/>
    <x v="4"/>
  </r>
  <r>
    <x v="0"/>
    <x v="527"/>
    <x v="3"/>
  </r>
  <r>
    <x v="1"/>
    <x v="528"/>
    <x v="3"/>
  </r>
  <r>
    <x v="0"/>
    <x v="522"/>
    <x v="1"/>
  </r>
  <r>
    <x v="1"/>
    <x v="529"/>
    <x v="1"/>
  </r>
  <r>
    <x v="1"/>
    <x v="530"/>
    <x v="3"/>
  </r>
  <r>
    <x v="1"/>
    <x v="531"/>
    <x v="4"/>
  </r>
  <r>
    <x v="1"/>
    <x v="515"/>
    <x v="1"/>
  </r>
  <r>
    <x v="0"/>
    <x v="532"/>
    <x v="4"/>
  </r>
  <r>
    <x v="3"/>
    <x v="533"/>
    <x v="1"/>
  </r>
  <r>
    <x v="1"/>
    <x v="409"/>
    <x v="8"/>
  </r>
  <r>
    <x v="1"/>
    <x v="534"/>
    <x v="0"/>
  </r>
  <r>
    <x v="0"/>
    <x v="53"/>
    <x v="3"/>
  </r>
  <r>
    <x v="0"/>
    <x v="535"/>
    <x v="3"/>
  </r>
  <r>
    <x v="3"/>
    <x v="536"/>
    <x v="1"/>
  </r>
  <r>
    <x v="0"/>
    <x v="537"/>
    <x v="4"/>
  </r>
  <r>
    <x v="1"/>
    <x v="538"/>
    <x v="1"/>
  </r>
  <r>
    <x v="1"/>
    <x v="539"/>
    <x v="3"/>
  </r>
  <r>
    <x v="0"/>
    <x v="540"/>
    <x v="2"/>
  </r>
  <r>
    <x v="0"/>
    <x v="505"/>
    <x v="6"/>
  </r>
  <r>
    <x v="1"/>
    <x v="541"/>
    <x v="4"/>
  </r>
  <r>
    <x v="1"/>
    <x v="542"/>
    <x v="2"/>
  </r>
  <r>
    <x v="1"/>
    <x v="543"/>
    <x v="5"/>
  </r>
  <r>
    <x v="1"/>
    <x v="544"/>
    <x v="1"/>
  </r>
  <r>
    <x v="0"/>
    <x v="35"/>
    <x v="0"/>
  </r>
  <r>
    <x v="0"/>
    <x v="152"/>
    <x v="3"/>
  </r>
  <r>
    <x v="0"/>
    <x v="545"/>
    <x v="4"/>
  </r>
  <r>
    <x v="0"/>
    <x v="546"/>
    <x v="5"/>
  </r>
  <r>
    <x v="1"/>
    <x v="547"/>
    <x v="6"/>
  </r>
  <r>
    <x v="0"/>
    <x v="548"/>
    <x v="3"/>
  </r>
  <r>
    <x v="1"/>
    <x v="549"/>
    <x v="4"/>
  </r>
  <r>
    <x v="0"/>
    <x v="550"/>
    <x v="3"/>
  </r>
  <r>
    <x v="1"/>
    <x v="551"/>
    <x v="3"/>
  </r>
  <r>
    <x v="0"/>
    <x v="552"/>
    <x v="4"/>
  </r>
  <r>
    <x v="1"/>
    <x v="462"/>
    <x v="3"/>
  </r>
  <r>
    <x v="1"/>
    <x v="553"/>
    <x v="1"/>
  </r>
  <r>
    <x v="0"/>
    <x v="554"/>
    <x v="4"/>
  </r>
  <r>
    <x v="0"/>
    <x v="555"/>
    <x v="0"/>
  </r>
  <r>
    <x v="1"/>
    <x v="548"/>
    <x v="2"/>
  </r>
  <r>
    <x v="1"/>
    <x v="62"/>
    <x v="3"/>
  </r>
  <r>
    <x v="1"/>
    <x v="556"/>
    <x v="3"/>
  </r>
  <r>
    <x v="1"/>
    <x v="557"/>
    <x v="3"/>
  </r>
  <r>
    <x v="1"/>
    <x v="27"/>
    <x v="5"/>
  </r>
  <r>
    <x v="1"/>
    <x v="558"/>
    <x v="1"/>
  </r>
  <r>
    <x v="1"/>
    <x v="559"/>
    <x v="0"/>
  </r>
  <r>
    <x v="1"/>
    <x v="426"/>
    <x v="1"/>
  </r>
  <r>
    <x v="1"/>
    <x v="560"/>
    <x v="4"/>
  </r>
  <r>
    <x v="1"/>
    <x v="561"/>
    <x v="3"/>
  </r>
  <r>
    <x v="3"/>
    <x v="562"/>
    <x v="3"/>
  </r>
  <r>
    <x v="1"/>
    <x v="563"/>
    <x v="1"/>
  </r>
  <r>
    <x v="1"/>
    <x v="564"/>
    <x v="3"/>
  </r>
  <r>
    <x v="1"/>
    <x v="565"/>
    <x v="3"/>
  </r>
  <r>
    <x v="1"/>
    <x v="566"/>
    <x v="3"/>
  </r>
  <r>
    <x v="1"/>
    <x v="567"/>
    <x v="1"/>
  </r>
  <r>
    <x v="1"/>
    <x v="568"/>
    <x v="3"/>
  </r>
  <r>
    <x v="0"/>
    <x v="569"/>
    <x v="5"/>
  </r>
  <r>
    <x v="0"/>
    <x v="570"/>
    <x v="3"/>
  </r>
  <r>
    <x v="1"/>
    <x v="571"/>
    <x v="7"/>
  </r>
  <r>
    <x v="1"/>
    <x v="572"/>
    <x v="3"/>
  </r>
  <r>
    <x v="0"/>
    <x v="573"/>
    <x v="1"/>
  </r>
  <r>
    <x v="1"/>
    <x v="574"/>
    <x v="3"/>
  </r>
  <r>
    <x v="1"/>
    <x v="511"/>
    <x v="7"/>
  </r>
  <r>
    <x v="0"/>
    <x v="575"/>
    <x v="3"/>
  </r>
  <r>
    <x v="1"/>
    <x v="576"/>
    <x v="3"/>
  </r>
  <r>
    <x v="1"/>
    <x v="577"/>
    <x v="0"/>
  </r>
  <r>
    <x v="1"/>
    <x v="578"/>
    <x v="1"/>
  </r>
  <r>
    <x v="0"/>
    <x v="579"/>
    <x v="3"/>
  </r>
  <r>
    <x v="3"/>
    <x v="580"/>
    <x v="3"/>
  </r>
  <r>
    <x v="1"/>
    <x v="581"/>
    <x v="3"/>
  </r>
  <r>
    <x v="2"/>
    <x v="582"/>
    <x v="3"/>
  </r>
  <r>
    <x v="0"/>
    <x v="336"/>
    <x v="4"/>
  </r>
  <r>
    <x v="3"/>
    <x v="583"/>
    <x v="4"/>
  </r>
  <r>
    <x v="1"/>
    <x v="584"/>
    <x v="4"/>
  </r>
  <r>
    <x v="0"/>
    <x v="585"/>
    <x v="4"/>
  </r>
  <r>
    <x v="0"/>
    <x v="586"/>
    <x v="3"/>
  </r>
  <r>
    <x v="0"/>
    <x v="587"/>
    <x v="3"/>
  </r>
  <r>
    <x v="2"/>
    <x v="588"/>
    <x v="4"/>
  </r>
  <r>
    <x v="0"/>
    <x v="589"/>
    <x v="3"/>
  </r>
  <r>
    <x v="1"/>
    <x v="590"/>
    <x v="3"/>
  </r>
  <r>
    <x v="1"/>
    <x v="591"/>
    <x v="2"/>
  </r>
  <r>
    <x v="1"/>
    <x v="592"/>
    <x v="3"/>
  </r>
  <r>
    <x v="0"/>
    <x v="593"/>
    <x v="3"/>
  </r>
  <r>
    <x v="0"/>
    <x v="594"/>
    <x v="1"/>
  </r>
  <r>
    <x v="0"/>
    <x v="595"/>
    <x v="6"/>
  </r>
  <r>
    <x v="0"/>
    <x v="596"/>
    <x v="5"/>
  </r>
  <r>
    <x v="3"/>
    <x v="597"/>
    <x v="0"/>
  </r>
  <r>
    <x v="0"/>
    <x v="598"/>
    <x v="3"/>
  </r>
  <r>
    <x v="0"/>
    <x v="599"/>
    <x v="1"/>
  </r>
  <r>
    <x v="0"/>
    <x v="600"/>
    <x v="4"/>
  </r>
  <r>
    <x v="1"/>
    <x v="601"/>
    <x v="2"/>
  </r>
  <r>
    <x v="1"/>
    <x v="602"/>
    <x v="2"/>
  </r>
  <r>
    <x v="1"/>
    <x v="335"/>
    <x v="1"/>
  </r>
  <r>
    <x v="1"/>
    <x v="603"/>
    <x v="7"/>
  </r>
  <r>
    <x v="0"/>
    <x v="604"/>
    <x v="0"/>
  </r>
  <r>
    <x v="0"/>
    <x v="605"/>
    <x v="4"/>
  </r>
  <r>
    <x v="3"/>
    <x v="606"/>
    <x v="1"/>
  </r>
  <r>
    <x v="0"/>
    <x v="65"/>
    <x v="4"/>
  </r>
  <r>
    <x v="0"/>
    <x v="607"/>
    <x v="3"/>
  </r>
  <r>
    <x v="0"/>
    <x v="608"/>
    <x v="1"/>
  </r>
  <r>
    <x v="0"/>
    <x v="609"/>
    <x v="3"/>
  </r>
  <r>
    <x v="0"/>
    <x v="610"/>
    <x v="3"/>
  </r>
  <r>
    <x v="0"/>
    <x v="541"/>
    <x v="1"/>
  </r>
  <r>
    <x v="1"/>
    <x v="611"/>
    <x v="4"/>
  </r>
  <r>
    <x v="3"/>
    <x v="612"/>
    <x v="3"/>
  </r>
  <r>
    <x v="1"/>
    <x v="613"/>
    <x v="8"/>
  </r>
  <r>
    <x v="0"/>
    <x v="614"/>
    <x v="3"/>
  </r>
  <r>
    <x v="1"/>
    <x v="615"/>
    <x v="3"/>
  </r>
  <r>
    <x v="1"/>
    <x v="90"/>
    <x v="1"/>
  </r>
  <r>
    <x v="1"/>
    <x v="616"/>
    <x v="3"/>
  </r>
  <r>
    <x v="0"/>
    <x v="617"/>
    <x v="3"/>
  </r>
  <r>
    <x v="0"/>
    <x v="618"/>
    <x v="1"/>
  </r>
  <r>
    <x v="3"/>
    <x v="619"/>
    <x v="7"/>
  </r>
  <r>
    <x v="1"/>
    <x v="620"/>
    <x v="8"/>
  </r>
  <r>
    <x v="1"/>
    <x v="621"/>
    <x v="7"/>
  </r>
  <r>
    <x v="0"/>
    <x v="622"/>
    <x v="5"/>
  </r>
  <r>
    <x v="3"/>
    <x v="35"/>
    <x v="4"/>
  </r>
  <r>
    <x v="1"/>
    <x v="623"/>
    <x v="0"/>
  </r>
  <r>
    <x v="0"/>
    <x v="624"/>
    <x v="6"/>
  </r>
  <r>
    <x v="0"/>
    <x v="625"/>
    <x v="3"/>
  </r>
  <r>
    <x v="1"/>
    <x v="626"/>
    <x v="3"/>
  </r>
  <r>
    <x v="1"/>
    <x v="627"/>
    <x v="3"/>
  </r>
  <r>
    <x v="1"/>
    <x v="628"/>
    <x v="5"/>
  </r>
  <r>
    <x v="0"/>
    <x v="629"/>
    <x v="3"/>
  </r>
  <r>
    <x v="1"/>
    <x v="630"/>
    <x v="2"/>
  </r>
  <r>
    <x v="1"/>
    <x v="631"/>
    <x v="3"/>
  </r>
  <r>
    <x v="1"/>
    <x v="632"/>
    <x v="4"/>
  </r>
  <r>
    <x v="1"/>
    <x v="633"/>
    <x v="2"/>
  </r>
  <r>
    <x v="1"/>
    <x v="634"/>
    <x v="4"/>
  </r>
  <r>
    <x v="1"/>
    <x v="635"/>
    <x v="4"/>
  </r>
  <r>
    <x v="0"/>
    <x v="636"/>
    <x v="1"/>
  </r>
  <r>
    <x v="0"/>
    <x v="637"/>
    <x v="3"/>
  </r>
  <r>
    <x v="0"/>
    <x v="638"/>
    <x v="3"/>
  </r>
  <r>
    <x v="1"/>
    <x v="639"/>
    <x v="1"/>
  </r>
  <r>
    <x v="0"/>
    <x v="640"/>
    <x v="3"/>
  </r>
  <r>
    <x v="1"/>
    <x v="641"/>
    <x v="1"/>
  </r>
  <r>
    <x v="1"/>
    <x v="642"/>
    <x v="2"/>
  </r>
  <r>
    <x v="0"/>
    <x v="230"/>
    <x v="4"/>
  </r>
  <r>
    <x v="0"/>
    <x v="67"/>
    <x v="2"/>
  </r>
  <r>
    <x v="1"/>
    <x v="643"/>
    <x v="3"/>
  </r>
  <r>
    <x v="0"/>
    <x v="644"/>
    <x v="2"/>
  </r>
  <r>
    <x v="1"/>
    <x v="645"/>
    <x v="5"/>
  </r>
  <r>
    <x v="1"/>
    <x v="646"/>
    <x v="4"/>
  </r>
  <r>
    <x v="0"/>
    <x v="626"/>
    <x v="5"/>
  </r>
  <r>
    <x v="1"/>
    <x v="647"/>
    <x v="2"/>
  </r>
  <r>
    <x v="1"/>
    <x v="159"/>
    <x v="4"/>
  </r>
  <r>
    <x v="1"/>
    <x v="648"/>
    <x v="3"/>
  </r>
  <r>
    <x v="1"/>
    <x v="267"/>
    <x v="3"/>
  </r>
  <r>
    <x v="1"/>
    <x v="649"/>
    <x v="3"/>
  </r>
  <r>
    <x v="0"/>
    <x v="248"/>
    <x v="3"/>
  </r>
  <r>
    <x v="1"/>
    <x v="571"/>
    <x v="3"/>
  </r>
  <r>
    <x v="1"/>
    <x v="650"/>
    <x v="5"/>
  </r>
  <r>
    <x v="1"/>
    <x v="1"/>
    <x v="1"/>
  </r>
  <r>
    <x v="0"/>
    <x v="651"/>
    <x v="6"/>
  </r>
  <r>
    <x v="1"/>
    <x v="652"/>
    <x v="3"/>
  </r>
  <r>
    <x v="1"/>
    <x v="653"/>
    <x v="4"/>
  </r>
  <r>
    <x v="1"/>
    <x v="654"/>
    <x v="2"/>
  </r>
  <r>
    <x v="1"/>
    <x v="655"/>
    <x v="5"/>
  </r>
  <r>
    <x v="3"/>
    <x v="656"/>
    <x v="3"/>
  </r>
  <r>
    <x v="3"/>
    <x v="657"/>
    <x v="1"/>
  </r>
  <r>
    <x v="1"/>
    <x v="265"/>
    <x v="4"/>
  </r>
  <r>
    <x v="1"/>
    <x v="658"/>
    <x v="3"/>
  </r>
  <r>
    <x v="1"/>
    <x v="659"/>
    <x v="3"/>
  </r>
  <r>
    <x v="0"/>
    <x v="660"/>
    <x v="6"/>
  </r>
  <r>
    <x v="3"/>
    <x v="661"/>
    <x v="3"/>
  </r>
  <r>
    <x v="1"/>
    <x v="4"/>
    <x v="2"/>
  </r>
  <r>
    <x v="0"/>
    <x v="662"/>
    <x v="3"/>
  </r>
  <r>
    <x v="1"/>
    <x v="663"/>
    <x v="4"/>
  </r>
  <r>
    <x v="1"/>
    <x v="664"/>
    <x v="2"/>
  </r>
  <r>
    <x v="3"/>
    <x v="665"/>
    <x v="2"/>
  </r>
  <r>
    <x v="0"/>
    <x v="666"/>
    <x v="1"/>
  </r>
  <r>
    <x v="1"/>
    <x v="43"/>
    <x v="1"/>
  </r>
  <r>
    <x v="1"/>
    <x v="667"/>
    <x v="3"/>
  </r>
  <r>
    <x v="1"/>
    <x v="668"/>
    <x v="7"/>
  </r>
  <r>
    <x v="3"/>
    <x v="669"/>
    <x v="5"/>
  </r>
  <r>
    <x v="1"/>
    <x v="670"/>
    <x v="1"/>
  </r>
  <r>
    <x v="0"/>
    <x v="671"/>
    <x v="3"/>
  </r>
  <r>
    <x v="0"/>
    <x v="672"/>
    <x v="1"/>
  </r>
  <r>
    <x v="0"/>
    <x v="673"/>
    <x v="3"/>
  </r>
  <r>
    <x v="1"/>
    <x v="674"/>
    <x v="3"/>
  </r>
  <r>
    <x v="1"/>
    <x v="675"/>
    <x v="1"/>
  </r>
  <r>
    <x v="0"/>
    <x v="676"/>
    <x v="3"/>
  </r>
  <r>
    <x v="1"/>
    <x v="342"/>
    <x v="3"/>
  </r>
  <r>
    <x v="0"/>
    <x v="677"/>
    <x v="2"/>
  </r>
  <r>
    <x v="1"/>
    <x v="678"/>
    <x v="2"/>
  </r>
  <r>
    <x v="1"/>
    <x v="679"/>
    <x v="3"/>
  </r>
  <r>
    <x v="3"/>
    <x v="680"/>
    <x v="4"/>
  </r>
  <r>
    <x v="1"/>
    <x v="681"/>
    <x v="2"/>
  </r>
  <r>
    <x v="0"/>
    <x v="682"/>
    <x v="1"/>
  </r>
  <r>
    <x v="1"/>
    <x v="683"/>
    <x v="5"/>
  </r>
  <r>
    <x v="3"/>
    <x v="684"/>
    <x v="3"/>
  </r>
  <r>
    <x v="1"/>
    <x v="674"/>
    <x v="7"/>
  </r>
  <r>
    <x v="1"/>
    <x v="685"/>
    <x v="3"/>
  </r>
  <r>
    <x v="1"/>
    <x v="605"/>
    <x v="3"/>
  </r>
  <r>
    <x v="1"/>
    <x v="686"/>
    <x v="3"/>
  </r>
  <r>
    <x v="1"/>
    <x v="687"/>
    <x v="4"/>
  </r>
  <r>
    <x v="1"/>
    <x v="688"/>
    <x v="1"/>
  </r>
  <r>
    <x v="0"/>
    <x v="689"/>
    <x v="1"/>
  </r>
  <r>
    <x v="0"/>
    <x v="690"/>
    <x v="6"/>
  </r>
  <r>
    <x v="1"/>
    <x v="691"/>
    <x v="1"/>
  </r>
  <r>
    <x v="1"/>
    <x v="692"/>
    <x v="1"/>
  </r>
  <r>
    <x v="1"/>
    <x v="693"/>
    <x v="3"/>
  </r>
  <r>
    <x v="1"/>
    <x v="694"/>
    <x v="1"/>
  </r>
  <r>
    <x v="1"/>
    <x v="695"/>
    <x v="1"/>
  </r>
  <r>
    <x v="0"/>
    <x v="123"/>
    <x v="4"/>
  </r>
  <r>
    <x v="0"/>
    <x v="696"/>
    <x v="5"/>
  </r>
  <r>
    <x v="1"/>
    <x v="626"/>
    <x v="3"/>
  </r>
  <r>
    <x v="0"/>
    <x v="697"/>
    <x v="6"/>
  </r>
  <r>
    <x v="1"/>
    <x v="698"/>
    <x v="3"/>
  </r>
  <r>
    <x v="3"/>
    <x v="699"/>
    <x v="3"/>
  </r>
  <r>
    <x v="1"/>
    <x v="700"/>
    <x v="1"/>
  </r>
  <r>
    <x v="1"/>
    <x v="701"/>
    <x v="3"/>
  </r>
  <r>
    <x v="1"/>
    <x v="702"/>
    <x v="2"/>
  </r>
  <r>
    <x v="0"/>
    <x v="703"/>
    <x v="1"/>
  </r>
  <r>
    <x v="0"/>
    <x v="704"/>
    <x v="3"/>
  </r>
  <r>
    <x v="0"/>
    <x v="431"/>
    <x v="3"/>
  </r>
  <r>
    <x v="1"/>
    <x v="705"/>
    <x v="4"/>
  </r>
  <r>
    <x v="0"/>
    <x v="706"/>
    <x v="3"/>
  </r>
  <r>
    <x v="1"/>
    <x v="707"/>
    <x v="4"/>
  </r>
  <r>
    <x v="3"/>
    <x v="708"/>
    <x v="3"/>
  </r>
  <r>
    <x v="1"/>
    <x v="709"/>
    <x v="4"/>
  </r>
  <r>
    <x v="1"/>
    <x v="710"/>
    <x v="1"/>
  </r>
  <r>
    <x v="1"/>
    <x v="711"/>
    <x v="2"/>
  </r>
  <r>
    <x v="1"/>
    <x v="157"/>
    <x v="4"/>
  </r>
  <r>
    <x v="1"/>
    <x v="630"/>
    <x v="1"/>
  </r>
  <r>
    <x v="0"/>
    <x v="712"/>
    <x v="1"/>
  </r>
  <r>
    <x v="2"/>
    <x v="93"/>
    <x v="4"/>
  </r>
  <r>
    <x v="0"/>
    <x v="713"/>
    <x v="3"/>
  </r>
  <r>
    <x v="3"/>
    <x v="714"/>
    <x v="3"/>
  </r>
  <r>
    <x v="0"/>
    <x v="715"/>
    <x v="0"/>
  </r>
  <r>
    <x v="0"/>
    <x v="716"/>
    <x v="3"/>
  </r>
  <r>
    <x v="1"/>
    <x v="448"/>
    <x v="5"/>
  </r>
  <r>
    <x v="1"/>
    <x v="717"/>
    <x v="1"/>
  </r>
  <r>
    <x v="0"/>
    <x v="718"/>
    <x v="4"/>
  </r>
  <r>
    <x v="0"/>
    <x v="719"/>
    <x v="6"/>
  </r>
  <r>
    <x v="1"/>
    <x v="720"/>
    <x v="2"/>
  </r>
  <r>
    <x v="1"/>
    <x v="721"/>
    <x v="3"/>
  </r>
  <r>
    <x v="0"/>
    <x v="722"/>
    <x v="3"/>
  </r>
  <r>
    <x v="0"/>
    <x v="139"/>
    <x v="1"/>
  </r>
  <r>
    <x v="1"/>
    <x v="723"/>
    <x v="7"/>
  </r>
  <r>
    <x v="1"/>
    <x v="704"/>
    <x v="7"/>
  </r>
  <r>
    <x v="1"/>
    <x v="724"/>
    <x v="3"/>
  </r>
  <r>
    <x v="1"/>
    <x v="725"/>
    <x v="1"/>
  </r>
  <r>
    <x v="0"/>
    <x v="660"/>
    <x v="4"/>
  </r>
  <r>
    <x v="1"/>
    <x v="726"/>
    <x v="4"/>
  </r>
  <r>
    <x v="1"/>
    <x v="727"/>
    <x v="3"/>
  </r>
  <r>
    <x v="0"/>
    <x v="728"/>
    <x v="0"/>
  </r>
  <r>
    <x v="0"/>
    <x v="729"/>
    <x v="4"/>
  </r>
  <r>
    <x v="1"/>
    <x v="730"/>
    <x v="3"/>
  </r>
  <r>
    <x v="0"/>
    <x v="731"/>
    <x v="6"/>
  </r>
  <r>
    <x v="1"/>
    <x v="78"/>
    <x v="5"/>
  </r>
  <r>
    <x v="1"/>
    <x v="732"/>
    <x v="6"/>
  </r>
  <r>
    <x v="0"/>
    <x v="733"/>
    <x v="1"/>
  </r>
  <r>
    <x v="1"/>
    <x v="734"/>
    <x v="1"/>
  </r>
  <r>
    <x v="1"/>
    <x v="406"/>
    <x v="3"/>
  </r>
  <r>
    <x v="1"/>
    <x v="735"/>
    <x v="5"/>
  </r>
  <r>
    <x v="1"/>
    <x v="736"/>
    <x v="3"/>
  </r>
  <r>
    <x v="0"/>
    <x v="737"/>
    <x v="6"/>
  </r>
  <r>
    <x v="1"/>
    <x v="192"/>
    <x v="1"/>
  </r>
  <r>
    <x v="1"/>
    <x v="738"/>
    <x v="4"/>
  </r>
  <r>
    <x v="1"/>
    <x v="739"/>
    <x v="1"/>
  </r>
  <r>
    <x v="1"/>
    <x v="613"/>
    <x v="1"/>
  </r>
  <r>
    <x v="1"/>
    <x v="740"/>
    <x v="5"/>
  </r>
  <r>
    <x v="1"/>
    <x v="145"/>
    <x v="4"/>
  </r>
  <r>
    <x v="1"/>
    <x v="741"/>
    <x v="3"/>
  </r>
  <r>
    <x v="1"/>
    <x v="742"/>
    <x v="4"/>
  </r>
  <r>
    <x v="0"/>
    <x v="202"/>
    <x v="3"/>
  </r>
  <r>
    <x v="0"/>
    <x v="743"/>
    <x v="3"/>
  </r>
  <r>
    <x v="0"/>
    <x v="744"/>
    <x v="3"/>
  </r>
  <r>
    <x v="1"/>
    <x v="745"/>
    <x v="7"/>
  </r>
  <r>
    <x v="1"/>
    <x v="746"/>
    <x v="5"/>
  </r>
  <r>
    <x v="1"/>
    <x v="747"/>
    <x v="5"/>
  </r>
  <r>
    <x v="1"/>
    <x v="362"/>
    <x v="3"/>
  </r>
  <r>
    <x v="0"/>
    <x v="748"/>
    <x v="2"/>
  </r>
  <r>
    <x v="0"/>
    <x v="749"/>
    <x v="1"/>
  </r>
  <r>
    <x v="1"/>
    <x v="643"/>
    <x v="1"/>
  </r>
  <r>
    <x v="1"/>
    <x v="750"/>
    <x v="3"/>
  </r>
  <r>
    <x v="1"/>
    <x v="751"/>
    <x v="4"/>
  </r>
  <r>
    <x v="1"/>
    <x v="752"/>
    <x v="3"/>
  </r>
  <r>
    <x v="1"/>
    <x v="753"/>
    <x v="2"/>
  </r>
  <r>
    <x v="1"/>
    <x v="754"/>
    <x v="2"/>
  </r>
  <r>
    <x v="0"/>
    <x v="755"/>
    <x v="7"/>
  </r>
  <r>
    <x v="3"/>
    <x v="756"/>
    <x v="4"/>
  </r>
  <r>
    <x v="1"/>
    <x v="757"/>
    <x v="2"/>
  </r>
  <r>
    <x v="1"/>
    <x v="758"/>
    <x v="2"/>
  </r>
  <r>
    <x v="1"/>
    <x v="759"/>
    <x v="0"/>
  </r>
  <r>
    <x v="1"/>
    <x v="760"/>
    <x v="4"/>
  </r>
  <r>
    <x v="1"/>
    <x v="761"/>
    <x v="1"/>
  </r>
  <r>
    <x v="0"/>
    <x v="762"/>
    <x v="1"/>
  </r>
  <r>
    <x v="1"/>
    <x v="444"/>
    <x v="1"/>
  </r>
  <r>
    <x v="0"/>
    <x v="763"/>
    <x v="6"/>
  </r>
  <r>
    <x v="1"/>
    <x v="764"/>
    <x v="1"/>
  </r>
  <r>
    <x v="1"/>
    <x v="765"/>
    <x v="5"/>
  </r>
  <r>
    <x v="1"/>
    <x v="766"/>
    <x v="3"/>
  </r>
  <r>
    <x v="1"/>
    <x v="767"/>
    <x v="0"/>
  </r>
  <r>
    <x v="1"/>
    <x v="768"/>
    <x v="4"/>
  </r>
  <r>
    <x v="0"/>
    <x v="769"/>
    <x v="0"/>
  </r>
  <r>
    <x v="0"/>
    <x v="770"/>
    <x v="3"/>
  </r>
  <r>
    <x v="1"/>
    <x v="771"/>
    <x v="2"/>
  </r>
  <r>
    <x v="1"/>
    <x v="772"/>
    <x v="3"/>
  </r>
  <r>
    <x v="1"/>
    <x v="773"/>
    <x v="3"/>
  </r>
  <r>
    <x v="1"/>
    <x v="774"/>
    <x v="4"/>
  </r>
  <r>
    <x v="1"/>
    <x v="775"/>
    <x v="4"/>
  </r>
  <r>
    <x v="1"/>
    <x v="776"/>
    <x v="3"/>
  </r>
  <r>
    <x v="3"/>
    <x v="777"/>
    <x v="7"/>
  </r>
  <r>
    <x v="1"/>
    <x v="778"/>
    <x v="0"/>
  </r>
  <r>
    <x v="1"/>
    <x v="779"/>
    <x v="3"/>
  </r>
  <r>
    <x v="0"/>
    <x v="780"/>
    <x v="4"/>
  </r>
  <r>
    <x v="0"/>
    <x v="335"/>
    <x v="3"/>
  </r>
  <r>
    <x v="1"/>
    <x v="535"/>
    <x v="3"/>
  </r>
  <r>
    <x v="1"/>
    <x v="270"/>
    <x v="4"/>
  </r>
  <r>
    <x v="1"/>
    <x v="781"/>
    <x v="7"/>
  </r>
  <r>
    <x v="1"/>
    <x v="782"/>
    <x v="7"/>
  </r>
  <r>
    <x v="0"/>
    <x v="783"/>
    <x v="1"/>
  </r>
  <r>
    <x v="0"/>
    <x v="784"/>
    <x v="7"/>
  </r>
  <r>
    <x v="0"/>
    <x v="785"/>
    <x v="0"/>
  </r>
  <r>
    <x v="0"/>
    <x v="786"/>
    <x v="1"/>
  </r>
  <r>
    <x v="1"/>
    <x v="787"/>
    <x v="5"/>
  </r>
  <r>
    <x v="1"/>
    <x v="788"/>
    <x v="1"/>
  </r>
  <r>
    <x v="0"/>
    <x v="330"/>
    <x v="3"/>
  </r>
  <r>
    <x v="1"/>
    <x v="789"/>
    <x v="3"/>
  </r>
  <r>
    <x v="1"/>
    <x v="790"/>
    <x v="4"/>
  </r>
  <r>
    <x v="0"/>
    <x v="791"/>
    <x v="3"/>
  </r>
  <r>
    <x v="1"/>
    <x v="792"/>
    <x v="3"/>
  </r>
  <r>
    <x v="0"/>
    <x v="793"/>
    <x v="1"/>
  </r>
  <r>
    <x v="0"/>
    <x v="794"/>
    <x v="3"/>
  </r>
  <r>
    <x v="1"/>
    <x v="795"/>
    <x v="3"/>
  </r>
  <r>
    <x v="1"/>
    <x v="796"/>
    <x v="1"/>
  </r>
  <r>
    <x v="1"/>
    <x v="797"/>
    <x v="1"/>
  </r>
  <r>
    <x v="1"/>
    <x v="798"/>
    <x v="4"/>
  </r>
  <r>
    <x v="1"/>
    <x v="799"/>
    <x v="5"/>
  </r>
  <r>
    <x v="1"/>
    <x v="800"/>
    <x v="4"/>
  </r>
  <r>
    <x v="1"/>
    <x v="801"/>
    <x v="4"/>
  </r>
  <r>
    <x v="0"/>
    <x v="802"/>
    <x v="3"/>
  </r>
  <r>
    <x v="1"/>
    <x v="803"/>
    <x v="0"/>
  </r>
  <r>
    <x v="0"/>
    <x v="212"/>
    <x v="3"/>
  </r>
  <r>
    <x v="0"/>
    <x v="804"/>
    <x v="4"/>
  </r>
  <r>
    <x v="1"/>
    <x v="805"/>
    <x v="1"/>
  </r>
  <r>
    <x v="0"/>
    <x v="806"/>
    <x v="2"/>
  </r>
  <r>
    <x v="1"/>
    <x v="807"/>
    <x v="1"/>
  </r>
  <r>
    <x v="1"/>
    <x v="722"/>
    <x v="2"/>
  </r>
  <r>
    <x v="2"/>
    <x v="477"/>
    <x v="5"/>
  </r>
  <r>
    <x v="0"/>
    <x v="259"/>
    <x v="5"/>
  </r>
  <r>
    <x v="1"/>
    <x v="9"/>
    <x v="3"/>
  </r>
  <r>
    <x v="1"/>
    <x v="808"/>
    <x v="4"/>
  </r>
  <r>
    <x v="0"/>
    <x v="809"/>
    <x v="3"/>
  </r>
  <r>
    <x v="1"/>
    <x v="444"/>
    <x v="6"/>
  </r>
  <r>
    <x v="1"/>
    <x v="384"/>
    <x v="3"/>
  </r>
  <r>
    <x v="3"/>
    <x v="810"/>
    <x v="3"/>
  </r>
  <r>
    <x v="1"/>
    <x v="811"/>
    <x v="2"/>
  </r>
  <r>
    <x v="1"/>
    <x v="812"/>
    <x v="4"/>
  </r>
  <r>
    <x v="0"/>
    <x v="813"/>
    <x v="4"/>
  </r>
  <r>
    <x v="0"/>
    <x v="814"/>
    <x v="3"/>
  </r>
  <r>
    <x v="1"/>
    <x v="80"/>
    <x v="4"/>
  </r>
  <r>
    <x v="0"/>
    <x v="815"/>
    <x v="7"/>
  </r>
  <r>
    <x v="2"/>
    <x v="816"/>
    <x v="4"/>
  </r>
  <r>
    <x v="1"/>
    <x v="474"/>
    <x v="5"/>
  </r>
  <r>
    <x v="0"/>
    <x v="817"/>
    <x v="3"/>
  </r>
  <r>
    <x v="1"/>
    <x v="818"/>
    <x v="4"/>
  </r>
  <r>
    <x v="0"/>
    <x v="819"/>
    <x v="2"/>
  </r>
  <r>
    <x v="1"/>
    <x v="609"/>
    <x v="1"/>
  </r>
  <r>
    <x v="1"/>
    <x v="547"/>
    <x v="3"/>
  </r>
  <r>
    <x v="1"/>
    <x v="820"/>
    <x v="3"/>
  </r>
  <r>
    <x v="1"/>
    <x v="821"/>
    <x v="3"/>
  </r>
  <r>
    <x v="0"/>
    <x v="151"/>
    <x v="0"/>
  </r>
  <r>
    <x v="0"/>
    <x v="822"/>
    <x v="3"/>
  </r>
  <r>
    <x v="1"/>
    <x v="823"/>
    <x v="2"/>
  </r>
  <r>
    <x v="1"/>
    <x v="824"/>
    <x v="3"/>
  </r>
  <r>
    <x v="1"/>
    <x v="825"/>
    <x v="3"/>
  </r>
  <r>
    <x v="0"/>
    <x v="826"/>
    <x v="3"/>
  </r>
  <r>
    <x v="1"/>
    <x v="827"/>
    <x v="1"/>
  </r>
  <r>
    <x v="1"/>
    <x v="828"/>
    <x v="3"/>
  </r>
  <r>
    <x v="1"/>
    <x v="829"/>
    <x v="3"/>
  </r>
  <r>
    <x v="1"/>
    <x v="830"/>
    <x v="3"/>
  </r>
  <r>
    <x v="0"/>
    <x v="831"/>
    <x v="3"/>
  </r>
  <r>
    <x v="3"/>
    <x v="832"/>
    <x v="4"/>
  </r>
  <r>
    <x v="1"/>
    <x v="833"/>
    <x v="5"/>
  </r>
  <r>
    <x v="0"/>
    <x v="834"/>
    <x v="6"/>
  </r>
  <r>
    <x v="2"/>
    <x v="835"/>
    <x v="2"/>
  </r>
  <r>
    <x v="0"/>
    <x v="836"/>
    <x v="3"/>
  </r>
  <r>
    <x v="0"/>
    <x v="837"/>
    <x v="3"/>
  </r>
  <r>
    <x v="1"/>
    <x v="219"/>
    <x v="0"/>
  </r>
  <r>
    <x v="0"/>
    <x v="365"/>
    <x v="7"/>
  </r>
  <r>
    <x v="0"/>
    <x v="838"/>
    <x v="7"/>
  </r>
  <r>
    <x v="0"/>
    <x v="839"/>
    <x v="3"/>
  </r>
  <r>
    <x v="0"/>
    <x v="840"/>
    <x v="3"/>
  </r>
  <r>
    <x v="3"/>
    <x v="841"/>
    <x v="4"/>
  </r>
  <r>
    <x v="1"/>
    <x v="842"/>
    <x v="2"/>
  </r>
  <r>
    <x v="0"/>
    <x v="843"/>
    <x v="3"/>
  </r>
  <r>
    <x v="1"/>
    <x v="844"/>
    <x v="1"/>
  </r>
  <r>
    <x v="3"/>
    <x v="845"/>
    <x v="4"/>
  </r>
  <r>
    <x v="0"/>
    <x v="846"/>
    <x v="4"/>
  </r>
  <r>
    <x v="1"/>
    <x v="110"/>
    <x v="2"/>
  </r>
  <r>
    <x v="1"/>
    <x v="847"/>
    <x v="3"/>
  </r>
  <r>
    <x v="0"/>
    <x v="848"/>
    <x v="4"/>
  </r>
  <r>
    <x v="1"/>
    <x v="849"/>
    <x v="3"/>
  </r>
  <r>
    <x v="1"/>
    <x v="780"/>
    <x v="4"/>
  </r>
  <r>
    <x v="0"/>
    <x v="140"/>
    <x v="5"/>
  </r>
  <r>
    <x v="0"/>
    <x v="850"/>
    <x v="2"/>
  </r>
  <r>
    <x v="1"/>
    <x v="851"/>
    <x v="5"/>
  </r>
  <r>
    <x v="1"/>
    <x v="852"/>
    <x v="0"/>
  </r>
  <r>
    <x v="0"/>
    <x v="853"/>
    <x v="7"/>
  </r>
  <r>
    <x v="1"/>
    <x v="854"/>
    <x v="3"/>
  </r>
  <r>
    <x v="1"/>
    <x v="67"/>
    <x v="1"/>
  </r>
  <r>
    <x v="1"/>
    <x v="855"/>
    <x v="3"/>
  </r>
  <r>
    <x v="1"/>
    <x v="107"/>
    <x v="1"/>
  </r>
  <r>
    <x v="1"/>
    <x v="344"/>
    <x v="0"/>
  </r>
  <r>
    <x v="1"/>
    <x v="856"/>
    <x v="3"/>
  </r>
  <r>
    <x v="0"/>
    <x v="857"/>
    <x v="3"/>
  </r>
  <r>
    <x v="0"/>
    <x v="858"/>
    <x v="4"/>
  </r>
  <r>
    <x v="1"/>
    <x v="859"/>
    <x v="2"/>
  </r>
  <r>
    <x v="0"/>
    <x v="860"/>
    <x v="3"/>
  </r>
  <r>
    <x v="1"/>
    <x v="170"/>
    <x v="1"/>
  </r>
  <r>
    <x v="1"/>
    <x v="861"/>
    <x v="3"/>
  </r>
  <r>
    <x v="1"/>
    <x v="862"/>
    <x v="3"/>
  </r>
  <r>
    <x v="0"/>
    <x v="863"/>
    <x v="0"/>
  </r>
  <r>
    <x v="1"/>
    <x v="864"/>
    <x v="6"/>
  </r>
  <r>
    <x v="1"/>
    <x v="527"/>
    <x v="3"/>
  </r>
  <r>
    <x v="0"/>
    <x v="865"/>
    <x v="5"/>
  </r>
  <r>
    <x v="1"/>
    <x v="866"/>
    <x v="2"/>
  </r>
  <r>
    <x v="0"/>
    <x v="867"/>
    <x v="4"/>
  </r>
  <r>
    <x v="1"/>
    <x v="868"/>
    <x v="4"/>
  </r>
  <r>
    <x v="1"/>
    <x v="105"/>
    <x v="3"/>
  </r>
  <r>
    <x v="0"/>
    <x v="481"/>
    <x v="1"/>
  </r>
  <r>
    <x v="0"/>
    <x v="253"/>
    <x v="1"/>
  </r>
  <r>
    <x v="1"/>
    <x v="869"/>
    <x v="4"/>
  </r>
  <r>
    <x v="0"/>
    <x v="864"/>
    <x v="5"/>
  </r>
  <r>
    <x v="1"/>
    <x v="843"/>
    <x v="5"/>
  </r>
  <r>
    <x v="0"/>
    <x v="289"/>
    <x v="4"/>
  </r>
  <r>
    <x v="1"/>
    <x v="870"/>
    <x v="1"/>
  </r>
  <r>
    <x v="1"/>
    <x v="871"/>
    <x v="4"/>
  </r>
  <r>
    <x v="3"/>
    <x v="872"/>
    <x v="7"/>
  </r>
  <r>
    <x v="0"/>
    <x v="873"/>
    <x v="5"/>
  </r>
  <r>
    <x v="1"/>
    <x v="874"/>
    <x v="0"/>
  </r>
  <r>
    <x v="0"/>
    <x v="875"/>
    <x v="3"/>
  </r>
  <r>
    <x v="3"/>
    <x v="876"/>
    <x v="3"/>
  </r>
  <r>
    <x v="0"/>
    <x v="877"/>
    <x v="1"/>
  </r>
  <r>
    <x v="3"/>
    <x v="878"/>
    <x v="0"/>
  </r>
  <r>
    <x v="4"/>
    <x v="879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21E67E-8F5F-4CCB-B858-0972EA555FF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1"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</pivotFields>
  <rowFields count="1">
    <field x="1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1">
    <pageField fld="3" hier="-1"/>
  </pageFields>
  <dataFields count="1">
    <dataField name="Count of outcome" fld="0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D00A34-0E12-460B-B0B3-48F8ACABC6CA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2"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3" hier="-1"/>
    <pageField fld="10" hier="-1"/>
  </pageFields>
  <dataFields count="1">
    <dataField name="Count of outcome" fld="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D50121-5829-4F92-9FE8-66F7E08839C2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6"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2" hier="-1"/>
    <pageField fld="5" hier="-1"/>
  </pageFields>
  <dataFields count="1">
    <dataField name="Count of outcome" fld="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B1" workbookViewId="0">
      <pane ySplit="1" topLeftCell="A2" activePane="bottomLeft" state="frozen"/>
      <selection pane="bottomLeft" activeCell="F2" sqref="A2:T100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style="6" bestFit="1" customWidth="1"/>
    <col min="8" max="8" width="13" customWidth="1"/>
    <col min="9" max="9" width="16.5" style="8" customWidth="1"/>
    <col min="12" max="13" width="11.125" bestFit="1" customWidth="1"/>
    <col min="14" max="14" width="22.375" style="12" bestFit="1" customWidth="1"/>
    <col min="15" max="15" width="21" style="12" bestFit="1" customWidth="1"/>
    <col min="18" max="18" width="28" bestFit="1" customWidth="1"/>
    <col min="19" max="19" width="14.875" bestFit="1" customWidth="1"/>
    <col min="20" max="20" width="12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7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1" t="s">
        <v>2071</v>
      </c>
      <c r="O1" s="1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E2/D2</f>
        <v>0</v>
      </c>
      <c r="G2" t="s">
        <v>14</v>
      </c>
      <c r="H2">
        <v>0</v>
      </c>
      <c r="I2" s="8">
        <f>IF(E2=0,0,E2/H2)</f>
        <v>0</v>
      </c>
      <c r="J2" t="s">
        <v>15</v>
      </c>
      <c r="K2" t="s">
        <v>16</v>
      </c>
      <c r="L2">
        <v>1448690400</v>
      </c>
      <c r="M2">
        <v>1450159200</v>
      </c>
      <c r="N2" s="12">
        <f>(((L2/60)/60)/24)+DATE(1970,1,1)</f>
        <v>42336.25</v>
      </c>
      <c r="O2" s="12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>E3/D3</f>
        <v>10.4</v>
      </c>
      <c r="G3" t="s">
        <v>20</v>
      </c>
      <c r="H3">
        <v>158</v>
      </c>
      <c r="I3" s="8">
        <f>IF(E3=0,0,E3/H3)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2">
        <f>(((L3/60)/60)/24)+DATE(1970,1,1)</f>
        <v>41870.208333333336</v>
      </c>
      <c r="O3" s="12">
        <f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>E4/D4</f>
        <v>1.3147878228782288</v>
      </c>
      <c r="G4" t="s">
        <v>20</v>
      </c>
      <c r="H4">
        <v>1425</v>
      </c>
      <c r="I4" s="8">
        <f>IF(E4=0,0,E4/H4)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2">
        <f>(((L4/60)/60)/24)+DATE(1970,1,1)</f>
        <v>41595.25</v>
      </c>
      <c r="O4" s="12">
        <f>(((M4/60)/60)/24)+DATE(1970,1,1)</f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>E5/D5</f>
        <v>0.58976190476190471</v>
      </c>
      <c r="G5" t="s">
        <v>14</v>
      </c>
      <c r="H5">
        <v>24</v>
      </c>
      <c r="I5" s="8">
        <f>IF(E5=0,0,E5/H5)</f>
        <v>103.20833333333333</v>
      </c>
      <c r="J5" t="s">
        <v>21</v>
      </c>
      <c r="K5" t="s">
        <v>22</v>
      </c>
      <c r="L5">
        <v>1565499600</v>
      </c>
      <c r="M5">
        <v>1568955600</v>
      </c>
      <c r="N5" s="12">
        <f>(((L5/60)/60)/24)+DATE(1970,1,1)</f>
        <v>43688.208333333328</v>
      </c>
      <c r="O5" s="12">
        <f>(((M5/60)/60)/24)+DATE(1970,1,1)</f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>E6/D6</f>
        <v>0.69276315789473686</v>
      </c>
      <c r="G6" t="s">
        <v>14</v>
      </c>
      <c r="H6">
        <v>53</v>
      </c>
      <c r="I6" s="8">
        <f>IF(E6=0,0,E6/H6)</f>
        <v>99.339622641509436</v>
      </c>
      <c r="J6" t="s">
        <v>21</v>
      </c>
      <c r="K6" t="s">
        <v>22</v>
      </c>
      <c r="L6">
        <v>1547964000</v>
      </c>
      <c r="M6">
        <v>1548309600</v>
      </c>
      <c r="N6" s="12">
        <f>(((L6/60)/60)/24)+DATE(1970,1,1)</f>
        <v>43485.25</v>
      </c>
      <c r="O6" s="12">
        <f>(((M6/60)/60)/24)+DATE(1970,1,1)</f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>E7/D7</f>
        <v>1.7361842105263159</v>
      </c>
      <c r="G7" t="s">
        <v>20</v>
      </c>
      <c r="H7">
        <v>174</v>
      </c>
      <c r="I7" s="8">
        <f>IF(E7=0,0,E7/H7)</f>
        <v>75.833333333333329</v>
      </c>
      <c r="J7" t="s">
        <v>36</v>
      </c>
      <c r="K7" t="s">
        <v>37</v>
      </c>
      <c r="L7">
        <v>1346130000</v>
      </c>
      <c r="M7">
        <v>1347080400</v>
      </c>
      <c r="N7" s="12">
        <f>(((L7/60)/60)/24)+DATE(1970,1,1)</f>
        <v>41149.208333333336</v>
      </c>
      <c r="O7" s="12">
        <f>(((M7/60)/60)/24)+DATE(1970,1,1)</f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>E8/D8</f>
        <v>0.20961538461538462</v>
      </c>
      <c r="G8" t="s">
        <v>14</v>
      </c>
      <c r="H8">
        <v>18</v>
      </c>
      <c r="I8" s="8">
        <f>IF(E8=0,0,E8/H8)</f>
        <v>60.555555555555557</v>
      </c>
      <c r="J8" t="s">
        <v>40</v>
      </c>
      <c r="K8" t="s">
        <v>41</v>
      </c>
      <c r="L8">
        <v>1505278800</v>
      </c>
      <c r="M8">
        <v>1505365200</v>
      </c>
      <c r="N8" s="12">
        <f>(((L8/60)/60)/24)+DATE(1970,1,1)</f>
        <v>42991.208333333328</v>
      </c>
      <c r="O8" s="12">
        <f>(((M8/60)/60)/24)+DATE(1970,1,1)</f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>E9/D9</f>
        <v>3.2757777777777779</v>
      </c>
      <c r="G9" t="s">
        <v>20</v>
      </c>
      <c r="H9">
        <v>227</v>
      </c>
      <c r="I9" s="8">
        <f>IF(E9=0,0,E9/H9)</f>
        <v>64.93832599118943</v>
      </c>
      <c r="J9" t="s">
        <v>36</v>
      </c>
      <c r="K9" t="s">
        <v>37</v>
      </c>
      <c r="L9">
        <v>1439442000</v>
      </c>
      <c r="M9">
        <v>1439614800</v>
      </c>
      <c r="N9" s="12">
        <f>(((L9/60)/60)/24)+DATE(1970,1,1)</f>
        <v>42229.208333333328</v>
      </c>
      <c r="O9" s="12">
        <f>(((M9/60)/60)/24)+DATE(1970,1,1)</f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>E10/D10</f>
        <v>0.19932788374205268</v>
      </c>
      <c r="G10" t="s">
        <v>47</v>
      </c>
      <c r="H10">
        <v>708</v>
      </c>
      <c r="I10" s="8">
        <f>IF(E10=0,0,E10/H10)</f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2">
        <f>(((L10/60)/60)/24)+DATE(1970,1,1)</f>
        <v>40399.208333333336</v>
      </c>
      <c r="O10" s="12">
        <f>(((M10/60)/60)/24)+DATE(1970,1,1)</f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>E11/D11</f>
        <v>0.51741935483870971</v>
      </c>
      <c r="G11" t="s">
        <v>14</v>
      </c>
      <c r="H11">
        <v>44</v>
      </c>
      <c r="I11" s="8">
        <f>IF(E11=0,0,E11/H11)</f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2">
        <f>(((L11/60)/60)/24)+DATE(1970,1,1)</f>
        <v>41536.208333333336</v>
      </c>
      <c r="O11" s="12">
        <f>(((M11/60)/60)/24)+DATE(1970,1,1)</f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>E12/D12</f>
        <v>2.6611538461538462</v>
      </c>
      <c r="G12" t="s">
        <v>20</v>
      </c>
      <c r="H12">
        <v>220</v>
      </c>
      <c r="I12" s="8">
        <f>IF(E12=0,0,E12/H12)</f>
        <v>62.9</v>
      </c>
      <c r="J12" t="s">
        <v>21</v>
      </c>
      <c r="K12" t="s">
        <v>22</v>
      </c>
      <c r="L12">
        <v>1281762000</v>
      </c>
      <c r="M12">
        <v>1285909200</v>
      </c>
      <c r="N12" s="12">
        <f>(((L12/60)/60)/24)+DATE(1970,1,1)</f>
        <v>40404.208333333336</v>
      </c>
      <c r="O12" s="12">
        <f>(((M12/60)/60)/24)+DATE(1970,1,1)</f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>E13/D13</f>
        <v>0.48095238095238096</v>
      </c>
      <c r="G13" t="s">
        <v>14</v>
      </c>
      <c r="H13">
        <v>27</v>
      </c>
      <c r="I13" s="8">
        <f>IF(E13=0,0,E13/H13)</f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2">
        <f>(((L13/60)/60)/24)+DATE(1970,1,1)</f>
        <v>40442.208333333336</v>
      </c>
      <c r="O13" s="12">
        <f>(((M13/60)/60)/24)+DATE(1970,1,1)</f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>E14/D14</f>
        <v>0.89349206349206345</v>
      </c>
      <c r="G14" t="s">
        <v>14</v>
      </c>
      <c r="H14">
        <v>55</v>
      </c>
      <c r="I14" s="8">
        <f>IF(E14=0,0,E14/H14)</f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2">
        <f>(((L14/60)/60)/24)+DATE(1970,1,1)</f>
        <v>43760.208333333328</v>
      </c>
      <c r="O14" s="12">
        <f>(((M14/60)/60)/24)+DATE(1970,1,1)</f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>E15/D15</f>
        <v>2.4511904761904764</v>
      </c>
      <c r="G15" t="s">
        <v>20</v>
      </c>
      <c r="H15">
        <v>98</v>
      </c>
      <c r="I15" s="8">
        <f>IF(E15=0,0,E15/H15)</f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2">
        <f>(((L15/60)/60)/24)+DATE(1970,1,1)</f>
        <v>42532.208333333328</v>
      </c>
      <c r="O15" s="12">
        <f>(((M15/60)/60)/24)+DATE(1970,1,1)</f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>E16/D16</f>
        <v>0.66769503546099296</v>
      </c>
      <c r="G16" t="s">
        <v>14</v>
      </c>
      <c r="H16">
        <v>200</v>
      </c>
      <c r="I16" s="8">
        <f>IF(E16=0,0,E16/H16)</f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2">
        <f>(((L16/60)/60)/24)+DATE(1970,1,1)</f>
        <v>40974.25</v>
      </c>
      <c r="O16" s="12">
        <f>(((M16/60)/60)/24)+DATE(1970,1,1)</f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>E17/D17</f>
        <v>0.47307881773399013</v>
      </c>
      <c r="G17" t="s">
        <v>14</v>
      </c>
      <c r="H17">
        <v>452</v>
      </c>
      <c r="I17" s="8">
        <f>IF(E17=0,0,E17/H17)</f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2">
        <f>(((L17/60)/60)/24)+DATE(1970,1,1)</f>
        <v>43809.25</v>
      </c>
      <c r="O17" s="12">
        <f>(((M17/60)/60)/24)+DATE(1970,1,1)</f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>E18/D18</f>
        <v>6.4947058823529416</v>
      </c>
      <c r="G18" t="s">
        <v>20</v>
      </c>
      <c r="H18">
        <v>100</v>
      </c>
      <c r="I18" s="8">
        <f>IF(E18=0,0,E18/H18)</f>
        <v>110.41</v>
      </c>
      <c r="J18" t="s">
        <v>21</v>
      </c>
      <c r="K18" t="s">
        <v>22</v>
      </c>
      <c r="L18">
        <v>1390370400</v>
      </c>
      <c r="M18">
        <v>1392271200</v>
      </c>
      <c r="N18" s="12">
        <f>(((L18/60)/60)/24)+DATE(1970,1,1)</f>
        <v>41661.25</v>
      </c>
      <c r="O18" s="12">
        <f>(((M18/60)/60)/24)+DATE(1970,1,1)</f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>E19/D19</f>
        <v>1.5939125295508274</v>
      </c>
      <c r="G19" t="s">
        <v>20</v>
      </c>
      <c r="H19">
        <v>1249</v>
      </c>
      <c r="I19" s="8">
        <f>IF(E19=0,0,E19/H19)</f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2">
        <f>(((L19/60)/60)/24)+DATE(1970,1,1)</f>
        <v>40555.25</v>
      </c>
      <c r="O19" s="12">
        <f>(((M19/60)/60)/24)+DATE(1970,1,1)</f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>E20/D20</f>
        <v>0.66912087912087914</v>
      </c>
      <c r="G20" t="s">
        <v>74</v>
      </c>
      <c r="H20">
        <v>135</v>
      </c>
      <c r="I20" s="8">
        <f>IF(E20=0,0,E20/H20)</f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2">
        <f>(((L20/60)/60)/24)+DATE(1970,1,1)</f>
        <v>43351.208333333328</v>
      </c>
      <c r="O20" s="12">
        <f>(((M20/60)/60)/24)+DATE(1970,1,1)</f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>E21/D21</f>
        <v>0.48529600000000001</v>
      </c>
      <c r="G21" t="s">
        <v>14</v>
      </c>
      <c r="H21">
        <v>674</v>
      </c>
      <c r="I21" s="8">
        <f>IF(E21=0,0,E21/H21)</f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2">
        <f>(((L21/60)/60)/24)+DATE(1970,1,1)</f>
        <v>43528.25</v>
      </c>
      <c r="O21" s="12">
        <f>(((M21/60)/60)/24)+DATE(1970,1,1)</f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>E22/D22</f>
        <v>1.1224279210925645</v>
      </c>
      <c r="G22" t="s">
        <v>20</v>
      </c>
      <c r="H22">
        <v>1396</v>
      </c>
      <c r="I22" s="8">
        <f>IF(E22=0,0,E22/H22)</f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2">
        <f>(((L22/60)/60)/24)+DATE(1970,1,1)</f>
        <v>41848.208333333336</v>
      </c>
      <c r="O22" s="12">
        <f>(((M22/60)/60)/24)+DATE(1970,1,1)</f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>E23/D23</f>
        <v>0.40992553191489361</v>
      </c>
      <c r="G23" t="s">
        <v>14</v>
      </c>
      <c r="H23">
        <v>558</v>
      </c>
      <c r="I23" s="8">
        <f>IF(E23=0,0,E23/H23)</f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2">
        <f>(((L23/60)/60)/24)+DATE(1970,1,1)</f>
        <v>40770.208333333336</v>
      </c>
      <c r="O23" s="12">
        <f>(((M23/60)/60)/24)+DATE(1970,1,1)</f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>E24/D24</f>
        <v>1.2807106598984772</v>
      </c>
      <c r="G24" t="s">
        <v>20</v>
      </c>
      <c r="H24">
        <v>890</v>
      </c>
      <c r="I24" s="8">
        <f>IF(E24=0,0,E24/H24)</f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2">
        <f>(((L24/60)/60)/24)+DATE(1970,1,1)</f>
        <v>43193.208333333328</v>
      </c>
      <c r="O24" s="12">
        <f>(((M24/60)/60)/24)+DATE(1970,1,1)</f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>E25/D25</f>
        <v>3.3204444444444445</v>
      </c>
      <c r="G25" t="s">
        <v>20</v>
      </c>
      <c r="H25">
        <v>142</v>
      </c>
      <c r="I25" s="8">
        <f>IF(E25=0,0,E25/H25)</f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2">
        <f>(((L25/60)/60)/24)+DATE(1970,1,1)</f>
        <v>43510.25</v>
      </c>
      <c r="O25" s="12">
        <f>(((M25/60)/60)/24)+DATE(1970,1,1)</f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>E26/D26</f>
        <v>1.1283225108225108</v>
      </c>
      <c r="G26" t="s">
        <v>20</v>
      </c>
      <c r="H26">
        <v>2673</v>
      </c>
      <c r="I26" s="8">
        <f>IF(E26=0,0,E26/H26)</f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2">
        <f>(((L26/60)/60)/24)+DATE(1970,1,1)</f>
        <v>41811.208333333336</v>
      </c>
      <c r="O26" s="12">
        <f>(((M26/60)/60)/24)+DATE(1970,1,1)</f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>E27/D27</f>
        <v>2.1643636363636363</v>
      </c>
      <c r="G27" t="s">
        <v>20</v>
      </c>
      <c r="H27">
        <v>163</v>
      </c>
      <c r="I27" s="8">
        <f>IF(E27=0,0,E27/H27)</f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2">
        <f>(((L27/60)/60)/24)+DATE(1970,1,1)</f>
        <v>40681.208333333336</v>
      </c>
      <c r="O27" s="12">
        <f>(((M27/60)/60)/24)+DATE(1970,1,1)</f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>E28/D28</f>
        <v>0.4819906976744186</v>
      </c>
      <c r="G28" t="s">
        <v>74</v>
      </c>
      <c r="H28">
        <v>1480</v>
      </c>
      <c r="I28" s="8">
        <f>IF(E28=0,0,E28/H28)</f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2">
        <f>(((L28/60)/60)/24)+DATE(1970,1,1)</f>
        <v>43312.208333333328</v>
      </c>
      <c r="O28" s="12">
        <f>(((M28/60)/60)/24)+DATE(1970,1,1)</f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>E29/D29</f>
        <v>0.79949999999999999</v>
      </c>
      <c r="G29" t="s">
        <v>14</v>
      </c>
      <c r="H29">
        <v>15</v>
      </c>
      <c r="I29" s="8">
        <f>IF(E29=0,0,E29/H29)</f>
        <v>106.6</v>
      </c>
      <c r="J29" t="s">
        <v>21</v>
      </c>
      <c r="K29" t="s">
        <v>22</v>
      </c>
      <c r="L29">
        <v>1443848400</v>
      </c>
      <c r="M29">
        <v>1444539600</v>
      </c>
      <c r="N29" s="12">
        <f>(((L29/60)/60)/24)+DATE(1970,1,1)</f>
        <v>42280.208333333328</v>
      </c>
      <c r="O29" s="12">
        <f>(((M29/60)/60)/24)+DATE(1970,1,1)</f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>E30/D30</f>
        <v>1.0522553516819573</v>
      </c>
      <c r="G30" t="s">
        <v>20</v>
      </c>
      <c r="H30">
        <v>2220</v>
      </c>
      <c r="I30" s="8">
        <f>IF(E30=0,0,E30/H30)</f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2">
        <f>(((L30/60)/60)/24)+DATE(1970,1,1)</f>
        <v>40218.25</v>
      </c>
      <c r="O30" s="12">
        <f>(((M30/60)/60)/24)+DATE(1970,1,1)</f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>E31/D31</f>
        <v>3.2889978213507627</v>
      </c>
      <c r="G31" t="s">
        <v>20</v>
      </c>
      <c r="H31">
        <v>1606</v>
      </c>
      <c r="I31" s="8">
        <f>IF(E31=0,0,E31/H31)</f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2">
        <f>(((L31/60)/60)/24)+DATE(1970,1,1)</f>
        <v>43301.208333333328</v>
      </c>
      <c r="O31" s="12">
        <f>(((M31/60)/60)/24)+DATE(1970,1,1)</f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>E32/D32</f>
        <v>1.606111111111111</v>
      </c>
      <c r="G32" t="s">
        <v>20</v>
      </c>
      <c r="H32">
        <v>129</v>
      </c>
      <c r="I32" s="8">
        <f>IF(E32=0,0,E32/H32)</f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2">
        <f>(((L32/60)/60)/24)+DATE(1970,1,1)</f>
        <v>43609.208333333328</v>
      </c>
      <c r="O32" s="12">
        <f>(((M32/60)/60)/24)+DATE(1970,1,1)</f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>E33/D33</f>
        <v>3.1</v>
      </c>
      <c r="G33" t="s">
        <v>20</v>
      </c>
      <c r="H33">
        <v>226</v>
      </c>
      <c r="I33" s="8">
        <f>IF(E33=0,0,E33/H33)</f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2">
        <f>(((L33/60)/60)/24)+DATE(1970,1,1)</f>
        <v>42374.25</v>
      </c>
      <c r="O33" s="12">
        <f>(((M33/60)/60)/24)+DATE(1970,1,1)</f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>E34/D34</f>
        <v>0.86807920792079207</v>
      </c>
      <c r="G34" t="s">
        <v>14</v>
      </c>
      <c r="H34">
        <v>2307</v>
      </c>
      <c r="I34" s="8">
        <f>IF(E34=0,0,E34/H34)</f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2">
        <f>(((L34/60)/60)/24)+DATE(1970,1,1)</f>
        <v>43110.25</v>
      </c>
      <c r="O34" s="12">
        <f>(((M34/60)/60)/24)+DATE(1970,1,1)</f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>E35/D35</f>
        <v>3.7782071713147412</v>
      </c>
      <c r="G35" t="s">
        <v>20</v>
      </c>
      <c r="H35">
        <v>5419</v>
      </c>
      <c r="I35" s="8">
        <f>IF(E35=0,0,E35/H35)</f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2">
        <f>(((L35/60)/60)/24)+DATE(1970,1,1)</f>
        <v>41917.208333333336</v>
      </c>
      <c r="O35" s="12">
        <f>(((M35/60)/60)/24)+DATE(1970,1,1)</f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>E36/D36</f>
        <v>1.5080645161290323</v>
      </c>
      <c r="G36" t="s">
        <v>20</v>
      </c>
      <c r="H36">
        <v>165</v>
      </c>
      <c r="I36" s="8">
        <f>IF(E36=0,0,E36/H36)</f>
        <v>85</v>
      </c>
      <c r="J36" t="s">
        <v>21</v>
      </c>
      <c r="K36" t="s">
        <v>22</v>
      </c>
      <c r="L36">
        <v>1490245200</v>
      </c>
      <c r="M36">
        <v>1490677200</v>
      </c>
      <c r="N36" s="12">
        <f>(((L36/60)/60)/24)+DATE(1970,1,1)</f>
        <v>42817.208333333328</v>
      </c>
      <c r="O36" s="12">
        <f>(((M36/60)/60)/24)+DATE(1970,1,1)</f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>E37/D37</f>
        <v>1.5030119521912351</v>
      </c>
      <c r="G37" t="s">
        <v>20</v>
      </c>
      <c r="H37">
        <v>1965</v>
      </c>
      <c r="I37" s="8">
        <f>IF(E37=0,0,E37/H37)</f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2">
        <f>(((L37/60)/60)/24)+DATE(1970,1,1)</f>
        <v>43484.25</v>
      </c>
      <c r="O37" s="12">
        <f>(((M37/60)/60)/24)+DATE(1970,1,1)</f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>E38/D38</f>
        <v>1.572857142857143</v>
      </c>
      <c r="G38" t="s">
        <v>20</v>
      </c>
      <c r="H38">
        <v>16</v>
      </c>
      <c r="I38" s="8">
        <f>IF(E38=0,0,E38/H38)</f>
        <v>68.8125</v>
      </c>
      <c r="J38" t="s">
        <v>21</v>
      </c>
      <c r="K38" t="s">
        <v>22</v>
      </c>
      <c r="L38">
        <v>1298700000</v>
      </c>
      <c r="M38">
        <v>1300856400</v>
      </c>
      <c r="N38" s="12">
        <f>(((L38/60)/60)/24)+DATE(1970,1,1)</f>
        <v>40600.25</v>
      </c>
      <c r="O38" s="12">
        <f>(((M38/60)/60)/24)+DATE(1970,1,1)</f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>E39/D39</f>
        <v>1.3998765432098765</v>
      </c>
      <c r="G39" t="s">
        <v>20</v>
      </c>
      <c r="H39">
        <v>107</v>
      </c>
      <c r="I39" s="8">
        <f>IF(E39=0,0,E39/H39)</f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2">
        <f>(((L39/60)/60)/24)+DATE(1970,1,1)</f>
        <v>43744.208333333328</v>
      </c>
      <c r="O39" s="12">
        <f>(((M39/60)/60)/24)+DATE(1970,1,1)</f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>E40/D40</f>
        <v>3.2532258064516131</v>
      </c>
      <c r="G40" t="s">
        <v>20</v>
      </c>
      <c r="H40">
        <v>134</v>
      </c>
      <c r="I40" s="8">
        <f>IF(E40=0,0,E40/H40)</f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2">
        <f>(((L40/60)/60)/24)+DATE(1970,1,1)</f>
        <v>40469.208333333336</v>
      </c>
      <c r="O40" s="12">
        <f>(((M40/60)/60)/24)+DATE(1970,1,1)</f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>E41/D41</f>
        <v>0.50777777777777777</v>
      </c>
      <c r="G41" t="s">
        <v>14</v>
      </c>
      <c r="H41">
        <v>88</v>
      </c>
      <c r="I41" s="8">
        <f>IF(E41=0,0,E41/H41)</f>
        <v>57.125</v>
      </c>
      <c r="J41" t="s">
        <v>36</v>
      </c>
      <c r="K41" t="s">
        <v>37</v>
      </c>
      <c r="L41">
        <v>1361772000</v>
      </c>
      <c r="M41">
        <v>1362978000</v>
      </c>
      <c r="N41" s="12">
        <f>(((L41/60)/60)/24)+DATE(1970,1,1)</f>
        <v>41330.25</v>
      </c>
      <c r="O41" s="12">
        <f>(((M41/60)/60)/24)+DATE(1970,1,1)</f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>E42/D42</f>
        <v>1.6906818181818182</v>
      </c>
      <c r="G42" t="s">
        <v>20</v>
      </c>
      <c r="H42">
        <v>198</v>
      </c>
      <c r="I42" s="8">
        <f>IF(E42=0,0,E42/H42)</f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2">
        <f>(((L42/60)/60)/24)+DATE(1970,1,1)</f>
        <v>40334.208333333336</v>
      </c>
      <c r="O42" s="12">
        <f>(((M42/60)/60)/24)+DATE(1970,1,1)</f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>E43/D43</f>
        <v>2.1292857142857144</v>
      </c>
      <c r="G43" t="s">
        <v>20</v>
      </c>
      <c r="H43">
        <v>111</v>
      </c>
      <c r="I43" s="8">
        <f>IF(E43=0,0,E43/H43)</f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2">
        <f>(((L43/60)/60)/24)+DATE(1970,1,1)</f>
        <v>41156.208333333336</v>
      </c>
      <c r="O43" s="12">
        <f>(((M43/60)/60)/24)+DATE(1970,1,1)</f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>E44/D44</f>
        <v>4.4394444444444447</v>
      </c>
      <c r="G44" t="s">
        <v>20</v>
      </c>
      <c r="H44">
        <v>222</v>
      </c>
      <c r="I44" s="8">
        <f>IF(E44=0,0,E44/H44)</f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2">
        <f>(((L44/60)/60)/24)+DATE(1970,1,1)</f>
        <v>40728.208333333336</v>
      </c>
      <c r="O44" s="12">
        <f>(((M44/60)/60)/24)+DATE(1970,1,1)</f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>E45/D45</f>
        <v>1.859390243902439</v>
      </c>
      <c r="G45" t="s">
        <v>20</v>
      </c>
      <c r="H45">
        <v>6212</v>
      </c>
      <c r="I45" s="8">
        <f>IF(E45=0,0,E45/H45)</f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2">
        <f>(((L45/60)/60)/24)+DATE(1970,1,1)</f>
        <v>41844.208333333336</v>
      </c>
      <c r="O45" s="12">
        <f>(((M45/60)/60)/24)+DATE(1970,1,1)</f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>E46/D46</f>
        <v>6.5881249999999998</v>
      </c>
      <c r="G46" t="s">
        <v>20</v>
      </c>
      <c r="H46">
        <v>98</v>
      </c>
      <c r="I46" s="8">
        <f>IF(E46=0,0,E46/H46)</f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2">
        <f>(((L46/60)/60)/24)+DATE(1970,1,1)</f>
        <v>43541.208333333328</v>
      </c>
      <c r="O46" s="12">
        <f>(((M46/60)/60)/24)+DATE(1970,1,1)</f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>E47/D47</f>
        <v>0.4768421052631579</v>
      </c>
      <c r="G47" t="s">
        <v>14</v>
      </c>
      <c r="H47">
        <v>48</v>
      </c>
      <c r="I47" s="8">
        <f>IF(E47=0,0,E47/H47)</f>
        <v>94.375</v>
      </c>
      <c r="J47" t="s">
        <v>21</v>
      </c>
      <c r="K47" t="s">
        <v>22</v>
      </c>
      <c r="L47">
        <v>1478062800</v>
      </c>
      <c r="M47">
        <v>1479362400</v>
      </c>
      <c r="N47" s="12">
        <f>(((L47/60)/60)/24)+DATE(1970,1,1)</f>
        <v>42676.208333333328</v>
      </c>
      <c r="O47" s="12">
        <f>(((M47/60)/60)/24)+DATE(1970,1,1)</f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>E48/D48</f>
        <v>1.1478378378378378</v>
      </c>
      <c r="G48" t="s">
        <v>20</v>
      </c>
      <c r="H48">
        <v>92</v>
      </c>
      <c r="I48" s="8">
        <f>IF(E48=0,0,E48/H48)</f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2">
        <f>(((L48/60)/60)/24)+DATE(1970,1,1)</f>
        <v>40367.208333333336</v>
      </c>
      <c r="O48" s="12">
        <f>(((M48/60)/60)/24)+DATE(1970,1,1)</f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>E49/D49</f>
        <v>4.7526666666666664</v>
      </c>
      <c r="G49" t="s">
        <v>20</v>
      </c>
      <c r="H49">
        <v>149</v>
      </c>
      <c r="I49" s="8">
        <f>IF(E49=0,0,E49/H49)</f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2">
        <f>(((L49/60)/60)/24)+DATE(1970,1,1)</f>
        <v>41727.208333333336</v>
      </c>
      <c r="O49" s="12">
        <f>(((M49/60)/60)/24)+DATE(1970,1,1)</f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>E50/D50</f>
        <v>3.86972972972973</v>
      </c>
      <c r="G50" t="s">
        <v>20</v>
      </c>
      <c r="H50">
        <v>2431</v>
      </c>
      <c r="I50" s="8">
        <f>IF(E50=0,0,E50/H50)</f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2">
        <f>(((L50/60)/60)/24)+DATE(1970,1,1)</f>
        <v>42180.208333333328</v>
      </c>
      <c r="O50" s="12">
        <f>(((M50/60)/60)/24)+DATE(1970,1,1)</f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>E51/D51</f>
        <v>1.89625</v>
      </c>
      <c r="G51" t="s">
        <v>20</v>
      </c>
      <c r="H51">
        <v>303</v>
      </c>
      <c r="I51" s="8">
        <f>IF(E51=0,0,E51/H51)</f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2">
        <f>(((L51/60)/60)/24)+DATE(1970,1,1)</f>
        <v>43758.208333333328</v>
      </c>
      <c r="O51" s="12">
        <f>(((M51/60)/60)/24)+DATE(1970,1,1)</f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>E52/D52</f>
        <v>0.02</v>
      </c>
      <c r="G52" t="s">
        <v>14</v>
      </c>
      <c r="H52">
        <v>1</v>
      </c>
      <c r="I52" s="8">
        <f>IF(E52=0,0,E52/H52)</f>
        <v>2</v>
      </c>
      <c r="J52" t="s">
        <v>107</v>
      </c>
      <c r="K52" t="s">
        <v>108</v>
      </c>
      <c r="L52">
        <v>1375333200</v>
      </c>
      <c r="M52">
        <v>1377752400</v>
      </c>
      <c r="N52" s="12">
        <f>(((L52/60)/60)/24)+DATE(1970,1,1)</f>
        <v>41487.208333333336</v>
      </c>
      <c r="O52" s="12">
        <f>(((M52/60)/60)/24)+DATE(1970,1,1)</f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>E53/D53</f>
        <v>0.91867805186590767</v>
      </c>
      <c r="G53" t="s">
        <v>14</v>
      </c>
      <c r="H53">
        <v>1467</v>
      </c>
      <c r="I53" s="8">
        <f>IF(E53=0,0,E53/H53)</f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2">
        <f>(((L53/60)/60)/24)+DATE(1970,1,1)</f>
        <v>40995.208333333336</v>
      </c>
      <c r="O53" s="12">
        <f>(((M53/60)/60)/24)+DATE(1970,1,1)</f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>E54/D54</f>
        <v>0.34152777777777776</v>
      </c>
      <c r="G54" t="s">
        <v>14</v>
      </c>
      <c r="H54">
        <v>75</v>
      </c>
      <c r="I54" s="8">
        <f>IF(E54=0,0,E54/H54)</f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2">
        <f>(((L54/60)/60)/24)+DATE(1970,1,1)</f>
        <v>40436.208333333336</v>
      </c>
      <c r="O54" s="12">
        <f>(((M54/60)/60)/24)+DATE(1970,1,1)</f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>E55/D55</f>
        <v>1.4040909090909091</v>
      </c>
      <c r="G55" t="s">
        <v>20</v>
      </c>
      <c r="H55">
        <v>209</v>
      </c>
      <c r="I55" s="8">
        <f>IF(E55=0,0,E55/H55)</f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2">
        <f>(((L55/60)/60)/24)+DATE(1970,1,1)</f>
        <v>41779.208333333336</v>
      </c>
      <c r="O55" s="12">
        <f>(((M55/60)/60)/24)+DATE(1970,1,1)</f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>E56/D56</f>
        <v>0.89866666666666661</v>
      </c>
      <c r="G56" t="s">
        <v>14</v>
      </c>
      <c r="H56">
        <v>120</v>
      </c>
      <c r="I56" s="8">
        <f>IF(E56=0,0,E56/H56)</f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2">
        <f>(((L56/60)/60)/24)+DATE(1970,1,1)</f>
        <v>43170.25</v>
      </c>
      <c r="O56" s="12">
        <f>(((M56/60)/60)/24)+DATE(1970,1,1)</f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>E57/D57</f>
        <v>1.7796969696969698</v>
      </c>
      <c r="G57" t="s">
        <v>20</v>
      </c>
      <c r="H57">
        <v>131</v>
      </c>
      <c r="I57" s="8">
        <f>IF(E57=0,0,E57/H57)</f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2">
        <f>(((L57/60)/60)/24)+DATE(1970,1,1)</f>
        <v>43311.208333333328</v>
      </c>
      <c r="O57" s="12">
        <f>(((M57/60)/60)/24)+DATE(1970,1,1)</f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>E58/D58</f>
        <v>1.436625</v>
      </c>
      <c r="G58" t="s">
        <v>20</v>
      </c>
      <c r="H58">
        <v>164</v>
      </c>
      <c r="I58" s="8">
        <f>IF(E58=0,0,E58/H58)</f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2">
        <f>(((L58/60)/60)/24)+DATE(1970,1,1)</f>
        <v>42014.25</v>
      </c>
      <c r="O58" s="12">
        <f>(((M58/60)/60)/24)+DATE(1970,1,1)</f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>E59/D59</f>
        <v>2.1527586206896552</v>
      </c>
      <c r="G59" t="s">
        <v>20</v>
      </c>
      <c r="H59">
        <v>201</v>
      </c>
      <c r="I59" s="8">
        <f>IF(E59=0,0,E59/H59)</f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2">
        <f>(((L59/60)/60)/24)+DATE(1970,1,1)</f>
        <v>42979.208333333328</v>
      </c>
      <c r="O59" s="12">
        <f>(((M59/60)/60)/24)+DATE(1970,1,1)</f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>E60/D60</f>
        <v>2.2711111111111113</v>
      </c>
      <c r="G60" t="s">
        <v>20</v>
      </c>
      <c r="H60">
        <v>211</v>
      </c>
      <c r="I60" s="8">
        <f>IF(E60=0,0,E60/H60)</f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2">
        <f>(((L60/60)/60)/24)+DATE(1970,1,1)</f>
        <v>42268.208333333328</v>
      </c>
      <c r="O60" s="12">
        <f>(((M60/60)/60)/24)+DATE(1970,1,1)</f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>E61/D61</f>
        <v>2.7507142857142859</v>
      </c>
      <c r="G61" t="s">
        <v>20</v>
      </c>
      <c r="H61">
        <v>128</v>
      </c>
      <c r="I61" s="8">
        <f>IF(E61=0,0,E61/H61)</f>
        <v>30.0859375</v>
      </c>
      <c r="J61" t="s">
        <v>21</v>
      </c>
      <c r="K61" t="s">
        <v>22</v>
      </c>
      <c r="L61">
        <v>1497243600</v>
      </c>
      <c r="M61">
        <v>1498539600</v>
      </c>
      <c r="N61" s="12">
        <f>(((L61/60)/60)/24)+DATE(1970,1,1)</f>
        <v>42898.208333333328</v>
      </c>
      <c r="O61" s="12">
        <f>(((M61/60)/60)/24)+DATE(1970,1,1)</f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>E62/D62</f>
        <v>1.4437048832271762</v>
      </c>
      <c r="G62" t="s">
        <v>20</v>
      </c>
      <c r="H62">
        <v>1600</v>
      </c>
      <c r="I62" s="8">
        <f>IF(E62=0,0,E62/H62)</f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2">
        <f>(((L62/60)/60)/24)+DATE(1970,1,1)</f>
        <v>41107.208333333336</v>
      </c>
      <c r="O62" s="12">
        <f>(((M62/60)/60)/24)+DATE(1970,1,1)</f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>E63/D63</f>
        <v>0.92745983935742971</v>
      </c>
      <c r="G63" t="s">
        <v>14</v>
      </c>
      <c r="H63">
        <v>2253</v>
      </c>
      <c r="I63" s="8">
        <f>IF(E63=0,0,E63/H63)</f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2">
        <f>(((L63/60)/60)/24)+DATE(1970,1,1)</f>
        <v>40595.25</v>
      </c>
      <c r="O63" s="12">
        <f>(((M63/60)/60)/24)+DATE(1970,1,1)</f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>E64/D64</f>
        <v>7.226</v>
      </c>
      <c r="G64" t="s">
        <v>20</v>
      </c>
      <c r="H64">
        <v>249</v>
      </c>
      <c r="I64" s="8">
        <f>IF(E64=0,0,E64/H64)</f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2">
        <f>(((L64/60)/60)/24)+DATE(1970,1,1)</f>
        <v>42160.208333333328</v>
      </c>
      <c r="O64" s="12">
        <f>(((M64/60)/60)/24)+DATE(1970,1,1)</f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>E65/D65</f>
        <v>0.11851063829787234</v>
      </c>
      <c r="G65" t="s">
        <v>14</v>
      </c>
      <c r="H65">
        <v>5</v>
      </c>
      <c r="I65" s="8">
        <f>IF(E65=0,0,E65/H65)</f>
        <v>111.4</v>
      </c>
      <c r="J65" t="s">
        <v>21</v>
      </c>
      <c r="K65" t="s">
        <v>22</v>
      </c>
      <c r="L65">
        <v>1493355600</v>
      </c>
      <c r="M65">
        <v>1493874000</v>
      </c>
      <c r="N65" s="12">
        <f>(((L65/60)/60)/24)+DATE(1970,1,1)</f>
        <v>42853.208333333328</v>
      </c>
      <c r="O65" s="12">
        <f>(((M65/60)/60)/24)+DATE(1970,1,1)</f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>E66/D66</f>
        <v>0.97642857142857142</v>
      </c>
      <c r="G66" t="s">
        <v>14</v>
      </c>
      <c r="H66">
        <v>38</v>
      </c>
      <c r="I66" s="8">
        <f>IF(E66=0,0,E66/H66)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2">
        <f>(((L66/60)/60)/24)+DATE(1970,1,1)</f>
        <v>43283.208333333328</v>
      </c>
      <c r="O66" s="12">
        <f>(((M66/60)/60)/24)+DATE(1970,1,1)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>E67/D67</f>
        <v>2.3614754098360655</v>
      </c>
      <c r="G67" t="s">
        <v>20</v>
      </c>
      <c r="H67">
        <v>236</v>
      </c>
      <c r="I67" s="8">
        <f>IF(E67=0,0,E67/H67)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2">
        <f>(((L67/60)/60)/24)+DATE(1970,1,1)</f>
        <v>40570.25</v>
      </c>
      <c r="O67" s="12">
        <f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>E68/D68</f>
        <v>0.45068965517241377</v>
      </c>
      <c r="G68" t="s">
        <v>14</v>
      </c>
      <c r="H68">
        <v>12</v>
      </c>
      <c r="I68" s="8">
        <f>IF(E68=0,0,E68/H68)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2">
        <f>(((L68/60)/60)/24)+DATE(1970,1,1)</f>
        <v>42102.208333333328</v>
      </c>
      <c r="O68" s="12">
        <f>(((M68/60)/60)/24)+DATE(1970,1,1)</f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>E69/D69</f>
        <v>1.6238567493112948</v>
      </c>
      <c r="G69" t="s">
        <v>20</v>
      </c>
      <c r="H69">
        <v>4065</v>
      </c>
      <c r="I69" s="8">
        <f>IF(E69=0,0,E69/H69)</f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2">
        <f>(((L69/60)/60)/24)+DATE(1970,1,1)</f>
        <v>40203.25</v>
      </c>
      <c r="O69" s="12">
        <f>(((M69/60)/60)/24)+DATE(1970,1,1)</f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>E70/D70</f>
        <v>2.5452631578947367</v>
      </c>
      <c r="G70" t="s">
        <v>20</v>
      </c>
      <c r="H70">
        <v>246</v>
      </c>
      <c r="I70" s="8">
        <f>IF(E70=0,0,E70/H70)</f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2">
        <f>(((L70/60)/60)/24)+DATE(1970,1,1)</f>
        <v>42943.208333333328</v>
      </c>
      <c r="O70" s="12">
        <f>(((M70/60)/60)/24)+DATE(1970,1,1)</f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>E71/D71</f>
        <v>0.24063291139240506</v>
      </c>
      <c r="G71" t="s">
        <v>74</v>
      </c>
      <c r="H71">
        <v>17</v>
      </c>
      <c r="I71" s="8">
        <f>IF(E71=0,0,E71/H71)</f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2">
        <f>(((L71/60)/60)/24)+DATE(1970,1,1)</f>
        <v>40531.25</v>
      </c>
      <c r="O71" s="12">
        <f>(((M71/60)/60)/24)+DATE(1970,1,1)</f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>E72/D72</f>
        <v>1.2374140625000001</v>
      </c>
      <c r="G72" t="s">
        <v>20</v>
      </c>
      <c r="H72">
        <v>2475</v>
      </c>
      <c r="I72" s="8">
        <f>IF(E72=0,0,E72/H72)</f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2">
        <f>(((L72/60)/60)/24)+DATE(1970,1,1)</f>
        <v>40484.208333333336</v>
      </c>
      <c r="O72" s="12">
        <f>(((M72/60)/60)/24)+DATE(1970,1,1)</f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>E73/D73</f>
        <v>1.0806666666666667</v>
      </c>
      <c r="G73" t="s">
        <v>20</v>
      </c>
      <c r="H73">
        <v>76</v>
      </c>
      <c r="I73" s="8">
        <f>IF(E73=0,0,E73/H73)</f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2">
        <f>(((L73/60)/60)/24)+DATE(1970,1,1)</f>
        <v>43799.25</v>
      </c>
      <c r="O73" s="12">
        <f>(((M73/60)/60)/24)+DATE(1970,1,1)</f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>E74/D74</f>
        <v>6.7033333333333331</v>
      </c>
      <c r="G74" t="s">
        <v>20</v>
      </c>
      <c r="H74">
        <v>54</v>
      </c>
      <c r="I74" s="8">
        <f>IF(E74=0,0,E74/H74)</f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2">
        <f>(((L74/60)/60)/24)+DATE(1970,1,1)</f>
        <v>42186.208333333328</v>
      </c>
      <c r="O74" s="12">
        <f>(((M74/60)/60)/24)+DATE(1970,1,1)</f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>E75/D75</f>
        <v>6.609285714285714</v>
      </c>
      <c r="G75" t="s">
        <v>20</v>
      </c>
      <c r="H75">
        <v>88</v>
      </c>
      <c r="I75" s="8">
        <f>IF(E75=0,0,E75/H75)</f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2">
        <f>(((L75/60)/60)/24)+DATE(1970,1,1)</f>
        <v>42701.25</v>
      </c>
      <c r="O75" s="12">
        <f>(((M75/60)/60)/24)+DATE(1970,1,1)</f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>E76/D76</f>
        <v>1.2246153846153847</v>
      </c>
      <c r="G76" t="s">
        <v>20</v>
      </c>
      <c r="H76">
        <v>85</v>
      </c>
      <c r="I76" s="8">
        <f>IF(E76=0,0,E76/H76)</f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2">
        <f>(((L76/60)/60)/24)+DATE(1970,1,1)</f>
        <v>42456.208333333328</v>
      </c>
      <c r="O76" s="12">
        <f>(((M76/60)/60)/24)+DATE(1970,1,1)</f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>E77/D77</f>
        <v>1.5057731958762886</v>
      </c>
      <c r="G77" t="s">
        <v>20</v>
      </c>
      <c r="H77">
        <v>170</v>
      </c>
      <c r="I77" s="8">
        <f>IF(E77=0,0,E77/H77)</f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2">
        <f>(((L77/60)/60)/24)+DATE(1970,1,1)</f>
        <v>43296.208333333328</v>
      </c>
      <c r="O77" s="12">
        <f>(((M77/60)/60)/24)+DATE(1970,1,1)</f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>E78/D78</f>
        <v>0.78106590724165992</v>
      </c>
      <c r="G78" t="s">
        <v>14</v>
      </c>
      <c r="H78">
        <v>1684</v>
      </c>
      <c r="I78" s="8">
        <f>IF(E78=0,0,E78/H78)</f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2">
        <f>(((L78/60)/60)/24)+DATE(1970,1,1)</f>
        <v>42027.25</v>
      </c>
      <c r="O78" s="12">
        <f>(((M78/60)/60)/24)+DATE(1970,1,1)</f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>E79/D79</f>
        <v>0.46947368421052632</v>
      </c>
      <c r="G79" t="s">
        <v>14</v>
      </c>
      <c r="H79">
        <v>56</v>
      </c>
      <c r="I79" s="8">
        <f>IF(E79=0,0,E79/H79)</f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2">
        <f>(((L79/60)/60)/24)+DATE(1970,1,1)</f>
        <v>40448.208333333336</v>
      </c>
      <c r="O79" s="12">
        <f>(((M79/60)/60)/24)+DATE(1970,1,1)</f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>E80/D80</f>
        <v>3.008</v>
      </c>
      <c r="G80" t="s">
        <v>20</v>
      </c>
      <c r="H80">
        <v>330</v>
      </c>
      <c r="I80" s="8">
        <f>IF(E80=0,0,E80/H80)</f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2">
        <f>(((L80/60)/60)/24)+DATE(1970,1,1)</f>
        <v>43206.208333333328</v>
      </c>
      <c r="O80" s="12">
        <f>(((M80/60)/60)/24)+DATE(1970,1,1)</f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>E81/D81</f>
        <v>0.6959861591695502</v>
      </c>
      <c r="G81" t="s">
        <v>14</v>
      </c>
      <c r="H81">
        <v>838</v>
      </c>
      <c r="I81" s="8">
        <f>IF(E81=0,0,E81/H81)</f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2">
        <f>(((L81/60)/60)/24)+DATE(1970,1,1)</f>
        <v>43267.208333333328</v>
      </c>
      <c r="O81" s="12">
        <f>(((M81/60)/60)/24)+DATE(1970,1,1)</f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>E82/D82</f>
        <v>6.374545454545455</v>
      </c>
      <c r="G82" t="s">
        <v>20</v>
      </c>
      <c r="H82">
        <v>127</v>
      </c>
      <c r="I82" s="8">
        <f>IF(E82=0,0,E82/H82)</f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2">
        <f>(((L82/60)/60)/24)+DATE(1970,1,1)</f>
        <v>42976.208333333328</v>
      </c>
      <c r="O82" s="12">
        <f>(((M82/60)/60)/24)+DATE(1970,1,1)</f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>E83/D83</f>
        <v>2.253392857142857</v>
      </c>
      <c r="G83" t="s">
        <v>20</v>
      </c>
      <c r="H83">
        <v>411</v>
      </c>
      <c r="I83" s="8">
        <f>IF(E83=0,0,E83/H83)</f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2">
        <f>(((L83/60)/60)/24)+DATE(1970,1,1)</f>
        <v>43062.25</v>
      </c>
      <c r="O83" s="12">
        <f>(((M83/60)/60)/24)+DATE(1970,1,1)</f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>E84/D84</f>
        <v>14.973000000000001</v>
      </c>
      <c r="G84" t="s">
        <v>20</v>
      </c>
      <c r="H84">
        <v>180</v>
      </c>
      <c r="I84" s="8">
        <f>IF(E84=0,0,E84/H84)</f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2">
        <f>(((L84/60)/60)/24)+DATE(1970,1,1)</f>
        <v>43482.25</v>
      </c>
      <c r="O84" s="12">
        <f>(((M84/60)/60)/24)+DATE(1970,1,1)</f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>E85/D85</f>
        <v>0.37590225563909774</v>
      </c>
      <c r="G85" t="s">
        <v>14</v>
      </c>
      <c r="H85">
        <v>1000</v>
      </c>
      <c r="I85" s="8">
        <f>IF(E85=0,0,E85/H85)</f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2">
        <f>(((L85/60)/60)/24)+DATE(1970,1,1)</f>
        <v>42579.208333333328</v>
      </c>
      <c r="O85" s="12">
        <f>(((M85/60)/60)/24)+DATE(1970,1,1)</f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>E86/D86</f>
        <v>1.3236942675159236</v>
      </c>
      <c r="G86" t="s">
        <v>20</v>
      </c>
      <c r="H86">
        <v>374</v>
      </c>
      <c r="I86" s="8">
        <f>IF(E86=0,0,E86/H86)</f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2">
        <f>(((L86/60)/60)/24)+DATE(1970,1,1)</f>
        <v>41118.208333333336</v>
      </c>
      <c r="O86" s="12">
        <f>(((M86/60)/60)/24)+DATE(1970,1,1)</f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>E87/D87</f>
        <v>1.3122448979591836</v>
      </c>
      <c r="G87" t="s">
        <v>20</v>
      </c>
      <c r="H87">
        <v>71</v>
      </c>
      <c r="I87" s="8">
        <f>IF(E87=0,0,E87/H87)</f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2">
        <f>(((L87/60)/60)/24)+DATE(1970,1,1)</f>
        <v>40797.208333333336</v>
      </c>
      <c r="O87" s="12">
        <f>(((M87/60)/60)/24)+DATE(1970,1,1)</f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>E88/D88</f>
        <v>1.6763513513513513</v>
      </c>
      <c r="G88" t="s">
        <v>20</v>
      </c>
      <c r="H88">
        <v>203</v>
      </c>
      <c r="I88" s="8">
        <f>IF(E88=0,0,E88/H88)</f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2">
        <f>(((L88/60)/60)/24)+DATE(1970,1,1)</f>
        <v>42128.208333333328</v>
      </c>
      <c r="O88" s="12">
        <f>(((M88/60)/60)/24)+DATE(1970,1,1)</f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>E89/D89</f>
        <v>0.6198488664987406</v>
      </c>
      <c r="G89" t="s">
        <v>14</v>
      </c>
      <c r="H89">
        <v>1482</v>
      </c>
      <c r="I89" s="8">
        <f>IF(E89=0,0,E89/H89)</f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2">
        <f>(((L89/60)/60)/24)+DATE(1970,1,1)</f>
        <v>40610.25</v>
      </c>
      <c r="O89" s="12">
        <f>(((M89/60)/60)/24)+DATE(1970,1,1)</f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>E90/D90</f>
        <v>2.6074999999999999</v>
      </c>
      <c r="G90" t="s">
        <v>20</v>
      </c>
      <c r="H90">
        <v>113</v>
      </c>
      <c r="I90" s="8">
        <f>IF(E90=0,0,E90/H90)</f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2">
        <f>(((L90/60)/60)/24)+DATE(1970,1,1)</f>
        <v>42110.208333333328</v>
      </c>
      <c r="O90" s="12">
        <f>(((M90/60)/60)/24)+DATE(1970,1,1)</f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>E91/D91</f>
        <v>2.5258823529411765</v>
      </c>
      <c r="G91" t="s">
        <v>20</v>
      </c>
      <c r="H91">
        <v>96</v>
      </c>
      <c r="I91" s="8">
        <f>IF(E91=0,0,E91/H91)</f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2">
        <f>(((L91/60)/60)/24)+DATE(1970,1,1)</f>
        <v>40283.208333333336</v>
      </c>
      <c r="O91" s="12">
        <f>(((M91/60)/60)/24)+DATE(1970,1,1)</f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>E92/D92</f>
        <v>0.7861538461538462</v>
      </c>
      <c r="G92" t="s">
        <v>14</v>
      </c>
      <c r="H92">
        <v>106</v>
      </c>
      <c r="I92" s="8">
        <f>IF(E92=0,0,E92/H92)</f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2">
        <f>(((L92/60)/60)/24)+DATE(1970,1,1)</f>
        <v>42425.25</v>
      </c>
      <c r="O92" s="12">
        <f>(((M92/60)/60)/24)+DATE(1970,1,1)</f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>E93/D93</f>
        <v>0.48404406999351912</v>
      </c>
      <c r="G93" t="s">
        <v>14</v>
      </c>
      <c r="H93">
        <v>679</v>
      </c>
      <c r="I93" s="8">
        <f>IF(E93=0,0,E93/H93)</f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2">
        <f>(((L93/60)/60)/24)+DATE(1970,1,1)</f>
        <v>42588.208333333328</v>
      </c>
      <c r="O93" s="12">
        <f>(((M93/60)/60)/24)+DATE(1970,1,1)</f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>E94/D94</f>
        <v>2.5887500000000001</v>
      </c>
      <c r="G94" t="s">
        <v>20</v>
      </c>
      <c r="H94">
        <v>498</v>
      </c>
      <c r="I94" s="8">
        <f>IF(E94=0,0,E94/H94)</f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2">
        <f>(((L94/60)/60)/24)+DATE(1970,1,1)</f>
        <v>40352.208333333336</v>
      </c>
      <c r="O94" s="12">
        <f>(((M94/60)/60)/24)+DATE(1970,1,1)</f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>E95/D95</f>
        <v>0.60548713235294116</v>
      </c>
      <c r="G95" t="s">
        <v>74</v>
      </c>
      <c r="H95">
        <v>610</v>
      </c>
      <c r="I95" s="8">
        <f>IF(E95=0,0,E95/H95)</f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2">
        <f>(((L95/60)/60)/24)+DATE(1970,1,1)</f>
        <v>41202.208333333336</v>
      </c>
      <c r="O95" s="12">
        <f>(((M95/60)/60)/24)+DATE(1970,1,1)</f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>E96/D96</f>
        <v>3.036896551724138</v>
      </c>
      <c r="G96" t="s">
        <v>20</v>
      </c>
      <c r="H96">
        <v>180</v>
      </c>
      <c r="I96" s="8">
        <f>IF(E96=0,0,E96/H96)</f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2">
        <f>(((L96/60)/60)/24)+DATE(1970,1,1)</f>
        <v>43562.208333333328</v>
      </c>
      <c r="O96" s="12">
        <f>(((M96/60)/60)/24)+DATE(1970,1,1)</f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>E97/D97</f>
        <v>1.1299999999999999</v>
      </c>
      <c r="G97" t="s">
        <v>20</v>
      </c>
      <c r="H97">
        <v>27</v>
      </c>
      <c r="I97" s="8">
        <f>IF(E97=0,0,E97/H97)</f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2">
        <f>(((L97/60)/60)/24)+DATE(1970,1,1)</f>
        <v>43752.208333333328</v>
      </c>
      <c r="O97" s="12">
        <f>(((M97/60)/60)/24)+DATE(1970,1,1)</f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>E98/D98</f>
        <v>2.1737876614060259</v>
      </c>
      <c r="G98" t="s">
        <v>20</v>
      </c>
      <c r="H98">
        <v>2331</v>
      </c>
      <c r="I98" s="8">
        <f>IF(E98=0,0,E98/H98)</f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2">
        <f>(((L98/60)/60)/24)+DATE(1970,1,1)</f>
        <v>40612.25</v>
      </c>
      <c r="O98" s="12">
        <f>(((M98/60)/60)/24)+DATE(1970,1,1)</f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>E99/D99</f>
        <v>9.2669230769230762</v>
      </c>
      <c r="G99" t="s">
        <v>20</v>
      </c>
      <c r="H99">
        <v>113</v>
      </c>
      <c r="I99" s="8">
        <f>IF(E99=0,0,E99/H99)</f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2">
        <f>(((L99/60)/60)/24)+DATE(1970,1,1)</f>
        <v>42180.208333333328</v>
      </c>
      <c r="O99" s="12">
        <f>(((M99/60)/60)/24)+DATE(1970,1,1)</f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>E100/D100</f>
        <v>0.33692229038854804</v>
      </c>
      <c r="G100" t="s">
        <v>14</v>
      </c>
      <c r="H100">
        <v>1220</v>
      </c>
      <c r="I100" s="8">
        <f>IF(E100=0,0,E100/H100)</f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2">
        <f>(((L100/60)/60)/24)+DATE(1970,1,1)</f>
        <v>42212.208333333328</v>
      </c>
      <c r="O100" s="12">
        <f>(((M100/60)/60)/24)+DATE(1970,1,1)</f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>E101/D101</f>
        <v>1.9672368421052631</v>
      </c>
      <c r="G101" t="s">
        <v>20</v>
      </c>
      <c r="H101">
        <v>164</v>
      </c>
      <c r="I101" s="8">
        <f>IF(E101=0,0,E101/H101)</f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2">
        <f>(((L101/60)/60)/24)+DATE(1970,1,1)</f>
        <v>41968.25</v>
      </c>
      <c r="O101" s="12">
        <f>(((M101/60)/60)/24)+DATE(1970,1,1)</f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>E102/D102</f>
        <v>0.01</v>
      </c>
      <c r="G102" t="s">
        <v>14</v>
      </c>
      <c r="H102">
        <v>1</v>
      </c>
      <c r="I102" s="8">
        <f>IF(E102=0,0,E102/H102)</f>
        <v>1</v>
      </c>
      <c r="J102" t="s">
        <v>21</v>
      </c>
      <c r="K102" t="s">
        <v>22</v>
      </c>
      <c r="L102">
        <v>1319000400</v>
      </c>
      <c r="M102">
        <v>1320555600</v>
      </c>
      <c r="N102" s="12">
        <f>(((L102/60)/60)/24)+DATE(1970,1,1)</f>
        <v>40835.208333333336</v>
      </c>
      <c r="O102" s="12">
        <f>(((M102/60)/60)/24)+DATE(1970,1,1)</f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>E103/D103</f>
        <v>10.214444444444444</v>
      </c>
      <c r="G103" t="s">
        <v>20</v>
      </c>
      <c r="H103">
        <v>164</v>
      </c>
      <c r="I103" s="8">
        <f>IF(E103=0,0,E103/H103)</f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2">
        <f>(((L103/60)/60)/24)+DATE(1970,1,1)</f>
        <v>42056.25</v>
      </c>
      <c r="O103" s="12">
        <f>(((M103/60)/60)/24)+DATE(1970,1,1)</f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>E104/D104</f>
        <v>2.8167567567567566</v>
      </c>
      <c r="G104" t="s">
        <v>20</v>
      </c>
      <c r="H104">
        <v>336</v>
      </c>
      <c r="I104" s="8">
        <f>IF(E104=0,0,E104/H104)</f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2">
        <f>(((L104/60)/60)/24)+DATE(1970,1,1)</f>
        <v>43234.208333333328</v>
      </c>
      <c r="O104" s="12">
        <f>(((M104/60)/60)/24)+DATE(1970,1,1)</f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>E105/D105</f>
        <v>0.24610000000000001</v>
      </c>
      <c r="G105" t="s">
        <v>14</v>
      </c>
      <c r="H105">
        <v>37</v>
      </c>
      <c r="I105" s="8">
        <f>IF(E105=0,0,E105/H105)</f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2">
        <f>(((L105/60)/60)/24)+DATE(1970,1,1)</f>
        <v>40475.208333333336</v>
      </c>
      <c r="O105" s="12">
        <f>(((M105/60)/60)/24)+DATE(1970,1,1)</f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>E106/D106</f>
        <v>1.4314010067114094</v>
      </c>
      <c r="G106" t="s">
        <v>20</v>
      </c>
      <c r="H106">
        <v>1917</v>
      </c>
      <c r="I106" s="8">
        <f>IF(E106=0,0,E106/H106)</f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2">
        <f>(((L106/60)/60)/24)+DATE(1970,1,1)</f>
        <v>42878.208333333328</v>
      </c>
      <c r="O106" s="12">
        <f>(((M106/60)/60)/24)+DATE(1970,1,1)</f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>E107/D107</f>
        <v>1.4454411764705883</v>
      </c>
      <c r="G107" t="s">
        <v>20</v>
      </c>
      <c r="H107">
        <v>95</v>
      </c>
      <c r="I107" s="8">
        <f>IF(E107=0,0,E107/H107)</f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2">
        <f>(((L107/60)/60)/24)+DATE(1970,1,1)</f>
        <v>41366.208333333336</v>
      </c>
      <c r="O107" s="12">
        <f>(((M107/60)/60)/24)+DATE(1970,1,1)</f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>E108/D108</f>
        <v>3.5912820512820511</v>
      </c>
      <c r="G108" t="s">
        <v>20</v>
      </c>
      <c r="H108">
        <v>147</v>
      </c>
      <c r="I108" s="8">
        <f>IF(E108=0,0,E108/H108)</f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2">
        <f>(((L108/60)/60)/24)+DATE(1970,1,1)</f>
        <v>43716.208333333328</v>
      </c>
      <c r="O108" s="12">
        <f>(((M108/60)/60)/24)+DATE(1970,1,1)</f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>E109/D109</f>
        <v>1.8648571428571428</v>
      </c>
      <c r="G109" t="s">
        <v>20</v>
      </c>
      <c r="H109">
        <v>86</v>
      </c>
      <c r="I109" s="8">
        <f>IF(E109=0,0,E109/H109)</f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2">
        <f>(((L109/60)/60)/24)+DATE(1970,1,1)</f>
        <v>43213.208333333328</v>
      </c>
      <c r="O109" s="12">
        <f>(((M109/60)/60)/24)+DATE(1970,1,1)</f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>E110/D110</f>
        <v>5.9526666666666666</v>
      </c>
      <c r="G110" t="s">
        <v>20</v>
      </c>
      <c r="H110">
        <v>83</v>
      </c>
      <c r="I110" s="8">
        <f>IF(E110=0,0,E110/H110)</f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2">
        <f>(((L110/60)/60)/24)+DATE(1970,1,1)</f>
        <v>41005.208333333336</v>
      </c>
      <c r="O110" s="12">
        <f>(((M110/60)/60)/24)+DATE(1970,1,1)</f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>E111/D111</f>
        <v>0.5921153846153846</v>
      </c>
      <c r="G111" t="s">
        <v>14</v>
      </c>
      <c r="H111">
        <v>60</v>
      </c>
      <c r="I111" s="8">
        <f>IF(E111=0,0,E111/H111)</f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2">
        <f>(((L111/60)/60)/24)+DATE(1970,1,1)</f>
        <v>41651.25</v>
      </c>
      <c r="O111" s="12">
        <f>(((M111/60)/60)/24)+DATE(1970,1,1)</f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>E112/D112</f>
        <v>0.14962780898876404</v>
      </c>
      <c r="G112" t="s">
        <v>14</v>
      </c>
      <c r="H112">
        <v>296</v>
      </c>
      <c r="I112" s="8">
        <f>IF(E112=0,0,E112/H112)</f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2">
        <f>(((L112/60)/60)/24)+DATE(1970,1,1)</f>
        <v>43354.208333333328</v>
      </c>
      <c r="O112" s="12">
        <f>(((M112/60)/60)/24)+DATE(1970,1,1)</f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>E113/D113</f>
        <v>1.1995602605863191</v>
      </c>
      <c r="G113" t="s">
        <v>20</v>
      </c>
      <c r="H113">
        <v>676</v>
      </c>
      <c r="I113" s="8">
        <f>IF(E113=0,0,E113/H113)</f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2">
        <f>(((L113/60)/60)/24)+DATE(1970,1,1)</f>
        <v>41174.208333333336</v>
      </c>
      <c r="O113" s="12">
        <f>(((M113/60)/60)/24)+DATE(1970,1,1)</f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>E114/D114</f>
        <v>2.6882978723404256</v>
      </c>
      <c r="G114" t="s">
        <v>20</v>
      </c>
      <c r="H114">
        <v>361</v>
      </c>
      <c r="I114" s="8">
        <f>IF(E114=0,0,E114/H114)</f>
        <v>35</v>
      </c>
      <c r="J114" t="s">
        <v>26</v>
      </c>
      <c r="K114" t="s">
        <v>27</v>
      </c>
      <c r="L114">
        <v>1408856400</v>
      </c>
      <c r="M114">
        <v>1410152400</v>
      </c>
      <c r="N114" s="12">
        <f>(((L114/60)/60)/24)+DATE(1970,1,1)</f>
        <v>41875.208333333336</v>
      </c>
      <c r="O114" s="12">
        <f>(((M114/60)/60)/24)+DATE(1970,1,1)</f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>E115/D115</f>
        <v>3.7687878787878786</v>
      </c>
      <c r="G115" t="s">
        <v>20</v>
      </c>
      <c r="H115">
        <v>131</v>
      </c>
      <c r="I115" s="8">
        <f>IF(E115=0,0,E115/H115)</f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2">
        <f>(((L115/60)/60)/24)+DATE(1970,1,1)</f>
        <v>42990.208333333328</v>
      </c>
      <c r="O115" s="12">
        <f>(((M115/60)/60)/24)+DATE(1970,1,1)</f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>E116/D116</f>
        <v>7.2715789473684209</v>
      </c>
      <c r="G116" t="s">
        <v>20</v>
      </c>
      <c r="H116">
        <v>126</v>
      </c>
      <c r="I116" s="8">
        <f>IF(E116=0,0,E116/H116)</f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2">
        <f>(((L116/60)/60)/24)+DATE(1970,1,1)</f>
        <v>43564.208333333328</v>
      </c>
      <c r="O116" s="12">
        <f>(((M116/60)/60)/24)+DATE(1970,1,1)</f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>E117/D117</f>
        <v>0.87211757648470301</v>
      </c>
      <c r="G117" t="s">
        <v>14</v>
      </c>
      <c r="H117">
        <v>3304</v>
      </c>
      <c r="I117" s="8">
        <f>IF(E117=0,0,E117/H117)</f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2">
        <f>(((L117/60)/60)/24)+DATE(1970,1,1)</f>
        <v>43056.25</v>
      </c>
      <c r="O117" s="12">
        <f>(((M117/60)/60)/24)+DATE(1970,1,1)</f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>E118/D118</f>
        <v>0.88</v>
      </c>
      <c r="G118" t="s">
        <v>14</v>
      </c>
      <c r="H118">
        <v>73</v>
      </c>
      <c r="I118" s="8">
        <f>IF(E118=0,0,E118/H118)</f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2">
        <f>(((L118/60)/60)/24)+DATE(1970,1,1)</f>
        <v>42265.208333333328</v>
      </c>
      <c r="O118" s="12">
        <f>(((M118/60)/60)/24)+DATE(1970,1,1)</f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>E119/D119</f>
        <v>1.7393877551020409</v>
      </c>
      <c r="G119" t="s">
        <v>20</v>
      </c>
      <c r="H119">
        <v>275</v>
      </c>
      <c r="I119" s="8">
        <f>IF(E119=0,0,E119/H119)</f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2">
        <f>(((L119/60)/60)/24)+DATE(1970,1,1)</f>
        <v>40808.208333333336</v>
      </c>
      <c r="O119" s="12">
        <f>(((M119/60)/60)/24)+DATE(1970,1,1)</f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>E120/D120</f>
        <v>1.1761111111111111</v>
      </c>
      <c r="G120" t="s">
        <v>20</v>
      </c>
      <c r="H120">
        <v>67</v>
      </c>
      <c r="I120" s="8">
        <f>IF(E120=0,0,E120/H120)</f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2">
        <f>(((L120/60)/60)/24)+DATE(1970,1,1)</f>
        <v>41665.25</v>
      </c>
      <c r="O120" s="12">
        <f>(((M120/60)/60)/24)+DATE(1970,1,1)</f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>E121/D121</f>
        <v>2.1496</v>
      </c>
      <c r="G121" t="s">
        <v>20</v>
      </c>
      <c r="H121">
        <v>154</v>
      </c>
      <c r="I121" s="8">
        <f>IF(E121=0,0,E121/H121)</f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2">
        <f>(((L121/60)/60)/24)+DATE(1970,1,1)</f>
        <v>41806.208333333336</v>
      </c>
      <c r="O121" s="12">
        <f>(((M121/60)/60)/24)+DATE(1970,1,1)</f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>E122/D122</f>
        <v>1.4949667110519307</v>
      </c>
      <c r="G122" t="s">
        <v>20</v>
      </c>
      <c r="H122">
        <v>1782</v>
      </c>
      <c r="I122" s="8">
        <f>IF(E122=0,0,E122/H122)</f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2">
        <f>(((L122/60)/60)/24)+DATE(1970,1,1)</f>
        <v>42111.208333333328</v>
      </c>
      <c r="O122" s="12">
        <f>(((M122/60)/60)/24)+DATE(1970,1,1)</f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>E123/D123</f>
        <v>2.1933995584988963</v>
      </c>
      <c r="G123" t="s">
        <v>20</v>
      </c>
      <c r="H123">
        <v>903</v>
      </c>
      <c r="I123" s="8">
        <f>IF(E123=0,0,E123/H123)</f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2">
        <f>(((L123/60)/60)/24)+DATE(1970,1,1)</f>
        <v>41917.208333333336</v>
      </c>
      <c r="O123" s="12">
        <f>(((M123/60)/60)/24)+DATE(1970,1,1)</f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>E124/D124</f>
        <v>0.64367690058479532</v>
      </c>
      <c r="G124" t="s">
        <v>14</v>
      </c>
      <c r="H124">
        <v>3387</v>
      </c>
      <c r="I124" s="8">
        <f>IF(E124=0,0,E124/H124)</f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2">
        <f>(((L124/60)/60)/24)+DATE(1970,1,1)</f>
        <v>41970.25</v>
      </c>
      <c r="O124" s="12">
        <f>(((M124/60)/60)/24)+DATE(1970,1,1)</f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>E125/D125</f>
        <v>0.18622397298818233</v>
      </c>
      <c r="G125" t="s">
        <v>14</v>
      </c>
      <c r="H125">
        <v>662</v>
      </c>
      <c r="I125" s="8">
        <f>IF(E125=0,0,E125/H125)</f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2">
        <f>(((L125/60)/60)/24)+DATE(1970,1,1)</f>
        <v>42332.25</v>
      </c>
      <c r="O125" s="12">
        <f>(((M125/60)/60)/24)+DATE(1970,1,1)</f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>E126/D126</f>
        <v>3.6776923076923076</v>
      </c>
      <c r="G126" t="s">
        <v>20</v>
      </c>
      <c r="H126">
        <v>94</v>
      </c>
      <c r="I126" s="8">
        <f>IF(E126=0,0,E126/H126)</f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2">
        <f>(((L126/60)/60)/24)+DATE(1970,1,1)</f>
        <v>43598.208333333328</v>
      </c>
      <c r="O126" s="12">
        <f>(((M126/60)/60)/24)+DATE(1970,1,1)</f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>E127/D127</f>
        <v>1.5990566037735849</v>
      </c>
      <c r="G127" t="s">
        <v>20</v>
      </c>
      <c r="H127">
        <v>180</v>
      </c>
      <c r="I127" s="8">
        <f>IF(E127=0,0,E127/H127)</f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2">
        <f>(((L127/60)/60)/24)+DATE(1970,1,1)</f>
        <v>43362.208333333328</v>
      </c>
      <c r="O127" s="12">
        <f>(((M127/60)/60)/24)+DATE(1970,1,1)</f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>E128/D128</f>
        <v>0.38633185349611543</v>
      </c>
      <c r="G128" t="s">
        <v>14</v>
      </c>
      <c r="H128">
        <v>774</v>
      </c>
      <c r="I128" s="8">
        <f>IF(E128=0,0,E128/H128)</f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2">
        <f>(((L128/60)/60)/24)+DATE(1970,1,1)</f>
        <v>42596.208333333328</v>
      </c>
      <c r="O128" s="12">
        <f>(((M128/60)/60)/24)+DATE(1970,1,1)</f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>E129/D129</f>
        <v>0.51421511627906979</v>
      </c>
      <c r="G129" t="s">
        <v>14</v>
      </c>
      <c r="H129">
        <v>672</v>
      </c>
      <c r="I129" s="8">
        <f>IF(E129=0,0,E129/H129)</f>
        <v>78.96875</v>
      </c>
      <c r="J129" t="s">
        <v>15</v>
      </c>
      <c r="K129" t="s">
        <v>16</v>
      </c>
      <c r="L129">
        <v>1273640400</v>
      </c>
      <c r="M129">
        <v>1273899600</v>
      </c>
      <c r="N129" s="12">
        <f>(((L129/60)/60)/24)+DATE(1970,1,1)</f>
        <v>40310.208333333336</v>
      </c>
      <c r="O129" s="12">
        <f>(((M129/60)/60)/24)+DATE(1970,1,1)</f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>E130/D130</f>
        <v>0.60334277620396604</v>
      </c>
      <c r="G130" t="s">
        <v>74</v>
      </c>
      <c r="H130">
        <v>532</v>
      </c>
      <c r="I130" s="8">
        <f>IF(E130=0,0,E130/H130)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2">
        <f>(((L130/60)/60)/24)+DATE(1970,1,1)</f>
        <v>40417.208333333336</v>
      </c>
      <c r="O130" s="12">
        <f>(((M130/60)/60)/24)+DATE(1970,1,1)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>E131/D131</f>
        <v>3.2026936026936029E-2</v>
      </c>
      <c r="G131" t="s">
        <v>74</v>
      </c>
      <c r="H131">
        <v>55</v>
      </c>
      <c r="I131" s="8">
        <f>IF(E131=0,0,E131/H131)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2">
        <f>(((L131/60)/60)/24)+DATE(1970,1,1)</f>
        <v>42038.25</v>
      </c>
      <c r="O131" s="12">
        <f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>E132/D132</f>
        <v>1.5546875</v>
      </c>
      <c r="G132" t="s">
        <v>20</v>
      </c>
      <c r="H132">
        <v>533</v>
      </c>
      <c r="I132" s="8">
        <f>IF(E132=0,0,E132/H132)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2">
        <f>(((L132/60)/60)/24)+DATE(1970,1,1)</f>
        <v>40842.208333333336</v>
      </c>
      <c r="O132" s="12">
        <f>(((M132/60)/60)/24)+DATE(1970,1,1)</f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>E133/D133</f>
        <v>1.0085974499089254</v>
      </c>
      <c r="G133" t="s">
        <v>20</v>
      </c>
      <c r="H133">
        <v>2443</v>
      </c>
      <c r="I133" s="8">
        <f>IF(E133=0,0,E133/H133)</f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2">
        <f>(((L133/60)/60)/24)+DATE(1970,1,1)</f>
        <v>41607.25</v>
      </c>
      <c r="O133" s="12">
        <f>(((M133/60)/60)/24)+DATE(1970,1,1)</f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>E134/D134</f>
        <v>1.1618181818181819</v>
      </c>
      <c r="G134" t="s">
        <v>20</v>
      </c>
      <c r="H134">
        <v>89</v>
      </c>
      <c r="I134" s="8">
        <f>IF(E134=0,0,E134/H134)</f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2">
        <f>(((L134/60)/60)/24)+DATE(1970,1,1)</f>
        <v>43112.25</v>
      </c>
      <c r="O134" s="12">
        <f>(((M134/60)/60)/24)+DATE(1970,1,1)</f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>E135/D135</f>
        <v>3.1077777777777778</v>
      </c>
      <c r="G135" t="s">
        <v>20</v>
      </c>
      <c r="H135">
        <v>159</v>
      </c>
      <c r="I135" s="8">
        <f>IF(E135=0,0,E135/H135)</f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2">
        <f>(((L135/60)/60)/24)+DATE(1970,1,1)</f>
        <v>40767.208333333336</v>
      </c>
      <c r="O135" s="12">
        <f>(((M135/60)/60)/24)+DATE(1970,1,1)</f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>E136/D136</f>
        <v>0.89736683417085428</v>
      </c>
      <c r="G136" t="s">
        <v>14</v>
      </c>
      <c r="H136">
        <v>940</v>
      </c>
      <c r="I136" s="8">
        <f>IF(E136=0,0,E136/H136)</f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2">
        <f>(((L136/60)/60)/24)+DATE(1970,1,1)</f>
        <v>40713.208333333336</v>
      </c>
      <c r="O136" s="12">
        <f>(((M136/60)/60)/24)+DATE(1970,1,1)</f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>E137/D137</f>
        <v>0.71272727272727276</v>
      </c>
      <c r="G137" t="s">
        <v>14</v>
      </c>
      <c r="H137">
        <v>117</v>
      </c>
      <c r="I137" s="8">
        <f>IF(E137=0,0,E137/H137)</f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2">
        <f>(((L137/60)/60)/24)+DATE(1970,1,1)</f>
        <v>41340.25</v>
      </c>
      <c r="O137" s="12">
        <f>(((M137/60)/60)/24)+DATE(1970,1,1)</f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>E138/D138</f>
        <v>3.2862318840579711E-2</v>
      </c>
      <c r="G138" t="s">
        <v>74</v>
      </c>
      <c r="H138">
        <v>58</v>
      </c>
      <c r="I138" s="8">
        <f>IF(E138=0,0,E138/H138)</f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2">
        <f>(((L138/60)/60)/24)+DATE(1970,1,1)</f>
        <v>41797.208333333336</v>
      </c>
      <c r="O138" s="12">
        <f>(((M138/60)/60)/24)+DATE(1970,1,1)</f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>E139/D139</f>
        <v>2.617777777777778</v>
      </c>
      <c r="G139" t="s">
        <v>20</v>
      </c>
      <c r="H139">
        <v>50</v>
      </c>
      <c r="I139" s="8">
        <f>IF(E139=0,0,E139/H139)</f>
        <v>94.24</v>
      </c>
      <c r="J139" t="s">
        <v>21</v>
      </c>
      <c r="K139" t="s">
        <v>22</v>
      </c>
      <c r="L139">
        <v>1286341200</v>
      </c>
      <c r="M139">
        <v>1286859600</v>
      </c>
      <c r="N139" s="12">
        <f>(((L139/60)/60)/24)+DATE(1970,1,1)</f>
        <v>40457.208333333336</v>
      </c>
      <c r="O139" s="12">
        <f>(((M139/60)/60)/24)+DATE(1970,1,1)</f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>E140/D140</f>
        <v>0.96</v>
      </c>
      <c r="G140" t="s">
        <v>14</v>
      </c>
      <c r="H140">
        <v>115</v>
      </c>
      <c r="I140" s="8">
        <f>IF(E140=0,0,E140/H140)</f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2">
        <f>(((L140/60)/60)/24)+DATE(1970,1,1)</f>
        <v>41180.208333333336</v>
      </c>
      <c r="O140" s="12">
        <f>(((M140/60)/60)/24)+DATE(1970,1,1)</f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>E141/D141</f>
        <v>0.20896851248642778</v>
      </c>
      <c r="G141" t="s">
        <v>14</v>
      </c>
      <c r="H141">
        <v>326</v>
      </c>
      <c r="I141" s="8">
        <f>IF(E141=0,0,E141/H141)</f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2">
        <f>(((L141/60)/60)/24)+DATE(1970,1,1)</f>
        <v>42115.208333333328</v>
      </c>
      <c r="O141" s="12">
        <f>(((M141/60)/60)/24)+DATE(1970,1,1)</f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>E142/D142</f>
        <v>2.2316363636363636</v>
      </c>
      <c r="G142" t="s">
        <v>20</v>
      </c>
      <c r="H142">
        <v>186</v>
      </c>
      <c r="I142" s="8">
        <f>IF(E142=0,0,E142/H142)</f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2">
        <f>(((L142/60)/60)/24)+DATE(1970,1,1)</f>
        <v>43156.25</v>
      </c>
      <c r="O142" s="12">
        <f>(((M142/60)/60)/24)+DATE(1970,1,1)</f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>E143/D143</f>
        <v>1.0159097978227061</v>
      </c>
      <c r="G143" t="s">
        <v>20</v>
      </c>
      <c r="H143">
        <v>1071</v>
      </c>
      <c r="I143" s="8">
        <f>IF(E143=0,0,E143/H143)</f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2">
        <f>(((L143/60)/60)/24)+DATE(1970,1,1)</f>
        <v>42167.208333333328</v>
      </c>
      <c r="O143" s="12">
        <f>(((M143/60)/60)/24)+DATE(1970,1,1)</f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>E144/D144</f>
        <v>2.3003999999999998</v>
      </c>
      <c r="G144" t="s">
        <v>20</v>
      </c>
      <c r="H144">
        <v>117</v>
      </c>
      <c r="I144" s="8">
        <f>IF(E144=0,0,E144/H144)</f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2">
        <f>(((L144/60)/60)/24)+DATE(1970,1,1)</f>
        <v>41005.208333333336</v>
      </c>
      <c r="O144" s="12">
        <f>(((M144/60)/60)/24)+DATE(1970,1,1)</f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>E145/D145</f>
        <v>1.355925925925926</v>
      </c>
      <c r="G145" t="s">
        <v>20</v>
      </c>
      <c r="H145">
        <v>70</v>
      </c>
      <c r="I145" s="8">
        <f>IF(E145=0,0,E145/H145)</f>
        <v>104.6</v>
      </c>
      <c r="J145" t="s">
        <v>21</v>
      </c>
      <c r="K145" t="s">
        <v>22</v>
      </c>
      <c r="L145">
        <v>1277701200</v>
      </c>
      <c r="M145">
        <v>1279429200</v>
      </c>
      <c r="N145" s="12">
        <f>(((L145/60)/60)/24)+DATE(1970,1,1)</f>
        <v>40357.208333333336</v>
      </c>
      <c r="O145" s="12">
        <f>(((M145/60)/60)/24)+DATE(1970,1,1)</f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>E146/D146</f>
        <v>1.2909999999999999</v>
      </c>
      <c r="G146" t="s">
        <v>20</v>
      </c>
      <c r="H146">
        <v>135</v>
      </c>
      <c r="I146" s="8">
        <f>IF(E146=0,0,E146/H146)</f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2">
        <f>(((L146/60)/60)/24)+DATE(1970,1,1)</f>
        <v>43633.208333333328</v>
      </c>
      <c r="O146" s="12">
        <f>(((M146/60)/60)/24)+DATE(1970,1,1)</f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>E147/D147</f>
        <v>2.3651200000000001</v>
      </c>
      <c r="G147" t="s">
        <v>20</v>
      </c>
      <c r="H147">
        <v>768</v>
      </c>
      <c r="I147" s="8">
        <f>IF(E147=0,0,E147/H147)</f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2">
        <f>(((L147/60)/60)/24)+DATE(1970,1,1)</f>
        <v>41889.208333333336</v>
      </c>
      <c r="O147" s="12">
        <f>(((M147/60)/60)/24)+DATE(1970,1,1)</f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>E148/D148</f>
        <v>0.17249999999999999</v>
      </c>
      <c r="G148" t="s">
        <v>74</v>
      </c>
      <c r="H148">
        <v>51</v>
      </c>
      <c r="I148" s="8">
        <f>IF(E148=0,0,E148/H148)</f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2">
        <f>(((L148/60)/60)/24)+DATE(1970,1,1)</f>
        <v>40855.25</v>
      </c>
      <c r="O148" s="12">
        <f>(((M148/60)/60)/24)+DATE(1970,1,1)</f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>E149/D149</f>
        <v>1.1249397590361445</v>
      </c>
      <c r="G149" t="s">
        <v>20</v>
      </c>
      <c r="H149">
        <v>199</v>
      </c>
      <c r="I149" s="8">
        <f>IF(E149=0,0,E149/H149)</f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2">
        <f>(((L149/60)/60)/24)+DATE(1970,1,1)</f>
        <v>42534.208333333328</v>
      </c>
      <c r="O149" s="12">
        <f>(((M149/60)/60)/24)+DATE(1970,1,1)</f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>E150/D150</f>
        <v>1.2102150537634409</v>
      </c>
      <c r="G150" t="s">
        <v>20</v>
      </c>
      <c r="H150">
        <v>107</v>
      </c>
      <c r="I150" s="8">
        <f>IF(E150=0,0,E150/H150)</f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2">
        <f>(((L150/60)/60)/24)+DATE(1970,1,1)</f>
        <v>42941.208333333328</v>
      </c>
      <c r="O150" s="12">
        <f>(((M150/60)/60)/24)+DATE(1970,1,1)</f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>E151/D151</f>
        <v>2.1987096774193549</v>
      </c>
      <c r="G151" t="s">
        <v>20</v>
      </c>
      <c r="H151">
        <v>195</v>
      </c>
      <c r="I151" s="8">
        <f>IF(E151=0,0,E151/H151)</f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2">
        <f>(((L151/60)/60)/24)+DATE(1970,1,1)</f>
        <v>41275.25</v>
      </c>
      <c r="O151" s="12">
        <f>(((M151/60)/60)/24)+DATE(1970,1,1)</f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>E152/D152</f>
        <v>0.01</v>
      </c>
      <c r="G152" t="s">
        <v>14</v>
      </c>
      <c r="H152">
        <v>1</v>
      </c>
      <c r="I152" s="8">
        <f>IF(E152=0,0,E152/H152)</f>
        <v>1</v>
      </c>
      <c r="J152" t="s">
        <v>21</v>
      </c>
      <c r="K152" t="s">
        <v>22</v>
      </c>
      <c r="L152">
        <v>1544940000</v>
      </c>
      <c r="M152">
        <v>1545026400</v>
      </c>
      <c r="N152" s="12">
        <f>(((L152/60)/60)/24)+DATE(1970,1,1)</f>
        <v>43450.25</v>
      </c>
      <c r="O152" s="12">
        <f>(((M152/60)/60)/24)+DATE(1970,1,1)</f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>E153/D153</f>
        <v>0.64166909620991253</v>
      </c>
      <c r="G153" t="s">
        <v>14</v>
      </c>
      <c r="H153">
        <v>1467</v>
      </c>
      <c r="I153" s="8">
        <f>IF(E153=0,0,E153/H153)</f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2">
        <f>(((L153/60)/60)/24)+DATE(1970,1,1)</f>
        <v>41799.208333333336</v>
      </c>
      <c r="O153" s="12">
        <f>(((M153/60)/60)/24)+DATE(1970,1,1)</f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>E154/D154</f>
        <v>4.2306746987951804</v>
      </c>
      <c r="G154" t="s">
        <v>20</v>
      </c>
      <c r="H154">
        <v>3376</v>
      </c>
      <c r="I154" s="8">
        <f>IF(E154=0,0,E154/H154)</f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2">
        <f>(((L154/60)/60)/24)+DATE(1970,1,1)</f>
        <v>42783.25</v>
      </c>
      <c r="O154" s="12">
        <f>(((M154/60)/60)/24)+DATE(1970,1,1)</f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>E155/D155</f>
        <v>0.92984160506863778</v>
      </c>
      <c r="G155" t="s">
        <v>14</v>
      </c>
      <c r="H155">
        <v>5681</v>
      </c>
      <c r="I155" s="8">
        <f>IF(E155=0,0,E155/H155)</f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2">
        <f>(((L155/60)/60)/24)+DATE(1970,1,1)</f>
        <v>41201.208333333336</v>
      </c>
      <c r="O155" s="12">
        <f>(((M155/60)/60)/24)+DATE(1970,1,1)</f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>E156/D156</f>
        <v>0.58756567425569173</v>
      </c>
      <c r="G156" t="s">
        <v>14</v>
      </c>
      <c r="H156">
        <v>1059</v>
      </c>
      <c r="I156" s="8">
        <f>IF(E156=0,0,E156/H156)</f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2">
        <f>(((L156/60)/60)/24)+DATE(1970,1,1)</f>
        <v>42502.208333333328</v>
      </c>
      <c r="O156" s="12">
        <f>(((M156/60)/60)/24)+DATE(1970,1,1)</f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>E157/D157</f>
        <v>0.65022222222222226</v>
      </c>
      <c r="G157" t="s">
        <v>14</v>
      </c>
      <c r="H157">
        <v>1194</v>
      </c>
      <c r="I157" s="8">
        <f>IF(E157=0,0,E157/H157)</f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2">
        <f>(((L157/60)/60)/24)+DATE(1970,1,1)</f>
        <v>40262.208333333336</v>
      </c>
      <c r="O157" s="12">
        <f>(((M157/60)/60)/24)+DATE(1970,1,1)</f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>E158/D158</f>
        <v>0.73939560439560437</v>
      </c>
      <c r="G158" t="s">
        <v>74</v>
      </c>
      <c r="H158">
        <v>379</v>
      </c>
      <c r="I158" s="8">
        <f>IF(E158=0,0,E158/H158)</f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2">
        <f>(((L158/60)/60)/24)+DATE(1970,1,1)</f>
        <v>43743.208333333328</v>
      </c>
      <c r="O158" s="12">
        <f>(((M158/60)/60)/24)+DATE(1970,1,1)</f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>E159/D159</f>
        <v>0.52666666666666662</v>
      </c>
      <c r="G159" t="s">
        <v>14</v>
      </c>
      <c r="H159">
        <v>30</v>
      </c>
      <c r="I159" s="8">
        <f>IF(E159=0,0,E159/H159)</f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2">
        <f>(((L159/60)/60)/24)+DATE(1970,1,1)</f>
        <v>41638.25</v>
      </c>
      <c r="O159" s="12">
        <f>(((M159/60)/60)/24)+DATE(1970,1,1)</f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>E160/D160</f>
        <v>2.2095238095238097</v>
      </c>
      <c r="G160" t="s">
        <v>20</v>
      </c>
      <c r="H160">
        <v>41</v>
      </c>
      <c r="I160" s="8">
        <f>IF(E160=0,0,E160/H160)</f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2">
        <f>(((L160/60)/60)/24)+DATE(1970,1,1)</f>
        <v>42346.25</v>
      </c>
      <c r="O160" s="12">
        <f>(((M160/60)/60)/24)+DATE(1970,1,1)</f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>E161/D161</f>
        <v>1.0001150627615063</v>
      </c>
      <c r="G161" t="s">
        <v>20</v>
      </c>
      <c r="H161">
        <v>1821</v>
      </c>
      <c r="I161" s="8">
        <f>IF(E161=0,0,E161/H161)</f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2">
        <f>(((L161/60)/60)/24)+DATE(1970,1,1)</f>
        <v>43551.208333333328</v>
      </c>
      <c r="O161" s="12">
        <f>(((M161/60)/60)/24)+DATE(1970,1,1)</f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>E162/D162</f>
        <v>1.6231249999999999</v>
      </c>
      <c r="G162" t="s">
        <v>20</v>
      </c>
      <c r="H162">
        <v>164</v>
      </c>
      <c r="I162" s="8">
        <f>IF(E162=0,0,E162/H162)</f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2">
        <f>(((L162/60)/60)/24)+DATE(1970,1,1)</f>
        <v>43582.208333333328</v>
      </c>
      <c r="O162" s="12">
        <f>(((M162/60)/60)/24)+DATE(1970,1,1)</f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>E163/D163</f>
        <v>0.78181818181818186</v>
      </c>
      <c r="G163" t="s">
        <v>14</v>
      </c>
      <c r="H163">
        <v>75</v>
      </c>
      <c r="I163" s="8">
        <f>IF(E163=0,0,E163/H163)</f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2">
        <f>(((L163/60)/60)/24)+DATE(1970,1,1)</f>
        <v>42270.208333333328</v>
      </c>
      <c r="O163" s="12">
        <f>(((M163/60)/60)/24)+DATE(1970,1,1)</f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>E164/D164</f>
        <v>1.4973770491803278</v>
      </c>
      <c r="G164" t="s">
        <v>20</v>
      </c>
      <c r="H164">
        <v>157</v>
      </c>
      <c r="I164" s="8">
        <f>IF(E164=0,0,E164/H164)</f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2">
        <f>(((L164/60)/60)/24)+DATE(1970,1,1)</f>
        <v>43442.25</v>
      </c>
      <c r="O164" s="12">
        <f>(((M164/60)/60)/24)+DATE(1970,1,1)</f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>E165/D165</f>
        <v>2.5325714285714285</v>
      </c>
      <c r="G165" t="s">
        <v>20</v>
      </c>
      <c r="H165">
        <v>246</v>
      </c>
      <c r="I165" s="8">
        <f>IF(E165=0,0,E165/H165)</f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2">
        <f>(((L165/60)/60)/24)+DATE(1970,1,1)</f>
        <v>43028.208333333328</v>
      </c>
      <c r="O165" s="12">
        <f>(((M165/60)/60)/24)+DATE(1970,1,1)</f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>E166/D166</f>
        <v>1.0016943521594683</v>
      </c>
      <c r="G166" t="s">
        <v>20</v>
      </c>
      <c r="H166">
        <v>1396</v>
      </c>
      <c r="I166" s="8">
        <f>IF(E166=0,0,E166/H166)</f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2">
        <f>(((L166/60)/60)/24)+DATE(1970,1,1)</f>
        <v>43016.208333333328</v>
      </c>
      <c r="O166" s="12">
        <f>(((M166/60)/60)/24)+DATE(1970,1,1)</f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>E167/D167</f>
        <v>1.2199004424778761</v>
      </c>
      <c r="G167" t="s">
        <v>20</v>
      </c>
      <c r="H167">
        <v>2506</v>
      </c>
      <c r="I167" s="8">
        <f>IF(E167=0,0,E167/H167)</f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2">
        <f>(((L167/60)/60)/24)+DATE(1970,1,1)</f>
        <v>42948.208333333328</v>
      </c>
      <c r="O167" s="12">
        <f>(((M167/60)/60)/24)+DATE(1970,1,1)</f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>E168/D168</f>
        <v>1.3713265306122449</v>
      </c>
      <c r="G168" t="s">
        <v>20</v>
      </c>
      <c r="H168">
        <v>244</v>
      </c>
      <c r="I168" s="8">
        <f>IF(E168=0,0,E168/H168)</f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2">
        <f>(((L168/60)/60)/24)+DATE(1970,1,1)</f>
        <v>40534.25</v>
      </c>
      <c r="O168" s="12">
        <f>(((M168/60)/60)/24)+DATE(1970,1,1)</f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>E169/D169</f>
        <v>4.155384615384615</v>
      </c>
      <c r="G169" t="s">
        <v>20</v>
      </c>
      <c r="H169">
        <v>146</v>
      </c>
      <c r="I169" s="8">
        <f>IF(E169=0,0,E169/H169)</f>
        <v>74</v>
      </c>
      <c r="J169" t="s">
        <v>26</v>
      </c>
      <c r="K169" t="s">
        <v>27</v>
      </c>
      <c r="L169">
        <v>1370840400</v>
      </c>
      <c r="M169">
        <v>1371704400</v>
      </c>
      <c r="N169" s="12">
        <f>(((L169/60)/60)/24)+DATE(1970,1,1)</f>
        <v>41435.208333333336</v>
      </c>
      <c r="O169" s="12">
        <f>(((M169/60)/60)/24)+DATE(1970,1,1)</f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>E170/D170</f>
        <v>0.3130913348946136</v>
      </c>
      <c r="G170" t="s">
        <v>14</v>
      </c>
      <c r="H170">
        <v>955</v>
      </c>
      <c r="I170" s="8">
        <f>IF(E170=0,0,E170/H170)</f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2">
        <f>(((L170/60)/60)/24)+DATE(1970,1,1)</f>
        <v>43518.25</v>
      </c>
      <c r="O170" s="12">
        <f>(((M170/60)/60)/24)+DATE(1970,1,1)</f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>E171/D171</f>
        <v>4.240815450643777</v>
      </c>
      <c r="G171" t="s">
        <v>20</v>
      </c>
      <c r="H171">
        <v>1267</v>
      </c>
      <c r="I171" s="8">
        <f>IF(E171=0,0,E171/H171)</f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2">
        <f>(((L171/60)/60)/24)+DATE(1970,1,1)</f>
        <v>41077.208333333336</v>
      </c>
      <c r="O171" s="12">
        <f>(((M171/60)/60)/24)+DATE(1970,1,1)</f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>E172/D172</f>
        <v>2.9388623072833599E-2</v>
      </c>
      <c r="G172" t="s">
        <v>14</v>
      </c>
      <c r="H172">
        <v>67</v>
      </c>
      <c r="I172" s="8">
        <f>IF(E172=0,0,E172/H172)</f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2">
        <f>(((L172/60)/60)/24)+DATE(1970,1,1)</f>
        <v>42950.208333333328</v>
      </c>
      <c r="O172" s="12">
        <f>(((M172/60)/60)/24)+DATE(1970,1,1)</f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>E173/D173</f>
        <v>0.1063265306122449</v>
      </c>
      <c r="G173" t="s">
        <v>14</v>
      </c>
      <c r="H173">
        <v>5</v>
      </c>
      <c r="I173" s="8">
        <f>IF(E173=0,0,E173/H173)</f>
        <v>104.2</v>
      </c>
      <c r="J173" t="s">
        <v>21</v>
      </c>
      <c r="K173" t="s">
        <v>22</v>
      </c>
      <c r="L173">
        <v>1395291600</v>
      </c>
      <c r="M173">
        <v>1397192400</v>
      </c>
      <c r="N173" s="12">
        <f>(((L173/60)/60)/24)+DATE(1970,1,1)</f>
        <v>41718.208333333336</v>
      </c>
      <c r="O173" s="12">
        <f>(((M173/60)/60)/24)+DATE(1970,1,1)</f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>E174/D174</f>
        <v>0.82874999999999999</v>
      </c>
      <c r="G174" t="s">
        <v>14</v>
      </c>
      <c r="H174">
        <v>26</v>
      </c>
      <c r="I174" s="8">
        <f>IF(E174=0,0,E174/H174)</f>
        <v>25.5</v>
      </c>
      <c r="J174" t="s">
        <v>21</v>
      </c>
      <c r="K174" t="s">
        <v>22</v>
      </c>
      <c r="L174">
        <v>1405746000</v>
      </c>
      <c r="M174">
        <v>1407042000</v>
      </c>
      <c r="N174" s="12">
        <f>(((L174/60)/60)/24)+DATE(1970,1,1)</f>
        <v>41839.208333333336</v>
      </c>
      <c r="O174" s="12">
        <f>(((M174/60)/60)/24)+DATE(1970,1,1)</f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>E175/D175</f>
        <v>1.6301447776628748</v>
      </c>
      <c r="G175" t="s">
        <v>20</v>
      </c>
      <c r="H175">
        <v>1561</v>
      </c>
      <c r="I175" s="8">
        <f>IF(E175=0,0,E175/H175)</f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2">
        <f>(((L175/60)/60)/24)+DATE(1970,1,1)</f>
        <v>41412.208333333336</v>
      </c>
      <c r="O175" s="12">
        <f>(((M175/60)/60)/24)+DATE(1970,1,1)</f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>E176/D176</f>
        <v>8.9466666666666672</v>
      </c>
      <c r="G176" t="s">
        <v>20</v>
      </c>
      <c r="H176">
        <v>48</v>
      </c>
      <c r="I176" s="8">
        <f>IF(E176=0,0,E176/H176)</f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2">
        <f>(((L176/60)/60)/24)+DATE(1970,1,1)</f>
        <v>42282.208333333328</v>
      </c>
      <c r="O176" s="12">
        <f>(((M176/60)/60)/24)+DATE(1970,1,1)</f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>E177/D177</f>
        <v>0.26191501103752757</v>
      </c>
      <c r="G177" t="s">
        <v>14</v>
      </c>
      <c r="H177">
        <v>1130</v>
      </c>
      <c r="I177" s="8">
        <f>IF(E177=0,0,E177/H177)</f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2">
        <f>(((L177/60)/60)/24)+DATE(1970,1,1)</f>
        <v>42613.208333333328</v>
      </c>
      <c r="O177" s="12">
        <f>(((M177/60)/60)/24)+DATE(1970,1,1)</f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>E178/D178</f>
        <v>0.74834782608695649</v>
      </c>
      <c r="G178" t="s">
        <v>14</v>
      </c>
      <c r="H178">
        <v>782</v>
      </c>
      <c r="I178" s="8">
        <f>IF(E178=0,0,E178/H178)</f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2">
        <f>(((L178/60)/60)/24)+DATE(1970,1,1)</f>
        <v>42616.208333333328</v>
      </c>
      <c r="O178" s="12">
        <f>(((M178/60)/60)/24)+DATE(1970,1,1)</f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>E179/D179</f>
        <v>4.1647680412371137</v>
      </c>
      <c r="G179" t="s">
        <v>20</v>
      </c>
      <c r="H179">
        <v>2739</v>
      </c>
      <c r="I179" s="8">
        <f>IF(E179=0,0,E179/H179)</f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2">
        <f>(((L179/60)/60)/24)+DATE(1970,1,1)</f>
        <v>40497.25</v>
      </c>
      <c r="O179" s="12">
        <f>(((M179/60)/60)/24)+DATE(1970,1,1)</f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>E180/D180</f>
        <v>0.96208333333333329</v>
      </c>
      <c r="G180" t="s">
        <v>14</v>
      </c>
      <c r="H180">
        <v>210</v>
      </c>
      <c r="I180" s="8">
        <f>IF(E180=0,0,E180/H180)</f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2">
        <f>(((L180/60)/60)/24)+DATE(1970,1,1)</f>
        <v>42999.208333333328</v>
      </c>
      <c r="O180" s="12">
        <f>(((M180/60)/60)/24)+DATE(1970,1,1)</f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>E181/D181</f>
        <v>3.5771910112359548</v>
      </c>
      <c r="G181" t="s">
        <v>20</v>
      </c>
      <c r="H181">
        <v>3537</v>
      </c>
      <c r="I181" s="8">
        <f>IF(E181=0,0,E181/H181)</f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2">
        <f>(((L181/60)/60)/24)+DATE(1970,1,1)</f>
        <v>41350.208333333336</v>
      </c>
      <c r="O181" s="12">
        <f>(((M181/60)/60)/24)+DATE(1970,1,1)</f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>E182/D182</f>
        <v>3.0845714285714285</v>
      </c>
      <c r="G182" t="s">
        <v>20</v>
      </c>
      <c r="H182">
        <v>2107</v>
      </c>
      <c r="I182" s="8">
        <f>IF(E182=0,0,E182/H182)</f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2">
        <f>(((L182/60)/60)/24)+DATE(1970,1,1)</f>
        <v>40259.208333333336</v>
      </c>
      <c r="O182" s="12">
        <f>(((M182/60)/60)/24)+DATE(1970,1,1)</f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>E183/D183</f>
        <v>0.61802325581395345</v>
      </c>
      <c r="G183" t="s">
        <v>14</v>
      </c>
      <c r="H183">
        <v>136</v>
      </c>
      <c r="I183" s="8">
        <f>IF(E183=0,0,E183/H183)</f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2">
        <f>(((L183/60)/60)/24)+DATE(1970,1,1)</f>
        <v>43012.208333333328</v>
      </c>
      <c r="O183" s="12">
        <f>(((M183/60)/60)/24)+DATE(1970,1,1)</f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>E184/D184</f>
        <v>7.2232472324723247</v>
      </c>
      <c r="G184" t="s">
        <v>20</v>
      </c>
      <c r="H184">
        <v>3318</v>
      </c>
      <c r="I184" s="8">
        <f>IF(E184=0,0,E184/H184)</f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2">
        <f>(((L184/60)/60)/24)+DATE(1970,1,1)</f>
        <v>43631.208333333328</v>
      </c>
      <c r="O184" s="12">
        <f>(((M184/60)/60)/24)+DATE(1970,1,1)</f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>E185/D185</f>
        <v>0.69117647058823528</v>
      </c>
      <c r="G185" t="s">
        <v>14</v>
      </c>
      <c r="H185">
        <v>86</v>
      </c>
      <c r="I185" s="8">
        <f>IF(E185=0,0,E185/H185)</f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2">
        <f>(((L185/60)/60)/24)+DATE(1970,1,1)</f>
        <v>40430.208333333336</v>
      </c>
      <c r="O185" s="12">
        <f>(((M185/60)/60)/24)+DATE(1970,1,1)</f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>E186/D186</f>
        <v>2.9305555555555554</v>
      </c>
      <c r="G186" t="s">
        <v>20</v>
      </c>
      <c r="H186">
        <v>340</v>
      </c>
      <c r="I186" s="8">
        <f>IF(E186=0,0,E186/H186)</f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2">
        <f>(((L186/60)/60)/24)+DATE(1970,1,1)</f>
        <v>43588.208333333328</v>
      </c>
      <c r="O186" s="12">
        <f>(((M186/60)/60)/24)+DATE(1970,1,1)</f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>E187/D187</f>
        <v>0.71799999999999997</v>
      </c>
      <c r="G187" t="s">
        <v>14</v>
      </c>
      <c r="H187">
        <v>19</v>
      </c>
      <c r="I187" s="8">
        <f>IF(E187=0,0,E187/H187)</f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2">
        <f>(((L187/60)/60)/24)+DATE(1970,1,1)</f>
        <v>43233.208333333328</v>
      </c>
      <c r="O187" s="12">
        <f>(((M187/60)/60)/24)+DATE(1970,1,1)</f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>E188/D188</f>
        <v>0.31934684684684683</v>
      </c>
      <c r="G188" t="s">
        <v>14</v>
      </c>
      <c r="H188">
        <v>886</v>
      </c>
      <c r="I188" s="8">
        <f>IF(E188=0,0,E188/H188)</f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2">
        <f>(((L188/60)/60)/24)+DATE(1970,1,1)</f>
        <v>41782.208333333336</v>
      </c>
      <c r="O188" s="12">
        <f>(((M188/60)/60)/24)+DATE(1970,1,1)</f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>E189/D189</f>
        <v>2.2987375415282392</v>
      </c>
      <c r="G189" t="s">
        <v>20</v>
      </c>
      <c r="H189">
        <v>1442</v>
      </c>
      <c r="I189" s="8">
        <f>IF(E189=0,0,E189/H189)</f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2">
        <f>(((L189/60)/60)/24)+DATE(1970,1,1)</f>
        <v>41328.25</v>
      </c>
      <c r="O189" s="12">
        <f>(((M189/60)/60)/24)+DATE(1970,1,1)</f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>E190/D190</f>
        <v>0.3201219512195122</v>
      </c>
      <c r="G190" t="s">
        <v>14</v>
      </c>
      <c r="H190">
        <v>35</v>
      </c>
      <c r="I190" s="8">
        <f>IF(E190=0,0,E190/H190)</f>
        <v>75</v>
      </c>
      <c r="J190" t="s">
        <v>107</v>
      </c>
      <c r="K190" t="s">
        <v>108</v>
      </c>
      <c r="L190">
        <v>1417500000</v>
      </c>
      <c r="M190">
        <v>1417586400</v>
      </c>
      <c r="N190" s="12">
        <f>(((L190/60)/60)/24)+DATE(1970,1,1)</f>
        <v>41975.25</v>
      </c>
      <c r="O190" s="12">
        <f>(((M190/60)/60)/24)+DATE(1970,1,1)</f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>E191/D191</f>
        <v>0.23525352848928385</v>
      </c>
      <c r="G191" t="s">
        <v>74</v>
      </c>
      <c r="H191">
        <v>441</v>
      </c>
      <c r="I191" s="8">
        <f>IF(E191=0,0,E191/H191)</f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2">
        <f>(((L191/60)/60)/24)+DATE(1970,1,1)</f>
        <v>42433.25</v>
      </c>
      <c r="O191" s="12">
        <f>(((M191/60)/60)/24)+DATE(1970,1,1)</f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>E192/D192</f>
        <v>0.68594594594594593</v>
      </c>
      <c r="G192" t="s">
        <v>14</v>
      </c>
      <c r="H192">
        <v>24</v>
      </c>
      <c r="I192" s="8">
        <f>IF(E192=0,0,E192/H192)</f>
        <v>105.75</v>
      </c>
      <c r="J192" t="s">
        <v>21</v>
      </c>
      <c r="K192" t="s">
        <v>22</v>
      </c>
      <c r="L192">
        <v>1370322000</v>
      </c>
      <c r="M192">
        <v>1370408400</v>
      </c>
      <c r="N192" s="12">
        <f>(((L192/60)/60)/24)+DATE(1970,1,1)</f>
        <v>41429.208333333336</v>
      </c>
      <c r="O192" s="12">
        <f>(((M192/60)/60)/24)+DATE(1970,1,1)</f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>E193/D193</f>
        <v>0.37952380952380954</v>
      </c>
      <c r="G193" t="s">
        <v>14</v>
      </c>
      <c r="H193">
        <v>86</v>
      </c>
      <c r="I193" s="8">
        <f>IF(E193=0,0,E193/H193)</f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2">
        <f>(((L193/60)/60)/24)+DATE(1970,1,1)</f>
        <v>43536.208333333328</v>
      </c>
      <c r="O193" s="12">
        <f>(((M193/60)/60)/24)+DATE(1970,1,1)</f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>E194/D194</f>
        <v>0.19992957746478873</v>
      </c>
      <c r="G194" t="s">
        <v>14</v>
      </c>
      <c r="H194">
        <v>243</v>
      </c>
      <c r="I194" s="8">
        <f>IF(E194=0,0,E194/H194)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2">
        <f>(((L194/60)/60)/24)+DATE(1970,1,1)</f>
        <v>41817.208333333336</v>
      </c>
      <c r="O194" s="12">
        <f>(((M194/60)/60)/24)+DATE(1970,1,1)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>E195/D195</f>
        <v>0.45636363636363636</v>
      </c>
      <c r="G195" t="s">
        <v>14</v>
      </c>
      <c r="H195">
        <v>65</v>
      </c>
      <c r="I195" s="8">
        <f>IF(E195=0,0,E195/H195)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2">
        <f>(((L195/60)/60)/24)+DATE(1970,1,1)</f>
        <v>43198.208333333328</v>
      </c>
      <c r="O195" s="12">
        <f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>E196/D196</f>
        <v>1.227605633802817</v>
      </c>
      <c r="G196" t="s">
        <v>20</v>
      </c>
      <c r="H196">
        <v>126</v>
      </c>
      <c r="I196" s="8">
        <f>IF(E196=0,0,E196/H196)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2">
        <f>(((L196/60)/60)/24)+DATE(1970,1,1)</f>
        <v>42261.208333333328</v>
      </c>
      <c r="O196" s="12">
        <f>(((M196/60)/60)/24)+DATE(1970,1,1)</f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>E197/D197</f>
        <v>3.61753164556962</v>
      </c>
      <c r="G197" t="s">
        <v>20</v>
      </c>
      <c r="H197">
        <v>524</v>
      </c>
      <c r="I197" s="8">
        <f>IF(E197=0,0,E197/H197)</f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2">
        <f>(((L197/60)/60)/24)+DATE(1970,1,1)</f>
        <v>43310.208333333328</v>
      </c>
      <c r="O197" s="12">
        <f>(((M197/60)/60)/24)+DATE(1970,1,1)</f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>E198/D198</f>
        <v>0.63146341463414635</v>
      </c>
      <c r="G198" t="s">
        <v>14</v>
      </c>
      <c r="H198">
        <v>100</v>
      </c>
      <c r="I198" s="8">
        <f>IF(E198=0,0,E198/H198)</f>
        <v>51.78</v>
      </c>
      <c r="J198" t="s">
        <v>36</v>
      </c>
      <c r="K198" t="s">
        <v>37</v>
      </c>
      <c r="L198">
        <v>1472878800</v>
      </c>
      <c r="M198">
        <v>1474520400</v>
      </c>
      <c r="N198" s="12">
        <f>(((L198/60)/60)/24)+DATE(1970,1,1)</f>
        <v>42616.208333333328</v>
      </c>
      <c r="O198" s="12">
        <f>(((M198/60)/60)/24)+DATE(1970,1,1)</f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>E199/D199</f>
        <v>2.9820475319926874</v>
      </c>
      <c r="G199" t="s">
        <v>20</v>
      </c>
      <c r="H199">
        <v>1989</v>
      </c>
      <c r="I199" s="8">
        <f>IF(E199=0,0,E199/H199)</f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2">
        <f>(((L199/60)/60)/24)+DATE(1970,1,1)</f>
        <v>42909.208333333328</v>
      </c>
      <c r="O199" s="12">
        <f>(((M199/60)/60)/24)+DATE(1970,1,1)</f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>E200/D200</f>
        <v>9.5585443037974685E-2</v>
      </c>
      <c r="G200" t="s">
        <v>14</v>
      </c>
      <c r="H200">
        <v>168</v>
      </c>
      <c r="I200" s="8">
        <f>IF(E200=0,0,E200/H200)</f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2">
        <f>(((L200/60)/60)/24)+DATE(1970,1,1)</f>
        <v>40396.208333333336</v>
      </c>
      <c r="O200" s="12">
        <f>(((M200/60)/60)/24)+DATE(1970,1,1)</f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>E201/D201</f>
        <v>0.5377777777777778</v>
      </c>
      <c r="G201" t="s">
        <v>14</v>
      </c>
      <c r="H201">
        <v>13</v>
      </c>
      <c r="I201" s="8">
        <f>IF(E201=0,0,E201/H201)</f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2">
        <f>(((L201/60)/60)/24)+DATE(1970,1,1)</f>
        <v>42192.208333333328</v>
      </c>
      <c r="O201" s="12">
        <f>(((M201/60)/60)/24)+DATE(1970,1,1)</f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>E202/D202</f>
        <v>0.02</v>
      </c>
      <c r="G202" t="s">
        <v>14</v>
      </c>
      <c r="H202">
        <v>1</v>
      </c>
      <c r="I202" s="8">
        <f>IF(E202=0,0,E202/H202)</f>
        <v>2</v>
      </c>
      <c r="J202" t="s">
        <v>15</v>
      </c>
      <c r="K202" t="s">
        <v>16</v>
      </c>
      <c r="L202">
        <v>1269493200</v>
      </c>
      <c r="M202">
        <v>1270443600</v>
      </c>
      <c r="N202" s="12">
        <f>(((L202/60)/60)/24)+DATE(1970,1,1)</f>
        <v>40262.208333333336</v>
      </c>
      <c r="O202" s="12">
        <f>(((M202/60)/60)/24)+DATE(1970,1,1)</f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>E203/D203</f>
        <v>6.8119047619047617</v>
      </c>
      <c r="G203" t="s">
        <v>20</v>
      </c>
      <c r="H203">
        <v>157</v>
      </c>
      <c r="I203" s="8">
        <f>IF(E203=0,0,E203/H203)</f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2">
        <f>(((L203/60)/60)/24)+DATE(1970,1,1)</f>
        <v>41845.208333333336</v>
      </c>
      <c r="O203" s="12">
        <f>(((M203/60)/60)/24)+DATE(1970,1,1)</f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>E204/D204</f>
        <v>0.78831325301204824</v>
      </c>
      <c r="G204" t="s">
        <v>74</v>
      </c>
      <c r="H204">
        <v>82</v>
      </c>
      <c r="I204" s="8">
        <f>IF(E204=0,0,E204/H204)</f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2">
        <f>(((L204/60)/60)/24)+DATE(1970,1,1)</f>
        <v>40818.208333333336</v>
      </c>
      <c r="O204" s="12">
        <f>(((M204/60)/60)/24)+DATE(1970,1,1)</f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>E205/D205</f>
        <v>1.3440792216817234</v>
      </c>
      <c r="G205" t="s">
        <v>20</v>
      </c>
      <c r="H205">
        <v>4498</v>
      </c>
      <c r="I205" s="8">
        <f>IF(E205=0,0,E205/H205)</f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2">
        <f>(((L205/60)/60)/24)+DATE(1970,1,1)</f>
        <v>42752.25</v>
      </c>
      <c r="O205" s="12">
        <f>(((M205/60)/60)/24)+DATE(1970,1,1)</f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>E206/D206</f>
        <v>3.372E-2</v>
      </c>
      <c r="G206" t="s">
        <v>14</v>
      </c>
      <c r="H206">
        <v>40</v>
      </c>
      <c r="I206" s="8">
        <f>IF(E206=0,0,E206/H206)</f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2">
        <f>(((L206/60)/60)/24)+DATE(1970,1,1)</f>
        <v>40636.208333333336</v>
      </c>
      <c r="O206" s="12">
        <f>(((M206/60)/60)/24)+DATE(1970,1,1)</f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>E207/D207</f>
        <v>4.3184615384615386</v>
      </c>
      <c r="G207" t="s">
        <v>20</v>
      </c>
      <c r="H207">
        <v>80</v>
      </c>
      <c r="I207" s="8">
        <f>IF(E207=0,0,E207/H207)</f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2">
        <f>(((L207/60)/60)/24)+DATE(1970,1,1)</f>
        <v>43390.208333333328</v>
      </c>
      <c r="O207" s="12">
        <f>(((M207/60)/60)/24)+DATE(1970,1,1)</f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>E208/D208</f>
        <v>0.38844444444444443</v>
      </c>
      <c r="G208" t="s">
        <v>74</v>
      </c>
      <c r="H208">
        <v>57</v>
      </c>
      <c r="I208" s="8">
        <f>IF(E208=0,0,E208/H208)</f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2">
        <f>(((L208/60)/60)/24)+DATE(1970,1,1)</f>
        <v>40236.25</v>
      </c>
      <c r="O208" s="12">
        <f>(((M208/60)/60)/24)+DATE(1970,1,1)</f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>E209/D209</f>
        <v>4.2569999999999997</v>
      </c>
      <c r="G209" t="s">
        <v>20</v>
      </c>
      <c r="H209">
        <v>43</v>
      </c>
      <c r="I209" s="8">
        <f>IF(E209=0,0,E209/H209)</f>
        <v>99</v>
      </c>
      <c r="J209" t="s">
        <v>21</v>
      </c>
      <c r="K209" t="s">
        <v>22</v>
      </c>
      <c r="L209">
        <v>1535432400</v>
      </c>
      <c r="M209">
        <v>1537160400</v>
      </c>
      <c r="N209" s="12">
        <f>(((L209/60)/60)/24)+DATE(1970,1,1)</f>
        <v>43340.208333333328</v>
      </c>
      <c r="O209" s="12">
        <f>(((M209/60)/60)/24)+DATE(1970,1,1)</f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>E210/D210</f>
        <v>1.0112239715591671</v>
      </c>
      <c r="G210" t="s">
        <v>20</v>
      </c>
      <c r="H210">
        <v>2053</v>
      </c>
      <c r="I210" s="8">
        <f>IF(E210=0,0,E210/H210)</f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2">
        <f>(((L210/60)/60)/24)+DATE(1970,1,1)</f>
        <v>43048.25</v>
      </c>
      <c r="O210" s="12">
        <f>(((M210/60)/60)/24)+DATE(1970,1,1)</f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>E211/D211</f>
        <v>0.21188688946015424</v>
      </c>
      <c r="G211" t="s">
        <v>47</v>
      </c>
      <c r="H211">
        <v>808</v>
      </c>
      <c r="I211" s="8">
        <f>IF(E211=0,0,E211/H211)</f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2">
        <f>(((L211/60)/60)/24)+DATE(1970,1,1)</f>
        <v>42496.208333333328</v>
      </c>
      <c r="O211" s="12">
        <f>(((M211/60)/60)/24)+DATE(1970,1,1)</f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>E212/D212</f>
        <v>0.67425531914893622</v>
      </c>
      <c r="G212" t="s">
        <v>14</v>
      </c>
      <c r="H212">
        <v>226</v>
      </c>
      <c r="I212" s="8">
        <f>IF(E212=0,0,E212/H212)</f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2">
        <f>(((L212/60)/60)/24)+DATE(1970,1,1)</f>
        <v>42797.25</v>
      </c>
      <c r="O212" s="12">
        <f>(((M212/60)/60)/24)+DATE(1970,1,1)</f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>E213/D213</f>
        <v>0.9492337164750958</v>
      </c>
      <c r="G213" t="s">
        <v>14</v>
      </c>
      <c r="H213">
        <v>1625</v>
      </c>
      <c r="I213" s="8">
        <f>IF(E213=0,0,E213/H213)</f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2">
        <f>(((L213/60)/60)/24)+DATE(1970,1,1)</f>
        <v>41513.208333333336</v>
      </c>
      <c r="O213" s="12">
        <f>(((M213/60)/60)/24)+DATE(1970,1,1)</f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>E214/D214</f>
        <v>1.5185185185185186</v>
      </c>
      <c r="G214" t="s">
        <v>20</v>
      </c>
      <c r="H214">
        <v>168</v>
      </c>
      <c r="I214" s="8">
        <f>IF(E214=0,0,E214/H214)</f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2">
        <f>(((L214/60)/60)/24)+DATE(1970,1,1)</f>
        <v>43814.25</v>
      </c>
      <c r="O214" s="12">
        <f>(((M214/60)/60)/24)+DATE(1970,1,1)</f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>E215/D215</f>
        <v>1.9516382252559727</v>
      </c>
      <c r="G215" t="s">
        <v>20</v>
      </c>
      <c r="H215">
        <v>4289</v>
      </c>
      <c r="I215" s="8">
        <f>IF(E215=0,0,E215/H215)</f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2">
        <f>(((L215/60)/60)/24)+DATE(1970,1,1)</f>
        <v>40488.208333333336</v>
      </c>
      <c r="O215" s="12">
        <f>(((M215/60)/60)/24)+DATE(1970,1,1)</f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>E216/D216</f>
        <v>10.231428571428571</v>
      </c>
      <c r="G216" t="s">
        <v>20</v>
      </c>
      <c r="H216">
        <v>165</v>
      </c>
      <c r="I216" s="8">
        <f>IF(E216=0,0,E216/H216)</f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2">
        <f>(((L216/60)/60)/24)+DATE(1970,1,1)</f>
        <v>40409.208333333336</v>
      </c>
      <c r="O216" s="12">
        <f>(((M216/60)/60)/24)+DATE(1970,1,1)</f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>E217/D217</f>
        <v>3.8418367346938778E-2</v>
      </c>
      <c r="G217" t="s">
        <v>14</v>
      </c>
      <c r="H217">
        <v>143</v>
      </c>
      <c r="I217" s="8">
        <f>IF(E217=0,0,E217/H217)</f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2">
        <f>(((L217/60)/60)/24)+DATE(1970,1,1)</f>
        <v>43509.25</v>
      </c>
      <c r="O217" s="12">
        <f>(((M217/60)/60)/24)+DATE(1970,1,1)</f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>E218/D218</f>
        <v>1.5507066557107643</v>
      </c>
      <c r="G218" t="s">
        <v>20</v>
      </c>
      <c r="H218">
        <v>1815</v>
      </c>
      <c r="I218" s="8">
        <f>IF(E218=0,0,E218/H218)</f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2">
        <f>(((L218/60)/60)/24)+DATE(1970,1,1)</f>
        <v>40869.25</v>
      </c>
      <c r="O218" s="12">
        <f>(((M218/60)/60)/24)+DATE(1970,1,1)</f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>E219/D219</f>
        <v>0.44753477588871715</v>
      </c>
      <c r="G219" t="s">
        <v>14</v>
      </c>
      <c r="H219">
        <v>934</v>
      </c>
      <c r="I219" s="8">
        <f>IF(E219=0,0,E219/H219)</f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2">
        <f>(((L219/60)/60)/24)+DATE(1970,1,1)</f>
        <v>43583.208333333328</v>
      </c>
      <c r="O219" s="12">
        <f>(((M219/60)/60)/24)+DATE(1970,1,1)</f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>E220/D220</f>
        <v>2.1594736842105262</v>
      </c>
      <c r="G220" t="s">
        <v>20</v>
      </c>
      <c r="H220">
        <v>397</v>
      </c>
      <c r="I220" s="8">
        <f>IF(E220=0,0,E220/H220)</f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2">
        <f>(((L220/60)/60)/24)+DATE(1970,1,1)</f>
        <v>40858.25</v>
      </c>
      <c r="O220" s="12">
        <f>(((M220/60)/60)/24)+DATE(1970,1,1)</f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>E221/D221</f>
        <v>3.3212709832134291</v>
      </c>
      <c r="G221" t="s">
        <v>20</v>
      </c>
      <c r="H221">
        <v>1539</v>
      </c>
      <c r="I221" s="8">
        <f>IF(E221=0,0,E221/H221)</f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2">
        <f>(((L221/60)/60)/24)+DATE(1970,1,1)</f>
        <v>41137.208333333336</v>
      </c>
      <c r="O221" s="12">
        <f>(((M221/60)/60)/24)+DATE(1970,1,1)</f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>E222/D222</f>
        <v>8.4430379746835441E-2</v>
      </c>
      <c r="G222" t="s">
        <v>14</v>
      </c>
      <c r="H222">
        <v>17</v>
      </c>
      <c r="I222" s="8">
        <f>IF(E222=0,0,E222/H222)</f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2">
        <f>(((L222/60)/60)/24)+DATE(1970,1,1)</f>
        <v>40725.208333333336</v>
      </c>
      <c r="O222" s="12">
        <f>(((M222/60)/60)/24)+DATE(1970,1,1)</f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>E223/D223</f>
        <v>0.9862551440329218</v>
      </c>
      <c r="G223" t="s">
        <v>14</v>
      </c>
      <c r="H223">
        <v>2179</v>
      </c>
      <c r="I223" s="8">
        <f>IF(E223=0,0,E223/H223)</f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2">
        <f>(((L223/60)/60)/24)+DATE(1970,1,1)</f>
        <v>41081.208333333336</v>
      </c>
      <c r="O223" s="12">
        <f>(((M223/60)/60)/24)+DATE(1970,1,1)</f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>E224/D224</f>
        <v>1.3797916666666667</v>
      </c>
      <c r="G224" t="s">
        <v>20</v>
      </c>
      <c r="H224">
        <v>138</v>
      </c>
      <c r="I224" s="8">
        <f>IF(E224=0,0,E224/H224)</f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2">
        <f>(((L224/60)/60)/24)+DATE(1970,1,1)</f>
        <v>41914.208333333336</v>
      </c>
      <c r="O224" s="12">
        <f>(((M224/60)/60)/24)+DATE(1970,1,1)</f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>E225/D225</f>
        <v>0.93810996563573879</v>
      </c>
      <c r="G225" t="s">
        <v>14</v>
      </c>
      <c r="H225">
        <v>931</v>
      </c>
      <c r="I225" s="8">
        <f>IF(E225=0,0,E225/H225)</f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2">
        <f>(((L225/60)/60)/24)+DATE(1970,1,1)</f>
        <v>42445.208333333328</v>
      </c>
      <c r="O225" s="12">
        <f>(((M225/60)/60)/24)+DATE(1970,1,1)</f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>E226/D226</f>
        <v>4.0363930885529156</v>
      </c>
      <c r="G226" t="s">
        <v>20</v>
      </c>
      <c r="H226">
        <v>3594</v>
      </c>
      <c r="I226" s="8">
        <f>IF(E226=0,0,E226/H226)</f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2">
        <f>(((L226/60)/60)/24)+DATE(1970,1,1)</f>
        <v>41906.208333333336</v>
      </c>
      <c r="O226" s="12">
        <f>(((M226/60)/60)/24)+DATE(1970,1,1)</f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>E227/D227</f>
        <v>2.6017404129793511</v>
      </c>
      <c r="G227" t="s">
        <v>20</v>
      </c>
      <c r="H227">
        <v>5880</v>
      </c>
      <c r="I227" s="8">
        <f>IF(E227=0,0,E227/H227)</f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2">
        <f>(((L227/60)/60)/24)+DATE(1970,1,1)</f>
        <v>41762.208333333336</v>
      </c>
      <c r="O227" s="12">
        <f>(((M227/60)/60)/24)+DATE(1970,1,1)</f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>E228/D228</f>
        <v>3.6663333333333332</v>
      </c>
      <c r="G228" t="s">
        <v>20</v>
      </c>
      <c r="H228">
        <v>112</v>
      </c>
      <c r="I228" s="8">
        <f>IF(E228=0,0,E228/H228)</f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2">
        <f>(((L228/60)/60)/24)+DATE(1970,1,1)</f>
        <v>40276.208333333336</v>
      </c>
      <c r="O228" s="12">
        <f>(((M228/60)/60)/24)+DATE(1970,1,1)</f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>E229/D229</f>
        <v>1.687208538587849</v>
      </c>
      <c r="G229" t="s">
        <v>20</v>
      </c>
      <c r="H229">
        <v>943</v>
      </c>
      <c r="I229" s="8">
        <f>IF(E229=0,0,E229/H229)</f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2">
        <f>(((L229/60)/60)/24)+DATE(1970,1,1)</f>
        <v>42139.208333333328</v>
      </c>
      <c r="O229" s="12">
        <f>(((M229/60)/60)/24)+DATE(1970,1,1)</f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>E230/D230</f>
        <v>1.1990717911530093</v>
      </c>
      <c r="G230" t="s">
        <v>20</v>
      </c>
      <c r="H230">
        <v>2468</v>
      </c>
      <c r="I230" s="8">
        <f>IF(E230=0,0,E230/H230)</f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2">
        <f>(((L230/60)/60)/24)+DATE(1970,1,1)</f>
        <v>42613.208333333328</v>
      </c>
      <c r="O230" s="12">
        <f>(((M230/60)/60)/24)+DATE(1970,1,1)</f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>E231/D231</f>
        <v>1.936892523364486</v>
      </c>
      <c r="G231" t="s">
        <v>20</v>
      </c>
      <c r="H231">
        <v>2551</v>
      </c>
      <c r="I231" s="8">
        <f>IF(E231=0,0,E231/H231)</f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2">
        <f>(((L231/60)/60)/24)+DATE(1970,1,1)</f>
        <v>42887.208333333328</v>
      </c>
      <c r="O231" s="12">
        <f>(((M231/60)/60)/24)+DATE(1970,1,1)</f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>E232/D232</f>
        <v>4.2016666666666671</v>
      </c>
      <c r="G232" t="s">
        <v>20</v>
      </c>
      <c r="H232">
        <v>101</v>
      </c>
      <c r="I232" s="8">
        <f>IF(E232=0,0,E232/H232)</f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2">
        <f>(((L232/60)/60)/24)+DATE(1970,1,1)</f>
        <v>43805.25</v>
      </c>
      <c r="O232" s="12">
        <f>(((M232/60)/60)/24)+DATE(1970,1,1)</f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>E233/D233</f>
        <v>0.76708333333333334</v>
      </c>
      <c r="G233" t="s">
        <v>74</v>
      </c>
      <c r="H233">
        <v>67</v>
      </c>
      <c r="I233" s="8">
        <f>IF(E233=0,0,E233/H233)</f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2">
        <f>(((L233/60)/60)/24)+DATE(1970,1,1)</f>
        <v>41415.208333333336</v>
      </c>
      <c r="O233" s="12">
        <f>(((M233/60)/60)/24)+DATE(1970,1,1)</f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>E234/D234</f>
        <v>1.7126470588235294</v>
      </c>
      <c r="G234" t="s">
        <v>20</v>
      </c>
      <c r="H234">
        <v>92</v>
      </c>
      <c r="I234" s="8">
        <f>IF(E234=0,0,E234/H234)</f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2">
        <f>(((L234/60)/60)/24)+DATE(1970,1,1)</f>
        <v>42576.208333333328</v>
      </c>
      <c r="O234" s="12">
        <f>(((M234/60)/60)/24)+DATE(1970,1,1)</f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>E235/D235</f>
        <v>1.5789473684210527</v>
      </c>
      <c r="G235" t="s">
        <v>20</v>
      </c>
      <c r="H235">
        <v>62</v>
      </c>
      <c r="I235" s="8">
        <f>IF(E235=0,0,E235/H235)</f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2">
        <f>(((L235/60)/60)/24)+DATE(1970,1,1)</f>
        <v>40706.208333333336</v>
      </c>
      <c r="O235" s="12">
        <f>(((M235/60)/60)/24)+DATE(1970,1,1)</f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>E236/D236</f>
        <v>1.0908</v>
      </c>
      <c r="G236" t="s">
        <v>20</v>
      </c>
      <c r="H236">
        <v>149</v>
      </c>
      <c r="I236" s="8">
        <f>IF(E236=0,0,E236/H236)</f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2">
        <f>(((L236/60)/60)/24)+DATE(1970,1,1)</f>
        <v>42969.208333333328</v>
      </c>
      <c r="O236" s="12">
        <f>(((M236/60)/60)/24)+DATE(1970,1,1)</f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>E237/D237</f>
        <v>0.41732558139534881</v>
      </c>
      <c r="G237" t="s">
        <v>14</v>
      </c>
      <c r="H237">
        <v>92</v>
      </c>
      <c r="I237" s="8">
        <f>IF(E237=0,0,E237/H237)</f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2">
        <f>(((L237/60)/60)/24)+DATE(1970,1,1)</f>
        <v>42779.25</v>
      </c>
      <c r="O237" s="12">
        <f>(((M237/60)/60)/24)+DATE(1970,1,1)</f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>E238/D238</f>
        <v>0.10944303797468355</v>
      </c>
      <c r="G238" t="s">
        <v>14</v>
      </c>
      <c r="H238">
        <v>57</v>
      </c>
      <c r="I238" s="8">
        <f>IF(E238=0,0,E238/H238)</f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2">
        <f>(((L238/60)/60)/24)+DATE(1970,1,1)</f>
        <v>43641.208333333328</v>
      </c>
      <c r="O238" s="12">
        <f>(((M238/60)/60)/24)+DATE(1970,1,1)</f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>E239/D239</f>
        <v>1.593763440860215</v>
      </c>
      <c r="G239" t="s">
        <v>20</v>
      </c>
      <c r="H239">
        <v>329</v>
      </c>
      <c r="I239" s="8">
        <f>IF(E239=0,0,E239/H239)</f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2">
        <f>(((L239/60)/60)/24)+DATE(1970,1,1)</f>
        <v>41754.208333333336</v>
      </c>
      <c r="O239" s="12">
        <f>(((M239/60)/60)/24)+DATE(1970,1,1)</f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>E240/D240</f>
        <v>4.2241666666666671</v>
      </c>
      <c r="G240" t="s">
        <v>20</v>
      </c>
      <c r="H240">
        <v>97</v>
      </c>
      <c r="I240" s="8">
        <f>IF(E240=0,0,E240/H240)</f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2">
        <f>(((L240/60)/60)/24)+DATE(1970,1,1)</f>
        <v>43083.25</v>
      </c>
      <c r="O240" s="12">
        <f>(((M240/60)/60)/24)+DATE(1970,1,1)</f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>E241/D241</f>
        <v>0.97718749999999999</v>
      </c>
      <c r="G241" t="s">
        <v>14</v>
      </c>
      <c r="H241">
        <v>41</v>
      </c>
      <c r="I241" s="8">
        <f>IF(E241=0,0,E241/H241)</f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2">
        <f>(((L241/60)/60)/24)+DATE(1970,1,1)</f>
        <v>42245.208333333328</v>
      </c>
      <c r="O241" s="12">
        <f>(((M241/60)/60)/24)+DATE(1970,1,1)</f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>E242/D242</f>
        <v>4.1878911564625847</v>
      </c>
      <c r="G242" t="s">
        <v>20</v>
      </c>
      <c r="H242">
        <v>1784</v>
      </c>
      <c r="I242" s="8">
        <f>IF(E242=0,0,E242/H242)</f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2">
        <f>(((L242/60)/60)/24)+DATE(1970,1,1)</f>
        <v>40396.208333333336</v>
      </c>
      <c r="O242" s="12">
        <f>(((M242/60)/60)/24)+DATE(1970,1,1)</f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>E243/D243</f>
        <v>1.0191632047477746</v>
      </c>
      <c r="G243" t="s">
        <v>20</v>
      </c>
      <c r="H243">
        <v>1684</v>
      </c>
      <c r="I243" s="8">
        <f>IF(E243=0,0,E243/H243)</f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2">
        <f>(((L243/60)/60)/24)+DATE(1970,1,1)</f>
        <v>41742.208333333336</v>
      </c>
      <c r="O243" s="12">
        <f>(((M243/60)/60)/24)+DATE(1970,1,1)</f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>E244/D244</f>
        <v>1.2772619047619047</v>
      </c>
      <c r="G244" t="s">
        <v>20</v>
      </c>
      <c r="H244">
        <v>250</v>
      </c>
      <c r="I244" s="8">
        <f>IF(E244=0,0,E244/H244)</f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2">
        <f>(((L244/60)/60)/24)+DATE(1970,1,1)</f>
        <v>42865.208333333328</v>
      </c>
      <c r="O244" s="12">
        <f>(((M244/60)/60)/24)+DATE(1970,1,1)</f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>E245/D245</f>
        <v>4.4521739130434783</v>
      </c>
      <c r="G245" t="s">
        <v>20</v>
      </c>
      <c r="H245">
        <v>238</v>
      </c>
      <c r="I245" s="8">
        <f>IF(E245=0,0,E245/H245)</f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2">
        <f>(((L245/60)/60)/24)+DATE(1970,1,1)</f>
        <v>43163.25</v>
      </c>
      <c r="O245" s="12">
        <f>(((M245/60)/60)/24)+DATE(1970,1,1)</f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>E246/D246</f>
        <v>5.6971428571428575</v>
      </c>
      <c r="G246" t="s">
        <v>20</v>
      </c>
      <c r="H246">
        <v>53</v>
      </c>
      <c r="I246" s="8">
        <f>IF(E246=0,0,E246/H246)</f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2">
        <f>(((L246/60)/60)/24)+DATE(1970,1,1)</f>
        <v>41834.208333333336</v>
      </c>
      <c r="O246" s="12">
        <f>(((M246/60)/60)/24)+DATE(1970,1,1)</f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>E247/D247</f>
        <v>5.0934482758620687</v>
      </c>
      <c r="G247" t="s">
        <v>20</v>
      </c>
      <c r="H247">
        <v>214</v>
      </c>
      <c r="I247" s="8">
        <f>IF(E247=0,0,E247/H247)</f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2">
        <f>(((L247/60)/60)/24)+DATE(1970,1,1)</f>
        <v>41736.208333333336</v>
      </c>
      <c r="O247" s="12">
        <f>(((M247/60)/60)/24)+DATE(1970,1,1)</f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>E248/D248</f>
        <v>3.2553333333333332</v>
      </c>
      <c r="G248" t="s">
        <v>20</v>
      </c>
      <c r="H248">
        <v>222</v>
      </c>
      <c r="I248" s="8">
        <f>IF(E248=0,0,E248/H248)</f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2">
        <f>(((L248/60)/60)/24)+DATE(1970,1,1)</f>
        <v>41491.208333333336</v>
      </c>
      <c r="O248" s="12">
        <f>(((M248/60)/60)/24)+DATE(1970,1,1)</f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>E249/D249</f>
        <v>9.3261616161616168</v>
      </c>
      <c r="G249" t="s">
        <v>20</v>
      </c>
      <c r="H249">
        <v>1884</v>
      </c>
      <c r="I249" s="8">
        <f>IF(E249=0,0,E249/H249)</f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2">
        <f>(((L249/60)/60)/24)+DATE(1970,1,1)</f>
        <v>42726.25</v>
      </c>
      <c r="O249" s="12">
        <f>(((M249/60)/60)/24)+DATE(1970,1,1)</f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>E250/D250</f>
        <v>2.1133870967741935</v>
      </c>
      <c r="G250" t="s">
        <v>20</v>
      </c>
      <c r="H250">
        <v>218</v>
      </c>
      <c r="I250" s="8">
        <f>IF(E250=0,0,E250/H250)</f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2">
        <f>(((L250/60)/60)/24)+DATE(1970,1,1)</f>
        <v>42004.25</v>
      </c>
      <c r="O250" s="12">
        <f>(((M250/60)/60)/24)+DATE(1970,1,1)</f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>E251/D251</f>
        <v>2.7332520325203253</v>
      </c>
      <c r="G251" t="s">
        <v>20</v>
      </c>
      <c r="H251">
        <v>6465</v>
      </c>
      <c r="I251" s="8">
        <f>IF(E251=0,0,E251/H251)</f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2">
        <f>(((L251/60)/60)/24)+DATE(1970,1,1)</f>
        <v>42006.25</v>
      </c>
      <c r="O251" s="12">
        <f>(((M251/60)/60)/24)+DATE(1970,1,1)</f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>E252/D252</f>
        <v>0.03</v>
      </c>
      <c r="G252" t="s">
        <v>14</v>
      </c>
      <c r="H252">
        <v>1</v>
      </c>
      <c r="I252" s="8">
        <f>IF(E252=0,0,E252/H252)</f>
        <v>3</v>
      </c>
      <c r="J252" t="s">
        <v>21</v>
      </c>
      <c r="K252" t="s">
        <v>22</v>
      </c>
      <c r="L252">
        <v>1264399200</v>
      </c>
      <c r="M252">
        <v>1267423200</v>
      </c>
      <c r="N252" s="12">
        <f>(((L252/60)/60)/24)+DATE(1970,1,1)</f>
        <v>40203.25</v>
      </c>
      <c r="O252" s="12">
        <f>(((M252/60)/60)/24)+DATE(1970,1,1)</f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>E253/D253</f>
        <v>0.54084507042253516</v>
      </c>
      <c r="G253" t="s">
        <v>14</v>
      </c>
      <c r="H253">
        <v>101</v>
      </c>
      <c r="I253" s="8">
        <f>IF(E253=0,0,E253/H253)</f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2">
        <f>(((L253/60)/60)/24)+DATE(1970,1,1)</f>
        <v>41252.25</v>
      </c>
      <c r="O253" s="12">
        <f>(((M253/60)/60)/24)+DATE(1970,1,1)</f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>E254/D254</f>
        <v>6.2629999999999999</v>
      </c>
      <c r="G254" t="s">
        <v>20</v>
      </c>
      <c r="H254">
        <v>59</v>
      </c>
      <c r="I254" s="8">
        <f>IF(E254=0,0,E254/H254)</f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2">
        <f>(((L254/60)/60)/24)+DATE(1970,1,1)</f>
        <v>41572.208333333336</v>
      </c>
      <c r="O254" s="12">
        <f>(((M254/60)/60)/24)+DATE(1970,1,1)</f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>E255/D255</f>
        <v>0.8902139917695473</v>
      </c>
      <c r="G255" t="s">
        <v>14</v>
      </c>
      <c r="H255">
        <v>1335</v>
      </c>
      <c r="I255" s="8">
        <f>IF(E255=0,0,E255/H255)</f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2">
        <f>(((L255/60)/60)/24)+DATE(1970,1,1)</f>
        <v>40641.208333333336</v>
      </c>
      <c r="O255" s="12">
        <f>(((M255/60)/60)/24)+DATE(1970,1,1)</f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>E256/D256</f>
        <v>1.8489130434782608</v>
      </c>
      <c r="G256" t="s">
        <v>20</v>
      </c>
      <c r="H256">
        <v>88</v>
      </c>
      <c r="I256" s="8">
        <f>IF(E256=0,0,E256/H256)</f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2">
        <f>(((L256/60)/60)/24)+DATE(1970,1,1)</f>
        <v>42787.25</v>
      </c>
      <c r="O256" s="12">
        <f>(((M256/60)/60)/24)+DATE(1970,1,1)</f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>E257/D257</f>
        <v>1.2016770186335404</v>
      </c>
      <c r="G257" t="s">
        <v>20</v>
      </c>
      <c r="H257">
        <v>1697</v>
      </c>
      <c r="I257" s="8">
        <f>IF(E257=0,0,E257/H257)</f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2">
        <f>(((L257/60)/60)/24)+DATE(1970,1,1)</f>
        <v>40590.25</v>
      </c>
      <c r="O257" s="12">
        <f>(((M257/60)/60)/24)+DATE(1970,1,1)</f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>E258/D258</f>
        <v>0.23390243902439026</v>
      </c>
      <c r="G258" t="s">
        <v>14</v>
      </c>
      <c r="H258">
        <v>15</v>
      </c>
      <c r="I258" s="8">
        <f>IF(E258=0,0,E258/H258)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2">
        <f>(((L258/60)/60)/24)+DATE(1970,1,1)</f>
        <v>42393.25</v>
      </c>
      <c r="O258" s="12">
        <f>(((M258/60)/60)/24)+DATE(1970,1,1)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>E259/D259</f>
        <v>1.46</v>
      </c>
      <c r="G259" t="s">
        <v>20</v>
      </c>
      <c r="H259">
        <v>92</v>
      </c>
      <c r="I259" s="8">
        <f>IF(E259=0,0,E259/H259)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2">
        <f>(((L259/60)/60)/24)+DATE(1970,1,1)</f>
        <v>41338.25</v>
      </c>
      <c r="O259" s="12">
        <f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>E260/D260</f>
        <v>2.6848000000000001</v>
      </c>
      <c r="G260" t="s">
        <v>20</v>
      </c>
      <c r="H260">
        <v>186</v>
      </c>
      <c r="I260" s="8">
        <f>IF(E260=0,0,E260/H260)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2">
        <f>(((L260/60)/60)/24)+DATE(1970,1,1)</f>
        <v>42712.25</v>
      </c>
      <c r="O260" s="12">
        <f>(((M260/60)/60)/24)+DATE(1970,1,1)</f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>E261/D261</f>
        <v>5.9749999999999996</v>
      </c>
      <c r="G261" t="s">
        <v>20</v>
      </c>
      <c r="H261">
        <v>138</v>
      </c>
      <c r="I261" s="8">
        <f>IF(E261=0,0,E261/H261)</f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2">
        <f>(((L261/60)/60)/24)+DATE(1970,1,1)</f>
        <v>41251.25</v>
      </c>
      <c r="O261" s="12">
        <f>(((M261/60)/60)/24)+DATE(1970,1,1)</f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>E262/D262</f>
        <v>1.5769841269841269</v>
      </c>
      <c r="G262" t="s">
        <v>20</v>
      </c>
      <c r="H262">
        <v>261</v>
      </c>
      <c r="I262" s="8">
        <f>IF(E262=0,0,E262/H262)</f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2">
        <f>(((L262/60)/60)/24)+DATE(1970,1,1)</f>
        <v>41180.208333333336</v>
      </c>
      <c r="O262" s="12">
        <f>(((M262/60)/60)/24)+DATE(1970,1,1)</f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>E263/D263</f>
        <v>0.31201660735468567</v>
      </c>
      <c r="G263" t="s">
        <v>14</v>
      </c>
      <c r="H263">
        <v>454</v>
      </c>
      <c r="I263" s="8">
        <f>IF(E263=0,0,E263/H263)</f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2">
        <f>(((L263/60)/60)/24)+DATE(1970,1,1)</f>
        <v>40415.208333333336</v>
      </c>
      <c r="O263" s="12">
        <f>(((M263/60)/60)/24)+DATE(1970,1,1)</f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>E264/D264</f>
        <v>3.1341176470588237</v>
      </c>
      <c r="G264" t="s">
        <v>20</v>
      </c>
      <c r="H264">
        <v>107</v>
      </c>
      <c r="I264" s="8">
        <f>IF(E264=0,0,E264/H264)</f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2">
        <f>(((L264/60)/60)/24)+DATE(1970,1,1)</f>
        <v>40638.208333333336</v>
      </c>
      <c r="O264" s="12">
        <f>(((M264/60)/60)/24)+DATE(1970,1,1)</f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>E265/D265</f>
        <v>3.7089655172413791</v>
      </c>
      <c r="G265" t="s">
        <v>20</v>
      </c>
      <c r="H265">
        <v>199</v>
      </c>
      <c r="I265" s="8">
        <f>IF(E265=0,0,E265/H265)</f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2">
        <f>(((L265/60)/60)/24)+DATE(1970,1,1)</f>
        <v>40187.25</v>
      </c>
      <c r="O265" s="12">
        <f>(((M265/60)/60)/24)+DATE(1970,1,1)</f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>E266/D266</f>
        <v>3.6266447368421053</v>
      </c>
      <c r="G266" t="s">
        <v>20</v>
      </c>
      <c r="H266">
        <v>5512</v>
      </c>
      <c r="I266" s="8">
        <f>IF(E266=0,0,E266/H266)</f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2">
        <f>(((L266/60)/60)/24)+DATE(1970,1,1)</f>
        <v>41317.25</v>
      </c>
      <c r="O266" s="12">
        <f>(((M266/60)/60)/24)+DATE(1970,1,1)</f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>E267/D267</f>
        <v>1.2308163265306122</v>
      </c>
      <c r="G267" t="s">
        <v>20</v>
      </c>
      <c r="H267">
        <v>86</v>
      </c>
      <c r="I267" s="8">
        <f>IF(E267=0,0,E267/H267)</f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2">
        <f>(((L267/60)/60)/24)+DATE(1970,1,1)</f>
        <v>42372.25</v>
      </c>
      <c r="O267" s="12">
        <f>(((M267/60)/60)/24)+DATE(1970,1,1)</f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>E268/D268</f>
        <v>0.76766756032171579</v>
      </c>
      <c r="G268" t="s">
        <v>14</v>
      </c>
      <c r="H268">
        <v>3182</v>
      </c>
      <c r="I268" s="8">
        <f>IF(E268=0,0,E268/H268)</f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2">
        <f>(((L268/60)/60)/24)+DATE(1970,1,1)</f>
        <v>41950.25</v>
      </c>
      <c r="O268" s="12">
        <f>(((M268/60)/60)/24)+DATE(1970,1,1)</f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>E269/D269</f>
        <v>2.3362012987012988</v>
      </c>
      <c r="G269" t="s">
        <v>20</v>
      </c>
      <c r="H269">
        <v>2768</v>
      </c>
      <c r="I269" s="8">
        <f>IF(E269=0,0,E269/H269)</f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2">
        <f>(((L269/60)/60)/24)+DATE(1970,1,1)</f>
        <v>41206.208333333336</v>
      </c>
      <c r="O269" s="12">
        <f>(((M269/60)/60)/24)+DATE(1970,1,1)</f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>E270/D270</f>
        <v>1.8053333333333332</v>
      </c>
      <c r="G270" t="s">
        <v>20</v>
      </c>
      <c r="H270">
        <v>48</v>
      </c>
      <c r="I270" s="8">
        <f>IF(E270=0,0,E270/H270)</f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2">
        <f>(((L270/60)/60)/24)+DATE(1970,1,1)</f>
        <v>41186.208333333336</v>
      </c>
      <c r="O270" s="12">
        <f>(((M270/60)/60)/24)+DATE(1970,1,1)</f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>E271/D271</f>
        <v>2.5262857142857142</v>
      </c>
      <c r="G271" t="s">
        <v>20</v>
      </c>
      <c r="H271">
        <v>87</v>
      </c>
      <c r="I271" s="8">
        <f>IF(E271=0,0,E271/H271)</f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2">
        <f>(((L271/60)/60)/24)+DATE(1970,1,1)</f>
        <v>43496.25</v>
      </c>
      <c r="O271" s="12">
        <f>(((M271/60)/60)/24)+DATE(1970,1,1)</f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>E272/D272</f>
        <v>0.27176538240368026</v>
      </c>
      <c r="G272" t="s">
        <v>74</v>
      </c>
      <c r="H272">
        <v>1890</v>
      </c>
      <c r="I272" s="8">
        <f>IF(E272=0,0,E272/H272)</f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2">
        <f>(((L272/60)/60)/24)+DATE(1970,1,1)</f>
        <v>40514.25</v>
      </c>
      <c r="O272" s="12">
        <f>(((M272/60)/60)/24)+DATE(1970,1,1)</f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>E273/D273</f>
        <v>1.2706571242680547E-2</v>
      </c>
      <c r="G273" t="s">
        <v>47</v>
      </c>
      <c r="H273">
        <v>61</v>
      </c>
      <c r="I273" s="8">
        <f>IF(E273=0,0,E273/H273)</f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2">
        <f>(((L273/60)/60)/24)+DATE(1970,1,1)</f>
        <v>42345.25</v>
      </c>
      <c r="O273" s="12">
        <f>(((M273/60)/60)/24)+DATE(1970,1,1)</f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>E274/D274</f>
        <v>3.0400978473581213</v>
      </c>
      <c r="G274" t="s">
        <v>20</v>
      </c>
      <c r="H274">
        <v>1894</v>
      </c>
      <c r="I274" s="8">
        <f>IF(E274=0,0,E274/H274)</f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2">
        <f>(((L274/60)/60)/24)+DATE(1970,1,1)</f>
        <v>43656.208333333328</v>
      </c>
      <c r="O274" s="12">
        <f>(((M274/60)/60)/24)+DATE(1970,1,1)</f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>E275/D275</f>
        <v>1.3723076923076922</v>
      </c>
      <c r="G275" t="s">
        <v>20</v>
      </c>
      <c r="H275">
        <v>282</v>
      </c>
      <c r="I275" s="8">
        <f>IF(E275=0,0,E275/H275)</f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2">
        <f>(((L275/60)/60)/24)+DATE(1970,1,1)</f>
        <v>42995.208333333328</v>
      </c>
      <c r="O275" s="12">
        <f>(((M275/60)/60)/24)+DATE(1970,1,1)</f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>E276/D276</f>
        <v>0.32208333333333333</v>
      </c>
      <c r="G276" t="s">
        <v>14</v>
      </c>
      <c r="H276">
        <v>15</v>
      </c>
      <c r="I276" s="8">
        <f>IF(E276=0,0,E276/H276)</f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2">
        <f>(((L276/60)/60)/24)+DATE(1970,1,1)</f>
        <v>43045.25</v>
      </c>
      <c r="O276" s="12">
        <f>(((M276/60)/60)/24)+DATE(1970,1,1)</f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>E277/D277</f>
        <v>2.4151282051282053</v>
      </c>
      <c r="G277" t="s">
        <v>20</v>
      </c>
      <c r="H277">
        <v>116</v>
      </c>
      <c r="I277" s="8">
        <f>IF(E277=0,0,E277/H277)</f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2">
        <f>(((L277/60)/60)/24)+DATE(1970,1,1)</f>
        <v>43561.208333333328</v>
      </c>
      <c r="O277" s="12">
        <f>(((M277/60)/60)/24)+DATE(1970,1,1)</f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>E278/D278</f>
        <v>0.96799999999999997</v>
      </c>
      <c r="G278" t="s">
        <v>14</v>
      </c>
      <c r="H278">
        <v>133</v>
      </c>
      <c r="I278" s="8">
        <f>IF(E278=0,0,E278/H278)</f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2">
        <f>(((L278/60)/60)/24)+DATE(1970,1,1)</f>
        <v>41018.208333333336</v>
      </c>
      <c r="O278" s="12">
        <f>(((M278/60)/60)/24)+DATE(1970,1,1)</f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>E279/D279</f>
        <v>10.664285714285715</v>
      </c>
      <c r="G279" t="s">
        <v>20</v>
      </c>
      <c r="H279">
        <v>83</v>
      </c>
      <c r="I279" s="8">
        <f>IF(E279=0,0,E279/H279)</f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2">
        <f>(((L279/60)/60)/24)+DATE(1970,1,1)</f>
        <v>40378.208333333336</v>
      </c>
      <c r="O279" s="12">
        <f>(((M279/60)/60)/24)+DATE(1970,1,1)</f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>E280/D280</f>
        <v>3.2588888888888889</v>
      </c>
      <c r="G280" t="s">
        <v>20</v>
      </c>
      <c r="H280">
        <v>91</v>
      </c>
      <c r="I280" s="8">
        <f>IF(E280=0,0,E280/H280)</f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2">
        <f>(((L280/60)/60)/24)+DATE(1970,1,1)</f>
        <v>41239.25</v>
      </c>
      <c r="O280" s="12">
        <f>(((M280/60)/60)/24)+DATE(1970,1,1)</f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>E281/D281</f>
        <v>1.7070000000000001</v>
      </c>
      <c r="G281" t="s">
        <v>20</v>
      </c>
      <c r="H281">
        <v>546</v>
      </c>
      <c r="I281" s="8">
        <f>IF(E281=0,0,E281/H281)</f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2">
        <f>(((L281/60)/60)/24)+DATE(1970,1,1)</f>
        <v>43346.208333333328</v>
      </c>
      <c r="O281" s="12">
        <f>(((M281/60)/60)/24)+DATE(1970,1,1)</f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>E282/D282</f>
        <v>5.8144</v>
      </c>
      <c r="G282" t="s">
        <v>20</v>
      </c>
      <c r="H282">
        <v>393</v>
      </c>
      <c r="I282" s="8">
        <f>IF(E282=0,0,E282/H282)</f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2">
        <f>(((L282/60)/60)/24)+DATE(1970,1,1)</f>
        <v>43060.25</v>
      </c>
      <c r="O282" s="12">
        <f>(((M282/60)/60)/24)+DATE(1970,1,1)</f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>E283/D283</f>
        <v>0.91520972644376897</v>
      </c>
      <c r="G283" t="s">
        <v>14</v>
      </c>
      <c r="H283">
        <v>2062</v>
      </c>
      <c r="I283" s="8">
        <f>IF(E283=0,0,E283/H283)</f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2">
        <f>(((L283/60)/60)/24)+DATE(1970,1,1)</f>
        <v>40979.25</v>
      </c>
      <c r="O283" s="12">
        <f>(((M283/60)/60)/24)+DATE(1970,1,1)</f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>E284/D284</f>
        <v>1.0804761904761904</v>
      </c>
      <c r="G284" t="s">
        <v>20</v>
      </c>
      <c r="H284">
        <v>133</v>
      </c>
      <c r="I284" s="8">
        <f>IF(E284=0,0,E284/H284)</f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2">
        <f>(((L284/60)/60)/24)+DATE(1970,1,1)</f>
        <v>42701.25</v>
      </c>
      <c r="O284" s="12">
        <f>(((M284/60)/60)/24)+DATE(1970,1,1)</f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>E285/D285</f>
        <v>0.18728395061728395</v>
      </c>
      <c r="G285" t="s">
        <v>14</v>
      </c>
      <c r="H285">
        <v>29</v>
      </c>
      <c r="I285" s="8">
        <f>IF(E285=0,0,E285/H285)</f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2">
        <f>(((L285/60)/60)/24)+DATE(1970,1,1)</f>
        <v>42520.208333333328</v>
      </c>
      <c r="O285" s="12">
        <f>(((M285/60)/60)/24)+DATE(1970,1,1)</f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>E286/D286</f>
        <v>0.83193877551020412</v>
      </c>
      <c r="G286" t="s">
        <v>14</v>
      </c>
      <c r="H286">
        <v>132</v>
      </c>
      <c r="I286" s="8">
        <f>IF(E286=0,0,E286/H286)</f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2">
        <f>(((L286/60)/60)/24)+DATE(1970,1,1)</f>
        <v>41030.208333333336</v>
      </c>
      <c r="O286" s="12">
        <f>(((M286/60)/60)/24)+DATE(1970,1,1)</f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>E287/D287</f>
        <v>7.0633333333333335</v>
      </c>
      <c r="G287" t="s">
        <v>20</v>
      </c>
      <c r="H287">
        <v>254</v>
      </c>
      <c r="I287" s="8">
        <f>IF(E287=0,0,E287/H287)</f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2">
        <f>(((L287/60)/60)/24)+DATE(1970,1,1)</f>
        <v>42623.208333333328</v>
      </c>
      <c r="O287" s="12">
        <f>(((M287/60)/60)/24)+DATE(1970,1,1)</f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>E288/D288</f>
        <v>0.17446030330062445</v>
      </c>
      <c r="G288" t="s">
        <v>74</v>
      </c>
      <c r="H288">
        <v>184</v>
      </c>
      <c r="I288" s="8">
        <f>IF(E288=0,0,E288/H288)</f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2">
        <f>(((L288/60)/60)/24)+DATE(1970,1,1)</f>
        <v>42697.25</v>
      </c>
      <c r="O288" s="12">
        <f>(((M288/60)/60)/24)+DATE(1970,1,1)</f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>E289/D289</f>
        <v>2.0973015873015872</v>
      </c>
      <c r="G289" t="s">
        <v>20</v>
      </c>
      <c r="H289">
        <v>176</v>
      </c>
      <c r="I289" s="8">
        <f>IF(E289=0,0,E289/H289)</f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2">
        <f>(((L289/60)/60)/24)+DATE(1970,1,1)</f>
        <v>42122.208333333328</v>
      </c>
      <c r="O289" s="12">
        <f>(((M289/60)/60)/24)+DATE(1970,1,1)</f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>E290/D290</f>
        <v>0.97785714285714287</v>
      </c>
      <c r="G290" t="s">
        <v>14</v>
      </c>
      <c r="H290">
        <v>137</v>
      </c>
      <c r="I290" s="8">
        <f>IF(E290=0,0,E290/H290)</f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2">
        <f>(((L290/60)/60)/24)+DATE(1970,1,1)</f>
        <v>40982.208333333336</v>
      </c>
      <c r="O290" s="12">
        <f>(((M290/60)/60)/24)+DATE(1970,1,1)</f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>E291/D291</f>
        <v>16.842500000000001</v>
      </c>
      <c r="G291" t="s">
        <v>20</v>
      </c>
      <c r="H291">
        <v>337</v>
      </c>
      <c r="I291" s="8">
        <f>IF(E291=0,0,E291/H291)</f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2">
        <f>(((L291/60)/60)/24)+DATE(1970,1,1)</f>
        <v>42219.208333333328</v>
      </c>
      <c r="O291" s="12">
        <f>(((M291/60)/60)/24)+DATE(1970,1,1)</f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>E292/D292</f>
        <v>0.54402135231316728</v>
      </c>
      <c r="G292" t="s">
        <v>14</v>
      </c>
      <c r="H292">
        <v>908</v>
      </c>
      <c r="I292" s="8">
        <f>IF(E292=0,0,E292/H292)</f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2">
        <f>(((L292/60)/60)/24)+DATE(1970,1,1)</f>
        <v>41404.208333333336</v>
      </c>
      <c r="O292" s="12">
        <f>(((M292/60)/60)/24)+DATE(1970,1,1)</f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>E293/D293</f>
        <v>4.5661111111111108</v>
      </c>
      <c r="G293" t="s">
        <v>20</v>
      </c>
      <c r="H293">
        <v>107</v>
      </c>
      <c r="I293" s="8">
        <f>IF(E293=0,0,E293/H293)</f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2">
        <f>(((L293/60)/60)/24)+DATE(1970,1,1)</f>
        <v>40831.208333333336</v>
      </c>
      <c r="O293" s="12">
        <f>(((M293/60)/60)/24)+DATE(1970,1,1)</f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>E294/D294</f>
        <v>9.8219178082191785E-2</v>
      </c>
      <c r="G294" t="s">
        <v>14</v>
      </c>
      <c r="H294">
        <v>10</v>
      </c>
      <c r="I294" s="8">
        <f>IF(E294=0,0,E294/H294)</f>
        <v>71.7</v>
      </c>
      <c r="J294" t="s">
        <v>21</v>
      </c>
      <c r="K294" t="s">
        <v>22</v>
      </c>
      <c r="L294">
        <v>1331874000</v>
      </c>
      <c r="M294">
        <v>1333429200</v>
      </c>
      <c r="N294" s="12">
        <f>(((L294/60)/60)/24)+DATE(1970,1,1)</f>
        <v>40984.208333333336</v>
      </c>
      <c r="O294" s="12">
        <f>(((M294/60)/60)/24)+DATE(1970,1,1)</f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>E295/D295</f>
        <v>0.16384615384615384</v>
      </c>
      <c r="G295" t="s">
        <v>74</v>
      </c>
      <c r="H295">
        <v>32</v>
      </c>
      <c r="I295" s="8">
        <f>IF(E295=0,0,E295/H295)</f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2">
        <f>(((L295/60)/60)/24)+DATE(1970,1,1)</f>
        <v>40456.208333333336</v>
      </c>
      <c r="O295" s="12">
        <f>(((M295/60)/60)/24)+DATE(1970,1,1)</f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>E296/D296</f>
        <v>13.396666666666667</v>
      </c>
      <c r="G296" t="s">
        <v>20</v>
      </c>
      <c r="H296">
        <v>183</v>
      </c>
      <c r="I296" s="8">
        <f>IF(E296=0,0,E296/H296)</f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2">
        <f>(((L296/60)/60)/24)+DATE(1970,1,1)</f>
        <v>43399.208333333328</v>
      </c>
      <c r="O296" s="12">
        <f>(((M296/60)/60)/24)+DATE(1970,1,1)</f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>E297/D297</f>
        <v>0.35650077760497667</v>
      </c>
      <c r="G297" t="s">
        <v>14</v>
      </c>
      <c r="H297">
        <v>1910</v>
      </c>
      <c r="I297" s="8">
        <f>IF(E297=0,0,E297/H297)</f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2">
        <f>(((L297/60)/60)/24)+DATE(1970,1,1)</f>
        <v>41562.208333333336</v>
      </c>
      <c r="O297" s="12">
        <f>(((M297/60)/60)/24)+DATE(1970,1,1)</f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>E298/D298</f>
        <v>0.54950819672131146</v>
      </c>
      <c r="G298" t="s">
        <v>14</v>
      </c>
      <c r="H298">
        <v>38</v>
      </c>
      <c r="I298" s="8">
        <f>IF(E298=0,0,E298/H298)</f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2">
        <f>(((L298/60)/60)/24)+DATE(1970,1,1)</f>
        <v>43493.25</v>
      </c>
      <c r="O298" s="12">
        <f>(((M298/60)/60)/24)+DATE(1970,1,1)</f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>E299/D299</f>
        <v>0.94236111111111109</v>
      </c>
      <c r="G299" t="s">
        <v>14</v>
      </c>
      <c r="H299">
        <v>104</v>
      </c>
      <c r="I299" s="8">
        <f>IF(E299=0,0,E299/H299)</f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2">
        <f>(((L299/60)/60)/24)+DATE(1970,1,1)</f>
        <v>41653.25</v>
      </c>
      <c r="O299" s="12">
        <f>(((M299/60)/60)/24)+DATE(1970,1,1)</f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>E300/D300</f>
        <v>1.4391428571428571</v>
      </c>
      <c r="G300" t="s">
        <v>20</v>
      </c>
      <c r="H300">
        <v>72</v>
      </c>
      <c r="I300" s="8">
        <f>IF(E300=0,0,E300/H300)</f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2">
        <f>(((L300/60)/60)/24)+DATE(1970,1,1)</f>
        <v>42426.25</v>
      </c>
      <c r="O300" s="12">
        <f>(((M300/60)/60)/24)+DATE(1970,1,1)</f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>E301/D301</f>
        <v>0.51421052631578945</v>
      </c>
      <c r="G301" t="s">
        <v>14</v>
      </c>
      <c r="H301">
        <v>49</v>
      </c>
      <c r="I301" s="8">
        <f>IF(E301=0,0,E301/H301)</f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2">
        <f>(((L301/60)/60)/24)+DATE(1970,1,1)</f>
        <v>42432.25</v>
      </c>
      <c r="O301" s="12">
        <f>(((M301/60)/60)/24)+DATE(1970,1,1)</f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>E302/D302</f>
        <v>0.05</v>
      </c>
      <c r="G302" t="s">
        <v>14</v>
      </c>
      <c r="H302">
        <v>1</v>
      </c>
      <c r="I302" s="8">
        <f>IF(E302=0,0,E302/H302)</f>
        <v>5</v>
      </c>
      <c r="J302" t="s">
        <v>36</v>
      </c>
      <c r="K302" t="s">
        <v>37</v>
      </c>
      <c r="L302">
        <v>1504069200</v>
      </c>
      <c r="M302">
        <v>1504155600</v>
      </c>
      <c r="N302" s="12">
        <f>(((L302/60)/60)/24)+DATE(1970,1,1)</f>
        <v>42977.208333333328</v>
      </c>
      <c r="O302" s="12">
        <f>(((M302/60)/60)/24)+DATE(1970,1,1)</f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>E303/D303</f>
        <v>13.446666666666667</v>
      </c>
      <c r="G303" t="s">
        <v>20</v>
      </c>
      <c r="H303">
        <v>295</v>
      </c>
      <c r="I303" s="8">
        <f>IF(E303=0,0,E303/H303)</f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2">
        <f>(((L303/60)/60)/24)+DATE(1970,1,1)</f>
        <v>42061.25</v>
      </c>
      <c r="O303" s="12">
        <f>(((M303/60)/60)/24)+DATE(1970,1,1)</f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>E304/D304</f>
        <v>0.31844940867279897</v>
      </c>
      <c r="G304" t="s">
        <v>14</v>
      </c>
      <c r="H304">
        <v>245</v>
      </c>
      <c r="I304" s="8">
        <f>IF(E304=0,0,E304/H304)</f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2">
        <f>(((L304/60)/60)/24)+DATE(1970,1,1)</f>
        <v>43345.208333333328</v>
      </c>
      <c r="O304" s="12">
        <f>(((M304/60)/60)/24)+DATE(1970,1,1)</f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>E305/D305</f>
        <v>0.82617647058823529</v>
      </c>
      <c r="G305" t="s">
        <v>14</v>
      </c>
      <c r="H305">
        <v>32</v>
      </c>
      <c r="I305" s="8">
        <f>IF(E305=0,0,E305/H305)</f>
        <v>87.78125</v>
      </c>
      <c r="J305" t="s">
        <v>21</v>
      </c>
      <c r="K305" t="s">
        <v>22</v>
      </c>
      <c r="L305">
        <v>1452146400</v>
      </c>
      <c r="M305">
        <v>1452578400</v>
      </c>
      <c r="N305" s="12">
        <f>(((L305/60)/60)/24)+DATE(1970,1,1)</f>
        <v>42376.25</v>
      </c>
      <c r="O305" s="12">
        <f>(((M305/60)/60)/24)+DATE(1970,1,1)</f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>E306/D306</f>
        <v>5.4614285714285717</v>
      </c>
      <c r="G306" t="s">
        <v>20</v>
      </c>
      <c r="H306">
        <v>142</v>
      </c>
      <c r="I306" s="8">
        <f>IF(E306=0,0,E306/H306)</f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2">
        <f>(((L306/60)/60)/24)+DATE(1970,1,1)</f>
        <v>42589.208333333328</v>
      </c>
      <c r="O306" s="12">
        <f>(((M306/60)/60)/24)+DATE(1970,1,1)</f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>E307/D307</f>
        <v>2.8621428571428571</v>
      </c>
      <c r="G307" t="s">
        <v>20</v>
      </c>
      <c r="H307">
        <v>85</v>
      </c>
      <c r="I307" s="8">
        <f>IF(E307=0,0,E307/H307)</f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2">
        <f>(((L307/60)/60)/24)+DATE(1970,1,1)</f>
        <v>42448.208333333328</v>
      </c>
      <c r="O307" s="12">
        <f>(((M307/60)/60)/24)+DATE(1970,1,1)</f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>E308/D308</f>
        <v>7.9076923076923072E-2</v>
      </c>
      <c r="G308" t="s">
        <v>14</v>
      </c>
      <c r="H308">
        <v>7</v>
      </c>
      <c r="I308" s="8">
        <f>IF(E308=0,0,E308/H308)</f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2">
        <f>(((L308/60)/60)/24)+DATE(1970,1,1)</f>
        <v>42930.208333333328</v>
      </c>
      <c r="O308" s="12">
        <f>(((M308/60)/60)/24)+DATE(1970,1,1)</f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>E309/D309</f>
        <v>1.3213677811550153</v>
      </c>
      <c r="G309" t="s">
        <v>20</v>
      </c>
      <c r="H309">
        <v>659</v>
      </c>
      <c r="I309" s="8">
        <f>IF(E309=0,0,E309/H309)</f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2">
        <f>(((L309/60)/60)/24)+DATE(1970,1,1)</f>
        <v>41066.208333333336</v>
      </c>
      <c r="O309" s="12">
        <f>(((M309/60)/60)/24)+DATE(1970,1,1)</f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>E310/D310</f>
        <v>0.74077834179357027</v>
      </c>
      <c r="G310" t="s">
        <v>14</v>
      </c>
      <c r="H310">
        <v>803</v>
      </c>
      <c r="I310" s="8">
        <f>IF(E310=0,0,E310/H310)</f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2">
        <f>(((L310/60)/60)/24)+DATE(1970,1,1)</f>
        <v>40651.208333333336</v>
      </c>
      <c r="O310" s="12">
        <f>(((M310/60)/60)/24)+DATE(1970,1,1)</f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>E311/D311</f>
        <v>0.75292682926829269</v>
      </c>
      <c r="G311" t="s">
        <v>74</v>
      </c>
      <c r="H311">
        <v>75</v>
      </c>
      <c r="I311" s="8">
        <f>IF(E311=0,0,E311/H311)</f>
        <v>41.16</v>
      </c>
      <c r="J311" t="s">
        <v>21</v>
      </c>
      <c r="K311" t="s">
        <v>22</v>
      </c>
      <c r="L311">
        <v>1316581200</v>
      </c>
      <c r="M311">
        <v>1318309200</v>
      </c>
      <c r="N311" s="12">
        <f>(((L311/60)/60)/24)+DATE(1970,1,1)</f>
        <v>40807.208333333336</v>
      </c>
      <c r="O311" s="12">
        <f>(((M311/60)/60)/24)+DATE(1970,1,1)</f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>E312/D312</f>
        <v>0.20333333333333334</v>
      </c>
      <c r="G312" t="s">
        <v>14</v>
      </c>
      <c r="H312">
        <v>16</v>
      </c>
      <c r="I312" s="8">
        <f>IF(E312=0,0,E312/H312)</f>
        <v>99.125</v>
      </c>
      <c r="J312" t="s">
        <v>21</v>
      </c>
      <c r="K312" t="s">
        <v>22</v>
      </c>
      <c r="L312">
        <v>1270789200</v>
      </c>
      <c r="M312">
        <v>1272171600</v>
      </c>
      <c r="N312" s="12">
        <f>(((L312/60)/60)/24)+DATE(1970,1,1)</f>
        <v>40277.208333333336</v>
      </c>
      <c r="O312" s="12">
        <f>(((M312/60)/60)/24)+DATE(1970,1,1)</f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>E313/D313</f>
        <v>2.0336507936507937</v>
      </c>
      <c r="G313" t="s">
        <v>20</v>
      </c>
      <c r="H313">
        <v>121</v>
      </c>
      <c r="I313" s="8">
        <f>IF(E313=0,0,E313/H313)</f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2">
        <f>(((L313/60)/60)/24)+DATE(1970,1,1)</f>
        <v>40590.25</v>
      </c>
      <c r="O313" s="12">
        <f>(((M313/60)/60)/24)+DATE(1970,1,1)</f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>E314/D314</f>
        <v>3.1022842639593908</v>
      </c>
      <c r="G314" t="s">
        <v>20</v>
      </c>
      <c r="H314">
        <v>3742</v>
      </c>
      <c r="I314" s="8">
        <f>IF(E314=0,0,E314/H314)</f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2">
        <f>(((L314/60)/60)/24)+DATE(1970,1,1)</f>
        <v>41572.208333333336</v>
      </c>
      <c r="O314" s="12">
        <f>(((M314/60)/60)/24)+DATE(1970,1,1)</f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>E315/D315</f>
        <v>3.9531818181818181</v>
      </c>
      <c r="G315" t="s">
        <v>20</v>
      </c>
      <c r="H315">
        <v>223</v>
      </c>
      <c r="I315" s="8">
        <f>IF(E315=0,0,E315/H315)</f>
        <v>39</v>
      </c>
      <c r="J315" t="s">
        <v>21</v>
      </c>
      <c r="K315" t="s">
        <v>22</v>
      </c>
      <c r="L315">
        <v>1330322400</v>
      </c>
      <c r="M315">
        <v>1330495200</v>
      </c>
      <c r="N315" s="12">
        <f>(((L315/60)/60)/24)+DATE(1970,1,1)</f>
        <v>40966.25</v>
      </c>
      <c r="O315" s="12">
        <f>(((M315/60)/60)/24)+DATE(1970,1,1)</f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>E316/D316</f>
        <v>2.9471428571428571</v>
      </c>
      <c r="G316" t="s">
        <v>20</v>
      </c>
      <c r="H316">
        <v>133</v>
      </c>
      <c r="I316" s="8">
        <f>IF(E316=0,0,E316/H316)</f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2">
        <f>(((L316/60)/60)/24)+DATE(1970,1,1)</f>
        <v>43536.208333333328</v>
      </c>
      <c r="O316" s="12">
        <f>(((M316/60)/60)/24)+DATE(1970,1,1)</f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>E317/D317</f>
        <v>0.33894736842105261</v>
      </c>
      <c r="G317" t="s">
        <v>14</v>
      </c>
      <c r="H317">
        <v>31</v>
      </c>
      <c r="I317" s="8">
        <f>IF(E317=0,0,E317/H317)</f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2">
        <f>(((L317/60)/60)/24)+DATE(1970,1,1)</f>
        <v>41783.208333333336</v>
      </c>
      <c r="O317" s="12">
        <f>(((M317/60)/60)/24)+DATE(1970,1,1)</f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>E318/D318</f>
        <v>0.66677083333333331</v>
      </c>
      <c r="G318" t="s">
        <v>14</v>
      </c>
      <c r="H318">
        <v>108</v>
      </c>
      <c r="I318" s="8">
        <f>IF(E318=0,0,E318/H318)</f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2">
        <f>(((L318/60)/60)/24)+DATE(1970,1,1)</f>
        <v>43788.25</v>
      </c>
      <c r="O318" s="12">
        <f>(((M318/60)/60)/24)+DATE(1970,1,1)</f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>E319/D319</f>
        <v>0.19227272727272726</v>
      </c>
      <c r="G319" t="s">
        <v>14</v>
      </c>
      <c r="H319">
        <v>30</v>
      </c>
      <c r="I319" s="8">
        <f>IF(E319=0,0,E319/H319)</f>
        <v>42.3</v>
      </c>
      <c r="J319" t="s">
        <v>21</v>
      </c>
      <c r="K319" t="s">
        <v>22</v>
      </c>
      <c r="L319">
        <v>1494738000</v>
      </c>
      <c r="M319">
        <v>1495861200</v>
      </c>
      <c r="N319" s="12">
        <f>(((L319/60)/60)/24)+DATE(1970,1,1)</f>
        <v>42869.208333333328</v>
      </c>
      <c r="O319" s="12">
        <f>(((M319/60)/60)/24)+DATE(1970,1,1)</f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>E320/D320</f>
        <v>0.15842105263157893</v>
      </c>
      <c r="G320" t="s">
        <v>14</v>
      </c>
      <c r="H320">
        <v>17</v>
      </c>
      <c r="I320" s="8">
        <f>IF(E320=0,0,E320/H320)</f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2">
        <f>(((L320/60)/60)/24)+DATE(1970,1,1)</f>
        <v>41684.25</v>
      </c>
      <c r="O320" s="12">
        <f>(((M320/60)/60)/24)+DATE(1970,1,1)</f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>E321/D321</f>
        <v>0.38702380952380955</v>
      </c>
      <c r="G321" t="s">
        <v>74</v>
      </c>
      <c r="H321">
        <v>64</v>
      </c>
      <c r="I321" s="8">
        <f>IF(E321=0,0,E321/H321)</f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2">
        <f>(((L321/60)/60)/24)+DATE(1970,1,1)</f>
        <v>40402.208333333336</v>
      </c>
      <c r="O321" s="12">
        <f>(((M321/60)/60)/24)+DATE(1970,1,1)</f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>E322/D322</f>
        <v>9.5876777251184833E-2</v>
      </c>
      <c r="G322" t="s">
        <v>14</v>
      </c>
      <c r="H322">
        <v>80</v>
      </c>
      <c r="I322" s="8">
        <f>IF(E322=0,0,E322/H322)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12">
        <f>(((L322/60)/60)/24)+DATE(1970,1,1)</f>
        <v>40673.208333333336</v>
      </c>
      <c r="O322" s="12">
        <f>(((M322/60)/60)/24)+DATE(1970,1,1)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>E323/D323</f>
        <v>0.94144366197183094</v>
      </c>
      <c r="G323" t="s">
        <v>14</v>
      </c>
      <c r="H323">
        <v>2468</v>
      </c>
      <c r="I323" s="8">
        <f>IF(E323=0,0,E323/H323)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2">
        <f>(((L323/60)/60)/24)+DATE(1970,1,1)</f>
        <v>40634.208333333336</v>
      </c>
      <c r="O323" s="12">
        <f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>E324/D324</f>
        <v>1.6656234096692113</v>
      </c>
      <c r="G324" t="s">
        <v>20</v>
      </c>
      <c r="H324">
        <v>5168</v>
      </c>
      <c r="I324" s="8">
        <f>IF(E324=0,0,E324/H324)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2">
        <f>(((L324/60)/60)/24)+DATE(1970,1,1)</f>
        <v>40507.25</v>
      </c>
      <c r="O324" s="12">
        <f>(((M324/60)/60)/24)+DATE(1970,1,1)</f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>E325/D325</f>
        <v>0.24134831460674158</v>
      </c>
      <c r="G325" t="s">
        <v>14</v>
      </c>
      <c r="H325">
        <v>26</v>
      </c>
      <c r="I325" s="8">
        <f>IF(E325=0,0,E325/H325)</f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2">
        <f>(((L325/60)/60)/24)+DATE(1970,1,1)</f>
        <v>41725.208333333336</v>
      </c>
      <c r="O325" s="12">
        <f>(((M325/60)/60)/24)+DATE(1970,1,1)</f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>E326/D326</f>
        <v>1.6405633802816901</v>
      </c>
      <c r="G326" t="s">
        <v>20</v>
      </c>
      <c r="H326">
        <v>307</v>
      </c>
      <c r="I326" s="8">
        <f>IF(E326=0,0,E326/H326)</f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2">
        <f>(((L326/60)/60)/24)+DATE(1970,1,1)</f>
        <v>42176.208333333328</v>
      </c>
      <c r="O326" s="12">
        <f>(((M326/60)/60)/24)+DATE(1970,1,1)</f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>E327/D327</f>
        <v>0.90723076923076929</v>
      </c>
      <c r="G327" t="s">
        <v>14</v>
      </c>
      <c r="H327">
        <v>73</v>
      </c>
      <c r="I327" s="8">
        <f>IF(E327=0,0,E327/H327)</f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2">
        <f>(((L327/60)/60)/24)+DATE(1970,1,1)</f>
        <v>43267.208333333328</v>
      </c>
      <c r="O327" s="12">
        <f>(((M327/60)/60)/24)+DATE(1970,1,1)</f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>E328/D328</f>
        <v>0.46194444444444444</v>
      </c>
      <c r="G328" t="s">
        <v>14</v>
      </c>
      <c r="H328">
        <v>128</v>
      </c>
      <c r="I328" s="8">
        <f>IF(E328=0,0,E328/H328)</f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2">
        <f>(((L328/60)/60)/24)+DATE(1970,1,1)</f>
        <v>42364.25</v>
      </c>
      <c r="O328" s="12">
        <f>(((M328/60)/60)/24)+DATE(1970,1,1)</f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>E329/D329</f>
        <v>0.38538461538461538</v>
      </c>
      <c r="G329" t="s">
        <v>14</v>
      </c>
      <c r="H329">
        <v>33</v>
      </c>
      <c r="I329" s="8">
        <f>IF(E329=0,0,E329/H329)</f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2">
        <f>(((L329/60)/60)/24)+DATE(1970,1,1)</f>
        <v>43705.208333333328</v>
      </c>
      <c r="O329" s="12">
        <f>(((M329/60)/60)/24)+DATE(1970,1,1)</f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>E330/D330</f>
        <v>1.3356231003039514</v>
      </c>
      <c r="G330" t="s">
        <v>20</v>
      </c>
      <c r="H330">
        <v>2441</v>
      </c>
      <c r="I330" s="8">
        <f>IF(E330=0,0,E330/H330)</f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2">
        <f>(((L330/60)/60)/24)+DATE(1970,1,1)</f>
        <v>43434.25</v>
      </c>
      <c r="O330" s="12">
        <f>(((M330/60)/60)/24)+DATE(1970,1,1)</f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>E331/D331</f>
        <v>0.22896588486140726</v>
      </c>
      <c r="G331" t="s">
        <v>47</v>
      </c>
      <c r="H331">
        <v>211</v>
      </c>
      <c r="I331" s="8">
        <f>IF(E331=0,0,E331/H331)</f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2">
        <f>(((L331/60)/60)/24)+DATE(1970,1,1)</f>
        <v>42716.25</v>
      </c>
      <c r="O331" s="12">
        <f>(((M331/60)/60)/24)+DATE(1970,1,1)</f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>E332/D332</f>
        <v>1.8495548961424333</v>
      </c>
      <c r="G332" t="s">
        <v>20</v>
      </c>
      <c r="H332">
        <v>1385</v>
      </c>
      <c r="I332" s="8">
        <f>IF(E332=0,0,E332/H332)</f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2">
        <f>(((L332/60)/60)/24)+DATE(1970,1,1)</f>
        <v>43077.25</v>
      </c>
      <c r="O332" s="12">
        <f>(((M332/60)/60)/24)+DATE(1970,1,1)</f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>E333/D333</f>
        <v>4.4372727272727275</v>
      </c>
      <c r="G333" t="s">
        <v>20</v>
      </c>
      <c r="H333">
        <v>190</v>
      </c>
      <c r="I333" s="8">
        <f>IF(E333=0,0,E333/H333)</f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2">
        <f>(((L333/60)/60)/24)+DATE(1970,1,1)</f>
        <v>40896.25</v>
      </c>
      <c r="O333" s="12">
        <f>(((M333/60)/60)/24)+DATE(1970,1,1)</f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>E334/D334</f>
        <v>1.999806763285024</v>
      </c>
      <c r="G334" t="s">
        <v>20</v>
      </c>
      <c r="H334">
        <v>470</v>
      </c>
      <c r="I334" s="8">
        <f>IF(E334=0,0,E334/H334)</f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2">
        <f>(((L334/60)/60)/24)+DATE(1970,1,1)</f>
        <v>41361.208333333336</v>
      </c>
      <c r="O334" s="12">
        <f>(((M334/60)/60)/24)+DATE(1970,1,1)</f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>E335/D335</f>
        <v>1.2395833333333333</v>
      </c>
      <c r="G335" t="s">
        <v>20</v>
      </c>
      <c r="H335">
        <v>253</v>
      </c>
      <c r="I335" s="8">
        <f>IF(E335=0,0,E335/H335)</f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2">
        <f>(((L335/60)/60)/24)+DATE(1970,1,1)</f>
        <v>43424.25</v>
      </c>
      <c r="O335" s="12">
        <f>(((M335/60)/60)/24)+DATE(1970,1,1)</f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>E336/D336</f>
        <v>1.8661329305135952</v>
      </c>
      <c r="G336" t="s">
        <v>20</v>
      </c>
      <c r="H336">
        <v>1113</v>
      </c>
      <c r="I336" s="8">
        <f>IF(E336=0,0,E336/H336)</f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2">
        <f>(((L336/60)/60)/24)+DATE(1970,1,1)</f>
        <v>43110.25</v>
      </c>
      <c r="O336" s="12">
        <f>(((M336/60)/60)/24)+DATE(1970,1,1)</f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>E337/D337</f>
        <v>1.1428538550057536</v>
      </c>
      <c r="G337" t="s">
        <v>20</v>
      </c>
      <c r="H337">
        <v>2283</v>
      </c>
      <c r="I337" s="8">
        <f>IF(E337=0,0,E337/H337)</f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2">
        <f>(((L337/60)/60)/24)+DATE(1970,1,1)</f>
        <v>43784.25</v>
      </c>
      <c r="O337" s="12">
        <f>(((M337/60)/60)/24)+DATE(1970,1,1)</f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>E338/D338</f>
        <v>0.97032531824611035</v>
      </c>
      <c r="G338" t="s">
        <v>14</v>
      </c>
      <c r="H338">
        <v>1072</v>
      </c>
      <c r="I338" s="8">
        <f>IF(E338=0,0,E338/H338)</f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2">
        <f>(((L338/60)/60)/24)+DATE(1970,1,1)</f>
        <v>40527.25</v>
      </c>
      <c r="O338" s="12">
        <f>(((M338/60)/60)/24)+DATE(1970,1,1)</f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>E339/D339</f>
        <v>1.2281904761904763</v>
      </c>
      <c r="G339" t="s">
        <v>20</v>
      </c>
      <c r="H339">
        <v>1095</v>
      </c>
      <c r="I339" s="8">
        <f>IF(E339=0,0,E339/H339)</f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2">
        <f>(((L339/60)/60)/24)+DATE(1970,1,1)</f>
        <v>43780.25</v>
      </c>
      <c r="O339" s="12">
        <f>(((M339/60)/60)/24)+DATE(1970,1,1)</f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>E340/D340</f>
        <v>1.7914326647564469</v>
      </c>
      <c r="G340" t="s">
        <v>20</v>
      </c>
      <c r="H340">
        <v>1690</v>
      </c>
      <c r="I340" s="8">
        <f>IF(E340=0,0,E340/H340)</f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2">
        <f>(((L340/60)/60)/24)+DATE(1970,1,1)</f>
        <v>40821.208333333336</v>
      </c>
      <c r="O340" s="12">
        <f>(((M340/60)/60)/24)+DATE(1970,1,1)</f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>E341/D341</f>
        <v>0.79951577402787966</v>
      </c>
      <c r="G341" t="s">
        <v>74</v>
      </c>
      <c r="H341">
        <v>1297</v>
      </c>
      <c r="I341" s="8">
        <f>IF(E341=0,0,E341/H341)</f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2">
        <f>(((L341/60)/60)/24)+DATE(1970,1,1)</f>
        <v>42949.208333333328</v>
      </c>
      <c r="O341" s="12">
        <f>(((M341/60)/60)/24)+DATE(1970,1,1)</f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>E342/D342</f>
        <v>0.94242587601078165</v>
      </c>
      <c r="G342" t="s">
        <v>14</v>
      </c>
      <c r="H342">
        <v>393</v>
      </c>
      <c r="I342" s="8">
        <f>IF(E342=0,0,E342/H342)</f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2">
        <f>(((L342/60)/60)/24)+DATE(1970,1,1)</f>
        <v>40889.25</v>
      </c>
      <c r="O342" s="12">
        <f>(((M342/60)/60)/24)+DATE(1970,1,1)</f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>E343/D343</f>
        <v>0.84669291338582675</v>
      </c>
      <c r="G343" t="s">
        <v>14</v>
      </c>
      <c r="H343">
        <v>1257</v>
      </c>
      <c r="I343" s="8">
        <f>IF(E343=0,0,E343/H343)</f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2">
        <f>(((L343/60)/60)/24)+DATE(1970,1,1)</f>
        <v>42244.208333333328</v>
      </c>
      <c r="O343" s="12">
        <f>(((M343/60)/60)/24)+DATE(1970,1,1)</f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>E344/D344</f>
        <v>0.66521920668058454</v>
      </c>
      <c r="G344" t="s">
        <v>14</v>
      </c>
      <c r="H344">
        <v>328</v>
      </c>
      <c r="I344" s="8">
        <f>IF(E344=0,0,E344/H344)</f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2">
        <f>(((L344/60)/60)/24)+DATE(1970,1,1)</f>
        <v>41475.208333333336</v>
      </c>
      <c r="O344" s="12">
        <f>(((M344/60)/60)/24)+DATE(1970,1,1)</f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>E345/D345</f>
        <v>0.53922222222222227</v>
      </c>
      <c r="G345" t="s">
        <v>14</v>
      </c>
      <c r="H345">
        <v>147</v>
      </c>
      <c r="I345" s="8">
        <f>IF(E345=0,0,E345/H345)</f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2">
        <f>(((L345/60)/60)/24)+DATE(1970,1,1)</f>
        <v>41597.25</v>
      </c>
      <c r="O345" s="12">
        <f>(((M345/60)/60)/24)+DATE(1970,1,1)</f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>E346/D346</f>
        <v>0.41983299595141699</v>
      </c>
      <c r="G346" t="s">
        <v>14</v>
      </c>
      <c r="H346">
        <v>830</v>
      </c>
      <c r="I346" s="8">
        <f>IF(E346=0,0,E346/H346)</f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2">
        <f>(((L346/60)/60)/24)+DATE(1970,1,1)</f>
        <v>43122.25</v>
      </c>
      <c r="O346" s="12">
        <f>(((M346/60)/60)/24)+DATE(1970,1,1)</f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>E347/D347</f>
        <v>0.14694796954314721</v>
      </c>
      <c r="G347" t="s">
        <v>14</v>
      </c>
      <c r="H347">
        <v>331</v>
      </c>
      <c r="I347" s="8">
        <f>IF(E347=0,0,E347/H347)</f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2">
        <f>(((L347/60)/60)/24)+DATE(1970,1,1)</f>
        <v>42194.208333333328</v>
      </c>
      <c r="O347" s="12">
        <f>(((M347/60)/60)/24)+DATE(1970,1,1)</f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>E348/D348</f>
        <v>0.34475</v>
      </c>
      <c r="G348" t="s">
        <v>14</v>
      </c>
      <c r="H348">
        <v>25</v>
      </c>
      <c r="I348" s="8">
        <f>IF(E348=0,0,E348/H348)</f>
        <v>110.32</v>
      </c>
      <c r="J348" t="s">
        <v>21</v>
      </c>
      <c r="K348" t="s">
        <v>22</v>
      </c>
      <c r="L348">
        <v>1503550800</v>
      </c>
      <c r="M348">
        <v>1508302800</v>
      </c>
      <c r="N348" s="12">
        <f>(((L348/60)/60)/24)+DATE(1970,1,1)</f>
        <v>42971.208333333328</v>
      </c>
      <c r="O348" s="12">
        <f>(((M348/60)/60)/24)+DATE(1970,1,1)</f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>E349/D349</f>
        <v>14.007777777777777</v>
      </c>
      <c r="G349" t="s">
        <v>20</v>
      </c>
      <c r="H349">
        <v>191</v>
      </c>
      <c r="I349" s="8">
        <f>IF(E349=0,0,E349/H349)</f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2">
        <f>(((L349/60)/60)/24)+DATE(1970,1,1)</f>
        <v>42046.25</v>
      </c>
      <c r="O349" s="12">
        <f>(((M349/60)/60)/24)+DATE(1970,1,1)</f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>E350/D350</f>
        <v>0.71770351758793971</v>
      </c>
      <c r="G350" t="s">
        <v>14</v>
      </c>
      <c r="H350">
        <v>3483</v>
      </c>
      <c r="I350" s="8">
        <f>IF(E350=0,0,E350/H350)</f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2">
        <f>(((L350/60)/60)/24)+DATE(1970,1,1)</f>
        <v>42782.25</v>
      </c>
      <c r="O350" s="12">
        <f>(((M350/60)/60)/24)+DATE(1970,1,1)</f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>E351/D351</f>
        <v>0.53074115044247783</v>
      </c>
      <c r="G351" t="s">
        <v>14</v>
      </c>
      <c r="H351">
        <v>923</v>
      </c>
      <c r="I351" s="8">
        <f>IF(E351=0,0,E351/H351)</f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2">
        <f>(((L351/60)/60)/24)+DATE(1970,1,1)</f>
        <v>42930.208333333328</v>
      </c>
      <c r="O351" s="12">
        <f>(((M351/60)/60)/24)+DATE(1970,1,1)</f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>E352/D352</f>
        <v>0.05</v>
      </c>
      <c r="G352" t="s">
        <v>14</v>
      </c>
      <c r="H352">
        <v>1</v>
      </c>
      <c r="I352" s="8">
        <f>IF(E352=0,0,E352/H352)</f>
        <v>5</v>
      </c>
      <c r="J352" t="s">
        <v>21</v>
      </c>
      <c r="K352" t="s">
        <v>22</v>
      </c>
      <c r="L352">
        <v>1432098000</v>
      </c>
      <c r="M352">
        <v>1433653200</v>
      </c>
      <c r="N352" s="12">
        <f>(((L352/60)/60)/24)+DATE(1970,1,1)</f>
        <v>42144.208333333328</v>
      </c>
      <c r="O352" s="12">
        <f>(((M352/60)/60)/24)+DATE(1970,1,1)</f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>E353/D353</f>
        <v>1.2770715249662619</v>
      </c>
      <c r="G353" t="s">
        <v>20</v>
      </c>
      <c r="H353">
        <v>2013</v>
      </c>
      <c r="I353" s="8">
        <f>IF(E353=0,0,E353/H353)</f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2">
        <f>(((L353/60)/60)/24)+DATE(1970,1,1)</f>
        <v>42240.208333333328</v>
      </c>
      <c r="O353" s="12">
        <f>(((M353/60)/60)/24)+DATE(1970,1,1)</f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>E354/D354</f>
        <v>0.34892857142857142</v>
      </c>
      <c r="G354" t="s">
        <v>14</v>
      </c>
      <c r="H354">
        <v>33</v>
      </c>
      <c r="I354" s="8">
        <f>IF(E354=0,0,E354/H354)</f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2">
        <f>(((L354/60)/60)/24)+DATE(1970,1,1)</f>
        <v>42315.25</v>
      </c>
      <c r="O354" s="12">
        <f>(((M354/60)/60)/24)+DATE(1970,1,1)</f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>E355/D355</f>
        <v>4.105982142857143</v>
      </c>
      <c r="G355" t="s">
        <v>20</v>
      </c>
      <c r="H355">
        <v>1703</v>
      </c>
      <c r="I355" s="8">
        <f>IF(E355=0,0,E355/H355)</f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2">
        <f>(((L355/60)/60)/24)+DATE(1970,1,1)</f>
        <v>43651.208333333328</v>
      </c>
      <c r="O355" s="12">
        <f>(((M355/60)/60)/24)+DATE(1970,1,1)</f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>E356/D356</f>
        <v>1.2373770491803278</v>
      </c>
      <c r="G356" t="s">
        <v>20</v>
      </c>
      <c r="H356">
        <v>80</v>
      </c>
      <c r="I356" s="8">
        <f>IF(E356=0,0,E356/H356)</f>
        <v>94.35</v>
      </c>
      <c r="J356" t="s">
        <v>36</v>
      </c>
      <c r="K356" t="s">
        <v>37</v>
      </c>
      <c r="L356">
        <v>1378184400</v>
      </c>
      <c r="M356">
        <v>1378789200</v>
      </c>
      <c r="N356" s="12">
        <f>(((L356/60)/60)/24)+DATE(1970,1,1)</f>
        <v>41520.208333333336</v>
      </c>
      <c r="O356" s="12">
        <f>(((M356/60)/60)/24)+DATE(1970,1,1)</f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>E357/D357</f>
        <v>0.58973684210526311</v>
      </c>
      <c r="G357" t="s">
        <v>47</v>
      </c>
      <c r="H357">
        <v>86</v>
      </c>
      <c r="I357" s="8">
        <f>IF(E357=0,0,E357/H357)</f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2">
        <f>(((L357/60)/60)/24)+DATE(1970,1,1)</f>
        <v>42757.25</v>
      </c>
      <c r="O357" s="12">
        <f>(((M357/60)/60)/24)+DATE(1970,1,1)</f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>E358/D358</f>
        <v>0.36892473118279567</v>
      </c>
      <c r="G358" t="s">
        <v>14</v>
      </c>
      <c r="H358">
        <v>40</v>
      </c>
      <c r="I358" s="8">
        <f>IF(E358=0,0,E358/H358)</f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2">
        <f>(((L358/60)/60)/24)+DATE(1970,1,1)</f>
        <v>40922.25</v>
      </c>
      <c r="O358" s="12">
        <f>(((M358/60)/60)/24)+DATE(1970,1,1)</f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>E359/D359</f>
        <v>1.8491304347826087</v>
      </c>
      <c r="G359" t="s">
        <v>20</v>
      </c>
      <c r="H359">
        <v>41</v>
      </c>
      <c r="I359" s="8">
        <f>IF(E359=0,0,E359/H359)</f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2">
        <f>(((L359/60)/60)/24)+DATE(1970,1,1)</f>
        <v>42250.208333333328</v>
      </c>
      <c r="O359" s="12">
        <f>(((M359/60)/60)/24)+DATE(1970,1,1)</f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>E360/D360</f>
        <v>0.11814432989690722</v>
      </c>
      <c r="G360" t="s">
        <v>14</v>
      </c>
      <c r="H360">
        <v>23</v>
      </c>
      <c r="I360" s="8">
        <f>IF(E360=0,0,E360/H360)</f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2">
        <f>(((L360/60)/60)/24)+DATE(1970,1,1)</f>
        <v>43322.208333333328</v>
      </c>
      <c r="O360" s="12">
        <f>(((M360/60)/60)/24)+DATE(1970,1,1)</f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>E361/D361</f>
        <v>2.9870000000000001</v>
      </c>
      <c r="G361" t="s">
        <v>20</v>
      </c>
      <c r="H361">
        <v>187</v>
      </c>
      <c r="I361" s="8">
        <f>IF(E361=0,0,E361/H361)</f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2">
        <f>(((L361/60)/60)/24)+DATE(1970,1,1)</f>
        <v>40782.208333333336</v>
      </c>
      <c r="O361" s="12">
        <f>(((M361/60)/60)/24)+DATE(1970,1,1)</f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>E362/D362</f>
        <v>2.2635175879396985</v>
      </c>
      <c r="G362" t="s">
        <v>20</v>
      </c>
      <c r="H362">
        <v>2875</v>
      </c>
      <c r="I362" s="8">
        <f>IF(E362=0,0,E362/H362)</f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2">
        <f>(((L362/60)/60)/24)+DATE(1970,1,1)</f>
        <v>40544.25</v>
      </c>
      <c r="O362" s="12">
        <f>(((M362/60)/60)/24)+DATE(1970,1,1)</f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>E363/D363</f>
        <v>1.7356363636363636</v>
      </c>
      <c r="G363" t="s">
        <v>20</v>
      </c>
      <c r="H363">
        <v>88</v>
      </c>
      <c r="I363" s="8">
        <f>IF(E363=0,0,E363/H363)</f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2">
        <f>(((L363/60)/60)/24)+DATE(1970,1,1)</f>
        <v>43015.208333333328</v>
      </c>
      <c r="O363" s="12">
        <f>(((M363/60)/60)/24)+DATE(1970,1,1)</f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>E364/D364</f>
        <v>3.7175675675675675</v>
      </c>
      <c r="G364" t="s">
        <v>20</v>
      </c>
      <c r="H364">
        <v>191</v>
      </c>
      <c r="I364" s="8">
        <f>IF(E364=0,0,E364/H364)</f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2">
        <f>(((L364/60)/60)/24)+DATE(1970,1,1)</f>
        <v>40570.25</v>
      </c>
      <c r="O364" s="12">
        <f>(((M364/60)/60)/24)+DATE(1970,1,1)</f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>E365/D365</f>
        <v>1.601923076923077</v>
      </c>
      <c r="G365" t="s">
        <v>20</v>
      </c>
      <c r="H365">
        <v>139</v>
      </c>
      <c r="I365" s="8">
        <f>IF(E365=0,0,E365/H365)</f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2">
        <f>(((L365/60)/60)/24)+DATE(1970,1,1)</f>
        <v>40904.25</v>
      </c>
      <c r="O365" s="12">
        <f>(((M365/60)/60)/24)+DATE(1970,1,1)</f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>E366/D366</f>
        <v>16.163333333333334</v>
      </c>
      <c r="G366" t="s">
        <v>20</v>
      </c>
      <c r="H366">
        <v>186</v>
      </c>
      <c r="I366" s="8">
        <f>IF(E366=0,0,E366/H366)</f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2">
        <f>(((L366/60)/60)/24)+DATE(1970,1,1)</f>
        <v>43164.25</v>
      </c>
      <c r="O366" s="12">
        <f>(((M366/60)/60)/24)+DATE(1970,1,1)</f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>E367/D367</f>
        <v>7.3343749999999996</v>
      </c>
      <c r="G367" t="s">
        <v>20</v>
      </c>
      <c r="H367">
        <v>112</v>
      </c>
      <c r="I367" s="8">
        <f>IF(E367=0,0,E367/H367)</f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2">
        <f>(((L367/60)/60)/24)+DATE(1970,1,1)</f>
        <v>42733.25</v>
      </c>
      <c r="O367" s="12">
        <f>(((M367/60)/60)/24)+DATE(1970,1,1)</f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>E368/D368</f>
        <v>5.9211111111111112</v>
      </c>
      <c r="G368" t="s">
        <v>20</v>
      </c>
      <c r="H368">
        <v>101</v>
      </c>
      <c r="I368" s="8">
        <f>IF(E368=0,0,E368/H368)</f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2">
        <f>(((L368/60)/60)/24)+DATE(1970,1,1)</f>
        <v>40546.25</v>
      </c>
      <c r="O368" s="12">
        <f>(((M368/60)/60)/24)+DATE(1970,1,1)</f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>E369/D369</f>
        <v>0.18888888888888888</v>
      </c>
      <c r="G369" t="s">
        <v>14</v>
      </c>
      <c r="H369">
        <v>75</v>
      </c>
      <c r="I369" s="8">
        <f>IF(E369=0,0,E369/H369)</f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2">
        <f>(((L369/60)/60)/24)+DATE(1970,1,1)</f>
        <v>41930.208333333336</v>
      </c>
      <c r="O369" s="12">
        <f>(((M369/60)/60)/24)+DATE(1970,1,1)</f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>E370/D370</f>
        <v>2.7680769230769231</v>
      </c>
      <c r="G370" t="s">
        <v>20</v>
      </c>
      <c r="H370">
        <v>206</v>
      </c>
      <c r="I370" s="8">
        <f>IF(E370=0,0,E370/H370)</f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2">
        <f>(((L370/60)/60)/24)+DATE(1970,1,1)</f>
        <v>40464.208333333336</v>
      </c>
      <c r="O370" s="12">
        <f>(((M370/60)/60)/24)+DATE(1970,1,1)</f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>E371/D371</f>
        <v>2.730185185185185</v>
      </c>
      <c r="G371" t="s">
        <v>20</v>
      </c>
      <c r="H371">
        <v>154</v>
      </c>
      <c r="I371" s="8">
        <f>IF(E371=0,0,E371/H371)</f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2">
        <f>(((L371/60)/60)/24)+DATE(1970,1,1)</f>
        <v>41308.25</v>
      </c>
      <c r="O371" s="12">
        <f>(((M371/60)/60)/24)+DATE(1970,1,1)</f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>E372/D372</f>
        <v>1.593633125556545</v>
      </c>
      <c r="G372" t="s">
        <v>20</v>
      </c>
      <c r="H372">
        <v>5966</v>
      </c>
      <c r="I372" s="8">
        <f>IF(E372=0,0,E372/H372)</f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2">
        <f>(((L372/60)/60)/24)+DATE(1970,1,1)</f>
        <v>43570.208333333328</v>
      </c>
      <c r="O372" s="12">
        <f>(((M372/60)/60)/24)+DATE(1970,1,1)</f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>E373/D373</f>
        <v>0.67869978858350954</v>
      </c>
      <c r="G373" t="s">
        <v>14</v>
      </c>
      <c r="H373">
        <v>2176</v>
      </c>
      <c r="I373" s="8">
        <f>IF(E373=0,0,E373/H373)</f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2">
        <f>(((L373/60)/60)/24)+DATE(1970,1,1)</f>
        <v>42043.25</v>
      </c>
      <c r="O373" s="12">
        <f>(((M373/60)/60)/24)+DATE(1970,1,1)</f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>E374/D374</f>
        <v>15.915555555555555</v>
      </c>
      <c r="G374" t="s">
        <v>20</v>
      </c>
      <c r="H374">
        <v>169</v>
      </c>
      <c r="I374" s="8">
        <f>IF(E374=0,0,E374/H374)</f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2">
        <f>(((L374/60)/60)/24)+DATE(1970,1,1)</f>
        <v>42012.25</v>
      </c>
      <c r="O374" s="12">
        <f>(((M374/60)/60)/24)+DATE(1970,1,1)</f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>E375/D375</f>
        <v>7.3018222222222224</v>
      </c>
      <c r="G375" t="s">
        <v>20</v>
      </c>
      <c r="H375">
        <v>2106</v>
      </c>
      <c r="I375" s="8">
        <f>IF(E375=0,0,E375/H375)</f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2">
        <f>(((L375/60)/60)/24)+DATE(1970,1,1)</f>
        <v>42964.208333333328</v>
      </c>
      <c r="O375" s="12">
        <f>(((M375/60)/60)/24)+DATE(1970,1,1)</f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>E376/D376</f>
        <v>0.13185782556750297</v>
      </c>
      <c r="G376" t="s">
        <v>14</v>
      </c>
      <c r="H376">
        <v>441</v>
      </c>
      <c r="I376" s="8">
        <f>IF(E376=0,0,E376/H376)</f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2">
        <f>(((L376/60)/60)/24)+DATE(1970,1,1)</f>
        <v>43476.25</v>
      </c>
      <c r="O376" s="12">
        <f>(((M376/60)/60)/24)+DATE(1970,1,1)</f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>E377/D377</f>
        <v>0.54777777777777781</v>
      </c>
      <c r="G377" t="s">
        <v>14</v>
      </c>
      <c r="H377">
        <v>25</v>
      </c>
      <c r="I377" s="8">
        <f>IF(E377=0,0,E377/H377)</f>
        <v>59.16</v>
      </c>
      <c r="J377" t="s">
        <v>21</v>
      </c>
      <c r="K377" t="s">
        <v>22</v>
      </c>
      <c r="L377">
        <v>1444971600</v>
      </c>
      <c r="M377">
        <v>1449900000</v>
      </c>
      <c r="N377" s="12">
        <f>(((L377/60)/60)/24)+DATE(1970,1,1)</f>
        <v>42293.208333333328</v>
      </c>
      <c r="O377" s="12">
        <f>(((M377/60)/60)/24)+DATE(1970,1,1)</f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>E378/D378</f>
        <v>3.6102941176470589</v>
      </c>
      <c r="G378" t="s">
        <v>20</v>
      </c>
      <c r="H378">
        <v>131</v>
      </c>
      <c r="I378" s="8">
        <f>IF(E378=0,0,E378/H378)</f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2">
        <f>(((L378/60)/60)/24)+DATE(1970,1,1)</f>
        <v>41826.208333333336</v>
      </c>
      <c r="O378" s="12">
        <f>(((M378/60)/60)/24)+DATE(1970,1,1)</f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>E379/D379</f>
        <v>0.10257545271629778</v>
      </c>
      <c r="G379" t="s">
        <v>14</v>
      </c>
      <c r="H379">
        <v>127</v>
      </c>
      <c r="I379" s="8">
        <f>IF(E379=0,0,E379/H379)</f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2">
        <f>(((L379/60)/60)/24)+DATE(1970,1,1)</f>
        <v>43760.208333333328</v>
      </c>
      <c r="O379" s="12">
        <f>(((M379/60)/60)/24)+DATE(1970,1,1)</f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>E380/D380</f>
        <v>0.13962962962962963</v>
      </c>
      <c r="G380" t="s">
        <v>14</v>
      </c>
      <c r="H380">
        <v>355</v>
      </c>
      <c r="I380" s="8">
        <f>IF(E380=0,0,E380/H380)</f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2">
        <f>(((L380/60)/60)/24)+DATE(1970,1,1)</f>
        <v>43241.208333333328</v>
      </c>
      <c r="O380" s="12">
        <f>(((M380/60)/60)/24)+DATE(1970,1,1)</f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>E381/D381</f>
        <v>0.40444444444444444</v>
      </c>
      <c r="G381" t="s">
        <v>14</v>
      </c>
      <c r="H381">
        <v>44</v>
      </c>
      <c r="I381" s="8">
        <f>IF(E381=0,0,E381/H381)</f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2">
        <f>(((L381/60)/60)/24)+DATE(1970,1,1)</f>
        <v>40843.208333333336</v>
      </c>
      <c r="O381" s="12">
        <f>(((M381/60)/60)/24)+DATE(1970,1,1)</f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>E382/D382</f>
        <v>1.6032</v>
      </c>
      <c r="G382" t="s">
        <v>20</v>
      </c>
      <c r="H382">
        <v>84</v>
      </c>
      <c r="I382" s="8">
        <f>IF(E382=0,0,E382/H382)</f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2">
        <f>(((L382/60)/60)/24)+DATE(1970,1,1)</f>
        <v>41448.208333333336</v>
      </c>
      <c r="O382" s="12">
        <f>(((M382/60)/60)/24)+DATE(1970,1,1)</f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>E383/D383</f>
        <v>1.8394339622641509</v>
      </c>
      <c r="G383" t="s">
        <v>20</v>
      </c>
      <c r="H383">
        <v>155</v>
      </c>
      <c r="I383" s="8">
        <f>IF(E383=0,0,E383/H383)</f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2">
        <f>(((L383/60)/60)/24)+DATE(1970,1,1)</f>
        <v>42163.208333333328</v>
      </c>
      <c r="O383" s="12">
        <f>(((M383/60)/60)/24)+DATE(1970,1,1)</f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>E384/D384</f>
        <v>0.63769230769230767</v>
      </c>
      <c r="G384" t="s">
        <v>14</v>
      </c>
      <c r="H384">
        <v>67</v>
      </c>
      <c r="I384" s="8">
        <f>IF(E384=0,0,E384/H384)</f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2">
        <f>(((L384/60)/60)/24)+DATE(1970,1,1)</f>
        <v>43024.208333333328</v>
      </c>
      <c r="O384" s="12">
        <f>(((M384/60)/60)/24)+DATE(1970,1,1)</f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>E385/D385</f>
        <v>2.2538095238095237</v>
      </c>
      <c r="G385" t="s">
        <v>20</v>
      </c>
      <c r="H385">
        <v>189</v>
      </c>
      <c r="I385" s="8">
        <f>IF(E385=0,0,E385/H385)</f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2">
        <f>(((L385/60)/60)/24)+DATE(1970,1,1)</f>
        <v>43509.25</v>
      </c>
      <c r="O385" s="12">
        <f>(((M385/60)/60)/24)+DATE(1970,1,1)</f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>E386/D386</f>
        <v>1.7200961538461539</v>
      </c>
      <c r="G386" t="s">
        <v>20</v>
      </c>
      <c r="H386">
        <v>4799</v>
      </c>
      <c r="I386" s="8">
        <f>IF(E386=0,0,E386/H386)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2">
        <f>(((L386/60)/60)/24)+DATE(1970,1,1)</f>
        <v>42776.25</v>
      </c>
      <c r="O386" s="12">
        <f>(((M386/60)/60)/24)+DATE(1970,1,1)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>E387/D387</f>
        <v>1.4616709511568124</v>
      </c>
      <c r="G387" t="s">
        <v>20</v>
      </c>
      <c r="H387">
        <v>1137</v>
      </c>
      <c r="I387" s="8">
        <f>IF(E387=0,0,E387/H387)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2">
        <f>(((L387/60)/60)/24)+DATE(1970,1,1)</f>
        <v>43553.208333333328</v>
      </c>
      <c r="O387" s="12">
        <f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>E388/D388</f>
        <v>0.76423616236162362</v>
      </c>
      <c r="G388" t="s">
        <v>14</v>
      </c>
      <c r="H388">
        <v>1068</v>
      </c>
      <c r="I388" s="8">
        <f>IF(E388=0,0,E388/H388)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2">
        <f>(((L388/60)/60)/24)+DATE(1970,1,1)</f>
        <v>40355.208333333336</v>
      </c>
      <c r="O388" s="12">
        <f>(((M388/60)/60)/24)+DATE(1970,1,1)</f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>E389/D389</f>
        <v>0.39261467889908258</v>
      </c>
      <c r="G389" t="s">
        <v>14</v>
      </c>
      <c r="H389">
        <v>424</v>
      </c>
      <c r="I389" s="8">
        <f>IF(E389=0,0,E389/H389)</f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2">
        <f>(((L389/60)/60)/24)+DATE(1970,1,1)</f>
        <v>41072.208333333336</v>
      </c>
      <c r="O389" s="12">
        <f>(((M389/60)/60)/24)+DATE(1970,1,1)</f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>E390/D390</f>
        <v>0.11270034843205574</v>
      </c>
      <c r="G390" t="s">
        <v>74</v>
      </c>
      <c r="H390">
        <v>145</v>
      </c>
      <c r="I390" s="8">
        <f>IF(E390=0,0,E390/H390)</f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2">
        <f>(((L390/60)/60)/24)+DATE(1970,1,1)</f>
        <v>40912.25</v>
      </c>
      <c r="O390" s="12">
        <f>(((M390/60)/60)/24)+DATE(1970,1,1)</f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>E391/D391</f>
        <v>1.2211084337349398</v>
      </c>
      <c r="G391" t="s">
        <v>20</v>
      </c>
      <c r="H391">
        <v>1152</v>
      </c>
      <c r="I391" s="8">
        <f>IF(E391=0,0,E391/H391)</f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2">
        <f>(((L391/60)/60)/24)+DATE(1970,1,1)</f>
        <v>40479.208333333336</v>
      </c>
      <c r="O391" s="12">
        <f>(((M391/60)/60)/24)+DATE(1970,1,1)</f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>E392/D392</f>
        <v>1.8654166666666667</v>
      </c>
      <c r="G392" t="s">
        <v>20</v>
      </c>
      <c r="H392">
        <v>50</v>
      </c>
      <c r="I392" s="8">
        <f>IF(E392=0,0,E392/H392)</f>
        <v>89.54</v>
      </c>
      <c r="J392" t="s">
        <v>21</v>
      </c>
      <c r="K392" t="s">
        <v>22</v>
      </c>
      <c r="L392">
        <v>1379048400</v>
      </c>
      <c r="M392">
        <v>1380344400</v>
      </c>
      <c r="N392" s="12">
        <f>(((L392/60)/60)/24)+DATE(1970,1,1)</f>
        <v>41530.208333333336</v>
      </c>
      <c r="O392" s="12">
        <f>(((M392/60)/60)/24)+DATE(1970,1,1)</f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>E393/D393</f>
        <v>7.27317880794702E-2</v>
      </c>
      <c r="G393" t="s">
        <v>14</v>
      </c>
      <c r="H393">
        <v>151</v>
      </c>
      <c r="I393" s="8">
        <f>IF(E393=0,0,E393/H393)</f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2">
        <f>(((L393/60)/60)/24)+DATE(1970,1,1)</f>
        <v>41653.25</v>
      </c>
      <c r="O393" s="12">
        <f>(((M393/60)/60)/24)+DATE(1970,1,1)</f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>E394/D394</f>
        <v>0.65642371234207963</v>
      </c>
      <c r="G394" t="s">
        <v>14</v>
      </c>
      <c r="H394">
        <v>1608</v>
      </c>
      <c r="I394" s="8">
        <f>IF(E394=0,0,E394/H394)</f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2">
        <f>(((L394/60)/60)/24)+DATE(1970,1,1)</f>
        <v>40549.25</v>
      </c>
      <c r="O394" s="12">
        <f>(((M394/60)/60)/24)+DATE(1970,1,1)</f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>E395/D395</f>
        <v>2.2896178343949045</v>
      </c>
      <c r="G395" t="s">
        <v>20</v>
      </c>
      <c r="H395">
        <v>3059</v>
      </c>
      <c r="I395" s="8">
        <f>IF(E395=0,0,E395/H395)</f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2">
        <f>(((L395/60)/60)/24)+DATE(1970,1,1)</f>
        <v>42933.208333333328</v>
      </c>
      <c r="O395" s="12">
        <f>(((M395/60)/60)/24)+DATE(1970,1,1)</f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>E396/D396</f>
        <v>4.6937499999999996</v>
      </c>
      <c r="G396" t="s">
        <v>20</v>
      </c>
      <c r="H396">
        <v>34</v>
      </c>
      <c r="I396" s="8">
        <f>IF(E396=0,0,E396/H396)</f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2">
        <f>(((L396/60)/60)/24)+DATE(1970,1,1)</f>
        <v>41484.208333333336</v>
      </c>
      <c r="O396" s="12">
        <f>(((M396/60)/60)/24)+DATE(1970,1,1)</f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>E397/D397</f>
        <v>1.3011267605633803</v>
      </c>
      <c r="G397" t="s">
        <v>20</v>
      </c>
      <c r="H397">
        <v>220</v>
      </c>
      <c r="I397" s="8">
        <f>IF(E397=0,0,E397/H397)</f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2">
        <f>(((L397/60)/60)/24)+DATE(1970,1,1)</f>
        <v>40885.25</v>
      </c>
      <c r="O397" s="12">
        <f>(((M397/60)/60)/24)+DATE(1970,1,1)</f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>E398/D398</f>
        <v>1.6705422993492407</v>
      </c>
      <c r="G398" t="s">
        <v>20</v>
      </c>
      <c r="H398">
        <v>1604</v>
      </c>
      <c r="I398" s="8">
        <f>IF(E398=0,0,E398/H398)</f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2">
        <f>(((L398/60)/60)/24)+DATE(1970,1,1)</f>
        <v>43378.208333333328</v>
      </c>
      <c r="O398" s="12">
        <f>(((M398/60)/60)/24)+DATE(1970,1,1)</f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>E399/D399</f>
        <v>1.738641975308642</v>
      </c>
      <c r="G399" t="s">
        <v>20</v>
      </c>
      <c r="H399">
        <v>454</v>
      </c>
      <c r="I399" s="8">
        <f>IF(E399=0,0,E399/H399)</f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2">
        <f>(((L399/60)/60)/24)+DATE(1970,1,1)</f>
        <v>41417.208333333336</v>
      </c>
      <c r="O399" s="12">
        <f>(((M399/60)/60)/24)+DATE(1970,1,1)</f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>E400/D400</f>
        <v>7.1776470588235295</v>
      </c>
      <c r="G400" t="s">
        <v>20</v>
      </c>
      <c r="H400">
        <v>123</v>
      </c>
      <c r="I400" s="8">
        <f>IF(E400=0,0,E400/H400)</f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2">
        <f>(((L400/60)/60)/24)+DATE(1970,1,1)</f>
        <v>43228.208333333328</v>
      </c>
      <c r="O400" s="12">
        <f>(((M400/60)/60)/24)+DATE(1970,1,1)</f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>E401/D401</f>
        <v>0.63850976361767731</v>
      </c>
      <c r="G401" t="s">
        <v>14</v>
      </c>
      <c r="H401">
        <v>941</v>
      </c>
      <c r="I401" s="8">
        <f>IF(E401=0,0,E401/H401)</f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2">
        <f>(((L401/60)/60)/24)+DATE(1970,1,1)</f>
        <v>40576.25</v>
      </c>
      <c r="O401" s="12">
        <f>(((M401/60)/60)/24)+DATE(1970,1,1)</f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>E402/D402</f>
        <v>0.02</v>
      </c>
      <c r="G402" t="s">
        <v>14</v>
      </c>
      <c r="H402">
        <v>1</v>
      </c>
      <c r="I402" s="8">
        <f>IF(E402=0,0,E402/H402)</f>
        <v>2</v>
      </c>
      <c r="J402" t="s">
        <v>21</v>
      </c>
      <c r="K402" t="s">
        <v>22</v>
      </c>
      <c r="L402">
        <v>1376629200</v>
      </c>
      <c r="M402">
        <v>1378530000</v>
      </c>
      <c r="N402" s="12">
        <f>(((L402/60)/60)/24)+DATE(1970,1,1)</f>
        <v>41502.208333333336</v>
      </c>
      <c r="O402" s="12">
        <f>(((M402/60)/60)/24)+DATE(1970,1,1)</f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>E403/D403</f>
        <v>15.302222222222222</v>
      </c>
      <c r="G403" t="s">
        <v>20</v>
      </c>
      <c r="H403">
        <v>299</v>
      </c>
      <c r="I403" s="8">
        <f>IF(E403=0,0,E403/H403)</f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2">
        <f>(((L403/60)/60)/24)+DATE(1970,1,1)</f>
        <v>43765.208333333328</v>
      </c>
      <c r="O403" s="12">
        <f>(((M403/60)/60)/24)+DATE(1970,1,1)</f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>E404/D404</f>
        <v>0.40356164383561643</v>
      </c>
      <c r="G404" t="s">
        <v>14</v>
      </c>
      <c r="H404">
        <v>40</v>
      </c>
      <c r="I404" s="8">
        <f>IF(E404=0,0,E404/H404)</f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2">
        <f>(((L404/60)/60)/24)+DATE(1970,1,1)</f>
        <v>40914.25</v>
      </c>
      <c r="O404" s="12">
        <f>(((M404/60)/60)/24)+DATE(1970,1,1)</f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>E405/D405</f>
        <v>0.86220633299284988</v>
      </c>
      <c r="G405" t="s">
        <v>14</v>
      </c>
      <c r="H405">
        <v>3015</v>
      </c>
      <c r="I405" s="8">
        <f>IF(E405=0,0,E405/H405)</f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2">
        <f>(((L405/60)/60)/24)+DATE(1970,1,1)</f>
        <v>40310.208333333336</v>
      </c>
      <c r="O405" s="12">
        <f>(((M405/60)/60)/24)+DATE(1970,1,1)</f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>E406/D406</f>
        <v>3.1558486707566464</v>
      </c>
      <c r="G406" t="s">
        <v>20</v>
      </c>
      <c r="H406">
        <v>2237</v>
      </c>
      <c r="I406" s="8">
        <f>IF(E406=0,0,E406/H406)</f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2">
        <f>(((L406/60)/60)/24)+DATE(1970,1,1)</f>
        <v>43053.25</v>
      </c>
      <c r="O406" s="12">
        <f>(((M406/60)/60)/24)+DATE(1970,1,1)</f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>E407/D407</f>
        <v>0.89618243243243245</v>
      </c>
      <c r="G407" t="s">
        <v>14</v>
      </c>
      <c r="H407">
        <v>435</v>
      </c>
      <c r="I407" s="8">
        <f>IF(E407=0,0,E407/H407)</f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2">
        <f>(((L407/60)/60)/24)+DATE(1970,1,1)</f>
        <v>43255.208333333328</v>
      </c>
      <c r="O407" s="12">
        <f>(((M407/60)/60)/24)+DATE(1970,1,1)</f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>E408/D408</f>
        <v>1.8214503816793892</v>
      </c>
      <c r="G408" t="s">
        <v>20</v>
      </c>
      <c r="H408">
        <v>645</v>
      </c>
      <c r="I408" s="8">
        <f>IF(E408=0,0,E408/H408)</f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2">
        <f>(((L408/60)/60)/24)+DATE(1970,1,1)</f>
        <v>41304.25</v>
      </c>
      <c r="O408" s="12">
        <f>(((M408/60)/60)/24)+DATE(1970,1,1)</f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>E409/D409</f>
        <v>3.5588235294117645</v>
      </c>
      <c r="G409" t="s">
        <v>20</v>
      </c>
      <c r="H409">
        <v>484</v>
      </c>
      <c r="I409" s="8">
        <f>IF(E409=0,0,E409/H409)</f>
        <v>25</v>
      </c>
      <c r="J409" t="s">
        <v>36</v>
      </c>
      <c r="K409" t="s">
        <v>37</v>
      </c>
      <c r="L409">
        <v>1570942800</v>
      </c>
      <c r="M409">
        <v>1571547600</v>
      </c>
      <c r="N409" s="12">
        <f>(((L409/60)/60)/24)+DATE(1970,1,1)</f>
        <v>43751.208333333328</v>
      </c>
      <c r="O409" s="12">
        <f>(((M409/60)/60)/24)+DATE(1970,1,1)</f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>E410/D410</f>
        <v>1.3183695652173912</v>
      </c>
      <c r="G410" t="s">
        <v>20</v>
      </c>
      <c r="H410">
        <v>154</v>
      </c>
      <c r="I410" s="8">
        <f>IF(E410=0,0,E410/H410)</f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2">
        <f>(((L410/60)/60)/24)+DATE(1970,1,1)</f>
        <v>42541.208333333328</v>
      </c>
      <c r="O410" s="12">
        <f>(((M410/60)/60)/24)+DATE(1970,1,1)</f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>E411/D411</f>
        <v>0.46315634218289087</v>
      </c>
      <c r="G411" t="s">
        <v>14</v>
      </c>
      <c r="H411">
        <v>714</v>
      </c>
      <c r="I411" s="8">
        <f>IF(E411=0,0,E411/H411)</f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2">
        <f>(((L411/60)/60)/24)+DATE(1970,1,1)</f>
        <v>42843.208333333328</v>
      </c>
      <c r="O411" s="12">
        <f>(((M411/60)/60)/24)+DATE(1970,1,1)</f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>E412/D412</f>
        <v>0.36132726089785294</v>
      </c>
      <c r="G412" t="s">
        <v>47</v>
      </c>
      <c r="H412">
        <v>1111</v>
      </c>
      <c r="I412" s="8">
        <f>IF(E412=0,0,E412/H412)</f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2">
        <f>(((L412/60)/60)/24)+DATE(1970,1,1)</f>
        <v>42122.208333333328</v>
      </c>
      <c r="O412" s="12">
        <f>(((M412/60)/60)/24)+DATE(1970,1,1)</f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>E413/D413</f>
        <v>1.0462820512820512</v>
      </c>
      <c r="G413" t="s">
        <v>20</v>
      </c>
      <c r="H413">
        <v>82</v>
      </c>
      <c r="I413" s="8">
        <f>IF(E413=0,0,E413/H413)</f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2">
        <f>(((L413/60)/60)/24)+DATE(1970,1,1)</f>
        <v>42884.208333333328</v>
      </c>
      <c r="O413" s="12">
        <f>(((M413/60)/60)/24)+DATE(1970,1,1)</f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>E414/D414</f>
        <v>6.6885714285714286</v>
      </c>
      <c r="G414" t="s">
        <v>20</v>
      </c>
      <c r="H414">
        <v>134</v>
      </c>
      <c r="I414" s="8">
        <f>IF(E414=0,0,E414/H414)</f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2">
        <f>(((L414/60)/60)/24)+DATE(1970,1,1)</f>
        <v>41642.25</v>
      </c>
      <c r="O414" s="12">
        <f>(((M414/60)/60)/24)+DATE(1970,1,1)</f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>E415/D415</f>
        <v>0.62072823218997364</v>
      </c>
      <c r="G415" t="s">
        <v>47</v>
      </c>
      <c r="H415">
        <v>1089</v>
      </c>
      <c r="I415" s="8">
        <f>IF(E415=0,0,E415/H415)</f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2">
        <f>(((L415/60)/60)/24)+DATE(1970,1,1)</f>
        <v>43431.25</v>
      </c>
      <c r="O415" s="12">
        <f>(((M415/60)/60)/24)+DATE(1970,1,1)</f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>E416/D416</f>
        <v>0.84699787460148779</v>
      </c>
      <c r="G416" t="s">
        <v>14</v>
      </c>
      <c r="H416">
        <v>5497</v>
      </c>
      <c r="I416" s="8">
        <f>IF(E416=0,0,E416/H416)</f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2">
        <f>(((L416/60)/60)/24)+DATE(1970,1,1)</f>
        <v>40288.208333333336</v>
      </c>
      <c r="O416" s="12">
        <f>(((M416/60)/60)/24)+DATE(1970,1,1)</f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>E417/D417</f>
        <v>0.11059030837004405</v>
      </c>
      <c r="G417" t="s">
        <v>14</v>
      </c>
      <c r="H417">
        <v>418</v>
      </c>
      <c r="I417" s="8">
        <f>IF(E417=0,0,E417/H417)</f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2">
        <f>(((L417/60)/60)/24)+DATE(1970,1,1)</f>
        <v>40921.25</v>
      </c>
      <c r="O417" s="12">
        <f>(((M417/60)/60)/24)+DATE(1970,1,1)</f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>E418/D418</f>
        <v>0.43838781575037145</v>
      </c>
      <c r="G418" t="s">
        <v>14</v>
      </c>
      <c r="H418">
        <v>1439</v>
      </c>
      <c r="I418" s="8">
        <f>IF(E418=0,0,E418/H418)</f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2">
        <f>(((L418/60)/60)/24)+DATE(1970,1,1)</f>
        <v>40560.25</v>
      </c>
      <c r="O418" s="12">
        <f>(((M418/60)/60)/24)+DATE(1970,1,1)</f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>E419/D419</f>
        <v>0.55470588235294116</v>
      </c>
      <c r="G419" t="s">
        <v>14</v>
      </c>
      <c r="H419">
        <v>15</v>
      </c>
      <c r="I419" s="8">
        <f>IF(E419=0,0,E419/H419)</f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2">
        <f>(((L419/60)/60)/24)+DATE(1970,1,1)</f>
        <v>43407.208333333328</v>
      </c>
      <c r="O419" s="12">
        <f>(((M419/60)/60)/24)+DATE(1970,1,1)</f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>E420/D420</f>
        <v>0.57399511301160655</v>
      </c>
      <c r="G420" t="s">
        <v>14</v>
      </c>
      <c r="H420">
        <v>1999</v>
      </c>
      <c r="I420" s="8">
        <f>IF(E420=0,0,E420/H420)</f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2">
        <f>(((L420/60)/60)/24)+DATE(1970,1,1)</f>
        <v>41035.208333333336</v>
      </c>
      <c r="O420" s="12">
        <f>(((M420/60)/60)/24)+DATE(1970,1,1)</f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>E421/D421</f>
        <v>1.2343497363796134</v>
      </c>
      <c r="G421" t="s">
        <v>20</v>
      </c>
      <c r="H421">
        <v>5203</v>
      </c>
      <c r="I421" s="8">
        <f>IF(E421=0,0,E421/H421)</f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2">
        <f>(((L421/60)/60)/24)+DATE(1970,1,1)</f>
        <v>40899.25</v>
      </c>
      <c r="O421" s="12">
        <f>(((M421/60)/60)/24)+DATE(1970,1,1)</f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>E422/D422</f>
        <v>1.2846</v>
      </c>
      <c r="G422" t="s">
        <v>20</v>
      </c>
      <c r="H422">
        <v>94</v>
      </c>
      <c r="I422" s="8">
        <f>IF(E422=0,0,E422/H422)</f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2">
        <f>(((L422/60)/60)/24)+DATE(1970,1,1)</f>
        <v>42911.208333333328</v>
      </c>
      <c r="O422" s="12">
        <f>(((M422/60)/60)/24)+DATE(1970,1,1)</f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>E423/D423</f>
        <v>0.63989361702127656</v>
      </c>
      <c r="G423" t="s">
        <v>14</v>
      </c>
      <c r="H423">
        <v>118</v>
      </c>
      <c r="I423" s="8">
        <f>IF(E423=0,0,E423/H423)</f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2">
        <f>(((L423/60)/60)/24)+DATE(1970,1,1)</f>
        <v>42915.208333333328</v>
      </c>
      <c r="O423" s="12">
        <f>(((M423/60)/60)/24)+DATE(1970,1,1)</f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>E424/D424</f>
        <v>1.2729885057471264</v>
      </c>
      <c r="G424" t="s">
        <v>20</v>
      </c>
      <c r="H424">
        <v>205</v>
      </c>
      <c r="I424" s="8">
        <f>IF(E424=0,0,E424/H424)</f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2">
        <f>(((L424/60)/60)/24)+DATE(1970,1,1)</f>
        <v>40285.208333333336</v>
      </c>
      <c r="O424" s="12">
        <f>(((M424/60)/60)/24)+DATE(1970,1,1)</f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>E425/D425</f>
        <v>0.10638024357239513</v>
      </c>
      <c r="G425" t="s">
        <v>14</v>
      </c>
      <c r="H425">
        <v>162</v>
      </c>
      <c r="I425" s="8">
        <f>IF(E425=0,0,E425/H425)</f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2">
        <f>(((L425/60)/60)/24)+DATE(1970,1,1)</f>
        <v>40808.208333333336</v>
      </c>
      <c r="O425" s="12">
        <f>(((M425/60)/60)/24)+DATE(1970,1,1)</f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>E426/D426</f>
        <v>0.40470588235294119</v>
      </c>
      <c r="G426" t="s">
        <v>14</v>
      </c>
      <c r="H426">
        <v>83</v>
      </c>
      <c r="I426" s="8">
        <f>IF(E426=0,0,E426/H426)</f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2">
        <f>(((L426/60)/60)/24)+DATE(1970,1,1)</f>
        <v>43208.208333333328</v>
      </c>
      <c r="O426" s="12">
        <f>(((M426/60)/60)/24)+DATE(1970,1,1)</f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>E427/D427</f>
        <v>2.8766666666666665</v>
      </c>
      <c r="G427" t="s">
        <v>20</v>
      </c>
      <c r="H427">
        <v>92</v>
      </c>
      <c r="I427" s="8">
        <f>IF(E427=0,0,E427/H427)</f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2">
        <f>(((L427/60)/60)/24)+DATE(1970,1,1)</f>
        <v>42213.208333333328</v>
      </c>
      <c r="O427" s="12">
        <f>(((M427/60)/60)/24)+DATE(1970,1,1)</f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>E428/D428</f>
        <v>5.7294444444444448</v>
      </c>
      <c r="G428" t="s">
        <v>20</v>
      </c>
      <c r="H428">
        <v>219</v>
      </c>
      <c r="I428" s="8">
        <f>IF(E428=0,0,E428/H428)</f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2">
        <f>(((L428/60)/60)/24)+DATE(1970,1,1)</f>
        <v>41332.25</v>
      </c>
      <c r="O428" s="12">
        <f>(((M428/60)/60)/24)+DATE(1970,1,1)</f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>E429/D429</f>
        <v>1.1290429799426933</v>
      </c>
      <c r="G429" t="s">
        <v>20</v>
      </c>
      <c r="H429">
        <v>2526</v>
      </c>
      <c r="I429" s="8">
        <f>IF(E429=0,0,E429/H429)</f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2">
        <f>(((L429/60)/60)/24)+DATE(1970,1,1)</f>
        <v>41895.208333333336</v>
      </c>
      <c r="O429" s="12">
        <f>(((M429/60)/60)/24)+DATE(1970,1,1)</f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>E430/D430</f>
        <v>0.46387573964497042</v>
      </c>
      <c r="G430" t="s">
        <v>14</v>
      </c>
      <c r="H430">
        <v>747</v>
      </c>
      <c r="I430" s="8">
        <f>IF(E430=0,0,E430/H430)</f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2">
        <f>(((L430/60)/60)/24)+DATE(1970,1,1)</f>
        <v>40585.25</v>
      </c>
      <c r="O430" s="12">
        <f>(((M430/60)/60)/24)+DATE(1970,1,1)</f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>E431/D431</f>
        <v>0.90675916230366493</v>
      </c>
      <c r="G431" t="s">
        <v>74</v>
      </c>
      <c r="H431">
        <v>2138</v>
      </c>
      <c r="I431" s="8">
        <f>IF(E431=0,0,E431/H431)</f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2">
        <f>(((L431/60)/60)/24)+DATE(1970,1,1)</f>
        <v>41680.25</v>
      </c>
      <c r="O431" s="12">
        <f>(((M431/60)/60)/24)+DATE(1970,1,1)</f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>E432/D432</f>
        <v>0.67740740740740746</v>
      </c>
      <c r="G432" t="s">
        <v>14</v>
      </c>
      <c r="H432">
        <v>84</v>
      </c>
      <c r="I432" s="8">
        <f>IF(E432=0,0,E432/H432)</f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2">
        <f>(((L432/60)/60)/24)+DATE(1970,1,1)</f>
        <v>43737.208333333328</v>
      </c>
      <c r="O432" s="12">
        <f>(((M432/60)/60)/24)+DATE(1970,1,1)</f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>E433/D433</f>
        <v>1.9249019607843136</v>
      </c>
      <c r="G433" t="s">
        <v>20</v>
      </c>
      <c r="H433">
        <v>94</v>
      </c>
      <c r="I433" s="8">
        <f>IF(E433=0,0,E433/H433)</f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2">
        <f>(((L433/60)/60)/24)+DATE(1970,1,1)</f>
        <v>43273.208333333328</v>
      </c>
      <c r="O433" s="12">
        <f>(((M433/60)/60)/24)+DATE(1970,1,1)</f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>E434/D434</f>
        <v>0.82714285714285718</v>
      </c>
      <c r="G434" t="s">
        <v>14</v>
      </c>
      <c r="H434">
        <v>91</v>
      </c>
      <c r="I434" s="8">
        <f>IF(E434=0,0,E434/H434)</f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2">
        <f>(((L434/60)/60)/24)+DATE(1970,1,1)</f>
        <v>41761.208333333336</v>
      </c>
      <c r="O434" s="12">
        <f>(((M434/60)/60)/24)+DATE(1970,1,1)</f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>E435/D435</f>
        <v>0.54163920922570019</v>
      </c>
      <c r="G435" t="s">
        <v>14</v>
      </c>
      <c r="H435">
        <v>792</v>
      </c>
      <c r="I435" s="8">
        <f>IF(E435=0,0,E435/H435)</f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2">
        <f>(((L435/60)/60)/24)+DATE(1970,1,1)</f>
        <v>41603.25</v>
      </c>
      <c r="O435" s="12">
        <f>(((M435/60)/60)/24)+DATE(1970,1,1)</f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>E436/D436</f>
        <v>0.16722222222222222</v>
      </c>
      <c r="G436" t="s">
        <v>74</v>
      </c>
      <c r="H436">
        <v>10</v>
      </c>
      <c r="I436" s="8">
        <f>IF(E436=0,0,E436/H436)</f>
        <v>90.3</v>
      </c>
      <c r="J436" t="s">
        <v>15</v>
      </c>
      <c r="K436" t="s">
        <v>16</v>
      </c>
      <c r="L436">
        <v>1480572000</v>
      </c>
      <c r="M436">
        <v>1481781600</v>
      </c>
      <c r="N436" s="12">
        <f>(((L436/60)/60)/24)+DATE(1970,1,1)</f>
        <v>42705.25</v>
      </c>
      <c r="O436" s="12">
        <f>(((M436/60)/60)/24)+DATE(1970,1,1)</f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>E437/D437</f>
        <v>1.168766404199475</v>
      </c>
      <c r="G437" t="s">
        <v>20</v>
      </c>
      <c r="H437">
        <v>1713</v>
      </c>
      <c r="I437" s="8">
        <f>IF(E437=0,0,E437/H437)</f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2">
        <f>(((L437/60)/60)/24)+DATE(1970,1,1)</f>
        <v>41988.25</v>
      </c>
      <c r="O437" s="12">
        <f>(((M437/60)/60)/24)+DATE(1970,1,1)</f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>E438/D438</f>
        <v>10.521538461538462</v>
      </c>
      <c r="G438" t="s">
        <v>20</v>
      </c>
      <c r="H438">
        <v>249</v>
      </c>
      <c r="I438" s="8">
        <f>IF(E438=0,0,E438/H438)</f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2">
        <f>(((L438/60)/60)/24)+DATE(1970,1,1)</f>
        <v>43575.208333333328</v>
      </c>
      <c r="O438" s="12">
        <f>(((M438/60)/60)/24)+DATE(1970,1,1)</f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>E439/D439</f>
        <v>1.2307407407407407</v>
      </c>
      <c r="G439" t="s">
        <v>20</v>
      </c>
      <c r="H439">
        <v>192</v>
      </c>
      <c r="I439" s="8">
        <f>IF(E439=0,0,E439/H439)</f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2">
        <f>(((L439/60)/60)/24)+DATE(1970,1,1)</f>
        <v>42260.208333333328</v>
      </c>
      <c r="O439" s="12">
        <f>(((M439/60)/60)/24)+DATE(1970,1,1)</f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>E440/D440</f>
        <v>1.7863855421686747</v>
      </c>
      <c r="G440" t="s">
        <v>20</v>
      </c>
      <c r="H440">
        <v>247</v>
      </c>
      <c r="I440" s="8">
        <f>IF(E440=0,0,E440/H440)</f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2">
        <f>(((L440/60)/60)/24)+DATE(1970,1,1)</f>
        <v>41337.25</v>
      </c>
      <c r="O440" s="12">
        <f>(((M440/60)/60)/24)+DATE(1970,1,1)</f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>E441/D441</f>
        <v>3.5528169014084505</v>
      </c>
      <c r="G441" t="s">
        <v>20</v>
      </c>
      <c r="H441">
        <v>2293</v>
      </c>
      <c r="I441" s="8">
        <f>IF(E441=0,0,E441/H441)</f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2">
        <f>(((L441/60)/60)/24)+DATE(1970,1,1)</f>
        <v>42680.208333333328</v>
      </c>
      <c r="O441" s="12">
        <f>(((M441/60)/60)/24)+DATE(1970,1,1)</f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>E442/D442</f>
        <v>1.6190634146341463</v>
      </c>
      <c r="G442" t="s">
        <v>20</v>
      </c>
      <c r="H442">
        <v>3131</v>
      </c>
      <c r="I442" s="8">
        <f>IF(E442=0,0,E442/H442)</f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2">
        <f>(((L442/60)/60)/24)+DATE(1970,1,1)</f>
        <v>42916.208333333328</v>
      </c>
      <c r="O442" s="12">
        <f>(((M442/60)/60)/24)+DATE(1970,1,1)</f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>E443/D443</f>
        <v>0.24914285714285714</v>
      </c>
      <c r="G443" t="s">
        <v>14</v>
      </c>
      <c r="H443">
        <v>32</v>
      </c>
      <c r="I443" s="8">
        <f>IF(E443=0,0,E443/H443)</f>
        <v>54.5</v>
      </c>
      <c r="J443" t="s">
        <v>21</v>
      </c>
      <c r="K443" t="s">
        <v>22</v>
      </c>
      <c r="L443">
        <v>1335416400</v>
      </c>
      <c r="M443">
        <v>1337835600</v>
      </c>
      <c r="N443" s="12">
        <f>(((L443/60)/60)/24)+DATE(1970,1,1)</f>
        <v>41025.208333333336</v>
      </c>
      <c r="O443" s="12">
        <f>(((M443/60)/60)/24)+DATE(1970,1,1)</f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>E444/D444</f>
        <v>1.9872222222222222</v>
      </c>
      <c r="G444" t="s">
        <v>20</v>
      </c>
      <c r="H444">
        <v>143</v>
      </c>
      <c r="I444" s="8">
        <f>IF(E444=0,0,E444/H444)</f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2">
        <f>(((L444/60)/60)/24)+DATE(1970,1,1)</f>
        <v>42980.208333333328</v>
      </c>
      <c r="O444" s="12">
        <f>(((M444/60)/60)/24)+DATE(1970,1,1)</f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>E445/D445</f>
        <v>0.34752688172043011</v>
      </c>
      <c r="G445" t="s">
        <v>74</v>
      </c>
      <c r="H445">
        <v>90</v>
      </c>
      <c r="I445" s="8">
        <f>IF(E445=0,0,E445/H445)</f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2">
        <f>(((L445/60)/60)/24)+DATE(1970,1,1)</f>
        <v>40451.208333333336</v>
      </c>
      <c r="O445" s="12">
        <f>(((M445/60)/60)/24)+DATE(1970,1,1)</f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>E446/D446</f>
        <v>1.7641935483870967</v>
      </c>
      <c r="G446" t="s">
        <v>20</v>
      </c>
      <c r="H446">
        <v>296</v>
      </c>
      <c r="I446" s="8">
        <f>IF(E446=0,0,E446/H446)</f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2">
        <f>(((L446/60)/60)/24)+DATE(1970,1,1)</f>
        <v>40748.208333333336</v>
      </c>
      <c r="O446" s="12">
        <f>(((M446/60)/60)/24)+DATE(1970,1,1)</f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>E447/D447</f>
        <v>5.1138095238095236</v>
      </c>
      <c r="G447" t="s">
        <v>20</v>
      </c>
      <c r="H447">
        <v>170</v>
      </c>
      <c r="I447" s="8">
        <f>IF(E447=0,0,E447/H447)</f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2">
        <f>(((L447/60)/60)/24)+DATE(1970,1,1)</f>
        <v>40515.25</v>
      </c>
      <c r="O447" s="12">
        <f>(((M447/60)/60)/24)+DATE(1970,1,1)</f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>E448/D448</f>
        <v>0.82044117647058823</v>
      </c>
      <c r="G448" t="s">
        <v>14</v>
      </c>
      <c r="H448">
        <v>186</v>
      </c>
      <c r="I448" s="8">
        <f>IF(E448=0,0,E448/H448)</f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2">
        <f>(((L448/60)/60)/24)+DATE(1970,1,1)</f>
        <v>41261.25</v>
      </c>
      <c r="O448" s="12">
        <f>(((M448/60)/60)/24)+DATE(1970,1,1)</f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>E449/D449</f>
        <v>0.24326030927835052</v>
      </c>
      <c r="G449" t="s">
        <v>74</v>
      </c>
      <c r="H449">
        <v>439</v>
      </c>
      <c r="I449" s="8">
        <f>IF(E449=0,0,E449/H449)</f>
        <v>86</v>
      </c>
      <c r="J449" t="s">
        <v>40</v>
      </c>
      <c r="K449" t="s">
        <v>41</v>
      </c>
      <c r="L449">
        <v>1513663200</v>
      </c>
      <c r="M449">
        <v>1515045600</v>
      </c>
      <c r="N449" s="12">
        <f>(((L449/60)/60)/24)+DATE(1970,1,1)</f>
        <v>43088.25</v>
      </c>
      <c r="O449" s="12">
        <f>(((M449/60)/60)/24)+DATE(1970,1,1)</f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>E450/D450</f>
        <v>0.50482758620689661</v>
      </c>
      <c r="G450" t="s">
        <v>14</v>
      </c>
      <c r="H450">
        <v>605</v>
      </c>
      <c r="I450" s="8">
        <f>IF(E450=0,0,E450/H450)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2">
        <f>(((L450/60)/60)/24)+DATE(1970,1,1)</f>
        <v>41378.208333333336</v>
      </c>
      <c r="O450" s="12">
        <f>(((M450/60)/60)/24)+DATE(1970,1,1)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>E451/D451</f>
        <v>9.67</v>
      </c>
      <c r="G451" t="s">
        <v>20</v>
      </c>
      <c r="H451">
        <v>86</v>
      </c>
      <c r="I451" s="8">
        <f>IF(E451=0,0,E451/H451)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2">
        <f>(((L451/60)/60)/24)+DATE(1970,1,1)</f>
        <v>43530.25</v>
      </c>
      <c r="O451" s="12">
        <f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>E452/D452</f>
        <v>0.04</v>
      </c>
      <c r="G452" t="s">
        <v>14</v>
      </c>
      <c r="H452">
        <v>1</v>
      </c>
      <c r="I452" s="8">
        <f>IF(E452=0,0,E452/H452)</f>
        <v>4</v>
      </c>
      <c r="J452" t="s">
        <v>15</v>
      </c>
      <c r="K452" t="s">
        <v>16</v>
      </c>
      <c r="L452">
        <v>1540098000</v>
      </c>
      <c r="M452">
        <v>1542088800</v>
      </c>
      <c r="N452" s="12">
        <f>(((L452/60)/60)/24)+DATE(1970,1,1)</f>
        <v>43394.208333333328</v>
      </c>
      <c r="O452" s="12">
        <f>(((M452/60)/60)/24)+DATE(1970,1,1)</f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>E453/D453</f>
        <v>1.2284501347708894</v>
      </c>
      <c r="G453" t="s">
        <v>20</v>
      </c>
      <c r="H453">
        <v>6286</v>
      </c>
      <c r="I453" s="8">
        <f>IF(E453=0,0,E453/H453)</f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2">
        <f>(((L453/60)/60)/24)+DATE(1970,1,1)</f>
        <v>42935.208333333328</v>
      </c>
      <c r="O453" s="12">
        <f>(((M453/60)/60)/24)+DATE(1970,1,1)</f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>E454/D454</f>
        <v>0.63437500000000002</v>
      </c>
      <c r="G454" t="s">
        <v>14</v>
      </c>
      <c r="H454">
        <v>31</v>
      </c>
      <c r="I454" s="8">
        <f>IF(E454=0,0,E454/H454)</f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2">
        <f>(((L454/60)/60)/24)+DATE(1970,1,1)</f>
        <v>40365.208333333336</v>
      </c>
      <c r="O454" s="12">
        <f>(((M454/60)/60)/24)+DATE(1970,1,1)</f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>E455/D455</f>
        <v>0.56331688596491225</v>
      </c>
      <c r="G455" t="s">
        <v>14</v>
      </c>
      <c r="H455">
        <v>1181</v>
      </c>
      <c r="I455" s="8">
        <f>IF(E455=0,0,E455/H455)</f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2">
        <f>(((L455/60)/60)/24)+DATE(1970,1,1)</f>
        <v>42705.25</v>
      </c>
      <c r="O455" s="12">
        <f>(((M455/60)/60)/24)+DATE(1970,1,1)</f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>E456/D456</f>
        <v>0.44074999999999998</v>
      </c>
      <c r="G456" t="s">
        <v>14</v>
      </c>
      <c r="H456">
        <v>39</v>
      </c>
      <c r="I456" s="8">
        <f>IF(E456=0,0,E456/H456)</f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2">
        <f>(((L456/60)/60)/24)+DATE(1970,1,1)</f>
        <v>41568.208333333336</v>
      </c>
      <c r="O456" s="12">
        <f>(((M456/60)/60)/24)+DATE(1970,1,1)</f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>E457/D457</f>
        <v>1.1837253218884121</v>
      </c>
      <c r="G457" t="s">
        <v>20</v>
      </c>
      <c r="H457">
        <v>3727</v>
      </c>
      <c r="I457" s="8">
        <f>IF(E457=0,0,E457/H457)</f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2">
        <f>(((L457/60)/60)/24)+DATE(1970,1,1)</f>
        <v>40809.208333333336</v>
      </c>
      <c r="O457" s="12">
        <f>(((M457/60)/60)/24)+DATE(1970,1,1)</f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>E458/D458</f>
        <v>1.041243169398907</v>
      </c>
      <c r="G458" t="s">
        <v>20</v>
      </c>
      <c r="H458">
        <v>1605</v>
      </c>
      <c r="I458" s="8">
        <f>IF(E458=0,0,E458/H458)</f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2">
        <f>(((L458/60)/60)/24)+DATE(1970,1,1)</f>
        <v>43141.25</v>
      </c>
      <c r="O458" s="12">
        <f>(((M458/60)/60)/24)+DATE(1970,1,1)</f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>E459/D459</f>
        <v>0.26640000000000003</v>
      </c>
      <c r="G459" t="s">
        <v>14</v>
      </c>
      <c r="H459">
        <v>46</v>
      </c>
      <c r="I459" s="8">
        <f>IF(E459=0,0,E459/H459)</f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2">
        <f>(((L459/60)/60)/24)+DATE(1970,1,1)</f>
        <v>42657.208333333328</v>
      </c>
      <c r="O459" s="12">
        <f>(((M459/60)/60)/24)+DATE(1970,1,1)</f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>E460/D460</f>
        <v>3.5120118343195266</v>
      </c>
      <c r="G460" t="s">
        <v>20</v>
      </c>
      <c r="H460">
        <v>2120</v>
      </c>
      <c r="I460" s="8">
        <f>IF(E460=0,0,E460/H460)</f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2">
        <f>(((L460/60)/60)/24)+DATE(1970,1,1)</f>
        <v>40265.208333333336</v>
      </c>
      <c r="O460" s="12">
        <f>(((M460/60)/60)/24)+DATE(1970,1,1)</f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>E461/D461</f>
        <v>0.90063492063492068</v>
      </c>
      <c r="G461" t="s">
        <v>14</v>
      </c>
      <c r="H461">
        <v>105</v>
      </c>
      <c r="I461" s="8">
        <f>IF(E461=0,0,E461/H461)</f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2">
        <f>(((L461/60)/60)/24)+DATE(1970,1,1)</f>
        <v>42001.25</v>
      </c>
      <c r="O461" s="12">
        <f>(((M461/60)/60)/24)+DATE(1970,1,1)</f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>E462/D462</f>
        <v>1.7162500000000001</v>
      </c>
      <c r="G462" t="s">
        <v>20</v>
      </c>
      <c r="H462">
        <v>50</v>
      </c>
      <c r="I462" s="8">
        <f>IF(E462=0,0,E462/H462)</f>
        <v>82.38</v>
      </c>
      <c r="J462" t="s">
        <v>21</v>
      </c>
      <c r="K462" t="s">
        <v>22</v>
      </c>
      <c r="L462">
        <v>1281330000</v>
      </c>
      <c r="M462">
        <v>1281589200</v>
      </c>
      <c r="N462" s="12">
        <f>(((L462/60)/60)/24)+DATE(1970,1,1)</f>
        <v>40399.208333333336</v>
      </c>
      <c r="O462" s="12">
        <f>(((M462/60)/60)/24)+DATE(1970,1,1)</f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>E463/D463</f>
        <v>1.4104655870445344</v>
      </c>
      <c r="G463" t="s">
        <v>20</v>
      </c>
      <c r="H463">
        <v>2080</v>
      </c>
      <c r="I463" s="8">
        <f>IF(E463=0,0,E463/H463)</f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2">
        <f>(((L463/60)/60)/24)+DATE(1970,1,1)</f>
        <v>41757.208333333336</v>
      </c>
      <c r="O463" s="12">
        <f>(((M463/60)/60)/24)+DATE(1970,1,1)</f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>E464/D464</f>
        <v>0.30579449152542371</v>
      </c>
      <c r="G464" t="s">
        <v>14</v>
      </c>
      <c r="H464">
        <v>535</v>
      </c>
      <c r="I464" s="8">
        <f>IF(E464=0,0,E464/H464)</f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2">
        <f>(((L464/60)/60)/24)+DATE(1970,1,1)</f>
        <v>41304.25</v>
      </c>
      <c r="O464" s="12">
        <f>(((M464/60)/60)/24)+DATE(1970,1,1)</f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>E465/D465</f>
        <v>1.0816455696202532</v>
      </c>
      <c r="G465" t="s">
        <v>20</v>
      </c>
      <c r="H465">
        <v>2105</v>
      </c>
      <c r="I465" s="8">
        <f>IF(E465=0,0,E465/H465)</f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2">
        <f>(((L465/60)/60)/24)+DATE(1970,1,1)</f>
        <v>41639.25</v>
      </c>
      <c r="O465" s="12">
        <f>(((M465/60)/60)/24)+DATE(1970,1,1)</f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>E466/D466</f>
        <v>1.3345505617977529</v>
      </c>
      <c r="G466" t="s">
        <v>20</v>
      </c>
      <c r="H466">
        <v>2436</v>
      </c>
      <c r="I466" s="8">
        <f>IF(E466=0,0,E466/H466)</f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2">
        <f>(((L466/60)/60)/24)+DATE(1970,1,1)</f>
        <v>43142.25</v>
      </c>
      <c r="O466" s="12">
        <f>(((M466/60)/60)/24)+DATE(1970,1,1)</f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>E467/D467</f>
        <v>1.8785106382978722</v>
      </c>
      <c r="G467" t="s">
        <v>20</v>
      </c>
      <c r="H467">
        <v>80</v>
      </c>
      <c r="I467" s="8">
        <f>IF(E467=0,0,E467/H467)</f>
        <v>110.3625</v>
      </c>
      <c r="J467" t="s">
        <v>21</v>
      </c>
      <c r="K467" t="s">
        <v>22</v>
      </c>
      <c r="L467">
        <v>1517032800</v>
      </c>
      <c r="M467">
        <v>1517810400</v>
      </c>
      <c r="N467" s="12">
        <f>(((L467/60)/60)/24)+DATE(1970,1,1)</f>
        <v>43127.25</v>
      </c>
      <c r="O467" s="12">
        <f>(((M467/60)/60)/24)+DATE(1970,1,1)</f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>E468/D468</f>
        <v>3.32</v>
      </c>
      <c r="G468" t="s">
        <v>20</v>
      </c>
      <c r="H468">
        <v>42</v>
      </c>
      <c r="I468" s="8">
        <f>IF(E468=0,0,E468/H468)</f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2">
        <f>(((L468/60)/60)/24)+DATE(1970,1,1)</f>
        <v>41409.208333333336</v>
      </c>
      <c r="O468" s="12">
        <f>(((M468/60)/60)/24)+DATE(1970,1,1)</f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>E469/D469</f>
        <v>5.7521428571428572</v>
      </c>
      <c r="G469" t="s">
        <v>20</v>
      </c>
      <c r="H469">
        <v>139</v>
      </c>
      <c r="I469" s="8">
        <f>IF(E469=0,0,E469/H469)</f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2">
        <f>(((L469/60)/60)/24)+DATE(1970,1,1)</f>
        <v>42331.25</v>
      </c>
      <c r="O469" s="12">
        <f>(((M469/60)/60)/24)+DATE(1970,1,1)</f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>E470/D470</f>
        <v>0.40500000000000003</v>
      </c>
      <c r="G470" t="s">
        <v>14</v>
      </c>
      <c r="H470">
        <v>16</v>
      </c>
      <c r="I470" s="8">
        <f>IF(E470=0,0,E470/H470)</f>
        <v>101.25</v>
      </c>
      <c r="J470" t="s">
        <v>21</v>
      </c>
      <c r="K470" t="s">
        <v>22</v>
      </c>
      <c r="L470">
        <v>1555218000</v>
      </c>
      <c r="M470">
        <v>1556600400</v>
      </c>
      <c r="N470" s="12">
        <f>(((L470/60)/60)/24)+DATE(1970,1,1)</f>
        <v>43569.208333333328</v>
      </c>
      <c r="O470" s="12">
        <f>(((M470/60)/60)/24)+DATE(1970,1,1)</f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>E471/D471</f>
        <v>1.8442857142857143</v>
      </c>
      <c r="G471" t="s">
        <v>20</v>
      </c>
      <c r="H471">
        <v>159</v>
      </c>
      <c r="I471" s="8">
        <f>IF(E471=0,0,E471/H471)</f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2">
        <f>(((L471/60)/60)/24)+DATE(1970,1,1)</f>
        <v>42142.208333333328</v>
      </c>
      <c r="O471" s="12">
        <f>(((M471/60)/60)/24)+DATE(1970,1,1)</f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>E472/D472</f>
        <v>2.8580555555555556</v>
      </c>
      <c r="G472" t="s">
        <v>20</v>
      </c>
      <c r="H472">
        <v>381</v>
      </c>
      <c r="I472" s="8">
        <f>IF(E472=0,0,E472/H472)</f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2">
        <f>(((L472/60)/60)/24)+DATE(1970,1,1)</f>
        <v>42716.25</v>
      </c>
      <c r="O472" s="12">
        <f>(((M472/60)/60)/24)+DATE(1970,1,1)</f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>E473/D473</f>
        <v>3.19</v>
      </c>
      <c r="G473" t="s">
        <v>20</v>
      </c>
      <c r="H473">
        <v>194</v>
      </c>
      <c r="I473" s="8">
        <f>IF(E473=0,0,E473/H473)</f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2">
        <f>(((L473/60)/60)/24)+DATE(1970,1,1)</f>
        <v>41031.208333333336</v>
      </c>
      <c r="O473" s="12">
        <f>(((M473/60)/60)/24)+DATE(1970,1,1)</f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>E474/D474</f>
        <v>0.39234070221066319</v>
      </c>
      <c r="G474" t="s">
        <v>14</v>
      </c>
      <c r="H474">
        <v>575</v>
      </c>
      <c r="I474" s="8">
        <f>IF(E474=0,0,E474/H474)</f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2">
        <f>(((L474/60)/60)/24)+DATE(1970,1,1)</f>
        <v>43535.208333333328</v>
      </c>
      <c r="O474" s="12">
        <f>(((M474/60)/60)/24)+DATE(1970,1,1)</f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>E475/D475</f>
        <v>1.7814000000000001</v>
      </c>
      <c r="G475" t="s">
        <v>20</v>
      </c>
      <c r="H475">
        <v>106</v>
      </c>
      <c r="I475" s="8">
        <f>IF(E475=0,0,E475/H475)</f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2">
        <f>(((L475/60)/60)/24)+DATE(1970,1,1)</f>
        <v>43277.208333333328</v>
      </c>
      <c r="O475" s="12">
        <f>(((M475/60)/60)/24)+DATE(1970,1,1)</f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>E476/D476</f>
        <v>3.6515</v>
      </c>
      <c r="G476" t="s">
        <v>20</v>
      </c>
      <c r="H476">
        <v>142</v>
      </c>
      <c r="I476" s="8">
        <f>IF(E476=0,0,E476/H476)</f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2">
        <f>(((L476/60)/60)/24)+DATE(1970,1,1)</f>
        <v>41989.25</v>
      </c>
      <c r="O476" s="12">
        <f>(((M476/60)/60)/24)+DATE(1970,1,1)</f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>E477/D477</f>
        <v>1.1394594594594594</v>
      </c>
      <c r="G477" t="s">
        <v>20</v>
      </c>
      <c r="H477">
        <v>211</v>
      </c>
      <c r="I477" s="8">
        <f>IF(E477=0,0,E477/H477)</f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2">
        <f>(((L477/60)/60)/24)+DATE(1970,1,1)</f>
        <v>41450.208333333336</v>
      </c>
      <c r="O477" s="12">
        <f>(((M477/60)/60)/24)+DATE(1970,1,1)</f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>E478/D478</f>
        <v>0.29828720626631855</v>
      </c>
      <c r="G478" t="s">
        <v>14</v>
      </c>
      <c r="H478">
        <v>1120</v>
      </c>
      <c r="I478" s="8">
        <f>IF(E478=0,0,E478/H478)</f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2">
        <f>(((L478/60)/60)/24)+DATE(1970,1,1)</f>
        <v>43322.208333333328</v>
      </c>
      <c r="O478" s="12">
        <f>(((M478/60)/60)/24)+DATE(1970,1,1)</f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>E479/D479</f>
        <v>0.54270588235294115</v>
      </c>
      <c r="G479" t="s">
        <v>14</v>
      </c>
      <c r="H479">
        <v>113</v>
      </c>
      <c r="I479" s="8">
        <f>IF(E479=0,0,E479/H479)</f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2">
        <f>(((L479/60)/60)/24)+DATE(1970,1,1)</f>
        <v>40720.208333333336</v>
      </c>
      <c r="O479" s="12">
        <f>(((M479/60)/60)/24)+DATE(1970,1,1)</f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>E480/D480</f>
        <v>2.3634156976744185</v>
      </c>
      <c r="G480" t="s">
        <v>20</v>
      </c>
      <c r="H480">
        <v>2756</v>
      </c>
      <c r="I480" s="8">
        <f>IF(E480=0,0,E480/H480)</f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2">
        <f>(((L480/60)/60)/24)+DATE(1970,1,1)</f>
        <v>42072.208333333328</v>
      </c>
      <c r="O480" s="12">
        <f>(((M480/60)/60)/24)+DATE(1970,1,1)</f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>E481/D481</f>
        <v>5.1291666666666664</v>
      </c>
      <c r="G481" t="s">
        <v>20</v>
      </c>
      <c r="H481">
        <v>173</v>
      </c>
      <c r="I481" s="8">
        <f>IF(E481=0,0,E481/H481)</f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2">
        <f>(((L481/60)/60)/24)+DATE(1970,1,1)</f>
        <v>42945.208333333328</v>
      </c>
      <c r="O481" s="12">
        <f>(((M481/60)/60)/24)+DATE(1970,1,1)</f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>E482/D482</f>
        <v>1.0065116279069768</v>
      </c>
      <c r="G482" t="s">
        <v>20</v>
      </c>
      <c r="H482">
        <v>87</v>
      </c>
      <c r="I482" s="8">
        <f>IF(E482=0,0,E482/H482)</f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2">
        <f>(((L482/60)/60)/24)+DATE(1970,1,1)</f>
        <v>40248.25</v>
      </c>
      <c r="O482" s="12">
        <f>(((M482/60)/60)/24)+DATE(1970,1,1)</f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>E483/D483</f>
        <v>0.81348423194303154</v>
      </c>
      <c r="G483" t="s">
        <v>14</v>
      </c>
      <c r="H483">
        <v>1538</v>
      </c>
      <c r="I483" s="8">
        <f>IF(E483=0,0,E483/H483)</f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2">
        <f>(((L483/60)/60)/24)+DATE(1970,1,1)</f>
        <v>41913.208333333336</v>
      </c>
      <c r="O483" s="12">
        <f>(((M483/60)/60)/24)+DATE(1970,1,1)</f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>E484/D484</f>
        <v>0.16404761904761905</v>
      </c>
      <c r="G484" t="s">
        <v>14</v>
      </c>
      <c r="H484">
        <v>9</v>
      </c>
      <c r="I484" s="8">
        <f>IF(E484=0,0,E484/H484)</f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2">
        <f>(((L484/60)/60)/24)+DATE(1970,1,1)</f>
        <v>40963.25</v>
      </c>
      <c r="O484" s="12">
        <f>(((M484/60)/60)/24)+DATE(1970,1,1)</f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>E485/D485</f>
        <v>0.52774617067833696</v>
      </c>
      <c r="G485" t="s">
        <v>14</v>
      </c>
      <c r="H485">
        <v>554</v>
      </c>
      <c r="I485" s="8">
        <f>IF(E485=0,0,E485/H485)</f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2">
        <f>(((L485/60)/60)/24)+DATE(1970,1,1)</f>
        <v>43811.25</v>
      </c>
      <c r="O485" s="12">
        <f>(((M485/60)/60)/24)+DATE(1970,1,1)</f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>E486/D486</f>
        <v>2.6020608108108108</v>
      </c>
      <c r="G486" t="s">
        <v>20</v>
      </c>
      <c r="H486">
        <v>1572</v>
      </c>
      <c r="I486" s="8">
        <f>IF(E486=0,0,E486/H486)</f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2">
        <f>(((L486/60)/60)/24)+DATE(1970,1,1)</f>
        <v>41855.208333333336</v>
      </c>
      <c r="O486" s="12">
        <f>(((M486/60)/60)/24)+DATE(1970,1,1)</f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>E487/D487</f>
        <v>0.30732891832229581</v>
      </c>
      <c r="G487" t="s">
        <v>14</v>
      </c>
      <c r="H487">
        <v>648</v>
      </c>
      <c r="I487" s="8">
        <f>IF(E487=0,0,E487/H487)</f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2">
        <f>(((L487/60)/60)/24)+DATE(1970,1,1)</f>
        <v>43626.208333333328</v>
      </c>
      <c r="O487" s="12">
        <f>(((M487/60)/60)/24)+DATE(1970,1,1)</f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>E488/D488</f>
        <v>0.13500000000000001</v>
      </c>
      <c r="G488" t="s">
        <v>14</v>
      </c>
      <c r="H488">
        <v>21</v>
      </c>
      <c r="I488" s="8">
        <f>IF(E488=0,0,E488/H488)</f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2">
        <f>(((L488/60)/60)/24)+DATE(1970,1,1)</f>
        <v>43168.25</v>
      </c>
      <c r="O488" s="12">
        <f>(((M488/60)/60)/24)+DATE(1970,1,1)</f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>E489/D489</f>
        <v>1.7862556663644606</v>
      </c>
      <c r="G489" t="s">
        <v>20</v>
      </c>
      <c r="H489">
        <v>2346</v>
      </c>
      <c r="I489" s="8">
        <f>IF(E489=0,0,E489/H489)</f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2">
        <f>(((L489/60)/60)/24)+DATE(1970,1,1)</f>
        <v>42845.208333333328</v>
      </c>
      <c r="O489" s="12">
        <f>(((M489/60)/60)/24)+DATE(1970,1,1)</f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>E490/D490</f>
        <v>2.2005660377358489</v>
      </c>
      <c r="G490" t="s">
        <v>20</v>
      </c>
      <c r="H490">
        <v>115</v>
      </c>
      <c r="I490" s="8">
        <f>IF(E490=0,0,E490/H490)</f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2">
        <f>(((L490/60)/60)/24)+DATE(1970,1,1)</f>
        <v>42403.25</v>
      </c>
      <c r="O490" s="12">
        <f>(((M490/60)/60)/24)+DATE(1970,1,1)</f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>E491/D491</f>
        <v>1.015108695652174</v>
      </c>
      <c r="G491" t="s">
        <v>20</v>
      </c>
      <c r="H491">
        <v>85</v>
      </c>
      <c r="I491" s="8">
        <f>IF(E491=0,0,E491/H491)</f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2">
        <f>(((L491/60)/60)/24)+DATE(1970,1,1)</f>
        <v>40406.208333333336</v>
      </c>
      <c r="O491" s="12">
        <f>(((M491/60)/60)/24)+DATE(1970,1,1)</f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>E492/D492</f>
        <v>1.915</v>
      </c>
      <c r="G492" t="s">
        <v>20</v>
      </c>
      <c r="H492">
        <v>144</v>
      </c>
      <c r="I492" s="8">
        <f>IF(E492=0,0,E492/H492)</f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2">
        <f>(((L492/60)/60)/24)+DATE(1970,1,1)</f>
        <v>43786.25</v>
      </c>
      <c r="O492" s="12">
        <f>(((M492/60)/60)/24)+DATE(1970,1,1)</f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>E493/D493</f>
        <v>3.0534683098591549</v>
      </c>
      <c r="G493" t="s">
        <v>20</v>
      </c>
      <c r="H493">
        <v>2443</v>
      </c>
      <c r="I493" s="8">
        <f>IF(E493=0,0,E493/H493)</f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2">
        <f>(((L493/60)/60)/24)+DATE(1970,1,1)</f>
        <v>41456.208333333336</v>
      </c>
      <c r="O493" s="12">
        <f>(((M493/60)/60)/24)+DATE(1970,1,1)</f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>E494/D494</f>
        <v>0.23995287958115183</v>
      </c>
      <c r="G494" t="s">
        <v>74</v>
      </c>
      <c r="H494">
        <v>595</v>
      </c>
      <c r="I494" s="8">
        <f>IF(E494=0,0,E494/H494)</f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2">
        <f>(((L494/60)/60)/24)+DATE(1970,1,1)</f>
        <v>40336.208333333336</v>
      </c>
      <c r="O494" s="12">
        <f>(((M494/60)/60)/24)+DATE(1970,1,1)</f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>E495/D495</f>
        <v>7.2377777777777776</v>
      </c>
      <c r="G495" t="s">
        <v>20</v>
      </c>
      <c r="H495">
        <v>64</v>
      </c>
      <c r="I495" s="8">
        <f>IF(E495=0,0,E495/H495)</f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2">
        <f>(((L495/60)/60)/24)+DATE(1970,1,1)</f>
        <v>43645.208333333328</v>
      </c>
      <c r="O495" s="12">
        <f>(((M495/60)/60)/24)+DATE(1970,1,1)</f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>E496/D496</f>
        <v>5.4736000000000002</v>
      </c>
      <c r="G496" t="s">
        <v>20</v>
      </c>
      <c r="H496">
        <v>268</v>
      </c>
      <c r="I496" s="8">
        <f>IF(E496=0,0,E496/H496)</f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2">
        <f>(((L496/60)/60)/24)+DATE(1970,1,1)</f>
        <v>40990.208333333336</v>
      </c>
      <c r="O496" s="12">
        <f>(((M496/60)/60)/24)+DATE(1970,1,1)</f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>E497/D497</f>
        <v>4.1449999999999996</v>
      </c>
      <c r="G497" t="s">
        <v>20</v>
      </c>
      <c r="H497">
        <v>195</v>
      </c>
      <c r="I497" s="8">
        <f>IF(E497=0,0,E497/H497)</f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2">
        <f>(((L497/60)/60)/24)+DATE(1970,1,1)</f>
        <v>41800.208333333336</v>
      </c>
      <c r="O497" s="12">
        <f>(((M497/60)/60)/24)+DATE(1970,1,1)</f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>E498/D498</f>
        <v>9.0696409140369975E-3</v>
      </c>
      <c r="G498" t="s">
        <v>14</v>
      </c>
      <c r="H498">
        <v>54</v>
      </c>
      <c r="I498" s="8">
        <f>IF(E498=0,0,E498/H498)</f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2">
        <f>(((L498/60)/60)/24)+DATE(1970,1,1)</f>
        <v>42876.208333333328</v>
      </c>
      <c r="O498" s="12">
        <f>(((M498/60)/60)/24)+DATE(1970,1,1)</f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>E499/D499</f>
        <v>0.34173469387755101</v>
      </c>
      <c r="G499" t="s">
        <v>14</v>
      </c>
      <c r="H499">
        <v>120</v>
      </c>
      <c r="I499" s="8">
        <f>IF(E499=0,0,E499/H499)</f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2">
        <f>(((L499/60)/60)/24)+DATE(1970,1,1)</f>
        <v>42724.25</v>
      </c>
      <c r="O499" s="12">
        <f>(((M499/60)/60)/24)+DATE(1970,1,1)</f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>E500/D500</f>
        <v>0.239488107549121</v>
      </c>
      <c r="G500" t="s">
        <v>14</v>
      </c>
      <c r="H500">
        <v>579</v>
      </c>
      <c r="I500" s="8">
        <f>IF(E500=0,0,E500/H500)</f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2">
        <f>(((L500/60)/60)/24)+DATE(1970,1,1)</f>
        <v>42005.25</v>
      </c>
      <c r="O500" s="12">
        <f>(((M500/60)/60)/24)+DATE(1970,1,1)</f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>E501/D501</f>
        <v>0.48072649572649573</v>
      </c>
      <c r="G501" t="s">
        <v>14</v>
      </c>
      <c r="H501">
        <v>2072</v>
      </c>
      <c r="I501" s="8">
        <f>IF(E501=0,0,E501/H501)</f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2">
        <f>(((L501/60)/60)/24)+DATE(1970,1,1)</f>
        <v>42444.208333333328</v>
      </c>
      <c r="O501" s="12">
        <f>(((M501/60)/60)/24)+DATE(1970,1,1)</f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>E502/D502</f>
        <v>0</v>
      </c>
      <c r="G502" t="s">
        <v>14</v>
      </c>
      <c r="H502">
        <v>0</v>
      </c>
      <c r="I502" s="8">
        <f>IF(E502=0,0,E502/H502)</f>
        <v>0</v>
      </c>
      <c r="J502" t="s">
        <v>21</v>
      </c>
      <c r="K502" t="s">
        <v>22</v>
      </c>
      <c r="L502">
        <v>1367384400</v>
      </c>
      <c r="M502">
        <v>1369803600</v>
      </c>
      <c r="N502" s="12">
        <f>(((L502/60)/60)/24)+DATE(1970,1,1)</f>
        <v>41395.208333333336</v>
      </c>
      <c r="O502" s="12">
        <f>(((M502/60)/60)/24)+DATE(1970,1,1)</f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>E503/D503</f>
        <v>0.70145182291666663</v>
      </c>
      <c r="G503" t="s">
        <v>14</v>
      </c>
      <c r="H503">
        <v>1796</v>
      </c>
      <c r="I503" s="8">
        <f>IF(E503=0,0,E503/H503)</f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2">
        <f>(((L503/60)/60)/24)+DATE(1970,1,1)</f>
        <v>41345.208333333336</v>
      </c>
      <c r="O503" s="12">
        <f>(((M503/60)/60)/24)+DATE(1970,1,1)</f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>E504/D504</f>
        <v>5.2992307692307694</v>
      </c>
      <c r="G504" t="s">
        <v>20</v>
      </c>
      <c r="H504">
        <v>186</v>
      </c>
      <c r="I504" s="8">
        <f>IF(E504=0,0,E504/H504)</f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2">
        <f>(((L504/60)/60)/24)+DATE(1970,1,1)</f>
        <v>41117.208333333336</v>
      </c>
      <c r="O504" s="12">
        <f>(((M504/60)/60)/24)+DATE(1970,1,1)</f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>E505/D505</f>
        <v>1.8032549019607844</v>
      </c>
      <c r="G505" t="s">
        <v>20</v>
      </c>
      <c r="H505">
        <v>460</v>
      </c>
      <c r="I505" s="8">
        <f>IF(E505=0,0,E505/H505)</f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2">
        <f>(((L505/60)/60)/24)+DATE(1970,1,1)</f>
        <v>42186.208333333328</v>
      </c>
      <c r="O505" s="12">
        <f>(((M505/60)/60)/24)+DATE(1970,1,1)</f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>E506/D506</f>
        <v>0.92320000000000002</v>
      </c>
      <c r="G506" t="s">
        <v>14</v>
      </c>
      <c r="H506">
        <v>62</v>
      </c>
      <c r="I506" s="8">
        <f>IF(E506=0,0,E506/H506)</f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2">
        <f>(((L506/60)/60)/24)+DATE(1970,1,1)</f>
        <v>42142.208333333328</v>
      </c>
      <c r="O506" s="12">
        <f>(((M506/60)/60)/24)+DATE(1970,1,1)</f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>E507/D507</f>
        <v>0.13901001112347053</v>
      </c>
      <c r="G507" t="s">
        <v>14</v>
      </c>
      <c r="H507">
        <v>347</v>
      </c>
      <c r="I507" s="8">
        <f>IF(E507=0,0,E507/H507)</f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2">
        <f>(((L507/60)/60)/24)+DATE(1970,1,1)</f>
        <v>41341.25</v>
      </c>
      <c r="O507" s="12">
        <f>(((M507/60)/60)/24)+DATE(1970,1,1)</f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>E508/D508</f>
        <v>9.2707777777777771</v>
      </c>
      <c r="G508" t="s">
        <v>20</v>
      </c>
      <c r="H508">
        <v>2528</v>
      </c>
      <c r="I508" s="8">
        <f>IF(E508=0,0,E508/H508)</f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2">
        <f>(((L508/60)/60)/24)+DATE(1970,1,1)</f>
        <v>43062.25</v>
      </c>
      <c r="O508" s="12">
        <f>(((M508/60)/60)/24)+DATE(1970,1,1)</f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>E509/D509</f>
        <v>0.39857142857142858</v>
      </c>
      <c r="G509" t="s">
        <v>14</v>
      </c>
      <c r="H509">
        <v>19</v>
      </c>
      <c r="I509" s="8">
        <f>IF(E509=0,0,E509/H509)</f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2">
        <f>(((L509/60)/60)/24)+DATE(1970,1,1)</f>
        <v>41373.208333333336</v>
      </c>
      <c r="O509" s="12">
        <f>(((M509/60)/60)/24)+DATE(1970,1,1)</f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>E510/D510</f>
        <v>1.1222929936305732</v>
      </c>
      <c r="G510" t="s">
        <v>20</v>
      </c>
      <c r="H510">
        <v>3657</v>
      </c>
      <c r="I510" s="8">
        <f>IF(E510=0,0,E510/H510)</f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2">
        <f>(((L510/60)/60)/24)+DATE(1970,1,1)</f>
        <v>43310.208333333328</v>
      </c>
      <c r="O510" s="12">
        <f>(((M510/60)/60)/24)+DATE(1970,1,1)</f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>E511/D511</f>
        <v>0.70925816023738875</v>
      </c>
      <c r="G511" t="s">
        <v>14</v>
      </c>
      <c r="H511">
        <v>1258</v>
      </c>
      <c r="I511" s="8">
        <f>IF(E511=0,0,E511/H511)</f>
        <v>95</v>
      </c>
      <c r="J511" t="s">
        <v>21</v>
      </c>
      <c r="K511" t="s">
        <v>22</v>
      </c>
      <c r="L511">
        <v>1336194000</v>
      </c>
      <c r="M511">
        <v>1337058000</v>
      </c>
      <c r="N511" s="12">
        <f>(((L511/60)/60)/24)+DATE(1970,1,1)</f>
        <v>41034.208333333336</v>
      </c>
      <c r="O511" s="12">
        <f>(((M511/60)/60)/24)+DATE(1970,1,1)</f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>E512/D512</f>
        <v>1.1908974358974358</v>
      </c>
      <c r="G512" t="s">
        <v>20</v>
      </c>
      <c r="H512">
        <v>131</v>
      </c>
      <c r="I512" s="8">
        <f>IF(E512=0,0,E512/H512)</f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2">
        <f>(((L512/60)/60)/24)+DATE(1970,1,1)</f>
        <v>43251.208333333328</v>
      </c>
      <c r="O512" s="12">
        <f>(((M512/60)/60)/24)+DATE(1970,1,1)</f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>E513/D513</f>
        <v>0.24017591339648173</v>
      </c>
      <c r="G513" t="s">
        <v>14</v>
      </c>
      <c r="H513">
        <v>362</v>
      </c>
      <c r="I513" s="8">
        <f>IF(E513=0,0,E513/H513)</f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2">
        <f>(((L513/60)/60)/24)+DATE(1970,1,1)</f>
        <v>43671.208333333328</v>
      </c>
      <c r="O513" s="12">
        <f>(((M513/60)/60)/24)+DATE(1970,1,1)</f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>E514/D514</f>
        <v>1.3931868131868133</v>
      </c>
      <c r="G514" t="s">
        <v>20</v>
      </c>
      <c r="H514">
        <v>239</v>
      </c>
      <c r="I514" s="8">
        <f>IF(E514=0,0,E514/H514)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2">
        <f>(((L514/60)/60)/24)+DATE(1970,1,1)</f>
        <v>41825.208333333336</v>
      </c>
      <c r="O514" s="12">
        <f>(((M514/60)/60)/24)+DATE(1970,1,1)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>E515/D515</f>
        <v>0.39277108433734942</v>
      </c>
      <c r="G515" t="s">
        <v>74</v>
      </c>
      <c r="H515">
        <v>35</v>
      </c>
      <c r="I515" s="8">
        <f>IF(E515=0,0,E515/H515)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2">
        <f>(((L515/60)/60)/24)+DATE(1970,1,1)</f>
        <v>40430.208333333336</v>
      </c>
      <c r="O515" s="12">
        <f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>E516/D516</f>
        <v>0.22439077144917088</v>
      </c>
      <c r="G516" t="s">
        <v>74</v>
      </c>
      <c r="H516">
        <v>528</v>
      </c>
      <c r="I516" s="8">
        <f>IF(E516=0,0,E516/H516)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2">
        <f>(((L516/60)/60)/24)+DATE(1970,1,1)</f>
        <v>41614.25</v>
      </c>
      <c r="O516" s="12">
        <f>(((M516/60)/60)/24)+DATE(1970,1,1)</f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>E517/D517</f>
        <v>0.55779069767441858</v>
      </c>
      <c r="G517" t="s">
        <v>14</v>
      </c>
      <c r="H517">
        <v>133</v>
      </c>
      <c r="I517" s="8">
        <f>IF(E517=0,0,E517/H517)</f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2">
        <f>(((L517/60)/60)/24)+DATE(1970,1,1)</f>
        <v>40900.25</v>
      </c>
      <c r="O517" s="12">
        <f>(((M517/60)/60)/24)+DATE(1970,1,1)</f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>E518/D518</f>
        <v>0.42523125996810207</v>
      </c>
      <c r="G518" t="s">
        <v>14</v>
      </c>
      <c r="H518">
        <v>846</v>
      </c>
      <c r="I518" s="8">
        <f>IF(E518=0,0,E518/H518)</f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2">
        <f>(((L518/60)/60)/24)+DATE(1970,1,1)</f>
        <v>40396.208333333336</v>
      </c>
      <c r="O518" s="12">
        <f>(((M518/60)/60)/24)+DATE(1970,1,1)</f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>E519/D519</f>
        <v>1.1200000000000001</v>
      </c>
      <c r="G519" t="s">
        <v>20</v>
      </c>
      <c r="H519">
        <v>78</v>
      </c>
      <c r="I519" s="8">
        <f>IF(E519=0,0,E519/H519)</f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2">
        <f>(((L519/60)/60)/24)+DATE(1970,1,1)</f>
        <v>42860.208333333328</v>
      </c>
      <c r="O519" s="12">
        <f>(((M519/60)/60)/24)+DATE(1970,1,1)</f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>E520/D520</f>
        <v>7.0681818181818179E-2</v>
      </c>
      <c r="G520" t="s">
        <v>14</v>
      </c>
      <c r="H520">
        <v>10</v>
      </c>
      <c r="I520" s="8">
        <f>IF(E520=0,0,E520/H520)</f>
        <v>62.2</v>
      </c>
      <c r="J520" t="s">
        <v>21</v>
      </c>
      <c r="K520" t="s">
        <v>22</v>
      </c>
      <c r="L520">
        <v>1519365600</v>
      </c>
      <c r="M520">
        <v>1519538400</v>
      </c>
      <c r="N520" s="12">
        <f>(((L520/60)/60)/24)+DATE(1970,1,1)</f>
        <v>43154.25</v>
      </c>
      <c r="O520" s="12">
        <f>(((M520/60)/60)/24)+DATE(1970,1,1)</f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>E521/D521</f>
        <v>1.0174563871693867</v>
      </c>
      <c r="G521" t="s">
        <v>20</v>
      </c>
      <c r="H521">
        <v>1773</v>
      </c>
      <c r="I521" s="8">
        <f>IF(E521=0,0,E521/H521)</f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2">
        <f>(((L521/60)/60)/24)+DATE(1970,1,1)</f>
        <v>42012.25</v>
      </c>
      <c r="O521" s="12">
        <f>(((M521/60)/60)/24)+DATE(1970,1,1)</f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>E522/D522</f>
        <v>4.2575000000000003</v>
      </c>
      <c r="G522" t="s">
        <v>20</v>
      </c>
      <c r="H522">
        <v>32</v>
      </c>
      <c r="I522" s="8">
        <f>IF(E522=0,0,E522/H522)</f>
        <v>106.4375</v>
      </c>
      <c r="J522" t="s">
        <v>21</v>
      </c>
      <c r="K522" t="s">
        <v>22</v>
      </c>
      <c r="L522">
        <v>1555650000</v>
      </c>
      <c r="M522">
        <v>1555909200</v>
      </c>
      <c r="N522" s="12">
        <f>(((L522/60)/60)/24)+DATE(1970,1,1)</f>
        <v>43574.208333333328</v>
      </c>
      <c r="O522" s="12">
        <f>(((M522/60)/60)/24)+DATE(1970,1,1)</f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>E523/D523</f>
        <v>1.4553947368421052</v>
      </c>
      <c r="G523" t="s">
        <v>20</v>
      </c>
      <c r="H523">
        <v>369</v>
      </c>
      <c r="I523" s="8">
        <f>IF(E523=0,0,E523/H523)</f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2">
        <f>(((L523/60)/60)/24)+DATE(1970,1,1)</f>
        <v>42605.208333333328</v>
      </c>
      <c r="O523" s="12">
        <f>(((M523/60)/60)/24)+DATE(1970,1,1)</f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>E524/D524</f>
        <v>0.32453465346534655</v>
      </c>
      <c r="G524" t="s">
        <v>14</v>
      </c>
      <c r="H524">
        <v>191</v>
      </c>
      <c r="I524" s="8">
        <f>IF(E524=0,0,E524/H524)</f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2">
        <f>(((L524/60)/60)/24)+DATE(1970,1,1)</f>
        <v>41093.208333333336</v>
      </c>
      <c r="O524" s="12">
        <f>(((M524/60)/60)/24)+DATE(1970,1,1)</f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>E525/D525</f>
        <v>7.003333333333333</v>
      </c>
      <c r="G525" t="s">
        <v>20</v>
      </c>
      <c r="H525">
        <v>89</v>
      </c>
      <c r="I525" s="8">
        <f>IF(E525=0,0,E525/H525)</f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2">
        <f>(((L525/60)/60)/24)+DATE(1970,1,1)</f>
        <v>40241.25</v>
      </c>
      <c r="O525" s="12">
        <f>(((M525/60)/60)/24)+DATE(1970,1,1)</f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>E526/D526</f>
        <v>0.83904860392967939</v>
      </c>
      <c r="G526" t="s">
        <v>14</v>
      </c>
      <c r="H526">
        <v>1979</v>
      </c>
      <c r="I526" s="8">
        <f>IF(E526=0,0,E526/H526)</f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2">
        <f>(((L526/60)/60)/24)+DATE(1970,1,1)</f>
        <v>40294.208333333336</v>
      </c>
      <c r="O526" s="12">
        <f>(((M526/60)/60)/24)+DATE(1970,1,1)</f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>E527/D527</f>
        <v>0.84190476190476193</v>
      </c>
      <c r="G527" t="s">
        <v>14</v>
      </c>
      <c r="H527">
        <v>63</v>
      </c>
      <c r="I527" s="8">
        <f>IF(E527=0,0,E527/H527)</f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2">
        <f>(((L527/60)/60)/24)+DATE(1970,1,1)</f>
        <v>40505.25</v>
      </c>
      <c r="O527" s="12">
        <f>(((M527/60)/60)/24)+DATE(1970,1,1)</f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>E528/D528</f>
        <v>1.5595180722891566</v>
      </c>
      <c r="G528" t="s">
        <v>20</v>
      </c>
      <c r="H528">
        <v>147</v>
      </c>
      <c r="I528" s="8">
        <f>IF(E528=0,0,E528/H528)</f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2">
        <f>(((L528/60)/60)/24)+DATE(1970,1,1)</f>
        <v>42364.25</v>
      </c>
      <c r="O528" s="12">
        <f>(((M528/60)/60)/24)+DATE(1970,1,1)</f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>E529/D529</f>
        <v>0.99619450317124736</v>
      </c>
      <c r="G529" t="s">
        <v>14</v>
      </c>
      <c r="H529">
        <v>6080</v>
      </c>
      <c r="I529" s="8">
        <f>IF(E529=0,0,E529/H529)</f>
        <v>31</v>
      </c>
      <c r="J529" t="s">
        <v>15</v>
      </c>
      <c r="K529" t="s">
        <v>16</v>
      </c>
      <c r="L529">
        <v>1454652000</v>
      </c>
      <c r="M529">
        <v>1457762400</v>
      </c>
      <c r="N529" s="12">
        <f>(((L529/60)/60)/24)+DATE(1970,1,1)</f>
        <v>42405.25</v>
      </c>
      <c r="O529" s="12">
        <f>(((M529/60)/60)/24)+DATE(1970,1,1)</f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>E530/D530</f>
        <v>0.80300000000000005</v>
      </c>
      <c r="G530" t="s">
        <v>14</v>
      </c>
      <c r="H530">
        <v>80</v>
      </c>
      <c r="I530" s="8">
        <f>IF(E530=0,0,E530/H530)</f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2">
        <f>(((L530/60)/60)/24)+DATE(1970,1,1)</f>
        <v>41601.25</v>
      </c>
      <c r="O530" s="12">
        <f>(((M530/60)/60)/24)+DATE(1970,1,1)</f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>E531/D531</f>
        <v>0.11254901960784314</v>
      </c>
      <c r="G531" t="s">
        <v>14</v>
      </c>
      <c r="H531">
        <v>9</v>
      </c>
      <c r="I531" s="8">
        <f>IF(E531=0,0,E531/H531)</f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2">
        <f>(((L531/60)/60)/24)+DATE(1970,1,1)</f>
        <v>41769.208333333336</v>
      </c>
      <c r="O531" s="12">
        <f>(((M531/60)/60)/24)+DATE(1970,1,1)</f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>E532/D532</f>
        <v>0.91740952380952379</v>
      </c>
      <c r="G532" t="s">
        <v>14</v>
      </c>
      <c r="H532">
        <v>1784</v>
      </c>
      <c r="I532" s="8">
        <f>IF(E532=0,0,E532/H532)</f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2">
        <f>(((L532/60)/60)/24)+DATE(1970,1,1)</f>
        <v>40421.208333333336</v>
      </c>
      <c r="O532" s="12">
        <f>(((M532/60)/60)/24)+DATE(1970,1,1)</f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>E533/D533</f>
        <v>0.95521156936261387</v>
      </c>
      <c r="G533" t="s">
        <v>47</v>
      </c>
      <c r="H533">
        <v>3640</v>
      </c>
      <c r="I533" s="8">
        <f>IF(E533=0,0,E533/H533)</f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2">
        <f>(((L533/60)/60)/24)+DATE(1970,1,1)</f>
        <v>41589.25</v>
      </c>
      <c r="O533" s="12">
        <f>(((M533/60)/60)/24)+DATE(1970,1,1)</f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>E534/D534</f>
        <v>5.0287499999999996</v>
      </c>
      <c r="G534" t="s">
        <v>20</v>
      </c>
      <c r="H534">
        <v>126</v>
      </c>
      <c r="I534" s="8">
        <f>IF(E534=0,0,E534/H534)</f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2">
        <f>(((L534/60)/60)/24)+DATE(1970,1,1)</f>
        <v>43125.25</v>
      </c>
      <c r="O534" s="12">
        <f>(((M534/60)/60)/24)+DATE(1970,1,1)</f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>E535/D535</f>
        <v>1.5924394463667819</v>
      </c>
      <c r="G535" t="s">
        <v>20</v>
      </c>
      <c r="H535">
        <v>2218</v>
      </c>
      <c r="I535" s="8">
        <f>IF(E535=0,0,E535/H535)</f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2">
        <f>(((L535/60)/60)/24)+DATE(1970,1,1)</f>
        <v>41479.208333333336</v>
      </c>
      <c r="O535" s="12">
        <f>(((M535/60)/60)/24)+DATE(1970,1,1)</f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>E536/D536</f>
        <v>0.15022446689113356</v>
      </c>
      <c r="G536" t="s">
        <v>14</v>
      </c>
      <c r="H536">
        <v>243</v>
      </c>
      <c r="I536" s="8">
        <f>IF(E536=0,0,E536/H536)</f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2">
        <f>(((L536/60)/60)/24)+DATE(1970,1,1)</f>
        <v>43329.208333333328</v>
      </c>
      <c r="O536" s="12">
        <f>(((M536/60)/60)/24)+DATE(1970,1,1)</f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>E537/D537</f>
        <v>4.820384615384615</v>
      </c>
      <c r="G537" t="s">
        <v>20</v>
      </c>
      <c r="H537">
        <v>202</v>
      </c>
      <c r="I537" s="8">
        <f>IF(E537=0,0,E537/H537)</f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2">
        <f>(((L537/60)/60)/24)+DATE(1970,1,1)</f>
        <v>43259.208333333328</v>
      </c>
      <c r="O537" s="12">
        <f>(((M537/60)/60)/24)+DATE(1970,1,1)</f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>E538/D538</f>
        <v>1.4996938775510205</v>
      </c>
      <c r="G538" t="s">
        <v>20</v>
      </c>
      <c r="H538">
        <v>140</v>
      </c>
      <c r="I538" s="8">
        <f>IF(E538=0,0,E538/H538)</f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2">
        <f>(((L538/60)/60)/24)+DATE(1970,1,1)</f>
        <v>40414.208333333336</v>
      </c>
      <c r="O538" s="12">
        <f>(((M538/60)/60)/24)+DATE(1970,1,1)</f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>E539/D539</f>
        <v>1.1722156398104266</v>
      </c>
      <c r="G539" t="s">
        <v>20</v>
      </c>
      <c r="H539">
        <v>1052</v>
      </c>
      <c r="I539" s="8">
        <f>IF(E539=0,0,E539/H539)</f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2">
        <f>(((L539/60)/60)/24)+DATE(1970,1,1)</f>
        <v>43342.208333333328</v>
      </c>
      <c r="O539" s="12">
        <f>(((M539/60)/60)/24)+DATE(1970,1,1)</f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>E540/D540</f>
        <v>0.37695968274950431</v>
      </c>
      <c r="G540" t="s">
        <v>14</v>
      </c>
      <c r="H540">
        <v>1296</v>
      </c>
      <c r="I540" s="8">
        <f>IF(E540=0,0,E540/H540)</f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2">
        <f>(((L540/60)/60)/24)+DATE(1970,1,1)</f>
        <v>41539.208333333336</v>
      </c>
      <c r="O540" s="12">
        <f>(((M540/60)/60)/24)+DATE(1970,1,1)</f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>E541/D541</f>
        <v>0.72653061224489801</v>
      </c>
      <c r="G541" t="s">
        <v>14</v>
      </c>
      <c r="H541">
        <v>77</v>
      </c>
      <c r="I541" s="8">
        <f>IF(E541=0,0,E541/H541)</f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2">
        <f>(((L541/60)/60)/24)+DATE(1970,1,1)</f>
        <v>43647.208333333328</v>
      </c>
      <c r="O541" s="12">
        <f>(((M541/60)/60)/24)+DATE(1970,1,1)</f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>E542/D542</f>
        <v>2.6598113207547169</v>
      </c>
      <c r="G542" t="s">
        <v>20</v>
      </c>
      <c r="H542">
        <v>247</v>
      </c>
      <c r="I542" s="8">
        <f>IF(E542=0,0,E542/H542)</f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2">
        <f>(((L542/60)/60)/24)+DATE(1970,1,1)</f>
        <v>43225.208333333328</v>
      </c>
      <c r="O542" s="12">
        <f>(((M542/60)/60)/24)+DATE(1970,1,1)</f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>E543/D543</f>
        <v>0.24205617977528091</v>
      </c>
      <c r="G543" t="s">
        <v>14</v>
      </c>
      <c r="H543">
        <v>395</v>
      </c>
      <c r="I543" s="8">
        <f>IF(E543=0,0,E543/H543)</f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2">
        <f>(((L543/60)/60)/24)+DATE(1970,1,1)</f>
        <v>42165.208333333328</v>
      </c>
      <c r="O543" s="12">
        <f>(((M543/60)/60)/24)+DATE(1970,1,1)</f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>E544/D544</f>
        <v>2.5064935064935064E-2</v>
      </c>
      <c r="G544" t="s">
        <v>14</v>
      </c>
      <c r="H544">
        <v>49</v>
      </c>
      <c r="I544" s="8">
        <f>IF(E544=0,0,E544/H544)</f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2">
        <f>(((L544/60)/60)/24)+DATE(1970,1,1)</f>
        <v>42391.25</v>
      </c>
      <c r="O544" s="12">
        <f>(((M544/60)/60)/24)+DATE(1970,1,1)</f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>E545/D545</f>
        <v>0.1632979976442874</v>
      </c>
      <c r="G545" t="s">
        <v>14</v>
      </c>
      <c r="H545">
        <v>180</v>
      </c>
      <c r="I545" s="8">
        <f>IF(E545=0,0,E545/H545)</f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2">
        <f>(((L545/60)/60)/24)+DATE(1970,1,1)</f>
        <v>41528.208333333336</v>
      </c>
      <c r="O545" s="12">
        <f>(((M545/60)/60)/24)+DATE(1970,1,1)</f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>E546/D546</f>
        <v>2.7650000000000001</v>
      </c>
      <c r="G546" t="s">
        <v>20</v>
      </c>
      <c r="H546">
        <v>84</v>
      </c>
      <c r="I546" s="8">
        <f>IF(E546=0,0,E546/H546)</f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2">
        <f>(((L546/60)/60)/24)+DATE(1970,1,1)</f>
        <v>42377.25</v>
      </c>
      <c r="O546" s="12">
        <f>(((M546/60)/60)/24)+DATE(1970,1,1)</f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>E547/D547</f>
        <v>0.88803571428571426</v>
      </c>
      <c r="G547" t="s">
        <v>14</v>
      </c>
      <c r="H547">
        <v>2690</v>
      </c>
      <c r="I547" s="8">
        <f>IF(E547=0,0,E547/H547)</f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2">
        <f>(((L547/60)/60)/24)+DATE(1970,1,1)</f>
        <v>43824.25</v>
      </c>
      <c r="O547" s="12">
        <f>(((M547/60)/60)/24)+DATE(1970,1,1)</f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>E548/D548</f>
        <v>1.6357142857142857</v>
      </c>
      <c r="G548" t="s">
        <v>20</v>
      </c>
      <c r="H548">
        <v>88</v>
      </c>
      <c r="I548" s="8">
        <f>IF(E548=0,0,E548/H548)</f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2">
        <f>(((L548/60)/60)/24)+DATE(1970,1,1)</f>
        <v>43360.208333333328</v>
      </c>
      <c r="O548" s="12">
        <f>(((M548/60)/60)/24)+DATE(1970,1,1)</f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>E549/D549</f>
        <v>9.69</v>
      </c>
      <c r="G549" t="s">
        <v>20</v>
      </c>
      <c r="H549">
        <v>156</v>
      </c>
      <c r="I549" s="8">
        <f>IF(E549=0,0,E549/H549)</f>
        <v>80.75</v>
      </c>
      <c r="J549" t="s">
        <v>21</v>
      </c>
      <c r="K549" t="s">
        <v>22</v>
      </c>
      <c r="L549">
        <v>1422165600</v>
      </c>
      <c r="M549">
        <v>1423202400</v>
      </c>
      <c r="N549" s="12">
        <f>(((L549/60)/60)/24)+DATE(1970,1,1)</f>
        <v>42029.25</v>
      </c>
      <c r="O549" s="12">
        <f>(((M549/60)/60)/24)+DATE(1970,1,1)</f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>E550/D550</f>
        <v>2.7091376701966716</v>
      </c>
      <c r="G550" t="s">
        <v>20</v>
      </c>
      <c r="H550">
        <v>2985</v>
      </c>
      <c r="I550" s="8">
        <f>IF(E550=0,0,E550/H550)</f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2">
        <f>(((L550/60)/60)/24)+DATE(1970,1,1)</f>
        <v>42461.208333333328</v>
      </c>
      <c r="O550" s="12">
        <f>(((M550/60)/60)/24)+DATE(1970,1,1)</f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>E551/D551</f>
        <v>2.8421355932203389</v>
      </c>
      <c r="G551" t="s">
        <v>20</v>
      </c>
      <c r="H551">
        <v>762</v>
      </c>
      <c r="I551" s="8">
        <f>IF(E551=0,0,E551/H551)</f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2">
        <f>(((L551/60)/60)/24)+DATE(1970,1,1)</f>
        <v>41422.208333333336</v>
      </c>
      <c r="O551" s="12">
        <f>(((M551/60)/60)/24)+DATE(1970,1,1)</f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>E552/D552</f>
        <v>0.04</v>
      </c>
      <c r="G552" t="s">
        <v>74</v>
      </c>
      <c r="H552">
        <v>1</v>
      </c>
      <c r="I552" s="8">
        <f>IF(E552=0,0,E552/H552)</f>
        <v>4</v>
      </c>
      <c r="J552" t="s">
        <v>98</v>
      </c>
      <c r="K552" t="s">
        <v>99</v>
      </c>
      <c r="L552">
        <v>1330495200</v>
      </c>
      <c r="M552">
        <v>1332306000</v>
      </c>
      <c r="N552" s="12">
        <f>(((L552/60)/60)/24)+DATE(1970,1,1)</f>
        <v>40968.25</v>
      </c>
      <c r="O552" s="12">
        <f>(((M552/60)/60)/24)+DATE(1970,1,1)</f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>E553/D553</f>
        <v>0.58632981676846196</v>
      </c>
      <c r="G553" t="s">
        <v>14</v>
      </c>
      <c r="H553">
        <v>2779</v>
      </c>
      <c r="I553" s="8">
        <f>IF(E553=0,0,E553/H553)</f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2">
        <f>(((L553/60)/60)/24)+DATE(1970,1,1)</f>
        <v>41993.25</v>
      </c>
      <c r="O553" s="12">
        <f>(((M553/60)/60)/24)+DATE(1970,1,1)</f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>E554/D554</f>
        <v>0.98511111111111116</v>
      </c>
      <c r="G554" t="s">
        <v>14</v>
      </c>
      <c r="H554">
        <v>92</v>
      </c>
      <c r="I554" s="8">
        <f>IF(E554=0,0,E554/H554)</f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2">
        <f>(((L554/60)/60)/24)+DATE(1970,1,1)</f>
        <v>42700.25</v>
      </c>
      <c r="O554" s="12">
        <f>(((M554/60)/60)/24)+DATE(1970,1,1)</f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>E555/D555</f>
        <v>0.43975381008206332</v>
      </c>
      <c r="G555" t="s">
        <v>14</v>
      </c>
      <c r="H555">
        <v>1028</v>
      </c>
      <c r="I555" s="8">
        <f>IF(E555=0,0,E555/H555)</f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2">
        <f>(((L555/60)/60)/24)+DATE(1970,1,1)</f>
        <v>40545.25</v>
      </c>
      <c r="O555" s="12">
        <f>(((M555/60)/60)/24)+DATE(1970,1,1)</f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>E556/D556</f>
        <v>1.5166315789473683</v>
      </c>
      <c r="G556" t="s">
        <v>20</v>
      </c>
      <c r="H556">
        <v>554</v>
      </c>
      <c r="I556" s="8">
        <f>IF(E556=0,0,E556/H556)</f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2">
        <f>(((L556/60)/60)/24)+DATE(1970,1,1)</f>
        <v>42723.25</v>
      </c>
      <c r="O556" s="12">
        <f>(((M556/60)/60)/24)+DATE(1970,1,1)</f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>E557/D557</f>
        <v>2.2363492063492063</v>
      </c>
      <c r="G557" t="s">
        <v>20</v>
      </c>
      <c r="H557">
        <v>135</v>
      </c>
      <c r="I557" s="8">
        <f>IF(E557=0,0,E557/H557)</f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2">
        <f>(((L557/60)/60)/24)+DATE(1970,1,1)</f>
        <v>41731.208333333336</v>
      </c>
      <c r="O557" s="12">
        <f>(((M557/60)/60)/24)+DATE(1970,1,1)</f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>E558/D558</f>
        <v>2.3975</v>
      </c>
      <c r="G558" t="s">
        <v>20</v>
      </c>
      <c r="H558">
        <v>122</v>
      </c>
      <c r="I558" s="8">
        <f>IF(E558=0,0,E558/H558)</f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2">
        <f>(((L558/60)/60)/24)+DATE(1970,1,1)</f>
        <v>40792.208333333336</v>
      </c>
      <c r="O558" s="12">
        <f>(((M558/60)/60)/24)+DATE(1970,1,1)</f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>E559/D559</f>
        <v>1.9933333333333334</v>
      </c>
      <c r="G559" t="s">
        <v>20</v>
      </c>
      <c r="H559">
        <v>221</v>
      </c>
      <c r="I559" s="8">
        <f>IF(E559=0,0,E559/H559)</f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2">
        <f>(((L559/60)/60)/24)+DATE(1970,1,1)</f>
        <v>42279.208333333328</v>
      </c>
      <c r="O559" s="12">
        <f>(((M559/60)/60)/24)+DATE(1970,1,1)</f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>E560/D560</f>
        <v>1.373448275862069</v>
      </c>
      <c r="G560" t="s">
        <v>20</v>
      </c>
      <c r="H560">
        <v>126</v>
      </c>
      <c r="I560" s="8">
        <f>IF(E560=0,0,E560/H560)</f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2">
        <f>(((L560/60)/60)/24)+DATE(1970,1,1)</f>
        <v>42424.25</v>
      </c>
      <c r="O560" s="12">
        <f>(((M560/60)/60)/24)+DATE(1970,1,1)</f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>E561/D561</f>
        <v>1.009696106362773</v>
      </c>
      <c r="G561" t="s">
        <v>20</v>
      </c>
      <c r="H561">
        <v>1022</v>
      </c>
      <c r="I561" s="8">
        <f>IF(E561=0,0,E561/H561)</f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2">
        <f>(((L561/60)/60)/24)+DATE(1970,1,1)</f>
        <v>42584.208333333328</v>
      </c>
      <c r="O561" s="12">
        <f>(((M561/60)/60)/24)+DATE(1970,1,1)</f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>E562/D562</f>
        <v>7.9416000000000002</v>
      </c>
      <c r="G562" t="s">
        <v>20</v>
      </c>
      <c r="H562">
        <v>3177</v>
      </c>
      <c r="I562" s="8">
        <f>IF(E562=0,0,E562/H562)</f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2">
        <f>(((L562/60)/60)/24)+DATE(1970,1,1)</f>
        <v>40865.25</v>
      </c>
      <c r="O562" s="12">
        <f>(((M562/60)/60)/24)+DATE(1970,1,1)</f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>E563/D563</f>
        <v>3.6970000000000001</v>
      </c>
      <c r="G563" t="s">
        <v>20</v>
      </c>
      <c r="H563">
        <v>198</v>
      </c>
      <c r="I563" s="8">
        <f>IF(E563=0,0,E563/H563)</f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2">
        <f>(((L563/60)/60)/24)+DATE(1970,1,1)</f>
        <v>40833.208333333336</v>
      </c>
      <c r="O563" s="12">
        <f>(((M563/60)/60)/24)+DATE(1970,1,1)</f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>E564/D564</f>
        <v>0.12818181818181817</v>
      </c>
      <c r="G564" t="s">
        <v>14</v>
      </c>
      <c r="H564">
        <v>26</v>
      </c>
      <c r="I564" s="8">
        <f>IF(E564=0,0,E564/H564)</f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2">
        <f>(((L564/60)/60)/24)+DATE(1970,1,1)</f>
        <v>43536.208333333328</v>
      </c>
      <c r="O564" s="12">
        <f>(((M564/60)/60)/24)+DATE(1970,1,1)</f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>E565/D565</f>
        <v>1.3802702702702703</v>
      </c>
      <c r="G565" t="s">
        <v>20</v>
      </c>
      <c r="H565">
        <v>85</v>
      </c>
      <c r="I565" s="8">
        <f>IF(E565=0,0,E565/H565)</f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2">
        <f>(((L565/60)/60)/24)+DATE(1970,1,1)</f>
        <v>43417.25</v>
      </c>
      <c r="O565" s="12">
        <f>(((M565/60)/60)/24)+DATE(1970,1,1)</f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>E566/D566</f>
        <v>0.83813278008298753</v>
      </c>
      <c r="G566" t="s">
        <v>14</v>
      </c>
      <c r="H566">
        <v>1790</v>
      </c>
      <c r="I566" s="8">
        <f>IF(E566=0,0,E566/H566)</f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2">
        <f>(((L566/60)/60)/24)+DATE(1970,1,1)</f>
        <v>42078.208333333328</v>
      </c>
      <c r="O566" s="12">
        <f>(((M566/60)/60)/24)+DATE(1970,1,1)</f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>E567/D567</f>
        <v>2.0460063224446787</v>
      </c>
      <c r="G567" t="s">
        <v>20</v>
      </c>
      <c r="H567">
        <v>3596</v>
      </c>
      <c r="I567" s="8">
        <f>IF(E567=0,0,E567/H567)</f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2">
        <f>(((L567/60)/60)/24)+DATE(1970,1,1)</f>
        <v>40862.25</v>
      </c>
      <c r="O567" s="12">
        <f>(((M567/60)/60)/24)+DATE(1970,1,1)</f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>E568/D568</f>
        <v>0.44344086021505374</v>
      </c>
      <c r="G568" t="s">
        <v>14</v>
      </c>
      <c r="H568">
        <v>37</v>
      </c>
      <c r="I568" s="8">
        <f>IF(E568=0,0,E568/H568)</f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2">
        <f>(((L568/60)/60)/24)+DATE(1970,1,1)</f>
        <v>42424.25</v>
      </c>
      <c r="O568" s="12">
        <f>(((M568/60)/60)/24)+DATE(1970,1,1)</f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>E569/D569</f>
        <v>2.1860294117647059</v>
      </c>
      <c r="G569" t="s">
        <v>20</v>
      </c>
      <c r="H569">
        <v>244</v>
      </c>
      <c r="I569" s="8">
        <f>IF(E569=0,0,E569/H569)</f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2">
        <f>(((L569/60)/60)/24)+DATE(1970,1,1)</f>
        <v>41830.208333333336</v>
      </c>
      <c r="O569" s="12">
        <f>(((M569/60)/60)/24)+DATE(1970,1,1)</f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>E570/D570</f>
        <v>1.8603314917127072</v>
      </c>
      <c r="G570" t="s">
        <v>20</v>
      </c>
      <c r="H570">
        <v>5180</v>
      </c>
      <c r="I570" s="8">
        <f>IF(E570=0,0,E570/H570)</f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2">
        <f>(((L570/60)/60)/24)+DATE(1970,1,1)</f>
        <v>40374.208333333336</v>
      </c>
      <c r="O570" s="12">
        <f>(((M570/60)/60)/24)+DATE(1970,1,1)</f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>E571/D571</f>
        <v>2.3733830845771142</v>
      </c>
      <c r="G571" t="s">
        <v>20</v>
      </c>
      <c r="H571">
        <v>589</v>
      </c>
      <c r="I571" s="8">
        <f>IF(E571=0,0,E571/H571)</f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2">
        <f>(((L571/60)/60)/24)+DATE(1970,1,1)</f>
        <v>40554.25</v>
      </c>
      <c r="O571" s="12">
        <f>(((M571/60)/60)/24)+DATE(1970,1,1)</f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>E572/D572</f>
        <v>3.0565384615384614</v>
      </c>
      <c r="G572" t="s">
        <v>20</v>
      </c>
      <c r="H572">
        <v>2725</v>
      </c>
      <c r="I572" s="8">
        <f>IF(E572=0,0,E572/H572)</f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2">
        <f>(((L572/60)/60)/24)+DATE(1970,1,1)</f>
        <v>41993.25</v>
      </c>
      <c r="O572" s="12">
        <f>(((M572/60)/60)/24)+DATE(1970,1,1)</f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>E573/D573</f>
        <v>0.94142857142857139</v>
      </c>
      <c r="G573" t="s">
        <v>14</v>
      </c>
      <c r="H573">
        <v>35</v>
      </c>
      <c r="I573" s="8">
        <f>IF(E573=0,0,E573/H573)</f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2">
        <f>(((L573/60)/60)/24)+DATE(1970,1,1)</f>
        <v>42174.208333333328</v>
      </c>
      <c r="O573" s="12">
        <f>(((M573/60)/60)/24)+DATE(1970,1,1)</f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>E574/D574</f>
        <v>0.54400000000000004</v>
      </c>
      <c r="G574" t="s">
        <v>74</v>
      </c>
      <c r="H574">
        <v>94</v>
      </c>
      <c r="I574" s="8">
        <f>IF(E574=0,0,E574/H574)</f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2">
        <f>(((L574/60)/60)/24)+DATE(1970,1,1)</f>
        <v>42275.208333333328</v>
      </c>
      <c r="O574" s="12">
        <f>(((M574/60)/60)/24)+DATE(1970,1,1)</f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>E575/D575</f>
        <v>1.1188059701492536</v>
      </c>
      <c r="G575" t="s">
        <v>20</v>
      </c>
      <c r="H575">
        <v>300</v>
      </c>
      <c r="I575" s="8">
        <f>IF(E575=0,0,E575/H575)</f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2">
        <f>(((L575/60)/60)/24)+DATE(1970,1,1)</f>
        <v>41761.208333333336</v>
      </c>
      <c r="O575" s="12">
        <f>(((M575/60)/60)/24)+DATE(1970,1,1)</f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>E576/D576</f>
        <v>3.6914814814814814</v>
      </c>
      <c r="G576" t="s">
        <v>20</v>
      </c>
      <c r="H576">
        <v>144</v>
      </c>
      <c r="I576" s="8">
        <f>IF(E576=0,0,E576/H576)</f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2">
        <f>(((L576/60)/60)/24)+DATE(1970,1,1)</f>
        <v>43806.25</v>
      </c>
      <c r="O576" s="12">
        <f>(((M576/60)/60)/24)+DATE(1970,1,1)</f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>E577/D577</f>
        <v>0.62930372148859548</v>
      </c>
      <c r="G577" t="s">
        <v>14</v>
      </c>
      <c r="H577">
        <v>558</v>
      </c>
      <c r="I577" s="8">
        <f>IF(E577=0,0,E577/H577)</f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2">
        <f>(((L577/60)/60)/24)+DATE(1970,1,1)</f>
        <v>41779.208333333336</v>
      </c>
      <c r="O577" s="12">
        <f>(((M577/60)/60)/24)+DATE(1970,1,1)</f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>E578/D578</f>
        <v>0.6492783505154639</v>
      </c>
      <c r="G578" t="s">
        <v>14</v>
      </c>
      <c r="H578">
        <v>64</v>
      </c>
      <c r="I578" s="8">
        <f>IF(E578=0,0,E578/H578)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12">
        <f>(((L578/60)/60)/24)+DATE(1970,1,1)</f>
        <v>43040.208333333328</v>
      </c>
      <c r="O578" s="12">
        <f>(((M578/60)/60)/24)+DATE(1970,1,1)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>E579/D579</f>
        <v>0.18853658536585366</v>
      </c>
      <c r="G579" t="s">
        <v>74</v>
      </c>
      <c r="H579">
        <v>37</v>
      </c>
      <c r="I579" s="8">
        <f>IF(E579=0,0,E579/H579)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2">
        <f>(((L579/60)/60)/24)+DATE(1970,1,1)</f>
        <v>40613.25</v>
      </c>
      <c r="O579" s="12">
        <f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>E580/D580</f>
        <v>0.1675440414507772</v>
      </c>
      <c r="G580" t="s">
        <v>14</v>
      </c>
      <c r="H580">
        <v>245</v>
      </c>
      <c r="I580" s="8">
        <f>IF(E580=0,0,E580/H580)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2">
        <f>(((L580/60)/60)/24)+DATE(1970,1,1)</f>
        <v>40878.25</v>
      </c>
      <c r="O580" s="12">
        <f>(((M580/60)/60)/24)+DATE(1970,1,1)</f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>E581/D581</f>
        <v>1.0111290322580646</v>
      </c>
      <c r="G581" t="s">
        <v>20</v>
      </c>
      <c r="H581">
        <v>87</v>
      </c>
      <c r="I581" s="8">
        <f>IF(E581=0,0,E581/H581)</f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2">
        <f>(((L581/60)/60)/24)+DATE(1970,1,1)</f>
        <v>40762.208333333336</v>
      </c>
      <c r="O581" s="12">
        <f>(((M581/60)/60)/24)+DATE(1970,1,1)</f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>E582/D582</f>
        <v>3.4150228310502282</v>
      </c>
      <c r="G582" t="s">
        <v>20</v>
      </c>
      <c r="H582">
        <v>3116</v>
      </c>
      <c r="I582" s="8">
        <f>IF(E582=0,0,E582/H582)</f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2">
        <f>(((L582/60)/60)/24)+DATE(1970,1,1)</f>
        <v>41696.25</v>
      </c>
      <c r="O582" s="12">
        <f>(((M582/60)/60)/24)+DATE(1970,1,1)</f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>E583/D583</f>
        <v>0.64016666666666666</v>
      </c>
      <c r="G583" t="s">
        <v>14</v>
      </c>
      <c r="H583">
        <v>71</v>
      </c>
      <c r="I583" s="8">
        <f>IF(E583=0,0,E583/H583)</f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2">
        <f>(((L583/60)/60)/24)+DATE(1970,1,1)</f>
        <v>40662.208333333336</v>
      </c>
      <c r="O583" s="12">
        <f>(((M583/60)/60)/24)+DATE(1970,1,1)</f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>E584/D584</f>
        <v>0.5208045977011494</v>
      </c>
      <c r="G584" t="s">
        <v>14</v>
      </c>
      <c r="H584">
        <v>42</v>
      </c>
      <c r="I584" s="8">
        <f>IF(E584=0,0,E584/H584)</f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2">
        <f>(((L584/60)/60)/24)+DATE(1970,1,1)</f>
        <v>42165.208333333328</v>
      </c>
      <c r="O584" s="12">
        <f>(((M584/60)/60)/24)+DATE(1970,1,1)</f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>E585/D585</f>
        <v>3.2240211640211642</v>
      </c>
      <c r="G585" t="s">
        <v>20</v>
      </c>
      <c r="H585">
        <v>909</v>
      </c>
      <c r="I585" s="8">
        <f>IF(E585=0,0,E585/H585)</f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2">
        <f>(((L585/60)/60)/24)+DATE(1970,1,1)</f>
        <v>40959.25</v>
      </c>
      <c r="O585" s="12">
        <f>(((M585/60)/60)/24)+DATE(1970,1,1)</f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>E586/D586</f>
        <v>1.1950810185185186</v>
      </c>
      <c r="G586" t="s">
        <v>20</v>
      </c>
      <c r="H586">
        <v>1613</v>
      </c>
      <c r="I586" s="8">
        <f>IF(E586=0,0,E586/H586)</f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2">
        <f>(((L586/60)/60)/24)+DATE(1970,1,1)</f>
        <v>41024.208333333336</v>
      </c>
      <c r="O586" s="12">
        <f>(((M586/60)/60)/24)+DATE(1970,1,1)</f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>E587/D587</f>
        <v>1.4679775280898877</v>
      </c>
      <c r="G587" t="s">
        <v>20</v>
      </c>
      <c r="H587">
        <v>136</v>
      </c>
      <c r="I587" s="8">
        <f>IF(E587=0,0,E587/H587)</f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2">
        <f>(((L587/60)/60)/24)+DATE(1970,1,1)</f>
        <v>40255.208333333336</v>
      </c>
      <c r="O587" s="12">
        <f>(((M587/60)/60)/24)+DATE(1970,1,1)</f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>E588/D588</f>
        <v>9.5057142857142853</v>
      </c>
      <c r="G588" t="s">
        <v>20</v>
      </c>
      <c r="H588">
        <v>130</v>
      </c>
      <c r="I588" s="8">
        <f>IF(E588=0,0,E588/H588)</f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2">
        <f>(((L588/60)/60)/24)+DATE(1970,1,1)</f>
        <v>40499.25</v>
      </c>
      <c r="O588" s="12">
        <f>(((M588/60)/60)/24)+DATE(1970,1,1)</f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>E589/D589</f>
        <v>0.72893617021276591</v>
      </c>
      <c r="G589" t="s">
        <v>14</v>
      </c>
      <c r="H589">
        <v>156</v>
      </c>
      <c r="I589" s="8">
        <f>IF(E589=0,0,E589/H589)</f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2">
        <f>(((L589/60)/60)/24)+DATE(1970,1,1)</f>
        <v>43484.25</v>
      </c>
      <c r="O589" s="12">
        <f>(((M589/60)/60)/24)+DATE(1970,1,1)</f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>E590/D590</f>
        <v>0.7900824873096447</v>
      </c>
      <c r="G590" t="s">
        <v>14</v>
      </c>
      <c r="H590">
        <v>1368</v>
      </c>
      <c r="I590" s="8">
        <f>IF(E590=0,0,E590/H590)</f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2">
        <f>(((L590/60)/60)/24)+DATE(1970,1,1)</f>
        <v>40262.208333333336</v>
      </c>
      <c r="O590" s="12">
        <f>(((M590/60)/60)/24)+DATE(1970,1,1)</f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>E591/D591</f>
        <v>0.64721518987341775</v>
      </c>
      <c r="G591" t="s">
        <v>14</v>
      </c>
      <c r="H591">
        <v>102</v>
      </c>
      <c r="I591" s="8">
        <f>IF(E591=0,0,E591/H591)</f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2">
        <f>(((L591/60)/60)/24)+DATE(1970,1,1)</f>
        <v>42190.208333333328</v>
      </c>
      <c r="O591" s="12">
        <f>(((M591/60)/60)/24)+DATE(1970,1,1)</f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>E592/D592</f>
        <v>0.82028169014084507</v>
      </c>
      <c r="G592" t="s">
        <v>14</v>
      </c>
      <c r="H592">
        <v>86</v>
      </c>
      <c r="I592" s="8">
        <f>IF(E592=0,0,E592/H592)</f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2">
        <f>(((L592/60)/60)/24)+DATE(1970,1,1)</f>
        <v>41994.25</v>
      </c>
      <c r="O592" s="12">
        <f>(((M592/60)/60)/24)+DATE(1970,1,1)</f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>E593/D593</f>
        <v>10.376666666666667</v>
      </c>
      <c r="G593" t="s">
        <v>20</v>
      </c>
      <c r="H593">
        <v>102</v>
      </c>
      <c r="I593" s="8">
        <f>IF(E593=0,0,E593/H593)</f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2">
        <f>(((L593/60)/60)/24)+DATE(1970,1,1)</f>
        <v>40373.208333333336</v>
      </c>
      <c r="O593" s="12">
        <f>(((M593/60)/60)/24)+DATE(1970,1,1)</f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>E594/D594</f>
        <v>0.12910076530612244</v>
      </c>
      <c r="G594" t="s">
        <v>14</v>
      </c>
      <c r="H594">
        <v>253</v>
      </c>
      <c r="I594" s="8">
        <f>IF(E594=0,0,E594/H594)</f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2">
        <f>(((L594/60)/60)/24)+DATE(1970,1,1)</f>
        <v>41789.208333333336</v>
      </c>
      <c r="O594" s="12">
        <f>(((M594/60)/60)/24)+DATE(1970,1,1)</f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>E595/D595</f>
        <v>1.5484210526315789</v>
      </c>
      <c r="G595" t="s">
        <v>20</v>
      </c>
      <c r="H595">
        <v>4006</v>
      </c>
      <c r="I595" s="8">
        <f>IF(E595=0,0,E595/H595)</f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2">
        <f>(((L595/60)/60)/24)+DATE(1970,1,1)</f>
        <v>41724.208333333336</v>
      </c>
      <c r="O595" s="12">
        <f>(((M595/60)/60)/24)+DATE(1970,1,1)</f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>E596/D596</f>
        <v>7.0991735537190084E-2</v>
      </c>
      <c r="G596" t="s">
        <v>14</v>
      </c>
      <c r="H596">
        <v>157</v>
      </c>
      <c r="I596" s="8">
        <f>IF(E596=0,0,E596/H596)</f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2">
        <f>(((L596/60)/60)/24)+DATE(1970,1,1)</f>
        <v>42548.208333333328</v>
      </c>
      <c r="O596" s="12">
        <f>(((M596/60)/60)/24)+DATE(1970,1,1)</f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>E597/D597</f>
        <v>2.0852773826458035</v>
      </c>
      <c r="G597" t="s">
        <v>20</v>
      </c>
      <c r="H597">
        <v>1629</v>
      </c>
      <c r="I597" s="8">
        <f>IF(E597=0,0,E597/H597)</f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2">
        <f>(((L597/60)/60)/24)+DATE(1970,1,1)</f>
        <v>40253.208333333336</v>
      </c>
      <c r="O597" s="12">
        <f>(((M597/60)/60)/24)+DATE(1970,1,1)</f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>E598/D598</f>
        <v>0.99683544303797467</v>
      </c>
      <c r="G598" t="s">
        <v>14</v>
      </c>
      <c r="H598">
        <v>183</v>
      </c>
      <c r="I598" s="8">
        <f>IF(E598=0,0,E598/H598)</f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2">
        <f>(((L598/60)/60)/24)+DATE(1970,1,1)</f>
        <v>42434.25</v>
      </c>
      <c r="O598" s="12">
        <f>(((M598/60)/60)/24)+DATE(1970,1,1)</f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>E599/D599</f>
        <v>2.0159756097560977</v>
      </c>
      <c r="G599" t="s">
        <v>20</v>
      </c>
      <c r="H599">
        <v>2188</v>
      </c>
      <c r="I599" s="8">
        <f>IF(E599=0,0,E599/H599)</f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2">
        <f>(((L599/60)/60)/24)+DATE(1970,1,1)</f>
        <v>43786.25</v>
      </c>
      <c r="O599" s="12">
        <f>(((M599/60)/60)/24)+DATE(1970,1,1)</f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>E600/D600</f>
        <v>1.6209032258064515</v>
      </c>
      <c r="G600" t="s">
        <v>20</v>
      </c>
      <c r="H600">
        <v>2409</v>
      </c>
      <c r="I600" s="8">
        <f>IF(E600=0,0,E600/H600)</f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2">
        <f>(((L600/60)/60)/24)+DATE(1970,1,1)</f>
        <v>40344.208333333336</v>
      </c>
      <c r="O600" s="12">
        <f>(((M600/60)/60)/24)+DATE(1970,1,1)</f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>E601/D601</f>
        <v>3.6436208125445471E-2</v>
      </c>
      <c r="G601" t="s">
        <v>14</v>
      </c>
      <c r="H601">
        <v>82</v>
      </c>
      <c r="I601" s="8">
        <f>IF(E601=0,0,E601/H601)</f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2">
        <f>(((L601/60)/60)/24)+DATE(1970,1,1)</f>
        <v>42047.25</v>
      </c>
      <c r="O601" s="12">
        <f>(((M601/60)/60)/24)+DATE(1970,1,1)</f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>E602/D602</f>
        <v>0.05</v>
      </c>
      <c r="G602" t="s">
        <v>14</v>
      </c>
      <c r="H602">
        <v>1</v>
      </c>
      <c r="I602" s="8">
        <f>IF(E602=0,0,E602/H602)</f>
        <v>5</v>
      </c>
      <c r="J602" t="s">
        <v>40</v>
      </c>
      <c r="K602" t="s">
        <v>41</v>
      </c>
      <c r="L602">
        <v>1375160400</v>
      </c>
      <c r="M602">
        <v>1376197200</v>
      </c>
      <c r="N602" s="12">
        <f>(((L602/60)/60)/24)+DATE(1970,1,1)</f>
        <v>41485.208333333336</v>
      </c>
      <c r="O602" s="12">
        <f>(((M602/60)/60)/24)+DATE(1970,1,1)</f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>E603/D603</f>
        <v>2.0663492063492064</v>
      </c>
      <c r="G603" t="s">
        <v>20</v>
      </c>
      <c r="H603">
        <v>194</v>
      </c>
      <c r="I603" s="8">
        <f>IF(E603=0,0,E603/H603)</f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2">
        <f>(((L603/60)/60)/24)+DATE(1970,1,1)</f>
        <v>41789.208333333336</v>
      </c>
      <c r="O603" s="12">
        <f>(((M603/60)/60)/24)+DATE(1970,1,1)</f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>E604/D604</f>
        <v>1.2823628691983122</v>
      </c>
      <c r="G604" t="s">
        <v>20</v>
      </c>
      <c r="H604">
        <v>1140</v>
      </c>
      <c r="I604" s="8">
        <f>IF(E604=0,0,E604/H604)</f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2">
        <f>(((L604/60)/60)/24)+DATE(1970,1,1)</f>
        <v>42160.208333333328</v>
      </c>
      <c r="O604" s="12">
        <f>(((M604/60)/60)/24)+DATE(1970,1,1)</f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>E605/D605</f>
        <v>1.1966037735849056</v>
      </c>
      <c r="G605" t="s">
        <v>20</v>
      </c>
      <c r="H605">
        <v>102</v>
      </c>
      <c r="I605" s="8">
        <f>IF(E605=0,0,E605/H605)</f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2">
        <f>(((L605/60)/60)/24)+DATE(1970,1,1)</f>
        <v>43573.208333333328</v>
      </c>
      <c r="O605" s="12">
        <f>(((M605/60)/60)/24)+DATE(1970,1,1)</f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>E606/D606</f>
        <v>1.7073055242390078</v>
      </c>
      <c r="G606" t="s">
        <v>20</v>
      </c>
      <c r="H606">
        <v>2857</v>
      </c>
      <c r="I606" s="8">
        <f>IF(E606=0,0,E606/H606)</f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2">
        <f>(((L606/60)/60)/24)+DATE(1970,1,1)</f>
        <v>40565.25</v>
      </c>
      <c r="O606" s="12">
        <f>(((M606/60)/60)/24)+DATE(1970,1,1)</f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>E607/D607</f>
        <v>1.8721212121212121</v>
      </c>
      <c r="G607" t="s">
        <v>20</v>
      </c>
      <c r="H607">
        <v>107</v>
      </c>
      <c r="I607" s="8">
        <f>IF(E607=0,0,E607/H607)</f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2">
        <f>(((L607/60)/60)/24)+DATE(1970,1,1)</f>
        <v>42280.208333333328</v>
      </c>
      <c r="O607" s="12">
        <f>(((M607/60)/60)/24)+DATE(1970,1,1)</f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>E608/D608</f>
        <v>1.8838235294117647</v>
      </c>
      <c r="G608" t="s">
        <v>20</v>
      </c>
      <c r="H608">
        <v>160</v>
      </c>
      <c r="I608" s="8">
        <f>IF(E608=0,0,E608/H608)</f>
        <v>40.03125</v>
      </c>
      <c r="J608" t="s">
        <v>40</v>
      </c>
      <c r="K608" t="s">
        <v>41</v>
      </c>
      <c r="L608">
        <v>1457330400</v>
      </c>
      <c r="M608">
        <v>1458277200</v>
      </c>
      <c r="N608" s="12">
        <f>(((L608/60)/60)/24)+DATE(1970,1,1)</f>
        <v>42436.25</v>
      </c>
      <c r="O608" s="12">
        <f>(((M608/60)/60)/24)+DATE(1970,1,1)</f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>E609/D609</f>
        <v>1.3129869186046512</v>
      </c>
      <c r="G609" t="s">
        <v>20</v>
      </c>
      <c r="H609">
        <v>2230</v>
      </c>
      <c r="I609" s="8">
        <f>IF(E609=0,0,E609/H609)</f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2">
        <f>(((L609/60)/60)/24)+DATE(1970,1,1)</f>
        <v>41721.208333333336</v>
      </c>
      <c r="O609" s="12">
        <f>(((M609/60)/60)/24)+DATE(1970,1,1)</f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>E610/D610</f>
        <v>2.8397435897435899</v>
      </c>
      <c r="G610" t="s">
        <v>20</v>
      </c>
      <c r="H610">
        <v>316</v>
      </c>
      <c r="I610" s="8">
        <f>IF(E610=0,0,E610/H610)</f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2">
        <f>(((L610/60)/60)/24)+DATE(1970,1,1)</f>
        <v>43530.25</v>
      </c>
      <c r="O610" s="12">
        <f>(((M610/60)/60)/24)+DATE(1970,1,1)</f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>E611/D611</f>
        <v>1.2041999999999999</v>
      </c>
      <c r="G611" t="s">
        <v>20</v>
      </c>
      <c r="H611">
        <v>117</v>
      </c>
      <c r="I611" s="8">
        <f>IF(E611=0,0,E611/H611)</f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2">
        <f>(((L611/60)/60)/24)+DATE(1970,1,1)</f>
        <v>43481.25</v>
      </c>
      <c r="O611" s="12">
        <f>(((M611/60)/60)/24)+DATE(1970,1,1)</f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>E612/D612</f>
        <v>4.1905607476635511</v>
      </c>
      <c r="G612" t="s">
        <v>20</v>
      </c>
      <c r="H612">
        <v>6406</v>
      </c>
      <c r="I612" s="8">
        <f>IF(E612=0,0,E612/H612)</f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2">
        <f>(((L612/60)/60)/24)+DATE(1970,1,1)</f>
        <v>41259.25</v>
      </c>
      <c r="O612" s="12">
        <f>(((M612/60)/60)/24)+DATE(1970,1,1)</f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>E613/D613</f>
        <v>0.13853658536585367</v>
      </c>
      <c r="G613" t="s">
        <v>74</v>
      </c>
      <c r="H613">
        <v>15</v>
      </c>
      <c r="I613" s="8">
        <f>IF(E613=0,0,E613/H613)</f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2">
        <f>(((L613/60)/60)/24)+DATE(1970,1,1)</f>
        <v>41480.208333333336</v>
      </c>
      <c r="O613" s="12">
        <f>(((M613/60)/60)/24)+DATE(1970,1,1)</f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>E614/D614</f>
        <v>1.3943548387096774</v>
      </c>
      <c r="G614" t="s">
        <v>20</v>
      </c>
      <c r="H614">
        <v>192</v>
      </c>
      <c r="I614" s="8">
        <f>IF(E614=0,0,E614/H614)</f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2">
        <f>(((L614/60)/60)/24)+DATE(1970,1,1)</f>
        <v>40474.208333333336</v>
      </c>
      <c r="O614" s="12">
        <f>(((M614/60)/60)/24)+DATE(1970,1,1)</f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>E615/D615</f>
        <v>1.74</v>
      </c>
      <c r="G615" t="s">
        <v>20</v>
      </c>
      <c r="H615">
        <v>26</v>
      </c>
      <c r="I615" s="8">
        <f>IF(E615=0,0,E615/H615)</f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2">
        <f>(((L615/60)/60)/24)+DATE(1970,1,1)</f>
        <v>42973.208333333328</v>
      </c>
      <c r="O615" s="12">
        <f>(((M615/60)/60)/24)+DATE(1970,1,1)</f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>E616/D616</f>
        <v>1.5549056603773586</v>
      </c>
      <c r="G616" t="s">
        <v>20</v>
      </c>
      <c r="H616">
        <v>723</v>
      </c>
      <c r="I616" s="8">
        <f>IF(E616=0,0,E616/H616)</f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2">
        <f>(((L616/60)/60)/24)+DATE(1970,1,1)</f>
        <v>42746.25</v>
      </c>
      <c r="O616" s="12">
        <f>(((M616/60)/60)/24)+DATE(1970,1,1)</f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>E617/D617</f>
        <v>1.7044705882352942</v>
      </c>
      <c r="G617" t="s">
        <v>20</v>
      </c>
      <c r="H617">
        <v>170</v>
      </c>
      <c r="I617" s="8">
        <f>IF(E617=0,0,E617/H617)</f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2">
        <f>(((L617/60)/60)/24)+DATE(1970,1,1)</f>
        <v>42489.208333333328</v>
      </c>
      <c r="O617" s="12">
        <f>(((M617/60)/60)/24)+DATE(1970,1,1)</f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>E618/D618</f>
        <v>1.8951562500000001</v>
      </c>
      <c r="G618" t="s">
        <v>20</v>
      </c>
      <c r="H618">
        <v>238</v>
      </c>
      <c r="I618" s="8">
        <f>IF(E618=0,0,E618/H618)</f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2">
        <f>(((L618/60)/60)/24)+DATE(1970,1,1)</f>
        <v>41537.208333333336</v>
      </c>
      <c r="O618" s="12">
        <f>(((M618/60)/60)/24)+DATE(1970,1,1)</f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>E619/D619</f>
        <v>2.4971428571428573</v>
      </c>
      <c r="G619" t="s">
        <v>20</v>
      </c>
      <c r="H619">
        <v>55</v>
      </c>
      <c r="I619" s="8">
        <f>IF(E619=0,0,E619/H619)</f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2">
        <f>(((L619/60)/60)/24)+DATE(1970,1,1)</f>
        <v>41794.208333333336</v>
      </c>
      <c r="O619" s="12">
        <f>(((M619/60)/60)/24)+DATE(1970,1,1)</f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>E620/D620</f>
        <v>0.48860523665659616</v>
      </c>
      <c r="G620" t="s">
        <v>14</v>
      </c>
      <c r="H620">
        <v>1198</v>
      </c>
      <c r="I620" s="8">
        <f>IF(E620=0,0,E620/H620)</f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2">
        <f>(((L620/60)/60)/24)+DATE(1970,1,1)</f>
        <v>41396.208333333336</v>
      </c>
      <c r="O620" s="12">
        <f>(((M620/60)/60)/24)+DATE(1970,1,1)</f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>E621/D621</f>
        <v>0.28461970393057684</v>
      </c>
      <c r="G621" t="s">
        <v>14</v>
      </c>
      <c r="H621">
        <v>648</v>
      </c>
      <c r="I621" s="8">
        <f>IF(E621=0,0,E621/H621)</f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2">
        <f>(((L621/60)/60)/24)+DATE(1970,1,1)</f>
        <v>40669.208333333336</v>
      </c>
      <c r="O621" s="12">
        <f>(((M621/60)/60)/24)+DATE(1970,1,1)</f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>E622/D622</f>
        <v>2.6802325581395348</v>
      </c>
      <c r="G622" t="s">
        <v>20</v>
      </c>
      <c r="H622">
        <v>128</v>
      </c>
      <c r="I622" s="8">
        <f>IF(E622=0,0,E622/H622)</f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2">
        <f>(((L622/60)/60)/24)+DATE(1970,1,1)</f>
        <v>42559.208333333328</v>
      </c>
      <c r="O622" s="12">
        <f>(((M622/60)/60)/24)+DATE(1970,1,1)</f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>E623/D623</f>
        <v>6.1980078125000002</v>
      </c>
      <c r="G623" t="s">
        <v>20</v>
      </c>
      <c r="H623">
        <v>2144</v>
      </c>
      <c r="I623" s="8">
        <f>IF(E623=0,0,E623/H623)</f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2">
        <f>(((L623/60)/60)/24)+DATE(1970,1,1)</f>
        <v>42626.208333333328</v>
      </c>
      <c r="O623" s="12">
        <f>(((M623/60)/60)/24)+DATE(1970,1,1)</f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>E624/D624</f>
        <v>3.1301587301587303E-2</v>
      </c>
      <c r="G624" t="s">
        <v>14</v>
      </c>
      <c r="H624">
        <v>64</v>
      </c>
      <c r="I624" s="8">
        <f>IF(E624=0,0,E624/H624)</f>
        <v>92.4375</v>
      </c>
      <c r="J624" t="s">
        <v>21</v>
      </c>
      <c r="K624" t="s">
        <v>22</v>
      </c>
      <c r="L624">
        <v>1523768400</v>
      </c>
      <c r="M624">
        <v>1526014800</v>
      </c>
      <c r="N624" s="12">
        <f>(((L624/60)/60)/24)+DATE(1970,1,1)</f>
        <v>43205.208333333328</v>
      </c>
      <c r="O624" s="12">
        <f>(((M624/60)/60)/24)+DATE(1970,1,1)</f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>E625/D625</f>
        <v>1.5992152704135738</v>
      </c>
      <c r="G625" t="s">
        <v>20</v>
      </c>
      <c r="H625">
        <v>2693</v>
      </c>
      <c r="I625" s="8">
        <f>IF(E625=0,0,E625/H625)</f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2">
        <f>(((L625/60)/60)/24)+DATE(1970,1,1)</f>
        <v>42201.208333333328</v>
      </c>
      <c r="O625" s="12">
        <f>(((M625/60)/60)/24)+DATE(1970,1,1)</f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>E626/D626</f>
        <v>2.793921568627451</v>
      </c>
      <c r="G626" t="s">
        <v>20</v>
      </c>
      <c r="H626">
        <v>432</v>
      </c>
      <c r="I626" s="8">
        <f>IF(E626=0,0,E626/H626)</f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2">
        <f>(((L626/60)/60)/24)+DATE(1970,1,1)</f>
        <v>42029.25</v>
      </c>
      <c r="O626" s="12">
        <f>(((M626/60)/60)/24)+DATE(1970,1,1)</f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>E627/D627</f>
        <v>0.77373333333333338</v>
      </c>
      <c r="G627" t="s">
        <v>14</v>
      </c>
      <c r="H627">
        <v>62</v>
      </c>
      <c r="I627" s="8">
        <f>IF(E627=0,0,E627/H627)</f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2">
        <f>(((L627/60)/60)/24)+DATE(1970,1,1)</f>
        <v>43857.25</v>
      </c>
      <c r="O627" s="12">
        <f>(((M627/60)/60)/24)+DATE(1970,1,1)</f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>E628/D628</f>
        <v>2.0632812500000002</v>
      </c>
      <c r="G628" t="s">
        <v>20</v>
      </c>
      <c r="H628">
        <v>189</v>
      </c>
      <c r="I628" s="8">
        <f>IF(E628=0,0,E628/H628)</f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2">
        <f>(((L628/60)/60)/24)+DATE(1970,1,1)</f>
        <v>40449.208333333336</v>
      </c>
      <c r="O628" s="12">
        <f>(((M628/60)/60)/24)+DATE(1970,1,1)</f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>E629/D629</f>
        <v>6.9424999999999999</v>
      </c>
      <c r="G629" t="s">
        <v>20</v>
      </c>
      <c r="H629">
        <v>154</v>
      </c>
      <c r="I629" s="8">
        <f>IF(E629=0,0,E629/H629)</f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2">
        <f>(((L629/60)/60)/24)+DATE(1970,1,1)</f>
        <v>40345.208333333336</v>
      </c>
      <c r="O629" s="12">
        <f>(((M629/60)/60)/24)+DATE(1970,1,1)</f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>E630/D630</f>
        <v>1.5178947368421052</v>
      </c>
      <c r="G630" t="s">
        <v>20</v>
      </c>
      <c r="H630">
        <v>96</v>
      </c>
      <c r="I630" s="8">
        <f>IF(E630=0,0,E630/H630)</f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2">
        <f>(((L630/60)/60)/24)+DATE(1970,1,1)</f>
        <v>40455.208333333336</v>
      </c>
      <c r="O630" s="12">
        <f>(((M630/60)/60)/24)+DATE(1970,1,1)</f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>E631/D631</f>
        <v>0.64582072176949945</v>
      </c>
      <c r="G631" t="s">
        <v>14</v>
      </c>
      <c r="H631">
        <v>750</v>
      </c>
      <c r="I631" s="8">
        <f>IF(E631=0,0,E631/H631)</f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2">
        <f>(((L631/60)/60)/24)+DATE(1970,1,1)</f>
        <v>42557.208333333328</v>
      </c>
      <c r="O631" s="12">
        <f>(((M631/60)/60)/24)+DATE(1970,1,1)</f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>E632/D632</f>
        <v>0.62873684210526315</v>
      </c>
      <c r="G632" t="s">
        <v>74</v>
      </c>
      <c r="H632">
        <v>87</v>
      </c>
      <c r="I632" s="8">
        <f>IF(E632=0,0,E632/H632)</f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2">
        <f>(((L632/60)/60)/24)+DATE(1970,1,1)</f>
        <v>43586.208333333328</v>
      </c>
      <c r="O632" s="12">
        <f>(((M632/60)/60)/24)+DATE(1970,1,1)</f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>E633/D633</f>
        <v>3.1039864864864866</v>
      </c>
      <c r="G633" t="s">
        <v>20</v>
      </c>
      <c r="H633">
        <v>3063</v>
      </c>
      <c r="I633" s="8">
        <f>IF(E633=0,0,E633/H633)</f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2">
        <f>(((L633/60)/60)/24)+DATE(1970,1,1)</f>
        <v>43550.208333333328</v>
      </c>
      <c r="O633" s="12">
        <f>(((M633/60)/60)/24)+DATE(1970,1,1)</f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>E634/D634</f>
        <v>0.42859916782246882</v>
      </c>
      <c r="G634" t="s">
        <v>47</v>
      </c>
      <c r="H634">
        <v>278</v>
      </c>
      <c r="I634" s="8">
        <f>IF(E634=0,0,E634/H634)</f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2">
        <f>(((L634/60)/60)/24)+DATE(1970,1,1)</f>
        <v>41945.208333333336</v>
      </c>
      <c r="O634" s="12">
        <f>(((M634/60)/60)/24)+DATE(1970,1,1)</f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>E635/D635</f>
        <v>0.83119402985074631</v>
      </c>
      <c r="G635" t="s">
        <v>14</v>
      </c>
      <c r="H635">
        <v>105</v>
      </c>
      <c r="I635" s="8">
        <f>IF(E635=0,0,E635/H635)</f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2">
        <f>(((L635/60)/60)/24)+DATE(1970,1,1)</f>
        <v>42315.25</v>
      </c>
      <c r="O635" s="12">
        <f>(((M635/60)/60)/24)+DATE(1970,1,1)</f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>E636/D636</f>
        <v>0.78531302876480547</v>
      </c>
      <c r="G636" t="s">
        <v>74</v>
      </c>
      <c r="H636">
        <v>1658</v>
      </c>
      <c r="I636" s="8">
        <f>IF(E636=0,0,E636/H636)</f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2">
        <f>(((L636/60)/60)/24)+DATE(1970,1,1)</f>
        <v>42819.208333333328</v>
      </c>
      <c r="O636" s="12">
        <f>(((M636/60)/60)/24)+DATE(1970,1,1)</f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>E637/D637</f>
        <v>1.1409352517985611</v>
      </c>
      <c r="G637" t="s">
        <v>20</v>
      </c>
      <c r="H637">
        <v>2266</v>
      </c>
      <c r="I637" s="8">
        <f>IF(E637=0,0,E637/H637)</f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2">
        <f>(((L637/60)/60)/24)+DATE(1970,1,1)</f>
        <v>41314.25</v>
      </c>
      <c r="O637" s="12">
        <f>(((M637/60)/60)/24)+DATE(1970,1,1)</f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>E638/D638</f>
        <v>0.64537683358624176</v>
      </c>
      <c r="G638" t="s">
        <v>14</v>
      </c>
      <c r="H638">
        <v>2604</v>
      </c>
      <c r="I638" s="8">
        <f>IF(E638=0,0,E638/H638)</f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2">
        <f>(((L638/60)/60)/24)+DATE(1970,1,1)</f>
        <v>40926.25</v>
      </c>
      <c r="O638" s="12">
        <f>(((M638/60)/60)/24)+DATE(1970,1,1)</f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>E639/D639</f>
        <v>0.79411764705882348</v>
      </c>
      <c r="G639" t="s">
        <v>14</v>
      </c>
      <c r="H639">
        <v>65</v>
      </c>
      <c r="I639" s="8">
        <f>IF(E639=0,0,E639/H639)</f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2">
        <f>(((L639/60)/60)/24)+DATE(1970,1,1)</f>
        <v>42688.25</v>
      </c>
      <c r="O639" s="12">
        <f>(((M639/60)/60)/24)+DATE(1970,1,1)</f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>E640/D640</f>
        <v>0.11419117647058824</v>
      </c>
      <c r="G640" t="s">
        <v>14</v>
      </c>
      <c r="H640">
        <v>94</v>
      </c>
      <c r="I640" s="8">
        <f>IF(E640=0,0,E640/H640)</f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2">
        <f>(((L640/60)/60)/24)+DATE(1970,1,1)</f>
        <v>40386.208333333336</v>
      </c>
      <c r="O640" s="12">
        <f>(((M640/60)/60)/24)+DATE(1970,1,1)</f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>E641/D641</f>
        <v>0.56186046511627907</v>
      </c>
      <c r="G641" t="s">
        <v>47</v>
      </c>
      <c r="H641">
        <v>45</v>
      </c>
      <c r="I641" s="8">
        <f>IF(E641=0,0,E641/H641)</f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2">
        <f>(((L641/60)/60)/24)+DATE(1970,1,1)</f>
        <v>43309.208333333328</v>
      </c>
      <c r="O641" s="12">
        <f>(((M641/60)/60)/24)+DATE(1970,1,1)</f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>E642/D642</f>
        <v>0.16501669449081802</v>
      </c>
      <c r="G642" t="s">
        <v>14</v>
      </c>
      <c r="H642">
        <v>257</v>
      </c>
      <c r="I642" s="8">
        <f>IF(E642=0,0,E642/H642)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2">
        <f>(((L642/60)/60)/24)+DATE(1970,1,1)</f>
        <v>42387.25</v>
      </c>
      <c r="O642" s="12">
        <f>(((M642/60)/60)/24)+DATE(1970,1,1)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>E643/D643</f>
        <v>1.1996808510638297</v>
      </c>
      <c r="G643" t="s">
        <v>20</v>
      </c>
      <c r="H643">
        <v>194</v>
      </c>
      <c r="I643" s="8">
        <f>IF(E643=0,0,E643/H643)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2">
        <f>(((L643/60)/60)/24)+DATE(1970,1,1)</f>
        <v>42786.25</v>
      </c>
      <c r="O643" s="12">
        <f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>E644/D644</f>
        <v>1.4545652173913044</v>
      </c>
      <c r="G644" t="s">
        <v>20</v>
      </c>
      <c r="H644">
        <v>129</v>
      </c>
      <c r="I644" s="8">
        <f>IF(E644=0,0,E644/H644)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2">
        <f>(((L644/60)/60)/24)+DATE(1970,1,1)</f>
        <v>43451.25</v>
      </c>
      <c r="O644" s="12">
        <f>(((M644/60)/60)/24)+DATE(1970,1,1)</f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>E645/D645</f>
        <v>2.2138255033557046</v>
      </c>
      <c r="G645" t="s">
        <v>20</v>
      </c>
      <c r="H645">
        <v>375</v>
      </c>
      <c r="I645" s="8">
        <f>IF(E645=0,0,E645/H645)</f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2">
        <f>(((L645/60)/60)/24)+DATE(1970,1,1)</f>
        <v>42795.25</v>
      </c>
      <c r="O645" s="12">
        <f>(((M645/60)/60)/24)+DATE(1970,1,1)</f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>E646/D646</f>
        <v>0.48396694214876035</v>
      </c>
      <c r="G646" t="s">
        <v>14</v>
      </c>
      <c r="H646">
        <v>2928</v>
      </c>
      <c r="I646" s="8">
        <f>IF(E646=0,0,E646/H646)</f>
        <v>28</v>
      </c>
      <c r="J646" t="s">
        <v>15</v>
      </c>
      <c r="K646" t="s">
        <v>16</v>
      </c>
      <c r="L646">
        <v>1545112800</v>
      </c>
      <c r="M646">
        <v>1546495200</v>
      </c>
      <c r="N646" s="12">
        <f>(((L646/60)/60)/24)+DATE(1970,1,1)</f>
        <v>43452.25</v>
      </c>
      <c r="O646" s="12">
        <f>(((M646/60)/60)/24)+DATE(1970,1,1)</f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>E647/D647</f>
        <v>0.92911504424778757</v>
      </c>
      <c r="G647" t="s">
        <v>14</v>
      </c>
      <c r="H647">
        <v>4697</v>
      </c>
      <c r="I647" s="8">
        <f>IF(E647=0,0,E647/H647)</f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2">
        <f>(((L647/60)/60)/24)+DATE(1970,1,1)</f>
        <v>43369.208333333328</v>
      </c>
      <c r="O647" s="12">
        <f>(((M647/60)/60)/24)+DATE(1970,1,1)</f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>E648/D648</f>
        <v>0.88599797365754818</v>
      </c>
      <c r="G648" t="s">
        <v>14</v>
      </c>
      <c r="H648">
        <v>2915</v>
      </c>
      <c r="I648" s="8">
        <f>IF(E648=0,0,E648/H648)</f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2">
        <f>(((L648/60)/60)/24)+DATE(1970,1,1)</f>
        <v>41346.208333333336</v>
      </c>
      <c r="O648" s="12">
        <f>(((M648/60)/60)/24)+DATE(1970,1,1)</f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>E649/D649</f>
        <v>0.41399999999999998</v>
      </c>
      <c r="G649" t="s">
        <v>14</v>
      </c>
      <c r="H649">
        <v>18</v>
      </c>
      <c r="I649" s="8">
        <f>IF(E649=0,0,E649/H649)</f>
        <v>103.5</v>
      </c>
      <c r="J649" t="s">
        <v>21</v>
      </c>
      <c r="K649" t="s">
        <v>22</v>
      </c>
      <c r="L649">
        <v>1523250000</v>
      </c>
      <c r="M649">
        <v>1525323600</v>
      </c>
      <c r="N649" s="12">
        <f>(((L649/60)/60)/24)+DATE(1970,1,1)</f>
        <v>43199.208333333328</v>
      </c>
      <c r="O649" s="12">
        <f>(((M649/60)/60)/24)+DATE(1970,1,1)</f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>E650/D650</f>
        <v>0.63056795131845844</v>
      </c>
      <c r="G650" t="s">
        <v>74</v>
      </c>
      <c r="H650">
        <v>723</v>
      </c>
      <c r="I650" s="8">
        <f>IF(E650=0,0,E650/H650)</f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2">
        <f>(((L650/60)/60)/24)+DATE(1970,1,1)</f>
        <v>42922.208333333328</v>
      </c>
      <c r="O650" s="12">
        <f>(((M650/60)/60)/24)+DATE(1970,1,1)</f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>E651/D651</f>
        <v>0.48482333607230893</v>
      </c>
      <c r="G651" t="s">
        <v>14</v>
      </c>
      <c r="H651">
        <v>602</v>
      </c>
      <c r="I651" s="8">
        <f>IF(E651=0,0,E651/H651)</f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2">
        <f>(((L651/60)/60)/24)+DATE(1970,1,1)</f>
        <v>40471.208333333336</v>
      </c>
      <c r="O651" s="12">
        <f>(((M651/60)/60)/24)+DATE(1970,1,1)</f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>E652/D652</f>
        <v>0.02</v>
      </c>
      <c r="G652" t="s">
        <v>14</v>
      </c>
      <c r="H652">
        <v>1</v>
      </c>
      <c r="I652" s="8">
        <f>IF(E652=0,0,E652/H652)</f>
        <v>2</v>
      </c>
      <c r="J652" t="s">
        <v>21</v>
      </c>
      <c r="K652" t="s">
        <v>22</v>
      </c>
      <c r="L652">
        <v>1404795600</v>
      </c>
      <c r="M652">
        <v>1407128400</v>
      </c>
      <c r="N652" s="12">
        <f>(((L652/60)/60)/24)+DATE(1970,1,1)</f>
        <v>41828.208333333336</v>
      </c>
      <c r="O652" s="12">
        <f>(((M652/60)/60)/24)+DATE(1970,1,1)</f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>E653/D653</f>
        <v>0.88479410269445857</v>
      </c>
      <c r="G653" t="s">
        <v>14</v>
      </c>
      <c r="H653">
        <v>3868</v>
      </c>
      <c r="I653" s="8">
        <f>IF(E653=0,0,E653/H653)</f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2">
        <f>(((L653/60)/60)/24)+DATE(1970,1,1)</f>
        <v>41692.25</v>
      </c>
      <c r="O653" s="12">
        <f>(((M653/60)/60)/24)+DATE(1970,1,1)</f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>E654/D654</f>
        <v>1.2684</v>
      </c>
      <c r="G654" t="s">
        <v>20</v>
      </c>
      <c r="H654">
        <v>409</v>
      </c>
      <c r="I654" s="8">
        <f>IF(E654=0,0,E654/H654)</f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2">
        <f>(((L654/60)/60)/24)+DATE(1970,1,1)</f>
        <v>42587.208333333328</v>
      </c>
      <c r="O654" s="12">
        <f>(((M654/60)/60)/24)+DATE(1970,1,1)</f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>E655/D655</f>
        <v>23.388333333333332</v>
      </c>
      <c r="G655" t="s">
        <v>20</v>
      </c>
      <c r="H655">
        <v>234</v>
      </c>
      <c r="I655" s="8">
        <f>IF(E655=0,0,E655/H655)</f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2">
        <f>(((L655/60)/60)/24)+DATE(1970,1,1)</f>
        <v>42468.208333333328</v>
      </c>
      <c r="O655" s="12">
        <f>(((M655/60)/60)/24)+DATE(1970,1,1)</f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>E656/D656</f>
        <v>5.0838857142857146</v>
      </c>
      <c r="G656" t="s">
        <v>20</v>
      </c>
      <c r="H656">
        <v>3016</v>
      </c>
      <c r="I656" s="8">
        <f>IF(E656=0,0,E656/H656)</f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2">
        <f>(((L656/60)/60)/24)+DATE(1970,1,1)</f>
        <v>42240.208333333328</v>
      </c>
      <c r="O656" s="12">
        <f>(((M656/60)/60)/24)+DATE(1970,1,1)</f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>E657/D657</f>
        <v>1.9147826086956521</v>
      </c>
      <c r="G657" t="s">
        <v>20</v>
      </c>
      <c r="H657">
        <v>264</v>
      </c>
      <c r="I657" s="8">
        <f>IF(E657=0,0,E657/H657)</f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2">
        <f>(((L657/60)/60)/24)+DATE(1970,1,1)</f>
        <v>42796.25</v>
      </c>
      <c r="O657" s="12">
        <f>(((M657/60)/60)/24)+DATE(1970,1,1)</f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>E658/D658</f>
        <v>0.42127533783783783</v>
      </c>
      <c r="G658" t="s">
        <v>14</v>
      </c>
      <c r="H658">
        <v>504</v>
      </c>
      <c r="I658" s="8">
        <f>IF(E658=0,0,E658/H658)</f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2">
        <f>(((L658/60)/60)/24)+DATE(1970,1,1)</f>
        <v>43097.25</v>
      </c>
      <c r="O658" s="12">
        <f>(((M658/60)/60)/24)+DATE(1970,1,1)</f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>E659/D659</f>
        <v>8.2400000000000001E-2</v>
      </c>
      <c r="G659" t="s">
        <v>14</v>
      </c>
      <c r="H659">
        <v>14</v>
      </c>
      <c r="I659" s="8">
        <f>IF(E659=0,0,E659/H659)</f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2">
        <f>(((L659/60)/60)/24)+DATE(1970,1,1)</f>
        <v>43096.25</v>
      </c>
      <c r="O659" s="12">
        <f>(((M659/60)/60)/24)+DATE(1970,1,1)</f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>E660/D660</f>
        <v>0.60064638783269964</v>
      </c>
      <c r="G660" t="s">
        <v>74</v>
      </c>
      <c r="H660">
        <v>390</v>
      </c>
      <c r="I660" s="8">
        <f>IF(E660=0,0,E660/H660)</f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2">
        <f>(((L660/60)/60)/24)+DATE(1970,1,1)</f>
        <v>42246.208333333328</v>
      </c>
      <c r="O660" s="12">
        <f>(((M660/60)/60)/24)+DATE(1970,1,1)</f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>E661/D661</f>
        <v>0.47232808616404309</v>
      </c>
      <c r="G661" t="s">
        <v>14</v>
      </c>
      <c r="H661">
        <v>750</v>
      </c>
      <c r="I661" s="8">
        <f>IF(E661=0,0,E661/H661)</f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2">
        <f>(((L661/60)/60)/24)+DATE(1970,1,1)</f>
        <v>40570.25</v>
      </c>
      <c r="O661" s="12">
        <f>(((M661/60)/60)/24)+DATE(1970,1,1)</f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>E662/D662</f>
        <v>0.81736263736263737</v>
      </c>
      <c r="G662" t="s">
        <v>14</v>
      </c>
      <c r="H662">
        <v>77</v>
      </c>
      <c r="I662" s="8">
        <f>IF(E662=0,0,E662/H662)</f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2">
        <f>(((L662/60)/60)/24)+DATE(1970,1,1)</f>
        <v>42237.208333333328</v>
      </c>
      <c r="O662" s="12">
        <f>(((M662/60)/60)/24)+DATE(1970,1,1)</f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>E663/D663</f>
        <v>0.54187265917603</v>
      </c>
      <c r="G663" t="s">
        <v>14</v>
      </c>
      <c r="H663">
        <v>752</v>
      </c>
      <c r="I663" s="8">
        <f>IF(E663=0,0,E663/H663)</f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2">
        <f>(((L663/60)/60)/24)+DATE(1970,1,1)</f>
        <v>40996.208333333336</v>
      </c>
      <c r="O663" s="12">
        <f>(((M663/60)/60)/24)+DATE(1970,1,1)</f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>E664/D664</f>
        <v>0.97868131868131869</v>
      </c>
      <c r="G664" t="s">
        <v>14</v>
      </c>
      <c r="H664">
        <v>131</v>
      </c>
      <c r="I664" s="8">
        <f>IF(E664=0,0,E664/H664)</f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2">
        <f>(((L664/60)/60)/24)+DATE(1970,1,1)</f>
        <v>43443.25</v>
      </c>
      <c r="O664" s="12">
        <f>(((M664/60)/60)/24)+DATE(1970,1,1)</f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>E665/D665</f>
        <v>0.77239999999999998</v>
      </c>
      <c r="G665" t="s">
        <v>14</v>
      </c>
      <c r="H665">
        <v>87</v>
      </c>
      <c r="I665" s="8">
        <f>IF(E665=0,0,E665/H665)</f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2">
        <f>(((L665/60)/60)/24)+DATE(1970,1,1)</f>
        <v>40458.208333333336</v>
      </c>
      <c r="O665" s="12">
        <f>(((M665/60)/60)/24)+DATE(1970,1,1)</f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>E666/D666</f>
        <v>0.33464735516372796</v>
      </c>
      <c r="G666" t="s">
        <v>14</v>
      </c>
      <c r="H666">
        <v>1063</v>
      </c>
      <c r="I666" s="8">
        <f>IF(E666=0,0,E666/H666)</f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2">
        <f>(((L666/60)/60)/24)+DATE(1970,1,1)</f>
        <v>40959.25</v>
      </c>
      <c r="O666" s="12">
        <f>(((M666/60)/60)/24)+DATE(1970,1,1)</f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>E667/D667</f>
        <v>2.3958823529411766</v>
      </c>
      <c r="G667" t="s">
        <v>20</v>
      </c>
      <c r="H667">
        <v>272</v>
      </c>
      <c r="I667" s="8">
        <f>IF(E667=0,0,E667/H667)</f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2">
        <f>(((L667/60)/60)/24)+DATE(1970,1,1)</f>
        <v>40733.208333333336</v>
      </c>
      <c r="O667" s="12">
        <f>(((M667/60)/60)/24)+DATE(1970,1,1)</f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>E668/D668</f>
        <v>0.64032258064516134</v>
      </c>
      <c r="G668" t="s">
        <v>74</v>
      </c>
      <c r="H668">
        <v>25</v>
      </c>
      <c r="I668" s="8">
        <f>IF(E668=0,0,E668/H668)</f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2">
        <f>(((L668/60)/60)/24)+DATE(1970,1,1)</f>
        <v>41516.208333333336</v>
      </c>
      <c r="O668" s="12">
        <f>(((M668/60)/60)/24)+DATE(1970,1,1)</f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>E669/D669</f>
        <v>1.7615942028985507</v>
      </c>
      <c r="G669" t="s">
        <v>20</v>
      </c>
      <c r="H669">
        <v>419</v>
      </c>
      <c r="I669" s="8">
        <f>IF(E669=0,0,E669/H669)</f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2">
        <f>(((L669/60)/60)/24)+DATE(1970,1,1)</f>
        <v>41892.208333333336</v>
      </c>
      <c r="O669" s="12">
        <f>(((M669/60)/60)/24)+DATE(1970,1,1)</f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>E670/D670</f>
        <v>0.20338181818181819</v>
      </c>
      <c r="G670" t="s">
        <v>14</v>
      </c>
      <c r="H670">
        <v>76</v>
      </c>
      <c r="I670" s="8">
        <f>IF(E670=0,0,E670/H670)</f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2">
        <f>(((L670/60)/60)/24)+DATE(1970,1,1)</f>
        <v>41122.208333333336</v>
      </c>
      <c r="O670" s="12">
        <f>(((M670/60)/60)/24)+DATE(1970,1,1)</f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>E671/D671</f>
        <v>3.5864754098360656</v>
      </c>
      <c r="G671" t="s">
        <v>20</v>
      </c>
      <c r="H671">
        <v>1621</v>
      </c>
      <c r="I671" s="8">
        <f>IF(E671=0,0,E671/H671)</f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2">
        <f>(((L671/60)/60)/24)+DATE(1970,1,1)</f>
        <v>42912.208333333328</v>
      </c>
      <c r="O671" s="12">
        <f>(((M671/60)/60)/24)+DATE(1970,1,1)</f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>E672/D672</f>
        <v>4.6885802469135802</v>
      </c>
      <c r="G672" t="s">
        <v>20</v>
      </c>
      <c r="H672">
        <v>1101</v>
      </c>
      <c r="I672" s="8">
        <f>IF(E672=0,0,E672/H672)</f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2">
        <f>(((L672/60)/60)/24)+DATE(1970,1,1)</f>
        <v>42425.25</v>
      </c>
      <c r="O672" s="12">
        <f>(((M672/60)/60)/24)+DATE(1970,1,1)</f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>E673/D673</f>
        <v>1.220563524590164</v>
      </c>
      <c r="G673" t="s">
        <v>20</v>
      </c>
      <c r="H673">
        <v>1073</v>
      </c>
      <c r="I673" s="8">
        <f>IF(E673=0,0,E673/H673)</f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2">
        <f>(((L673/60)/60)/24)+DATE(1970,1,1)</f>
        <v>40390.208333333336</v>
      </c>
      <c r="O673" s="12">
        <f>(((M673/60)/60)/24)+DATE(1970,1,1)</f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>E674/D674</f>
        <v>0.55931783729156137</v>
      </c>
      <c r="G674" t="s">
        <v>14</v>
      </c>
      <c r="H674">
        <v>4428</v>
      </c>
      <c r="I674" s="8">
        <f>IF(E674=0,0,E674/H674)</f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2">
        <f>(((L674/60)/60)/24)+DATE(1970,1,1)</f>
        <v>43180.208333333328</v>
      </c>
      <c r="O674" s="12">
        <f>(((M674/60)/60)/24)+DATE(1970,1,1)</f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>E675/D675</f>
        <v>0.43660714285714286</v>
      </c>
      <c r="G675" t="s">
        <v>14</v>
      </c>
      <c r="H675">
        <v>58</v>
      </c>
      <c r="I675" s="8">
        <f>IF(E675=0,0,E675/H675)</f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2">
        <f>(((L675/60)/60)/24)+DATE(1970,1,1)</f>
        <v>42475.208333333328</v>
      </c>
      <c r="O675" s="12">
        <f>(((M675/60)/60)/24)+DATE(1970,1,1)</f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>E676/D676</f>
        <v>0.33538371411833628</v>
      </c>
      <c r="G676" t="s">
        <v>74</v>
      </c>
      <c r="H676">
        <v>1218</v>
      </c>
      <c r="I676" s="8">
        <f>IF(E676=0,0,E676/H676)</f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2">
        <f>(((L676/60)/60)/24)+DATE(1970,1,1)</f>
        <v>40774.208333333336</v>
      </c>
      <c r="O676" s="12">
        <f>(((M676/60)/60)/24)+DATE(1970,1,1)</f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>E677/D677</f>
        <v>1.2297938144329896</v>
      </c>
      <c r="G677" t="s">
        <v>20</v>
      </c>
      <c r="H677">
        <v>331</v>
      </c>
      <c r="I677" s="8">
        <f>IF(E677=0,0,E677/H677)</f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2">
        <f>(((L677/60)/60)/24)+DATE(1970,1,1)</f>
        <v>43719.208333333328</v>
      </c>
      <c r="O677" s="12">
        <f>(((M677/60)/60)/24)+DATE(1970,1,1)</f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>E678/D678</f>
        <v>1.8974959871589085</v>
      </c>
      <c r="G678" t="s">
        <v>20</v>
      </c>
      <c r="H678">
        <v>1170</v>
      </c>
      <c r="I678" s="8">
        <f>IF(E678=0,0,E678/H678)</f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2">
        <f>(((L678/60)/60)/24)+DATE(1970,1,1)</f>
        <v>41178.208333333336</v>
      </c>
      <c r="O678" s="12">
        <f>(((M678/60)/60)/24)+DATE(1970,1,1)</f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>E679/D679</f>
        <v>0.83622641509433959</v>
      </c>
      <c r="G679" t="s">
        <v>14</v>
      </c>
      <c r="H679">
        <v>111</v>
      </c>
      <c r="I679" s="8">
        <f>IF(E679=0,0,E679/H679)</f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2">
        <f>(((L679/60)/60)/24)+DATE(1970,1,1)</f>
        <v>42561.208333333328</v>
      </c>
      <c r="O679" s="12">
        <f>(((M679/60)/60)/24)+DATE(1970,1,1)</f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>E680/D680</f>
        <v>0.17968844221105529</v>
      </c>
      <c r="G680" t="s">
        <v>74</v>
      </c>
      <c r="H680">
        <v>215</v>
      </c>
      <c r="I680" s="8">
        <f>IF(E680=0,0,E680/H680)</f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2">
        <f>(((L680/60)/60)/24)+DATE(1970,1,1)</f>
        <v>43484.25</v>
      </c>
      <c r="O680" s="12">
        <f>(((M680/60)/60)/24)+DATE(1970,1,1)</f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>E681/D681</f>
        <v>10.365</v>
      </c>
      <c r="G681" t="s">
        <v>20</v>
      </c>
      <c r="H681">
        <v>363</v>
      </c>
      <c r="I681" s="8">
        <f>IF(E681=0,0,E681/H681)</f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2">
        <f>(((L681/60)/60)/24)+DATE(1970,1,1)</f>
        <v>43756.208333333328</v>
      </c>
      <c r="O681" s="12">
        <f>(((M681/60)/60)/24)+DATE(1970,1,1)</f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>E682/D682</f>
        <v>0.97405219780219776</v>
      </c>
      <c r="G682" t="s">
        <v>14</v>
      </c>
      <c r="H682">
        <v>2955</v>
      </c>
      <c r="I682" s="8">
        <f>IF(E682=0,0,E682/H682)</f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2">
        <f>(((L682/60)/60)/24)+DATE(1970,1,1)</f>
        <v>43813.25</v>
      </c>
      <c r="O682" s="12">
        <f>(((M682/60)/60)/24)+DATE(1970,1,1)</f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>E683/D683</f>
        <v>0.86386203150461705</v>
      </c>
      <c r="G683" t="s">
        <v>14</v>
      </c>
      <c r="H683">
        <v>1657</v>
      </c>
      <c r="I683" s="8">
        <f>IF(E683=0,0,E683/H683)</f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2">
        <f>(((L683/60)/60)/24)+DATE(1970,1,1)</f>
        <v>40898.25</v>
      </c>
      <c r="O683" s="12">
        <f>(((M683/60)/60)/24)+DATE(1970,1,1)</f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>E684/D684</f>
        <v>1.5016666666666667</v>
      </c>
      <c r="G684" t="s">
        <v>20</v>
      </c>
      <c r="H684">
        <v>103</v>
      </c>
      <c r="I684" s="8">
        <f>IF(E684=0,0,E684/H684)</f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2">
        <f>(((L684/60)/60)/24)+DATE(1970,1,1)</f>
        <v>41619.25</v>
      </c>
      <c r="O684" s="12">
        <f>(((M684/60)/60)/24)+DATE(1970,1,1)</f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>E685/D685</f>
        <v>3.5843478260869563</v>
      </c>
      <c r="G685" t="s">
        <v>20</v>
      </c>
      <c r="H685">
        <v>147</v>
      </c>
      <c r="I685" s="8">
        <f>IF(E685=0,0,E685/H685)</f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2">
        <f>(((L685/60)/60)/24)+DATE(1970,1,1)</f>
        <v>43359.208333333328</v>
      </c>
      <c r="O685" s="12">
        <f>(((M685/60)/60)/24)+DATE(1970,1,1)</f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>E686/D686</f>
        <v>5.4285714285714288</v>
      </c>
      <c r="G686" t="s">
        <v>20</v>
      </c>
      <c r="H686">
        <v>110</v>
      </c>
      <c r="I686" s="8">
        <f>IF(E686=0,0,E686/H686)</f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2">
        <f>(((L686/60)/60)/24)+DATE(1970,1,1)</f>
        <v>40358.208333333336</v>
      </c>
      <c r="O686" s="12">
        <f>(((M686/60)/60)/24)+DATE(1970,1,1)</f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>E687/D687</f>
        <v>0.67500714285714281</v>
      </c>
      <c r="G687" t="s">
        <v>14</v>
      </c>
      <c r="H687">
        <v>926</v>
      </c>
      <c r="I687" s="8">
        <f>IF(E687=0,0,E687/H687)</f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2">
        <f>(((L687/60)/60)/24)+DATE(1970,1,1)</f>
        <v>42239.208333333328</v>
      </c>
      <c r="O687" s="12">
        <f>(((M687/60)/60)/24)+DATE(1970,1,1)</f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>E688/D688</f>
        <v>1.9174666666666667</v>
      </c>
      <c r="G688" t="s">
        <v>20</v>
      </c>
      <c r="H688">
        <v>134</v>
      </c>
      <c r="I688" s="8">
        <f>IF(E688=0,0,E688/H688)</f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2">
        <f>(((L688/60)/60)/24)+DATE(1970,1,1)</f>
        <v>43186.208333333328</v>
      </c>
      <c r="O688" s="12">
        <f>(((M688/60)/60)/24)+DATE(1970,1,1)</f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>E689/D689</f>
        <v>9.32</v>
      </c>
      <c r="G689" t="s">
        <v>20</v>
      </c>
      <c r="H689">
        <v>269</v>
      </c>
      <c r="I689" s="8">
        <f>IF(E689=0,0,E689/H689)</f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2">
        <f>(((L689/60)/60)/24)+DATE(1970,1,1)</f>
        <v>42806.25</v>
      </c>
      <c r="O689" s="12">
        <f>(((M689/60)/60)/24)+DATE(1970,1,1)</f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>E690/D690</f>
        <v>4.2927586206896553</v>
      </c>
      <c r="G690" t="s">
        <v>20</v>
      </c>
      <c r="H690">
        <v>175</v>
      </c>
      <c r="I690" s="8">
        <f>IF(E690=0,0,E690/H690)</f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2">
        <f>(((L690/60)/60)/24)+DATE(1970,1,1)</f>
        <v>43475.25</v>
      </c>
      <c r="O690" s="12">
        <f>(((M690/60)/60)/24)+DATE(1970,1,1)</f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>E691/D691</f>
        <v>1.0065753424657535</v>
      </c>
      <c r="G691" t="s">
        <v>20</v>
      </c>
      <c r="H691">
        <v>69</v>
      </c>
      <c r="I691" s="8">
        <f>IF(E691=0,0,E691/H691)</f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2">
        <f>(((L691/60)/60)/24)+DATE(1970,1,1)</f>
        <v>41576.208333333336</v>
      </c>
      <c r="O691" s="12">
        <f>(((M691/60)/60)/24)+DATE(1970,1,1)</f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>E692/D692</f>
        <v>2.266111111111111</v>
      </c>
      <c r="G692" t="s">
        <v>20</v>
      </c>
      <c r="H692">
        <v>190</v>
      </c>
      <c r="I692" s="8">
        <f>IF(E692=0,0,E692/H692)</f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2">
        <f>(((L692/60)/60)/24)+DATE(1970,1,1)</f>
        <v>40874.25</v>
      </c>
      <c r="O692" s="12">
        <f>(((M692/60)/60)/24)+DATE(1970,1,1)</f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>E693/D693</f>
        <v>1.4238</v>
      </c>
      <c r="G693" t="s">
        <v>20</v>
      </c>
      <c r="H693">
        <v>237</v>
      </c>
      <c r="I693" s="8">
        <f>IF(E693=0,0,E693/H693)</f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2">
        <f>(((L693/60)/60)/24)+DATE(1970,1,1)</f>
        <v>41185.208333333336</v>
      </c>
      <c r="O693" s="12">
        <f>(((M693/60)/60)/24)+DATE(1970,1,1)</f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>E694/D694</f>
        <v>0.90633333333333332</v>
      </c>
      <c r="G694" t="s">
        <v>14</v>
      </c>
      <c r="H694">
        <v>77</v>
      </c>
      <c r="I694" s="8">
        <f>IF(E694=0,0,E694/H694)</f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2">
        <f>(((L694/60)/60)/24)+DATE(1970,1,1)</f>
        <v>43655.208333333328</v>
      </c>
      <c r="O694" s="12">
        <f>(((M694/60)/60)/24)+DATE(1970,1,1)</f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>E695/D695</f>
        <v>0.63966740576496672</v>
      </c>
      <c r="G695" t="s">
        <v>14</v>
      </c>
      <c r="H695">
        <v>1748</v>
      </c>
      <c r="I695" s="8">
        <f>IF(E695=0,0,E695/H695)</f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2">
        <f>(((L695/60)/60)/24)+DATE(1970,1,1)</f>
        <v>43025.208333333328</v>
      </c>
      <c r="O695" s="12">
        <f>(((M695/60)/60)/24)+DATE(1970,1,1)</f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>E696/D696</f>
        <v>0.84131868131868137</v>
      </c>
      <c r="G696" t="s">
        <v>14</v>
      </c>
      <c r="H696">
        <v>79</v>
      </c>
      <c r="I696" s="8">
        <f>IF(E696=0,0,E696/H696)</f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2">
        <f>(((L696/60)/60)/24)+DATE(1970,1,1)</f>
        <v>43066.25</v>
      </c>
      <c r="O696" s="12">
        <f>(((M696/60)/60)/24)+DATE(1970,1,1)</f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>E697/D697</f>
        <v>1.3393478260869565</v>
      </c>
      <c r="G697" t="s">
        <v>20</v>
      </c>
      <c r="H697">
        <v>196</v>
      </c>
      <c r="I697" s="8">
        <f>IF(E697=0,0,E697/H697)</f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2">
        <f>(((L697/60)/60)/24)+DATE(1970,1,1)</f>
        <v>42322.25</v>
      </c>
      <c r="O697" s="12">
        <f>(((M697/60)/60)/24)+DATE(1970,1,1)</f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>E698/D698</f>
        <v>0.59042047531992692</v>
      </c>
      <c r="G698" t="s">
        <v>14</v>
      </c>
      <c r="H698">
        <v>889</v>
      </c>
      <c r="I698" s="8">
        <f>IF(E698=0,0,E698/H698)</f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2">
        <f>(((L698/60)/60)/24)+DATE(1970,1,1)</f>
        <v>42114.208333333328</v>
      </c>
      <c r="O698" s="12">
        <f>(((M698/60)/60)/24)+DATE(1970,1,1)</f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>E699/D699</f>
        <v>1.5280062063615205</v>
      </c>
      <c r="G699" t="s">
        <v>20</v>
      </c>
      <c r="H699">
        <v>7295</v>
      </c>
      <c r="I699" s="8">
        <f>IF(E699=0,0,E699/H699)</f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2">
        <f>(((L699/60)/60)/24)+DATE(1970,1,1)</f>
        <v>43190.208333333328</v>
      </c>
      <c r="O699" s="12">
        <f>(((M699/60)/60)/24)+DATE(1970,1,1)</f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>E700/D700</f>
        <v>4.466912114014252</v>
      </c>
      <c r="G700" t="s">
        <v>20</v>
      </c>
      <c r="H700">
        <v>2893</v>
      </c>
      <c r="I700" s="8">
        <f>IF(E700=0,0,E700/H700)</f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2">
        <f>(((L700/60)/60)/24)+DATE(1970,1,1)</f>
        <v>40871.25</v>
      </c>
      <c r="O700" s="12">
        <f>(((M700/60)/60)/24)+DATE(1970,1,1)</f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>E701/D701</f>
        <v>0.8439189189189189</v>
      </c>
      <c r="G701" t="s">
        <v>14</v>
      </c>
      <c r="H701">
        <v>56</v>
      </c>
      <c r="I701" s="8">
        <f>IF(E701=0,0,E701/H701)</f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2">
        <f>(((L701/60)/60)/24)+DATE(1970,1,1)</f>
        <v>43641.208333333328</v>
      </c>
      <c r="O701" s="12">
        <f>(((M701/60)/60)/24)+DATE(1970,1,1)</f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>E702/D702</f>
        <v>0.03</v>
      </c>
      <c r="G702" t="s">
        <v>14</v>
      </c>
      <c r="H702">
        <v>1</v>
      </c>
      <c r="I702" s="8">
        <f>IF(E702=0,0,E702/H702)</f>
        <v>3</v>
      </c>
      <c r="J702" t="s">
        <v>21</v>
      </c>
      <c r="K702" t="s">
        <v>22</v>
      </c>
      <c r="L702">
        <v>1264399200</v>
      </c>
      <c r="M702">
        <v>1265695200</v>
      </c>
      <c r="N702" s="12">
        <f>(((L702/60)/60)/24)+DATE(1970,1,1)</f>
        <v>40203.25</v>
      </c>
      <c r="O702" s="12">
        <f>(((M702/60)/60)/24)+DATE(1970,1,1)</f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>E703/D703</f>
        <v>1.7502692307692307</v>
      </c>
      <c r="G703" t="s">
        <v>20</v>
      </c>
      <c r="H703">
        <v>820</v>
      </c>
      <c r="I703" s="8">
        <f>IF(E703=0,0,E703/H703)</f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2">
        <f>(((L703/60)/60)/24)+DATE(1970,1,1)</f>
        <v>40629.208333333336</v>
      </c>
      <c r="O703" s="12">
        <f>(((M703/60)/60)/24)+DATE(1970,1,1)</f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>E704/D704</f>
        <v>0.54137931034482756</v>
      </c>
      <c r="G704" t="s">
        <v>14</v>
      </c>
      <c r="H704">
        <v>83</v>
      </c>
      <c r="I704" s="8">
        <f>IF(E704=0,0,E704/H704)</f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2">
        <f>(((L704/60)/60)/24)+DATE(1970,1,1)</f>
        <v>41477.208333333336</v>
      </c>
      <c r="O704" s="12">
        <f>(((M704/60)/60)/24)+DATE(1970,1,1)</f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>E705/D705</f>
        <v>3.1187381703470032</v>
      </c>
      <c r="G705" t="s">
        <v>20</v>
      </c>
      <c r="H705">
        <v>2038</v>
      </c>
      <c r="I705" s="8">
        <f>IF(E705=0,0,E705/H705)</f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2">
        <f>(((L705/60)/60)/24)+DATE(1970,1,1)</f>
        <v>41020.208333333336</v>
      </c>
      <c r="O705" s="12">
        <f>(((M705/60)/60)/24)+DATE(1970,1,1)</f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>E706/D706</f>
        <v>1.2278160919540231</v>
      </c>
      <c r="G706" t="s">
        <v>20</v>
      </c>
      <c r="H706">
        <v>116</v>
      </c>
      <c r="I706" s="8">
        <f>IF(E706=0,0,E706/H706)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2">
        <f>(((L706/60)/60)/24)+DATE(1970,1,1)</f>
        <v>42555.208333333328</v>
      </c>
      <c r="O706" s="12">
        <f>(((M706/60)/60)/24)+DATE(1970,1,1)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>E707/D707</f>
        <v>0.99026517383618151</v>
      </c>
      <c r="G707" t="s">
        <v>14</v>
      </c>
      <c r="H707">
        <v>2025</v>
      </c>
      <c r="I707" s="8">
        <f>IF(E707=0,0,E707/H707)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2">
        <f>(((L707/60)/60)/24)+DATE(1970,1,1)</f>
        <v>41619.25</v>
      </c>
      <c r="O707" s="12">
        <f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>E708/D708</f>
        <v>1.278468634686347</v>
      </c>
      <c r="G708" t="s">
        <v>20</v>
      </c>
      <c r="H708">
        <v>1345</v>
      </c>
      <c r="I708" s="8">
        <f>IF(E708=0,0,E708/H708)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2">
        <f>(((L708/60)/60)/24)+DATE(1970,1,1)</f>
        <v>43471.25</v>
      </c>
      <c r="O708" s="12">
        <f>(((M708/60)/60)/24)+DATE(1970,1,1)</f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>E709/D709</f>
        <v>1.5861643835616439</v>
      </c>
      <c r="G709" t="s">
        <v>20</v>
      </c>
      <c r="H709">
        <v>168</v>
      </c>
      <c r="I709" s="8">
        <f>IF(E709=0,0,E709/H709)</f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2">
        <f>(((L709/60)/60)/24)+DATE(1970,1,1)</f>
        <v>43442.25</v>
      </c>
      <c r="O709" s="12">
        <f>(((M709/60)/60)/24)+DATE(1970,1,1)</f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>E710/D710</f>
        <v>7.0705882352941174</v>
      </c>
      <c r="G710" t="s">
        <v>20</v>
      </c>
      <c r="H710">
        <v>137</v>
      </c>
      <c r="I710" s="8">
        <f>IF(E710=0,0,E710/H710)</f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2">
        <f>(((L710/60)/60)/24)+DATE(1970,1,1)</f>
        <v>42877.208333333328</v>
      </c>
      <c r="O710" s="12">
        <f>(((M710/60)/60)/24)+DATE(1970,1,1)</f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>E711/D711</f>
        <v>1.4238775510204082</v>
      </c>
      <c r="G711" t="s">
        <v>20</v>
      </c>
      <c r="H711">
        <v>186</v>
      </c>
      <c r="I711" s="8">
        <f>IF(E711=0,0,E711/H711)</f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2">
        <f>(((L711/60)/60)/24)+DATE(1970,1,1)</f>
        <v>41018.208333333336</v>
      </c>
      <c r="O711" s="12">
        <f>(((M711/60)/60)/24)+DATE(1970,1,1)</f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>E712/D712</f>
        <v>1.4786046511627906</v>
      </c>
      <c r="G712" t="s">
        <v>20</v>
      </c>
      <c r="H712">
        <v>125</v>
      </c>
      <c r="I712" s="8">
        <f>IF(E712=0,0,E712/H712)</f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2">
        <f>(((L712/60)/60)/24)+DATE(1970,1,1)</f>
        <v>43295.208333333328</v>
      </c>
      <c r="O712" s="12">
        <f>(((M712/60)/60)/24)+DATE(1970,1,1)</f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>E713/D713</f>
        <v>0.20322580645161289</v>
      </c>
      <c r="G713" t="s">
        <v>14</v>
      </c>
      <c r="H713">
        <v>14</v>
      </c>
      <c r="I713" s="8">
        <f>IF(E713=0,0,E713/H713)</f>
        <v>90</v>
      </c>
      <c r="J713" t="s">
        <v>107</v>
      </c>
      <c r="K713" t="s">
        <v>108</v>
      </c>
      <c r="L713">
        <v>1453615200</v>
      </c>
      <c r="M713">
        <v>1453788000</v>
      </c>
      <c r="N713" s="12">
        <f>(((L713/60)/60)/24)+DATE(1970,1,1)</f>
        <v>42393.25</v>
      </c>
      <c r="O713" s="12">
        <f>(((M713/60)/60)/24)+DATE(1970,1,1)</f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>E714/D714</f>
        <v>18.40625</v>
      </c>
      <c r="G714" t="s">
        <v>20</v>
      </c>
      <c r="H714">
        <v>202</v>
      </c>
      <c r="I714" s="8">
        <f>IF(E714=0,0,E714/H714)</f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2">
        <f>(((L714/60)/60)/24)+DATE(1970,1,1)</f>
        <v>42559.208333333328</v>
      </c>
      <c r="O714" s="12">
        <f>(((M714/60)/60)/24)+DATE(1970,1,1)</f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>E715/D715</f>
        <v>1.6194202898550725</v>
      </c>
      <c r="G715" t="s">
        <v>20</v>
      </c>
      <c r="H715">
        <v>103</v>
      </c>
      <c r="I715" s="8">
        <f>IF(E715=0,0,E715/H715)</f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2">
        <f>(((L715/60)/60)/24)+DATE(1970,1,1)</f>
        <v>42604.208333333328</v>
      </c>
      <c r="O715" s="12">
        <f>(((M715/60)/60)/24)+DATE(1970,1,1)</f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>E716/D716</f>
        <v>4.7282077922077921</v>
      </c>
      <c r="G716" t="s">
        <v>20</v>
      </c>
      <c r="H716">
        <v>1785</v>
      </c>
      <c r="I716" s="8">
        <f>IF(E716=0,0,E716/H716)</f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2">
        <f>(((L716/60)/60)/24)+DATE(1970,1,1)</f>
        <v>41870.208333333336</v>
      </c>
      <c r="O716" s="12">
        <f>(((M716/60)/60)/24)+DATE(1970,1,1)</f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>E717/D717</f>
        <v>0.24466101694915254</v>
      </c>
      <c r="G717" t="s">
        <v>14</v>
      </c>
      <c r="H717">
        <v>656</v>
      </c>
      <c r="I717" s="8">
        <f>IF(E717=0,0,E717/H717)</f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2">
        <f>(((L717/60)/60)/24)+DATE(1970,1,1)</f>
        <v>40397.208333333336</v>
      </c>
      <c r="O717" s="12">
        <f>(((M717/60)/60)/24)+DATE(1970,1,1)</f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>E718/D718</f>
        <v>5.1764999999999999</v>
      </c>
      <c r="G718" t="s">
        <v>20</v>
      </c>
      <c r="H718">
        <v>157</v>
      </c>
      <c r="I718" s="8">
        <f>IF(E718=0,0,E718/H718)</f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2">
        <f>(((L718/60)/60)/24)+DATE(1970,1,1)</f>
        <v>41465.208333333336</v>
      </c>
      <c r="O718" s="12">
        <f>(((M718/60)/60)/24)+DATE(1970,1,1)</f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>E719/D719</f>
        <v>2.4764285714285714</v>
      </c>
      <c r="G719" t="s">
        <v>20</v>
      </c>
      <c r="H719">
        <v>555</v>
      </c>
      <c r="I719" s="8">
        <f>IF(E719=0,0,E719/H719)</f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2">
        <f>(((L719/60)/60)/24)+DATE(1970,1,1)</f>
        <v>40777.208333333336</v>
      </c>
      <c r="O719" s="12">
        <f>(((M719/60)/60)/24)+DATE(1970,1,1)</f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>E720/D720</f>
        <v>1.0020481927710843</v>
      </c>
      <c r="G720" t="s">
        <v>20</v>
      </c>
      <c r="H720">
        <v>297</v>
      </c>
      <c r="I720" s="8">
        <f>IF(E720=0,0,E720/H720)</f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2">
        <f>(((L720/60)/60)/24)+DATE(1970,1,1)</f>
        <v>41442.208333333336</v>
      </c>
      <c r="O720" s="12">
        <f>(((M720/60)/60)/24)+DATE(1970,1,1)</f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>E721/D721</f>
        <v>1.53</v>
      </c>
      <c r="G721" t="s">
        <v>20</v>
      </c>
      <c r="H721">
        <v>123</v>
      </c>
      <c r="I721" s="8">
        <f>IF(E721=0,0,E721/H721)</f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2">
        <f>(((L721/60)/60)/24)+DATE(1970,1,1)</f>
        <v>41058.208333333336</v>
      </c>
      <c r="O721" s="12">
        <f>(((M721/60)/60)/24)+DATE(1970,1,1)</f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>E722/D722</f>
        <v>0.37091954022988505</v>
      </c>
      <c r="G722" t="s">
        <v>74</v>
      </c>
      <c r="H722">
        <v>38</v>
      </c>
      <c r="I722" s="8">
        <f>IF(E722=0,0,E722/H722)</f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2">
        <f>(((L722/60)/60)/24)+DATE(1970,1,1)</f>
        <v>43152.25</v>
      </c>
      <c r="O722" s="12">
        <f>(((M722/60)/60)/24)+DATE(1970,1,1)</f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>E723/D723</f>
        <v>4.3923948220064728E-2</v>
      </c>
      <c r="G723" t="s">
        <v>74</v>
      </c>
      <c r="H723">
        <v>60</v>
      </c>
      <c r="I723" s="8">
        <f>IF(E723=0,0,E723/H723)</f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2">
        <f>(((L723/60)/60)/24)+DATE(1970,1,1)</f>
        <v>43194.208333333328</v>
      </c>
      <c r="O723" s="12">
        <f>(((M723/60)/60)/24)+DATE(1970,1,1)</f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>E724/D724</f>
        <v>1.5650721649484536</v>
      </c>
      <c r="G724" t="s">
        <v>20</v>
      </c>
      <c r="H724">
        <v>3036</v>
      </c>
      <c r="I724" s="8">
        <f>IF(E724=0,0,E724/H724)</f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2">
        <f>(((L724/60)/60)/24)+DATE(1970,1,1)</f>
        <v>43045.25</v>
      </c>
      <c r="O724" s="12">
        <f>(((M724/60)/60)/24)+DATE(1970,1,1)</f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>E725/D725</f>
        <v>2.704081632653061</v>
      </c>
      <c r="G725" t="s">
        <v>20</v>
      </c>
      <c r="H725">
        <v>144</v>
      </c>
      <c r="I725" s="8">
        <f>IF(E725=0,0,E725/H725)</f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2">
        <f>(((L725/60)/60)/24)+DATE(1970,1,1)</f>
        <v>42431.25</v>
      </c>
      <c r="O725" s="12">
        <f>(((M725/60)/60)/24)+DATE(1970,1,1)</f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>E726/D726</f>
        <v>1.3405952380952382</v>
      </c>
      <c r="G726" t="s">
        <v>20</v>
      </c>
      <c r="H726">
        <v>121</v>
      </c>
      <c r="I726" s="8">
        <f>IF(E726=0,0,E726/H726)</f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2">
        <f>(((L726/60)/60)/24)+DATE(1970,1,1)</f>
        <v>41934.208333333336</v>
      </c>
      <c r="O726" s="12">
        <f>(((M726/60)/60)/24)+DATE(1970,1,1)</f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>E727/D727</f>
        <v>0.50398033126293995</v>
      </c>
      <c r="G727" t="s">
        <v>14</v>
      </c>
      <c r="H727">
        <v>1596</v>
      </c>
      <c r="I727" s="8">
        <f>IF(E727=0,0,E727/H727)</f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2">
        <f>(((L727/60)/60)/24)+DATE(1970,1,1)</f>
        <v>41958.25</v>
      </c>
      <c r="O727" s="12">
        <f>(((M727/60)/60)/24)+DATE(1970,1,1)</f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>E728/D728</f>
        <v>0.88815837937384901</v>
      </c>
      <c r="G728" t="s">
        <v>74</v>
      </c>
      <c r="H728">
        <v>524</v>
      </c>
      <c r="I728" s="8">
        <f>IF(E728=0,0,E728/H728)</f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2">
        <f>(((L728/60)/60)/24)+DATE(1970,1,1)</f>
        <v>40476.208333333336</v>
      </c>
      <c r="O728" s="12">
        <f>(((M728/60)/60)/24)+DATE(1970,1,1)</f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>E729/D729</f>
        <v>1.65</v>
      </c>
      <c r="G729" t="s">
        <v>20</v>
      </c>
      <c r="H729">
        <v>181</v>
      </c>
      <c r="I729" s="8">
        <f>IF(E729=0,0,E729/H729)</f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2">
        <f>(((L729/60)/60)/24)+DATE(1970,1,1)</f>
        <v>43485.25</v>
      </c>
      <c r="O729" s="12">
        <f>(((M729/60)/60)/24)+DATE(1970,1,1)</f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>E730/D730</f>
        <v>0.17499999999999999</v>
      </c>
      <c r="G730" t="s">
        <v>14</v>
      </c>
      <c r="H730">
        <v>10</v>
      </c>
      <c r="I730" s="8">
        <f>IF(E730=0,0,E730/H730)</f>
        <v>73.5</v>
      </c>
      <c r="J730" t="s">
        <v>21</v>
      </c>
      <c r="K730" t="s">
        <v>22</v>
      </c>
      <c r="L730">
        <v>1464152400</v>
      </c>
      <c r="M730">
        <v>1465102800</v>
      </c>
      <c r="N730" s="12">
        <f>(((L730/60)/60)/24)+DATE(1970,1,1)</f>
        <v>42515.208333333328</v>
      </c>
      <c r="O730" s="12">
        <f>(((M730/60)/60)/24)+DATE(1970,1,1)</f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>E731/D731</f>
        <v>1.8566071428571429</v>
      </c>
      <c r="G731" t="s">
        <v>20</v>
      </c>
      <c r="H731">
        <v>122</v>
      </c>
      <c r="I731" s="8">
        <f>IF(E731=0,0,E731/H731)</f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2">
        <f>(((L731/60)/60)/24)+DATE(1970,1,1)</f>
        <v>41309.25</v>
      </c>
      <c r="O731" s="12">
        <f>(((M731/60)/60)/24)+DATE(1970,1,1)</f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>E732/D732</f>
        <v>4.1266319444444441</v>
      </c>
      <c r="G732" t="s">
        <v>20</v>
      </c>
      <c r="H732">
        <v>1071</v>
      </c>
      <c r="I732" s="8">
        <f>IF(E732=0,0,E732/H732)</f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2">
        <f>(((L732/60)/60)/24)+DATE(1970,1,1)</f>
        <v>42147.208333333328</v>
      </c>
      <c r="O732" s="12">
        <f>(((M732/60)/60)/24)+DATE(1970,1,1)</f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>E733/D733</f>
        <v>0.90249999999999997</v>
      </c>
      <c r="G733" t="s">
        <v>74</v>
      </c>
      <c r="H733">
        <v>219</v>
      </c>
      <c r="I733" s="8">
        <f>IF(E733=0,0,E733/H733)</f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2">
        <f>(((L733/60)/60)/24)+DATE(1970,1,1)</f>
        <v>42939.208333333328</v>
      </c>
      <c r="O733" s="12">
        <f>(((M733/60)/60)/24)+DATE(1970,1,1)</f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>E734/D734</f>
        <v>0.91984615384615387</v>
      </c>
      <c r="G734" t="s">
        <v>14</v>
      </c>
      <c r="H734">
        <v>1121</v>
      </c>
      <c r="I734" s="8">
        <f>IF(E734=0,0,E734/H734)</f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2">
        <f>(((L734/60)/60)/24)+DATE(1970,1,1)</f>
        <v>42816.208333333328</v>
      </c>
      <c r="O734" s="12">
        <f>(((M734/60)/60)/24)+DATE(1970,1,1)</f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>E735/D735</f>
        <v>5.2700632911392402</v>
      </c>
      <c r="G735" t="s">
        <v>20</v>
      </c>
      <c r="H735">
        <v>980</v>
      </c>
      <c r="I735" s="8">
        <f>IF(E735=0,0,E735/H735)</f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2">
        <f>(((L735/60)/60)/24)+DATE(1970,1,1)</f>
        <v>41844.208333333336</v>
      </c>
      <c r="O735" s="12">
        <f>(((M735/60)/60)/24)+DATE(1970,1,1)</f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>E736/D736</f>
        <v>3.1914285714285713</v>
      </c>
      <c r="G736" t="s">
        <v>20</v>
      </c>
      <c r="H736">
        <v>536</v>
      </c>
      <c r="I736" s="8">
        <f>IF(E736=0,0,E736/H736)</f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2">
        <f>(((L736/60)/60)/24)+DATE(1970,1,1)</f>
        <v>42763.25</v>
      </c>
      <c r="O736" s="12">
        <f>(((M736/60)/60)/24)+DATE(1970,1,1)</f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>E737/D737</f>
        <v>3.5418867924528303</v>
      </c>
      <c r="G737" t="s">
        <v>20</v>
      </c>
      <c r="H737">
        <v>1991</v>
      </c>
      <c r="I737" s="8">
        <f>IF(E737=0,0,E737/H737)</f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2">
        <f>(((L737/60)/60)/24)+DATE(1970,1,1)</f>
        <v>42459.208333333328</v>
      </c>
      <c r="O737" s="12">
        <f>(((M737/60)/60)/24)+DATE(1970,1,1)</f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>E738/D738</f>
        <v>0.32896103896103895</v>
      </c>
      <c r="G738" t="s">
        <v>74</v>
      </c>
      <c r="H738">
        <v>29</v>
      </c>
      <c r="I738" s="8">
        <f>IF(E738=0,0,E738/H738)</f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2">
        <f>(((L738/60)/60)/24)+DATE(1970,1,1)</f>
        <v>42055.25</v>
      </c>
      <c r="O738" s="12">
        <f>(((M738/60)/60)/24)+DATE(1970,1,1)</f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>E739/D739</f>
        <v>1.358918918918919</v>
      </c>
      <c r="G739" t="s">
        <v>20</v>
      </c>
      <c r="H739">
        <v>180</v>
      </c>
      <c r="I739" s="8">
        <f>IF(E739=0,0,E739/H739)</f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2">
        <f>(((L739/60)/60)/24)+DATE(1970,1,1)</f>
        <v>42685.25</v>
      </c>
      <c r="O739" s="12">
        <f>(((M739/60)/60)/24)+DATE(1970,1,1)</f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>E740/D740</f>
        <v>2.0843373493975904E-2</v>
      </c>
      <c r="G740" t="s">
        <v>14</v>
      </c>
      <c r="H740">
        <v>15</v>
      </c>
      <c r="I740" s="8">
        <f>IF(E740=0,0,E740/H740)</f>
        <v>103.8</v>
      </c>
      <c r="J740" t="s">
        <v>21</v>
      </c>
      <c r="K740" t="s">
        <v>22</v>
      </c>
      <c r="L740">
        <v>1416117600</v>
      </c>
      <c r="M740">
        <v>1418018400</v>
      </c>
      <c r="N740" s="12">
        <f>(((L740/60)/60)/24)+DATE(1970,1,1)</f>
        <v>41959.25</v>
      </c>
      <c r="O740" s="12">
        <f>(((M740/60)/60)/24)+DATE(1970,1,1)</f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>E741/D741</f>
        <v>0.61</v>
      </c>
      <c r="G741" t="s">
        <v>14</v>
      </c>
      <c r="H741">
        <v>191</v>
      </c>
      <c r="I741" s="8">
        <f>IF(E741=0,0,E741/H741)</f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2">
        <f>(((L741/60)/60)/24)+DATE(1970,1,1)</f>
        <v>41089.208333333336</v>
      </c>
      <c r="O741" s="12">
        <f>(((M741/60)/60)/24)+DATE(1970,1,1)</f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>E742/D742</f>
        <v>0.30037735849056602</v>
      </c>
      <c r="G742" t="s">
        <v>14</v>
      </c>
      <c r="H742">
        <v>16</v>
      </c>
      <c r="I742" s="8">
        <f>IF(E742=0,0,E742/H742)</f>
        <v>99.5</v>
      </c>
      <c r="J742" t="s">
        <v>21</v>
      </c>
      <c r="K742" t="s">
        <v>22</v>
      </c>
      <c r="L742">
        <v>1486101600</v>
      </c>
      <c r="M742">
        <v>1486360800</v>
      </c>
      <c r="N742" s="12">
        <f>(((L742/60)/60)/24)+DATE(1970,1,1)</f>
        <v>42769.25</v>
      </c>
      <c r="O742" s="12">
        <f>(((M742/60)/60)/24)+DATE(1970,1,1)</f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>E743/D743</f>
        <v>11.791666666666666</v>
      </c>
      <c r="G743" t="s">
        <v>20</v>
      </c>
      <c r="H743">
        <v>130</v>
      </c>
      <c r="I743" s="8">
        <f>IF(E743=0,0,E743/H743)</f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2">
        <f>(((L743/60)/60)/24)+DATE(1970,1,1)</f>
        <v>40321.208333333336</v>
      </c>
      <c r="O743" s="12">
        <f>(((M743/60)/60)/24)+DATE(1970,1,1)</f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>E744/D744</f>
        <v>11.260833333333334</v>
      </c>
      <c r="G744" t="s">
        <v>20</v>
      </c>
      <c r="H744">
        <v>122</v>
      </c>
      <c r="I744" s="8">
        <f>IF(E744=0,0,E744/H744)</f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2">
        <f>(((L744/60)/60)/24)+DATE(1970,1,1)</f>
        <v>40197.25</v>
      </c>
      <c r="O744" s="12">
        <f>(((M744/60)/60)/24)+DATE(1970,1,1)</f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>E745/D745</f>
        <v>0.12923076923076923</v>
      </c>
      <c r="G745" t="s">
        <v>14</v>
      </c>
      <c r="H745">
        <v>17</v>
      </c>
      <c r="I745" s="8">
        <f>IF(E745=0,0,E745/H745)</f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2">
        <f>(((L745/60)/60)/24)+DATE(1970,1,1)</f>
        <v>42298.208333333328</v>
      </c>
      <c r="O745" s="12">
        <f>(((M745/60)/60)/24)+DATE(1970,1,1)</f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>E746/D746</f>
        <v>7.12</v>
      </c>
      <c r="G746" t="s">
        <v>20</v>
      </c>
      <c r="H746">
        <v>140</v>
      </c>
      <c r="I746" s="8">
        <f>IF(E746=0,0,E746/H746)</f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2">
        <f>(((L746/60)/60)/24)+DATE(1970,1,1)</f>
        <v>43322.208333333328</v>
      </c>
      <c r="O746" s="12">
        <f>(((M746/60)/60)/24)+DATE(1970,1,1)</f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>E747/D747</f>
        <v>0.30304347826086958</v>
      </c>
      <c r="G747" t="s">
        <v>14</v>
      </c>
      <c r="H747">
        <v>34</v>
      </c>
      <c r="I747" s="8">
        <f>IF(E747=0,0,E747/H747)</f>
        <v>61.5</v>
      </c>
      <c r="J747" t="s">
        <v>21</v>
      </c>
      <c r="K747" t="s">
        <v>22</v>
      </c>
      <c r="L747">
        <v>1275195600</v>
      </c>
      <c r="M747">
        <v>1277528400</v>
      </c>
      <c r="N747" s="12">
        <f>(((L747/60)/60)/24)+DATE(1970,1,1)</f>
        <v>40328.208333333336</v>
      </c>
      <c r="O747" s="12">
        <f>(((M747/60)/60)/24)+DATE(1970,1,1)</f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>E748/D748</f>
        <v>2.1250896057347672</v>
      </c>
      <c r="G748" t="s">
        <v>20</v>
      </c>
      <c r="H748">
        <v>3388</v>
      </c>
      <c r="I748" s="8">
        <f>IF(E748=0,0,E748/H748)</f>
        <v>35</v>
      </c>
      <c r="J748" t="s">
        <v>21</v>
      </c>
      <c r="K748" t="s">
        <v>22</v>
      </c>
      <c r="L748">
        <v>1318136400</v>
      </c>
      <c r="M748">
        <v>1318568400</v>
      </c>
      <c r="N748" s="12">
        <f>(((L748/60)/60)/24)+DATE(1970,1,1)</f>
        <v>40825.208333333336</v>
      </c>
      <c r="O748" s="12">
        <f>(((M748/60)/60)/24)+DATE(1970,1,1)</f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>E749/D749</f>
        <v>2.2885714285714287</v>
      </c>
      <c r="G749" t="s">
        <v>20</v>
      </c>
      <c r="H749">
        <v>280</v>
      </c>
      <c r="I749" s="8">
        <f>IF(E749=0,0,E749/H749)</f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2">
        <f>(((L749/60)/60)/24)+DATE(1970,1,1)</f>
        <v>40423.208333333336</v>
      </c>
      <c r="O749" s="12">
        <f>(((M749/60)/60)/24)+DATE(1970,1,1)</f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>E750/D750</f>
        <v>0.34959979476654696</v>
      </c>
      <c r="G750" t="s">
        <v>74</v>
      </c>
      <c r="H750">
        <v>614</v>
      </c>
      <c r="I750" s="8">
        <f>IF(E750=0,0,E750/H750)</f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2">
        <f>(((L750/60)/60)/24)+DATE(1970,1,1)</f>
        <v>40238.25</v>
      </c>
      <c r="O750" s="12">
        <f>(((M750/60)/60)/24)+DATE(1970,1,1)</f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>E751/D751</f>
        <v>1.5729069767441861</v>
      </c>
      <c r="G751" t="s">
        <v>20</v>
      </c>
      <c r="H751">
        <v>366</v>
      </c>
      <c r="I751" s="8">
        <f>IF(E751=0,0,E751/H751)</f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2">
        <f>(((L751/60)/60)/24)+DATE(1970,1,1)</f>
        <v>41920.208333333336</v>
      </c>
      <c r="O751" s="12">
        <f>(((M751/60)/60)/24)+DATE(1970,1,1)</f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>E752/D752</f>
        <v>0.01</v>
      </c>
      <c r="G752" t="s">
        <v>14</v>
      </c>
      <c r="H752">
        <v>1</v>
      </c>
      <c r="I752" s="8">
        <f>IF(E752=0,0,E752/H752)</f>
        <v>1</v>
      </c>
      <c r="J752" t="s">
        <v>40</v>
      </c>
      <c r="K752" t="s">
        <v>41</v>
      </c>
      <c r="L752">
        <v>1277960400</v>
      </c>
      <c r="M752">
        <v>1280120400</v>
      </c>
      <c r="N752" s="12">
        <f>(((L752/60)/60)/24)+DATE(1970,1,1)</f>
        <v>40360.208333333336</v>
      </c>
      <c r="O752" s="12">
        <f>(((M752/60)/60)/24)+DATE(1970,1,1)</f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>E753/D753</f>
        <v>2.3230555555555554</v>
      </c>
      <c r="G753" t="s">
        <v>20</v>
      </c>
      <c r="H753">
        <v>270</v>
      </c>
      <c r="I753" s="8">
        <f>IF(E753=0,0,E753/H753)</f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2">
        <f>(((L753/60)/60)/24)+DATE(1970,1,1)</f>
        <v>42446.208333333328</v>
      </c>
      <c r="O753" s="12">
        <f>(((M753/60)/60)/24)+DATE(1970,1,1)</f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>E754/D754</f>
        <v>0.92448275862068963</v>
      </c>
      <c r="G754" t="s">
        <v>74</v>
      </c>
      <c r="H754">
        <v>114</v>
      </c>
      <c r="I754" s="8">
        <f>IF(E754=0,0,E754/H754)</f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2">
        <f>(((L754/60)/60)/24)+DATE(1970,1,1)</f>
        <v>40395.208333333336</v>
      </c>
      <c r="O754" s="12">
        <f>(((M754/60)/60)/24)+DATE(1970,1,1)</f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>E755/D755</f>
        <v>2.5670212765957445</v>
      </c>
      <c r="G755" t="s">
        <v>20</v>
      </c>
      <c r="H755">
        <v>137</v>
      </c>
      <c r="I755" s="8">
        <f>IF(E755=0,0,E755/H755)</f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2">
        <f>(((L755/60)/60)/24)+DATE(1970,1,1)</f>
        <v>40321.208333333336</v>
      </c>
      <c r="O755" s="12">
        <f>(((M755/60)/60)/24)+DATE(1970,1,1)</f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>E756/D756</f>
        <v>1.6847017045454546</v>
      </c>
      <c r="G756" t="s">
        <v>20</v>
      </c>
      <c r="H756">
        <v>3205</v>
      </c>
      <c r="I756" s="8">
        <f>IF(E756=0,0,E756/H756)</f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2">
        <f>(((L756/60)/60)/24)+DATE(1970,1,1)</f>
        <v>41210.208333333336</v>
      </c>
      <c r="O756" s="12">
        <f>(((M756/60)/60)/24)+DATE(1970,1,1)</f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>E757/D757</f>
        <v>1.6657777777777778</v>
      </c>
      <c r="G757" t="s">
        <v>20</v>
      </c>
      <c r="H757">
        <v>288</v>
      </c>
      <c r="I757" s="8">
        <f>IF(E757=0,0,E757/H757)</f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2">
        <f>(((L757/60)/60)/24)+DATE(1970,1,1)</f>
        <v>43096.25</v>
      </c>
      <c r="O757" s="12">
        <f>(((M757/60)/60)/24)+DATE(1970,1,1)</f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>E758/D758</f>
        <v>7.7207692307692311</v>
      </c>
      <c r="G758" t="s">
        <v>20</v>
      </c>
      <c r="H758">
        <v>148</v>
      </c>
      <c r="I758" s="8">
        <f>IF(E758=0,0,E758/H758)</f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2">
        <f>(((L758/60)/60)/24)+DATE(1970,1,1)</f>
        <v>42024.25</v>
      </c>
      <c r="O758" s="12">
        <f>(((M758/60)/60)/24)+DATE(1970,1,1)</f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>E759/D759</f>
        <v>4.0685714285714285</v>
      </c>
      <c r="G759" t="s">
        <v>20</v>
      </c>
      <c r="H759">
        <v>114</v>
      </c>
      <c r="I759" s="8">
        <f>IF(E759=0,0,E759/H759)</f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2">
        <f>(((L759/60)/60)/24)+DATE(1970,1,1)</f>
        <v>40675.208333333336</v>
      </c>
      <c r="O759" s="12">
        <f>(((M759/60)/60)/24)+DATE(1970,1,1)</f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>E760/D760</f>
        <v>5.6420608108108112</v>
      </c>
      <c r="G760" t="s">
        <v>20</v>
      </c>
      <c r="H760">
        <v>1518</v>
      </c>
      <c r="I760" s="8">
        <f>IF(E760=0,0,E760/H760)</f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2">
        <f>(((L760/60)/60)/24)+DATE(1970,1,1)</f>
        <v>41936.208333333336</v>
      </c>
      <c r="O760" s="12">
        <f>(((M760/60)/60)/24)+DATE(1970,1,1)</f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>E761/D761</f>
        <v>0.6842686567164179</v>
      </c>
      <c r="G761" t="s">
        <v>14</v>
      </c>
      <c r="H761">
        <v>1274</v>
      </c>
      <c r="I761" s="8">
        <f>IF(E761=0,0,E761/H761)</f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2">
        <f>(((L761/60)/60)/24)+DATE(1970,1,1)</f>
        <v>43136.25</v>
      </c>
      <c r="O761" s="12">
        <f>(((M761/60)/60)/24)+DATE(1970,1,1)</f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>E762/D762</f>
        <v>0.34351966873706002</v>
      </c>
      <c r="G762" t="s">
        <v>14</v>
      </c>
      <c r="H762">
        <v>210</v>
      </c>
      <c r="I762" s="8">
        <f>IF(E762=0,0,E762/H762)</f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2">
        <f>(((L762/60)/60)/24)+DATE(1970,1,1)</f>
        <v>43678.208333333328</v>
      </c>
      <c r="O762" s="12">
        <f>(((M762/60)/60)/24)+DATE(1970,1,1)</f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>E763/D763</f>
        <v>6.5545454545454547</v>
      </c>
      <c r="G763" t="s">
        <v>20</v>
      </c>
      <c r="H763">
        <v>166</v>
      </c>
      <c r="I763" s="8">
        <f>IF(E763=0,0,E763/H763)</f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2">
        <f>(((L763/60)/60)/24)+DATE(1970,1,1)</f>
        <v>42938.208333333328</v>
      </c>
      <c r="O763" s="12">
        <f>(((M763/60)/60)/24)+DATE(1970,1,1)</f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>E764/D764</f>
        <v>1.7725714285714285</v>
      </c>
      <c r="G764" t="s">
        <v>20</v>
      </c>
      <c r="H764">
        <v>100</v>
      </c>
      <c r="I764" s="8">
        <f>IF(E764=0,0,E764/H764)</f>
        <v>62.04</v>
      </c>
      <c r="J764" t="s">
        <v>26</v>
      </c>
      <c r="K764" t="s">
        <v>27</v>
      </c>
      <c r="L764">
        <v>1354082400</v>
      </c>
      <c r="M764">
        <v>1355032800</v>
      </c>
      <c r="N764" s="12">
        <f>(((L764/60)/60)/24)+DATE(1970,1,1)</f>
        <v>41241.25</v>
      </c>
      <c r="O764" s="12">
        <f>(((M764/60)/60)/24)+DATE(1970,1,1)</f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>E765/D765</f>
        <v>1.1317857142857144</v>
      </c>
      <c r="G765" t="s">
        <v>20</v>
      </c>
      <c r="H765">
        <v>235</v>
      </c>
      <c r="I765" s="8">
        <f>IF(E765=0,0,E765/H765)</f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2">
        <f>(((L765/60)/60)/24)+DATE(1970,1,1)</f>
        <v>41037.208333333336</v>
      </c>
      <c r="O765" s="12">
        <f>(((M765/60)/60)/24)+DATE(1970,1,1)</f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>E766/D766</f>
        <v>7.2818181818181822</v>
      </c>
      <c r="G766" t="s">
        <v>20</v>
      </c>
      <c r="H766">
        <v>148</v>
      </c>
      <c r="I766" s="8">
        <f>IF(E766=0,0,E766/H766)</f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2">
        <f>(((L766/60)/60)/24)+DATE(1970,1,1)</f>
        <v>40676.208333333336</v>
      </c>
      <c r="O766" s="12">
        <f>(((M766/60)/60)/24)+DATE(1970,1,1)</f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>E767/D767</f>
        <v>2.0833333333333335</v>
      </c>
      <c r="G767" t="s">
        <v>20</v>
      </c>
      <c r="H767">
        <v>198</v>
      </c>
      <c r="I767" s="8">
        <f>IF(E767=0,0,E767/H767)</f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2">
        <f>(((L767/60)/60)/24)+DATE(1970,1,1)</f>
        <v>42840.208333333328</v>
      </c>
      <c r="O767" s="12">
        <f>(((M767/60)/60)/24)+DATE(1970,1,1)</f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>E768/D768</f>
        <v>0.31171232876712329</v>
      </c>
      <c r="G768" t="s">
        <v>14</v>
      </c>
      <c r="H768">
        <v>248</v>
      </c>
      <c r="I768" s="8">
        <f>IF(E768=0,0,E768/H768)</f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2">
        <f>(((L768/60)/60)/24)+DATE(1970,1,1)</f>
        <v>43362.208333333328</v>
      </c>
      <c r="O768" s="12">
        <f>(((M768/60)/60)/24)+DATE(1970,1,1)</f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>E769/D769</f>
        <v>0.56967078189300413</v>
      </c>
      <c r="G769" t="s">
        <v>14</v>
      </c>
      <c r="H769">
        <v>513</v>
      </c>
      <c r="I769" s="8">
        <f>IF(E769=0,0,E769/H769)</f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2">
        <f>(((L769/60)/60)/24)+DATE(1970,1,1)</f>
        <v>42283.208333333328</v>
      </c>
      <c r="O769" s="12">
        <f>(((M769/60)/60)/24)+DATE(1970,1,1)</f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>E770/D770</f>
        <v>2.31</v>
      </c>
      <c r="G770" t="s">
        <v>20</v>
      </c>
      <c r="H770">
        <v>150</v>
      </c>
      <c r="I770" s="8">
        <f>IF(E770=0,0,E770/H770)</f>
        <v>73.92</v>
      </c>
      <c r="J770" t="s">
        <v>21</v>
      </c>
      <c r="K770" t="s">
        <v>22</v>
      </c>
      <c r="L770">
        <v>1386741600</v>
      </c>
      <c r="M770">
        <v>1388037600</v>
      </c>
      <c r="N770" s="12">
        <f>(((L770/60)/60)/24)+DATE(1970,1,1)</f>
        <v>41619.25</v>
      </c>
      <c r="O770" s="12">
        <f>(((M770/60)/60)/24)+DATE(1970,1,1)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>E771/D771</f>
        <v>0.86867834394904464</v>
      </c>
      <c r="G771" t="s">
        <v>14</v>
      </c>
      <c r="H771">
        <v>3410</v>
      </c>
      <c r="I771" s="8">
        <f>IF(E771=0,0,E771/H771)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2">
        <f>(((L771/60)/60)/24)+DATE(1970,1,1)</f>
        <v>41501.208333333336</v>
      </c>
      <c r="O771" s="12">
        <f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>E772/D772</f>
        <v>2.7074418604651163</v>
      </c>
      <c r="G772" t="s">
        <v>20</v>
      </c>
      <c r="H772">
        <v>216</v>
      </c>
      <c r="I772" s="8">
        <f>IF(E772=0,0,E772/H772)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2">
        <f>(((L772/60)/60)/24)+DATE(1970,1,1)</f>
        <v>41743.208333333336</v>
      </c>
      <c r="O772" s="12">
        <f>(((M772/60)/60)/24)+DATE(1970,1,1)</f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>E773/D773</f>
        <v>0.49446428571428569</v>
      </c>
      <c r="G773" t="s">
        <v>74</v>
      </c>
      <c r="H773">
        <v>26</v>
      </c>
      <c r="I773" s="8">
        <f>IF(E773=0,0,E773/H773)</f>
        <v>106.5</v>
      </c>
      <c r="J773" t="s">
        <v>21</v>
      </c>
      <c r="K773" t="s">
        <v>22</v>
      </c>
      <c r="L773">
        <v>1548482400</v>
      </c>
      <c r="M773">
        <v>1550815200</v>
      </c>
      <c r="N773" s="12">
        <f>(((L773/60)/60)/24)+DATE(1970,1,1)</f>
        <v>43491.25</v>
      </c>
      <c r="O773" s="12">
        <f>(((M773/60)/60)/24)+DATE(1970,1,1)</f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>E774/D774</f>
        <v>1.1335962566844919</v>
      </c>
      <c r="G774" t="s">
        <v>20</v>
      </c>
      <c r="H774">
        <v>5139</v>
      </c>
      <c r="I774" s="8">
        <f>IF(E774=0,0,E774/H774)</f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2">
        <f>(((L774/60)/60)/24)+DATE(1970,1,1)</f>
        <v>43505.25</v>
      </c>
      <c r="O774" s="12">
        <f>(((M774/60)/60)/24)+DATE(1970,1,1)</f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>E775/D775</f>
        <v>1.9055555555555554</v>
      </c>
      <c r="G775" t="s">
        <v>20</v>
      </c>
      <c r="H775">
        <v>2353</v>
      </c>
      <c r="I775" s="8">
        <f>IF(E775=0,0,E775/H775)</f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2">
        <f>(((L775/60)/60)/24)+DATE(1970,1,1)</f>
        <v>42838.208333333328</v>
      </c>
      <c r="O775" s="12">
        <f>(((M775/60)/60)/24)+DATE(1970,1,1)</f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>E776/D776</f>
        <v>1.355</v>
      </c>
      <c r="G776" t="s">
        <v>20</v>
      </c>
      <c r="H776">
        <v>78</v>
      </c>
      <c r="I776" s="8">
        <f>IF(E776=0,0,E776/H776)</f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2">
        <f>(((L776/60)/60)/24)+DATE(1970,1,1)</f>
        <v>42513.208333333328</v>
      </c>
      <c r="O776" s="12">
        <f>(((M776/60)/60)/24)+DATE(1970,1,1)</f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>E777/D777</f>
        <v>0.10297872340425532</v>
      </c>
      <c r="G777" t="s">
        <v>14</v>
      </c>
      <c r="H777">
        <v>10</v>
      </c>
      <c r="I777" s="8">
        <f>IF(E777=0,0,E777/H777)</f>
        <v>96.8</v>
      </c>
      <c r="J777" t="s">
        <v>21</v>
      </c>
      <c r="K777" t="s">
        <v>22</v>
      </c>
      <c r="L777">
        <v>1415253600</v>
      </c>
      <c r="M777">
        <v>1416117600</v>
      </c>
      <c r="N777" s="12">
        <f>(((L777/60)/60)/24)+DATE(1970,1,1)</f>
        <v>41949.25</v>
      </c>
      <c r="O777" s="12">
        <f>(((M777/60)/60)/24)+DATE(1970,1,1)</f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>E778/D778</f>
        <v>0.65544223826714798</v>
      </c>
      <c r="G778" t="s">
        <v>14</v>
      </c>
      <c r="H778">
        <v>2201</v>
      </c>
      <c r="I778" s="8">
        <f>IF(E778=0,0,E778/H778)</f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2">
        <f>(((L778/60)/60)/24)+DATE(1970,1,1)</f>
        <v>43650.208333333328</v>
      </c>
      <c r="O778" s="12">
        <f>(((M778/60)/60)/24)+DATE(1970,1,1)</f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>E779/D779</f>
        <v>0.49026652452025588</v>
      </c>
      <c r="G779" t="s">
        <v>14</v>
      </c>
      <c r="H779">
        <v>676</v>
      </c>
      <c r="I779" s="8">
        <f>IF(E779=0,0,E779/H779)</f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2">
        <f>(((L779/60)/60)/24)+DATE(1970,1,1)</f>
        <v>40809.208333333336</v>
      </c>
      <c r="O779" s="12">
        <f>(((M779/60)/60)/24)+DATE(1970,1,1)</f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>E780/D780</f>
        <v>7.8792307692307695</v>
      </c>
      <c r="G780" t="s">
        <v>20</v>
      </c>
      <c r="H780">
        <v>174</v>
      </c>
      <c r="I780" s="8">
        <f>IF(E780=0,0,E780/H780)</f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2">
        <f>(((L780/60)/60)/24)+DATE(1970,1,1)</f>
        <v>40768.208333333336</v>
      </c>
      <c r="O780" s="12">
        <f>(((M780/60)/60)/24)+DATE(1970,1,1)</f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>E781/D781</f>
        <v>0.80306347746090156</v>
      </c>
      <c r="G781" t="s">
        <v>14</v>
      </c>
      <c r="H781">
        <v>831</v>
      </c>
      <c r="I781" s="8">
        <f>IF(E781=0,0,E781/H781)</f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2">
        <f>(((L781/60)/60)/24)+DATE(1970,1,1)</f>
        <v>42230.208333333328</v>
      </c>
      <c r="O781" s="12">
        <f>(((M781/60)/60)/24)+DATE(1970,1,1)</f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>E782/D782</f>
        <v>1.0629411764705883</v>
      </c>
      <c r="G782" t="s">
        <v>20</v>
      </c>
      <c r="H782">
        <v>164</v>
      </c>
      <c r="I782" s="8">
        <f>IF(E782=0,0,E782/H782)</f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2">
        <f>(((L782/60)/60)/24)+DATE(1970,1,1)</f>
        <v>42573.208333333328</v>
      </c>
      <c r="O782" s="12">
        <f>(((M782/60)/60)/24)+DATE(1970,1,1)</f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>E783/D783</f>
        <v>0.50735632183908042</v>
      </c>
      <c r="G783" t="s">
        <v>74</v>
      </c>
      <c r="H783">
        <v>56</v>
      </c>
      <c r="I783" s="8">
        <f>IF(E783=0,0,E783/H783)</f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2">
        <f>(((L783/60)/60)/24)+DATE(1970,1,1)</f>
        <v>40482.208333333336</v>
      </c>
      <c r="O783" s="12">
        <f>(((M783/60)/60)/24)+DATE(1970,1,1)</f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>E784/D784</f>
        <v>2.153137254901961</v>
      </c>
      <c r="G784" t="s">
        <v>20</v>
      </c>
      <c r="H784">
        <v>161</v>
      </c>
      <c r="I784" s="8">
        <f>IF(E784=0,0,E784/H784)</f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2">
        <f>(((L784/60)/60)/24)+DATE(1970,1,1)</f>
        <v>40603.25</v>
      </c>
      <c r="O784" s="12">
        <f>(((M784/60)/60)/24)+DATE(1970,1,1)</f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>E785/D785</f>
        <v>1.4122972972972974</v>
      </c>
      <c r="G785" t="s">
        <v>20</v>
      </c>
      <c r="H785">
        <v>138</v>
      </c>
      <c r="I785" s="8">
        <f>IF(E785=0,0,E785/H785)</f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2">
        <f>(((L785/60)/60)/24)+DATE(1970,1,1)</f>
        <v>41625.25</v>
      </c>
      <c r="O785" s="12">
        <f>(((M785/60)/60)/24)+DATE(1970,1,1)</f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>E786/D786</f>
        <v>1.1533745781777278</v>
      </c>
      <c r="G786" t="s">
        <v>20</v>
      </c>
      <c r="H786">
        <v>3308</v>
      </c>
      <c r="I786" s="8">
        <f>IF(E786=0,0,E786/H786)</f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2">
        <f>(((L786/60)/60)/24)+DATE(1970,1,1)</f>
        <v>42435.25</v>
      </c>
      <c r="O786" s="12">
        <f>(((M786/60)/60)/24)+DATE(1970,1,1)</f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>E787/D787</f>
        <v>1.9311940298507462</v>
      </c>
      <c r="G787" t="s">
        <v>20</v>
      </c>
      <c r="H787">
        <v>127</v>
      </c>
      <c r="I787" s="8">
        <f>IF(E787=0,0,E787/H787)</f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2">
        <f>(((L787/60)/60)/24)+DATE(1970,1,1)</f>
        <v>43582.208333333328</v>
      </c>
      <c r="O787" s="12">
        <f>(((M787/60)/60)/24)+DATE(1970,1,1)</f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>E788/D788</f>
        <v>7.2973333333333334</v>
      </c>
      <c r="G788" t="s">
        <v>20</v>
      </c>
      <c r="H788">
        <v>207</v>
      </c>
      <c r="I788" s="8">
        <f>IF(E788=0,0,E788/H788)</f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2">
        <f>(((L788/60)/60)/24)+DATE(1970,1,1)</f>
        <v>43186.208333333328</v>
      </c>
      <c r="O788" s="12">
        <f>(((M788/60)/60)/24)+DATE(1970,1,1)</f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>E789/D789</f>
        <v>0.99663398692810456</v>
      </c>
      <c r="G789" t="s">
        <v>14</v>
      </c>
      <c r="H789">
        <v>859</v>
      </c>
      <c r="I789" s="8">
        <f>IF(E789=0,0,E789/H789)</f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2">
        <f>(((L789/60)/60)/24)+DATE(1970,1,1)</f>
        <v>40684.208333333336</v>
      </c>
      <c r="O789" s="12">
        <f>(((M789/60)/60)/24)+DATE(1970,1,1)</f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>E790/D790</f>
        <v>0.88166666666666671</v>
      </c>
      <c r="G790" t="s">
        <v>47</v>
      </c>
      <c r="H790">
        <v>31</v>
      </c>
      <c r="I790" s="8">
        <f>IF(E790=0,0,E790/H790)</f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2">
        <f>(((L790/60)/60)/24)+DATE(1970,1,1)</f>
        <v>41202.208333333336</v>
      </c>
      <c r="O790" s="12">
        <f>(((M790/60)/60)/24)+DATE(1970,1,1)</f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>E791/D791</f>
        <v>0.37233333333333335</v>
      </c>
      <c r="G791" t="s">
        <v>14</v>
      </c>
      <c r="H791">
        <v>45</v>
      </c>
      <c r="I791" s="8">
        <f>IF(E791=0,0,E791/H791)</f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2">
        <f>(((L791/60)/60)/24)+DATE(1970,1,1)</f>
        <v>41786.208333333336</v>
      </c>
      <c r="O791" s="12">
        <f>(((M791/60)/60)/24)+DATE(1970,1,1)</f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>E792/D792</f>
        <v>0.30540075309306081</v>
      </c>
      <c r="G792" t="s">
        <v>74</v>
      </c>
      <c r="H792">
        <v>1113</v>
      </c>
      <c r="I792" s="8">
        <f>IF(E792=0,0,E792/H792)</f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2">
        <f>(((L792/60)/60)/24)+DATE(1970,1,1)</f>
        <v>40223.25</v>
      </c>
      <c r="O792" s="12">
        <f>(((M792/60)/60)/24)+DATE(1970,1,1)</f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>E793/D793</f>
        <v>0.25714285714285712</v>
      </c>
      <c r="G793" t="s">
        <v>14</v>
      </c>
      <c r="H793">
        <v>6</v>
      </c>
      <c r="I793" s="8">
        <f>IF(E793=0,0,E793/H793)</f>
        <v>90</v>
      </c>
      <c r="J793" t="s">
        <v>21</v>
      </c>
      <c r="K793" t="s">
        <v>22</v>
      </c>
      <c r="L793">
        <v>1481436000</v>
      </c>
      <c r="M793">
        <v>1482818400</v>
      </c>
      <c r="N793" s="12">
        <f>(((L793/60)/60)/24)+DATE(1970,1,1)</f>
        <v>42715.25</v>
      </c>
      <c r="O793" s="12">
        <f>(((M793/60)/60)/24)+DATE(1970,1,1)</f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>E794/D794</f>
        <v>0.34</v>
      </c>
      <c r="G794" t="s">
        <v>14</v>
      </c>
      <c r="H794">
        <v>7</v>
      </c>
      <c r="I794" s="8">
        <f>IF(E794=0,0,E794/H794)</f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2">
        <f>(((L794/60)/60)/24)+DATE(1970,1,1)</f>
        <v>41451.208333333336</v>
      </c>
      <c r="O794" s="12">
        <f>(((M794/60)/60)/24)+DATE(1970,1,1)</f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>E795/D795</f>
        <v>11.859090909090909</v>
      </c>
      <c r="G795" t="s">
        <v>20</v>
      </c>
      <c r="H795">
        <v>181</v>
      </c>
      <c r="I795" s="8">
        <f>IF(E795=0,0,E795/H795)</f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2">
        <f>(((L795/60)/60)/24)+DATE(1970,1,1)</f>
        <v>41450.208333333336</v>
      </c>
      <c r="O795" s="12">
        <f>(((M795/60)/60)/24)+DATE(1970,1,1)</f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>E796/D796</f>
        <v>1.2539393939393939</v>
      </c>
      <c r="G796" t="s">
        <v>20</v>
      </c>
      <c r="H796">
        <v>110</v>
      </c>
      <c r="I796" s="8">
        <f>IF(E796=0,0,E796/H796)</f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2">
        <f>(((L796/60)/60)/24)+DATE(1970,1,1)</f>
        <v>43091.25</v>
      </c>
      <c r="O796" s="12">
        <f>(((M796/60)/60)/24)+DATE(1970,1,1)</f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>E797/D797</f>
        <v>0.14394366197183098</v>
      </c>
      <c r="G797" t="s">
        <v>14</v>
      </c>
      <c r="H797">
        <v>31</v>
      </c>
      <c r="I797" s="8">
        <f>IF(E797=0,0,E797/H797)</f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2">
        <f>(((L797/60)/60)/24)+DATE(1970,1,1)</f>
        <v>42675.208333333328</v>
      </c>
      <c r="O797" s="12">
        <f>(((M797/60)/60)/24)+DATE(1970,1,1)</f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>E798/D798</f>
        <v>0.54807692307692313</v>
      </c>
      <c r="G798" t="s">
        <v>14</v>
      </c>
      <c r="H798">
        <v>78</v>
      </c>
      <c r="I798" s="8">
        <f>IF(E798=0,0,E798/H798)</f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2">
        <f>(((L798/60)/60)/24)+DATE(1970,1,1)</f>
        <v>41859.208333333336</v>
      </c>
      <c r="O798" s="12">
        <f>(((M798/60)/60)/24)+DATE(1970,1,1)</f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>E799/D799</f>
        <v>1.0963157894736841</v>
      </c>
      <c r="G799" t="s">
        <v>20</v>
      </c>
      <c r="H799">
        <v>185</v>
      </c>
      <c r="I799" s="8">
        <f>IF(E799=0,0,E799/H799)</f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2">
        <f>(((L799/60)/60)/24)+DATE(1970,1,1)</f>
        <v>43464.25</v>
      </c>
      <c r="O799" s="12">
        <f>(((M799/60)/60)/24)+DATE(1970,1,1)</f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>E800/D800</f>
        <v>1.8847058823529412</v>
      </c>
      <c r="G800" t="s">
        <v>20</v>
      </c>
      <c r="H800">
        <v>121</v>
      </c>
      <c r="I800" s="8">
        <f>IF(E800=0,0,E800/H800)</f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2">
        <f>(((L800/60)/60)/24)+DATE(1970,1,1)</f>
        <v>41060.208333333336</v>
      </c>
      <c r="O800" s="12">
        <f>(((M800/60)/60)/24)+DATE(1970,1,1)</f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>E801/D801</f>
        <v>0.87008284023668636</v>
      </c>
      <c r="G801" t="s">
        <v>14</v>
      </c>
      <c r="H801">
        <v>1225</v>
      </c>
      <c r="I801" s="8">
        <f>IF(E801=0,0,E801/H801)</f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2">
        <f>(((L801/60)/60)/24)+DATE(1970,1,1)</f>
        <v>42399.25</v>
      </c>
      <c r="O801" s="12">
        <f>(((M801/60)/60)/24)+DATE(1970,1,1)</f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>E802/D802</f>
        <v>0.01</v>
      </c>
      <c r="G802" t="s">
        <v>14</v>
      </c>
      <c r="H802">
        <v>1</v>
      </c>
      <c r="I802" s="8">
        <f>IF(E802=0,0,E802/H802)</f>
        <v>1</v>
      </c>
      <c r="J802" t="s">
        <v>98</v>
      </c>
      <c r="K802" t="s">
        <v>99</v>
      </c>
      <c r="L802">
        <v>1434085200</v>
      </c>
      <c r="M802">
        <v>1434430800</v>
      </c>
      <c r="N802" s="12">
        <f>(((L802/60)/60)/24)+DATE(1970,1,1)</f>
        <v>42167.208333333328</v>
      </c>
      <c r="O802" s="12">
        <f>(((M802/60)/60)/24)+DATE(1970,1,1)</f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>E803/D803</f>
        <v>2.0291304347826089</v>
      </c>
      <c r="G803" t="s">
        <v>20</v>
      </c>
      <c r="H803">
        <v>106</v>
      </c>
      <c r="I803" s="8">
        <f>IF(E803=0,0,E803/H803)</f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2">
        <f>(((L803/60)/60)/24)+DATE(1970,1,1)</f>
        <v>43830.25</v>
      </c>
      <c r="O803" s="12">
        <f>(((M803/60)/60)/24)+DATE(1970,1,1)</f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>E804/D804</f>
        <v>1.9703225806451612</v>
      </c>
      <c r="G804" t="s">
        <v>20</v>
      </c>
      <c r="H804">
        <v>142</v>
      </c>
      <c r="I804" s="8">
        <f>IF(E804=0,0,E804/H804)</f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2">
        <f>(((L804/60)/60)/24)+DATE(1970,1,1)</f>
        <v>43650.208333333328</v>
      </c>
      <c r="O804" s="12">
        <f>(((M804/60)/60)/24)+DATE(1970,1,1)</f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>E805/D805</f>
        <v>1.07</v>
      </c>
      <c r="G805" t="s">
        <v>20</v>
      </c>
      <c r="H805">
        <v>233</v>
      </c>
      <c r="I805" s="8">
        <f>IF(E805=0,0,E805/H805)</f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2">
        <f>(((L805/60)/60)/24)+DATE(1970,1,1)</f>
        <v>43492.25</v>
      </c>
      <c r="O805" s="12">
        <f>(((M805/60)/60)/24)+DATE(1970,1,1)</f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>E806/D806</f>
        <v>2.6873076923076922</v>
      </c>
      <c r="G806" t="s">
        <v>20</v>
      </c>
      <c r="H806">
        <v>218</v>
      </c>
      <c r="I806" s="8">
        <f>IF(E806=0,0,E806/H806)</f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2">
        <f>(((L806/60)/60)/24)+DATE(1970,1,1)</f>
        <v>43102.25</v>
      </c>
      <c r="O806" s="12">
        <f>(((M806/60)/60)/24)+DATE(1970,1,1)</f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>E807/D807</f>
        <v>0.50845360824742269</v>
      </c>
      <c r="G807" t="s">
        <v>14</v>
      </c>
      <c r="H807">
        <v>67</v>
      </c>
      <c r="I807" s="8">
        <f>IF(E807=0,0,E807/H807)</f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2">
        <f>(((L807/60)/60)/24)+DATE(1970,1,1)</f>
        <v>41958.25</v>
      </c>
      <c r="O807" s="12">
        <f>(((M807/60)/60)/24)+DATE(1970,1,1)</f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>E808/D808</f>
        <v>11.802857142857142</v>
      </c>
      <c r="G808" t="s">
        <v>20</v>
      </c>
      <c r="H808">
        <v>76</v>
      </c>
      <c r="I808" s="8">
        <f>IF(E808=0,0,E808/H808)</f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2">
        <f>(((L808/60)/60)/24)+DATE(1970,1,1)</f>
        <v>40973.25</v>
      </c>
      <c r="O808" s="12">
        <f>(((M808/60)/60)/24)+DATE(1970,1,1)</f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>E809/D809</f>
        <v>2.64</v>
      </c>
      <c r="G809" t="s">
        <v>20</v>
      </c>
      <c r="H809">
        <v>43</v>
      </c>
      <c r="I809" s="8">
        <f>IF(E809=0,0,E809/H809)</f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2">
        <f>(((L809/60)/60)/24)+DATE(1970,1,1)</f>
        <v>43753.208333333328</v>
      </c>
      <c r="O809" s="12">
        <f>(((M809/60)/60)/24)+DATE(1970,1,1)</f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>E810/D810</f>
        <v>0.30442307692307691</v>
      </c>
      <c r="G810" t="s">
        <v>14</v>
      </c>
      <c r="H810">
        <v>19</v>
      </c>
      <c r="I810" s="8">
        <f>IF(E810=0,0,E810/H810)</f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2">
        <f>(((L810/60)/60)/24)+DATE(1970,1,1)</f>
        <v>42507.208333333328</v>
      </c>
      <c r="O810" s="12">
        <f>(((M810/60)/60)/24)+DATE(1970,1,1)</f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>E811/D811</f>
        <v>0.62880681818181816</v>
      </c>
      <c r="G811" t="s">
        <v>14</v>
      </c>
      <c r="H811">
        <v>2108</v>
      </c>
      <c r="I811" s="8">
        <f>IF(E811=0,0,E811/H811)</f>
        <v>42</v>
      </c>
      <c r="J811" t="s">
        <v>98</v>
      </c>
      <c r="K811" t="s">
        <v>99</v>
      </c>
      <c r="L811">
        <v>1344920400</v>
      </c>
      <c r="M811">
        <v>1345006800</v>
      </c>
      <c r="N811" s="12">
        <f>(((L811/60)/60)/24)+DATE(1970,1,1)</f>
        <v>41135.208333333336</v>
      </c>
      <c r="O811" s="12">
        <f>(((M811/60)/60)/24)+DATE(1970,1,1)</f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>E812/D812</f>
        <v>1.9312499999999999</v>
      </c>
      <c r="G812" t="s">
        <v>20</v>
      </c>
      <c r="H812">
        <v>221</v>
      </c>
      <c r="I812" s="8">
        <f>IF(E812=0,0,E812/H812)</f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2">
        <f>(((L812/60)/60)/24)+DATE(1970,1,1)</f>
        <v>43067.25</v>
      </c>
      <c r="O812" s="12">
        <f>(((M812/60)/60)/24)+DATE(1970,1,1)</f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>E813/D813</f>
        <v>0.77102702702702708</v>
      </c>
      <c r="G813" t="s">
        <v>14</v>
      </c>
      <c r="H813">
        <v>679</v>
      </c>
      <c r="I813" s="8">
        <f>IF(E813=0,0,E813/H813)</f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2">
        <f>(((L813/60)/60)/24)+DATE(1970,1,1)</f>
        <v>42378.25</v>
      </c>
      <c r="O813" s="12">
        <f>(((M813/60)/60)/24)+DATE(1970,1,1)</f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>E814/D814</f>
        <v>2.2552763819095478</v>
      </c>
      <c r="G814" t="s">
        <v>20</v>
      </c>
      <c r="H814">
        <v>2805</v>
      </c>
      <c r="I814" s="8">
        <f>IF(E814=0,0,E814/H814)</f>
        <v>48</v>
      </c>
      <c r="J814" t="s">
        <v>15</v>
      </c>
      <c r="K814" t="s">
        <v>16</v>
      </c>
      <c r="L814">
        <v>1523854800</v>
      </c>
      <c r="M814">
        <v>1524286800</v>
      </c>
      <c r="N814" s="12">
        <f>(((L814/60)/60)/24)+DATE(1970,1,1)</f>
        <v>43206.208333333328</v>
      </c>
      <c r="O814" s="12">
        <f>(((M814/60)/60)/24)+DATE(1970,1,1)</f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>E815/D815</f>
        <v>2.3940625</v>
      </c>
      <c r="G815" t="s">
        <v>20</v>
      </c>
      <c r="H815">
        <v>68</v>
      </c>
      <c r="I815" s="8">
        <f>IF(E815=0,0,E815/H815)</f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2">
        <f>(((L815/60)/60)/24)+DATE(1970,1,1)</f>
        <v>41148.208333333336</v>
      </c>
      <c r="O815" s="12">
        <f>(((M815/60)/60)/24)+DATE(1970,1,1)</f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>E816/D816</f>
        <v>0.921875</v>
      </c>
      <c r="G816" t="s">
        <v>14</v>
      </c>
      <c r="H816">
        <v>36</v>
      </c>
      <c r="I816" s="8">
        <f>IF(E816=0,0,E816/H816)</f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2">
        <f>(((L816/60)/60)/24)+DATE(1970,1,1)</f>
        <v>42517.208333333328</v>
      </c>
      <c r="O816" s="12">
        <f>(((M816/60)/60)/24)+DATE(1970,1,1)</f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>E817/D817</f>
        <v>1.3023333333333333</v>
      </c>
      <c r="G817" t="s">
        <v>20</v>
      </c>
      <c r="H817">
        <v>183</v>
      </c>
      <c r="I817" s="8">
        <f>IF(E817=0,0,E817/H817)</f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2">
        <f>(((L817/60)/60)/24)+DATE(1970,1,1)</f>
        <v>43068.25</v>
      </c>
      <c r="O817" s="12">
        <f>(((M817/60)/60)/24)+DATE(1970,1,1)</f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>E818/D818</f>
        <v>6.1521739130434785</v>
      </c>
      <c r="G818" t="s">
        <v>20</v>
      </c>
      <c r="H818">
        <v>133</v>
      </c>
      <c r="I818" s="8">
        <f>IF(E818=0,0,E818/H818)</f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2">
        <f>(((L818/60)/60)/24)+DATE(1970,1,1)</f>
        <v>41680.25</v>
      </c>
      <c r="O818" s="12">
        <f>(((M818/60)/60)/24)+DATE(1970,1,1)</f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>E819/D819</f>
        <v>3.687953216374269</v>
      </c>
      <c r="G819" t="s">
        <v>20</v>
      </c>
      <c r="H819">
        <v>2489</v>
      </c>
      <c r="I819" s="8">
        <f>IF(E819=0,0,E819/H819)</f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2">
        <f>(((L819/60)/60)/24)+DATE(1970,1,1)</f>
        <v>43589.208333333328</v>
      </c>
      <c r="O819" s="12">
        <f>(((M819/60)/60)/24)+DATE(1970,1,1)</f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>E820/D820</f>
        <v>10.948571428571428</v>
      </c>
      <c r="G820" t="s">
        <v>20</v>
      </c>
      <c r="H820">
        <v>69</v>
      </c>
      <c r="I820" s="8">
        <f>IF(E820=0,0,E820/H820)</f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2">
        <f>(((L820/60)/60)/24)+DATE(1970,1,1)</f>
        <v>43486.25</v>
      </c>
      <c r="O820" s="12">
        <f>(((M820/60)/60)/24)+DATE(1970,1,1)</f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>E821/D821</f>
        <v>0.50662921348314605</v>
      </c>
      <c r="G821" t="s">
        <v>14</v>
      </c>
      <c r="H821">
        <v>47</v>
      </c>
      <c r="I821" s="8">
        <f>IF(E821=0,0,E821/H821)</f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2">
        <f>(((L821/60)/60)/24)+DATE(1970,1,1)</f>
        <v>41237.25</v>
      </c>
      <c r="O821" s="12">
        <f>(((M821/60)/60)/24)+DATE(1970,1,1)</f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>E822/D822</f>
        <v>8.0060000000000002</v>
      </c>
      <c r="G822" t="s">
        <v>20</v>
      </c>
      <c r="H822">
        <v>279</v>
      </c>
      <c r="I822" s="8">
        <f>IF(E822=0,0,E822/H822)</f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2">
        <f>(((L822/60)/60)/24)+DATE(1970,1,1)</f>
        <v>43310.208333333328</v>
      </c>
      <c r="O822" s="12">
        <f>(((M822/60)/60)/24)+DATE(1970,1,1)</f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>E823/D823</f>
        <v>2.9128571428571428</v>
      </c>
      <c r="G823" t="s">
        <v>20</v>
      </c>
      <c r="H823">
        <v>210</v>
      </c>
      <c r="I823" s="8">
        <f>IF(E823=0,0,E823/H823)</f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2">
        <f>(((L823/60)/60)/24)+DATE(1970,1,1)</f>
        <v>42794.25</v>
      </c>
      <c r="O823" s="12">
        <f>(((M823/60)/60)/24)+DATE(1970,1,1)</f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>E824/D824</f>
        <v>3.4996666666666667</v>
      </c>
      <c r="G824" t="s">
        <v>20</v>
      </c>
      <c r="H824">
        <v>2100</v>
      </c>
      <c r="I824" s="8">
        <f>IF(E824=0,0,E824/H824)</f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2">
        <f>(((L824/60)/60)/24)+DATE(1970,1,1)</f>
        <v>41698.25</v>
      </c>
      <c r="O824" s="12">
        <f>(((M824/60)/60)/24)+DATE(1970,1,1)</f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>E825/D825</f>
        <v>3.5707317073170732</v>
      </c>
      <c r="G825" t="s">
        <v>20</v>
      </c>
      <c r="H825">
        <v>252</v>
      </c>
      <c r="I825" s="8">
        <f>IF(E825=0,0,E825/H825)</f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2">
        <f>(((L825/60)/60)/24)+DATE(1970,1,1)</f>
        <v>41892.208333333336</v>
      </c>
      <c r="O825" s="12">
        <f>(((M825/60)/60)/24)+DATE(1970,1,1)</f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>E826/D826</f>
        <v>1.2648941176470587</v>
      </c>
      <c r="G826" t="s">
        <v>20</v>
      </c>
      <c r="H826">
        <v>1280</v>
      </c>
      <c r="I826" s="8">
        <f>IF(E826=0,0,E826/H826)</f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2">
        <f>(((L826/60)/60)/24)+DATE(1970,1,1)</f>
        <v>40348.208333333336</v>
      </c>
      <c r="O826" s="12">
        <f>(((M826/60)/60)/24)+DATE(1970,1,1)</f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>E827/D827</f>
        <v>3.875</v>
      </c>
      <c r="G827" t="s">
        <v>20</v>
      </c>
      <c r="H827">
        <v>157</v>
      </c>
      <c r="I827" s="8">
        <f>IF(E827=0,0,E827/H827)</f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2">
        <f>(((L827/60)/60)/24)+DATE(1970,1,1)</f>
        <v>42941.208333333328</v>
      </c>
      <c r="O827" s="12">
        <f>(((M827/60)/60)/24)+DATE(1970,1,1)</f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>E828/D828</f>
        <v>4.5703571428571426</v>
      </c>
      <c r="G828" t="s">
        <v>20</v>
      </c>
      <c r="H828">
        <v>194</v>
      </c>
      <c r="I828" s="8">
        <f>IF(E828=0,0,E828/H828)</f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2">
        <f>(((L828/60)/60)/24)+DATE(1970,1,1)</f>
        <v>40525.25</v>
      </c>
      <c r="O828" s="12">
        <f>(((M828/60)/60)/24)+DATE(1970,1,1)</f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>E829/D829</f>
        <v>2.6669565217391304</v>
      </c>
      <c r="G829" t="s">
        <v>20</v>
      </c>
      <c r="H829">
        <v>82</v>
      </c>
      <c r="I829" s="8">
        <f>IF(E829=0,0,E829/H829)</f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2">
        <f>(((L829/60)/60)/24)+DATE(1970,1,1)</f>
        <v>40666.208333333336</v>
      </c>
      <c r="O829" s="12">
        <f>(((M829/60)/60)/24)+DATE(1970,1,1)</f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>E830/D830</f>
        <v>0.69</v>
      </c>
      <c r="G830" t="s">
        <v>14</v>
      </c>
      <c r="H830">
        <v>70</v>
      </c>
      <c r="I830" s="8">
        <f>IF(E830=0,0,E830/H830)</f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2">
        <f>(((L830/60)/60)/24)+DATE(1970,1,1)</f>
        <v>43340.208333333328</v>
      </c>
      <c r="O830" s="12">
        <f>(((M830/60)/60)/24)+DATE(1970,1,1)</f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>E831/D831</f>
        <v>0.51343749999999999</v>
      </c>
      <c r="G831" t="s">
        <v>14</v>
      </c>
      <c r="H831">
        <v>154</v>
      </c>
      <c r="I831" s="8">
        <f>IF(E831=0,0,E831/H831)</f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2">
        <f>(((L831/60)/60)/24)+DATE(1970,1,1)</f>
        <v>42164.208333333328</v>
      </c>
      <c r="O831" s="12">
        <f>(((M831/60)/60)/24)+DATE(1970,1,1)</f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>E832/D832</f>
        <v>1.1710526315789473E-2</v>
      </c>
      <c r="G832" t="s">
        <v>14</v>
      </c>
      <c r="H832">
        <v>22</v>
      </c>
      <c r="I832" s="8">
        <f>IF(E832=0,0,E832/H832)</f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2">
        <f>(((L832/60)/60)/24)+DATE(1970,1,1)</f>
        <v>43103.25</v>
      </c>
      <c r="O832" s="12">
        <f>(((M832/60)/60)/24)+DATE(1970,1,1)</f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>E833/D833</f>
        <v>1.089773429454171</v>
      </c>
      <c r="G833" t="s">
        <v>20</v>
      </c>
      <c r="H833">
        <v>4233</v>
      </c>
      <c r="I833" s="8">
        <f>IF(E833=0,0,E833/H833)</f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2">
        <f>(((L833/60)/60)/24)+DATE(1970,1,1)</f>
        <v>40994.208333333336</v>
      </c>
      <c r="O833" s="12">
        <f>(((M833/60)/60)/24)+DATE(1970,1,1)</f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>E834/D834</f>
        <v>3.1517592592592591</v>
      </c>
      <c r="G834" t="s">
        <v>20</v>
      </c>
      <c r="H834">
        <v>1297</v>
      </c>
      <c r="I834" s="8">
        <f>IF(E834=0,0,E834/H834)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2">
        <f>(((L834/60)/60)/24)+DATE(1970,1,1)</f>
        <v>42299.208333333328</v>
      </c>
      <c r="O834" s="12">
        <f>(((M834/60)/60)/24)+DATE(1970,1,1)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>E835/D835</f>
        <v>1.5769117647058823</v>
      </c>
      <c r="G835" t="s">
        <v>20</v>
      </c>
      <c r="H835">
        <v>165</v>
      </c>
      <c r="I835" s="8">
        <f>IF(E835=0,0,E835/H835)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2">
        <f>(((L835/60)/60)/24)+DATE(1970,1,1)</f>
        <v>40588.25</v>
      </c>
      <c r="O835" s="12">
        <f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>E836/D836</f>
        <v>1.5380821917808218</v>
      </c>
      <c r="G836" t="s">
        <v>20</v>
      </c>
      <c r="H836">
        <v>119</v>
      </c>
      <c r="I836" s="8">
        <f>IF(E836=0,0,E836/H836)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2">
        <f>(((L836/60)/60)/24)+DATE(1970,1,1)</f>
        <v>41448.208333333336</v>
      </c>
      <c r="O836" s="12">
        <f>(((M836/60)/60)/24)+DATE(1970,1,1)</f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>E837/D837</f>
        <v>0.89738979118329465</v>
      </c>
      <c r="G837" t="s">
        <v>14</v>
      </c>
      <c r="H837">
        <v>1758</v>
      </c>
      <c r="I837" s="8">
        <f>IF(E837=0,0,E837/H837)</f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2">
        <f>(((L837/60)/60)/24)+DATE(1970,1,1)</f>
        <v>42063.25</v>
      </c>
      <c r="O837" s="12">
        <f>(((M837/60)/60)/24)+DATE(1970,1,1)</f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>E838/D838</f>
        <v>0.75135802469135804</v>
      </c>
      <c r="G838" t="s">
        <v>14</v>
      </c>
      <c r="H838">
        <v>94</v>
      </c>
      <c r="I838" s="8">
        <f>IF(E838=0,0,E838/H838)</f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2">
        <f>(((L838/60)/60)/24)+DATE(1970,1,1)</f>
        <v>40214.25</v>
      </c>
      <c r="O838" s="12">
        <f>(((M838/60)/60)/24)+DATE(1970,1,1)</f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>E839/D839</f>
        <v>8.5288135593220336</v>
      </c>
      <c r="G839" t="s">
        <v>20</v>
      </c>
      <c r="H839">
        <v>1797</v>
      </c>
      <c r="I839" s="8">
        <f>IF(E839=0,0,E839/H839)</f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2">
        <f>(((L839/60)/60)/24)+DATE(1970,1,1)</f>
        <v>40629.208333333336</v>
      </c>
      <c r="O839" s="12">
        <f>(((M839/60)/60)/24)+DATE(1970,1,1)</f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>E840/D840</f>
        <v>1.3890625000000001</v>
      </c>
      <c r="G840" t="s">
        <v>20</v>
      </c>
      <c r="H840">
        <v>261</v>
      </c>
      <c r="I840" s="8">
        <f>IF(E840=0,0,E840/H840)</f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2">
        <f>(((L840/60)/60)/24)+DATE(1970,1,1)</f>
        <v>43370.208333333328</v>
      </c>
      <c r="O840" s="12">
        <f>(((M840/60)/60)/24)+DATE(1970,1,1)</f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>E841/D841</f>
        <v>1.9018181818181819</v>
      </c>
      <c r="G841" t="s">
        <v>20</v>
      </c>
      <c r="H841">
        <v>157</v>
      </c>
      <c r="I841" s="8">
        <f>IF(E841=0,0,E841/H841)</f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2">
        <f>(((L841/60)/60)/24)+DATE(1970,1,1)</f>
        <v>41715.208333333336</v>
      </c>
      <c r="O841" s="12">
        <f>(((M841/60)/60)/24)+DATE(1970,1,1)</f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>E842/D842</f>
        <v>1.0024333619948409</v>
      </c>
      <c r="G842" t="s">
        <v>20</v>
      </c>
      <c r="H842">
        <v>3533</v>
      </c>
      <c r="I842" s="8">
        <f>IF(E842=0,0,E842/H842)</f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2">
        <f>(((L842/60)/60)/24)+DATE(1970,1,1)</f>
        <v>41836.208333333336</v>
      </c>
      <c r="O842" s="12">
        <f>(((M842/60)/60)/24)+DATE(1970,1,1)</f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>E843/D843</f>
        <v>1.4275824175824177</v>
      </c>
      <c r="G843" t="s">
        <v>20</v>
      </c>
      <c r="H843">
        <v>155</v>
      </c>
      <c r="I843" s="8">
        <f>IF(E843=0,0,E843/H843)</f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2">
        <f>(((L843/60)/60)/24)+DATE(1970,1,1)</f>
        <v>42419.25</v>
      </c>
      <c r="O843" s="12">
        <f>(((M843/60)/60)/24)+DATE(1970,1,1)</f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>E844/D844</f>
        <v>5.6313333333333331</v>
      </c>
      <c r="G844" t="s">
        <v>20</v>
      </c>
      <c r="H844">
        <v>132</v>
      </c>
      <c r="I844" s="8">
        <f>IF(E844=0,0,E844/H844)</f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2">
        <f>(((L844/60)/60)/24)+DATE(1970,1,1)</f>
        <v>43266.208333333328</v>
      </c>
      <c r="O844" s="12">
        <f>(((M844/60)/60)/24)+DATE(1970,1,1)</f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>E845/D845</f>
        <v>0.30715909090909088</v>
      </c>
      <c r="G845" t="s">
        <v>14</v>
      </c>
      <c r="H845">
        <v>33</v>
      </c>
      <c r="I845" s="8">
        <f>IF(E845=0,0,E845/H845)</f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2">
        <f>(((L845/60)/60)/24)+DATE(1970,1,1)</f>
        <v>43338.208333333328</v>
      </c>
      <c r="O845" s="12">
        <f>(((M845/60)/60)/24)+DATE(1970,1,1)</f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>E846/D846</f>
        <v>0.99397727272727276</v>
      </c>
      <c r="G846" t="s">
        <v>74</v>
      </c>
      <c r="H846">
        <v>94</v>
      </c>
      <c r="I846" s="8">
        <f>IF(E846=0,0,E846/H846)</f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2">
        <f>(((L846/60)/60)/24)+DATE(1970,1,1)</f>
        <v>40930.25</v>
      </c>
      <c r="O846" s="12">
        <f>(((M846/60)/60)/24)+DATE(1970,1,1)</f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>E847/D847</f>
        <v>1.9754935622317598</v>
      </c>
      <c r="G847" t="s">
        <v>20</v>
      </c>
      <c r="H847">
        <v>1354</v>
      </c>
      <c r="I847" s="8">
        <f>IF(E847=0,0,E847/H847)</f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2">
        <f>(((L847/60)/60)/24)+DATE(1970,1,1)</f>
        <v>43235.208333333328</v>
      </c>
      <c r="O847" s="12">
        <f>(((M847/60)/60)/24)+DATE(1970,1,1)</f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>E848/D848</f>
        <v>5.085</v>
      </c>
      <c r="G848" t="s">
        <v>20</v>
      </c>
      <c r="H848">
        <v>48</v>
      </c>
      <c r="I848" s="8">
        <f>IF(E848=0,0,E848/H848)</f>
        <v>105.9375</v>
      </c>
      <c r="J848" t="s">
        <v>21</v>
      </c>
      <c r="K848" t="s">
        <v>22</v>
      </c>
      <c r="L848">
        <v>1532149200</v>
      </c>
      <c r="M848">
        <v>1535259600</v>
      </c>
      <c r="N848" s="12">
        <f>(((L848/60)/60)/24)+DATE(1970,1,1)</f>
        <v>43302.208333333328</v>
      </c>
      <c r="O848" s="12">
        <f>(((M848/60)/60)/24)+DATE(1970,1,1)</f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>E849/D849</f>
        <v>2.3774468085106384</v>
      </c>
      <c r="G849" t="s">
        <v>20</v>
      </c>
      <c r="H849">
        <v>110</v>
      </c>
      <c r="I849" s="8">
        <f>IF(E849=0,0,E849/H849)</f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2">
        <f>(((L849/60)/60)/24)+DATE(1970,1,1)</f>
        <v>43107.25</v>
      </c>
      <c r="O849" s="12">
        <f>(((M849/60)/60)/24)+DATE(1970,1,1)</f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>E850/D850</f>
        <v>3.3846875000000001</v>
      </c>
      <c r="G850" t="s">
        <v>20</v>
      </c>
      <c r="H850">
        <v>172</v>
      </c>
      <c r="I850" s="8">
        <f>IF(E850=0,0,E850/H850)</f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2">
        <f>(((L850/60)/60)/24)+DATE(1970,1,1)</f>
        <v>40341.208333333336</v>
      </c>
      <c r="O850" s="12">
        <f>(((M850/60)/60)/24)+DATE(1970,1,1)</f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>E851/D851</f>
        <v>1.3308955223880596</v>
      </c>
      <c r="G851" t="s">
        <v>20</v>
      </c>
      <c r="H851">
        <v>307</v>
      </c>
      <c r="I851" s="8">
        <f>IF(E851=0,0,E851/H851)</f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2">
        <f>(((L851/60)/60)/24)+DATE(1970,1,1)</f>
        <v>40948.25</v>
      </c>
      <c r="O851" s="12">
        <f>(((M851/60)/60)/24)+DATE(1970,1,1)</f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>E852/D852</f>
        <v>0.01</v>
      </c>
      <c r="G852" t="s">
        <v>14</v>
      </c>
      <c r="H852">
        <v>1</v>
      </c>
      <c r="I852" s="8">
        <f>IF(E852=0,0,E852/H852)</f>
        <v>1</v>
      </c>
      <c r="J852" t="s">
        <v>21</v>
      </c>
      <c r="K852" t="s">
        <v>22</v>
      </c>
      <c r="L852">
        <v>1321682400</v>
      </c>
      <c r="M852">
        <v>1322978400</v>
      </c>
      <c r="N852" s="12">
        <f>(((L852/60)/60)/24)+DATE(1970,1,1)</f>
        <v>40866.25</v>
      </c>
      <c r="O852" s="12">
        <f>(((M852/60)/60)/24)+DATE(1970,1,1)</f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>E853/D853</f>
        <v>2.0779999999999998</v>
      </c>
      <c r="G853" t="s">
        <v>20</v>
      </c>
      <c r="H853">
        <v>160</v>
      </c>
      <c r="I853" s="8">
        <f>IF(E853=0,0,E853/H853)</f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2">
        <f>(((L853/60)/60)/24)+DATE(1970,1,1)</f>
        <v>41031.208333333336</v>
      </c>
      <c r="O853" s="12">
        <f>(((M853/60)/60)/24)+DATE(1970,1,1)</f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>E854/D854</f>
        <v>0.51122448979591839</v>
      </c>
      <c r="G854" t="s">
        <v>14</v>
      </c>
      <c r="H854">
        <v>31</v>
      </c>
      <c r="I854" s="8">
        <f>IF(E854=0,0,E854/H854)</f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2">
        <f>(((L854/60)/60)/24)+DATE(1970,1,1)</f>
        <v>40740.208333333336</v>
      </c>
      <c r="O854" s="12">
        <f>(((M854/60)/60)/24)+DATE(1970,1,1)</f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>E855/D855</f>
        <v>6.5205847953216374</v>
      </c>
      <c r="G855" t="s">
        <v>20</v>
      </c>
      <c r="H855">
        <v>1467</v>
      </c>
      <c r="I855" s="8">
        <f>IF(E855=0,0,E855/H855)</f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2">
        <f>(((L855/60)/60)/24)+DATE(1970,1,1)</f>
        <v>40714.208333333336</v>
      </c>
      <c r="O855" s="12">
        <f>(((M855/60)/60)/24)+DATE(1970,1,1)</f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>E856/D856</f>
        <v>1.1363099415204678</v>
      </c>
      <c r="G856" t="s">
        <v>20</v>
      </c>
      <c r="H856">
        <v>2662</v>
      </c>
      <c r="I856" s="8">
        <f>IF(E856=0,0,E856/H856)</f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2">
        <f>(((L856/60)/60)/24)+DATE(1970,1,1)</f>
        <v>43787.25</v>
      </c>
      <c r="O856" s="12">
        <f>(((M856/60)/60)/24)+DATE(1970,1,1)</f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>E857/D857</f>
        <v>1.0237606837606839</v>
      </c>
      <c r="G857" t="s">
        <v>20</v>
      </c>
      <c r="H857">
        <v>452</v>
      </c>
      <c r="I857" s="8">
        <f>IF(E857=0,0,E857/H857)</f>
        <v>53</v>
      </c>
      <c r="J857" t="s">
        <v>26</v>
      </c>
      <c r="K857" t="s">
        <v>27</v>
      </c>
      <c r="L857">
        <v>1308373200</v>
      </c>
      <c r="M857">
        <v>1311051600</v>
      </c>
      <c r="N857" s="12">
        <f>(((L857/60)/60)/24)+DATE(1970,1,1)</f>
        <v>40712.208333333336</v>
      </c>
      <c r="O857" s="12">
        <f>(((M857/60)/60)/24)+DATE(1970,1,1)</f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>E858/D858</f>
        <v>3.5658333333333334</v>
      </c>
      <c r="G858" t="s">
        <v>20</v>
      </c>
      <c r="H858">
        <v>158</v>
      </c>
      <c r="I858" s="8">
        <f>IF(E858=0,0,E858/H858)</f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2">
        <f>(((L858/60)/60)/24)+DATE(1970,1,1)</f>
        <v>41023.208333333336</v>
      </c>
      <c r="O858" s="12">
        <f>(((M858/60)/60)/24)+DATE(1970,1,1)</f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>E859/D859</f>
        <v>1.3986792452830188</v>
      </c>
      <c r="G859" t="s">
        <v>20</v>
      </c>
      <c r="H859">
        <v>225</v>
      </c>
      <c r="I859" s="8">
        <f>IF(E859=0,0,E859/H859)</f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2">
        <f>(((L859/60)/60)/24)+DATE(1970,1,1)</f>
        <v>40944.25</v>
      </c>
      <c r="O859" s="12">
        <f>(((M859/60)/60)/24)+DATE(1970,1,1)</f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>E860/D860</f>
        <v>0.69450000000000001</v>
      </c>
      <c r="G860" t="s">
        <v>14</v>
      </c>
      <c r="H860">
        <v>35</v>
      </c>
      <c r="I860" s="8">
        <f>IF(E860=0,0,E860/H860)</f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2">
        <f>(((L860/60)/60)/24)+DATE(1970,1,1)</f>
        <v>43211.208333333328</v>
      </c>
      <c r="O860" s="12">
        <f>(((M860/60)/60)/24)+DATE(1970,1,1)</f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>E861/D861</f>
        <v>0.35534246575342465</v>
      </c>
      <c r="G861" t="s">
        <v>14</v>
      </c>
      <c r="H861">
        <v>63</v>
      </c>
      <c r="I861" s="8">
        <f>IF(E861=0,0,E861/H861)</f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2">
        <f>(((L861/60)/60)/24)+DATE(1970,1,1)</f>
        <v>41334.25</v>
      </c>
      <c r="O861" s="12">
        <f>(((M861/60)/60)/24)+DATE(1970,1,1)</f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>E862/D862</f>
        <v>2.5165000000000002</v>
      </c>
      <c r="G862" t="s">
        <v>20</v>
      </c>
      <c r="H862">
        <v>65</v>
      </c>
      <c r="I862" s="8">
        <f>IF(E862=0,0,E862/H862)</f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2">
        <f>(((L862/60)/60)/24)+DATE(1970,1,1)</f>
        <v>43515.25</v>
      </c>
      <c r="O862" s="12">
        <f>(((M862/60)/60)/24)+DATE(1970,1,1)</f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>E863/D863</f>
        <v>1.0587500000000001</v>
      </c>
      <c r="G863" t="s">
        <v>20</v>
      </c>
      <c r="H863">
        <v>163</v>
      </c>
      <c r="I863" s="8">
        <f>IF(E863=0,0,E863/H863)</f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2">
        <f>(((L863/60)/60)/24)+DATE(1970,1,1)</f>
        <v>40258.208333333336</v>
      </c>
      <c r="O863" s="12">
        <f>(((M863/60)/60)/24)+DATE(1970,1,1)</f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>E864/D864</f>
        <v>1.8742857142857143</v>
      </c>
      <c r="G864" t="s">
        <v>20</v>
      </c>
      <c r="H864">
        <v>85</v>
      </c>
      <c r="I864" s="8">
        <f>IF(E864=0,0,E864/H864)</f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2">
        <f>(((L864/60)/60)/24)+DATE(1970,1,1)</f>
        <v>40756.208333333336</v>
      </c>
      <c r="O864" s="12">
        <f>(((M864/60)/60)/24)+DATE(1970,1,1)</f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>E865/D865</f>
        <v>3.8678571428571429</v>
      </c>
      <c r="G865" t="s">
        <v>20</v>
      </c>
      <c r="H865">
        <v>217</v>
      </c>
      <c r="I865" s="8">
        <f>IF(E865=0,0,E865/H865)</f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2">
        <f>(((L865/60)/60)/24)+DATE(1970,1,1)</f>
        <v>42172.208333333328</v>
      </c>
      <c r="O865" s="12">
        <f>(((M865/60)/60)/24)+DATE(1970,1,1)</f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>E866/D866</f>
        <v>3.4707142857142856</v>
      </c>
      <c r="G866" t="s">
        <v>20</v>
      </c>
      <c r="H866">
        <v>150</v>
      </c>
      <c r="I866" s="8">
        <f>IF(E866=0,0,E866/H866)</f>
        <v>97.18</v>
      </c>
      <c r="J866" t="s">
        <v>21</v>
      </c>
      <c r="K866" t="s">
        <v>22</v>
      </c>
      <c r="L866">
        <v>1471582800</v>
      </c>
      <c r="M866">
        <v>1472014800</v>
      </c>
      <c r="N866" s="12">
        <f>(((L866/60)/60)/24)+DATE(1970,1,1)</f>
        <v>42601.208333333328</v>
      </c>
      <c r="O866" s="12">
        <f>(((M866/60)/60)/24)+DATE(1970,1,1)</f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>E867/D867</f>
        <v>1.8582098765432098</v>
      </c>
      <c r="G867" t="s">
        <v>20</v>
      </c>
      <c r="H867">
        <v>3272</v>
      </c>
      <c r="I867" s="8">
        <f>IF(E867=0,0,E867/H867)</f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2">
        <f>(((L867/60)/60)/24)+DATE(1970,1,1)</f>
        <v>41897.208333333336</v>
      </c>
      <c r="O867" s="12">
        <f>(((M867/60)/60)/24)+DATE(1970,1,1)</f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>E868/D868</f>
        <v>0.43241247264770238</v>
      </c>
      <c r="G868" t="s">
        <v>74</v>
      </c>
      <c r="H868">
        <v>898</v>
      </c>
      <c r="I868" s="8">
        <f>IF(E868=0,0,E868/H868)</f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2">
        <f>(((L868/60)/60)/24)+DATE(1970,1,1)</f>
        <v>40671.208333333336</v>
      </c>
      <c r="O868" s="12">
        <f>(((M868/60)/60)/24)+DATE(1970,1,1)</f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>E869/D869</f>
        <v>1.6243749999999999</v>
      </c>
      <c r="G869" t="s">
        <v>20</v>
      </c>
      <c r="H869">
        <v>300</v>
      </c>
      <c r="I869" s="8">
        <f>IF(E869=0,0,E869/H869)</f>
        <v>25.99</v>
      </c>
      <c r="J869" t="s">
        <v>21</v>
      </c>
      <c r="K869" t="s">
        <v>22</v>
      </c>
      <c r="L869">
        <v>1539061200</v>
      </c>
      <c r="M869">
        <v>1539579600</v>
      </c>
      <c r="N869" s="12">
        <f>(((L869/60)/60)/24)+DATE(1970,1,1)</f>
        <v>43382.208333333328</v>
      </c>
      <c r="O869" s="12">
        <f>(((M869/60)/60)/24)+DATE(1970,1,1)</f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>E870/D870</f>
        <v>1.8484285714285715</v>
      </c>
      <c r="G870" t="s">
        <v>20</v>
      </c>
      <c r="H870">
        <v>126</v>
      </c>
      <c r="I870" s="8">
        <f>IF(E870=0,0,E870/H870)</f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2">
        <f>(((L870/60)/60)/24)+DATE(1970,1,1)</f>
        <v>41559.208333333336</v>
      </c>
      <c r="O870" s="12">
        <f>(((M870/60)/60)/24)+DATE(1970,1,1)</f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>E871/D871</f>
        <v>0.23703520691785052</v>
      </c>
      <c r="G871" t="s">
        <v>14</v>
      </c>
      <c r="H871">
        <v>526</v>
      </c>
      <c r="I871" s="8">
        <f>IF(E871=0,0,E871/H871)</f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2">
        <f>(((L871/60)/60)/24)+DATE(1970,1,1)</f>
        <v>40350.208333333336</v>
      </c>
      <c r="O871" s="12">
        <f>(((M871/60)/60)/24)+DATE(1970,1,1)</f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>E872/D872</f>
        <v>0.89870129870129867</v>
      </c>
      <c r="G872" t="s">
        <v>14</v>
      </c>
      <c r="H872">
        <v>121</v>
      </c>
      <c r="I872" s="8">
        <f>IF(E872=0,0,E872/H872)</f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2">
        <f>(((L872/60)/60)/24)+DATE(1970,1,1)</f>
        <v>42240.208333333328</v>
      </c>
      <c r="O872" s="12">
        <f>(((M872/60)/60)/24)+DATE(1970,1,1)</f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>E873/D873</f>
        <v>2.7260419580419581</v>
      </c>
      <c r="G873" t="s">
        <v>20</v>
      </c>
      <c r="H873">
        <v>2320</v>
      </c>
      <c r="I873" s="8">
        <f>IF(E873=0,0,E873/H873)</f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2">
        <f>(((L873/60)/60)/24)+DATE(1970,1,1)</f>
        <v>43040.208333333328</v>
      </c>
      <c r="O873" s="12">
        <f>(((M873/60)/60)/24)+DATE(1970,1,1)</f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>E874/D874</f>
        <v>1.7004255319148935</v>
      </c>
      <c r="G874" t="s">
        <v>20</v>
      </c>
      <c r="H874">
        <v>81</v>
      </c>
      <c r="I874" s="8">
        <f>IF(E874=0,0,E874/H874)</f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2">
        <f>(((L874/60)/60)/24)+DATE(1970,1,1)</f>
        <v>43346.208333333328</v>
      </c>
      <c r="O874" s="12">
        <f>(((M874/60)/60)/24)+DATE(1970,1,1)</f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>E875/D875</f>
        <v>1.8828503562945369</v>
      </c>
      <c r="G875" t="s">
        <v>20</v>
      </c>
      <c r="H875">
        <v>1887</v>
      </c>
      <c r="I875" s="8">
        <f>IF(E875=0,0,E875/H875)</f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2">
        <f>(((L875/60)/60)/24)+DATE(1970,1,1)</f>
        <v>41647.25</v>
      </c>
      <c r="O875" s="12">
        <f>(((M875/60)/60)/24)+DATE(1970,1,1)</f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>E876/D876</f>
        <v>3.4693532338308457</v>
      </c>
      <c r="G876" t="s">
        <v>20</v>
      </c>
      <c r="H876">
        <v>4358</v>
      </c>
      <c r="I876" s="8">
        <f>IF(E876=0,0,E876/H876)</f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2">
        <f>(((L876/60)/60)/24)+DATE(1970,1,1)</f>
        <v>40291.208333333336</v>
      </c>
      <c r="O876" s="12">
        <f>(((M876/60)/60)/24)+DATE(1970,1,1)</f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>E877/D877</f>
        <v>0.6917721518987342</v>
      </c>
      <c r="G877" t="s">
        <v>14</v>
      </c>
      <c r="H877">
        <v>67</v>
      </c>
      <c r="I877" s="8">
        <f>IF(E877=0,0,E877/H877)</f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2">
        <f>(((L877/60)/60)/24)+DATE(1970,1,1)</f>
        <v>40556.25</v>
      </c>
      <c r="O877" s="12">
        <f>(((M877/60)/60)/24)+DATE(1970,1,1)</f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>E878/D878</f>
        <v>0.25433734939759034</v>
      </c>
      <c r="G878" t="s">
        <v>14</v>
      </c>
      <c r="H878">
        <v>57</v>
      </c>
      <c r="I878" s="8">
        <f>IF(E878=0,0,E878/H878)</f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2">
        <f>(((L878/60)/60)/24)+DATE(1970,1,1)</f>
        <v>43624.208333333328</v>
      </c>
      <c r="O878" s="12">
        <f>(((M878/60)/60)/24)+DATE(1970,1,1)</f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>E879/D879</f>
        <v>0.77400977995110021</v>
      </c>
      <c r="G879" t="s">
        <v>14</v>
      </c>
      <c r="H879">
        <v>1229</v>
      </c>
      <c r="I879" s="8">
        <f>IF(E879=0,0,E879/H879)</f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2">
        <f>(((L879/60)/60)/24)+DATE(1970,1,1)</f>
        <v>42577.208333333328</v>
      </c>
      <c r="O879" s="12">
        <f>(((M879/60)/60)/24)+DATE(1970,1,1)</f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>E880/D880</f>
        <v>0.37481481481481482</v>
      </c>
      <c r="G880" t="s">
        <v>14</v>
      </c>
      <c r="H880">
        <v>12</v>
      </c>
      <c r="I880" s="8">
        <f>IF(E880=0,0,E880/H880)</f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2">
        <f>(((L880/60)/60)/24)+DATE(1970,1,1)</f>
        <v>43845.25</v>
      </c>
      <c r="O880" s="12">
        <f>(((M880/60)/60)/24)+DATE(1970,1,1)</f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>E881/D881</f>
        <v>5.4379999999999997</v>
      </c>
      <c r="G881" t="s">
        <v>20</v>
      </c>
      <c r="H881">
        <v>53</v>
      </c>
      <c r="I881" s="8">
        <f>IF(E881=0,0,E881/H881)</f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2">
        <f>(((L881/60)/60)/24)+DATE(1970,1,1)</f>
        <v>42788.25</v>
      </c>
      <c r="O881" s="12">
        <f>(((M881/60)/60)/24)+DATE(1970,1,1)</f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>E882/D882</f>
        <v>2.2852189349112426</v>
      </c>
      <c r="G882" t="s">
        <v>20</v>
      </c>
      <c r="H882">
        <v>2414</v>
      </c>
      <c r="I882" s="8">
        <f>IF(E882=0,0,E882/H882)</f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2">
        <f>(((L882/60)/60)/24)+DATE(1970,1,1)</f>
        <v>43667.208333333328</v>
      </c>
      <c r="O882" s="12">
        <f>(((M882/60)/60)/24)+DATE(1970,1,1)</f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>E883/D883</f>
        <v>0.38948339483394834</v>
      </c>
      <c r="G883" t="s">
        <v>14</v>
      </c>
      <c r="H883">
        <v>452</v>
      </c>
      <c r="I883" s="8">
        <f>IF(E883=0,0,E883/H883)</f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2">
        <f>(((L883/60)/60)/24)+DATE(1970,1,1)</f>
        <v>42194.208333333328</v>
      </c>
      <c r="O883" s="12">
        <f>(((M883/60)/60)/24)+DATE(1970,1,1)</f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>E884/D884</f>
        <v>3.7</v>
      </c>
      <c r="G884" t="s">
        <v>20</v>
      </c>
      <c r="H884">
        <v>80</v>
      </c>
      <c r="I884" s="8">
        <f>IF(E884=0,0,E884/H884)</f>
        <v>37</v>
      </c>
      <c r="J884" t="s">
        <v>21</v>
      </c>
      <c r="K884" t="s">
        <v>22</v>
      </c>
      <c r="L884">
        <v>1421820000</v>
      </c>
      <c r="M884">
        <v>1422165600</v>
      </c>
      <c r="N884" s="12">
        <f>(((L884/60)/60)/24)+DATE(1970,1,1)</f>
        <v>42025.25</v>
      </c>
      <c r="O884" s="12">
        <f>(((M884/60)/60)/24)+DATE(1970,1,1)</f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>E885/D885</f>
        <v>2.3791176470588233</v>
      </c>
      <c r="G885" t="s">
        <v>20</v>
      </c>
      <c r="H885">
        <v>193</v>
      </c>
      <c r="I885" s="8">
        <f>IF(E885=0,0,E885/H885)</f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2">
        <f>(((L885/60)/60)/24)+DATE(1970,1,1)</f>
        <v>40323.208333333336</v>
      </c>
      <c r="O885" s="12">
        <f>(((M885/60)/60)/24)+DATE(1970,1,1)</f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>E886/D886</f>
        <v>0.64036299765807958</v>
      </c>
      <c r="G886" t="s">
        <v>14</v>
      </c>
      <c r="H886">
        <v>1886</v>
      </c>
      <c r="I886" s="8">
        <f>IF(E886=0,0,E886/H886)</f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2">
        <f>(((L886/60)/60)/24)+DATE(1970,1,1)</f>
        <v>41763.208333333336</v>
      </c>
      <c r="O886" s="12">
        <f>(((M886/60)/60)/24)+DATE(1970,1,1)</f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>E887/D887</f>
        <v>1.1827777777777777</v>
      </c>
      <c r="G887" t="s">
        <v>20</v>
      </c>
      <c r="H887">
        <v>52</v>
      </c>
      <c r="I887" s="8">
        <f>IF(E887=0,0,E887/H887)</f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2">
        <f>(((L887/60)/60)/24)+DATE(1970,1,1)</f>
        <v>40335.208333333336</v>
      </c>
      <c r="O887" s="12">
        <f>(((M887/60)/60)/24)+DATE(1970,1,1)</f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>E888/D888</f>
        <v>0.84824037184594958</v>
      </c>
      <c r="G888" t="s">
        <v>14</v>
      </c>
      <c r="H888">
        <v>1825</v>
      </c>
      <c r="I888" s="8">
        <f>IF(E888=0,0,E888/H888)</f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2">
        <f>(((L888/60)/60)/24)+DATE(1970,1,1)</f>
        <v>40416.208333333336</v>
      </c>
      <c r="O888" s="12">
        <f>(((M888/60)/60)/24)+DATE(1970,1,1)</f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>E889/D889</f>
        <v>0.29346153846153844</v>
      </c>
      <c r="G889" t="s">
        <v>14</v>
      </c>
      <c r="H889">
        <v>31</v>
      </c>
      <c r="I889" s="8">
        <f>IF(E889=0,0,E889/H889)</f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2">
        <f>(((L889/60)/60)/24)+DATE(1970,1,1)</f>
        <v>42202.208333333328</v>
      </c>
      <c r="O889" s="12">
        <f>(((M889/60)/60)/24)+DATE(1970,1,1)</f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>E890/D890</f>
        <v>2.0989655172413793</v>
      </c>
      <c r="G890" t="s">
        <v>20</v>
      </c>
      <c r="H890">
        <v>290</v>
      </c>
      <c r="I890" s="8">
        <f>IF(E890=0,0,E890/H890)</f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2">
        <f>(((L890/60)/60)/24)+DATE(1970,1,1)</f>
        <v>42836.208333333328</v>
      </c>
      <c r="O890" s="12">
        <f>(((M890/60)/60)/24)+DATE(1970,1,1)</f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>E891/D891</f>
        <v>1.697857142857143</v>
      </c>
      <c r="G891" t="s">
        <v>20</v>
      </c>
      <c r="H891">
        <v>122</v>
      </c>
      <c r="I891" s="8">
        <f>IF(E891=0,0,E891/H891)</f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2">
        <f>(((L891/60)/60)/24)+DATE(1970,1,1)</f>
        <v>41710.208333333336</v>
      </c>
      <c r="O891" s="12">
        <f>(((M891/60)/60)/24)+DATE(1970,1,1)</f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>E892/D892</f>
        <v>1.1595907738095239</v>
      </c>
      <c r="G892" t="s">
        <v>20</v>
      </c>
      <c r="H892">
        <v>1470</v>
      </c>
      <c r="I892" s="8">
        <f>IF(E892=0,0,E892/H892)</f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2">
        <f>(((L892/60)/60)/24)+DATE(1970,1,1)</f>
        <v>43640.208333333328</v>
      </c>
      <c r="O892" s="12">
        <f>(((M892/60)/60)/24)+DATE(1970,1,1)</f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>E893/D893</f>
        <v>2.5859999999999999</v>
      </c>
      <c r="G893" t="s">
        <v>20</v>
      </c>
      <c r="H893">
        <v>165</v>
      </c>
      <c r="I893" s="8">
        <f>IF(E893=0,0,E893/H893)</f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2">
        <f>(((L893/60)/60)/24)+DATE(1970,1,1)</f>
        <v>40880.25</v>
      </c>
      <c r="O893" s="12">
        <f>(((M893/60)/60)/24)+DATE(1970,1,1)</f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>E894/D894</f>
        <v>2.3058333333333332</v>
      </c>
      <c r="G894" t="s">
        <v>20</v>
      </c>
      <c r="H894">
        <v>182</v>
      </c>
      <c r="I894" s="8">
        <f>IF(E894=0,0,E894/H894)</f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2">
        <f>(((L894/60)/60)/24)+DATE(1970,1,1)</f>
        <v>40319.208333333336</v>
      </c>
      <c r="O894" s="12">
        <f>(((M894/60)/60)/24)+DATE(1970,1,1)</f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>E895/D895</f>
        <v>1.2821428571428573</v>
      </c>
      <c r="G895" t="s">
        <v>20</v>
      </c>
      <c r="H895">
        <v>199</v>
      </c>
      <c r="I895" s="8">
        <f>IF(E895=0,0,E895/H895)</f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2">
        <f>(((L895/60)/60)/24)+DATE(1970,1,1)</f>
        <v>42170.208333333328</v>
      </c>
      <c r="O895" s="12">
        <f>(((M895/60)/60)/24)+DATE(1970,1,1)</f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>E896/D896</f>
        <v>1.8870588235294117</v>
      </c>
      <c r="G896" t="s">
        <v>20</v>
      </c>
      <c r="H896">
        <v>56</v>
      </c>
      <c r="I896" s="8">
        <f>IF(E896=0,0,E896/H896)</f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2">
        <f>(((L896/60)/60)/24)+DATE(1970,1,1)</f>
        <v>41466.208333333336</v>
      </c>
      <c r="O896" s="12">
        <f>(((M896/60)/60)/24)+DATE(1970,1,1)</f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>E897/D897</f>
        <v>6.9511889862327911E-2</v>
      </c>
      <c r="G897" t="s">
        <v>14</v>
      </c>
      <c r="H897">
        <v>107</v>
      </c>
      <c r="I897" s="8">
        <f>IF(E897=0,0,E897/H897)</f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2">
        <f>(((L897/60)/60)/24)+DATE(1970,1,1)</f>
        <v>43134.25</v>
      </c>
      <c r="O897" s="12">
        <f>(((M897/60)/60)/24)+DATE(1970,1,1)</f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>E898/D898</f>
        <v>7.7443434343434348</v>
      </c>
      <c r="G898" t="s">
        <v>20</v>
      </c>
      <c r="H898">
        <v>1460</v>
      </c>
      <c r="I898" s="8">
        <f>IF(E898=0,0,E898/H898)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2">
        <f>(((L898/60)/60)/24)+DATE(1970,1,1)</f>
        <v>40738.208333333336</v>
      </c>
      <c r="O898" s="12">
        <f>(((M898/60)/60)/24)+DATE(1970,1,1)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>E899/D899</f>
        <v>0.27693181818181817</v>
      </c>
      <c r="G899" t="s">
        <v>14</v>
      </c>
      <c r="H899">
        <v>27</v>
      </c>
      <c r="I899" s="8">
        <f>IF(E899=0,0,E899/H899)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2">
        <f>(((L899/60)/60)/24)+DATE(1970,1,1)</f>
        <v>43583.208333333328</v>
      </c>
      <c r="O899" s="12">
        <f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>E900/D900</f>
        <v>0.52479620323841425</v>
      </c>
      <c r="G900" t="s">
        <v>14</v>
      </c>
      <c r="H900">
        <v>1221</v>
      </c>
      <c r="I900" s="8">
        <f>IF(E900=0,0,E900/H900)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2">
        <f>(((L900/60)/60)/24)+DATE(1970,1,1)</f>
        <v>43815.25</v>
      </c>
      <c r="O900" s="12">
        <f>(((M900/60)/60)/24)+DATE(1970,1,1)</f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>E901/D901</f>
        <v>4.0709677419354842</v>
      </c>
      <c r="G901" t="s">
        <v>20</v>
      </c>
      <c r="H901">
        <v>123</v>
      </c>
      <c r="I901" s="8">
        <f>IF(E901=0,0,E901/H901)</f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2">
        <f>(((L901/60)/60)/24)+DATE(1970,1,1)</f>
        <v>41554.208333333336</v>
      </c>
      <c r="O901" s="12">
        <f>(((M901/60)/60)/24)+DATE(1970,1,1)</f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>E902/D902</f>
        <v>0.02</v>
      </c>
      <c r="G902" t="s">
        <v>14</v>
      </c>
      <c r="H902">
        <v>1</v>
      </c>
      <c r="I902" s="8">
        <f>IF(E902=0,0,E902/H902)</f>
        <v>2</v>
      </c>
      <c r="J902" t="s">
        <v>21</v>
      </c>
      <c r="K902" t="s">
        <v>22</v>
      </c>
      <c r="L902">
        <v>1411102800</v>
      </c>
      <c r="M902">
        <v>1411189200</v>
      </c>
      <c r="N902" s="12">
        <f>(((L902/60)/60)/24)+DATE(1970,1,1)</f>
        <v>41901.208333333336</v>
      </c>
      <c r="O902" s="12">
        <f>(((M902/60)/60)/24)+DATE(1970,1,1)</f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>E903/D903</f>
        <v>1.5617857142857143</v>
      </c>
      <c r="G903" t="s">
        <v>20</v>
      </c>
      <c r="H903">
        <v>159</v>
      </c>
      <c r="I903" s="8">
        <f>IF(E903=0,0,E903/H903)</f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2">
        <f>(((L903/60)/60)/24)+DATE(1970,1,1)</f>
        <v>43298.208333333328</v>
      </c>
      <c r="O903" s="12">
        <f>(((M903/60)/60)/24)+DATE(1970,1,1)</f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>E904/D904</f>
        <v>2.5242857142857145</v>
      </c>
      <c r="G904" t="s">
        <v>20</v>
      </c>
      <c r="H904">
        <v>110</v>
      </c>
      <c r="I904" s="8">
        <f>IF(E904=0,0,E904/H904)</f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2">
        <f>(((L904/60)/60)/24)+DATE(1970,1,1)</f>
        <v>42399.25</v>
      </c>
      <c r="O904" s="12">
        <f>(((M904/60)/60)/24)+DATE(1970,1,1)</f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>E905/D905</f>
        <v>1.729268292682927E-2</v>
      </c>
      <c r="G905" t="s">
        <v>47</v>
      </c>
      <c r="H905">
        <v>14</v>
      </c>
      <c r="I905" s="8">
        <f>IF(E905=0,0,E905/H905)</f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2">
        <f>(((L905/60)/60)/24)+DATE(1970,1,1)</f>
        <v>41034.208333333336</v>
      </c>
      <c r="O905" s="12">
        <f>(((M905/60)/60)/24)+DATE(1970,1,1)</f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>E906/D906</f>
        <v>0.12230769230769231</v>
      </c>
      <c r="G906" t="s">
        <v>14</v>
      </c>
      <c r="H906">
        <v>16</v>
      </c>
      <c r="I906" s="8">
        <f>IF(E906=0,0,E906/H906)</f>
        <v>49.6875</v>
      </c>
      <c r="J906" t="s">
        <v>21</v>
      </c>
      <c r="K906" t="s">
        <v>22</v>
      </c>
      <c r="L906">
        <v>1349326800</v>
      </c>
      <c r="M906">
        <v>1349672400</v>
      </c>
      <c r="N906" s="12">
        <f>(((L906/60)/60)/24)+DATE(1970,1,1)</f>
        <v>41186.208333333336</v>
      </c>
      <c r="O906" s="12">
        <f>(((M906/60)/60)/24)+DATE(1970,1,1)</f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>E907/D907</f>
        <v>1.6398734177215191</v>
      </c>
      <c r="G907" t="s">
        <v>20</v>
      </c>
      <c r="H907">
        <v>236</v>
      </c>
      <c r="I907" s="8">
        <f>IF(E907=0,0,E907/H907)</f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2">
        <f>(((L907/60)/60)/24)+DATE(1970,1,1)</f>
        <v>41536.208333333336</v>
      </c>
      <c r="O907" s="12">
        <f>(((M907/60)/60)/24)+DATE(1970,1,1)</f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>E908/D908</f>
        <v>1.6298181818181818</v>
      </c>
      <c r="G908" t="s">
        <v>20</v>
      </c>
      <c r="H908">
        <v>191</v>
      </c>
      <c r="I908" s="8">
        <f>IF(E908=0,0,E908/H908)</f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2">
        <f>(((L908/60)/60)/24)+DATE(1970,1,1)</f>
        <v>42868.208333333328</v>
      </c>
      <c r="O908" s="12">
        <f>(((M908/60)/60)/24)+DATE(1970,1,1)</f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>E909/D909</f>
        <v>0.20252747252747252</v>
      </c>
      <c r="G909" t="s">
        <v>14</v>
      </c>
      <c r="H909">
        <v>41</v>
      </c>
      <c r="I909" s="8">
        <f>IF(E909=0,0,E909/H909)</f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2">
        <f>(((L909/60)/60)/24)+DATE(1970,1,1)</f>
        <v>40660.208333333336</v>
      </c>
      <c r="O909" s="12">
        <f>(((M909/60)/60)/24)+DATE(1970,1,1)</f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>E910/D910</f>
        <v>3.1924083769633507</v>
      </c>
      <c r="G910" t="s">
        <v>20</v>
      </c>
      <c r="H910">
        <v>3934</v>
      </c>
      <c r="I910" s="8">
        <f>IF(E910=0,0,E910/H910)</f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2">
        <f>(((L910/60)/60)/24)+DATE(1970,1,1)</f>
        <v>41031.208333333336</v>
      </c>
      <c r="O910" s="12">
        <f>(((M910/60)/60)/24)+DATE(1970,1,1)</f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>E911/D911</f>
        <v>4.7894444444444444</v>
      </c>
      <c r="G911" t="s">
        <v>20</v>
      </c>
      <c r="H911">
        <v>80</v>
      </c>
      <c r="I911" s="8">
        <f>IF(E911=0,0,E911/H911)</f>
        <v>107.7625</v>
      </c>
      <c r="J911" t="s">
        <v>15</v>
      </c>
      <c r="K911" t="s">
        <v>16</v>
      </c>
      <c r="L911">
        <v>1528088400</v>
      </c>
      <c r="M911">
        <v>1530421200</v>
      </c>
      <c r="N911" s="12">
        <f>(((L911/60)/60)/24)+DATE(1970,1,1)</f>
        <v>43255.208333333328</v>
      </c>
      <c r="O911" s="12">
        <f>(((M911/60)/60)/24)+DATE(1970,1,1)</f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>E912/D912</f>
        <v>0.19556634304207121</v>
      </c>
      <c r="G912" t="s">
        <v>74</v>
      </c>
      <c r="H912">
        <v>296</v>
      </c>
      <c r="I912" s="8">
        <f>IF(E912=0,0,E912/H912)</f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2">
        <f>(((L912/60)/60)/24)+DATE(1970,1,1)</f>
        <v>42026.25</v>
      </c>
      <c r="O912" s="12">
        <f>(((M912/60)/60)/24)+DATE(1970,1,1)</f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>E913/D913</f>
        <v>1.9894827586206896</v>
      </c>
      <c r="G913" t="s">
        <v>20</v>
      </c>
      <c r="H913">
        <v>462</v>
      </c>
      <c r="I913" s="8">
        <f>IF(E913=0,0,E913/H913)</f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2">
        <f>(((L913/60)/60)/24)+DATE(1970,1,1)</f>
        <v>43717.208333333328</v>
      </c>
      <c r="O913" s="12">
        <f>(((M913/60)/60)/24)+DATE(1970,1,1)</f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>E914/D914</f>
        <v>7.95</v>
      </c>
      <c r="G914" t="s">
        <v>20</v>
      </c>
      <c r="H914">
        <v>179</v>
      </c>
      <c r="I914" s="8">
        <f>IF(E914=0,0,E914/H914)</f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2">
        <f>(((L914/60)/60)/24)+DATE(1970,1,1)</f>
        <v>41157.208333333336</v>
      </c>
      <c r="O914" s="12">
        <f>(((M914/60)/60)/24)+DATE(1970,1,1)</f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>E915/D915</f>
        <v>0.50621082621082625</v>
      </c>
      <c r="G915" t="s">
        <v>14</v>
      </c>
      <c r="H915">
        <v>523</v>
      </c>
      <c r="I915" s="8">
        <f>IF(E915=0,0,E915/H915)</f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2">
        <f>(((L915/60)/60)/24)+DATE(1970,1,1)</f>
        <v>43597.208333333328</v>
      </c>
      <c r="O915" s="12">
        <f>(((M915/60)/60)/24)+DATE(1970,1,1)</f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>E916/D916</f>
        <v>0.57437499999999997</v>
      </c>
      <c r="G916" t="s">
        <v>14</v>
      </c>
      <c r="H916">
        <v>141</v>
      </c>
      <c r="I916" s="8">
        <f>IF(E916=0,0,E916/H916)</f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2">
        <f>(((L916/60)/60)/24)+DATE(1970,1,1)</f>
        <v>41490.208333333336</v>
      </c>
      <c r="O916" s="12">
        <f>(((M916/60)/60)/24)+DATE(1970,1,1)</f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>E917/D917</f>
        <v>1.5562827640984909</v>
      </c>
      <c r="G917" t="s">
        <v>20</v>
      </c>
      <c r="H917">
        <v>1866</v>
      </c>
      <c r="I917" s="8">
        <f>IF(E917=0,0,E917/H917)</f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2">
        <f>(((L917/60)/60)/24)+DATE(1970,1,1)</f>
        <v>42976.208333333328</v>
      </c>
      <c r="O917" s="12">
        <f>(((M917/60)/60)/24)+DATE(1970,1,1)</f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>E918/D918</f>
        <v>0.36297297297297298</v>
      </c>
      <c r="G918" t="s">
        <v>14</v>
      </c>
      <c r="H918">
        <v>52</v>
      </c>
      <c r="I918" s="8">
        <f>IF(E918=0,0,E918/H918)</f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2">
        <f>(((L918/60)/60)/24)+DATE(1970,1,1)</f>
        <v>41991.25</v>
      </c>
      <c r="O918" s="12">
        <f>(((M918/60)/60)/24)+DATE(1970,1,1)</f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>E919/D919</f>
        <v>0.58250000000000002</v>
      </c>
      <c r="G919" t="s">
        <v>47</v>
      </c>
      <c r="H919">
        <v>27</v>
      </c>
      <c r="I919" s="8">
        <f>IF(E919=0,0,E919/H919)</f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2">
        <f>(((L919/60)/60)/24)+DATE(1970,1,1)</f>
        <v>40722.208333333336</v>
      </c>
      <c r="O919" s="12">
        <f>(((M919/60)/60)/24)+DATE(1970,1,1)</f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>E920/D920</f>
        <v>2.3739473684210526</v>
      </c>
      <c r="G920" t="s">
        <v>20</v>
      </c>
      <c r="H920">
        <v>156</v>
      </c>
      <c r="I920" s="8">
        <f>IF(E920=0,0,E920/H920)</f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2">
        <f>(((L920/60)/60)/24)+DATE(1970,1,1)</f>
        <v>41117.208333333336</v>
      </c>
      <c r="O920" s="12">
        <f>(((M920/60)/60)/24)+DATE(1970,1,1)</f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>E921/D921</f>
        <v>0.58750000000000002</v>
      </c>
      <c r="G921" t="s">
        <v>14</v>
      </c>
      <c r="H921">
        <v>225</v>
      </c>
      <c r="I921" s="8">
        <f>IF(E921=0,0,E921/H921)</f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2">
        <f>(((L921/60)/60)/24)+DATE(1970,1,1)</f>
        <v>43022.208333333328</v>
      </c>
      <c r="O921" s="12">
        <f>(((M921/60)/60)/24)+DATE(1970,1,1)</f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>E922/D922</f>
        <v>1.8256603773584905</v>
      </c>
      <c r="G922" t="s">
        <v>20</v>
      </c>
      <c r="H922">
        <v>255</v>
      </c>
      <c r="I922" s="8">
        <f>IF(E922=0,0,E922/H922)</f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2">
        <f>(((L922/60)/60)/24)+DATE(1970,1,1)</f>
        <v>43503.25</v>
      </c>
      <c r="O922" s="12">
        <f>(((M922/60)/60)/24)+DATE(1970,1,1)</f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>E923/D923</f>
        <v>7.5436408977556111E-3</v>
      </c>
      <c r="G923" t="s">
        <v>14</v>
      </c>
      <c r="H923">
        <v>38</v>
      </c>
      <c r="I923" s="8">
        <f>IF(E923=0,0,E923/H923)</f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2">
        <f>(((L923/60)/60)/24)+DATE(1970,1,1)</f>
        <v>40951.25</v>
      </c>
      <c r="O923" s="12">
        <f>(((M923/60)/60)/24)+DATE(1970,1,1)</f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>E924/D924</f>
        <v>1.7595330739299611</v>
      </c>
      <c r="G924" t="s">
        <v>20</v>
      </c>
      <c r="H924">
        <v>2261</v>
      </c>
      <c r="I924" s="8">
        <f>IF(E924=0,0,E924/H924)</f>
        <v>40</v>
      </c>
      <c r="J924" t="s">
        <v>21</v>
      </c>
      <c r="K924" t="s">
        <v>22</v>
      </c>
      <c r="L924">
        <v>1544335200</v>
      </c>
      <c r="M924">
        <v>1545112800</v>
      </c>
      <c r="N924" s="12">
        <f>(((L924/60)/60)/24)+DATE(1970,1,1)</f>
        <v>43443.25</v>
      </c>
      <c r="O924" s="12">
        <f>(((M924/60)/60)/24)+DATE(1970,1,1)</f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>E925/D925</f>
        <v>2.3788235294117648</v>
      </c>
      <c r="G925" t="s">
        <v>20</v>
      </c>
      <c r="H925">
        <v>40</v>
      </c>
      <c r="I925" s="8">
        <f>IF(E925=0,0,E925/H925)</f>
        <v>101.1</v>
      </c>
      <c r="J925" t="s">
        <v>21</v>
      </c>
      <c r="K925" t="s">
        <v>22</v>
      </c>
      <c r="L925">
        <v>1279083600</v>
      </c>
      <c r="M925">
        <v>1279170000</v>
      </c>
      <c r="N925" s="12">
        <f>(((L925/60)/60)/24)+DATE(1970,1,1)</f>
        <v>40373.208333333336</v>
      </c>
      <c r="O925" s="12">
        <f>(((M925/60)/60)/24)+DATE(1970,1,1)</f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>E926/D926</f>
        <v>4.8805076142131982</v>
      </c>
      <c r="G926" t="s">
        <v>20</v>
      </c>
      <c r="H926">
        <v>2289</v>
      </c>
      <c r="I926" s="8">
        <f>IF(E926=0,0,E926/H926)</f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2">
        <f>(((L926/60)/60)/24)+DATE(1970,1,1)</f>
        <v>43769.208333333328</v>
      </c>
      <c r="O926" s="12">
        <f>(((M926/60)/60)/24)+DATE(1970,1,1)</f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>E927/D927</f>
        <v>2.2406666666666668</v>
      </c>
      <c r="G927" t="s">
        <v>20</v>
      </c>
      <c r="H927">
        <v>65</v>
      </c>
      <c r="I927" s="8">
        <f>IF(E927=0,0,E927/H927)</f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2">
        <f>(((L927/60)/60)/24)+DATE(1970,1,1)</f>
        <v>43000.208333333328</v>
      </c>
      <c r="O927" s="12">
        <f>(((M927/60)/60)/24)+DATE(1970,1,1)</f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>E928/D928</f>
        <v>0.18126436781609195</v>
      </c>
      <c r="G928" t="s">
        <v>14</v>
      </c>
      <c r="H928">
        <v>15</v>
      </c>
      <c r="I928" s="8">
        <f>IF(E928=0,0,E928/H928)</f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2">
        <f>(((L928/60)/60)/24)+DATE(1970,1,1)</f>
        <v>42502.208333333328</v>
      </c>
      <c r="O928" s="12">
        <f>(((M928/60)/60)/24)+DATE(1970,1,1)</f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>E929/D929</f>
        <v>0.45847222222222223</v>
      </c>
      <c r="G929" t="s">
        <v>14</v>
      </c>
      <c r="H929">
        <v>37</v>
      </c>
      <c r="I929" s="8">
        <f>IF(E929=0,0,E929/H929)</f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2">
        <f>(((L929/60)/60)/24)+DATE(1970,1,1)</f>
        <v>41102.208333333336</v>
      </c>
      <c r="O929" s="12">
        <f>(((M929/60)/60)/24)+DATE(1970,1,1)</f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>E930/D930</f>
        <v>1.1731541218637993</v>
      </c>
      <c r="G930" t="s">
        <v>20</v>
      </c>
      <c r="H930">
        <v>3777</v>
      </c>
      <c r="I930" s="8">
        <f>IF(E930=0,0,E930/H930)</f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2">
        <f>(((L930/60)/60)/24)+DATE(1970,1,1)</f>
        <v>41637.25</v>
      </c>
      <c r="O930" s="12">
        <f>(((M930/60)/60)/24)+DATE(1970,1,1)</f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>E931/D931</f>
        <v>2.173090909090909</v>
      </c>
      <c r="G931" t="s">
        <v>20</v>
      </c>
      <c r="H931">
        <v>184</v>
      </c>
      <c r="I931" s="8">
        <f>IF(E931=0,0,E931/H931)</f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2">
        <f>(((L931/60)/60)/24)+DATE(1970,1,1)</f>
        <v>42858.208333333328</v>
      </c>
      <c r="O931" s="12">
        <f>(((M931/60)/60)/24)+DATE(1970,1,1)</f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>E932/D932</f>
        <v>1.1228571428571428</v>
      </c>
      <c r="G932" t="s">
        <v>20</v>
      </c>
      <c r="H932">
        <v>85</v>
      </c>
      <c r="I932" s="8">
        <f>IF(E932=0,0,E932/H932)</f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2">
        <f>(((L932/60)/60)/24)+DATE(1970,1,1)</f>
        <v>42060.25</v>
      </c>
      <c r="O932" s="12">
        <f>(((M932/60)/60)/24)+DATE(1970,1,1)</f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>E933/D933</f>
        <v>0.72518987341772156</v>
      </c>
      <c r="G933" t="s">
        <v>14</v>
      </c>
      <c r="H933">
        <v>112</v>
      </c>
      <c r="I933" s="8">
        <f>IF(E933=0,0,E933/H933)</f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2">
        <f>(((L933/60)/60)/24)+DATE(1970,1,1)</f>
        <v>41818.208333333336</v>
      </c>
      <c r="O933" s="12">
        <f>(((M933/60)/60)/24)+DATE(1970,1,1)</f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>E934/D934</f>
        <v>2.1230434782608696</v>
      </c>
      <c r="G934" t="s">
        <v>20</v>
      </c>
      <c r="H934">
        <v>144</v>
      </c>
      <c r="I934" s="8">
        <f>IF(E934=0,0,E934/H934)</f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2">
        <f>(((L934/60)/60)/24)+DATE(1970,1,1)</f>
        <v>41709.208333333336</v>
      </c>
      <c r="O934" s="12">
        <f>(((M934/60)/60)/24)+DATE(1970,1,1)</f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>E935/D935</f>
        <v>2.3974657534246577</v>
      </c>
      <c r="G935" t="s">
        <v>20</v>
      </c>
      <c r="H935">
        <v>1902</v>
      </c>
      <c r="I935" s="8">
        <f>IF(E935=0,0,E935/H935)</f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2">
        <f>(((L935/60)/60)/24)+DATE(1970,1,1)</f>
        <v>41372.208333333336</v>
      </c>
      <c r="O935" s="12">
        <f>(((M935/60)/60)/24)+DATE(1970,1,1)</f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>E936/D936</f>
        <v>1.8193548387096774</v>
      </c>
      <c r="G936" t="s">
        <v>20</v>
      </c>
      <c r="H936">
        <v>105</v>
      </c>
      <c r="I936" s="8">
        <f>IF(E936=0,0,E936/H936)</f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2">
        <f>(((L936/60)/60)/24)+DATE(1970,1,1)</f>
        <v>42422.25</v>
      </c>
      <c r="O936" s="12">
        <f>(((M936/60)/60)/24)+DATE(1970,1,1)</f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>E937/D937</f>
        <v>1.6413114754098361</v>
      </c>
      <c r="G937" t="s">
        <v>20</v>
      </c>
      <c r="H937">
        <v>132</v>
      </c>
      <c r="I937" s="8">
        <f>IF(E937=0,0,E937/H937)</f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2">
        <f>(((L937/60)/60)/24)+DATE(1970,1,1)</f>
        <v>42209.208333333328</v>
      </c>
      <c r="O937" s="12">
        <f>(((M937/60)/60)/24)+DATE(1970,1,1)</f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>E938/D938</f>
        <v>1.6375968992248063E-2</v>
      </c>
      <c r="G938" t="s">
        <v>14</v>
      </c>
      <c r="H938">
        <v>21</v>
      </c>
      <c r="I938" s="8">
        <f>IF(E938=0,0,E938/H938)</f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2">
        <f>(((L938/60)/60)/24)+DATE(1970,1,1)</f>
        <v>43668.208333333328</v>
      </c>
      <c r="O938" s="12">
        <f>(((M938/60)/60)/24)+DATE(1970,1,1)</f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>E939/D939</f>
        <v>0.49643859649122807</v>
      </c>
      <c r="G939" t="s">
        <v>74</v>
      </c>
      <c r="H939">
        <v>976</v>
      </c>
      <c r="I939" s="8">
        <f>IF(E939=0,0,E939/H939)</f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2">
        <f>(((L939/60)/60)/24)+DATE(1970,1,1)</f>
        <v>42334.25</v>
      </c>
      <c r="O939" s="12">
        <f>(((M939/60)/60)/24)+DATE(1970,1,1)</f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>E940/D940</f>
        <v>1.0970652173913042</v>
      </c>
      <c r="G940" t="s">
        <v>20</v>
      </c>
      <c r="H940">
        <v>96</v>
      </c>
      <c r="I940" s="8">
        <f>IF(E940=0,0,E940/H940)</f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2">
        <f>(((L940/60)/60)/24)+DATE(1970,1,1)</f>
        <v>43263.208333333328</v>
      </c>
      <c r="O940" s="12">
        <f>(((M940/60)/60)/24)+DATE(1970,1,1)</f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>E941/D941</f>
        <v>0.49217948717948717</v>
      </c>
      <c r="G941" t="s">
        <v>14</v>
      </c>
      <c r="H941">
        <v>67</v>
      </c>
      <c r="I941" s="8">
        <f>IF(E941=0,0,E941/H941)</f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2">
        <f>(((L941/60)/60)/24)+DATE(1970,1,1)</f>
        <v>40670.208333333336</v>
      </c>
      <c r="O941" s="12">
        <f>(((M941/60)/60)/24)+DATE(1970,1,1)</f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>E942/D942</f>
        <v>0.62232323232323228</v>
      </c>
      <c r="G942" t="s">
        <v>47</v>
      </c>
      <c r="H942">
        <v>66</v>
      </c>
      <c r="I942" s="8">
        <f>IF(E942=0,0,E942/H942)</f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2">
        <f>(((L942/60)/60)/24)+DATE(1970,1,1)</f>
        <v>41244.25</v>
      </c>
      <c r="O942" s="12">
        <f>(((M942/60)/60)/24)+DATE(1970,1,1)</f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>E943/D943</f>
        <v>0.1305813953488372</v>
      </c>
      <c r="G943" t="s">
        <v>14</v>
      </c>
      <c r="H943">
        <v>78</v>
      </c>
      <c r="I943" s="8">
        <f>IF(E943=0,0,E943/H943)</f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2">
        <f>(((L943/60)/60)/24)+DATE(1970,1,1)</f>
        <v>40552.25</v>
      </c>
      <c r="O943" s="12">
        <f>(((M943/60)/60)/24)+DATE(1970,1,1)</f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>E944/D944</f>
        <v>0.64635416666666667</v>
      </c>
      <c r="G944" t="s">
        <v>14</v>
      </c>
      <c r="H944">
        <v>67</v>
      </c>
      <c r="I944" s="8">
        <f>IF(E944=0,0,E944/H944)</f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2">
        <f>(((L944/60)/60)/24)+DATE(1970,1,1)</f>
        <v>40568.25</v>
      </c>
      <c r="O944" s="12">
        <f>(((M944/60)/60)/24)+DATE(1970,1,1)</f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>E945/D945</f>
        <v>1.5958666666666668</v>
      </c>
      <c r="G945" t="s">
        <v>20</v>
      </c>
      <c r="H945">
        <v>114</v>
      </c>
      <c r="I945" s="8">
        <f>IF(E945=0,0,E945/H945)</f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2">
        <f>(((L945/60)/60)/24)+DATE(1970,1,1)</f>
        <v>41906.208333333336</v>
      </c>
      <c r="O945" s="12">
        <f>(((M945/60)/60)/24)+DATE(1970,1,1)</f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>E946/D946</f>
        <v>0.81420000000000003</v>
      </c>
      <c r="G946" t="s">
        <v>14</v>
      </c>
      <c r="H946">
        <v>263</v>
      </c>
      <c r="I946" s="8">
        <f>IF(E946=0,0,E946/H946)</f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2">
        <f>(((L946/60)/60)/24)+DATE(1970,1,1)</f>
        <v>42776.25</v>
      </c>
      <c r="O946" s="12">
        <f>(((M946/60)/60)/24)+DATE(1970,1,1)</f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>E947/D947</f>
        <v>0.32444767441860467</v>
      </c>
      <c r="G947" t="s">
        <v>14</v>
      </c>
      <c r="H947">
        <v>1691</v>
      </c>
      <c r="I947" s="8">
        <f>IF(E947=0,0,E947/H947)</f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2">
        <f>(((L947/60)/60)/24)+DATE(1970,1,1)</f>
        <v>41004.208333333336</v>
      </c>
      <c r="O947" s="12">
        <f>(((M947/60)/60)/24)+DATE(1970,1,1)</f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>E948/D948</f>
        <v>9.9141184124918666E-2</v>
      </c>
      <c r="G948" t="s">
        <v>14</v>
      </c>
      <c r="H948">
        <v>181</v>
      </c>
      <c r="I948" s="8">
        <f>IF(E948=0,0,E948/H948)</f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2">
        <f>(((L948/60)/60)/24)+DATE(1970,1,1)</f>
        <v>40710.208333333336</v>
      </c>
      <c r="O948" s="12">
        <f>(((M948/60)/60)/24)+DATE(1970,1,1)</f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>E949/D949</f>
        <v>0.26694444444444443</v>
      </c>
      <c r="G949" t="s">
        <v>14</v>
      </c>
      <c r="H949">
        <v>13</v>
      </c>
      <c r="I949" s="8">
        <f>IF(E949=0,0,E949/H949)</f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2">
        <f>(((L949/60)/60)/24)+DATE(1970,1,1)</f>
        <v>41908.208333333336</v>
      </c>
      <c r="O949" s="12">
        <f>(((M949/60)/60)/24)+DATE(1970,1,1)</f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>E950/D950</f>
        <v>0.62957446808510642</v>
      </c>
      <c r="G950" t="s">
        <v>74</v>
      </c>
      <c r="H950">
        <v>160</v>
      </c>
      <c r="I950" s="8">
        <f>IF(E950=0,0,E950/H950)</f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2">
        <f>(((L950/60)/60)/24)+DATE(1970,1,1)</f>
        <v>41985.25</v>
      </c>
      <c r="O950" s="12">
        <f>(((M950/60)/60)/24)+DATE(1970,1,1)</f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>E951/D951</f>
        <v>1.6135593220338984</v>
      </c>
      <c r="G951" t="s">
        <v>20</v>
      </c>
      <c r="H951">
        <v>203</v>
      </c>
      <c r="I951" s="8">
        <f>IF(E951=0,0,E951/H951)</f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2">
        <f>(((L951/60)/60)/24)+DATE(1970,1,1)</f>
        <v>42112.208333333328</v>
      </c>
      <c r="O951" s="12">
        <f>(((M951/60)/60)/24)+DATE(1970,1,1)</f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>E952/D952</f>
        <v>0.05</v>
      </c>
      <c r="G952" t="s">
        <v>14</v>
      </c>
      <c r="H952">
        <v>1</v>
      </c>
      <c r="I952" s="8">
        <f>IF(E952=0,0,E952/H952)</f>
        <v>5</v>
      </c>
      <c r="J952" t="s">
        <v>21</v>
      </c>
      <c r="K952" t="s">
        <v>22</v>
      </c>
      <c r="L952">
        <v>1555390800</v>
      </c>
      <c r="M952">
        <v>1555822800</v>
      </c>
      <c r="N952" s="12">
        <f>(((L952/60)/60)/24)+DATE(1970,1,1)</f>
        <v>43571.208333333328</v>
      </c>
      <c r="O952" s="12">
        <f>(((M952/60)/60)/24)+DATE(1970,1,1)</f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>E953/D953</f>
        <v>10.969379310344827</v>
      </c>
      <c r="G953" t="s">
        <v>20</v>
      </c>
      <c r="H953">
        <v>1559</v>
      </c>
      <c r="I953" s="8">
        <f>IF(E953=0,0,E953/H953)</f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2">
        <f>(((L953/60)/60)/24)+DATE(1970,1,1)</f>
        <v>42730.25</v>
      </c>
      <c r="O953" s="12">
        <f>(((M953/60)/60)/24)+DATE(1970,1,1)</f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>E954/D954</f>
        <v>0.70094158075601376</v>
      </c>
      <c r="G954" t="s">
        <v>74</v>
      </c>
      <c r="H954">
        <v>2266</v>
      </c>
      <c r="I954" s="8">
        <f>IF(E954=0,0,E954/H954)</f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2">
        <f>(((L954/60)/60)/24)+DATE(1970,1,1)</f>
        <v>42591.208333333328</v>
      </c>
      <c r="O954" s="12">
        <f>(((M954/60)/60)/24)+DATE(1970,1,1)</f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>E955/D955</f>
        <v>0.6</v>
      </c>
      <c r="G955" t="s">
        <v>14</v>
      </c>
      <c r="H955">
        <v>21</v>
      </c>
      <c r="I955" s="8">
        <f>IF(E955=0,0,E955/H955)</f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2">
        <f>(((L955/60)/60)/24)+DATE(1970,1,1)</f>
        <v>42358.25</v>
      </c>
      <c r="O955" s="12">
        <f>(((M955/60)/60)/24)+DATE(1970,1,1)</f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>E956/D956</f>
        <v>3.6709859154929578</v>
      </c>
      <c r="G956" t="s">
        <v>20</v>
      </c>
      <c r="H956">
        <v>1548</v>
      </c>
      <c r="I956" s="8">
        <f>IF(E956=0,0,E956/H956)</f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2">
        <f>(((L956/60)/60)/24)+DATE(1970,1,1)</f>
        <v>41174.208333333336</v>
      </c>
      <c r="O956" s="12">
        <f>(((M956/60)/60)/24)+DATE(1970,1,1)</f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>E957/D957</f>
        <v>11.09</v>
      </c>
      <c r="G957" t="s">
        <v>20</v>
      </c>
      <c r="H957">
        <v>80</v>
      </c>
      <c r="I957" s="8">
        <f>IF(E957=0,0,E957/H957)</f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2">
        <f>(((L957/60)/60)/24)+DATE(1970,1,1)</f>
        <v>41238.25</v>
      </c>
      <c r="O957" s="12">
        <f>(((M957/60)/60)/24)+DATE(1970,1,1)</f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>E958/D958</f>
        <v>0.19028784648187633</v>
      </c>
      <c r="G958" t="s">
        <v>14</v>
      </c>
      <c r="H958">
        <v>830</v>
      </c>
      <c r="I958" s="8">
        <f>IF(E958=0,0,E958/H958)</f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2">
        <f>(((L958/60)/60)/24)+DATE(1970,1,1)</f>
        <v>42360.25</v>
      </c>
      <c r="O958" s="12">
        <f>(((M958/60)/60)/24)+DATE(1970,1,1)</f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>E959/D959</f>
        <v>1.2687755102040816</v>
      </c>
      <c r="G959" t="s">
        <v>20</v>
      </c>
      <c r="H959">
        <v>131</v>
      </c>
      <c r="I959" s="8">
        <f>IF(E959=0,0,E959/H959)</f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2">
        <f>(((L959/60)/60)/24)+DATE(1970,1,1)</f>
        <v>40955.25</v>
      </c>
      <c r="O959" s="12">
        <f>(((M959/60)/60)/24)+DATE(1970,1,1)</f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>E960/D960</f>
        <v>7.3463636363636367</v>
      </c>
      <c r="G960" t="s">
        <v>20</v>
      </c>
      <c r="H960">
        <v>112</v>
      </c>
      <c r="I960" s="8">
        <f>IF(E960=0,0,E960/H960)</f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2">
        <f>(((L960/60)/60)/24)+DATE(1970,1,1)</f>
        <v>40350.208333333336</v>
      </c>
      <c r="O960" s="12">
        <f>(((M960/60)/60)/24)+DATE(1970,1,1)</f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>E961/D961</f>
        <v>4.5731034482758622E-2</v>
      </c>
      <c r="G961" t="s">
        <v>14</v>
      </c>
      <c r="H961">
        <v>130</v>
      </c>
      <c r="I961" s="8">
        <f>IF(E961=0,0,E961/H961)</f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2">
        <f>(((L961/60)/60)/24)+DATE(1970,1,1)</f>
        <v>40357.208333333336</v>
      </c>
      <c r="O961" s="12">
        <f>(((M961/60)/60)/24)+DATE(1970,1,1)</f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>E962/D962</f>
        <v>0.85054545454545449</v>
      </c>
      <c r="G962" t="s">
        <v>14</v>
      </c>
      <c r="H962">
        <v>55</v>
      </c>
      <c r="I962" s="8">
        <f>IF(E962=0,0,E962/H962)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2">
        <f>(((L962/60)/60)/24)+DATE(1970,1,1)</f>
        <v>42408.25</v>
      </c>
      <c r="O962" s="12">
        <f>(((M962/60)/60)/24)+DATE(1970,1,1)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>E963/D963</f>
        <v>1.1929824561403508</v>
      </c>
      <c r="G963" t="s">
        <v>20</v>
      </c>
      <c r="H963">
        <v>155</v>
      </c>
      <c r="I963" s="8">
        <f>IF(E963=0,0,E963/H963)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2">
        <f>(((L963/60)/60)/24)+DATE(1970,1,1)</f>
        <v>40591.25</v>
      </c>
      <c r="O963" s="12">
        <f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>E964/D964</f>
        <v>2.9602777777777778</v>
      </c>
      <c r="G964" t="s">
        <v>20</v>
      </c>
      <c r="H964">
        <v>266</v>
      </c>
      <c r="I964" s="8">
        <f>IF(E964=0,0,E964/H964)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2">
        <f>(((L964/60)/60)/24)+DATE(1970,1,1)</f>
        <v>41592.25</v>
      </c>
      <c r="O964" s="12">
        <f>(((M964/60)/60)/24)+DATE(1970,1,1)</f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>E965/D965</f>
        <v>0.84694915254237291</v>
      </c>
      <c r="G965" t="s">
        <v>14</v>
      </c>
      <c r="H965">
        <v>114</v>
      </c>
      <c r="I965" s="8">
        <f>IF(E965=0,0,E965/H965)</f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2">
        <f>(((L965/60)/60)/24)+DATE(1970,1,1)</f>
        <v>40607.25</v>
      </c>
      <c r="O965" s="12">
        <f>(((M965/60)/60)/24)+DATE(1970,1,1)</f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>E966/D966</f>
        <v>3.5578378378378379</v>
      </c>
      <c r="G966" t="s">
        <v>20</v>
      </c>
      <c r="H966">
        <v>155</v>
      </c>
      <c r="I966" s="8">
        <f>IF(E966=0,0,E966/H966)</f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2">
        <f>(((L966/60)/60)/24)+DATE(1970,1,1)</f>
        <v>42135.208333333328</v>
      </c>
      <c r="O966" s="12">
        <f>(((M966/60)/60)/24)+DATE(1970,1,1)</f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>E967/D967</f>
        <v>3.8640909090909092</v>
      </c>
      <c r="G967" t="s">
        <v>20</v>
      </c>
      <c r="H967">
        <v>207</v>
      </c>
      <c r="I967" s="8">
        <f>IF(E967=0,0,E967/H967)</f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2">
        <f>(((L967/60)/60)/24)+DATE(1970,1,1)</f>
        <v>40203.25</v>
      </c>
      <c r="O967" s="12">
        <f>(((M967/60)/60)/24)+DATE(1970,1,1)</f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>E968/D968</f>
        <v>7.9223529411764702</v>
      </c>
      <c r="G968" t="s">
        <v>20</v>
      </c>
      <c r="H968">
        <v>245</v>
      </c>
      <c r="I968" s="8">
        <f>IF(E968=0,0,E968/H968)</f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2">
        <f>(((L968/60)/60)/24)+DATE(1970,1,1)</f>
        <v>42901.208333333328</v>
      </c>
      <c r="O968" s="12">
        <f>(((M968/60)/60)/24)+DATE(1970,1,1)</f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>E969/D969</f>
        <v>1.3703393665158372</v>
      </c>
      <c r="G969" t="s">
        <v>20</v>
      </c>
      <c r="H969">
        <v>1573</v>
      </c>
      <c r="I969" s="8">
        <f>IF(E969=0,0,E969/H969)</f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2">
        <f>(((L969/60)/60)/24)+DATE(1970,1,1)</f>
        <v>41005.208333333336</v>
      </c>
      <c r="O969" s="12">
        <f>(((M969/60)/60)/24)+DATE(1970,1,1)</f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>E970/D970</f>
        <v>3.3820833333333336</v>
      </c>
      <c r="G970" t="s">
        <v>20</v>
      </c>
      <c r="H970">
        <v>114</v>
      </c>
      <c r="I970" s="8">
        <f>IF(E970=0,0,E970/H970)</f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2">
        <f>(((L970/60)/60)/24)+DATE(1970,1,1)</f>
        <v>40544.25</v>
      </c>
      <c r="O970" s="12">
        <f>(((M970/60)/60)/24)+DATE(1970,1,1)</f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>E971/D971</f>
        <v>1.0822784810126582</v>
      </c>
      <c r="G971" t="s">
        <v>20</v>
      </c>
      <c r="H971">
        <v>93</v>
      </c>
      <c r="I971" s="8">
        <f>IF(E971=0,0,E971/H971)</f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2">
        <f>(((L971/60)/60)/24)+DATE(1970,1,1)</f>
        <v>43821.25</v>
      </c>
      <c r="O971" s="12">
        <f>(((M971/60)/60)/24)+DATE(1970,1,1)</f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>E972/D972</f>
        <v>0.60757639620653314</v>
      </c>
      <c r="G972" t="s">
        <v>14</v>
      </c>
      <c r="H972">
        <v>594</v>
      </c>
      <c r="I972" s="8">
        <f>IF(E972=0,0,E972/H972)</f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2">
        <f>(((L972/60)/60)/24)+DATE(1970,1,1)</f>
        <v>40672.208333333336</v>
      </c>
      <c r="O972" s="12">
        <f>(((M972/60)/60)/24)+DATE(1970,1,1)</f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>E973/D973</f>
        <v>0.27725490196078434</v>
      </c>
      <c r="G973" t="s">
        <v>14</v>
      </c>
      <c r="H973">
        <v>24</v>
      </c>
      <c r="I973" s="8">
        <f>IF(E973=0,0,E973/H973)</f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2">
        <f>(((L973/60)/60)/24)+DATE(1970,1,1)</f>
        <v>41555.208333333336</v>
      </c>
      <c r="O973" s="12">
        <f>(((M973/60)/60)/24)+DATE(1970,1,1)</f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>E974/D974</f>
        <v>2.283934426229508</v>
      </c>
      <c r="G974" t="s">
        <v>20</v>
      </c>
      <c r="H974">
        <v>1681</v>
      </c>
      <c r="I974" s="8">
        <f>IF(E974=0,0,E974/H974)</f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2">
        <f>(((L974/60)/60)/24)+DATE(1970,1,1)</f>
        <v>41792.208333333336</v>
      </c>
      <c r="O974" s="12">
        <f>(((M974/60)/60)/24)+DATE(1970,1,1)</f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>E975/D975</f>
        <v>0.21615194054500414</v>
      </c>
      <c r="G975" t="s">
        <v>14</v>
      </c>
      <c r="H975">
        <v>252</v>
      </c>
      <c r="I975" s="8">
        <f>IF(E975=0,0,E975/H975)</f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2">
        <f>(((L975/60)/60)/24)+DATE(1970,1,1)</f>
        <v>40522.25</v>
      </c>
      <c r="O975" s="12">
        <f>(((M975/60)/60)/24)+DATE(1970,1,1)</f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>E976/D976</f>
        <v>3.73875</v>
      </c>
      <c r="G976" t="s">
        <v>20</v>
      </c>
      <c r="H976">
        <v>32</v>
      </c>
      <c r="I976" s="8">
        <f>IF(E976=0,0,E976/H976)</f>
        <v>93.46875</v>
      </c>
      <c r="J976" t="s">
        <v>21</v>
      </c>
      <c r="K976" t="s">
        <v>22</v>
      </c>
      <c r="L976">
        <v>1368853200</v>
      </c>
      <c r="M976">
        <v>1368939600</v>
      </c>
      <c r="N976" s="12">
        <f>(((L976/60)/60)/24)+DATE(1970,1,1)</f>
        <v>41412.208333333336</v>
      </c>
      <c r="O976" s="12">
        <f>(((M976/60)/60)/24)+DATE(1970,1,1)</f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>E977/D977</f>
        <v>1.5492592592592593</v>
      </c>
      <c r="G977" t="s">
        <v>20</v>
      </c>
      <c r="H977">
        <v>135</v>
      </c>
      <c r="I977" s="8">
        <f>IF(E977=0,0,E977/H977)</f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2">
        <f>(((L977/60)/60)/24)+DATE(1970,1,1)</f>
        <v>42337.25</v>
      </c>
      <c r="O977" s="12">
        <f>(((M977/60)/60)/24)+DATE(1970,1,1)</f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>E978/D978</f>
        <v>3.2214999999999998</v>
      </c>
      <c r="G978" t="s">
        <v>20</v>
      </c>
      <c r="H978">
        <v>140</v>
      </c>
      <c r="I978" s="8">
        <f>IF(E978=0,0,E978/H978)</f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2">
        <f>(((L978/60)/60)/24)+DATE(1970,1,1)</f>
        <v>40571.25</v>
      </c>
      <c r="O978" s="12">
        <f>(((M978/60)/60)/24)+DATE(1970,1,1)</f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>E979/D979</f>
        <v>0.73957142857142855</v>
      </c>
      <c r="G979" t="s">
        <v>14</v>
      </c>
      <c r="H979">
        <v>67</v>
      </c>
      <c r="I979" s="8">
        <f>IF(E979=0,0,E979/H979)</f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2">
        <f>(((L979/60)/60)/24)+DATE(1970,1,1)</f>
        <v>43138.25</v>
      </c>
      <c r="O979" s="12">
        <f>(((M979/60)/60)/24)+DATE(1970,1,1)</f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>E980/D980</f>
        <v>8.641</v>
      </c>
      <c r="G980" t="s">
        <v>20</v>
      </c>
      <c r="H980">
        <v>92</v>
      </c>
      <c r="I980" s="8">
        <f>IF(E980=0,0,E980/H980)</f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2">
        <f>(((L980/60)/60)/24)+DATE(1970,1,1)</f>
        <v>42686.25</v>
      </c>
      <c r="O980" s="12">
        <f>(((M980/60)/60)/24)+DATE(1970,1,1)</f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>E981/D981</f>
        <v>1.432624584717608</v>
      </c>
      <c r="G981" t="s">
        <v>20</v>
      </c>
      <c r="H981">
        <v>1015</v>
      </c>
      <c r="I981" s="8">
        <f>IF(E981=0,0,E981/H981)</f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2">
        <f>(((L981/60)/60)/24)+DATE(1970,1,1)</f>
        <v>42078.208333333328</v>
      </c>
      <c r="O981" s="12">
        <f>(((M981/60)/60)/24)+DATE(1970,1,1)</f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>E982/D982</f>
        <v>0.40281762295081969</v>
      </c>
      <c r="G982" t="s">
        <v>14</v>
      </c>
      <c r="H982">
        <v>742</v>
      </c>
      <c r="I982" s="8">
        <f>IF(E982=0,0,E982/H982)</f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2">
        <f>(((L982/60)/60)/24)+DATE(1970,1,1)</f>
        <v>42307.208333333328</v>
      </c>
      <c r="O982" s="12">
        <f>(((M982/60)/60)/24)+DATE(1970,1,1)</f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>E983/D983</f>
        <v>1.7822388059701493</v>
      </c>
      <c r="G983" t="s">
        <v>20</v>
      </c>
      <c r="H983">
        <v>323</v>
      </c>
      <c r="I983" s="8">
        <f>IF(E983=0,0,E983/H983)</f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2">
        <f>(((L983/60)/60)/24)+DATE(1970,1,1)</f>
        <v>43094.25</v>
      </c>
      <c r="O983" s="12">
        <f>(((M983/60)/60)/24)+DATE(1970,1,1)</f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>E984/D984</f>
        <v>0.84930555555555554</v>
      </c>
      <c r="G984" t="s">
        <v>14</v>
      </c>
      <c r="H984">
        <v>75</v>
      </c>
      <c r="I984" s="8">
        <f>IF(E984=0,0,E984/H984)</f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2">
        <f>(((L984/60)/60)/24)+DATE(1970,1,1)</f>
        <v>40743.208333333336</v>
      </c>
      <c r="O984" s="12">
        <f>(((M984/60)/60)/24)+DATE(1970,1,1)</f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>E985/D985</f>
        <v>1.4593648334624323</v>
      </c>
      <c r="G985" t="s">
        <v>20</v>
      </c>
      <c r="H985">
        <v>2326</v>
      </c>
      <c r="I985" s="8">
        <f>IF(E985=0,0,E985/H985)</f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2">
        <f>(((L985/60)/60)/24)+DATE(1970,1,1)</f>
        <v>43681.208333333328</v>
      </c>
      <c r="O985" s="12">
        <f>(((M985/60)/60)/24)+DATE(1970,1,1)</f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>E986/D986</f>
        <v>1.5246153846153847</v>
      </c>
      <c r="G986" t="s">
        <v>20</v>
      </c>
      <c r="H986">
        <v>381</v>
      </c>
      <c r="I986" s="8">
        <f>IF(E986=0,0,E986/H986)</f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2">
        <f>(((L986/60)/60)/24)+DATE(1970,1,1)</f>
        <v>43716.208333333328</v>
      </c>
      <c r="O986" s="12">
        <f>(((M986/60)/60)/24)+DATE(1970,1,1)</f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>E987/D987</f>
        <v>0.67129542790152408</v>
      </c>
      <c r="G987" t="s">
        <v>14</v>
      </c>
      <c r="H987">
        <v>4405</v>
      </c>
      <c r="I987" s="8">
        <f>IF(E987=0,0,E987/H987)</f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2">
        <f>(((L987/60)/60)/24)+DATE(1970,1,1)</f>
        <v>41614.25</v>
      </c>
      <c r="O987" s="12">
        <f>(((M987/60)/60)/24)+DATE(1970,1,1)</f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>E988/D988</f>
        <v>0.40307692307692305</v>
      </c>
      <c r="G988" t="s">
        <v>14</v>
      </c>
      <c r="H988">
        <v>92</v>
      </c>
      <c r="I988" s="8">
        <f>IF(E988=0,0,E988/H988)</f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2">
        <f>(((L988/60)/60)/24)+DATE(1970,1,1)</f>
        <v>40638.208333333336</v>
      </c>
      <c r="O988" s="12">
        <f>(((M988/60)/60)/24)+DATE(1970,1,1)</f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>E989/D989</f>
        <v>2.1679032258064517</v>
      </c>
      <c r="G989" t="s">
        <v>20</v>
      </c>
      <c r="H989">
        <v>480</v>
      </c>
      <c r="I989" s="8">
        <f>IF(E989=0,0,E989/H989)</f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2">
        <f>(((L989/60)/60)/24)+DATE(1970,1,1)</f>
        <v>42852.208333333328</v>
      </c>
      <c r="O989" s="12">
        <f>(((M989/60)/60)/24)+DATE(1970,1,1)</f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>E990/D990</f>
        <v>0.52117021276595743</v>
      </c>
      <c r="G990" t="s">
        <v>14</v>
      </c>
      <c r="H990">
        <v>64</v>
      </c>
      <c r="I990" s="8">
        <f>IF(E990=0,0,E990/H990)</f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2">
        <f>(((L990/60)/60)/24)+DATE(1970,1,1)</f>
        <v>42686.25</v>
      </c>
      <c r="O990" s="12">
        <f>(((M990/60)/60)/24)+DATE(1970,1,1)</f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>E991/D991</f>
        <v>4.9958333333333336</v>
      </c>
      <c r="G991" t="s">
        <v>20</v>
      </c>
      <c r="H991">
        <v>226</v>
      </c>
      <c r="I991" s="8">
        <f>IF(E991=0,0,E991/H991)</f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2">
        <f>(((L991/60)/60)/24)+DATE(1970,1,1)</f>
        <v>43571.208333333328</v>
      </c>
      <c r="O991" s="12">
        <f>(((M991/60)/60)/24)+DATE(1970,1,1)</f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>E992/D992</f>
        <v>0.87679487179487181</v>
      </c>
      <c r="G992" t="s">
        <v>14</v>
      </c>
      <c r="H992">
        <v>64</v>
      </c>
      <c r="I992" s="8">
        <f>IF(E992=0,0,E992/H992)</f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2">
        <f>(((L992/60)/60)/24)+DATE(1970,1,1)</f>
        <v>42432.25</v>
      </c>
      <c r="O992" s="12">
        <f>(((M992/60)/60)/24)+DATE(1970,1,1)</f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>E993/D993</f>
        <v>1.131734693877551</v>
      </c>
      <c r="G993" t="s">
        <v>20</v>
      </c>
      <c r="H993">
        <v>241</v>
      </c>
      <c r="I993" s="8">
        <f>IF(E993=0,0,E993/H993)</f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2">
        <f>(((L993/60)/60)/24)+DATE(1970,1,1)</f>
        <v>41907.208333333336</v>
      </c>
      <c r="O993" s="12">
        <f>(((M993/60)/60)/24)+DATE(1970,1,1)</f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>E994/D994</f>
        <v>4.2654838709677421</v>
      </c>
      <c r="G994" t="s">
        <v>20</v>
      </c>
      <c r="H994">
        <v>132</v>
      </c>
      <c r="I994" s="8">
        <f>IF(E994=0,0,E994/H994)</f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2">
        <f>(((L994/60)/60)/24)+DATE(1970,1,1)</f>
        <v>43227.208333333328</v>
      </c>
      <c r="O994" s="12">
        <f>(((M994/60)/60)/24)+DATE(1970,1,1)</f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>E995/D995</f>
        <v>0.77632653061224488</v>
      </c>
      <c r="G995" t="s">
        <v>74</v>
      </c>
      <c r="H995">
        <v>75</v>
      </c>
      <c r="I995" s="8">
        <f>IF(E995=0,0,E995/H995)</f>
        <v>101.44</v>
      </c>
      <c r="J995" t="s">
        <v>107</v>
      </c>
      <c r="K995" t="s">
        <v>108</v>
      </c>
      <c r="L995">
        <v>1450936800</v>
      </c>
      <c r="M995">
        <v>1452405600</v>
      </c>
      <c r="N995" s="12">
        <f>(((L995/60)/60)/24)+DATE(1970,1,1)</f>
        <v>42362.25</v>
      </c>
      <c r="O995" s="12">
        <f>(((M995/60)/60)/24)+DATE(1970,1,1)</f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>E996/D996</f>
        <v>0.52496810772501767</v>
      </c>
      <c r="G996" t="s">
        <v>14</v>
      </c>
      <c r="H996">
        <v>842</v>
      </c>
      <c r="I996" s="8">
        <f>IF(E996=0,0,E996/H996)</f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2">
        <f>(((L996/60)/60)/24)+DATE(1970,1,1)</f>
        <v>41929.208333333336</v>
      </c>
      <c r="O996" s="12">
        <f>(((M996/60)/60)/24)+DATE(1970,1,1)</f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>E997/D997</f>
        <v>1.5746762589928058</v>
      </c>
      <c r="G997" t="s">
        <v>20</v>
      </c>
      <c r="H997">
        <v>2043</v>
      </c>
      <c r="I997" s="8">
        <f>IF(E997=0,0,E997/H997)</f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2">
        <f>(((L997/60)/60)/24)+DATE(1970,1,1)</f>
        <v>43408.208333333328</v>
      </c>
      <c r="O997" s="12">
        <f>(((M997/60)/60)/24)+DATE(1970,1,1)</f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>E998/D998</f>
        <v>0.72939393939393937</v>
      </c>
      <c r="G998" t="s">
        <v>14</v>
      </c>
      <c r="H998">
        <v>112</v>
      </c>
      <c r="I998" s="8">
        <f>IF(E998=0,0,E998/H998)</f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2">
        <f>(((L998/60)/60)/24)+DATE(1970,1,1)</f>
        <v>41276.25</v>
      </c>
      <c r="O998" s="12">
        <f>(((M998/60)/60)/24)+DATE(1970,1,1)</f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>E999/D999</f>
        <v>0.60565789473684206</v>
      </c>
      <c r="G999" t="s">
        <v>74</v>
      </c>
      <c r="H999">
        <v>139</v>
      </c>
      <c r="I999" s="8">
        <f>IF(E999=0,0,E999/H999)</f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2">
        <f>(((L999/60)/60)/24)+DATE(1970,1,1)</f>
        <v>41659.25</v>
      </c>
      <c r="O999" s="12">
        <f>(((M999/60)/60)/24)+DATE(1970,1,1)</f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>E1000/D1000</f>
        <v>0.5679129129129129</v>
      </c>
      <c r="G1000" t="s">
        <v>14</v>
      </c>
      <c r="H1000">
        <v>374</v>
      </c>
      <c r="I1000" s="8">
        <f>IF(E1000=0,0,E1000/H1000)</f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2">
        <f>(((L1000/60)/60)/24)+DATE(1970,1,1)</f>
        <v>40220.25</v>
      </c>
      <c r="O1000" s="12">
        <f>(((M1000/60)/60)/24)+DATE(1970,1,1)</f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>E1001/D1001</f>
        <v>0.56542754275427543</v>
      </c>
      <c r="G1001" t="s">
        <v>74</v>
      </c>
      <c r="H1001">
        <v>1122</v>
      </c>
      <c r="I1001" s="8">
        <f>IF(E1001=0,0,E1001/H1001)</f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2">
        <f>(((L1001/60)/60)/24)+DATE(1970,1,1)</f>
        <v>42550.208333333328</v>
      </c>
      <c r="O1001" s="12">
        <f>(((M1001/60)/60)/24)+DATE(1970,1,1)</f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"/>
        <cfvo type="num" val="2"/>
        <color rgb="FFF8696B"/>
        <color theme="9"/>
        <color theme="4"/>
      </colorScale>
    </cfRule>
  </conditionalFormatting>
  <conditionalFormatting sqref="G1:G1048576">
    <cfRule type="containsText" dxfId="15" priority="2" operator="containsText" text="live">
      <formula>NOT(ISERROR(SEARCH("live",G1)))</formula>
    </cfRule>
    <cfRule type="containsText" dxfId="14" priority="3" operator="containsText" text="canceled">
      <formula>NOT(ISERROR(SEARCH("canceled",G1)))</formula>
    </cfRule>
    <cfRule type="containsText" dxfId="13" priority="4" operator="containsText" text="successful">
      <formula>NOT(ISERROR(SEARCH("successful",G1)))</formula>
    </cfRule>
    <cfRule type="containsText" dxfId="12" priority="5" operator="containsText" text="failed">
      <formula>NOT(ISERROR(SEARCH("failed",G1)))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A82-2C39-45C2-BF76-6BE4FFA0FBFF}">
  <dimension ref="A1:F14"/>
  <sheetViews>
    <sheetView workbookViewId="0">
      <selection activeCell="A8" sqref="A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9" t="s">
        <v>6</v>
      </c>
      <c r="B1" t="s">
        <v>2046</v>
      </c>
    </row>
    <row r="3" spans="1:6" x14ac:dyDescent="0.25">
      <c r="A3" s="9" t="s">
        <v>2045</v>
      </c>
      <c r="B3" s="9" t="s">
        <v>2044</v>
      </c>
    </row>
    <row r="4" spans="1:6" x14ac:dyDescent="0.25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10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10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10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10" t="s">
        <v>2037</v>
      </c>
      <c r="E8">
        <v>4</v>
      </c>
      <c r="F8">
        <v>4</v>
      </c>
    </row>
    <row r="9" spans="1:6" x14ac:dyDescent="0.25">
      <c r="A9" s="10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10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10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10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10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10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04C5-FB3B-469F-B00C-E3E8F01AAA5F}">
  <dimension ref="A1:F30"/>
  <sheetViews>
    <sheetView workbookViewId="0">
      <selection activeCell="A4" sqref="A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9" t="s">
        <v>6</v>
      </c>
      <c r="B1" t="s">
        <v>2046</v>
      </c>
    </row>
    <row r="2" spans="1:6" x14ac:dyDescent="0.25">
      <c r="A2" s="9" t="s">
        <v>2031</v>
      </c>
      <c r="B2" t="s">
        <v>2046</v>
      </c>
    </row>
    <row r="4" spans="1:6" x14ac:dyDescent="0.25">
      <c r="A4" s="9" t="s">
        <v>2045</v>
      </c>
      <c r="B4" s="9" t="s">
        <v>2044</v>
      </c>
    </row>
    <row r="5" spans="1:6" x14ac:dyDescent="0.25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10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10" t="s">
        <v>2056</v>
      </c>
      <c r="E7">
        <v>4</v>
      </c>
      <c r="F7">
        <v>4</v>
      </c>
    </row>
    <row r="8" spans="1:6" x14ac:dyDescent="0.25">
      <c r="A8" s="10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10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10" t="s">
        <v>2057</v>
      </c>
      <c r="C10">
        <v>8</v>
      </c>
      <c r="E10">
        <v>10</v>
      </c>
      <c r="F10">
        <v>18</v>
      </c>
    </row>
    <row r="11" spans="1:6" x14ac:dyDescent="0.25">
      <c r="A11" s="10" t="s">
        <v>2064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10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10" t="s">
        <v>2058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10" t="s">
        <v>2059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10" t="s">
        <v>2060</v>
      </c>
      <c r="C15">
        <v>3</v>
      </c>
      <c r="E15">
        <v>4</v>
      </c>
      <c r="F15">
        <v>7</v>
      </c>
    </row>
    <row r="16" spans="1:6" x14ac:dyDescent="0.25">
      <c r="A16" s="10" t="s">
        <v>2054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10" t="s">
        <v>2065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10" t="s">
        <v>2063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10" t="s">
        <v>2070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10" t="s">
        <v>2066</v>
      </c>
      <c r="C20">
        <v>4</v>
      </c>
      <c r="E20">
        <v>4</v>
      </c>
      <c r="F20">
        <v>8</v>
      </c>
    </row>
    <row r="21" spans="1:6" x14ac:dyDescent="0.25">
      <c r="A21" s="10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10" t="s">
        <v>2050</v>
      </c>
      <c r="C22">
        <v>9</v>
      </c>
      <c r="E22">
        <v>5</v>
      </c>
      <c r="F22">
        <v>14</v>
      </c>
    </row>
    <row r="23" spans="1:6" x14ac:dyDescent="0.25">
      <c r="A23" s="10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10" t="s">
        <v>2052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10" t="s">
        <v>2067</v>
      </c>
      <c r="C25">
        <v>7</v>
      </c>
      <c r="E25">
        <v>14</v>
      </c>
      <c r="F25">
        <v>21</v>
      </c>
    </row>
    <row r="26" spans="1:6" x14ac:dyDescent="0.25">
      <c r="A26" s="10" t="s">
        <v>2055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10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10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10" t="s">
        <v>2062</v>
      </c>
      <c r="E29">
        <v>3</v>
      </c>
      <c r="F29">
        <v>3</v>
      </c>
    </row>
    <row r="30" spans="1:6" x14ac:dyDescent="0.25">
      <c r="A30" s="10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2846-17A9-4353-966E-C5CE63BAD07C}">
  <dimension ref="A1:C1001"/>
  <sheetViews>
    <sheetView workbookViewId="0">
      <selection activeCell="H24" sqref="H24"/>
    </sheetView>
  </sheetViews>
  <sheetFormatPr defaultRowHeight="15.75" x14ac:dyDescent="0.25"/>
  <cols>
    <col min="1" max="1" width="11"/>
    <col min="2" max="2" width="22.375" style="12" bestFit="1" customWidth="1"/>
    <col min="3" max="3" width="14.875" bestFit="1" customWidth="1"/>
  </cols>
  <sheetData>
    <row r="1" spans="1:3" x14ac:dyDescent="0.25">
      <c r="A1" s="1" t="s">
        <v>4</v>
      </c>
      <c r="B1" s="11" t="s">
        <v>2071</v>
      </c>
      <c r="C1" s="1" t="s">
        <v>2031</v>
      </c>
    </row>
    <row r="2" spans="1:3" x14ac:dyDescent="0.25">
      <c r="A2" t="s">
        <v>14</v>
      </c>
      <c r="B2" s="12">
        <v>42336.25</v>
      </c>
      <c r="C2" t="s">
        <v>2035</v>
      </c>
    </row>
    <row r="3" spans="1:3" x14ac:dyDescent="0.25">
      <c r="A3" t="s">
        <v>20</v>
      </c>
      <c r="B3" s="12">
        <v>41870.208333333336</v>
      </c>
      <c r="C3" t="s">
        <v>2038</v>
      </c>
    </row>
    <row r="4" spans="1:3" x14ac:dyDescent="0.25">
      <c r="A4" t="s">
        <v>20</v>
      </c>
      <c r="B4" s="12">
        <v>41595.25</v>
      </c>
      <c r="C4" t="s">
        <v>2041</v>
      </c>
    </row>
    <row r="5" spans="1:3" x14ac:dyDescent="0.25">
      <c r="A5" t="s">
        <v>14</v>
      </c>
      <c r="B5" s="12">
        <v>43688.208333333328</v>
      </c>
      <c r="C5" t="s">
        <v>2038</v>
      </c>
    </row>
    <row r="6" spans="1:3" x14ac:dyDescent="0.25">
      <c r="A6" t="s">
        <v>14</v>
      </c>
      <c r="B6" s="12">
        <v>43485.25</v>
      </c>
      <c r="C6" t="s">
        <v>2042</v>
      </c>
    </row>
    <row r="7" spans="1:3" x14ac:dyDescent="0.25">
      <c r="A7" t="s">
        <v>20</v>
      </c>
      <c r="B7" s="12">
        <v>41149.208333333336</v>
      </c>
      <c r="C7" t="s">
        <v>2042</v>
      </c>
    </row>
    <row r="8" spans="1:3" x14ac:dyDescent="0.25">
      <c r="A8" t="s">
        <v>14</v>
      </c>
      <c r="B8" s="12">
        <v>42991.208333333328</v>
      </c>
      <c r="C8" t="s">
        <v>2034</v>
      </c>
    </row>
    <row r="9" spans="1:3" x14ac:dyDescent="0.25">
      <c r="A9" t="s">
        <v>20</v>
      </c>
      <c r="B9" s="12">
        <v>42229.208333333328</v>
      </c>
      <c r="C9" t="s">
        <v>2042</v>
      </c>
    </row>
    <row r="10" spans="1:3" x14ac:dyDescent="0.25">
      <c r="A10" t="s">
        <v>47</v>
      </c>
      <c r="B10" s="12">
        <v>40399.208333333336</v>
      </c>
      <c r="C10" t="s">
        <v>2042</v>
      </c>
    </row>
    <row r="11" spans="1:3" x14ac:dyDescent="0.25">
      <c r="A11" t="s">
        <v>14</v>
      </c>
      <c r="B11" s="12">
        <v>41536.208333333336</v>
      </c>
      <c r="C11" t="s">
        <v>2038</v>
      </c>
    </row>
    <row r="12" spans="1:3" x14ac:dyDescent="0.25">
      <c r="A12" t="s">
        <v>20</v>
      </c>
      <c r="B12" s="12">
        <v>40404.208333333336</v>
      </c>
      <c r="C12" t="s">
        <v>2034</v>
      </c>
    </row>
    <row r="13" spans="1:3" x14ac:dyDescent="0.25">
      <c r="A13" t="s">
        <v>14</v>
      </c>
      <c r="B13" s="12">
        <v>40442.208333333336</v>
      </c>
      <c r="C13" t="s">
        <v>2042</v>
      </c>
    </row>
    <row r="14" spans="1:3" x14ac:dyDescent="0.25">
      <c r="A14" t="s">
        <v>14</v>
      </c>
      <c r="B14" s="12">
        <v>43760.208333333328</v>
      </c>
      <c r="C14" t="s">
        <v>2034</v>
      </c>
    </row>
    <row r="15" spans="1:3" x14ac:dyDescent="0.25">
      <c r="A15" t="s">
        <v>20</v>
      </c>
      <c r="B15" s="12">
        <v>42532.208333333328</v>
      </c>
      <c r="C15" t="s">
        <v>2038</v>
      </c>
    </row>
    <row r="16" spans="1:3" x14ac:dyDescent="0.25">
      <c r="A16" t="s">
        <v>14</v>
      </c>
      <c r="B16" s="12">
        <v>40974.25</v>
      </c>
      <c r="C16" t="s">
        <v>2038</v>
      </c>
    </row>
    <row r="17" spans="1:3" x14ac:dyDescent="0.25">
      <c r="A17" t="s">
        <v>14</v>
      </c>
      <c r="B17" s="12">
        <v>43809.25</v>
      </c>
      <c r="C17" t="s">
        <v>2041</v>
      </c>
    </row>
    <row r="18" spans="1:3" x14ac:dyDescent="0.25">
      <c r="A18" t="s">
        <v>20</v>
      </c>
      <c r="B18" s="12">
        <v>41661.25</v>
      </c>
      <c r="C18" t="s">
        <v>2040</v>
      </c>
    </row>
    <row r="19" spans="1:3" x14ac:dyDescent="0.25">
      <c r="A19" t="s">
        <v>20</v>
      </c>
      <c r="B19" s="12">
        <v>40555.25</v>
      </c>
      <c r="C19" t="s">
        <v>2034</v>
      </c>
    </row>
    <row r="20" spans="1:3" x14ac:dyDescent="0.25">
      <c r="A20" t="s">
        <v>74</v>
      </c>
      <c r="B20" s="12">
        <v>43351.208333333328</v>
      </c>
      <c r="C20" t="s">
        <v>2042</v>
      </c>
    </row>
    <row r="21" spans="1:3" x14ac:dyDescent="0.25">
      <c r="A21" t="s">
        <v>14</v>
      </c>
      <c r="B21" s="12">
        <v>43528.25</v>
      </c>
      <c r="C21" t="s">
        <v>2042</v>
      </c>
    </row>
    <row r="22" spans="1:3" x14ac:dyDescent="0.25">
      <c r="A22" t="s">
        <v>20</v>
      </c>
      <c r="B22" s="12">
        <v>41848.208333333336</v>
      </c>
      <c r="C22" t="s">
        <v>2034</v>
      </c>
    </row>
    <row r="23" spans="1:3" x14ac:dyDescent="0.25">
      <c r="A23" t="s">
        <v>14</v>
      </c>
      <c r="B23" s="12">
        <v>40770.208333333336</v>
      </c>
      <c r="C23" t="s">
        <v>2042</v>
      </c>
    </row>
    <row r="24" spans="1:3" x14ac:dyDescent="0.25">
      <c r="A24" t="s">
        <v>20</v>
      </c>
      <c r="B24" s="12">
        <v>43193.208333333328</v>
      </c>
      <c r="C24" t="s">
        <v>2042</v>
      </c>
    </row>
    <row r="25" spans="1:3" x14ac:dyDescent="0.25">
      <c r="A25" t="s">
        <v>20</v>
      </c>
      <c r="B25" s="12">
        <v>43510.25</v>
      </c>
      <c r="C25" t="s">
        <v>2034</v>
      </c>
    </row>
    <row r="26" spans="1:3" x14ac:dyDescent="0.25">
      <c r="A26" t="s">
        <v>20</v>
      </c>
      <c r="B26" s="12">
        <v>41811.208333333336</v>
      </c>
      <c r="C26" t="s">
        <v>2041</v>
      </c>
    </row>
    <row r="27" spans="1:3" x14ac:dyDescent="0.25">
      <c r="A27" t="s">
        <v>20</v>
      </c>
      <c r="B27" s="12">
        <v>40681.208333333336</v>
      </c>
      <c r="C27" t="s">
        <v>2036</v>
      </c>
    </row>
    <row r="28" spans="1:3" x14ac:dyDescent="0.25">
      <c r="A28" t="s">
        <v>74</v>
      </c>
      <c r="B28" s="12">
        <v>43312.208333333328</v>
      </c>
      <c r="C28" t="s">
        <v>2042</v>
      </c>
    </row>
    <row r="29" spans="1:3" x14ac:dyDescent="0.25">
      <c r="A29" t="s">
        <v>14</v>
      </c>
      <c r="B29" s="12">
        <v>42280.208333333328</v>
      </c>
      <c r="C29" t="s">
        <v>2038</v>
      </c>
    </row>
    <row r="30" spans="1:3" x14ac:dyDescent="0.25">
      <c r="A30" t="s">
        <v>20</v>
      </c>
      <c r="B30" s="12">
        <v>40218.25</v>
      </c>
      <c r="C30" t="s">
        <v>2042</v>
      </c>
    </row>
    <row r="31" spans="1:3" x14ac:dyDescent="0.25">
      <c r="A31" t="s">
        <v>20</v>
      </c>
      <c r="B31" s="12">
        <v>43301.208333333328</v>
      </c>
      <c r="C31" t="s">
        <v>2034</v>
      </c>
    </row>
    <row r="32" spans="1:3" x14ac:dyDescent="0.25">
      <c r="A32" t="s">
        <v>20</v>
      </c>
      <c r="B32" s="12">
        <v>43609.208333333328</v>
      </c>
      <c r="C32" t="s">
        <v>2034</v>
      </c>
    </row>
    <row r="33" spans="1:3" x14ac:dyDescent="0.25">
      <c r="A33" t="s">
        <v>20</v>
      </c>
      <c r="B33" s="12">
        <v>42374.25</v>
      </c>
      <c r="C33" t="s">
        <v>2036</v>
      </c>
    </row>
    <row r="34" spans="1:3" x14ac:dyDescent="0.25">
      <c r="A34" t="s">
        <v>14</v>
      </c>
      <c r="B34" s="12">
        <v>43110.25</v>
      </c>
      <c r="C34" t="s">
        <v>2034</v>
      </c>
    </row>
    <row r="35" spans="1:3" x14ac:dyDescent="0.25">
      <c r="A35" t="s">
        <v>20</v>
      </c>
      <c r="B35" s="12">
        <v>41917.208333333336</v>
      </c>
      <c r="C35" t="s">
        <v>2042</v>
      </c>
    </row>
    <row r="36" spans="1:3" x14ac:dyDescent="0.25">
      <c r="A36" t="s">
        <v>20</v>
      </c>
      <c r="B36" s="12">
        <v>42817.208333333328</v>
      </c>
      <c r="C36" t="s">
        <v>2034</v>
      </c>
    </row>
    <row r="37" spans="1:3" x14ac:dyDescent="0.25">
      <c r="A37" t="s">
        <v>20</v>
      </c>
      <c r="B37" s="12">
        <v>43484.25</v>
      </c>
      <c r="C37" t="s">
        <v>2034</v>
      </c>
    </row>
    <row r="38" spans="1:3" x14ac:dyDescent="0.25">
      <c r="A38" t="s">
        <v>20</v>
      </c>
      <c r="B38" s="12">
        <v>40600.25</v>
      </c>
      <c r="C38" t="s">
        <v>2042</v>
      </c>
    </row>
    <row r="39" spans="1:3" x14ac:dyDescent="0.25">
      <c r="A39" t="s">
        <v>20</v>
      </c>
      <c r="B39" s="12">
        <v>43744.208333333328</v>
      </c>
      <c r="C39" t="s">
        <v>2040</v>
      </c>
    </row>
    <row r="40" spans="1:3" x14ac:dyDescent="0.25">
      <c r="A40" t="s">
        <v>20</v>
      </c>
      <c r="B40" s="12">
        <v>40469.208333333336</v>
      </c>
      <c r="C40" t="s">
        <v>2039</v>
      </c>
    </row>
    <row r="41" spans="1:3" x14ac:dyDescent="0.25">
      <c r="A41" t="s">
        <v>14</v>
      </c>
      <c r="B41" s="12">
        <v>41330.25</v>
      </c>
      <c r="C41" t="s">
        <v>2042</v>
      </c>
    </row>
    <row r="42" spans="1:3" x14ac:dyDescent="0.25">
      <c r="A42" t="s">
        <v>20</v>
      </c>
      <c r="B42" s="12">
        <v>40334.208333333336</v>
      </c>
      <c r="C42" t="s">
        <v>2041</v>
      </c>
    </row>
    <row r="43" spans="1:3" x14ac:dyDescent="0.25">
      <c r="A43" t="s">
        <v>20</v>
      </c>
      <c r="B43" s="12">
        <v>41156.208333333336</v>
      </c>
      <c r="C43" t="s">
        <v>2038</v>
      </c>
    </row>
    <row r="44" spans="1:3" x14ac:dyDescent="0.25">
      <c r="A44" t="s">
        <v>20</v>
      </c>
      <c r="B44" s="12">
        <v>40728.208333333336</v>
      </c>
      <c r="C44" t="s">
        <v>2035</v>
      </c>
    </row>
    <row r="45" spans="1:3" x14ac:dyDescent="0.25">
      <c r="A45" t="s">
        <v>20</v>
      </c>
      <c r="B45" s="12">
        <v>41844.208333333336</v>
      </c>
      <c r="C45" t="s">
        <v>2040</v>
      </c>
    </row>
    <row r="46" spans="1:3" x14ac:dyDescent="0.25">
      <c r="A46" t="s">
        <v>20</v>
      </c>
      <c r="B46" s="12">
        <v>43541.208333333328</v>
      </c>
      <c r="C46" t="s">
        <v>2040</v>
      </c>
    </row>
    <row r="47" spans="1:3" x14ac:dyDescent="0.25">
      <c r="A47" t="s">
        <v>14</v>
      </c>
      <c r="B47" s="12">
        <v>42676.208333333328</v>
      </c>
      <c r="C47" t="s">
        <v>2042</v>
      </c>
    </row>
    <row r="48" spans="1:3" x14ac:dyDescent="0.25">
      <c r="A48" t="s">
        <v>20</v>
      </c>
      <c r="B48" s="12">
        <v>40367.208333333336</v>
      </c>
      <c r="C48" t="s">
        <v>2038</v>
      </c>
    </row>
    <row r="49" spans="1:3" x14ac:dyDescent="0.25">
      <c r="A49" t="s">
        <v>20</v>
      </c>
      <c r="B49" s="12">
        <v>41727.208333333336</v>
      </c>
      <c r="C49" t="s">
        <v>2042</v>
      </c>
    </row>
    <row r="50" spans="1:3" x14ac:dyDescent="0.25">
      <c r="A50" t="s">
        <v>20</v>
      </c>
      <c r="B50" s="12">
        <v>42180.208333333328</v>
      </c>
      <c r="C50" t="s">
        <v>2042</v>
      </c>
    </row>
    <row r="51" spans="1:3" x14ac:dyDescent="0.25">
      <c r="A51" t="s">
        <v>20</v>
      </c>
      <c r="B51" s="12">
        <v>43758.208333333328</v>
      </c>
      <c r="C51" t="s">
        <v>2038</v>
      </c>
    </row>
    <row r="52" spans="1:3" x14ac:dyDescent="0.25">
      <c r="A52" t="s">
        <v>14</v>
      </c>
      <c r="B52" s="12">
        <v>41487.208333333336</v>
      </c>
      <c r="C52" t="s">
        <v>2038</v>
      </c>
    </row>
    <row r="53" spans="1:3" x14ac:dyDescent="0.25">
      <c r="A53" t="s">
        <v>14</v>
      </c>
      <c r="B53" s="12">
        <v>40995.208333333336</v>
      </c>
      <c r="C53" t="s">
        <v>2041</v>
      </c>
    </row>
    <row r="54" spans="1:3" x14ac:dyDescent="0.25">
      <c r="A54" t="s">
        <v>14</v>
      </c>
      <c r="B54" s="12">
        <v>40436.208333333336</v>
      </c>
      <c r="C54" t="s">
        <v>2042</v>
      </c>
    </row>
    <row r="55" spans="1:3" x14ac:dyDescent="0.25">
      <c r="A55" t="s">
        <v>20</v>
      </c>
      <c r="B55" s="12">
        <v>41779.208333333336</v>
      </c>
      <c r="C55" t="s">
        <v>2034</v>
      </c>
    </row>
    <row r="56" spans="1:3" x14ac:dyDescent="0.25">
      <c r="A56" t="s">
        <v>14</v>
      </c>
      <c r="B56" s="12">
        <v>43170.25</v>
      </c>
      <c r="C56" t="s">
        <v>2041</v>
      </c>
    </row>
    <row r="57" spans="1:3" x14ac:dyDescent="0.25">
      <c r="A57" t="s">
        <v>20</v>
      </c>
      <c r="B57" s="12">
        <v>43311.208333333328</v>
      </c>
      <c r="C57" t="s">
        <v>2038</v>
      </c>
    </row>
    <row r="58" spans="1:3" x14ac:dyDescent="0.25">
      <c r="A58" t="s">
        <v>20</v>
      </c>
      <c r="B58" s="12">
        <v>42014.25</v>
      </c>
      <c r="C58" t="s">
        <v>2041</v>
      </c>
    </row>
    <row r="59" spans="1:3" x14ac:dyDescent="0.25">
      <c r="A59" t="s">
        <v>20</v>
      </c>
      <c r="B59" s="12">
        <v>42979.208333333328</v>
      </c>
      <c r="C59" t="s">
        <v>2036</v>
      </c>
    </row>
    <row r="60" spans="1:3" x14ac:dyDescent="0.25">
      <c r="A60" t="s">
        <v>20</v>
      </c>
      <c r="B60" s="12">
        <v>42268.208333333328</v>
      </c>
      <c r="C60" t="s">
        <v>2042</v>
      </c>
    </row>
    <row r="61" spans="1:3" x14ac:dyDescent="0.25">
      <c r="A61" t="s">
        <v>20</v>
      </c>
      <c r="B61" s="12">
        <v>42898.208333333328</v>
      </c>
      <c r="C61" t="s">
        <v>2042</v>
      </c>
    </row>
    <row r="62" spans="1:3" x14ac:dyDescent="0.25">
      <c r="A62" t="s">
        <v>20</v>
      </c>
      <c r="B62" s="12">
        <v>41107.208333333336</v>
      </c>
      <c r="C62" t="s">
        <v>2042</v>
      </c>
    </row>
    <row r="63" spans="1:3" x14ac:dyDescent="0.25">
      <c r="A63" t="s">
        <v>14</v>
      </c>
      <c r="B63" s="12">
        <v>40595.25</v>
      </c>
      <c r="C63" t="s">
        <v>2042</v>
      </c>
    </row>
    <row r="64" spans="1:3" x14ac:dyDescent="0.25">
      <c r="A64" t="s">
        <v>20</v>
      </c>
      <c r="B64" s="12">
        <v>42160.208333333328</v>
      </c>
      <c r="C64" t="s">
        <v>2041</v>
      </c>
    </row>
    <row r="65" spans="1:3" x14ac:dyDescent="0.25">
      <c r="A65" t="s">
        <v>14</v>
      </c>
      <c r="B65" s="12">
        <v>42853.208333333328</v>
      </c>
      <c r="C65" t="s">
        <v>2042</v>
      </c>
    </row>
    <row r="66" spans="1:3" x14ac:dyDescent="0.25">
      <c r="A66" t="s">
        <v>14</v>
      </c>
      <c r="B66" s="12">
        <v>43283.208333333328</v>
      </c>
      <c r="C66" t="s">
        <v>2041</v>
      </c>
    </row>
    <row r="67" spans="1:3" x14ac:dyDescent="0.25">
      <c r="A67" t="s">
        <v>20</v>
      </c>
      <c r="B67" s="12">
        <v>40570.25</v>
      </c>
      <c r="C67" t="s">
        <v>2042</v>
      </c>
    </row>
    <row r="68" spans="1:3" x14ac:dyDescent="0.25">
      <c r="A68" t="s">
        <v>14</v>
      </c>
      <c r="B68" s="12">
        <v>42102.208333333328</v>
      </c>
      <c r="C68" t="s">
        <v>2042</v>
      </c>
    </row>
    <row r="69" spans="1:3" x14ac:dyDescent="0.25">
      <c r="A69" t="s">
        <v>20</v>
      </c>
      <c r="B69" s="12">
        <v>40203.25</v>
      </c>
      <c r="C69" t="s">
        <v>2041</v>
      </c>
    </row>
    <row r="70" spans="1:3" x14ac:dyDescent="0.25">
      <c r="A70" t="s">
        <v>20</v>
      </c>
      <c r="B70" s="12">
        <v>42943.208333333328</v>
      </c>
      <c r="C70" t="s">
        <v>2042</v>
      </c>
    </row>
    <row r="71" spans="1:3" x14ac:dyDescent="0.25">
      <c r="A71" t="s">
        <v>74</v>
      </c>
      <c r="B71" s="12">
        <v>40531.25</v>
      </c>
      <c r="C71" t="s">
        <v>2042</v>
      </c>
    </row>
    <row r="72" spans="1:3" x14ac:dyDescent="0.25">
      <c r="A72" t="s">
        <v>20</v>
      </c>
      <c r="B72" s="12">
        <v>40484.208333333336</v>
      </c>
      <c r="C72" t="s">
        <v>2042</v>
      </c>
    </row>
    <row r="73" spans="1:3" x14ac:dyDescent="0.25">
      <c r="A73" t="s">
        <v>20</v>
      </c>
      <c r="B73" s="12">
        <v>43799.25</v>
      </c>
      <c r="C73" t="s">
        <v>2042</v>
      </c>
    </row>
    <row r="74" spans="1:3" x14ac:dyDescent="0.25">
      <c r="A74" t="s">
        <v>20</v>
      </c>
      <c r="B74" s="12">
        <v>42186.208333333328</v>
      </c>
      <c r="C74" t="s">
        <v>2034</v>
      </c>
    </row>
    <row r="75" spans="1:3" x14ac:dyDescent="0.25">
      <c r="A75" t="s">
        <v>20</v>
      </c>
      <c r="B75" s="12">
        <v>42701.25</v>
      </c>
      <c r="C75" t="s">
        <v>2038</v>
      </c>
    </row>
    <row r="76" spans="1:3" x14ac:dyDescent="0.25">
      <c r="A76" t="s">
        <v>20</v>
      </c>
      <c r="B76" s="12">
        <v>42456.208333333328</v>
      </c>
      <c r="C76" t="s">
        <v>2038</v>
      </c>
    </row>
    <row r="77" spans="1:3" x14ac:dyDescent="0.25">
      <c r="A77" t="s">
        <v>20</v>
      </c>
      <c r="B77" s="12">
        <v>43296.208333333328</v>
      </c>
      <c r="C77" t="s">
        <v>2039</v>
      </c>
    </row>
    <row r="78" spans="1:3" x14ac:dyDescent="0.25">
      <c r="A78" t="s">
        <v>14</v>
      </c>
      <c r="B78" s="12">
        <v>42027.25</v>
      </c>
      <c r="C78" t="s">
        <v>2042</v>
      </c>
    </row>
    <row r="79" spans="1:3" x14ac:dyDescent="0.25">
      <c r="A79" t="s">
        <v>14</v>
      </c>
      <c r="B79" s="12">
        <v>40448.208333333336</v>
      </c>
      <c r="C79" t="s">
        <v>2034</v>
      </c>
    </row>
    <row r="80" spans="1:3" x14ac:dyDescent="0.25">
      <c r="A80" t="s">
        <v>20</v>
      </c>
      <c r="B80" s="12">
        <v>43206.208333333328</v>
      </c>
      <c r="C80" t="s">
        <v>2040</v>
      </c>
    </row>
    <row r="81" spans="1:3" x14ac:dyDescent="0.25">
      <c r="A81" t="s">
        <v>14</v>
      </c>
      <c r="B81" s="12">
        <v>43267.208333333328</v>
      </c>
      <c r="C81" t="s">
        <v>2042</v>
      </c>
    </row>
    <row r="82" spans="1:3" x14ac:dyDescent="0.25">
      <c r="A82" t="s">
        <v>20</v>
      </c>
      <c r="B82" s="12">
        <v>42976.208333333328</v>
      </c>
      <c r="C82" t="s">
        <v>2036</v>
      </c>
    </row>
    <row r="83" spans="1:3" x14ac:dyDescent="0.25">
      <c r="A83" t="s">
        <v>20</v>
      </c>
      <c r="B83" s="12">
        <v>43062.25</v>
      </c>
      <c r="C83" t="s">
        <v>2038</v>
      </c>
    </row>
    <row r="84" spans="1:3" x14ac:dyDescent="0.25">
      <c r="A84" t="s">
        <v>20</v>
      </c>
      <c r="B84" s="12">
        <v>43482.25</v>
      </c>
      <c r="C84" t="s">
        <v>2036</v>
      </c>
    </row>
    <row r="85" spans="1:3" x14ac:dyDescent="0.25">
      <c r="A85" t="s">
        <v>14</v>
      </c>
      <c r="B85" s="12">
        <v>42579.208333333328</v>
      </c>
      <c r="C85" t="s">
        <v>2038</v>
      </c>
    </row>
    <row r="86" spans="1:3" x14ac:dyDescent="0.25">
      <c r="A86" t="s">
        <v>20</v>
      </c>
      <c r="B86" s="12">
        <v>41118.208333333336</v>
      </c>
      <c r="C86" t="s">
        <v>2041</v>
      </c>
    </row>
    <row r="87" spans="1:3" x14ac:dyDescent="0.25">
      <c r="A87" t="s">
        <v>20</v>
      </c>
      <c r="B87" s="12">
        <v>40797.208333333336</v>
      </c>
      <c r="C87" t="s">
        <v>2038</v>
      </c>
    </row>
    <row r="88" spans="1:3" x14ac:dyDescent="0.25">
      <c r="A88" t="s">
        <v>20</v>
      </c>
      <c r="B88" s="12">
        <v>42128.208333333328</v>
      </c>
      <c r="C88" t="s">
        <v>2042</v>
      </c>
    </row>
    <row r="89" spans="1:3" x14ac:dyDescent="0.25">
      <c r="A89" t="s">
        <v>14</v>
      </c>
      <c r="B89" s="12">
        <v>40610.25</v>
      </c>
      <c r="C89" t="s">
        <v>2038</v>
      </c>
    </row>
    <row r="90" spans="1:3" x14ac:dyDescent="0.25">
      <c r="A90" t="s">
        <v>20</v>
      </c>
      <c r="B90" s="12">
        <v>42110.208333333328</v>
      </c>
      <c r="C90" t="s">
        <v>2040</v>
      </c>
    </row>
    <row r="91" spans="1:3" x14ac:dyDescent="0.25">
      <c r="A91" t="s">
        <v>20</v>
      </c>
      <c r="B91" s="12">
        <v>40283.208333333336</v>
      </c>
      <c r="C91" t="s">
        <v>2042</v>
      </c>
    </row>
    <row r="92" spans="1:3" x14ac:dyDescent="0.25">
      <c r="A92" t="s">
        <v>14</v>
      </c>
      <c r="B92" s="12">
        <v>42425.25</v>
      </c>
      <c r="C92" t="s">
        <v>2042</v>
      </c>
    </row>
    <row r="93" spans="1:3" x14ac:dyDescent="0.25">
      <c r="A93" t="s">
        <v>14</v>
      </c>
      <c r="B93" s="12">
        <v>42588.208333333328</v>
      </c>
      <c r="C93" t="s">
        <v>2040</v>
      </c>
    </row>
    <row r="94" spans="1:3" x14ac:dyDescent="0.25">
      <c r="A94" t="s">
        <v>20</v>
      </c>
      <c r="B94" s="12">
        <v>40352.208333333336</v>
      </c>
      <c r="C94" t="s">
        <v>2036</v>
      </c>
    </row>
    <row r="95" spans="1:3" x14ac:dyDescent="0.25">
      <c r="A95" t="s">
        <v>74</v>
      </c>
      <c r="B95" s="12">
        <v>41202.208333333336</v>
      </c>
      <c r="C95" t="s">
        <v>2042</v>
      </c>
    </row>
    <row r="96" spans="1:3" x14ac:dyDescent="0.25">
      <c r="A96" t="s">
        <v>20</v>
      </c>
      <c r="B96" s="12">
        <v>43562.208333333328</v>
      </c>
      <c r="C96" t="s">
        <v>2041</v>
      </c>
    </row>
    <row r="97" spans="1:3" x14ac:dyDescent="0.25">
      <c r="A97" t="s">
        <v>20</v>
      </c>
      <c r="B97" s="12">
        <v>43752.208333333328</v>
      </c>
      <c r="C97" t="s">
        <v>2034</v>
      </c>
    </row>
    <row r="98" spans="1:3" x14ac:dyDescent="0.25">
      <c r="A98" t="s">
        <v>20</v>
      </c>
      <c r="B98" s="12">
        <v>40612.25</v>
      </c>
      <c r="C98" t="s">
        <v>2042</v>
      </c>
    </row>
    <row r="99" spans="1:3" x14ac:dyDescent="0.25">
      <c r="A99" t="s">
        <v>20</v>
      </c>
      <c r="B99" s="12">
        <v>42180.208333333328</v>
      </c>
      <c r="C99" t="s">
        <v>2035</v>
      </c>
    </row>
    <row r="100" spans="1:3" x14ac:dyDescent="0.25">
      <c r="A100" t="s">
        <v>14</v>
      </c>
      <c r="B100" s="12">
        <v>42212.208333333328</v>
      </c>
      <c r="C100" t="s">
        <v>2036</v>
      </c>
    </row>
    <row r="101" spans="1:3" x14ac:dyDescent="0.25">
      <c r="A101" t="s">
        <v>20</v>
      </c>
      <c r="B101" s="12">
        <v>41968.25</v>
      </c>
      <c r="C101" t="s">
        <v>2042</v>
      </c>
    </row>
    <row r="102" spans="1:3" x14ac:dyDescent="0.25">
      <c r="A102" t="s">
        <v>14</v>
      </c>
      <c r="B102" s="12">
        <v>40835.208333333336</v>
      </c>
      <c r="C102" t="s">
        <v>2042</v>
      </c>
    </row>
    <row r="103" spans="1:3" x14ac:dyDescent="0.25">
      <c r="A103" t="s">
        <v>20</v>
      </c>
      <c r="B103" s="12">
        <v>42056.25</v>
      </c>
      <c r="C103" t="s">
        <v>2038</v>
      </c>
    </row>
    <row r="104" spans="1:3" x14ac:dyDescent="0.25">
      <c r="A104" t="s">
        <v>20</v>
      </c>
      <c r="B104" s="12">
        <v>43234.208333333328</v>
      </c>
      <c r="C104" t="s">
        <v>2041</v>
      </c>
    </row>
    <row r="105" spans="1:3" x14ac:dyDescent="0.25">
      <c r="A105" t="s">
        <v>14</v>
      </c>
      <c r="B105" s="12">
        <v>40475.208333333336</v>
      </c>
      <c r="C105" t="s">
        <v>2038</v>
      </c>
    </row>
    <row r="106" spans="1:3" x14ac:dyDescent="0.25">
      <c r="A106" t="s">
        <v>20</v>
      </c>
      <c r="B106" s="12">
        <v>42878.208333333328</v>
      </c>
      <c r="C106" t="s">
        <v>2038</v>
      </c>
    </row>
    <row r="107" spans="1:3" x14ac:dyDescent="0.25">
      <c r="A107" t="s">
        <v>20</v>
      </c>
      <c r="B107" s="12">
        <v>41366.208333333336</v>
      </c>
      <c r="C107" t="s">
        <v>2041</v>
      </c>
    </row>
    <row r="108" spans="1:3" x14ac:dyDescent="0.25">
      <c r="A108" t="s">
        <v>20</v>
      </c>
      <c r="B108" s="12">
        <v>43716.208333333328</v>
      </c>
      <c r="C108" t="s">
        <v>2042</v>
      </c>
    </row>
    <row r="109" spans="1:3" x14ac:dyDescent="0.25">
      <c r="A109" t="s">
        <v>20</v>
      </c>
      <c r="B109" s="12">
        <v>43213.208333333328</v>
      </c>
      <c r="C109" t="s">
        <v>2042</v>
      </c>
    </row>
    <row r="110" spans="1:3" x14ac:dyDescent="0.25">
      <c r="A110" t="s">
        <v>20</v>
      </c>
      <c r="B110" s="12">
        <v>41005.208333333336</v>
      </c>
      <c r="C110" t="s">
        <v>2034</v>
      </c>
    </row>
    <row r="111" spans="1:3" x14ac:dyDescent="0.25">
      <c r="A111" t="s">
        <v>14</v>
      </c>
      <c r="B111" s="12">
        <v>41651.25</v>
      </c>
      <c r="C111" t="s">
        <v>2034</v>
      </c>
    </row>
    <row r="112" spans="1:3" x14ac:dyDescent="0.25">
      <c r="A112" t="s">
        <v>14</v>
      </c>
      <c r="B112" s="12">
        <v>43354.208333333328</v>
      </c>
      <c r="C112" t="s">
        <v>2035</v>
      </c>
    </row>
    <row r="113" spans="1:3" x14ac:dyDescent="0.25">
      <c r="A113" t="s">
        <v>20</v>
      </c>
      <c r="B113" s="12">
        <v>41174.208333333336</v>
      </c>
      <c r="C113" t="s">
        <v>2040</v>
      </c>
    </row>
    <row r="114" spans="1:3" x14ac:dyDescent="0.25">
      <c r="A114" t="s">
        <v>20</v>
      </c>
      <c r="B114" s="12">
        <v>41875.208333333336</v>
      </c>
      <c r="C114" t="s">
        <v>2041</v>
      </c>
    </row>
    <row r="115" spans="1:3" x14ac:dyDescent="0.25">
      <c r="A115" t="s">
        <v>20</v>
      </c>
      <c r="B115" s="12">
        <v>42990.208333333328</v>
      </c>
      <c r="C115" t="s">
        <v>2035</v>
      </c>
    </row>
    <row r="116" spans="1:3" x14ac:dyDescent="0.25">
      <c r="A116" t="s">
        <v>20</v>
      </c>
      <c r="B116" s="12">
        <v>43564.208333333328</v>
      </c>
      <c r="C116" t="s">
        <v>2041</v>
      </c>
    </row>
    <row r="117" spans="1:3" x14ac:dyDescent="0.25">
      <c r="A117" t="s">
        <v>14</v>
      </c>
      <c r="B117" s="12">
        <v>43056.25</v>
      </c>
      <c r="C117" t="s">
        <v>2040</v>
      </c>
    </row>
    <row r="118" spans="1:3" x14ac:dyDescent="0.25">
      <c r="A118" t="s">
        <v>14</v>
      </c>
      <c r="B118" s="12">
        <v>42265.208333333328</v>
      </c>
      <c r="C118" t="s">
        <v>2042</v>
      </c>
    </row>
    <row r="119" spans="1:3" x14ac:dyDescent="0.25">
      <c r="A119" t="s">
        <v>20</v>
      </c>
      <c r="B119" s="12">
        <v>40808.208333333336</v>
      </c>
      <c r="C119" t="s">
        <v>2034</v>
      </c>
    </row>
    <row r="120" spans="1:3" x14ac:dyDescent="0.25">
      <c r="A120" t="s">
        <v>20</v>
      </c>
      <c r="B120" s="12">
        <v>41665.25</v>
      </c>
      <c r="C120" t="s">
        <v>2039</v>
      </c>
    </row>
    <row r="121" spans="1:3" x14ac:dyDescent="0.25">
      <c r="A121" t="s">
        <v>20</v>
      </c>
      <c r="B121" s="12">
        <v>41806.208333333336</v>
      </c>
      <c r="C121" t="s">
        <v>2034</v>
      </c>
    </row>
    <row r="122" spans="1:3" x14ac:dyDescent="0.25">
      <c r="A122" t="s">
        <v>20</v>
      </c>
      <c r="B122" s="12">
        <v>42111.208333333328</v>
      </c>
      <c r="C122" t="s">
        <v>2036</v>
      </c>
    </row>
    <row r="123" spans="1:3" x14ac:dyDescent="0.25">
      <c r="A123" t="s">
        <v>20</v>
      </c>
      <c r="B123" s="12">
        <v>41917.208333333336</v>
      </c>
      <c r="C123" t="s">
        <v>2036</v>
      </c>
    </row>
    <row r="124" spans="1:3" x14ac:dyDescent="0.25">
      <c r="A124" t="s">
        <v>14</v>
      </c>
      <c r="B124" s="12">
        <v>41970.25</v>
      </c>
      <c r="C124" t="s">
        <v>2040</v>
      </c>
    </row>
    <row r="125" spans="1:3" x14ac:dyDescent="0.25">
      <c r="A125" t="s">
        <v>14</v>
      </c>
      <c r="B125" s="12">
        <v>42332.25</v>
      </c>
      <c r="C125" t="s">
        <v>2042</v>
      </c>
    </row>
    <row r="126" spans="1:3" x14ac:dyDescent="0.25">
      <c r="A126" t="s">
        <v>20</v>
      </c>
      <c r="B126" s="12">
        <v>43598.208333333328</v>
      </c>
      <c r="C126" t="s">
        <v>2039</v>
      </c>
    </row>
    <row r="127" spans="1:3" x14ac:dyDescent="0.25">
      <c r="A127" t="s">
        <v>20</v>
      </c>
      <c r="B127" s="12">
        <v>43362.208333333328</v>
      </c>
      <c r="C127" t="s">
        <v>2042</v>
      </c>
    </row>
    <row r="128" spans="1:3" x14ac:dyDescent="0.25">
      <c r="A128" t="s">
        <v>14</v>
      </c>
      <c r="B128" s="12">
        <v>42596.208333333328</v>
      </c>
      <c r="C128" t="s">
        <v>2042</v>
      </c>
    </row>
    <row r="129" spans="1:3" x14ac:dyDescent="0.25">
      <c r="A129" t="s">
        <v>14</v>
      </c>
      <c r="B129" s="12">
        <v>40310.208333333336</v>
      </c>
      <c r="C129" t="s">
        <v>2042</v>
      </c>
    </row>
    <row r="130" spans="1:3" x14ac:dyDescent="0.25">
      <c r="A130" t="s">
        <v>74</v>
      </c>
      <c r="B130" s="12">
        <v>40417.208333333336</v>
      </c>
      <c r="C130" t="s">
        <v>2038</v>
      </c>
    </row>
    <row r="131" spans="1:3" x14ac:dyDescent="0.25">
      <c r="A131" t="s">
        <v>74</v>
      </c>
      <c r="B131" s="12">
        <v>42038.25</v>
      </c>
      <c r="C131" t="s">
        <v>2035</v>
      </c>
    </row>
    <row r="132" spans="1:3" x14ac:dyDescent="0.25">
      <c r="A132" t="s">
        <v>20</v>
      </c>
      <c r="B132" s="12">
        <v>40842.208333333336</v>
      </c>
      <c r="C132" t="s">
        <v>2034</v>
      </c>
    </row>
    <row r="133" spans="1:3" x14ac:dyDescent="0.25">
      <c r="A133" t="s">
        <v>20</v>
      </c>
      <c r="B133" s="12">
        <v>41607.25</v>
      </c>
      <c r="C133" t="s">
        <v>2041</v>
      </c>
    </row>
    <row r="134" spans="1:3" x14ac:dyDescent="0.25">
      <c r="A134" t="s">
        <v>20</v>
      </c>
      <c r="B134" s="12">
        <v>43112.25</v>
      </c>
      <c r="C134" t="s">
        <v>2042</v>
      </c>
    </row>
    <row r="135" spans="1:3" x14ac:dyDescent="0.25">
      <c r="A135" t="s">
        <v>20</v>
      </c>
      <c r="B135" s="12">
        <v>40767.208333333336</v>
      </c>
      <c r="C135" t="s">
        <v>2038</v>
      </c>
    </row>
    <row r="136" spans="1:3" x14ac:dyDescent="0.25">
      <c r="A136" t="s">
        <v>14</v>
      </c>
      <c r="B136" s="12">
        <v>40713.208333333336</v>
      </c>
      <c r="C136" t="s">
        <v>2034</v>
      </c>
    </row>
    <row r="137" spans="1:3" x14ac:dyDescent="0.25">
      <c r="A137" t="s">
        <v>14</v>
      </c>
      <c r="B137" s="12">
        <v>41340.25</v>
      </c>
      <c r="C137" t="s">
        <v>2042</v>
      </c>
    </row>
    <row r="138" spans="1:3" x14ac:dyDescent="0.25">
      <c r="A138" t="s">
        <v>74</v>
      </c>
      <c r="B138" s="12">
        <v>41797.208333333336</v>
      </c>
      <c r="C138" t="s">
        <v>2034</v>
      </c>
    </row>
    <row r="139" spans="1:3" x14ac:dyDescent="0.25">
      <c r="A139" t="s">
        <v>20</v>
      </c>
      <c r="B139" s="12">
        <v>40457.208333333336</v>
      </c>
      <c r="C139" t="s">
        <v>2040</v>
      </c>
    </row>
    <row r="140" spans="1:3" x14ac:dyDescent="0.25">
      <c r="A140" t="s">
        <v>14</v>
      </c>
      <c r="B140" s="12">
        <v>41180.208333333336</v>
      </c>
      <c r="C140" t="s">
        <v>2036</v>
      </c>
    </row>
    <row r="141" spans="1:3" x14ac:dyDescent="0.25">
      <c r="A141" t="s">
        <v>14</v>
      </c>
      <c r="B141" s="12">
        <v>42115.208333333328</v>
      </c>
      <c r="C141" t="s">
        <v>2041</v>
      </c>
    </row>
    <row r="142" spans="1:3" x14ac:dyDescent="0.25">
      <c r="A142" t="s">
        <v>20</v>
      </c>
      <c r="B142" s="12">
        <v>43156.25</v>
      </c>
      <c r="C142" t="s">
        <v>2034</v>
      </c>
    </row>
    <row r="143" spans="1:3" x14ac:dyDescent="0.25">
      <c r="A143" t="s">
        <v>20</v>
      </c>
      <c r="B143" s="12">
        <v>42167.208333333328</v>
      </c>
      <c r="C143" t="s">
        <v>2041</v>
      </c>
    </row>
    <row r="144" spans="1:3" x14ac:dyDescent="0.25">
      <c r="A144" t="s">
        <v>20</v>
      </c>
      <c r="B144" s="12">
        <v>41005.208333333336</v>
      </c>
      <c r="C144" t="s">
        <v>2041</v>
      </c>
    </row>
    <row r="145" spans="1:3" x14ac:dyDescent="0.25">
      <c r="A145" t="s">
        <v>20</v>
      </c>
      <c r="B145" s="12">
        <v>40357.208333333336</v>
      </c>
      <c r="C145" t="s">
        <v>2038</v>
      </c>
    </row>
    <row r="146" spans="1:3" x14ac:dyDescent="0.25">
      <c r="A146" t="s">
        <v>20</v>
      </c>
      <c r="B146" s="12">
        <v>43633.208333333328</v>
      </c>
      <c r="C146" t="s">
        <v>2042</v>
      </c>
    </row>
    <row r="147" spans="1:3" x14ac:dyDescent="0.25">
      <c r="A147" t="s">
        <v>20</v>
      </c>
      <c r="B147" s="12">
        <v>41889.208333333336</v>
      </c>
      <c r="C147" t="s">
        <v>2041</v>
      </c>
    </row>
    <row r="148" spans="1:3" x14ac:dyDescent="0.25">
      <c r="A148" t="s">
        <v>74</v>
      </c>
      <c r="B148" s="12">
        <v>40855.25</v>
      </c>
      <c r="C148" t="s">
        <v>2042</v>
      </c>
    </row>
    <row r="149" spans="1:3" x14ac:dyDescent="0.25">
      <c r="A149" t="s">
        <v>20</v>
      </c>
      <c r="B149" s="12">
        <v>42534.208333333328</v>
      </c>
      <c r="C149" t="s">
        <v>2042</v>
      </c>
    </row>
    <row r="150" spans="1:3" x14ac:dyDescent="0.25">
      <c r="A150" t="s">
        <v>20</v>
      </c>
      <c r="B150" s="12">
        <v>42941.208333333328</v>
      </c>
      <c r="C150" t="s">
        <v>2041</v>
      </c>
    </row>
    <row r="151" spans="1:3" x14ac:dyDescent="0.25">
      <c r="A151" t="s">
        <v>20</v>
      </c>
      <c r="B151" s="12">
        <v>41275.25</v>
      </c>
      <c r="C151" t="s">
        <v>2038</v>
      </c>
    </row>
    <row r="152" spans="1:3" x14ac:dyDescent="0.25">
      <c r="A152" t="s">
        <v>14</v>
      </c>
      <c r="B152" s="12">
        <v>43450.25</v>
      </c>
      <c r="C152" t="s">
        <v>2038</v>
      </c>
    </row>
    <row r="153" spans="1:3" x14ac:dyDescent="0.25">
      <c r="A153" t="s">
        <v>14</v>
      </c>
      <c r="B153" s="12">
        <v>41799.208333333336</v>
      </c>
      <c r="C153" t="s">
        <v>2038</v>
      </c>
    </row>
    <row r="154" spans="1:3" x14ac:dyDescent="0.25">
      <c r="A154" t="s">
        <v>20</v>
      </c>
      <c r="B154" s="12">
        <v>42783.25</v>
      </c>
      <c r="C154" t="s">
        <v>2038</v>
      </c>
    </row>
    <row r="155" spans="1:3" x14ac:dyDescent="0.25">
      <c r="A155" t="s">
        <v>14</v>
      </c>
      <c r="B155" s="12">
        <v>41201.208333333336</v>
      </c>
      <c r="C155" t="s">
        <v>2042</v>
      </c>
    </row>
    <row r="156" spans="1:3" x14ac:dyDescent="0.25">
      <c r="A156" t="s">
        <v>14</v>
      </c>
      <c r="B156" s="12">
        <v>42502.208333333328</v>
      </c>
      <c r="C156" t="s">
        <v>2038</v>
      </c>
    </row>
    <row r="157" spans="1:3" x14ac:dyDescent="0.25">
      <c r="A157" t="s">
        <v>14</v>
      </c>
      <c r="B157" s="12">
        <v>40262.208333333336</v>
      </c>
      <c r="C157" t="s">
        <v>2042</v>
      </c>
    </row>
    <row r="158" spans="1:3" x14ac:dyDescent="0.25">
      <c r="A158" t="s">
        <v>74</v>
      </c>
      <c r="B158" s="12">
        <v>43743.208333333328</v>
      </c>
      <c r="C158" t="s">
        <v>2038</v>
      </c>
    </row>
    <row r="159" spans="1:3" x14ac:dyDescent="0.25">
      <c r="A159" t="s">
        <v>14</v>
      </c>
      <c r="B159" s="12">
        <v>41638.25</v>
      </c>
      <c r="C159" t="s">
        <v>2039</v>
      </c>
    </row>
    <row r="160" spans="1:3" x14ac:dyDescent="0.25">
      <c r="A160" t="s">
        <v>20</v>
      </c>
      <c r="B160" s="12">
        <v>42346.25</v>
      </c>
      <c r="C160" t="s">
        <v>2038</v>
      </c>
    </row>
    <row r="161" spans="1:3" x14ac:dyDescent="0.25">
      <c r="A161" t="s">
        <v>20</v>
      </c>
      <c r="B161" s="12">
        <v>43551.208333333328</v>
      </c>
      <c r="C161" t="s">
        <v>2042</v>
      </c>
    </row>
    <row r="162" spans="1:3" x14ac:dyDescent="0.25">
      <c r="A162" t="s">
        <v>20</v>
      </c>
      <c r="B162" s="12">
        <v>43582.208333333328</v>
      </c>
      <c r="C162" t="s">
        <v>2041</v>
      </c>
    </row>
    <row r="163" spans="1:3" x14ac:dyDescent="0.25">
      <c r="A163" t="s">
        <v>14</v>
      </c>
      <c r="B163" s="12">
        <v>42270.208333333328</v>
      </c>
      <c r="C163" t="s">
        <v>2041</v>
      </c>
    </row>
    <row r="164" spans="1:3" x14ac:dyDescent="0.25">
      <c r="A164" t="s">
        <v>20</v>
      </c>
      <c r="B164" s="12">
        <v>43442.25</v>
      </c>
      <c r="C164" t="s">
        <v>2038</v>
      </c>
    </row>
    <row r="165" spans="1:3" x14ac:dyDescent="0.25">
      <c r="A165" t="s">
        <v>20</v>
      </c>
      <c r="B165" s="12">
        <v>43028.208333333328</v>
      </c>
      <c r="C165" t="s">
        <v>2039</v>
      </c>
    </row>
    <row r="166" spans="1:3" x14ac:dyDescent="0.25">
      <c r="A166" t="s">
        <v>20</v>
      </c>
      <c r="B166" s="12">
        <v>43016.208333333328</v>
      </c>
      <c r="C166" t="s">
        <v>2042</v>
      </c>
    </row>
    <row r="167" spans="1:3" x14ac:dyDescent="0.25">
      <c r="A167" t="s">
        <v>20</v>
      </c>
      <c r="B167" s="12">
        <v>42948.208333333328</v>
      </c>
      <c r="C167" t="s">
        <v>2041</v>
      </c>
    </row>
    <row r="168" spans="1:3" x14ac:dyDescent="0.25">
      <c r="A168" t="s">
        <v>20</v>
      </c>
      <c r="B168" s="12">
        <v>40534.25</v>
      </c>
      <c r="C168" t="s">
        <v>2039</v>
      </c>
    </row>
    <row r="169" spans="1:3" x14ac:dyDescent="0.25">
      <c r="A169" t="s">
        <v>20</v>
      </c>
      <c r="B169" s="12">
        <v>41435.208333333336</v>
      </c>
      <c r="C169" t="s">
        <v>2042</v>
      </c>
    </row>
    <row r="170" spans="1:3" x14ac:dyDescent="0.25">
      <c r="A170" t="s">
        <v>14</v>
      </c>
      <c r="B170" s="12">
        <v>43518.25</v>
      </c>
      <c r="C170" t="s">
        <v>2038</v>
      </c>
    </row>
    <row r="171" spans="1:3" x14ac:dyDescent="0.25">
      <c r="A171" t="s">
        <v>20</v>
      </c>
      <c r="B171" s="12">
        <v>41077.208333333336</v>
      </c>
      <c r="C171" t="s">
        <v>2034</v>
      </c>
    </row>
    <row r="172" spans="1:3" x14ac:dyDescent="0.25">
      <c r="A172" t="s">
        <v>14</v>
      </c>
      <c r="B172" s="12">
        <v>42950.208333333328</v>
      </c>
      <c r="C172" t="s">
        <v>2038</v>
      </c>
    </row>
    <row r="173" spans="1:3" x14ac:dyDescent="0.25">
      <c r="A173" t="s">
        <v>14</v>
      </c>
      <c r="B173" s="12">
        <v>41718.208333333336</v>
      </c>
      <c r="C173" t="s">
        <v>2040</v>
      </c>
    </row>
    <row r="174" spans="1:3" x14ac:dyDescent="0.25">
      <c r="A174" t="s">
        <v>14</v>
      </c>
      <c r="B174" s="12">
        <v>41839.208333333336</v>
      </c>
      <c r="C174" t="s">
        <v>2034</v>
      </c>
    </row>
    <row r="175" spans="1:3" x14ac:dyDescent="0.25">
      <c r="A175" t="s">
        <v>20</v>
      </c>
      <c r="B175" s="12">
        <v>41412.208333333336</v>
      </c>
      <c r="C175" t="s">
        <v>2042</v>
      </c>
    </row>
    <row r="176" spans="1:3" x14ac:dyDescent="0.25">
      <c r="A176" t="s">
        <v>20</v>
      </c>
      <c r="B176" s="12">
        <v>42282.208333333328</v>
      </c>
      <c r="C176" t="s">
        <v>2041</v>
      </c>
    </row>
    <row r="177" spans="1:3" x14ac:dyDescent="0.25">
      <c r="A177" t="s">
        <v>14</v>
      </c>
      <c r="B177" s="12">
        <v>42613.208333333328</v>
      </c>
      <c r="C177" t="s">
        <v>2042</v>
      </c>
    </row>
    <row r="178" spans="1:3" x14ac:dyDescent="0.25">
      <c r="A178" t="s">
        <v>14</v>
      </c>
      <c r="B178" s="12">
        <v>42616.208333333328</v>
      </c>
      <c r="C178" t="s">
        <v>2042</v>
      </c>
    </row>
    <row r="179" spans="1:3" x14ac:dyDescent="0.25">
      <c r="A179" t="s">
        <v>20</v>
      </c>
      <c r="B179" s="12">
        <v>40497.25</v>
      </c>
      <c r="C179" t="s">
        <v>2042</v>
      </c>
    </row>
    <row r="180" spans="1:3" x14ac:dyDescent="0.25">
      <c r="A180" t="s">
        <v>14</v>
      </c>
      <c r="B180" s="12">
        <v>42999.208333333328</v>
      </c>
      <c r="C180" t="s">
        <v>2035</v>
      </c>
    </row>
    <row r="181" spans="1:3" x14ac:dyDescent="0.25">
      <c r="A181" t="s">
        <v>20</v>
      </c>
      <c r="B181" s="12">
        <v>41350.208333333336</v>
      </c>
      <c r="C181" t="s">
        <v>2042</v>
      </c>
    </row>
    <row r="182" spans="1:3" x14ac:dyDescent="0.25">
      <c r="A182" t="s">
        <v>20</v>
      </c>
      <c r="B182" s="12">
        <v>40259.208333333336</v>
      </c>
      <c r="C182" t="s">
        <v>2041</v>
      </c>
    </row>
    <row r="183" spans="1:3" x14ac:dyDescent="0.25">
      <c r="A183" t="s">
        <v>14</v>
      </c>
      <c r="B183" s="12">
        <v>43012.208333333328</v>
      </c>
      <c r="C183" t="s">
        <v>2041</v>
      </c>
    </row>
    <row r="184" spans="1:3" x14ac:dyDescent="0.25">
      <c r="A184" t="s">
        <v>20</v>
      </c>
      <c r="B184" s="12">
        <v>43631.208333333328</v>
      </c>
      <c r="C184" t="s">
        <v>2042</v>
      </c>
    </row>
    <row r="185" spans="1:3" x14ac:dyDescent="0.25">
      <c r="A185" t="s">
        <v>14</v>
      </c>
      <c r="B185" s="12">
        <v>40430.208333333336</v>
      </c>
      <c r="C185" t="s">
        <v>2038</v>
      </c>
    </row>
    <row r="186" spans="1:3" x14ac:dyDescent="0.25">
      <c r="A186" t="s">
        <v>20</v>
      </c>
      <c r="B186" s="12">
        <v>43588.208333333328</v>
      </c>
      <c r="C186" t="s">
        <v>2042</v>
      </c>
    </row>
    <row r="187" spans="1:3" x14ac:dyDescent="0.25">
      <c r="A187" t="s">
        <v>14</v>
      </c>
      <c r="B187" s="12">
        <v>43233.208333333328</v>
      </c>
      <c r="C187" t="s">
        <v>2034</v>
      </c>
    </row>
    <row r="188" spans="1:3" x14ac:dyDescent="0.25">
      <c r="A188" t="s">
        <v>14</v>
      </c>
      <c r="B188" s="12">
        <v>41782.208333333336</v>
      </c>
      <c r="C188" t="s">
        <v>2042</v>
      </c>
    </row>
    <row r="189" spans="1:3" x14ac:dyDescent="0.25">
      <c r="A189" t="s">
        <v>20</v>
      </c>
      <c r="B189" s="12">
        <v>41328.25</v>
      </c>
      <c r="C189" t="s">
        <v>2034</v>
      </c>
    </row>
    <row r="190" spans="1:3" x14ac:dyDescent="0.25">
      <c r="A190" t="s">
        <v>14</v>
      </c>
      <c r="B190" s="12">
        <v>41975.25</v>
      </c>
      <c r="C190" t="s">
        <v>2042</v>
      </c>
    </row>
    <row r="191" spans="1:3" x14ac:dyDescent="0.25">
      <c r="A191" t="s">
        <v>74</v>
      </c>
      <c r="B191" s="12">
        <v>42433.25</v>
      </c>
      <c r="C191" t="s">
        <v>2042</v>
      </c>
    </row>
    <row r="192" spans="1:3" x14ac:dyDescent="0.25">
      <c r="A192" t="s">
        <v>14</v>
      </c>
      <c r="B192" s="12">
        <v>41429.208333333336</v>
      </c>
      <c r="C192" t="s">
        <v>2042</v>
      </c>
    </row>
    <row r="193" spans="1:3" x14ac:dyDescent="0.25">
      <c r="A193" t="s">
        <v>14</v>
      </c>
      <c r="B193" s="12">
        <v>43536.208333333328</v>
      </c>
      <c r="C193" t="s">
        <v>2042</v>
      </c>
    </row>
    <row r="194" spans="1:3" x14ac:dyDescent="0.25">
      <c r="A194" t="s">
        <v>14</v>
      </c>
      <c r="B194" s="12">
        <v>41817.208333333336</v>
      </c>
      <c r="C194" t="s">
        <v>2038</v>
      </c>
    </row>
    <row r="195" spans="1:3" x14ac:dyDescent="0.25">
      <c r="A195" t="s">
        <v>14</v>
      </c>
      <c r="B195" s="12">
        <v>43198.208333333328</v>
      </c>
      <c r="C195" t="s">
        <v>2038</v>
      </c>
    </row>
    <row r="196" spans="1:3" x14ac:dyDescent="0.25">
      <c r="A196" t="s">
        <v>20</v>
      </c>
      <c r="B196" s="12">
        <v>42261.208333333328</v>
      </c>
      <c r="C196" t="s">
        <v>2038</v>
      </c>
    </row>
    <row r="197" spans="1:3" x14ac:dyDescent="0.25">
      <c r="A197" t="s">
        <v>20</v>
      </c>
      <c r="B197" s="12">
        <v>43310.208333333328</v>
      </c>
      <c r="C197" t="s">
        <v>2038</v>
      </c>
    </row>
    <row r="198" spans="1:3" x14ac:dyDescent="0.25">
      <c r="A198" t="s">
        <v>14</v>
      </c>
      <c r="B198" s="12">
        <v>42616.208333333328</v>
      </c>
      <c r="C198" t="s">
        <v>2041</v>
      </c>
    </row>
    <row r="199" spans="1:3" x14ac:dyDescent="0.25">
      <c r="A199" t="s">
        <v>20</v>
      </c>
      <c r="B199" s="12">
        <v>42909.208333333328</v>
      </c>
      <c r="C199" t="s">
        <v>2034</v>
      </c>
    </row>
    <row r="200" spans="1:3" x14ac:dyDescent="0.25">
      <c r="A200" t="s">
        <v>14</v>
      </c>
      <c r="B200" s="12">
        <v>40396.208333333336</v>
      </c>
      <c r="C200" t="s">
        <v>2038</v>
      </c>
    </row>
    <row r="201" spans="1:3" x14ac:dyDescent="0.25">
      <c r="A201" t="s">
        <v>14</v>
      </c>
      <c r="B201" s="12">
        <v>42192.208333333328</v>
      </c>
      <c r="C201" t="s">
        <v>2038</v>
      </c>
    </row>
    <row r="202" spans="1:3" x14ac:dyDescent="0.25">
      <c r="A202" t="s">
        <v>14</v>
      </c>
      <c r="B202" s="12">
        <v>40262.208333333336</v>
      </c>
      <c r="C202" t="s">
        <v>2042</v>
      </c>
    </row>
    <row r="203" spans="1:3" x14ac:dyDescent="0.25">
      <c r="A203" t="s">
        <v>20</v>
      </c>
      <c r="B203" s="12">
        <v>41845.208333333336</v>
      </c>
      <c r="C203" t="s">
        <v>2041</v>
      </c>
    </row>
    <row r="204" spans="1:3" x14ac:dyDescent="0.25">
      <c r="A204" t="s">
        <v>74</v>
      </c>
      <c r="B204" s="12">
        <v>40818.208333333336</v>
      </c>
      <c r="C204" t="s">
        <v>2035</v>
      </c>
    </row>
    <row r="205" spans="1:3" x14ac:dyDescent="0.25">
      <c r="A205" t="s">
        <v>20</v>
      </c>
      <c r="B205" s="12">
        <v>42752.25</v>
      </c>
      <c r="C205" t="s">
        <v>2042</v>
      </c>
    </row>
    <row r="206" spans="1:3" x14ac:dyDescent="0.25">
      <c r="A206" t="s">
        <v>14</v>
      </c>
      <c r="B206" s="12">
        <v>40636.208333333336</v>
      </c>
      <c r="C206" t="s">
        <v>2038</v>
      </c>
    </row>
    <row r="207" spans="1:3" x14ac:dyDescent="0.25">
      <c r="A207" t="s">
        <v>20</v>
      </c>
      <c r="B207" s="12">
        <v>43390.208333333328</v>
      </c>
      <c r="C207" t="s">
        <v>2042</v>
      </c>
    </row>
    <row r="208" spans="1:3" x14ac:dyDescent="0.25">
      <c r="A208" t="s">
        <v>74</v>
      </c>
      <c r="B208" s="12">
        <v>40236.25</v>
      </c>
      <c r="C208" t="s">
        <v>2040</v>
      </c>
    </row>
    <row r="209" spans="1:3" x14ac:dyDescent="0.25">
      <c r="A209" t="s">
        <v>20</v>
      </c>
      <c r="B209" s="12">
        <v>43340.208333333328</v>
      </c>
      <c r="C209" t="s">
        <v>2038</v>
      </c>
    </row>
    <row r="210" spans="1:3" x14ac:dyDescent="0.25">
      <c r="A210" t="s">
        <v>20</v>
      </c>
      <c r="B210" s="12">
        <v>43048.25</v>
      </c>
      <c r="C210" t="s">
        <v>2034</v>
      </c>
    </row>
    <row r="211" spans="1:3" x14ac:dyDescent="0.25">
      <c r="A211" t="s">
        <v>47</v>
      </c>
      <c r="B211" s="12">
        <v>42496.208333333328</v>
      </c>
      <c r="C211" t="s">
        <v>2034</v>
      </c>
    </row>
    <row r="212" spans="1:3" x14ac:dyDescent="0.25">
      <c r="A212" t="s">
        <v>14</v>
      </c>
      <c r="B212" s="12">
        <v>42797.25</v>
      </c>
      <c r="C212" t="s">
        <v>2034</v>
      </c>
    </row>
    <row r="213" spans="1:3" x14ac:dyDescent="0.25">
      <c r="A213" t="s">
        <v>14</v>
      </c>
      <c r="B213" s="12">
        <v>41513.208333333336</v>
      </c>
      <c r="C213" t="s">
        <v>2042</v>
      </c>
    </row>
    <row r="214" spans="1:3" x14ac:dyDescent="0.25">
      <c r="A214" t="s">
        <v>20</v>
      </c>
      <c r="B214" s="12">
        <v>43814.25</v>
      </c>
      <c r="C214" t="s">
        <v>2042</v>
      </c>
    </row>
    <row r="215" spans="1:3" x14ac:dyDescent="0.25">
      <c r="A215" t="s">
        <v>20</v>
      </c>
      <c r="B215" s="12">
        <v>40488.208333333336</v>
      </c>
      <c r="C215" t="s">
        <v>2038</v>
      </c>
    </row>
    <row r="216" spans="1:3" x14ac:dyDescent="0.25">
      <c r="A216" t="s">
        <v>20</v>
      </c>
      <c r="B216" s="12">
        <v>40409.208333333336</v>
      </c>
      <c r="C216" t="s">
        <v>2038</v>
      </c>
    </row>
    <row r="217" spans="1:3" x14ac:dyDescent="0.25">
      <c r="A217" t="s">
        <v>14</v>
      </c>
      <c r="B217" s="12">
        <v>43509.25</v>
      </c>
      <c r="C217" t="s">
        <v>2042</v>
      </c>
    </row>
    <row r="218" spans="1:3" x14ac:dyDescent="0.25">
      <c r="A218" t="s">
        <v>20</v>
      </c>
      <c r="B218" s="12">
        <v>40869.25</v>
      </c>
      <c r="C218" t="s">
        <v>2042</v>
      </c>
    </row>
    <row r="219" spans="1:3" x14ac:dyDescent="0.25">
      <c r="A219" t="s">
        <v>14</v>
      </c>
      <c r="B219" s="12">
        <v>43583.208333333328</v>
      </c>
      <c r="C219" t="s">
        <v>2034</v>
      </c>
    </row>
    <row r="220" spans="1:3" x14ac:dyDescent="0.25">
      <c r="A220" t="s">
        <v>20</v>
      </c>
      <c r="B220" s="12">
        <v>40858.25</v>
      </c>
      <c r="C220" t="s">
        <v>2034</v>
      </c>
    </row>
    <row r="221" spans="1:3" x14ac:dyDescent="0.25">
      <c r="A221" t="s">
        <v>20</v>
      </c>
      <c r="B221" s="12">
        <v>41137.208333333336</v>
      </c>
      <c r="C221" t="s">
        <v>2034</v>
      </c>
    </row>
    <row r="222" spans="1:3" x14ac:dyDescent="0.25">
      <c r="A222" t="s">
        <v>14</v>
      </c>
      <c r="B222" s="12">
        <v>40725.208333333336</v>
      </c>
      <c r="C222" t="s">
        <v>2042</v>
      </c>
    </row>
    <row r="223" spans="1:3" x14ac:dyDescent="0.25">
      <c r="A223" t="s">
        <v>14</v>
      </c>
      <c r="B223" s="12">
        <v>41081.208333333336</v>
      </c>
      <c r="C223" t="s">
        <v>2035</v>
      </c>
    </row>
    <row r="224" spans="1:3" x14ac:dyDescent="0.25">
      <c r="A224" t="s">
        <v>20</v>
      </c>
      <c r="B224" s="12">
        <v>41914.208333333336</v>
      </c>
      <c r="C224" t="s">
        <v>2039</v>
      </c>
    </row>
    <row r="225" spans="1:3" x14ac:dyDescent="0.25">
      <c r="A225" t="s">
        <v>14</v>
      </c>
      <c r="B225" s="12">
        <v>42445.208333333328</v>
      </c>
      <c r="C225" t="s">
        <v>2042</v>
      </c>
    </row>
    <row r="226" spans="1:3" x14ac:dyDescent="0.25">
      <c r="A226" t="s">
        <v>20</v>
      </c>
      <c r="B226" s="12">
        <v>41906.208333333336</v>
      </c>
      <c r="C226" t="s">
        <v>2034</v>
      </c>
    </row>
    <row r="227" spans="1:3" x14ac:dyDescent="0.25">
      <c r="A227" t="s">
        <v>20</v>
      </c>
      <c r="B227" s="12">
        <v>41762.208333333336</v>
      </c>
      <c r="C227" t="s">
        <v>2038</v>
      </c>
    </row>
    <row r="228" spans="1:3" x14ac:dyDescent="0.25">
      <c r="A228" t="s">
        <v>20</v>
      </c>
      <c r="B228" s="12">
        <v>40276.208333333336</v>
      </c>
      <c r="C228" t="s">
        <v>2039</v>
      </c>
    </row>
    <row r="229" spans="1:3" x14ac:dyDescent="0.25">
      <c r="A229" t="s">
        <v>20</v>
      </c>
      <c r="B229" s="12">
        <v>42139.208333333328</v>
      </c>
      <c r="C229" t="s">
        <v>2036</v>
      </c>
    </row>
    <row r="230" spans="1:3" x14ac:dyDescent="0.25">
      <c r="A230" t="s">
        <v>20</v>
      </c>
      <c r="B230" s="12">
        <v>42613.208333333328</v>
      </c>
      <c r="C230" t="s">
        <v>2034</v>
      </c>
    </row>
    <row r="231" spans="1:3" x14ac:dyDescent="0.25">
      <c r="A231" t="s">
        <v>20</v>
      </c>
      <c r="B231" s="12">
        <v>42887.208333333328</v>
      </c>
      <c r="C231" t="s">
        <v>2036</v>
      </c>
    </row>
    <row r="232" spans="1:3" x14ac:dyDescent="0.25">
      <c r="A232" t="s">
        <v>20</v>
      </c>
      <c r="B232" s="12">
        <v>43805.25</v>
      </c>
      <c r="C232" t="s">
        <v>2036</v>
      </c>
    </row>
    <row r="233" spans="1:3" x14ac:dyDescent="0.25">
      <c r="A233" t="s">
        <v>74</v>
      </c>
      <c r="B233" s="12">
        <v>41415.208333333336</v>
      </c>
      <c r="C233" t="s">
        <v>2042</v>
      </c>
    </row>
    <row r="234" spans="1:3" x14ac:dyDescent="0.25">
      <c r="A234" t="s">
        <v>20</v>
      </c>
      <c r="B234" s="12">
        <v>42576.208333333328</v>
      </c>
      <c r="C234" t="s">
        <v>2042</v>
      </c>
    </row>
    <row r="235" spans="1:3" x14ac:dyDescent="0.25">
      <c r="A235" t="s">
        <v>20</v>
      </c>
      <c r="B235" s="12">
        <v>40706.208333333336</v>
      </c>
      <c r="C235" t="s">
        <v>2034</v>
      </c>
    </row>
    <row r="236" spans="1:3" x14ac:dyDescent="0.25">
      <c r="A236" t="s">
        <v>20</v>
      </c>
      <c r="B236" s="12">
        <v>42969.208333333328</v>
      </c>
      <c r="C236" t="s">
        <v>2036</v>
      </c>
    </row>
    <row r="237" spans="1:3" x14ac:dyDescent="0.25">
      <c r="A237" t="s">
        <v>14</v>
      </c>
      <c r="B237" s="12">
        <v>42779.25</v>
      </c>
      <c r="C237" t="s">
        <v>2034</v>
      </c>
    </row>
    <row r="238" spans="1:3" x14ac:dyDescent="0.25">
      <c r="A238" t="s">
        <v>14</v>
      </c>
      <c r="B238" s="12">
        <v>43641.208333333328</v>
      </c>
      <c r="C238" t="s">
        <v>2038</v>
      </c>
    </row>
    <row r="239" spans="1:3" x14ac:dyDescent="0.25">
      <c r="A239" t="s">
        <v>20</v>
      </c>
      <c r="B239" s="12">
        <v>41754.208333333336</v>
      </c>
      <c r="C239" t="s">
        <v>2034</v>
      </c>
    </row>
    <row r="240" spans="1:3" x14ac:dyDescent="0.25">
      <c r="A240" t="s">
        <v>20</v>
      </c>
      <c r="B240" s="12">
        <v>43083.25</v>
      </c>
      <c r="C240" t="s">
        <v>2042</v>
      </c>
    </row>
    <row r="241" spans="1:3" x14ac:dyDescent="0.25">
      <c r="A241" t="s">
        <v>14</v>
      </c>
      <c r="B241" s="12">
        <v>42245.208333333328</v>
      </c>
      <c r="C241" t="s">
        <v>2041</v>
      </c>
    </row>
    <row r="242" spans="1:3" x14ac:dyDescent="0.25">
      <c r="A242" t="s">
        <v>20</v>
      </c>
      <c r="B242" s="12">
        <v>40396.208333333336</v>
      </c>
      <c r="C242" t="s">
        <v>2042</v>
      </c>
    </row>
    <row r="243" spans="1:3" x14ac:dyDescent="0.25">
      <c r="A243" t="s">
        <v>20</v>
      </c>
      <c r="B243" s="12">
        <v>41742.208333333336</v>
      </c>
      <c r="C243" t="s">
        <v>2040</v>
      </c>
    </row>
    <row r="244" spans="1:3" x14ac:dyDescent="0.25">
      <c r="A244" t="s">
        <v>20</v>
      </c>
      <c r="B244" s="12">
        <v>42865.208333333328</v>
      </c>
      <c r="C244" t="s">
        <v>2038</v>
      </c>
    </row>
    <row r="245" spans="1:3" x14ac:dyDescent="0.25">
      <c r="A245" t="s">
        <v>20</v>
      </c>
      <c r="B245" s="12">
        <v>43163.25</v>
      </c>
      <c r="C245" t="s">
        <v>2042</v>
      </c>
    </row>
    <row r="246" spans="1:3" x14ac:dyDescent="0.25">
      <c r="A246" t="s">
        <v>20</v>
      </c>
      <c r="B246" s="12">
        <v>41834.208333333336</v>
      </c>
      <c r="C246" t="s">
        <v>2042</v>
      </c>
    </row>
    <row r="247" spans="1:3" x14ac:dyDescent="0.25">
      <c r="A247" t="s">
        <v>20</v>
      </c>
      <c r="B247" s="12">
        <v>41736.208333333336</v>
      </c>
      <c r="C247" t="s">
        <v>2042</v>
      </c>
    </row>
    <row r="248" spans="1:3" x14ac:dyDescent="0.25">
      <c r="A248" t="s">
        <v>20</v>
      </c>
      <c r="B248" s="12">
        <v>41491.208333333336</v>
      </c>
      <c r="C248" t="s">
        <v>2041</v>
      </c>
    </row>
    <row r="249" spans="1:3" x14ac:dyDescent="0.25">
      <c r="A249" t="s">
        <v>20</v>
      </c>
      <c r="B249" s="12">
        <v>42726.25</v>
      </c>
      <c r="C249" t="s">
        <v>2040</v>
      </c>
    </row>
    <row r="250" spans="1:3" x14ac:dyDescent="0.25">
      <c r="A250" t="s">
        <v>20</v>
      </c>
      <c r="B250" s="12">
        <v>42004.25</v>
      </c>
      <c r="C250" t="s">
        <v>2036</v>
      </c>
    </row>
    <row r="251" spans="1:3" x14ac:dyDescent="0.25">
      <c r="A251" t="s">
        <v>20</v>
      </c>
      <c r="B251" s="12">
        <v>42006.25</v>
      </c>
      <c r="C251" t="s">
        <v>2040</v>
      </c>
    </row>
    <row r="252" spans="1:3" x14ac:dyDescent="0.25">
      <c r="A252" t="s">
        <v>14</v>
      </c>
      <c r="B252" s="12">
        <v>40203.25</v>
      </c>
      <c r="C252" t="s">
        <v>2038</v>
      </c>
    </row>
    <row r="253" spans="1:3" x14ac:dyDescent="0.25">
      <c r="A253" t="s">
        <v>14</v>
      </c>
      <c r="B253" s="12">
        <v>41252.25</v>
      </c>
      <c r="C253" t="s">
        <v>2042</v>
      </c>
    </row>
    <row r="254" spans="1:3" x14ac:dyDescent="0.25">
      <c r="A254" t="s">
        <v>20</v>
      </c>
      <c r="B254" s="12">
        <v>41572.208333333336</v>
      </c>
      <c r="C254" t="s">
        <v>2042</v>
      </c>
    </row>
    <row r="255" spans="1:3" x14ac:dyDescent="0.25">
      <c r="A255" t="s">
        <v>14</v>
      </c>
      <c r="B255" s="12">
        <v>40641.208333333336</v>
      </c>
      <c r="C255" t="s">
        <v>2034</v>
      </c>
    </row>
    <row r="256" spans="1:3" x14ac:dyDescent="0.25">
      <c r="A256" t="s">
        <v>20</v>
      </c>
      <c r="B256" s="12">
        <v>42787.25</v>
      </c>
      <c r="C256" t="s">
        <v>2040</v>
      </c>
    </row>
    <row r="257" spans="1:3" x14ac:dyDescent="0.25">
      <c r="A257" t="s">
        <v>20</v>
      </c>
      <c r="B257" s="12">
        <v>40590.25</v>
      </c>
      <c r="C257" t="s">
        <v>2038</v>
      </c>
    </row>
    <row r="258" spans="1:3" x14ac:dyDescent="0.25">
      <c r="A258" t="s">
        <v>14</v>
      </c>
      <c r="B258" s="12">
        <v>42393.25</v>
      </c>
      <c r="C258" t="s">
        <v>2038</v>
      </c>
    </row>
    <row r="259" spans="1:3" x14ac:dyDescent="0.25">
      <c r="A259" t="s">
        <v>20</v>
      </c>
      <c r="B259" s="12">
        <v>41338.25</v>
      </c>
      <c r="C259" t="s">
        <v>2042</v>
      </c>
    </row>
    <row r="260" spans="1:3" x14ac:dyDescent="0.25">
      <c r="A260" t="s">
        <v>20</v>
      </c>
      <c r="B260" s="12">
        <v>42712.25</v>
      </c>
      <c r="C260" t="s">
        <v>2042</v>
      </c>
    </row>
    <row r="261" spans="1:3" x14ac:dyDescent="0.25">
      <c r="A261" t="s">
        <v>20</v>
      </c>
      <c r="B261" s="12">
        <v>41251.25</v>
      </c>
      <c r="C261" t="s">
        <v>2039</v>
      </c>
    </row>
    <row r="262" spans="1:3" x14ac:dyDescent="0.25">
      <c r="A262" t="s">
        <v>20</v>
      </c>
      <c r="B262" s="12">
        <v>41180.208333333336</v>
      </c>
      <c r="C262" t="s">
        <v>2038</v>
      </c>
    </row>
    <row r="263" spans="1:3" x14ac:dyDescent="0.25">
      <c r="A263" t="s">
        <v>14</v>
      </c>
      <c r="B263" s="12">
        <v>40415.208333333336</v>
      </c>
      <c r="C263" t="s">
        <v>2038</v>
      </c>
    </row>
    <row r="264" spans="1:3" x14ac:dyDescent="0.25">
      <c r="A264" t="s">
        <v>20</v>
      </c>
      <c r="B264" s="12">
        <v>40638.208333333336</v>
      </c>
      <c r="C264" t="s">
        <v>2038</v>
      </c>
    </row>
    <row r="265" spans="1:3" x14ac:dyDescent="0.25">
      <c r="A265" t="s">
        <v>20</v>
      </c>
      <c r="B265" s="12">
        <v>40187.25</v>
      </c>
      <c r="C265" t="s">
        <v>2039</v>
      </c>
    </row>
    <row r="266" spans="1:3" x14ac:dyDescent="0.25">
      <c r="A266" t="s">
        <v>20</v>
      </c>
      <c r="B266" s="12">
        <v>41317.25</v>
      </c>
      <c r="C266" t="s">
        <v>2042</v>
      </c>
    </row>
    <row r="267" spans="1:3" x14ac:dyDescent="0.25">
      <c r="A267" t="s">
        <v>20</v>
      </c>
      <c r="B267" s="12">
        <v>42372.25</v>
      </c>
      <c r="C267" t="s">
        <v>2042</v>
      </c>
    </row>
    <row r="268" spans="1:3" x14ac:dyDescent="0.25">
      <c r="A268" t="s">
        <v>14</v>
      </c>
      <c r="B268" s="12">
        <v>41950.25</v>
      </c>
      <c r="C268" t="s">
        <v>2038</v>
      </c>
    </row>
    <row r="269" spans="1:3" x14ac:dyDescent="0.25">
      <c r="A269" t="s">
        <v>20</v>
      </c>
      <c r="B269" s="12">
        <v>41206.208333333336</v>
      </c>
      <c r="C269" t="s">
        <v>2042</v>
      </c>
    </row>
    <row r="270" spans="1:3" x14ac:dyDescent="0.25">
      <c r="A270" t="s">
        <v>20</v>
      </c>
      <c r="B270" s="12">
        <v>41186.208333333336</v>
      </c>
      <c r="C270" t="s">
        <v>2034</v>
      </c>
    </row>
    <row r="271" spans="1:3" x14ac:dyDescent="0.25">
      <c r="A271" t="s">
        <v>20</v>
      </c>
      <c r="B271" s="12">
        <v>43496.25</v>
      </c>
      <c r="C271" t="s">
        <v>2034</v>
      </c>
    </row>
    <row r="272" spans="1:3" x14ac:dyDescent="0.25">
      <c r="A272" t="s">
        <v>74</v>
      </c>
      <c r="B272" s="12">
        <v>40514.25</v>
      </c>
      <c r="C272" t="s">
        <v>2036</v>
      </c>
    </row>
    <row r="273" spans="1:3" x14ac:dyDescent="0.25">
      <c r="A273" t="s">
        <v>47</v>
      </c>
      <c r="B273" s="12">
        <v>42345.25</v>
      </c>
      <c r="C273" t="s">
        <v>2039</v>
      </c>
    </row>
    <row r="274" spans="1:3" x14ac:dyDescent="0.25">
      <c r="A274" t="s">
        <v>20</v>
      </c>
      <c r="B274" s="12">
        <v>43656.208333333328</v>
      </c>
      <c r="C274" t="s">
        <v>2042</v>
      </c>
    </row>
    <row r="275" spans="1:3" x14ac:dyDescent="0.25">
      <c r="A275" t="s">
        <v>20</v>
      </c>
      <c r="B275" s="12">
        <v>42995.208333333328</v>
      </c>
      <c r="C275" t="s">
        <v>2042</v>
      </c>
    </row>
    <row r="276" spans="1:3" x14ac:dyDescent="0.25">
      <c r="A276" t="s">
        <v>14</v>
      </c>
      <c r="B276" s="12">
        <v>43045.25</v>
      </c>
      <c r="C276" t="s">
        <v>2042</v>
      </c>
    </row>
    <row r="277" spans="1:3" x14ac:dyDescent="0.25">
      <c r="A277" t="s">
        <v>20</v>
      </c>
      <c r="B277" s="12">
        <v>43561.208333333328</v>
      </c>
      <c r="C277" t="s">
        <v>2040</v>
      </c>
    </row>
    <row r="278" spans="1:3" x14ac:dyDescent="0.25">
      <c r="A278" t="s">
        <v>14</v>
      </c>
      <c r="B278" s="12">
        <v>41018.208333333336</v>
      </c>
      <c r="C278" t="s">
        <v>2036</v>
      </c>
    </row>
    <row r="279" spans="1:3" x14ac:dyDescent="0.25">
      <c r="A279" t="s">
        <v>20</v>
      </c>
      <c r="B279" s="12">
        <v>40378.208333333336</v>
      </c>
      <c r="C279" t="s">
        <v>2042</v>
      </c>
    </row>
    <row r="280" spans="1:3" x14ac:dyDescent="0.25">
      <c r="A280" t="s">
        <v>20</v>
      </c>
      <c r="B280" s="12">
        <v>41239.25</v>
      </c>
      <c r="C280" t="s">
        <v>2041</v>
      </c>
    </row>
    <row r="281" spans="1:3" x14ac:dyDescent="0.25">
      <c r="A281" t="s">
        <v>20</v>
      </c>
      <c r="B281" s="12">
        <v>43346.208333333328</v>
      </c>
      <c r="C281" t="s">
        <v>2042</v>
      </c>
    </row>
    <row r="282" spans="1:3" x14ac:dyDescent="0.25">
      <c r="A282" t="s">
        <v>20</v>
      </c>
      <c r="B282" s="12">
        <v>43060.25</v>
      </c>
      <c r="C282" t="s">
        <v>2034</v>
      </c>
    </row>
    <row r="283" spans="1:3" x14ac:dyDescent="0.25">
      <c r="A283" t="s">
        <v>14</v>
      </c>
      <c r="B283" s="12">
        <v>40979.25</v>
      </c>
      <c r="C283" t="s">
        <v>2042</v>
      </c>
    </row>
    <row r="284" spans="1:3" x14ac:dyDescent="0.25">
      <c r="A284" t="s">
        <v>20</v>
      </c>
      <c r="B284" s="12">
        <v>42701.25</v>
      </c>
      <c r="C284" t="s">
        <v>2034</v>
      </c>
    </row>
    <row r="285" spans="1:3" x14ac:dyDescent="0.25">
      <c r="A285" t="s">
        <v>14</v>
      </c>
      <c r="B285" s="12">
        <v>42520.208333333328</v>
      </c>
      <c r="C285" t="s">
        <v>2038</v>
      </c>
    </row>
    <row r="286" spans="1:3" x14ac:dyDescent="0.25">
      <c r="A286" t="s">
        <v>14</v>
      </c>
      <c r="B286" s="12">
        <v>41030.208333333336</v>
      </c>
      <c r="C286" t="s">
        <v>2041</v>
      </c>
    </row>
    <row r="287" spans="1:3" x14ac:dyDescent="0.25">
      <c r="A287" t="s">
        <v>20</v>
      </c>
      <c r="B287" s="12">
        <v>42623.208333333328</v>
      </c>
      <c r="C287" t="s">
        <v>2042</v>
      </c>
    </row>
    <row r="288" spans="1:3" x14ac:dyDescent="0.25">
      <c r="A288" t="s">
        <v>74</v>
      </c>
      <c r="B288" s="12">
        <v>42697.25</v>
      </c>
      <c r="C288" t="s">
        <v>2042</v>
      </c>
    </row>
    <row r="289" spans="1:3" x14ac:dyDescent="0.25">
      <c r="A289" t="s">
        <v>20</v>
      </c>
      <c r="B289" s="12">
        <v>42122.208333333328</v>
      </c>
      <c r="C289" t="s">
        <v>2038</v>
      </c>
    </row>
    <row r="290" spans="1:3" x14ac:dyDescent="0.25">
      <c r="A290" t="s">
        <v>14</v>
      </c>
      <c r="B290" s="12">
        <v>40982.208333333336</v>
      </c>
      <c r="C290" t="s">
        <v>2038</v>
      </c>
    </row>
    <row r="291" spans="1:3" x14ac:dyDescent="0.25">
      <c r="A291" t="s">
        <v>20</v>
      </c>
      <c r="B291" s="12">
        <v>42219.208333333328</v>
      </c>
      <c r="C291" t="s">
        <v>2042</v>
      </c>
    </row>
    <row r="292" spans="1:3" x14ac:dyDescent="0.25">
      <c r="A292" t="s">
        <v>14</v>
      </c>
      <c r="B292" s="12">
        <v>41404.208333333336</v>
      </c>
      <c r="C292" t="s">
        <v>2034</v>
      </c>
    </row>
    <row r="293" spans="1:3" x14ac:dyDescent="0.25">
      <c r="A293" t="s">
        <v>20</v>
      </c>
      <c r="B293" s="12">
        <v>40831.208333333336</v>
      </c>
      <c r="C293" t="s">
        <v>2041</v>
      </c>
    </row>
    <row r="294" spans="1:3" x14ac:dyDescent="0.25">
      <c r="A294" t="s">
        <v>14</v>
      </c>
      <c r="B294" s="12">
        <v>40984.208333333336</v>
      </c>
      <c r="C294" t="s">
        <v>2035</v>
      </c>
    </row>
    <row r="295" spans="1:3" x14ac:dyDescent="0.25">
      <c r="A295" t="s">
        <v>74</v>
      </c>
      <c r="B295" s="12">
        <v>40456.208333333336</v>
      </c>
      <c r="C295" t="s">
        <v>2042</v>
      </c>
    </row>
    <row r="296" spans="1:3" x14ac:dyDescent="0.25">
      <c r="A296" t="s">
        <v>20</v>
      </c>
      <c r="B296" s="12">
        <v>43399.208333333328</v>
      </c>
      <c r="C296" t="s">
        <v>2042</v>
      </c>
    </row>
    <row r="297" spans="1:3" x14ac:dyDescent="0.25">
      <c r="A297" t="s">
        <v>14</v>
      </c>
      <c r="B297" s="12">
        <v>41562.208333333336</v>
      </c>
      <c r="C297" t="s">
        <v>2042</v>
      </c>
    </row>
    <row r="298" spans="1:3" x14ac:dyDescent="0.25">
      <c r="A298" t="s">
        <v>14</v>
      </c>
      <c r="B298" s="12">
        <v>43493.25</v>
      </c>
      <c r="C298" t="s">
        <v>2042</v>
      </c>
    </row>
    <row r="299" spans="1:3" x14ac:dyDescent="0.25">
      <c r="A299" t="s">
        <v>14</v>
      </c>
      <c r="B299" s="12">
        <v>41653.25</v>
      </c>
      <c r="C299" t="s">
        <v>2042</v>
      </c>
    </row>
    <row r="300" spans="1:3" x14ac:dyDescent="0.25">
      <c r="A300" t="s">
        <v>20</v>
      </c>
      <c r="B300" s="12">
        <v>42426.25</v>
      </c>
      <c r="C300" t="s">
        <v>2038</v>
      </c>
    </row>
    <row r="301" spans="1:3" x14ac:dyDescent="0.25">
      <c r="A301" t="s">
        <v>14</v>
      </c>
      <c r="B301" s="12">
        <v>42432.25</v>
      </c>
      <c r="C301" t="s">
        <v>2035</v>
      </c>
    </row>
    <row r="302" spans="1:3" x14ac:dyDescent="0.25">
      <c r="A302" t="s">
        <v>14</v>
      </c>
      <c r="B302" s="12">
        <v>42977.208333333328</v>
      </c>
      <c r="C302" t="s">
        <v>2040</v>
      </c>
    </row>
    <row r="303" spans="1:3" x14ac:dyDescent="0.25">
      <c r="A303" t="s">
        <v>20</v>
      </c>
      <c r="B303" s="12">
        <v>42061.25</v>
      </c>
      <c r="C303" t="s">
        <v>2034</v>
      </c>
    </row>
    <row r="304" spans="1:3" x14ac:dyDescent="0.25">
      <c r="A304" t="s">
        <v>14</v>
      </c>
      <c r="B304" s="12">
        <v>43345.208333333328</v>
      </c>
      <c r="C304" t="s">
        <v>2042</v>
      </c>
    </row>
    <row r="305" spans="1:3" x14ac:dyDescent="0.25">
      <c r="A305" t="s">
        <v>14</v>
      </c>
      <c r="B305" s="12">
        <v>42376.25</v>
      </c>
      <c r="C305" t="s">
        <v>2038</v>
      </c>
    </row>
    <row r="306" spans="1:3" x14ac:dyDescent="0.25">
      <c r="A306" t="s">
        <v>20</v>
      </c>
      <c r="B306" s="12">
        <v>42589.208333333328</v>
      </c>
      <c r="C306" t="s">
        <v>2034</v>
      </c>
    </row>
    <row r="307" spans="1:3" x14ac:dyDescent="0.25">
      <c r="A307" t="s">
        <v>20</v>
      </c>
      <c r="B307" s="12">
        <v>42448.208333333328</v>
      </c>
      <c r="C307" t="s">
        <v>2042</v>
      </c>
    </row>
    <row r="308" spans="1:3" x14ac:dyDescent="0.25">
      <c r="A308" t="s">
        <v>14</v>
      </c>
      <c r="B308" s="12">
        <v>42930.208333333328</v>
      </c>
      <c r="C308" t="s">
        <v>2042</v>
      </c>
    </row>
    <row r="309" spans="1:3" x14ac:dyDescent="0.25">
      <c r="A309" t="s">
        <v>20</v>
      </c>
      <c r="B309" s="12">
        <v>41066.208333333336</v>
      </c>
      <c r="C309" t="s">
        <v>2040</v>
      </c>
    </row>
    <row r="310" spans="1:3" x14ac:dyDescent="0.25">
      <c r="A310" t="s">
        <v>14</v>
      </c>
      <c r="B310" s="12">
        <v>40651.208333333336</v>
      </c>
      <c r="C310" t="s">
        <v>2042</v>
      </c>
    </row>
    <row r="311" spans="1:3" x14ac:dyDescent="0.25">
      <c r="A311" t="s">
        <v>74</v>
      </c>
      <c r="B311" s="12">
        <v>40807.208333333336</v>
      </c>
      <c r="C311" t="s">
        <v>2038</v>
      </c>
    </row>
    <row r="312" spans="1:3" x14ac:dyDescent="0.25">
      <c r="A312" t="s">
        <v>14</v>
      </c>
      <c r="B312" s="12">
        <v>40277.208333333336</v>
      </c>
      <c r="C312" t="s">
        <v>2036</v>
      </c>
    </row>
    <row r="313" spans="1:3" x14ac:dyDescent="0.25">
      <c r="A313" t="s">
        <v>20</v>
      </c>
      <c r="B313" s="12">
        <v>40590.25</v>
      </c>
      <c r="C313" t="s">
        <v>2042</v>
      </c>
    </row>
    <row r="314" spans="1:3" x14ac:dyDescent="0.25">
      <c r="A314" t="s">
        <v>20</v>
      </c>
      <c r="B314" s="12">
        <v>41572.208333333336</v>
      </c>
      <c r="C314" t="s">
        <v>2042</v>
      </c>
    </row>
    <row r="315" spans="1:3" x14ac:dyDescent="0.25">
      <c r="A315" t="s">
        <v>20</v>
      </c>
      <c r="B315" s="12">
        <v>40966.25</v>
      </c>
      <c r="C315" t="s">
        <v>2038</v>
      </c>
    </row>
    <row r="316" spans="1:3" x14ac:dyDescent="0.25">
      <c r="A316" t="s">
        <v>20</v>
      </c>
      <c r="B316" s="12">
        <v>43536.208333333328</v>
      </c>
      <c r="C316" t="s">
        <v>2034</v>
      </c>
    </row>
    <row r="317" spans="1:3" x14ac:dyDescent="0.25">
      <c r="A317" t="s">
        <v>14</v>
      </c>
      <c r="B317" s="12">
        <v>41783.208333333336</v>
      </c>
      <c r="C317" t="s">
        <v>2042</v>
      </c>
    </row>
    <row r="318" spans="1:3" x14ac:dyDescent="0.25">
      <c r="A318" t="s">
        <v>14</v>
      </c>
      <c r="B318" s="12">
        <v>43788.25</v>
      </c>
      <c r="C318" t="s">
        <v>2035</v>
      </c>
    </row>
    <row r="319" spans="1:3" x14ac:dyDescent="0.25">
      <c r="A319" t="s">
        <v>14</v>
      </c>
      <c r="B319" s="12">
        <v>42869.208333333328</v>
      </c>
      <c r="C319" t="s">
        <v>2042</v>
      </c>
    </row>
    <row r="320" spans="1:3" x14ac:dyDescent="0.25">
      <c r="A320" t="s">
        <v>14</v>
      </c>
      <c r="B320" s="12">
        <v>41684.25</v>
      </c>
      <c r="C320" t="s">
        <v>2038</v>
      </c>
    </row>
    <row r="321" spans="1:3" x14ac:dyDescent="0.25">
      <c r="A321" t="s">
        <v>74</v>
      </c>
      <c r="B321" s="12">
        <v>40402.208333333336</v>
      </c>
      <c r="C321" t="s">
        <v>2041</v>
      </c>
    </row>
    <row r="322" spans="1:3" x14ac:dyDescent="0.25">
      <c r="A322" t="s">
        <v>14</v>
      </c>
      <c r="B322" s="12">
        <v>40673.208333333336</v>
      </c>
      <c r="C322" t="s">
        <v>2040</v>
      </c>
    </row>
    <row r="323" spans="1:3" x14ac:dyDescent="0.25">
      <c r="A323" t="s">
        <v>14</v>
      </c>
      <c r="B323" s="12">
        <v>40634.208333333336</v>
      </c>
      <c r="C323" t="s">
        <v>2034</v>
      </c>
    </row>
    <row r="324" spans="1:3" x14ac:dyDescent="0.25">
      <c r="A324" t="s">
        <v>20</v>
      </c>
      <c r="B324" s="12">
        <v>40507.25</v>
      </c>
      <c r="C324" t="s">
        <v>2042</v>
      </c>
    </row>
    <row r="325" spans="1:3" x14ac:dyDescent="0.25">
      <c r="A325" t="s">
        <v>14</v>
      </c>
      <c r="B325" s="12">
        <v>41725.208333333336</v>
      </c>
      <c r="C325" t="s">
        <v>2034</v>
      </c>
    </row>
    <row r="326" spans="1:3" x14ac:dyDescent="0.25">
      <c r="A326" t="s">
        <v>20</v>
      </c>
      <c r="B326" s="12">
        <v>42176.208333333328</v>
      </c>
      <c r="C326" t="s">
        <v>2042</v>
      </c>
    </row>
    <row r="327" spans="1:3" x14ac:dyDescent="0.25">
      <c r="A327" t="s">
        <v>14</v>
      </c>
      <c r="B327" s="12">
        <v>43267.208333333328</v>
      </c>
      <c r="C327" t="s">
        <v>2042</v>
      </c>
    </row>
    <row r="328" spans="1:3" x14ac:dyDescent="0.25">
      <c r="A328" t="s">
        <v>14</v>
      </c>
      <c r="B328" s="12">
        <v>42364.25</v>
      </c>
      <c r="C328" t="s">
        <v>2034</v>
      </c>
    </row>
    <row r="329" spans="1:3" x14ac:dyDescent="0.25">
      <c r="A329" t="s">
        <v>14</v>
      </c>
      <c r="B329" s="12">
        <v>43705.208333333328</v>
      </c>
      <c r="C329" t="s">
        <v>2042</v>
      </c>
    </row>
    <row r="330" spans="1:3" x14ac:dyDescent="0.25">
      <c r="A330" t="s">
        <v>20</v>
      </c>
      <c r="B330" s="12">
        <v>43434.25</v>
      </c>
      <c r="C330" t="s">
        <v>2038</v>
      </c>
    </row>
    <row r="331" spans="1:3" x14ac:dyDescent="0.25">
      <c r="A331" t="s">
        <v>47</v>
      </c>
      <c r="B331" s="12">
        <v>42716.25</v>
      </c>
      <c r="C331" t="s">
        <v>2036</v>
      </c>
    </row>
    <row r="332" spans="1:3" x14ac:dyDescent="0.25">
      <c r="A332" t="s">
        <v>20</v>
      </c>
      <c r="B332" s="12">
        <v>43077.25</v>
      </c>
      <c r="C332" t="s">
        <v>2034</v>
      </c>
    </row>
    <row r="333" spans="1:3" x14ac:dyDescent="0.25">
      <c r="A333" t="s">
        <v>20</v>
      </c>
      <c r="B333" s="12">
        <v>40896.25</v>
      </c>
      <c r="C333" t="s">
        <v>2035</v>
      </c>
    </row>
    <row r="334" spans="1:3" x14ac:dyDescent="0.25">
      <c r="A334" t="s">
        <v>20</v>
      </c>
      <c r="B334" s="12">
        <v>41361.208333333336</v>
      </c>
      <c r="C334" t="s">
        <v>2041</v>
      </c>
    </row>
    <row r="335" spans="1:3" x14ac:dyDescent="0.25">
      <c r="A335" t="s">
        <v>20</v>
      </c>
      <c r="B335" s="12">
        <v>43424.25</v>
      </c>
      <c r="C335" t="s">
        <v>2042</v>
      </c>
    </row>
    <row r="336" spans="1:3" x14ac:dyDescent="0.25">
      <c r="A336" t="s">
        <v>20</v>
      </c>
      <c r="B336" s="12">
        <v>43110.25</v>
      </c>
      <c r="C336" t="s">
        <v>2038</v>
      </c>
    </row>
    <row r="337" spans="1:3" x14ac:dyDescent="0.25">
      <c r="A337" t="s">
        <v>20</v>
      </c>
      <c r="B337" s="12">
        <v>43784.25</v>
      </c>
      <c r="C337" t="s">
        <v>2038</v>
      </c>
    </row>
    <row r="338" spans="1:3" x14ac:dyDescent="0.25">
      <c r="A338" t="s">
        <v>14</v>
      </c>
      <c r="B338" s="12">
        <v>40527.25</v>
      </c>
      <c r="C338" t="s">
        <v>2038</v>
      </c>
    </row>
    <row r="339" spans="1:3" x14ac:dyDescent="0.25">
      <c r="A339" t="s">
        <v>20</v>
      </c>
      <c r="B339" s="12">
        <v>43780.25</v>
      </c>
      <c r="C339" t="s">
        <v>2042</v>
      </c>
    </row>
    <row r="340" spans="1:3" x14ac:dyDescent="0.25">
      <c r="A340" t="s">
        <v>20</v>
      </c>
      <c r="B340" s="12">
        <v>40821.208333333336</v>
      </c>
      <c r="C340" t="s">
        <v>2042</v>
      </c>
    </row>
    <row r="341" spans="1:3" x14ac:dyDescent="0.25">
      <c r="A341" t="s">
        <v>74</v>
      </c>
      <c r="B341" s="12">
        <v>42949.208333333328</v>
      </c>
      <c r="C341" t="s">
        <v>2042</v>
      </c>
    </row>
    <row r="342" spans="1:3" x14ac:dyDescent="0.25">
      <c r="A342" t="s">
        <v>14</v>
      </c>
      <c r="B342" s="12">
        <v>40889.25</v>
      </c>
      <c r="C342" t="s">
        <v>2039</v>
      </c>
    </row>
    <row r="343" spans="1:3" x14ac:dyDescent="0.25">
      <c r="A343" t="s">
        <v>14</v>
      </c>
      <c r="B343" s="12">
        <v>42244.208333333328</v>
      </c>
      <c r="C343" t="s">
        <v>2038</v>
      </c>
    </row>
    <row r="344" spans="1:3" x14ac:dyDescent="0.25">
      <c r="A344" t="s">
        <v>14</v>
      </c>
      <c r="B344" s="12">
        <v>41475.208333333336</v>
      </c>
      <c r="C344" t="s">
        <v>2042</v>
      </c>
    </row>
    <row r="345" spans="1:3" x14ac:dyDescent="0.25">
      <c r="A345" t="s">
        <v>14</v>
      </c>
      <c r="B345" s="12">
        <v>41597.25</v>
      </c>
      <c r="C345" t="s">
        <v>2042</v>
      </c>
    </row>
    <row r="346" spans="1:3" x14ac:dyDescent="0.25">
      <c r="A346" t="s">
        <v>14</v>
      </c>
      <c r="B346" s="12">
        <v>43122.25</v>
      </c>
      <c r="C346" t="s">
        <v>2036</v>
      </c>
    </row>
    <row r="347" spans="1:3" x14ac:dyDescent="0.25">
      <c r="A347" t="s">
        <v>14</v>
      </c>
      <c r="B347" s="12">
        <v>42194.208333333328</v>
      </c>
      <c r="C347" t="s">
        <v>2034</v>
      </c>
    </row>
    <row r="348" spans="1:3" x14ac:dyDescent="0.25">
      <c r="A348" t="s">
        <v>14</v>
      </c>
      <c r="B348" s="12">
        <v>42971.208333333328</v>
      </c>
      <c r="C348" t="s">
        <v>2038</v>
      </c>
    </row>
    <row r="349" spans="1:3" x14ac:dyDescent="0.25">
      <c r="A349" t="s">
        <v>20</v>
      </c>
      <c r="B349" s="12">
        <v>42046.25</v>
      </c>
      <c r="C349" t="s">
        <v>2041</v>
      </c>
    </row>
    <row r="350" spans="1:3" x14ac:dyDescent="0.25">
      <c r="A350" t="s">
        <v>14</v>
      </c>
      <c r="B350" s="12">
        <v>42782.25</v>
      </c>
      <c r="C350" t="s">
        <v>2035</v>
      </c>
    </row>
    <row r="351" spans="1:3" x14ac:dyDescent="0.25">
      <c r="A351" t="s">
        <v>14</v>
      </c>
      <c r="B351" s="12">
        <v>42930.208333333328</v>
      </c>
      <c r="C351" t="s">
        <v>2042</v>
      </c>
    </row>
    <row r="352" spans="1:3" x14ac:dyDescent="0.25">
      <c r="A352" t="s">
        <v>14</v>
      </c>
      <c r="B352" s="12">
        <v>42144.208333333328</v>
      </c>
      <c r="C352" t="s">
        <v>2038</v>
      </c>
    </row>
    <row r="353" spans="1:3" x14ac:dyDescent="0.25">
      <c r="A353" t="s">
        <v>20</v>
      </c>
      <c r="B353" s="12">
        <v>42240.208333333328</v>
      </c>
      <c r="C353" t="s">
        <v>2038</v>
      </c>
    </row>
    <row r="354" spans="1:3" x14ac:dyDescent="0.25">
      <c r="A354" t="s">
        <v>14</v>
      </c>
      <c r="B354" s="12">
        <v>42315.25</v>
      </c>
      <c r="C354" t="s">
        <v>2042</v>
      </c>
    </row>
    <row r="355" spans="1:3" x14ac:dyDescent="0.25">
      <c r="A355" t="s">
        <v>20</v>
      </c>
      <c r="B355" s="12">
        <v>43651.208333333328</v>
      </c>
      <c r="C355" t="s">
        <v>2042</v>
      </c>
    </row>
    <row r="356" spans="1:3" x14ac:dyDescent="0.25">
      <c r="A356" t="s">
        <v>20</v>
      </c>
      <c r="B356" s="12">
        <v>41520.208333333336</v>
      </c>
      <c r="C356" t="s">
        <v>2034</v>
      </c>
    </row>
    <row r="357" spans="1:3" x14ac:dyDescent="0.25">
      <c r="A357" t="s">
        <v>47</v>
      </c>
      <c r="B357" s="12">
        <v>42757.25</v>
      </c>
      <c r="C357" t="s">
        <v>2041</v>
      </c>
    </row>
    <row r="358" spans="1:3" x14ac:dyDescent="0.25">
      <c r="A358" t="s">
        <v>14</v>
      </c>
      <c r="B358" s="12">
        <v>40922.25</v>
      </c>
      <c r="C358" t="s">
        <v>2042</v>
      </c>
    </row>
    <row r="359" spans="1:3" x14ac:dyDescent="0.25">
      <c r="A359" t="s">
        <v>20</v>
      </c>
      <c r="B359" s="12">
        <v>42250.208333333328</v>
      </c>
      <c r="C359" t="s">
        <v>2036</v>
      </c>
    </row>
    <row r="360" spans="1:3" x14ac:dyDescent="0.25">
      <c r="A360" t="s">
        <v>14</v>
      </c>
      <c r="B360" s="12">
        <v>43322.208333333328</v>
      </c>
      <c r="C360" t="s">
        <v>2039</v>
      </c>
    </row>
    <row r="361" spans="1:3" x14ac:dyDescent="0.25">
      <c r="A361" t="s">
        <v>20</v>
      </c>
      <c r="B361" s="12">
        <v>40782.208333333336</v>
      </c>
      <c r="C361" t="s">
        <v>2034</v>
      </c>
    </row>
    <row r="362" spans="1:3" x14ac:dyDescent="0.25">
      <c r="A362" t="s">
        <v>20</v>
      </c>
      <c r="B362" s="12">
        <v>40544.25</v>
      </c>
      <c r="C362" t="s">
        <v>2042</v>
      </c>
    </row>
    <row r="363" spans="1:3" x14ac:dyDescent="0.25">
      <c r="A363" t="s">
        <v>20</v>
      </c>
      <c r="B363" s="12">
        <v>43015.208333333328</v>
      </c>
      <c r="C363" t="s">
        <v>2042</v>
      </c>
    </row>
    <row r="364" spans="1:3" x14ac:dyDescent="0.25">
      <c r="A364" t="s">
        <v>20</v>
      </c>
      <c r="B364" s="12">
        <v>40570.25</v>
      </c>
      <c r="C364" t="s">
        <v>2038</v>
      </c>
    </row>
    <row r="365" spans="1:3" x14ac:dyDescent="0.25">
      <c r="A365" t="s">
        <v>20</v>
      </c>
      <c r="B365" s="12">
        <v>40904.25</v>
      </c>
      <c r="C365" t="s">
        <v>2038</v>
      </c>
    </row>
    <row r="366" spans="1:3" x14ac:dyDescent="0.25">
      <c r="A366" t="s">
        <v>20</v>
      </c>
      <c r="B366" s="12">
        <v>43164.25</v>
      </c>
      <c r="C366" t="s">
        <v>2038</v>
      </c>
    </row>
    <row r="367" spans="1:3" x14ac:dyDescent="0.25">
      <c r="A367" t="s">
        <v>20</v>
      </c>
      <c r="B367" s="12">
        <v>42733.25</v>
      </c>
      <c r="C367" t="s">
        <v>2042</v>
      </c>
    </row>
    <row r="368" spans="1:3" x14ac:dyDescent="0.25">
      <c r="A368" t="s">
        <v>20</v>
      </c>
      <c r="B368" s="12">
        <v>40546.25</v>
      </c>
      <c r="C368" t="s">
        <v>2042</v>
      </c>
    </row>
    <row r="369" spans="1:3" x14ac:dyDescent="0.25">
      <c r="A369" t="s">
        <v>14</v>
      </c>
      <c r="B369" s="12">
        <v>41930.208333333336</v>
      </c>
      <c r="C369" t="s">
        <v>2042</v>
      </c>
    </row>
    <row r="370" spans="1:3" x14ac:dyDescent="0.25">
      <c r="A370" t="s">
        <v>20</v>
      </c>
      <c r="B370" s="12">
        <v>40464.208333333336</v>
      </c>
      <c r="C370" t="s">
        <v>2034</v>
      </c>
    </row>
    <row r="371" spans="1:3" x14ac:dyDescent="0.25">
      <c r="A371" t="s">
        <v>20</v>
      </c>
      <c r="B371" s="12">
        <v>41308.25</v>
      </c>
      <c r="C371" t="s">
        <v>2034</v>
      </c>
    </row>
    <row r="372" spans="1:3" x14ac:dyDescent="0.25">
      <c r="A372" t="s">
        <v>20</v>
      </c>
      <c r="B372" s="12">
        <v>43570.208333333328</v>
      </c>
      <c r="C372" t="s">
        <v>2042</v>
      </c>
    </row>
    <row r="373" spans="1:3" x14ac:dyDescent="0.25">
      <c r="A373" t="s">
        <v>14</v>
      </c>
      <c r="B373" s="12">
        <v>42043.25</v>
      </c>
      <c r="C373" t="s">
        <v>2042</v>
      </c>
    </row>
    <row r="374" spans="1:3" x14ac:dyDescent="0.25">
      <c r="A374" t="s">
        <v>20</v>
      </c>
      <c r="B374" s="12">
        <v>42012.25</v>
      </c>
      <c r="C374" t="s">
        <v>2034</v>
      </c>
    </row>
    <row r="375" spans="1:3" x14ac:dyDescent="0.25">
      <c r="A375" t="s">
        <v>20</v>
      </c>
      <c r="B375" s="12">
        <v>42964.208333333328</v>
      </c>
      <c r="C375" t="s">
        <v>2042</v>
      </c>
    </row>
    <row r="376" spans="1:3" x14ac:dyDescent="0.25">
      <c r="A376" t="s">
        <v>14</v>
      </c>
      <c r="B376" s="12">
        <v>43476.25</v>
      </c>
      <c r="C376" t="s">
        <v>2034</v>
      </c>
    </row>
    <row r="377" spans="1:3" x14ac:dyDescent="0.25">
      <c r="A377" t="s">
        <v>14</v>
      </c>
      <c r="B377" s="12">
        <v>42293.208333333328</v>
      </c>
      <c r="C377" t="s">
        <v>2038</v>
      </c>
    </row>
    <row r="378" spans="1:3" x14ac:dyDescent="0.25">
      <c r="A378" t="s">
        <v>20</v>
      </c>
      <c r="B378" s="12">
        <v>41826.208333333336</v>
      </c>
      <c r="C378" t="s">
        <v>2038</v>
      </c>
    </row>
    <row r="379" spans="1:3" x14ac:dyDescent="0.25">
      <c r="A379" t="s">
        <v>14</v>
      </c>
      <c r="B379" s="12">
        <v>43760.208333333328</v>
      </c>
      <c r="C379" t="s">
        <v>2042</v>
      </c>
    </row>
    <row r="380" spans="1:3" x14ac:dyDescent="0.25">
      <c r="A380" t="s">
        <v>14</v>
      </c>
      <c r="B380" s="12">
        <v>43241.208333333328</v>
      </c>
      <c r="C380" t="s">
        <v>2034</v>
      </c>
    </row>
    <row r="381" spans="1:3" x14ac:dyDescent="0.25">
      <c r="A381" t="s">
        <v>14</v>
      </c>
      <c r="B381" s="12">
        <v>40843.208333333336</v>
      </c>
      <c r="C381" t="s">
        <v>2042</v>
      </c>
    </row>
    <row r="382" spans="1:3" x14ac:dyDescent="0.25">
      <c r="A382" t="s">
        <v>20</v>
      </c>
      <c r="B382" s="12">
        <v>41448.208333333336</v>
      </c>
      <c r="C382" t="s">
        <v>2042</v>
      </c>
    </row>
    <row r="383" spans="1:3" x14ac:dyDescent="0.25">
      <c r="A383" t="s">
        <v>20</v>
      </c>
      <c r="B383" s="12">
        <v>42163.208333333328</v>
      </c>
      <c r="C383" t="s">
        <v>2042</v>
      </c>
    </row>
    <row r="384" spans="1:3" x14ac:dyDescent="0.25">
      <c r="A384" t="s">
        <v>14</v>
      </c>
      <c r="B384" s="12">
        <v>43024.208333333328</v>
      </c>
      <c r="C384" t="s">
        <v>2039</v>
      </c>
    </row>
    <row r="385" spans="1:3" x14ac:dyDescent="0.25">
      <c r="A385" t="s">
        <v>20</v>
      </c>
      <c r="B385" s="12">
        <v>43509.25</v>
      </c>
      <c r="C385" t="s">
        <v>2035</v>
      </c>
    </row>
    <row r="386" spans="1:3" x14ac:dyDescent="0.25">
      <c r="A386" t="s">
        <v>20</v>
      </c>
      <c r="B386" s="12">
        <v>42776.25</v>
      </c>
      <c r="C386" t="s">
        <v>2034</v>
      </c>
    </row>
    <row r="387" spans="1:3" x14ac:dyDescent="0.25">
      <c r="A387" t="s">
        <v>20</v>
      </c>
      <c r="B387" s="12">
        <v>43553.208333333328</v>
      </c>
      <c r="C387" t="s">
        <v>2040</v>
      </c>
    </row>
    <row r="388" spans="1:3" x14ac:dyDescent="0.25">
      <c r="A388" t="s">
        <v>14</v>
      </c>
      <c r="B388" s="12">
        <v>40355.208333333336</v>
      </c>
      <c r="C388" t="s">
        <v>2042</v>
      </c>
    </row>
    <row r="389" spans="1:3" x14ac:dyDescent="0.25">
      <c r="A389" t="s">
        <v>14</v>
      </c>
      <c r="B389" s="12">
        <v>41072.208333333336</v>
      </c>
      <c r="C389" t="s">
        <v>2041</v>
      </c>
    </row>
    <row r="390" spans="1:3" x14ac:dyDescent="0.25">
      <c r="A390" t="s">
        <v>74</v>
      </c>
      <c r="B390" s="12">
        <v>40912.25</v>
      </c>
      <c r="C390" t="s">
        <v>2038</v>
      </c>
    </row>
    <row r="391" spans="1:3" x14ac:dyDescent="0.25">
      <c r="A391" t="s">
        <v>20</v>
      </c>
      <c r="B391" s="12">
        <v>40479.208333333336</v>
      </c>
      <c r="C391" t="s">
        <v>2042</v>
      </c>
    </row>
    <row r="392" spans="1:3" x14ac:dyDescent="0.25">
      <c r="A392" t="s">
        <v>20</v>
      </c>
      <c r="B392" s="12">
        <v>41530.208333333336</v>
      </c>
      <c r="C392" t="s">
        <v>2039</v>
      </c>
    </row>
    <row r="393" spans="1:3" x14ac:dyDescent="0.25">
      <c r="A393" t="s">
        <v>14</v>
      </c>
      <c r="B393" s="12">
        <v>41653.25</v>
      </c>
      <c r="C393" t="s">
        <v>2040</v>
      </c>
    </row>
    <row r="394" spans="1:3" x14ac:dyDescent="0.25">
      <c r="A394" t="s">
        <v>14</v>
      </c>
      <c r="B394" s="12">
        <v>40549.25</v>
      </c>
      <c r="C394" t="s">
        <v>2041</v>
      </c>
    </row>
    <row r="395" spans="1:3" x14ac:dyDescent="0.25">
      <c r="A395" t="s">
        <v>20</v>
      </c>
      <c r="B395" s="12">
        <v>42933.208333333328</v>
      </c>
      <c r="C395" t="s">
        <v>2038</v>
      </c>
    </row>
    <row r="396" spans="1:3" x14ac:dyDescent="0.25">
      <c r="A396" t="s">
        <v>20</v>
      </c>
      <c r="B396" s="12">
        <v>41484.208333333336</v>
      </c>
      <c r="C396" t="s">
        <v>2034</v>
      </c>
    </row>
    <row r="397" spans="1:3" x14ac:dyDescent="0.25">
      <c r="A397" t="s">
        <v>20</v>
      </c>
      <c r="B397" s="12">
        <v>40885.25</v>
      </c>
      <c r="C397" t="s">
        <v>2042</v>
      </c>
    </row>
    <row r="398" spans="1:3" x14ac:dyDescent="0.25">
      <c r="A398" t="s">
        <v>20</v>
      </c>
      <c r="B398" s="12">
        <v>43378.208333333328</v>
      </c>
      <c r="C398" t="s">
        <v>2034</v>
      </c>
    </row>
    <row r="399" spans="1:3" x14ac:dyDescent="0.25">
      <c r="A399" t="s">
        <v>20</v>
      </c>
      <c r="B399" s="12">
        <v>41417.208333333336</v>
      </c>
      <c r="C399" t="s">
        <v>2038</v>
      </c>
    </row>
    <row r="400" spans="1:3" x14ac:dyDescent="0.25">
      <c r="A400" t="s">
        <v>20</v>
      </c>
      <c r="B400" s="12">
        <v>43228.208333333328</v>
      </c>
      <c r="C400" t="s">
        <v>2034</v>
      </c>
    </row>
    <row r="401" spans="1:3" x14ac:dyDescent="0.25">
      <c r="A401" t="s">
        <v>14</v>
      </c>
      <c r="B401" s="12">
        <v>40576.25</v>
      </c>
      <c r="C401" t="s">
        <v>2038</v>
      </c>
    </row>
    <row r="402" spans="1:3" x14ac:dyDescent="0.25">
      <c r="A402" t="s">
        <v>14</v>
      </c>
      <c r="B402" s="12">
        <v>41502.208333333336</v>
      </c>
      <c r="C402" t="s">
        <v>2039</v>
      </c>
    </row>
    <row r="403" spans="1:3" x14ac:dyDescent="0.25">
      <c r="A403" t="s">
        <v>20</v>
      </c>
      <c r="B403" s="12">
        <v>43765.208333333328</v>
      </c>
      <c r="C403" t="s">
        <v>2042</v>
      </c>
    </row>
    <row r="404" spans="1:3" x14ac:dyDescent="0.25">
      <c r="A404" t="s">
        <v>14</v>
      </c>
      <c r="B404" s="12">
        <v>40914.25</v>
      </c>
      <c r="C404" t="s">
        <v>2034</v>
      </c>
    </row>
    <row r="405" spans="1:3" x14ac:dyDescent="0.25">
      <c r="A405" t="s">
        <v>14</v>
      </c>
      <c r="B405" s="12">
        <v>40310.208333333336</v>
      </c>
      <c r="C405" t="s">
        <v>2042</v>
      </c>
    </row>
    <row r="406" spans="1:3" x14ac:dyDescent="0.25">
      <c r="A406" t="s">
        <v>20</v>
      </c>
      <c r="B406" s="12">
        <v>43053.25</v>
      </c>
      <c r="C406" t="s">
        <v>2042</v>
      </c>
    </row>
    <row r="407" spans="1:3" x14ac:dyDescent="0.25">
      <c r="A407" t="s">
        <v>14</v>
      </c>
      <c r="B407" s="12">
        <v>43255.208333333328</v>
      </c>
      <c r="C407" t="s">
        <v>2042</v>
      </c>
    </row>
    <row r="408" spans="1:3" x14ac:dyDescent="0.25">
      <c r="A408" t="s">
        <v>20</v>
      </c>
      <c r="B408" s="12">
        <v>41304.25</v>
      </c>
      <c r="C408" t="s">
        <v>2034</v>
      </c>
    </row>
    <row r="409" spans="1:3" x14ac:dyDescent="0.25">
      <c r="A409" t="s">
        <v>20</v>
      </c>
      <c r="B409" s="12">
        <v>43751.208333333328</v>
      </c>
      <c r="C409" t="s">
        <v>2042</v>
      </c>
    </row>
    <row r="410" spans="1:3" x14ac:dyDescent="0.25">
      <c r="A410" t="s">
        <v>20</v>
      </c>
      <c r="B410" s="12">
        <v>42541.208333333328</v>
      </c>
      <c r="C410" t="s">
        <v>2034</v>
      </c>
    </row>
    <row r="411" spans="1:3" x14ac:dyDescent="0.25">
      <c r="A411" t="s">
        <v>14</v>
      </c>
      <c r="B411" s="12">
        <v>42843.208333333328</v>
      </c>
      <c r="C411" t="s">
        <v>2038</v>
      </c>
    </row>
    <row r="412" spans="1:3" x14ac:dyDescent="0.25">
      <c r="A412" t="s">
        <v>47</v>
      </c>
      <c r="B412" s="12">
        <v>42122.208333333328</v>
      </c>
      <c r="C412" t="s">
        <v>2036</v>
      </c>
    </row>
    <row r="413" spans="1:3" x14ac:dyDescent="0.25">
      <c r="A413" t="s">
        <v>20</v>
      </c>
      <c r="B413" s="12">
        <v>42884.208333333328</v>
      </c>
      <c r="C413" t="s">
        <v>2042</v>
      </c>
    </row>
    <row r="414" spans="1:3" x14ac:dyDescent="0.25">
      <c r="A414" t="s">
        <v>20</v>
      </c>
      <c r="B414" s="12">
        <v>41642.25</v>
      </c>
      <c r="C414" t="s">
        <v>2040</v>
      </c>
    </row>
    <row r="415" spans="1:3" x14ac:dyDescent="0.25">
      <c r="A415" t="s">
        <v>47</v>
      </c>
      <c r="B415" s="12">
        <v>43431.25</v>
      </c>
      <c r="C415" t="s">
        <v>2034</v>
      </c>
    </row>
    <row r="416" spans="1:3" x14ac:dyDescent="0.25">
      <c r="A416" t="s">
        <v>14</v>
      </c>
      <c r="B416" s="12">
        <v>40288.208333333336</v>
      </c>
      <c r="C416" t="s">
        <v>2035</v>
      </c>
    </row>
    <row r="417" spans="1:3" x14ac:dyDescent="0.25">
      <c r="A417" t="s">
        <v>14</v>
      </c>
      <c r="B417" s="12">
        <v>40921.25</v>
      </c>
      <c r="C417" t="s">
        <v>2042</v>
      </c>
    </row>
    <row r="418" spans="1:3" x14ac:dyDescent="0.25">
      <c r="A418" t="s">
        <v>14</v>
      </c>
      <c r="B418" s="12">
        <v>40560.25</v>
      </c>
      <c r="C418" t="s">
        <v>2034</v>
      </c>
    </row>
    <row r="419" spans="1:3" x14ac:dyDescent="0.25">
      <c r="A419" t="s">
        <v>14</v>
      </c>
      <c r="B419" s="12">
        <v>43407.208333333328</v>
      </c>
      <c r="C419" t="s">
        <v>2042</v>
      </c>
    </row>
    <row r="420" spans="1:3" x14ac:dyDescent="0.25">
      <c r="A420" t="s">
        <v>14</v>
      </c>
      <c r="B420" s="12">
        <v>41035.208333333336</v>
      </c>
      <c r="C420" t="s">
        <v>2034</v>
      </c>
    </row>
    <row r="421" spans="1:3" x14ac:dyDescent="0.25">
      <c r="A421" t="s">
        <v>20</v>
      </c>
      <c r="B421" s="12">
        <v>40899.25</v>
      </c>
      <c r="C421" t="s">
        <v>2041</v>
      </c>
    </row>
    <row r="422" spans="1:3" x14ac:dyDescent="0.25">
      <c r="A422" t="s">
        <v>20</v>
      </c>
      <c r="B422" s="12">
        <v>42911.208333333328</v>
      </c>
      <c r="C422" t="s">
        <v>2042</v>
      </c>
    </row>
    <row r="423" spans="1:3" x14ac:dyDescent="0.25">
      <c r="A423" t="s">
        <v>14</v>
      </c>
      <c r="B423" s="12">
        <v>42915.208333333328</v>
      </c>
      <c r="C423" t="s">
        <v>2041</v>
      </c>
    </row>
    <row r="424" spans="1:3" x14ac:dyDescent="0.25">
      <c r="A424" t="s">
        <v>20</v>
      </c>
      <c r="B424" s="12">
        <v>40285.208333333336</v>
      </c>
      <c r="C424" t="s">
        <v>2042</v>
      </c>
    </row>
    <row r="425" spans="1:3" x14ac:dyDescent="0.25">
      <c r="A425" t="s">
        <v>14</v>
      </c>
      <c r="B425" s="12">
        <v>40808.208333333336</v>
      </c>
      <c r="C425" t="s">
        <v>2035</v>
      </c>
    </row>
    <row r="426" spans="1:3" x14ac:dyDescent="0.25">
      <c r="A426" t="s">
        <v>14</v>
      </c>
      <c r="B426" s="12">
        <v>43208.208333333328</v>
      </c>
      <c r="C426" t="s">
        <v>2038</v>
      </c>
    </row>
    <row r="427" spans="1:3" x14ac:dyDescent="0.25">
      <c r="A427" t="s">
        <v>20</v>
      </c>
      <c r="B427" s="12">
        <v>42213.208333333328</v>
      </c>
      <c r="C427" t="s">
        <v>2039</v>
      </c>
    </row>
    <row r="428" spans="1:3" x14ac:dyDescent="0.25">
      <c r="A428" t="s">
        <v>20</v>
      </c>
      <c r="B428" s="12">
        <v>41332.25</v>
      </c>
      <c r="C428" t="s">
        <v>2042</v>
      </c>
    </row>
    <row r="429" spans="1:3" x14ac:dyDescent="0.25">
      <c r="A429" t="s">
        <v>20</v>
      </c>
      <c r="B429" s="12">
        <v>41895.208333333336</v>
      </c>
      <c r="C429" t="s">
        <v>2042</v>
      </c>
    </row>
    <row r="430" spans="1:3" x14ac:dyDescent="0.25">
      <c r="A430" t="s">
        <v>14</v>
      </c>
      <c r="B430" s="12">
        <v>40585.25</v>
      </c>
      <c r="C430" t="s">
        <v>2034</v>
      </c>
    </row>
    <row r="431" spans="1:3" x14ac:dyDescent="0.25">
      <c r="A431" t="s">
        <v>74</v>
      </c>
      <c r="B431" s="12">
        <v>41680.25</v>
      </c>
      <c r="C431" t="s">
        <v>2039</v>
      </c>
    </row>
    <row r="432" spans="1:3" x14ac:dyDescent="0.25">
      <c r="A432" t="s">
        <v>14</v>
      </c>
      <c r="B432" s="12">
        <v>43737.208333333328</v>
      </c>
      <c r="C432" t="s">
        <v>2042</v>
      </c>
    </row>
    <row r="433" spans="1:3" x14ac:dyDescent="0.25">
      <c r="A433" t="s">
        <v>20</v>
      </c>
      <c r="B433" s="12">
        <v>43273.208333333328</v>
      </c>
      <c r="C433" t="s">
        <v>2042</v>
      </c>
    </row>
    <row r="434" spans="1:3" x14ac:dyDescent="0.25">
      <c r="A434" t="s">
        <v>14</v>
      </c>
      <c r="B434" s="12">
        <v>41761.208333333336</v>
      </c>
      <c r="C434" t="s">
        <v>2042</v>
      </c>
    </row>
    <row r="435" spans="1:3" x14ac:dyDescent="0.25">
      <c r="A435" t="s">
        <v>14</v>
      </c>
      <c r="B435" s="12">
        <v>41603.25</v>
      </c>
      <c r="C435" t="s">
        <v>2034</v>
      </c>
    </row>
    <row r="436" spans="1:3" x14ac:dyDescent="0.25">
      <c r="A436" t="s">
        <v>74</v>
      </c>
      <c r="B436" s="12">
        <v>42705.25</v>
      </c>
      <c r="C436" t="s">
        <v>2042</v>
      </c>
    </row>
    <row r="437" spans="1:3" x14ac:dyDescent="0.25">
      <c r="A437" t="s">
        <v>20</v>
      </c>
      <c r="B437" s="12">
        <v>41988.25</v>
      </c>
      <c r="C437" t="s">
        <v>2042</v>
      </c>
    </row>
    <row r="438" spans="1:3" x14ac:dyDescent="0.25">
      <c r="A438" t="s">
        <v>20</v>
      </c>
      <c r="B438" s="12">
        <v>43575.208333333328</v>
      </c>
      <c r="C438" t="s">
        <v>2038</v>
      </c>
    </row>
    <row r="439" spans="1:3" x14ac:dyDescent="0.25">
      <c r="A439" t="s">
        <v>20</v>
      </c>
      <c r="B439" s="12">
        <v>42260.208333333328</v>
      </c>
      <c r="C439" t="s">
        <v>2034</v>
      </c>
    </row>
    <row r="440" spans="1:3" x14ac:dyDescent="0.25">
      <c r="A440" t="s">
        <v>20</v>
      </c>
      <c r="B440" s="12">
        <v>41337.25</v>
      </c>
      <c r="C440" t="s">
        <v>2042</v>
      </c>
    </row>
    <row r="441" spans="1:3" x14ac:dyDescent="0.25">
      <c r="A441" t="s">
        <v>20</v>
      </c>
      <c r="B441" s="12">
        <v>42680.208333333328</v>
      </c>
      <c r="C441" t="s">
        <v>2034</v>
      </c>
    </row>
    <row r="442" spans="1:3" x14ac:dyDescent="0.25">
      <c r="A442" t="s">
        <v>20</v>
      </c>
      <c r="B442" s="12">
        <v>42916.208333333328</v>
      </c>
      <c r="C442" t="s">
        <v>2034</v>
      </c>
    </row>
    <row r="443" spans="1:3" x14ac:dyDescent="0.25">
      <c r="A443" t="s">
        <v>14</v>
      </c>
      <c r="B443" s="12">
        <v>41025.208333333336</v>
      </c>
      <c r="C443" t="s">
        <v>2041</v>
      </c>
    </row>
    <row r="444" spans="1:3" x14ac:dyDescent="0.25">
      <c r="A444" t="s">
        <v>20</v>
      </c>
      <c r="B444" s="12">
        <v>42980.208333333328</v>
      </c>
      <c r="C444" t="s">
        <v>2042</v>
      </c>
    </row>
    <row r="445" spans="1:3" x14ac:dyDescent="0.25">
      <c r="A445" t="s">
        <v>74</v>
      </c>
      <c r="B445" s="12">
        <v>40451.208333333336</v>
      </c>
      <c r="C445" t="s">
        <v>2042</v>
      </c>
    </row>
    <row r="446" spans="1:3" x14ac:dyDescent="0.25">
      <c r="A446" t="s">
        <v>20</v>
      </c>
      <c r="B446" s="12">
        <v>40748.208333333336</v>
      </c>
      <c r="C446" t="s">
        <v>2038</v>
      </c>
    </row>
    <row r="447" spans="1:3" x14ac:dyDescent="0.25">
      <c r="A447" t="s">
        <v>20</v>
      </c>
      <c r="B447" s="12">
        <v>40515.25</v>
      </c>
      <c r="C447" t="s">
        <v>2042</v>
      </c>
    </row>
    <row r="448" spans="1:3" x14ac:dyDescent="0.25">
      <c r="A448" t="s">
        <v>14</v>
      </c>
      <c r="B448" s="12">
        <v>41261.25</v>
      </c>
      <c r="C448" t="s">
        <v>2041</v>
      </c>
    </row>
    <row r="449" spans="1:3" x14ac:dyDescent="0.25">
      <c r="A449" t="s">
        <v>74</v>
      </c>
      <c r="B449" s="12">
        <v>43088.25</v>
      </c>
      <c r="C449" t="s">
        <v>2034</v>
      </c>
    </row>
    <row r="450" spans="1:3" x14ac:dyDescent="0.25">
      <c r="A450" t="s">
        <v>14</v>
      </c>
      <c r="B450" s="12">
        <v>41378.208333333336</v>
      </c>
      <c r="C450" t="s">
        <v>2036</v>
      </c>
    </row>
    <row r="451" spans="1:3" x14ac:dyDescent="0.25">
      <c r="A451" t="s">
        <v>20</v>
      </c>
      <c r="B451" s="12">
        <v>43530.25</v>
      </c>
      <c r="C451" t="s">
        <v>2036</v>
      </c>
    </row>
    <row r="452" spans="1:3" x14ac:dyDescent="0.25">
      <c r="A452" t="s">
        <v>14</v>
      </c>
      <c r="B452" s="12">
        <v>43394.208333333328</v>
      </c>
      <c r="C452" t="s">
        <v>2034</v>
      </c>
    </row>
    <row r="453" spans="1:3" x14ac:dyDescent="0.25">
      <c r="A453" t="s">
        <v>20</v>
      </c>
      <c r="B453" s="12">
        <v>42935.208333333328</v>
      </c>
      <c r="C453" t="s">
        <v>2038</v>
      </c>
    </row>
    <row r="454" spans="1:3" x14ac:dyDescent="0.25">
      <c r="A454" t="s">
        <v>14</v>
      </c>
      <c r="B454" s="12">
        <v>40365.208333333336</v>
      </c>
      <c r="C454" t="s">
        <v>2034</v>
      </c>
    </row>
    <row r="455" spans="1:3" x14ac:dyDescent="0.25">
      <c r="A455" t="s">
        <v>14</v>
      </c>
      <c r="B455" s="12">
        <v>42705.25</v>
      </c>
      <c r="C455" t="s">
        <v>2034</v>
      </c>
    </row>
    <row r="456" spans="1:3" x14ac:dyDescent="0.25">
      <c r="A456" t="s">
        <v>14</v>
      </c>
      <c r="B456" s="12">
        <v>41568.208333333336</v>
      </c>
      <c r="C456" t="s">
        <v>2034</v>
      </c>
    </row>
    <row r="457" spans="1:3" x14ac:dyDescent="0.25">
      <c r="A457" t="s">
        <v>20</v>
      </c>
      <c r="B457" s="12">
        <v>40809.208333333336</v>
      </c>
      <c r="C457" t="s">
        <v>2042</v>
      </c>
    </row>
    <row r="458" spans="1:3" x14ac:dyDescent="0.25">
      <c r="A458" t="s">
        <v>20</v>
      </c>
      <c r="B458" s="12">
        <v>43141.25</v>
      </c>
      <c r="C458" t="s">
        <v>2038</v>
      </c>
    </row>
    <row r="459" spans="1:3" x14ac:dyDescent="0.25">
      <c r="A459" t="s">
        <v>14</v>
      </c>
      <c r="B459" s="12">
        <v>42657.208333333328</v>
      </c>
      <c r="C459" t="s">
        <v>2042</v>
      </c>
    </row>
    <row r="460" spans="1:3" x14ac:dyDescent="0.25">
      <c r="A460" t="s">
        <v>20</v>
      </c>
      <c r="B460" s="12">
        <v>40265.208333333336</v>
      </c>
      <c r="C460" t="s">
        <v>2042</v>
      </c>
    </row>
    <row r="461" spans="1:3" x14ac:dyDescent="0.25">
      <c r="A461" t="s">
        <v>14</v>
      </c>
      <c r="B461" s="12">
        <v>42001.25</v>
      </c>
      <c r="C461" t="s">
        <v>2034</v>
      </c>
    </row>
    <row r="462" spans="1:3" x14ac:dyDescent="0.25">
      <c r="A462" t="s">
        <v>20</v>
      </c>
      <c r="B462" s="12">
        <v>40399.208333333336</v>
      </c>
      <c r="C462" t="s">
        <v>2042</v>
      </c>
    </row>
    <row r="463" spans="1:3" x14ac:dyDescent="0.25">
      <c r="A463" t="s">
        <v>20</v>
      </c>
      <c r="B463" s="12">
        <v>41757.208333333336</v>
      </c>
      <c r="C463" t="s">
        <v>2034</v>
      </c>
    </row>
    <row r="464" spans="1:3" x14ac:dyDescent="0.25">
      <c r="A464" t="s">
        <v>14</v>
      </c>
      <c r="B464" s="12">
        <v>41304.25</v>
      </c>
      <c r="C464" t="s">
        <v>2036</v>
      </c>
    </row>
    <row r="465" spans="1:3" x14ac:dyDescent="0.25">
      <c r="A465" t="s">
        <v>20</v>
      </c>
      <c r="B465" s="12">
        <v>41639.25</v>
      </c>
      <c r="C465" t="s">
        <v>2034</v>
      </c>
    </row>
    <row r="466" spans="1:3" x14ac:dyDescent="0.25">
      <c r="A466" t="s">
        <v>20</v>
      </c>
      <c r="B466" s="12">
        <v>43142.25</v>
      </c>
      <c r="C466" t="s">
        <v>2042</v>
      </c>
    </row>
    <row r="467" spans="1:3" x14ac:dyDescent="0.25">
      <c r="A467" t="s">
        <v>20</v>
      </c>
      <c r="B467" s="12">
        <v>43127.25</v>
      </c>
      <c r="C467" t="s">
        <v>2040</v>
      </c>
    </row>
    <row r="468" spans="1:3" x14ac:dyDescent="0.25">
      <c r="A468" t="s">
        <v>20</v>
      </c>
      <c r="B468" s="12">
        <v>41409.208333333336</v>
      </c>
      <c r="C468" t="s">
        <v>2041</v>
      </c>
    </row>
    <row r="469" spans="1:3" x14ac:dyDescent="0.25">
      <c r="A469" t="s">
        <v>20</v>
      </c>
      <c r="B469" s="12">
        <v>42331.25</v>
      </c>
      <c r="C469" t="s">
        <v>2041</v>
      </c>
    </row>
    <row r="470" spans="1:3" x14ac:dyDescent="0.25">
      <c r="A470" t="s">
        <v>14</v>
      </c>
      <c r="B470" s="12">
        <v>43569.208333333328</v>
      </c>
      <c r="C470" t="s">
        <v>2042</v>
      </c>
    </row>
    <row r="471" spans="1:3" x14ac:dyDescent="0.25">
      <c r="A471" t="s">
        <v>20</v>
      </c>
      <c r="B471" s="12">
        <v>42142.208333333328</v>
      </c>
      <c r="C471" t="s">
        <v>2034</v>
      </c>
    </row>
    <row r="472" spans="1:3" x14ac:dyDescent="0.25">
      <c r="A472" t="s">
        <v>20</v>
      </c>
      <c r="B472" s="12">
        <v>42716.25</v>
      </c>
      <c r="C472" t="s">
        <v>2041</v>
      </c>
    </row>
    <row r="473" spans="1:3" x14ac:dyDescent="0.25">
      <c r="A473" t="s">
        <v>20</v>
      </c>
      <c r="B473" s="12">
        <v>41031.208333333336</v>
      </c>
      <c r="C473" t="s">
        <v>2035</v>
      </c>
    </row>
    <row r="474" spans="1:3" x14ac:dyDescent="0.25">
      <c r="A474" t="s">
        <v>14</v>
      </c>
      <c r="B474" s="12">
        <v>43535.208333333328</v>
      </c>
      <c r="C474" t="s">
        <v>2038</v>
      </c>
    </row>
    <row r="475" spans="1:3" x14ac:dyDescent="0.25">
      <c r="A475" t="s">
        <v>20</v>
      </c>
      <c r="B475" s="12">
        <v>43277.208333333328</v>
      </c>
      <c r="C475" t="s">
        <v>2038</v>
      </c>
    </row>
    <row r="476" spans="1:3" x14ac:dyDescent="0.25">
      <c r="A476" t="s">
        <v>20</v>
      </c>
      <c r="B476" s="12">
        <v>41989.25</v>
      </c>
      <c r="C476" t="s">
        <v>2034</v>
      </c>
    </row>
    <row r="477" spans="1:3" x14ac:dyDescent="0.25">
      <c r="A477" t="s">
        <v>20</v>
      </c>
      <c r="B477" s="12">
        <v>41450.208333333336</v>
      </c>
      <c r="C477" t="s">
        <v>2040</v>
      </c>
    </row>
    <row r="478" spans="1:3" x14ac:dyDescent="0.25">
      <c r="A478" t="s">
        <v>14</v>
      </c>
      <c r="B478" s="12">
        <v>43322.208333333328</v>
      </c>
      <c r="C478" t="s">
        <v>2040</v>
      </c>
    </row>
    <row r="479" spans="1:3" x14ac:dyDescent="0.25">
      <c r="A479" t="s">
        <v>14</v>
      </c>
      <c r="B479" s="12">
        <v>40720.208333333336</v>
      </c>
      <c r="C479" t="s">
        <v>2034</v>
      </c>
    </row>
    <row r="480" spans="1:3" x14ac:dyDescent="0.25">
      <c r="A480" t="s">
        <v>20</v>
      </c>
      <c r="B480" s="12">
        <v>42072.208333333328</v>
      </c>
      <c r="C480" t="s">
        <v>2041</v>
      </c>
    </row>
    <row r="481" spans="1:3" x14ac:dyDescent="0.25">
      <c r="A481" t="s">
        <v>20</v>
      </c>
      <c r="B481" s="12">
        <v>42945.208333333328</v>
      </c>
      <c r="C481" t="s">
        <v>2035</v>
      </c>
    </row>
    <row r="482" spans="1:3" x14ac:dyDescent="0.25">
      <c r="A482" t="s">
        <v>20</v>
      </c>
      <c r="B482" s="12">
        <v>40248.25</v>
      </c>
      <c r="C482" t="s">
        <v>2039</v>
      </c>
    </row>
    <row r="483" spans="1:3" x14ac:dyDescent="0.25">
      <c r="A483" t="s">
        <v>14</v>
      </c>
      <c r="B483" s="12">
        <v>41913.208333333336</v>
      </c>
      <c r="C483" t="s">
        <v>2042</v>
      </c>
    </row>
    <row r="484" spans="1:3" x14ac:dyDescent="0.25">
      <c r="A484" t="s">
        <v>14</v>
      </c>
      <c r="B484" s="12">
        <v>40963.25</v>
      </c>
      <c r="C484" t="s">
        <v>2040</v>
      </c>
    </row>
    <row r="485" spans="1:3" x14ac:dyDescent="0.25">
      <c r="A485" t="s">
        <v>14</v>
      </c>
      <c r="B485" s="12">
        <v>43811.25</v>
      </c>
      <c r="C485" t="s">
        <v>2042</v>
      </c>
    </row>
    <row r="486" spans="1:3" x14ac:dyDescent="0.25">
      <c r="A486" t="s">
        <v>20</v>
      </c>
      <c r="B486" s="12">
        <v>41855.208333333336</v>
      </c>
      <c r="C486" t="s">
        <v>2035</v>
      </c>
    </row>
    <row r="487" spans="1:3" x14ac:dyDescent="0.25">
      <c r="A487" t="s">
        <v>14</v>
      </c>
      <c r="B487" s="12">
        <v>43626.208333333328</v>
      </c>
      <c r="C487" t="s">
        <v>2042</v>
      </c>
    </row>
    <row r="488" spans="1:3" x14ac:dyDescent="0.25">
      <c r="A488" t="s">
        <v>14</v>
      </c>
      <c r="B488" s="12">
        <v>43168.25</v>
      </c>
      <c r="C488" t="s">
        <v>2040</v>
      </c>
    </row>
    <row r="489" spans="1:3" x14ac:dyDescent="0.25">
      <c r="A489" t="s">
        <v>20</v>
      </c>
      <c r="B489" s="12">
        <v>42845.208333333328</v>
      </c>
      <c r="C489" t="s">
        <v>2042</v>
      </c>
    </row>
    <row r="490" spans="1:3" x14ac:dyDescent="0.25">
      <c r="A490" t="s">
        <v>20</v>
      </c>
      <c r="B490" s="12">
        <v>42403.25</v>
      </c>
      <c r="C490" t="s">
        <v>2042</v>
      </c>
    </row>
    <row r="491" spans="1:3" x14ac:dyDescent="0.25">
      <c r="A491" t="s">
        <v>20</v>
      </c>
      <c r="B491" s="12">
        <v>40406.208333333336</v>
      </c>
      <c r="C491" t="s">
        <v>2041</v>
      </c>
    </row>
    <row r="492" spans="1:3" x14ac:dyDescent="0.25">
      <c r="A492" t="s">
        <v>20</v>
      </c>
      <c r="B492" s="12">
        <v>43786.25</v>
      </c>
      <c r="C492" t="s">
        <v>2037</v>
      </c>
    </row>
    <row r="493" spans="1:3" x14ac:dyDescent="0.25">
      <c r="A493" t="s">
        <v>20</v>
      </c>
      <c r="B493" s="12">
        <v>41456.208333333336</v>
      </c>
      <c r="C493" t="s">
        <v>2035</v>
      </c>
    </row>
    <row r="494" spans="1:3" x14ac:dyDescent="0.25">
      <c r="A494" t="s">
        <v>74</v>
      </c>
      <c r="B494" s="12">
        <v>40336.208333333336</v>
      </c>
      <c r="C494" t="s">
        <v>2034</v>
      </c>
    </row>
    <row r="495" spans="1:3" x14ac:dyDescent="0.25">
      <c r="A495" t="s">
        <v>20</v>
      </c>
      <c r="B495" s="12">
        <v>43645.208333333328</v>
      </c>
      <c r="C495" t="s">
        <v>2039</v>
      </c>
    </row>
    <row r="496" spans="1:3" x14ac:dyDescent="0.25">
      <c r="A496" t="s">
        <v>20</v>
      </c>
      <c r="B496" s="12">
        <v>40990.208333333336</v>
      </c>
      <c r="C496" t="s">
        <v>2041</v>
      </c>
    </row>
    <row r="497" spans="1:3" x14ac:dyDescent="0.25">
      <c r="A497" t="s">
        <v>20</v>
      </c>
      <c r="B497" s="12">
        <v>41800.208333333336</v>
      </c>
      <c r="C497" t="s">
        <v>2042</v>
      </c>
    </row>
    <row r="498" spans="1:3" x14ac:dyDescent="0.25">
      <c r="A498" t="s">
        <v>14</v>
      </c>
      <c r="B498" s="12">
        <v>42876.208333333328</v>
      </c>
      <c r="C498" t="s">
        <v>2034</v>
      </c>
    </row>
    <row r="499" spans="1:3" x14ac:dyDescent="0.25">
      <c r="A499" t="s">
        <v>14</v>
      </c>
      <c r="B499" s="12">
        <v>42724.25</v>
      </c>
      <c r="C499" t="s">
        <v>2041</v>
      </c>
    </row>
    <row r="500" spans="1:3" x14ac:dyDescent="0.25">
      <c r="A500" t="s">
        <v>14</v>
      </c>
      <c r="B500" s="12">
        <v>42005.25</v>
      </c>
      <c r="C500" t="s">
        <v>2041</v>
      </c>
    </row>
    <row r="501" spans="1:3" x14ac:dyDescent="0.25">
      <c r="A501" t="s">
        <v>14</v>
      </c>
      <c r="B501" s="12">
        <v>42444.208333333328</v>
      </c>
      <c r="C501" t="s">
        <v>2034</v>
      </c>
    </row>
    <row r="502" spans="1:3" x14ac:dyDescent="0.25">
      <c r="A502" t="s">
        <v>14</v>
      </c>
      <c r="B502" s="12">
        <v>41395.208333333336</v>
      </c>
      <c r="C502" t="s">
        <v>2042</v>
      </c>
    </row>
    <row r="503" spans="1:3" x14ac:dyDescent="0.25">
      <c r="A503" t="s">
        <v>14</v>
      </c>
      <c r="B503" s="12">
        <v>41345.208333333336</v>
      </c>
      <c r="C503" t="s">
        <v>2034</v>
      </c>
    </row>
    <row r="504" spans="1:3" x14ac:dyDescent="0.25">
      <c r="A504" t="s">
        <v>20</v>
      </c>
      <c r="B504" s="12">
        <v>41117.208333333336</v>
      </c>
      <c r="C504" t="s">
        <v>2036</v>
      </c>
    </row>
    <row r="505" spans="1:3" x14ac:dyDescent="0.25">
      <c r="A505" t="s">
        <v>20</v>
      </c>
      <c r="B505" s="12">
        <v>42186.208333333328</v>
      </c>
      <c r="C505" t="s">
        <v>2034</v>
      </c>
    </row>
    <row r="506" spans="1:3" x14ac:dyDescent="0.25">
      <c r="A506" t="s">
        <v>14</v>
      </c>
      <c r="B506" s="12">
        <v>42142.208333333328</v>
      </c>
      <c r="C506" t="s">
        <v>2038</v>
      </c>
    </row>
    <row r="507" spans="1:3" x14ac:dyDescent="0.25">
      <c r="A507" t="s">
        <v>14</v>
      </c>
      <c r="B507" s="12">
        <v>41341.25</v>
      </c>
      <c r="C507" t="s">
        <v>2040</v>
      </c>
    </row>
    <row r="508" spans="1:3" x14ac:dyDescent="0.25">
      <c r="A508" t="s">
        <v>20</v>
      </c>
      <c r="B508" s="12">
        <v>43062.25</v>
      </c>
      <c r="C508" t="s">
        <v>2042</v>
      </c>
    </row>
    <row r="509" spans="1:3" x14ac:dyDescent="0.25">
      <c r="A509" t="s">
        <v>14</v>
      </c>
      <c r="B509" s="12">
        <v>41373.208333333336</v>
      </c>
      <c r="C509" t="s">
        <v>2041</v>
      </c>
    </row>
    <row r="510" spans="1:3" x14ac:dyDescent="0.25">
      <c r="A510" t="s">
        <v>20</v>
      </c>
      <c r="B510" s="12">
        <v>43310.208333333328</v>
      </c>
      <c r="C510" t="s">
        <v>2042</v>
      </c>
    </row>
    <row r="511" spans="1:3" x14ac:dyDescent="0.25">
      <c r="A511" t="s">
        <v>14</v>
      </c>
      <c r="B511" s="12">
        <v>41034.208333333336</v>
      </c>
      <c r="C511" t="s">
        <v>2042</v>
      </c>
    </row>
    <row r="512" spans="1:3" x14ac:dyDescent="0.25">
      <c r="A512" t="s">
        <v>20</v>
      </c>
      <c r="B512" s="12">
        <v>43251.208333333328</v>
      </c>
      <c r="C512" t="s">
        <v>2034</v>
      </c>
    </row>
    <row r="513" spans="1:3" x14ac:dyDescent="0.25">
      <c r="A513" t="s">
        <v>14</v>
      </c>
      <c r="B513" s="12">
        <v>43671.208333333328</v>
      </c>
      <c r="C513" t="s">
        <v>2042</v>
      </c>
    </row>
    <row r="514" spans="1:3" x14ac:dyDescent="0.25">
      <c r="A514" t="s">
        <v>20</v>
      </c>
      <c r="B514" s="12">
        <v>41825.208333333336</v>
      </c>
      <c r="C514" t="s">
        <v>2036</v>
      </c>
    </row>
    <row r="515" spans="1:3" x14ac:dyDescent="0.25">
      <c r="A515" t="s">
        <v>74</v>
      </c>
      <c r="B515" s="12">
        <v>40430.208333333336</v>
      </c>
      <c r="C515" t="s">
        <v>2034</v>
      </c>
    </row>
    <row r="516" spans="1:3" x14ac:dyDescent="0.25">
      <c r="A516" t="s">
        <v>74</v>
      </c>
      <c r="B516" s="12">
        <v>41614.25</v>
      </c>
      <c r="C516" t="s">
        <v>2038</v>
      </c>
    </row>
    <row r="517" spans="1:3" x14ac:dyDescent="0.25">
      <c r="A517" t="s">
        <v>14</v>
      </c>
      <c r="B517" s="12">
        <v>40900.25</v>
      </c>
      <c r="C517" t="s">
        <v>2042</v>
      </c>
    </row>
    <row r="518" spans="1:3" x14ac:dyDescent="0.25">
      <c r="A518" t="s">
        <v>14</v>
      </c>
      <c r="B518" s="12">
        <v>40396.208333333336</v>
      </c>
      <c r="C518" t="s">
        <v>2040</v>
      </c>
    </row>
    <row r="519" spans="1:3" x14ac:dyDescent="0.25">
      <c r="A519" t="s">
        <v>20</v>
      </c>
      <c r="B519" s="12">
        <v>42860.208333333328</v>
      </c>
      <c r="C519" t="s">
        <v>2035</v>
      </c>
    </row>
    <row r="520" spans="1:3" x14ac:dyDescent="0.25">
      <c r="A520" t="s">
        <v>14</v>
      </c>
      <c r="B520" s="12">
        <v>43154.25</v>
      </c>
      <c r="C520" t="s">
        <v>2034</v>
      </c>
    </row>
    <row r="521" spans="1:3" x14ac:dyDescent="0.25">
      <c r="A521" t="s">
        <v>20</v>
      </c>
      <c r="B521" s="12">
        <v>42012.25</v>
      </c>
      <c r="C521" t="s">
        <v>2038</v>
      </c>
    </row>
    <row r="522" spans="1:3" x14ac:dyDescent="0.25">
      <c r="A522" t="s">
        <v>20</v>
      </c>
      <c r="B522" s="12">
        <v>43574.208333333328</v>
      </c>
      <c r="C522" t="s">
        <v>2042</v>
      </c>
    </row>
    <row r="523" spans="1:3" x14ac:dyDescent="0.25">
      <c r="A523" t="s">
        <v>20</v>
      </c>
      <c r="B523" s="12">
        <v>42605.208333333328</v>
      </c>
      <c r="C523" t="s">
        <v>2034</v>
      </c>
    </row>
    <row r="524" spans="1:3" x14ac:dyDescent="0.25">
      <c r="A524" t="s">
        <v>14</v>
      </c>
      <c r="B524" s="12">
        <v>41093.208333333336</v>
      </c>
      <c r="C524" t="s">
        <v>2034</v>
      </c>
    </row>
    <row r="525" spans="1:3" x14ac:dyDescent="0.25">
      <c r="A525" t="s">
        <v>20</v>
      </c>
      <c r="B525" s="12">
        <v>40241.25</v>
      </c>
      <c r="C525" t="s">
        <v>2034</v>
      </c>
    </row>
    <row r="526" spans="1:3" x14ac:dyDescent="0.25">
      <c r="A526" t="s">
        <v>14</v>
      </c>
      <c r="B526" s="12">
        <v>40294.208333333336</v>
      </c>
      <c r="C526" t="s">
        <v>2042</v>
      </c>
    </row>
    <row r="527" spans="1:3" x14ac:dyDescent="0.25">
      <c r="A527" t="s">
        <v>14</v>
      </c>
      <c r="B527" s="12">
        <v>40505.25</v>
      </c>
      <c r="C527" t="s">
        <v>2041</v>
      </c>
    </row>
    <row r="528" spans="1:3" x14ac:dyDescent="0.25">
      <c r="A528" t="s">
        <v>20</v>
      </c>
      <c r="B528" s="12">
        <v>42364.25</v>
      </c>
      <c r="C528" t="s">
        <v>2042</v>
      </c>
    </row>
    <row r="529" spans="1:3" x14ac:dyDescent="0.25">
      <c r="A529" t="s">
        <v>14</v>
      </c>
      <c r="B529" s="12">
        <v>42405.25</v>
      </c>
      <c r="C529" t="s">
        <v>2034</v>
      </c>
    </row>
    <row r="530" spans="1:3" x14ac:dyDescent="0.25">
      <c r="A530" t="s">
        <v>14</v>
      </c>
      <c r="B530" s="12">
        <v>41601.25</v>
      </c>
      <c r="C530" t="s">
        <v>2038</v>
      </c>
    </row>
    <row r="531" spans="1:3" x14ac:dyDescent="0.25">
      <c r="A531" t="s">
        <v>14</v>
      </c>
      <c r="B531" s="12">
        <v>41769.208333333336</v>
      </c>
      <c r="C531" t="s">
        <v>2036</v>
      </c>
    </row>
    <row r="532" spans="1:3" x14ac:dyDescent="0.25">
      <c r="A532" t="s">
        <v>14</v>
      </c>
      <c r="B532" s="12">
        <v>40421.208333333336</v>
      </c>
      <c r="C532" t="s">
        <v>2040</v>
      </c>
    </row>
    <row r="533" spans="1:3" x14ac:dyDescent="0.25">
      <c r="A533" t="s">
        <v>47</v>
      </c>
      <c r="B533" s="12">
        <v>41589.25</v>
      </c>
      <c r="C533" t="s">
        <v>2036</v>
      </c>
    </row>
    <row r="534" spans="1:3" x14ac:dyDescent="0.25">
      <c r="A534" t="s">
        <v>20</v>
      </c>
      <c r="B534" s="12">
        <v>43125.25</v>
      </c>
      <c r="C534" t="s">
        <v>2042</v>
      </c>
    </row>
    <row r="535" spans="1:3" x14ac:dyDescent="0.25">
      <c r="A535" t="s">
        <v>20</v>
      </c>
      <c r="B535" s="12">
        <v>41479.208333333336</v>
      </c>
      <c r="C535" t="s">
        <v>2038</v>
      </c>
    </row>
    <row r="536" spans="1:3" x14ac:dyDescent="0.25">
      <c r="A536" t="s">
        <v>14</v>
      </c>
      <c r="B536" s="12">
        <v>43329.208333333328</v>
      </c>
      <c r="C536" t="s">
        <v>2034</v>
      </c>
    </row>
    <row r="537" spans="1:3" x14ac:dyDescent="0.25">
      <c r="A537" t="s">
        <v>20</v>
      </c>
      <c r="B537" s="12">
        <v>43259.208333333328</v>
      </c>
      <c r="C537" t="s">
        <v>2042</v>
      </c>
    </row>
    <row r="538" spans="1:3" x14ac:dyDescent="0.25">
      <c r="A538" t="s">
        <v>20</v>
      </c>
      <c r="B538" s="12">
        <v>40414.208333333336</v>
      </c>
      <c r="C538" t="s">
        <v>2040</v>
      </c>
    </row>
    <row r="539" spans="1:3" x14ac:dyDescent="0.25">
      <c r="A539" t="s">
        <v>20</v>
      </c>
      <c r="B539" s="12">
        <v>43342.208333333328</v>
      </c>
      <c r="C539" t="s">
        <v>2034</v>
      </c>
    </row>
    <row r="540" spans="1:3" x14ac:dyDescent="0.25">
      <c r="A540" t="s">
        <v>14</v>
      </c>
      <c r="B540" s="12">
        <v>41539.208333333336</v>
      </c>
      <c r="C540" t="s">
        <v>2036</v>
      </c>
    </row>
    <row r="541" spans="1:3" x14ac:dyDescent="0.25">
      <c r="A541" t="s">
        <v>14</v>
      </c>
      <c r="B541" s="12">
        <v>43647.208333333328</v>
      </c>
      <c r="C541" t="s">
        <v>2035</v>
      </c>
    </row>
    <row r="542" spans="1:3" x14ac:dyDescent="0.25">
      <c r="A542" t="s">
        <v>20</v>
      </c>
      <c r="B542" s="12">
        <v>43225.208333333328</v>
      </c>
      <c r="C542" t="s">
        <v>2039</v>
      </c>
    </row>
    <row r="543" spans="1:3" x14ac:dyDescent="0.25">
      <c r="A543" t="s">
        <v>14</v>
      </c>
      <c r="B543" s="12">
        <v>42165.208333333328</v>
      </c>
      <c r="C543" t="s">
        <v>2036</v>
      </c>
    </row>
    <row r="544" spans="1:3" x14ac:dyDescent="0.25">
      <c r="A544" t="s">
        <v>14</v>
      </c>
      <c r="B544" s="12">
        <v>42391.25</v>
      </c>
      <c r="C544" t="s">
        <v>2038</v>
      </c>
    </row>
    <row r="545" spans="1:3" x14ac:dyDescent="0.25">
      <c r="A545" t="s">
        <v>14</v>
      </c>
      <c r="B545" s="12">
        <v>41528.208333333336</v>
      </c>
      <c r="C545" t="s">
        <v>2036</v>
      </c>
    </row>
    <row r="546" spans="1:3" x14ac:dyDescent="0.25">
      <c r="A546" t="s">
        <v>20</v>
      </c>
      <c r="B546" s="12">
        <v>42377.25</v>
      </c>
      <c r="C546" t="s">
        <v>2038</v>
      </c>
    </row>
    <row r="547" spans="1:3" x14ac:dyDescent="0.25">
      <c r="A547" t="s">
        <v>14</v>
      </c>
      <c r="B547" s="12">
        <v>43824.25</v>
      </c>
      <c r="C547" t="s">
        <v>2042</v>
      </c>
    </row>
    <row r="548" spans="1:3" x14ac:dyDescent="0.25">
      <c r="A548" t="s">
        <v>20</v>
      </c>
      <c r="B548" s="12">
        <v>43360.208333333328</v>
      </c>
      <c r="C548" t="s">
        <v>2042</v>
      </c>
    </row>
    <row r="549" spans="1:3" x14ac:dyDescent="0.25">
      <c r="A549" t="s">
        <v>20</v>
      </c>
      <c r="B549" s="12">
        <v>42029.25</v>
      </c>
      <c r="C549" t="s">
        <v>2034</v>
      </c>
    </row>
    <row r="550" spans="1:3" x14ac:dyDescent="0.25">
      <c r="A550" t="s">
        <v>20</v>
      </c>
      <c r="B550" s="12">
        <v>42461.208333333328</v>
      </c>
      <c r="C550" t="s">
        <v>2042</v>
      </c>
    </row>
    <row r="551" spans="1:3" x14ac:dyDescent="0.25">
      <c r="A551" t="s">
        <v>20</v>
      </c>
      <c r="B551" s="12">
        <v>41422.208333333336</v>
      </c>
      <c r="C551" t="s">
        <v>2041</v>
      </c>
    </row>
    <row r="552" spans="1:3" x14ac:dyDescent="0.25">
      <c r="A552" t="s">
        <v>74</v>
      </c>
      <c r="B552" s="12">
        <v>40968.25</v>
      </c>
      <c r="C552" t="s">
        <v>2038</v>
      </c>
    </row>
    <row r="553" spans="1:3" x14ac:dyDescent="0.25">
      <c r="A553" t="s">
        <v>14</v>
      </c>
      <c r="B553" s="12">
        <v>41993.25</v>
      </c>
      <c r="C553" t="s">
        <v>2041</v>
      </c>
    </row>
    <row r="554" spans="1:3" x14ac:dyDescent="0.25">
      <c r="A554" t="s">
        <v>14</v>
      </c>
      <c r="B554" s="12">
        <v>42700.25</v>
      </c>
      <c r="C554" t="s">
        <v>2042</v>
      </c>
    </row>
    <row r="555" spans="1:3" x14ac:dyDescent="0.25">
      <c r="A555" t="s">
        <v>14</v>
      </c>
      <c r="B555" s="12">
        <v>40545.25</v>
      </c>
      <c r="C555" t="s">
        <v>2038</v>
      </c>
    </row>
    <row r="556" spans="1:3" x14ac:dyDescent="0.25">
      <c r="A556" t="s">
        <v>20</v>
      </c>
      <c r="B556" s="12">
        <v>42723.25</v>
      </c>
      <c r="C556" t="s">
        <v>2038</v>
      </c>
    </row>
    <row r="557" spans="1:3" x14ac:dyDescent="0.25">
      <c r="A557" t="s">
        <v>20</v>
      </c>
      <c r="B557" s="12">
        <v>41731.208333333336</v>
      </c>
      <c r="C557" t="s">
        <v>2038</v>
      </c>
    </row>
    <row r="558" spans="1:3" x14ac:dyDescent="0.25">
      <c r="A558" t="s">
        <v>20</v>
      </c>
      <c r="B558" s="12">
        <v>40792.208333333336</v>
      </c>
      <c r="C558" t="s">
        <v>2040</v>
      </c>
    </row>
    <row r="559" spans="1:3" x14ac:dyDescent="0.25">
      <c r="A559" t="s">
        <v>20</v>
      </c>
      <c r="B559" s="12">
        <v>42279.208333333328</v>
      </c>
      <c r="C559" t="s">
        <v>2034</v>
      </c>
    </row>
    <row r="560" spans="1:3" x14ac:dyDescent="0.25">
      <c r="A560" t="s">
        <v>20</v>
      </c>
      <c r="B560" s="12">
        <v>42424.25</v>
      </c>
      <c r="C560" t="s">
        <v>2042</v>
      </c>
    </row>
    <row r="561" spans="1:3" x14ac:dyDescent="0.25">
      <c r="A561" t="s">
        <v>20</v>
      </c>
      <c r="B561" s="12">
        <v>42584.208333333328</v>
      </c>
      <c r="C561" t="s">
        <v>2042</v>
      </c>
    </row>
    <row r="562" spans="1:3" x14ac:dyDescent="0.25">
      <c r="A562" t="s">
        <v>20</v>
      </c>
      <c r="B562" s="12">
        <v>40865.25</v>
      </c>
      <c r="C562" t="s">
        <v>2034</v>
      </c>
    </row>
    <row r="563" spans="1:3" x14ac:dyDescent="0.25">
      <c r="A563" t="s">
        <v>20</v>
      </c>
      <c r="B563" s="12">
        <v>40833.208333333336</v>
      </c>
      <c r="C563" t="s">
        <v>2042</v>
      </c>
    </row>
    <row r="564" spans="1:3" x14ac:dyDescent="0.25">
      <c r="A564" t="s">
        <v>14</v>
      </c>
      <c r="B564" s="12">
        <v>43536.208333333328</v>
      </c>
      <c r="C564" t="s">
        <v>2038</v>
      </c>
    </row>
    <row r="565" spans="1:3" x14ac:dyDescent="0.25">
      <c r="A565" t="s">
        <v>20</v>
      </c>
      <c r="B565" s="12">
        <v>43417.25</v>
      </c>
      <c r="C565" t="s">
        <v>2034</v>
      </c>
    </row>
    <row r="566" spans="1:3" x14ac:dyDescent="0.25">
      <c r="A566" t="s">
        <v>14</v>
      </c>
      <c r="B566" s="12">
        <v>42078.208333333328</v>
      </c>
      <c r="C566" t="s">
        <v>2042</v>
      </c>
    </row>
    <row r="567" spans="1:3" x14ac:dyDescent="0.25">
      <c r="A567" t="s">
        <v>20</v>
      </c>
      <c r="B567" s="12">
        <v>40862.25</v>
      </c>
      <c r="C567" t="s">
        <v>2042</v>
      </c>
    </row>
    <row r="568" spans="1:3" x14ac:dyDescent="0.25">
      <c r="A568" t="s">
        <v>14</v>
      </c>
      <c r="B568" s="12">
        <v>42424.25</v>
      </c>
      <c r="C568" t="s">
        <v>2038</v>
      </c>
    </row>
    <row r="569" spans="1:3" x14ac:dyDescent="0.25">
      <c r="A569" t="s">
        <v>20</v>
      </c>
      <c r="B569" s="12">
        <v>41830.208333333336</v>
      </c>
      <c r="C569" t="s">
        <v>2038</v>
      </c>
    </row>
    <row r="570" spans="1:3" x14ac:dyDescent="0.25">
      <c r="A570" t="s">
        <v>20</v>
      </c>
      <c r="B570" s="12">
        <v>40374.208333333336</v>
      </c>
      <c r="C570" t="s">
        <v>2042</v>
      </c>
    </row>
    <row r="571" spans="1:3" x14ac:dyDescent="0.25">
      <c r="A571" t="s">
        <v>20</v>
      </c>
      <c r="B571" s="12">
        <v>40554.25</v>
      </c>
      <c r="C571" t="s">
        <v>2034</v>
      </c>
    </row>
    <row r="572" spans="1:3" x14ac:dyDescent="0.25">
      <c r="A572" t="s">
        <v>20</v>
      </c>
      <c r="B572" s="12">
        <v>41993.25</v>
      </c>
      <c r="C572" t="s">
        <v>2038</v>
      </c>
    </row>
    <row r="573" spans="1:3" x14ac:dyDescent="0.25">
      <c r="A573" t="s">
        <v>14</v>
      </c>
      <c r="B573" s="12">
        <v>42174.208333333328</v>
      </c>
      <c r="C573" t="s">
        <v>2034</v>
      </c>
    </row>
    <row r="574" spans="1:3" x14ac:dyDescent="0.25">
      <c r="A574" t="s">
        <v>74</v>
      </c>
      <c r="B574" s="12">
        <v>42275.208333333328</v>
      </c>
      <c r="C574" t="s">
        <v>2038</v>
      </c>
    </row>
    <row r="575" spans="1:3" x14ac:dyDescent="0.25">
      <c r="A575" t="s">
        <v>20</v>
      </c>
      <c r="B575" s="12">
        <v>41761.208333333336</v>
      </c>
      <c r="C575" t="s">
        <v>2037</v>
      </c>
    </row>
    <row r="576" spans="1:3" x14ac:dyDescent="0.25">
      <c r="A576" t="s">
        <v>20</v>
      </c>
      <c r="B576" s="12">
        <v>43806.25</v>
      </c>
      <c r="C576" t="s">
        <v>2035</v>
      </c>
    </row>
    <row r="577" spans="1:3" x14ac:dyDescent="0.25">
      <c r="A577" t="s">
        <v>14</v>
      </c>
      <c r="B577" s="12">
        <v>41779.208333333336</v>
      </c>
      <c r="C577" t="s">
        <v>2042</v>
      </c>
    </row>
    <row r="578" spans="1:3" x14ac:dyDescent="0.25">
      <c r="A578" t="s">
        <v>14</v>
      </c>
      <c r="B578" s="12">
        <v>43040.208333333328</v>
      </c>
      <c r="C578" t="s">
        <v>2042</v>
      </c>
    </row>
    <row r="579" spans="1:3" x14ac:dyDescent="0.25">
      <c r="A579" t="s">
        <v>74</v>
      </c>
      <c r="B579" s="12">
        <v>40613.25</v>
      </c>
      <c r="C579" t="s">
        <v>2038</v>
      </c>
    </row>
    <row r="580" spans="1:3" x14ac:dyDescent="0.25">
      <c r="A580" t="s">
        <v>14</v>
      </c>
      <c r="B580" s="12">
        <v>40878.25</v>
      </c>
      <c r="C580" t="s">
        <v>2034</v>
      </c>
    </row>
    <row r="581" spans="1:3" x14ac:dyDescent="0.25">
      <c r="A581" t="s">
        <v>20</v>
      </c>
      <c r="B581" s="12">
        <v>40762.208333333336</v>
      </c>
      <c r="C581" t="s">
        <v>2038</v>
      </c>
    </row>
    <row r="582" spans="1:3" x14ac:dyDescent="0.25">
      <c r="A582" t="s">
        <v>20</v>
      </c>
      <c r="B582" s="12">
        <v>41696.25</v>
      </c>
      <c r="C582" t="s">
        <v>2042</v>
      </c>
    </row>
    <row r="583" spans="1:3" x14ac:dyDescent="0.25">
      <c r="A583" t="s">
        <v>14</v>
      </c>
      <c r="B583" s="12">
        <v>40662.208333333336</v>
      </c>
      <c r="C583" t="s">
        <v>2041</v>
      </c>
    </row>
    <row r="584" spans="1:3" x14ac:dyDescent="0.25">
      <c r="A584" t="s">
        <v>14</v>
      </c>
      <c r="B584" s="12">
        <v>42165.208333333328</v>
      </c>
      <c r="C584" t="s">
        <v>2036</v>
      </c>
    </row>
    <row r="585" spans="1:3" x14ac:dyDescent="0.25">
      <c r="A585" t="s">
        <v>20</v>
      </c>
      <c r="B585" s="12">
        <v>40959.25</v>
      </c>
      <c r="C585" t="s">
        <v>2034</v>
      </c>
    </row>
    <row r="586" spans="1:3" x14ac:dyDescent="0.25">
      <c r="A586" t="s">
        <v>20</v>
      </c>
      <c r="B586" s="12">
        <v>41024.208333333336</v>
      </c>
      <c r="C586" t="s">
        <v>2041</v>
      </c>
    </row>
    <row r="587" spans="1:3" x14ac:dyDescent="0.25">
      <c r="A587" t="s">
        <v>20</v>
      </c>
      <c r="B587" s="12">
        <v>40255.208333333336</v>
      </c>
      <c r="C587" t="s">
        <v>2040</v>
      </c>
    </row>
    <row r="588" spans="1:3" x14ac:dyDescent="0.25">
      <c r="A588" t="s">
        <v>20</v>
      </c>
      <c r="B588" s="12">
        <v>40499.25</v>
      </c>
      <c r="C588" t="s">
        <v>2038</v>
      </c>
    </row>
    <row r="589" spans="1:3" x14ac:dyDescent="0.25">
      <c r="A589" t="s">
        <v>14</v>
      </c>
      <c r="B589" s="12">
        <v>43484.25</v>
      </c>
      <c r="C589" t="s">
        <v>2035</v>
      </c>
    </row>
    <row r="590" spans="1:3" x14ac:dyDescent="0.25">
      <c r="A590" t="s">
        <v>14</v>
      </c>
      <c r="B590" s="12">
        <v>40262.208333333336</v>
      </c>
      <c r="C590" t="s">
        <v>2042</v>
      </c>
    </row>
    <row r="591" spans="1:3" x14ac:dyDescent="0.25">
      <c r="A591" t="s">
        <v>14</v>
      </c>
      <c r="B591" s="12">
        <v>42190.208333333328</v>
      </c>
      <c r="C591" t="s">
        <v>2034</v>
      </c>
    </row>
    <row r="592" spans="1:3" x14ac:dyDescent="0.25">
      <c r="A592" t="s">
        <v>14</v>
      </c>
      <c r="B592" s="12">
        <v>41994.25</v>
      </c>
      <c r="C592" t="s">
        <v>2040</v>
      </c>
    </row>
    <row r="593" spans="1:3" x14ac:dyDescent="0.25">
      <c r="A593" t="s">
        <v>20</v>
      </c>
      <c r="B593" s="12">
        <v>40373.208333333336</v>
      </c>
      <c r="C593" t="s">
        <v>2036</v>
      </c>
    </row>
    <row r="594" spans="1:3" x14ac:dyDescent="0.25">
      <c r="A594" t="s">
        <v>14</v>
      </c>
      <c r="B594" s="12">
        <v>41789.208333333336</v>
      </c>
      <c r="C594" t="s">
        <v>2042</v>
      </c>
    </row>
    <row r="595" spans="1:3" x14ac:dyDescent="0.25">
      <c r="A595" t="s">
        <v>20</v>
      </c>
      <c r="B595" s="12">
        <v>41724.208333333336</v>
      </c>
      <c r="C595" t="s">
        <v>2034</v>
      </c>
    </row>
    <row r="596" spans="1:3" x14ac:dyDescent="0.25">
      <c r="A596" t="s">
        <v>14</v>
      </c>
      <c r="B596" s="12">
        <v>42548.208333333328</v>
      </c>
      <c r="C596" t="s">
        <v>2042</v>
      </c>
    </row>
    <row r="597" spans="1:3" x14ac:dyDescent="0.25">
      <c r="A597" t="s">
        <v>20</v>
      </c>
      <c r="B597" s="12">
        <v>40253.208333333336</v>
      </c>
      <c r="C597" t="s">
        <v>2042</v>
      </c>
    </row>
    <row r="598" spans="1:3" x14ac:dyDescent="0.25">
      <c r="A598" t="s">
        <v>14</v>
      </c>
      <c r="B598" s="12">
        <v>42434.25</v>
      </c>
      <c r="C598" t="s">
        <v>2034</v>
      </c>
    </row>
    <row r="599" spans="1:3" x14ac:dyDescent="0.25">
      <c r="A599" t="s">
        <v>20</v>
      </c>
      <c r="B599" s="12">
        <v>43786.25</v>
      </c>
      <c r="C599" t="s">
        <v>2042</v>
      </c>
    </row>
    <row r="600" spans="1:3" x14ac:dyDescent="0.25">
      <c r="A600" t="s">
        <v>20</v>
      </c>
      <c r="B600" s="12">
        <v>40344.208333333336</v>
      </c>
      <c r="C600" t="s">
        <v>2038</v>
      </c>
    </row>
    <row r="601" spans="1:3" x14ac:dyDescent="0.25">
      <c r="A601" t="s">
        <v>14</v>
      </c>
      <c r="B601" s="12">
        <v>42047.25</v>
      </c>
      <c r="C601" t="s">
        <v>2034</v>
      </c>
    </row>
    <row r="602" spans="1:3" x14ac:dyDescent="0.25">
      <c r="A602" t="s">
        <v>14</v>
      </c>
      <c r="B602" s="12">
        <v>41485.208333333336</v>
      </c>
      <c r="C602" t="s">
        <v>2035</v>
      </c>
    </row>
    <row r="603" spans="1:3" x14ac:dyDescent="0.25">
      <c r="A603" t="s">
        <v>20</v>
      </c>
      <c r="B603" s="12">
        <v>41789.208333333336</v>
      </c>
      <c r="C603" t="s">
        <v>2041</v>
      </c>
    </row>
    <row r="604" spans="1:3" x14ac:dyDescent="0.25">
      <c r="A604" t="s">
        <v>20</v>
      </c>
      <c r="B604" s="12">
        <v>42160.208333333328</v>
      </c>
      <c r="C604" t="s">
        <v>2042</v>
      </c>
    </row>
    <row r="605" spans="1:3" x14ac:dyDescent="0.25">
      <c r="A605" t="s">
        <v>20</v>
      </c>
      <c r="B605" s="12">
        <v>43573.208333333328</v>
      </c>
      <c r="C605" t="s">
        <v>2042</v>
      </c>
    </row>
    <row r="606" spans="1:3" x14ac:dyDescent="0.25">
      <c r="A606" t="s">
        <v>20</v>
      </c>
      <c r="B606" s="12">
        <v>40565.25</v>
      </c>
      <c r="C606" t="s">
        <v>2042</v>
      </c>
    </row>
    <row r="607" spans="1:3" x14ac:dyDescent="0.25">
      <c r="A607" t="s">
        <v>20</v>
      </c>
      <c r="B607" s="12">
        <v>42280.208333333328</v>
      </c>
      <c r="C607" t="s">
        <v>2040</v>
      </c>
    </row>
    <row r="608" spans="1:3" x14ac:dyDescent="0.25">
      <c r="A608" t="s">
        <v>20</v>
      </c>
      <c r="B608" s="12">
        <v>42436.25</v>
      </c>
      <c r="C608" t="s">
        <v>2038</v>
      </c>
    </row>
    <row r="609" spans="1:3" x14ac:dyDescent="0.25">
      <c r="A609" t="s">
        <v>20</v>
      </c>
      <c r="B609" s="12">
        <v>41721.208333333336</v>
      </c>
      <c r="C609" t="s">
        <v>2035</v>
      </c>
    </row>
    <row r="610" spans="1:3" x14ac:dyDescent="0.25">
      <c r="A610" t="s">
        <v>20</v>
      </c>
      <c r="B610" s="12">
        <v>43530.25</v>
      </c>
      <c r="C610" t="s">
        <v>2038</v>
      </c>
    </row>
    <row r="611" spans="1:3" x14ac:dyDescent="0.25">
      <c r="A611" t="s">
        <v>20</v>
      </c>
      <c r="B611" s="12">
        <v>43481.25</v>
      </c>
      <c r="C611" t="s">
        <v>2034</v>
      </c>
    </row>
    <row r="612" spans="1:3" x14ac:dyDescent="0.25">
      <c r="A612" t="s">
        <v>20</v>
      </c>
      <c r="B612" s="12">
        <v>41259.25</v>
      </c>
      <c r="C612" t="s">
        <v>2042</v>
      </c>
    </row>
    <row r="613" spans="1:3" x14ac:dyDescent="0.25">
      <c r="A613" t="s">
        <v>74</v>
      </c>
      <c r="B613" s="12">
        <v>41480.208333333336</v>
      </c>
      <c r="C613" t="s">
        <v>2042</v>
      </c>
    </row>
    <row r="614" spans="1:3" x14ac:dyDescent="0.25">
      <c r="A614" t="s">
        <v>20</v>
      </c>
      <c r="B614" s="12">
        <v>40474.208333333336</v>
      </c>
      <c r="C614" t="s">
        <v>2038</v>
      </c>
    </row>
    <row r="615" spans="1:3" x14ac:dyDescent="0.25">
      <c r="A615" t="s">
        <v>20</v>
      </c>
      <c r="B615" s="12">
        <v>42973.208333333328</v>
      </c>
      <c r="C615" t="s">
        <v>2042</v>
      </c>
    </row>
    <row r="616" spans="1:3" x14ac:dyDescent="0.25">
      <c r="A616" t="s">
        <v>20</v>
      </c>
      <c r="B616" s="12">
        <v>42746.25</v>
      </c>
      <c r="C616" t="s">
        <v>2042</v>
      </c>
    </row>
    <row r="617" spans="1:3" x14ac:dyDescent="0.25">
      <c r="A617" t="s">
        <v>20</v>
      </c>
      <c r="B617" s="12">
        <v>42489.208333333328</v>
      </c>
      <c r="C617" t="s">
        <v>2042</v>
      </c>
    </row>
    <row r="618" spans="1:3" x14ac:dyDescent="0.25">
      <c r="A618" t="s">
        <v>20</v>
      </c>
      <c r="B618" s="12">
        <v>41537.208333333336</v>
      </c>
      <c r="C618" t="s">
        <v>2038</v>
      </c>
    </row>
    <row r="619" spans="1:3" x14ac:dyDescent="0.25">
      <c r="A619" t="s">
        <v>20</v>
      </c>
      <c r="B619" s="12">
        <v>41794.208333333336</v>
      </c>
      <c r="C619" t="s">
        <v>2042</v>
      </c>
    </row>
    <row r="620" spans="1:3" x14ac:dyDescent="0.25">
      <c r="A620" t="s">
        <v>14</v>
      </c>
      <c r="B620" s="12">
        <v>41396.208333333336</v>
      </c>
      <c r="C620" t="s">
        <v>2040</v>
      </c>
    </row>
    <row r="621" spans="1:3" x14ac:dyDescent="0.25">
      <c r="A621" t="s">
        <v>14</v>
      </c>
      <c r="B621" s="12">
        <v>40669.208333333336</v>
      </c>
      <c r="C621" t="s">
        <v>2042</v>
      </c>
    </row>
    <row r="622" spans="1:3" x14ac:dyDescent="0.25">
      <c r="A622" t="s">
        <v>20</v>
      </c>
      <c r="B622" s="12">
        <v>42559.208333333328</v>
      </c>
      <c r="C622" t="s">
        <v>2039</v>
      </c>
    </row>
    <row r="623" spans="1:3" x14ac:dyDescent="0.25">
      <c r="A623" t="s">
        <v>20</v>
      </c>
      <c r="B623" s="12">
        <v>42626.208333333328</v>
      </c>
      <c r="C623" t="s">
        <v>2042</v>
      </c>
    </row>
    <row r="624" spans="1:3" x14ac:dyDescent="0.25">
      <c r="A624" t="s">
        <v>14</v>
      </c>
      <c r="B624" s="12">
        <v>43205.208333333328</v>
      </c>
      <c r="C624" t="s">
        <v>2038</v>
      </c>
    </row>
    <row r="625" spans="1:3" x14ac:dyDescent="0.25">
      <c r="A625" t="s">
        <v>20</v>
      </c>
      <c r="B625" s="12">
        <v>42201.208333333328</v>
      </c>
      <c r="C625" t="s">
        <v>2042</v>
      </c>
    </row>
    <row r="626" spans="1:3" x14ac:dyDescent="0.25">
      <c r="A626" t="s">
        <v>20</v>
      </c>
      <c r="B626" s="12">
        <v>42029.25</v>
      </c>
      <c r="C626" t="s">
        <v>2039</v>
      </c>
    </row>
    <row r="627" spans="1:3" x14ac:dyDescent="0.25">
      <c r="A627" t="s">
        <v>14</v>
      </c>
      <c r="B627" s="12">
        <v>43857.25</v>
      </c>
      <c r="C627" t="s">
        <v>2042</v>
      </c>
    </row>
    <row r="628" spans="1:3" x14ac:dyDescent="0.25">
      <c r="A628" t="s">
        <v>20</v>
      </c>
      <c r="B628" s="12">
        <v>40449.208333333336</v>
      </c>
      <c r="C628" t="s">
        <v>2042</v>
      </c>
    </row>
    <row r="629" spans="1:3" x14ac:dyDescent="0.25">
      <c r="A629" t="s">
        <v>20</v>
      </c>
      <c r="B629" s="12">
        <v>40345.208333333336</v>
      </c>
      <c r="C629" t="s">
        <v>2035</v>
      </c>
    </row>
    <row r="630" spans="1:3" x14ac:dyDescent="0.25">
      <c r="A630" t="s">
        <v>20</v>
      </c>
      <c r="B630" s="12">
        <v>40455.208333333336</v>
      </c>
      <c r="C630" t="s">
        <v>2038</v>
      </c>
    </row>
    <row r="631" spans="1:3" x14ac:dyDescent="0.25">
      <c r="A631" t="s">
        <v>14</v>
      </c>
      <c r="B631" s="12">
        <v>42557.208333333328</v>
      </c>
      <c r="C631" t="s">
        <v>2042</v>
      </c>
    </row>
    <row r="632" spans="1:3" x14ac:dyDescent="0.25">
      <c r="A632" t="s">
        <v>74</v>
      </c>
      <c r="B632" s="12">
        <v>43586.208333333328</v>
      </c>
      <c r="C632" t="s">
        <v>2042</v>
      </c>
    </row>
    <row r="633" spans="1:3" x14ac:dyDescent="0.25">
      <c r="A633" t="s">
        <v>20</v>
      </c>
      <c r="B633" s="12">
        <v>43550.208333333328</v>
      </c>
      <c r="C633" t="s">
        <v>2042</v>
      </c>
    </row>
    <row r="634" spans="1:3" x14ac:dyDescent="0.25">
      <c r="A634" t="s">
        <v>47</v>
      </c>
      <c r="B634" s="12">
        <v>41945.208333333336</v>
      </c>
      <c r="C634" t="s">
        <v>2042</v>
      </c>
    </row>
    <row r="635" spans="1:3" x14ac:dyDescent="0.25">
      <c r="A635" t="s">
        <v>14</v>
      </c>
      <c r="B635" s="12">
        <v>42315.25</v>
      </c>
      <c r="C635" t="s">
        <v>2034</v>
      </c>
    </row>
    <row r="636" spans="1:3" x14ac:dyDescent="0.25">
      <c r="A636" t="s">
        <v>74</v>
      </c>
      <c r="B636" s="12">
        <v>42819.208333333328</v>
      </c>
      <c r="C636" t="s">
        <v>2034</v>
      </c>
    </row>
    <row r="637" spans="1:3" x14ac:dyDescent="0.25">
      <c r="A637" t="s">
        <v>20</v>
      </c>
      <c r="B637" s="12">
        <v>41314.25</v>
      </c>
      <c r="C637" t="s">
        <v>2034</v>
      </c>
    </row>
    <row r="638" spans="1:3" x14ac:dyDescent="0.25">
      <c r="A638" t="s">
        <v>14</v>
      </c>
      <c r="B638" s="12">
        <v>40926.25</v>
      </c>
      <c r="C638" t="s">
        <v>2034</v>
      </c>
    </row>
    <row r="639" spans="1:3" x14ac:dyDescent="0.25">
      <c r="A639" t="s">
        <v>14</v>
      </c>
      <c r="B639" s="12">
        <v>42688.25</v>
      </c>
      <c r="C639" t="s">
        <v>2042</v>
      </c>
    </row>
    <row r="640" spans="1:3" x14ac:dyDescent="0.25">
      <c r="A640" t="s">
        <v>14</v>
      </c>
      <c r="B640" s="12">
        <v>40386.208333333336</v>
      </c>
      <c r="C640" t="s">
        <v>2042</v>
      </c>
    </row>
    <row r="641" spans="1:3" x14ac:dyDescent="0.25">
      <c r="A641" t="s">
        <v>47</v>
      </c>
      <c r="B641" s="12">
        <v>43309.208333333328</v>
      </c>
      <c r="C641" t="s">
        <v>2034</v>
      </c>
    </row>
    <row r="642" spans="1:3" x14ac:dyDescent="0.25">
      <c r="A642" t="s">
        <v>14</v>
      </c>
      <c r="B642" s="12">
        <v>42387.25</v>
      </c>
      <c r="C642" t="s">
        <v>2042</v>
      </c>
    </row>
    <row r="643" spans="1:3" x14ac:dyDescent="0.25">
      <c r="A643" t="s">
        <v>20</v>
      </c>
      <c r="B643" s="12">
        <v>42786.25</v>
      </c>
      <c r="C643" t="s">
        <v>2042</v>
      </c>
    </row>
    <row r="644" spans="1:3" x14ac:dyDescent="0.25">
      <c r="A644" t="s">
        <v>20</v>
      </c>
      <c r="B644" s="12">
        <v>43451.25</v>
      </c>
      <c r="C644" t="s">
        <v>2041</v>
      </c>
    </row>
    <row r="645" spans="1:3" x14ac:dyDescent="0.25">
      <c r="A645" t="s">
        <v>20</v>
      </c>
      <c r="B645" s="12">
        <v>42795.25</v>
      </c>
      <c r="C645" t="s">
        <v>2042</v>
      </c>
    </row>
    <row r="646" spans="1:3" x14ac:dyDescent="0.25">
      <c r="A646" t="s">
        <v>14</v>
      </c>
      <c r="B646" s="12">
        <v>43452.25</v>
      </c>
      <c r="C646" t="s">
        <v>2042</v>
      </c>
    </row>
    <row r="647" spans="1:3" x14ac:dyDescent="0.25">
      <c r="A647" t="s">
        <v>14</v>
      </c>
      <c r="B647" s="12">
        <v>43369.208333333328</v>
      </c>
      <c r="C647" t="s">
        <v>2038</v>
      </c>
    </row>
    <row r="648" spans="1:3" x14ac:dyDescent="0.25">
      <c r="A648" t="s">
        <v>14</v>
      </c>
      <c r="B648" s="12">
        <v>41346.208333333336</v>
      </c>
      <c r="C648" t="s">
        <v>2036</v>
      </c>
    </row>
    <row r="649" spans="1:3" x14ac:dyDescent="0.25">
      <c r="A649" t="s">
        <v>14</v>
      </c>
      <c r="B649" s="12">
        <v>43199.208333333328</v>
      </c>
      <c r="C649" t="s">
        <v>2040</v>
      </c>
    </row>
    <row r="650" spans="1:3" x14ac:dyDescent="0.25">
      <c r="A650" t="s">
        <v>74</v>
      </c>
      <c r="B650" s="12">
        <v>42922.208333333328</v>
      </c>
      <c r="C650" t="s">
        <v>2035</v>
      </c>
    </row>
    <row r="651" spans="1:3" x14ac:dyDescent="0.25">
      <c r="A651" t="s">
        <v>14</v>
      </c>
      <c r="B651" s="12">
        <v>40471.208333333336</v>
      </c>
      <c r="C651" t="s">
        <v>2042</v>
      </c>
    </row>
    <row r="652" spans="1:3" x14ac:dyDescent="0.25">
      <c r="A652" t="s">
        <v>14</v>
      </c>
      <c r="B652" s="12">
        <v>41828.208333333336</v>
      </c>
      <c r="C652" t="s">
        <v>2038</v>
      </c>
    </row>
    <row r="653" spans="1:3" x14ac:dyDescent="0.25">
      <c r="A653" t="s">
        <v>14</v>
      </c>
      <c r="B653" s="12">
        <v>41692.25</v>
      </c>
      <c r="C653" t="s">
        <v>2034</v>
      </c>
    </row>
    <row r="654" spans="1:3" x14ac:dyDescent="0.25">
      <c r="A654" t="s">
        <v>20</v>
      </c>
      <c r="B654" s="12">
        <v>42587.208333333328</v>
      </c>
      <c r="C654" t="s">
        <v>2041</v>
      </c>
    </row>
    <row r="655" spans="1:3" x14ac:dyDescent="0.25">
      <c r="A655" t="s">
        <v>20</v>
      </c>
      <c r="B655" s="12">
        <v>42468.208333333328</v>
      </c>
      <c r="C655" t="s">
        <v>2041</v>
      </c>
    </row>
    <row r="656" spans="1:3" x14ac:dyDescent="0.25">
      <c r="A656" t="s">
        <v>20</v>
      </c>
      <c r="B656" s="12">
        <v>42240.208333333328</v>
      </c>
      <c r="C656" t="s">
        <v>2038</v>
      </c>
    </row>
    <row r="657" spans="1:3" x14ac:dyDescent="0.25">
      <c r="A657" t="s">
        <v>20</v>
      </c>
      <c r="B657" s="12">
        <v>42796.25</v>
      </c>
      <c r="C657" t="s">
        <v>2039</v>
      </c>
    </row>
    <row r="658" spans="1:3" x14ac:dyDescent="0.25">
      <c r="A658" t="s">
        <v>14</v>
      </c>
      <c r="B658" s="12">
        <v>43097.25</v>
      </c>
      <c r="C658" t="s">
        <v>2035</v>
      </c>
    </row>
    <row r="659" spans="1:3" x14ac:dyDescent="0.25">
      <c r="A659" t="s">
        <v>14</v>
      </c>
      <c r="B659" s="12">
        <v>43096.25</v>
      </c>
      <c r="C659" t="s">
        <v>2034</v>
      </c>
    </row>
    <row r="660" spans="1:3" x14ac:dyDescent="0.25">
      <c r="A660" t="s">
        <v>74</v>
      </c>
      <c r="B660" s="12">
        <v>42246.208333333328</v>
      </c>
      <c r="C660" t="s">
        <v>2038</v>
      </c>
    </row>
    <row r="661" spans="1:3" x14ac:dyDescent="0.25">
      <c r="A661" t="s">
        <v>14</v>
      </c>
      <c r="B661" s="12">
        <v>40570.25</v>
      </c>
      <c r="C661" t="s">
        <v>2034</v>
      </c>
    </row>
    <row r="662" spans="1:3" x14ac:dyDescent="0.25">
      <c r="A662" t="s">
        <v>14</v>
      </c>
      <c r="B662" s="12">
        <v>42237.208333333328</v>
      </c>
      <c r="C662" t="s">
        <v>2042</v>
      </c>
    </row>
    <row r="663" spans="1:3" x14ac:dyDescent="0.25">
      <c r="A663" t="s">
        <v>14</v>
      </c>
      <c r="B663" s="12">
        <v>40996.208333333336</v>
      </c>
      <c r="C663" t="s">
        <v>2038</v>
      </c>
    </row>
    <row r="664" spans="1:3" x14ac:dyDescent="0.25">
      <c r="A664" t="s">
        <v>14</v>
      </c>
      <c r="B664" s="12">
        <v>43443.25</v>
      </c>
      <c r="C664" t="s">
        <v>2042</v>
      </c>
    </row>
    <row r="665" spans="1:3" x14ac:dyDescent="0.25">
      <c r="A665" t="s">
        <v>14</v>
      </c>
      <c r="B665" s="12">
        <v>40458.208333333336</v>
      </c>
      <c r="C665" t="s">
        <v>2042</v>
      </c>
    </row>
    <row r="666" spans="1:3" x14ac:dyDescent="0.25">
      <c r="A666" t="s">
        <v>14</v>
      </c>
      <c r="B666" s="12">
        <v>40959.25</v>
      </c>
      <c r="C666" t="s">
        <v>2038</v>
      </c>
    </row>
    <row r="667" spans="1:3" x14ac:dyDescent="0.25">
      <c r="A667" t="s">
        <v>20</v>
      </c>
      <c r="B667" s="12">
        <v>40733.208333333336</v>
      </c>
      <c r="C667" t="s">
        <v>2034</v>
      </c>
    </row>
    <row r="668" spans="1:3" x14ac:dyDescent="0.25">
      <c r="A668" t="s">
        <v>74</v>
      </c>
      <c r="B668" s="12">
        <v>41516.208333333336</v>
      </c>
      <c r="C668" t="s">
        <v>2042</v>
      </c>
    </row>
    <row r="669" spans="1:3" x14ac:dyDescent="0.25">
      <c r="A669" t="s">
        <v>20</v>
      </c>
      <c r="B669" s="12">
        <v>41892.208333333336</v>
      </c>
      <c r="C669" t="s">
        <v>2037</v>
      </c>
    </row>
    <row r="670" spans="1:3" x14ac:dyDescent="0.25">
      <c r="A670" t="s">
        <v>14</v>
      </c>
      <c r="B670" s="12">
        <v>41122.208333333336</v>
      </c>
      <c r="C670" t="s">
        <v>2042</v>
      </c>
    </row>
    <row r="671" spans="1:3" x14ac:dyDescent="0.25">
      <c r="A671" t="s">
        <v>20</v>
      </c>
      <c r="B671" s="12">
        <v>42912.208333333328</v>
      </c>
      <c r="C671" t="s">
        <v>2042</v>
      </c>
    </row>
    <row r="672" spans="1:3" x14ac:dyDescent="0.25">
      <c r="A672" t="s">
        <v>20</v>
      </c>
      <c r="B672" s="12">
        <v>42425.25</v>
      </c>
      <c r="C672" t="s">
        <v>2038</v>
      </c>
    </row>
    <row r="673" spans="1:3" x14ac:dyDescent="0.25">
      <c r="A673" t="s">
        <v>20</v>
      </c>
      <c r="B673" s="12">
        <v>40390.208333333336</v>
      </c>
      <c r="C673" t="s">
        <v>2042</v>
      </c>
    </row>
    <row r="674" spans="1:3" x14ac:dyDescent="0.25">
      <c r="A674" t="s">
        <v>14</v>
      </c>
      <c r="B674" s="12">
        <v>43180.208333333328</v>
      </c>
      <c r="C674" t="s">
        <v>2042</v>
      </c>
    </row>
    <row r="675" spans="1:3" x14ac:dyDescent="0.25">
      <c r="A675" t="s">
        <v>14</v>
      </c>
      <c r="B675" s="12">
        <v>42475.208333333328</v>
      </c>
      <c r="C675" t="s">
        <v>2038</v>
      </c>
    </row>
    <row r="676" spans="1:3" x14ac:dyDescent="0.25">
      <c r="A676" t="s">
        <v>74</v>
      </c>
      <c r="B676" s="12">
        <v>40774.208333333336</v>
      </c>
      <c r="C676" t="s">
        <v>2039</v>
      </c>
    </row>
    <row r="677" spans="1:3" x14ac:dyDescent="0.25">
      <c r="A677" t="s">
        <v>20</v>
      </c>
      <c r="B677" s="12">
        <v>43719.208333333328</v>
      </c>
      <c r="C677" t="s">
        <v>2037</v>
      </c>
    </row>
    <row r="678" spans="1:3" x14ac:dyDescent="0.25">
      <c r="A678" t="s">
        <v>20</v>
      </c>
      <c r="B678" s="12">
        <v>41178.208333333336</v>
      </c>
      <c r="C678" t="s">
        <v>2039</v>
      </c>
    </row>
    <row r="679" spans="1:3" x14ac:dyDescent="0.25">
      <c r="A679" t="s">
        <v>14</v>
      </c>
      <c r="B679" s="12">
        <v>42561.208333333328</v>
      </c>
      <c r="C679" t="s">
        <v>2040</v>
      </c>
    </row>
    <row r="680" spans="1:3" x14ac:dyDescent="0.25">
      <c r="A680" t="s">
        <v>74</v>
      </c>
      <c r="B680" s="12">
        <v>43484.25</v>
      </c>
      <c r="C680" t="s">
        <v>2034</v>
      </c>
    </row>
    <row r="681" spans="1:3" x14ac:dyDescent="0.25">
      <c r="A681" t="s">
        <v>20</v>
      </c>
      <c r="B681" s="12">
        <v>43756.208333333328</v>
      </c>
      <c r="C681" t="s">
        <v>2035</v>
      </c>
    </row>
    <row r="682" spans="1:3" x14ac:dyDescent="0.25">
      <c r="A682" t="s">
        <v>14</v>
      </c>
      <c r="B682" s="12">
        <v>43813.25</v>
      </c>
      <c r="C682" t="s">
        <v>2036</v>
      </c>
    </row>
    <row r="683" spans="1:3" x14ac:dyDescent="0.25">
      <c r="A683" t="s">
        <v>14</v>
      </c>
      <c r="B683" s="12">
        <v>40898.25</v>
      </c>
      <c r="C683" t="s">
        <v>2042</v>
      </c>
    </row>
    <row r="684" spans="1:3" x14ac:dyDescent="0.25">
      <c r="A684" t="s">
        <v>20</v>
      </c>
      <c r="B684" s="12">
        <v>41619.25</v>
      </c>
      <c r="C684" t="s">
        <v>2042</v>
      </c>
    </row>
    <row r="685" spans="1:3" x14ac:dyDescent="0.25">
      <c r="A685" t="s">
        <v>20</v>
      </c>
      <c r="B685" s="12">
        <v>43359.208333333328</v>
      </c>
      <c r="C685" t="s">
        <v>2042</v>
      </c>
    </row>
    <row r="686" spans="1:3" x14ac:dyDescent="0.25">
      <c r="A686" t="s">
        <v>20</v>
      </c>
      <c r="B686" s="12">
        <v>40358.208333333336</v>
      </c>
      <c r="C686" t="s">
        <v>2040</v>
      </c>
    </row>
    <row r="687" spans="1:3" x14ac:dyDescent="0.25">
      <c r="A687" t="s">
        <v>14</v>
      </c>
      <c r="B687" s="12">
        <v>42239.208333333328</v>
      </c>
      <c r="C687" t="s">
        <v>2042</v>
      </c>
    </row>
    <row r="688" spans="1:3" x14ac:dyDescent="0.25">
      <c r="A688" t="s">
        <v>20</v>
      </c>
      <c r="B688" s="12">
        <v>43186.208333333328</v>
      </c>
      <c r="C688" t="s">
        <v>2041</v>
      </c>
    </row>
    <row r="689" spans="1:3" x14ac:dyDescent="0.25">
      <c r="A689" t="s">
        <v>20</v>
      </c>
      <c r="B689" s="12">
        <v>42806.25</v>
      </c>
      <c r="C689" t="s">
        <v>2042</v>
      </c>
    </row>
    <row r="690" spans="1:3" x14ac:dyDescent="0.25">
      <c r="A690" t="s">
        <v>20</v>
      </c>
      <c r="B690" s="12">
        <v>43475.25</v>
      </c>
      <c r="C690" t="s">
        <v>2034</v>
      </c>
    </row>
    <row r="691" spans="1:3" x14ac:dyDescent="0.25">
      <c r="A691" t="s">
        <v>20</v>
      </c>
      <c r="B691" s="12">
        <v>41576.208333333336</v>
      </c>
      <c r="C691" t="s">
        <v>2041</v>
      </c>
    </row>
    <row r="692" spans="1:3" x14ac:dyDescent="0.25">
      <c r="A692" t="s">
        <v>20</v>
      </c>
      <c r="B692" s="12">
        <v>40874.25</v>
      </c>
      <c r="C692" t="s">
        <v>2034</v>
      </c>
    </row>
    <row r="693" spans="1:3" x14ac:dyDescent="0.25">
      <c r="A693" t="s">
        <v>20</v>
      </c>
      <c r="B693" s="12">
        <v>41185.208333333336</v>
      </c>
      <c r="C693" t="s">
        <v>2034</v>
      </c>
    </row>
    <row r="694" spans="1:3" x14ac:dyDescent="0.25">
      <c r="A694" t="s">
        <v>14</v>
      </c>
      <c r="B694" s="12">
        <v>43655.208333333328</v>
      </c>
      <c r="C694" t="s">
        <v>2038</v>
      </c>
    </row>
    <row r="695" spans="1:3" x14ac:dyDescent="0.25">
      <c r="A695" t="s">
        <v>14</v>
      </c>
      <c r="B695" s="12">
        <v>43025.208333333328</v>
      </c>
      <c r="C695" t="s">
        <v>2042</v>
      </c>
    </row>
    <row r="696" spans="1:3" x14ac:dyDescent="0.25">
      <c r="A696" t="s">
        <v>14</v>
      </c>
      <c r="B696" s="12">
        <v>43066.25</v>
      </c>
      <c r="C696" t="s">
        <v>2042</v>
      </c>
    </row>
    <row r="697" spans="1:3" x14ac:dyDescent="0.25">
      <c r="A697" t="s">
        <v>20</v>
      </c>
      <c r="B697" s="12">
        <v>42322.25</v>
      </c>
      <c r="C697" t="s">
        <v>2038</v>
      </c>
    </row>
    <row r="698" spans="1:3" x14ac:dyDescent="0.25">
      <c r="A698" t="s">
        <v>14</v>
      </c>
      <c r="B698" s="12">
        <v>42114.208333333328</v>
      </c>
      <c r="C698" t="s">
        <v>2042</v>
      </c>
    </row>
    <row r="699" spans="1:3" x14ac:dyDescent="0.25">
      <c r="A699" t="s">
        <v>20</v>
      </c>
      <c r="B699" s="12">
        <v>43190.208333333328</v>
      </c>
      <c r="C699" t="s">
        <v>2038</v>
      </c>
    </row>
    <row r="700" spans="1:3" x14ac:dyDescent="0.25">
      <c r="A700" t="s">
        <v>20</v>
      </c>
      <c r="B700" s="12">
        <v>40871.25</v>
      </c>
      <c r="C700" t="s">
        <v>2041</v>
      </c>
    </row>
    <row r="701" spans="1:3" x14ac:dyDescent="0.25">
      <c r="A701" t="s">
        <v>14</v>
      </c>
      <c r="B701" s="12">
        <v>43641.208333333328</v>
      </c>
      <c r="C701" t="s">
        <v>2034</v>
      </c>
    </row>
    <row r="702" spans="1:3" x14ac:dyDescent="0.25">
      <c r="A702" t="s">
        <v>14</v>
      </c>
      <c r="B702" s="12">
        <v>40203.25</v>
      </c>
      <c r="C702" t="s">
        <v>2041</v>
      </c>
    </row>
    <row r="703" spans="1:3" x14ac:dyDescent="0.25">
      <c r="A703" t="s">
        <v>20</v>
      </c>
      <c r="B703" s="12">
        <v>40629.208333333336</v>
      </c>
      <c r="C703" t="s">
        <v>2042</v>
      </c>
    </row>
    <row r="704" spans="1:3" x14ac:dyDescent="0.25">
      <c r="A704" t="s">
        <v>14</v>
      </c>
      <c r="B704" s="12">
        <v>41477.208333333336</v>
      </c>
      <c r="C704" t="s">
        <v>2041</v>
      </c>
    </row>
    <row r="705" spans="1:3" x14ac:dyDescent="0.25">
      <c r="A705" t="s">
        <v>20</v>
      </c>
      <c r="B705" s="12">
        <v>41020.208333333336</v>
      </c>
      <c r="C705" t="s">
        <v>2040</v>
      </c>
    </row>
    <row r="706" spans="1:3" x14ac:dyDescent="0.25">
      <c r="A706" t="s">
        <v>20</v>
      </c>
      <c r="B706" s="12">
        <v>42555.208333333328</v>
      </c>
      <c r="C706" t="s">
        <v>2034</v>
      </c>
    </row>
    <row r="707" spans="1:3" x14ac:dyDescent="0.25">
      <c r="A707" t="s">
        <v>14</v>
      </c>
      <c r="B707" s="12">
        <v>41619.25</v>
      </c>
      <c r="C707" t="s">
        <v>2040</v>
      </c>
    </row>
    <row r="708" spans="1:3" x14ac:dyDescent="0.25">
      <c r="A708" t="s">
        <v>20</v>
      </c>
      <c r="B708" s="12">
        <v>43471.25</v>
      </c>
      <c r="C708" t="s">
        <v>2041</v>
      </c>
    </row>
    <row r="709" spans="1:3" x14ac:dyDescent="0.25">
      <c r="A709" t="s">
        <v>20</v>
      </c>
      <c r="B709" s="12">
        <v>43442.25</v>
      </c>
      <c r="C709" t="s">
        <v>2034</v>
      </c>
    </row>
    <row r="710" spans="1:3" x14ac:dyDescent="0.25">
      <c r="A710" t="s">
        <v>20</v>
      </c>
      <c r="B710" s="12">
        <v>42877.208333333328</v>
      </c>
      <c r="C710" t="s">
        <v>2042</v>
      </c>
    </row>
    <row r="711" spans="1:3" x14ac:dyDescent="0.25">
      <c r="A711" t="s">
        <v>20</v>
      </c>
      <c r="B711" s="12">
        <v>41018.208333333336</v>
      </c>
      <c r="C711" t="s">
        <v>2042</v>
      </c>
    </row>
    <row r="712" spans="1:3" x14ac:dyDescent="0.25">
      <c r="A712" t="s">
        <v>20</v>
      </c>
      <c r="B712" s="12">
        <v>43295.208333333328</v>
      </c>
      <c r="C712" t="s">
        <v>2042</v>
      </c>
    </row>
    <row r="713" spans="1:3" x14ac:dyDescent="0.25">
      <c r="A713" t="s">
        <v>14</v>
      </c>
      <c r="B713" s="12">
        <v>42393.25</v>
      </c>
      <c r="C713" t="s">
        <v>2042</v>
      </c>
    </row>
    <row r="714" spans="1:3" x14ac:dyDescent="0.25">
      <c r="A714" t="s">
        <v>20</v>
      </c>
      <c r="B714" s="12">
        <v>42559.208333333328</v>
      </c>
      <c r="C714" t="s">
        <v>2042</v>
      </c>
    </row>
    <row r="715" spans="1:3" x14ac:dyDescent="0.25">
      <c r="A715" t="s">
        <v>20</v>
      </c>
      <c r="B715" s="12">
        <v>42604.208333333328</v>
      </c>
      <c r="C715" t="s">
        <v>2040</v>
      </c>
    </row>
    <row r="716" spans="1:3" x14ac:dyDescent="0.25">
      <c r="A716" t="s">
        <v>20</v>
      </c>
      <c r="B716" s="12">
        <v>41870.208333333336</v>
      </c>
      <c r="C716" t="s">
        <v>2038</v>
      </c>
    </row>
    <row r="717" spans="1:3" x14ac:dyDescent="0.25">
      <c r="A717" t="s">
        <v>14</v>
      </c>
      <c r="B717" s="12">
        <v>40397.208333333336</v>
      </c>
      <c r="C717" t="s">
        <v>2036</v>
      </c>
    </row>
    <row r="718" spans="1:3" x14ac:dyDescent="0.25">
      <c r="A718" t="s">
        <v>20</v>
      </c>
      <c r="B718" s="12">
        <v>41465.208333333336</v>
      </c>
      <c r="C718" t="s">
        <v>2042</v>
      </c>
    </row>
    <row r="719" spans="1:3" x14ac:dyDescent="0.25">
      <c r="A719" t="s">
        <v>20</v>
      </c>
      <c r="B719" s="12">
        <v>40777.208333333336</v>
      </c>
      <c r="C719" t="s">
        <v>2034</v>
      </c>
    </row>
    <row r="720" spans="1:3" x14ac:dyDescent="0.25">
      <c r="A720" t="s">
        <v>20</v>
      </c>
      <c r="B720" s="12">
        <v>41442.208333333336</v>
      </c>
      <c r="C720" t="s">
        <v>2041</v>
      </c>
    </row>
    <row r="721" spans="1:3" x14ac:dyDescent="0.25">
      <c r="A721" t="s">
        <v>20</v>
      </c>
      <c r="B721" s="12">
        <v>41058.208333333336</v>
      </c>
      <c r="C721" t="s">
        <v>2040</v>
      </c>
    </row>
    <row r="722" spans="1:3" x14ac:dyDescent="0.25">
      <c r="A722" t="s">
        <v>74</v>
      </c>
      <c r="B722" s="12">
        <v>43152.25</v>
      </c>
      <c r="C722" t="s">
        <v>2042</v>
      </c>
    </row>
    <row r="723" spans="1:3" x14ac:dyDescent="0.25">
      <c r="A723" t="s">
        <v>74</v>
      </c>
      <c r="B723" s="12">
        <v>43194.208333333328</v>
      </c>
      <c r="C723" t="s">
        <v>2038</v>
      </c>
    </row>
    <row r="724" spans="1:3" x14ac:dyDescent="0.25">
      <c r="A724" t="s">
        <v>20</v>
      </c>
      <c r="B724" s="12">
        <v>43045.25</v>
      </c>
      <c r="C724" t="s">
        <v>2034</v>
      </c>
    </row>
    <row r="725" spans="1:3" x14ac:dyDescent="0.25">
      <c r="A725" t="s">
        <v>20</v>
      </c>
      <c r="B725" s="12">
        <v>42431.25</v>
      </c>
      <c r="C725" t="s">
        <v>2042</v>
      </c>
    </row>
    <row r="726" spans="1:3" x14ac:dyDescent="0.25">
      <c r="A726" t="s">
        <v>20</v>
      </c>
      <c r="B726" s="12">
        <v>41934.208333333336</v>
      </c>
      <c r="C726" t="s">
        <v>2042</v>
      </c>
    </row>
    <row r="727" spans="1:3" x14ac:dyDescent="0.25">
      <c r="A727" t="s">
        <v>14</v>
      </c>
      <c r="B727" s="12">
        <v>41958.25</v>
      </c>
      <c r="C727" t="s">
        <v>2036</v>
      </c>
    </row>
    <row r="728" spans="1:3" x14ac:dyDescent="0.25">
      <c r="A728" t="s">
        <v>74</v>
      </c>
      <c r="B728" s="12">
        <v>40476.208333333336</v>
      </c>
      <c r="C728" t="s">
        <v>2042</v>
      </c>
    </row>
    <row r="729" spans="1:3" x14ac:dyDescent="0.25">
      <c r="A729" t="s">
        <v>20</v>
      </c>
      <c r="B729" s="12">
        <v>43485.25</v>
      </c>
      <c r="C729" t="s">
        <v>2041</v>
      </c>
    </row>
    <row r="730" spans="1:3" x14ac:dyDescent="0.25">
      <c r="A730" t="s">
        <v>14</v>
      </c>
      <c r="B730" s="12">
        <v>42515.208333333328</v>
      </c>
      <c r="C730" t="s">
        <v>2042</v>
      </c>
    </row>
    <row r="731" spans="1:3" x14ac:dyDescent="0.25">
      <c r="A731" t="s">
        <v>20</v>
      </c>
      <c r="B731" s="12">
        <v>41309.25</v>
      </c>
      <c r="C731" t="s">
        <v>2034</v>
      </c>
    </row>
    <row r="732" spans="1:3" x14ac:dyDescent="0.25">
      <c r="A732" t="s">
        <v>20</v>
      </c>
      <c r="B732" s="12">
        <v>42147.208333333328</v>
      </c>
      <c r="C732" t="s">
        <v>2041</v>
      </c>
    </row>
    <row r="733" spans="1:3" x14ac:dyDescent="0.25">
      <c r="A733" t="s">
        <v>74</v>
      </c>
      <c r="B733" s="12">
        <v>42939.208333333328</v>
      </c>
      <c r="C733" t="s">
        <v>2041</v>
      </c>
    </row>
    <row r="734" spans="1:3" x14ac:dyDescent="0.25">
      <c r="A734" t="s">
        <v>14</v>
      </c>
      <c r="B734" s="12">
        <v>42816.208333333328</v>
      </c>
      <c r="C734" t="s">
        <v>2038</v>
      </c>
    </row>
    <row r="735" spans="1:3" x14ac:dyDescent="0.25">
      <c r="A735" t="s">
        <v>20</v>
      </c>
      <c r="B735" s="12">
        <v>41844.208333333336</v>
      </c>
      <c r="C735" t="s">
        <v>2038</v>
      </c>
    </row>
    <row r="736" spans="1:3" x14ac:dyDescent="0.25">
      <c r="A736" t="s">
        <v>20</v>
      </c>
      <c r="B736" s="12">
        <v>42763.25</v>
      </c>
      <c r="C736" t="s">
        <v>2042</v>
      </c>
    </row>
    <row r="737" spans="1:3" x14ac:dyDescent="0.25">
      <c r="A737" t="s">
        <v>20</v>
      </c>
      <c r="B737" s="12">
        <v>42459.208333333328</v>
      </c>
      <c r="C737" t="s">
        <v>2039</v>
      </c>
    </row>
    <row r="738" spans="1:3" x14ac:dyDescent="0.25">
      <c r="A738" t="s">
        <v>74</v>
      </c>
      <c r="B738" s="12">
        <v>42055.25</v>
      </c>
      <c r="C738" t="s">
        <v>2040</v>
      </c>
    </row>
    <row r="739" spans="1:3" x14ac:dyDescent="0.25">
      <c r="A739" t="s">
        <v>20</v>
      </c>
      <c r="B739" s="12">
        <v>42685.25</v>
      </c>
      <c r="C739" t="s">
        <v>2038</v>
      </c>
    </row>
    <row r="740" spans="1:3" x14ac:dyDescent="0.25">
      <c r="A740" t="s">
        <v>14</v>
      </c>
      <c r="B740" s="12">
        <v>41959.25</v>
      </c>
      <c r="C740" t="s">
        <v>2042</v>
      </c>
    </row>
    <row r="741" spans="1:3" x14ac:dyDescent="0.25">
      <c r="A741" t="s">
        <v>14</v>
      </c>
      <c r="B741" s="12">
        <v>41089.208333333336</v>
      </c>
      <c r="C741" t="s">
        <v>2038</v>
      </c>
    </row>
    <row r="742" spans="1:3" x14ac:dyDescent="0.25">
      <c r="A742" t="s">
        <v>14</v>
      </c>
      <c r="B742" s="12">
        <v>42769.25</v>
      </c>
      <c r="C742" t="s">
        <v>2042</v>
      </c>
    </row>
    <row r="743" spans="1:3" x14ac:dyDescent="0.25">
      <c r="A743" t="s">
        <v>20</v>
      </c>
      <c r="B743" s="12">
        <v>40321.208333333336</v>
      </c>
      <c r="C743" t="s">
        <v>2042</v>
      </c>
    </row>
    <row r="744" spans="1:3" x14ac:dyDescent="0.25">
      <c r="A744" t="s">
        <v>20</v>
      </c>
      <c r="B744" s="12">
        <v>40197.25</v>
      </c>
      <c r="C744" t="s">
        <v>2038</v>
      </c>
    </row>
    <row r="745" spans="1:3" x14ac:dyDescent="0.25">
      <c r="A745" t="s">
        <v>14</v>
      </c>
      <c r="B745" s="12">
        <v>42298.208333333328</v>
      </c>
      <c r="C745" t="s">
        <v>2042</v>
      </c>
    </row>
    <row r="746" spans="1:3" x14ac:dyDescent="0.25">
      <c r="A746" t="s">
        <v>20</v>
      </c>
      <c r="B746" s="12">
        <v>43322.208333333328</v>
      </c>
      <c r="C746" t="s">
        <v>2042</v>
      </c>
    </row>
    <row r="747" spans="1:3" x14ac:dyDescent="0.25">
      <c r="A747" t="s">
        <v>14</v>
      </c>
      <c r="B747" s="12">
        <v>40328.208333333336</v>
      </c>
      <c r="C747" t="s">
        <v>2041</v>
      </c>
    </row>
    <row r="748" spans="1:3" x14ac:dyDescent="0.25">
      <c r="A748" t="s">
        <v>20</v>
      </c>
      <c r="B748" s="12">
        <v>40825.208333333336</v>
      </c>
      <c r="C748" t="s">
        <v>2041</v>
      </c>
    </row>
    <row r="749" spans="1:3" x14ac:dyDescent="0.25">
      <c r="A749" t="s">
        <v>20</v>
      </c>
      <c r="B749" s="12">
        <v>40423.208333333336</v>
      </c>
      <c r="C749" t="s">
        <v>2042</v>
      </c>
    </row>
    <row r="750" spans="1:3" x14ac:dyDescent="0.25">
      <c r="A750" t="s">
        <v>74</v>
      </c>
      <c r="B750" s="12">
        <v>40238.25</v>
      </c>
      <c r="C750" t="s">
        <v>2034</v>
      </c>
    </row>
    <row r="751" spans="1:3" x14ac:dyDescent="0.25">
      <c r="A751" t="s">
        <v>20</v>
      </c>
      <c r="B751" s="12">
        <v>41920.208333333336</v>
      </c>
      <c r="C751" t="s">
        <v>2041</v>
      </c>
    </row>
    <row r="752" spans="1:3" x14ac:dyDescent="0.25">
      <c r="A752" t="s">
        <v>14</v>
      </c>
      <c r="B752" s="12">
        <v>40360.208333333336</v>
      </c>
      <c r="C752" t="s">
        <v>2038</v>
      </c>
    </row>
    <row r="753" spans="1:3" x14ac:dyDescent="0.25">
      <c r="A753" t="s">
        <v>20</v>
      </c>
      <c r="B753" s="12">
        <v>42446.208333333328</v>
      </c>
      <c r="C753" t="s">
        <v>2040</v>
      </c>
    </row>
    <row r="754" spans="1:3" x14ac:dyDescent="0.25">
      <c r="A754" t="s">
        <v>74</v>
      </c>
      <c r="B754" s="12">
        <v>40395.208333333336</v>
      </c>
      <c r="C754" t="s">
        <v>2042</v>
      </c>
    </row>
    <row r="755" spans="1:3" x14ac:dyDescent="0.25">
      <c r="A755" t="s">
        <v>20</v>
      </c>
      <c r="B755" s="12">
        <v>40321.208333333336</v>
      </c>
      <c r="C755" t="s">
        <v>2039</v>
      </c>
    </row>
    <row r="756" spans="1:3" x14ac:dyDescent="0.25">
      <c r="A756" t="s">
        <v>20</v>
      </c>
      <c r="B756" s="12">
        <v>41210.208333333336</v>
      </c>
      <c r="C756" t="s">
        <v>2042</v>
      </c>
    </row>
    <row r="757" spans="1:3" x14ac:dyDescent="0.25">
      <c r="A757" t="s">
        <v>20</v>
      </c>
      <c r="B757" s="12">
        <v>43096.25</v>
      </c>
      <c r="C757" t="s">
        <v>2042</v>
      </c>
    </row>
    <row r="758" spans="1:3" x14ac:dyDescent="0.25">
      <c r="A758" t="s">
        <v>20</v>
      </c>
      <c r="B758" s="12">
        <v>42024.25</v>
      </c>
      <c r="C758" t="s">
        <v>2042</v>
      </c>
    </row>
    <row r="759" spans="1:3" x14ac:dyDescent="0.25">
      <c r="A759" t="s">
        <v>20</v>
      </c>
      <c r="B759" s="12">
        <v>40675.208333333336</v>
      </c>
      <c r="C759" t="s">
        <v>2034</v>
      </c>
    </row>
    <row r="760" spans="1:3" x14ac:dyDescent="0.25">
      <c r="A760" t="s">
        <v>20</v>
      </c>
      <c r="B760" s="12">
        <v>41936.208333333336</v>
      </c>
      <c r="C760" t="s">
        <v>2038</v>
      </c>
    </row>
    <row r="761" spans="1:3" x14ac:dyDescent="0.25">
      <c r="A761" t="s">
        <v>14</v>
      </c>
      <c r="B761" s="12">
        <v>43136.25</v>
      </c>
      <c r="C761" t="s">
        <v>2038</v>
      </c>
    </row>
    <row r="762" spans="1:3" x14ac:dyDescent="0.25">
      <c r="A762" t="s">
        <v>14</v>
      </c>
      <c r="B762" s="12">
        <v>43678.208333333328</v>
      </c>
      <c r="C762" t="s">
        <v>2036</v>
      </c>
    </row>
    <row r="763" spans="1:3" x14ac:dyDescent="0.25">
      <c r="A763" t="s">
        <v>20</v>
      </c>
      <c r="B763" s="12">
        <v>42938.208333333328</v>
      </c>
      <c r="C763" t="s">
        <v>2038</v>
      </c>
    </row>
    <row r="764" spans="1:3" x14ac:dyDescent="0.25">
      <c r="A764" t="s">
        <v>20</v>
      </c>
      <c r="B764" s="12">
        <v>41241.25</v>
      </c>
      <c r="C764" t="s">
        <v>2038</v>
      </c>
    </row>
    <row r="765" spans="1:3" x14ac:dyDescent="0.25">
      <c r="A765" t="s">
        <v>20</v>
      </c>
      <c r="B765" s="12">
        <v>41037.208333333336</v>
      </c>
      <c r="C765" t="s">
        <v>2042</v>
      </c>
    </row>
    <row r="766" spans="1:3" x14ac:dyDescent="0.25">
      <c r="A766" t="s">
        <v>20</v>
      </c>
      <c r="B766" s="12">
        <v>40676.208333333336</v>
      </c>
      <c r="C766" t="s">
        <v>2038</v>
      </c>
    </row>
    <row r="767" spans="1:3" x14ac:dyDescent="0.25">
      <c r="A767" t="s">
        <v>20</v>
      </c>
      <c r="B767" s="12">
        <v>42840.208333333328</v>
      </c>
      <c r="C767" t="s">
        <v>2038</v>
      </c>
    </row>
    <row r="768" spans="1:3" x14ac:dyDescent="0.25">
      <c r="A768" t="s">
        <v>14</v>
      </c>
      <c r="B768" s="12">
        <v>43362.208333333328</v>
      </c>
      <c r="C768" t="s">
        <v>2034</v>
      </c>
    </row>
    <row r="769" spans="1:3" x14ac:dyDescent="0.25">
      <c r="A769" t="s">
        <v>14</v>
      </c>
      <c r="B769" s="12">
        <v>42283.208333333328</v>
      </c>
      <c r="C769" t="s">
        <v>2040</v>
      </c>
    </row>
    <row r="770" spans="1:3" x14ac:dyDescent="0.25">
      <c r="A770" t="s">
        <v>20</v>
      </c>
      <c r="B770" s="12">
        <v>41619.25</v>
      </c>
      <c r="C770" t="s">
        <v>2042</v>
      </c>
    </row>
    <row r="771" spans="1:3" x14ac:dyDescent="0.25">
      <c r="A771" t="s">
        <v>14</v>
      </c>
      <c r="B771" s="12">
        <v>41501.208333333336</v>
      </c>
      <c r="C771" t="s">
        <v>2036</v>
      </c>
    </row>
    <row r="772" spans="1:3" x14ac:dyDescent="0.25">
      <c r="A772" t="s">
        <v>20</v>
      </c>
      <c r="B772" s="12">
        <v>41743.208333333336</v>
      </c>
      <c r="C772" t="s">
        <v>2042</v>
      </c>
    </row>
    <row r="773" spans="1:3" x14ac:dyDescent="0.25">
      <c r="A773" t="s">
        <v>74</v>
      </c>
      <c r="B773" s="12">
        <v>43491.25</v>
      </c>
      <c r="C773" t="s">
        <v>2042</v>
      </c>
    </row>
    <row r="774" spans="1:3" x14ac:dyDescent="0.25">
      <c r="A774" t="s">
        <v>20</v>
      </c>
      <c r="B774" s="12">
        <v>43505.25</v>
      </c>
      <c r="C774" t="s">
        <v>2038</v>
      </c>
    </row>
    <row r="775" spans="1:3" x14ac:dyDescent="0.25">
      <c r="A775" t="s">
        <v>20</v>
      </c>
      <c r="B775" s="12">
        <v>42838.208333333328</v>
      </c>
      <c r="C775" t="s">
        <v>2042</v>
      </c>
    </row>
    <row r="776" spans="1:3" x14ac:dyDescent="0.25">
      <c r="A776" t="s">
        <v>20</v>
      </c>
      <c r="B776" s="12">
        <v>42513.208333333328</v>
      </c>
      <c r="C776" t="s">
        <v>2041</v>
      </c>
    </row>
    <row r="777" spans="1:3" x14ac:dyDescent="0.25">
      <c r="A777" t="s">
        <v>14</v>
      </c>
      <c r="B777" s="12">
        <v>41949.25</v>
      </c>
      <c r="C777" t="s">
        <v>2038</v>
      </c>
    </row>
    <row r="778" spans="1:3" x14ac:dyDescent="0.25">
      <c r="A778" t="s">
        <v>14</v>
      </c>
      <c r="B778" s="12">
        <v>43650.208333333328</v>
      </c>
      <c r="C778" t="s">
        <v>2042</v>
      </c>
    </row>
    <row r="779" spans="1:3" x14ac:dyDescent="0.25">
      <c r="A779" t="s">
        <v>14</v>
      </c>
      <c r="B779" s="12">
        <v>40809.208333333336</v>
      </c>
      <c r="C779" t="s">
        <v>2042</v>
      </c>
    </row>
    <row r="780" spans="1:3" x14ac:dyDescent="0.25">
      <c r="A780" t="s">
        <v>20</v>
      </c>
      <c r="B780" s="12">
        <v>40768.208333333336</v>
      </c>
      <c r="C780" t="s">
        <v>2034</v>
      </c>
    </row>
    <row r="781" spans="1:3" x14ac:dyDescent="0.25">
      <c r="A781" t="s">
        <v>14</v>
      </c>
      <c r="B781" s="12">
        <v>42230.208333333328</v>
      </c>
      <c r="C781" t="s">
        <v>2042</v>
      </c>
    </row>
    <row r="782" spans="1:3" x14ac:dyDescent="0.25">
      <c r="A782" t="s">
        <v>20</v>
      </c>
      <c r="B782" s="12">
        <v>42573.208333333328</v>
      </c>
      <c r="C782" t="s">
        <v>2034</v>
      </c>
    </row>
    <row r="783" spans="1:3" x14ac:dyDescent="0.25">
      <c r="A783" t="s">
        <v>74</v>
      </c>
      <c r="B783" s="12">
        <v>40482.208333333336</v>
      </c>
      <c r="C783" t="s">
        <v>2042</v>
      </c>
    </row>
    <row r="784" spans="1:3" x14ac:dyDescent="0.25">
      <c r="A784" t="s">
        <v>20</v>
      </c>
      <c r="B784" s="12">
        <v>40603.25</v>
      </c>
      <c r="C784" t="s">
        <v>2034</v>
      </c>
    </row>
    <row r="785" spans="1:3" x14ac:dyDescent="0.25">
      <c r="A785" t="s">
        <v>20</v>
      </c>
      <c r="B785" s="12">
        <v>41625.25</v>
      </c>
      <c r="C785" t="s">
        <v>2038</v>
      </c>
    </row>
    <row r="786" spans="1:3" x14ac:dyDescent="0.25">
      <c r="A786" t="s">
        <v>20</v>
      </c>
      <c r="B786" s="12">
        <v>42435.25</v>
      </c>
      <c r="C786" t="s">
        <v>2041</v>
      </c>
    </row>
    <row r="787" spans="1:3" x14ac:dyDescent="0.25">
      <c r="A787" t="s">
        <v>20</v>
      </c>
      <c r="B787" s="12">
        <v>43582.208333333328</v>
      </c>
      <c r="C787" t="s">
        <v>2034</v>
      </c>
    </row>
    <row r="788" spans="1:3" x14ac:dyDescent="0.25">
      <c r="A788" t="s">
        <v>20</v>
      </c>
      <c r="B788" s="12">
        <v>43186.208333333328</v>
      </c>
      <c r="C788" t="s">
        <v>2038</v>
      </c>
    </row>
    <row r="789" spans="1:3" x14ac:dyDescent="0.25">
      <c r="A789" t="s">
        <v>14</v>
      </c>
      <c r="B789" s="12">
        <v>40684.208333333336</v>
      </c>
      <c r="C789" t="s">
        <v>2038</v>
      </c>
    </row>
    <row r="790" spans="1:3" x14ac:dyDescent="0.25">
      <c r="A790" t="s">
        <v>47</v>
      </c>
      <c r="B790" s="12">
        <v>41202.208333333336</v>
      </c>
      <c r="C790" t="s">
        <v>2034</v>
      </c>
    </row>
    <row r="791" spans="1:3" x14ac:dyDescent="0.25">
      <c r="A791" t="s">
        <v>14</v>
      </c>
      <c r="B791" s="12">
        <v>41786.208333333336</v>
      </c>
      <c r="C791" t="s">
        <v>2042</v>
      </c>
    </row>
    <row r="792" spans="1:3" x14ac:dyDescent="0.25">
      <c r="A792" t="s">
        <v>74</v>
      </c>
      <c r="B792" s="12">
        <v>40223.25</v>
      </c>
      <c r="C792" t="s">
        <v>2042</v>
      </c>
    </row>
    <row r="793" spans="1:3" x14ac:dyDescent="0.25">
      <c r="A793" t="s">
        <v>14</v>
      </c>
      <c r="B793" s="12">
        <v>42715.25</v>
      </c>
      <c r="C793" t="s">
        <v>2035</v>
      </c>
    </row>
    <row r="794" spans="1:3" x14ac:dyDescent="0.25">
      <c r="A794" t="s">
        <v>14</v>
      </c>
      <c r="B794" s="12">
        <v>41451.208333333336</v>
      </c>
      <c r="C794" t="s">
        <v>2042</v>
      </c>
    </row>
    <row r="795" spans="1:3" x14ac:dyDescent="0.25">
      <c r="A795" t="s">
        <v>20</v>
      </c>
      <c r="B795" s="12">
        <v>41450.208333333336</v>
      </c>
      <c r="C795" t="s">
        <v>2040</v>
      </c>
    </row>
    <row r="796" spans="1:3" x14ac:dyDescent="0.25">
      <c r="A796" t="s">
        <v>20</v>
      </c>
      <c r="B796" s="12">
        <v>43091.25</v>
      </c>
      <c r="C796" t="s">
        <v>2038</v>
      </c>
    </row>
    <row r="797" spans="1:3" x14ac:dyDescent="0.25">
      <c r="A797" t="s">
        <v>14</v>
      </c>
      <c r="B797" s="12">
        <v>42675.208333333328</v>
      </c>
      <c r="C797" t="s">
        <v>2034</v>
      </c>
    </row>
    <row r="798" spans="1:3" x14ac:dyDescent="0.25">
      <c r="A798" t="s">
        <v>14</v>
      </c>
      <c r="B798" s="12">
        <v>41859.208333333336</v>
      </c>
      <c r="C798" t="s">
        <v>2036</v>
      </c>
    </row>
    <row r="799" spans="1:3" x14ac:dyDescent="0.25">
      <c r="A799" t="s">
        <v>20</v>
      </c>
      <c r="B799" s="12">
        <v>43464.25</v>
      </c>
      <c r="C799" t="s">
        <v>2041</v>
      </c>
    </row>
    <row r="800" spans="1:3" x14ac:dyDescent="0.25">
      <c r="A800" t="s">
        <v>20</v>
      </c>
      <c r="B800" s="12">
        <v>41060.208333333336</v>
      </c>
      <c r="C800" t="s">
        <v>2042</v>
      </c>
    </row>
    <row r="801" spans="1:3" x14ac:dyDescent="0.25">
      <c r="A801" t="s">
        <v>14</v>
      </c>
      <c r="B801" s="12">
        <v>42399.25</v>
      </c>
      <c r="C801" t="s">
        <v>2042</v>
      </c>
    </row>
    <row r="802" spans="1:3" x14ac:dyDescent="0.25">
      <c r="A802" t="s">
        <v>14</v>
      </c>
      <c r="B802" s="12">
        <v>42167.208333333328</v>
      </c>
      <c r="C802" t="s">
        <v>2038</v>
      </c>
    </row>
    <row r="803" spans="1:3" x14ac:dyDescent="0.25">
      <c r="A803" t="s">
        <v>20</v>
      </c>
      <c r="B803" s="12">
        <v>43830.25</v>
      </c>
      <c r="C803" t="s">
        <v>2039</v>
      </c>
    </row>
    <row r="804" spans="1:3" x14ac:dyDescent="0.25">
      <c r="A804" t="s">
        <v>20</v>
      </c>
      <c r="B804" s="12">
        <v>43650.208333333328</v>
      </c>
      <c r="C804" t="s">
        <v>2039</v>
      </c>
    </row>
    <row r="805" spans="1:3" x14ac:dyDescent="0.25">
      <c r="A805" t="s">
        <v>20</v>
      </c>
      <c r="B805" s="12">
        <v>43492.25</v>
      </c>
      <c r="C805" t="s">
        <v>2042</v>
      </c>
    </row>
    <row r="806" spans="1:3" x14ac:dyDescent="0.25">
      <c r="A806" t="s">
        <v>20</v>
      </c>
      <c r="B806" s="12">
        <v>43102.25</v>
      </c>
      <c r="C806" t="s">
        <v>2038</v>
      </c>
    </row>
    <row r="807" spans="1:3" x14ac:dyDescent="0.25">
      <c r="A807" t="s">
        <v>14</v>
      </c>
      <c r="B807" s="12">
        <v>41958.25</v>
      </c>
      <c r="C807" t="s">
        <v>2034</v>
      </c>
    </row>
    <row r="808" spans="1:3" x14ac:dyDescent="0.25">
      <c r="A808" t="s">
        <v>20</v>
      </c>
      <c r="B808" s="12">
        <v>40973.25</v>
      </c>
      <c r="C808" t="s">
        <v>2034</v>
      </c>
    </row>
    <row r="809" spans="1:3" x14ac:dyDescent="0.25">
      <c r="A809" t="s">
        <v>20</v>
      </c>
      <c r="B809" s="12">
        <v>43753.208333333328</v>
      </c>
      <c r="C809" t="s">
        <v>2042</v>
      </c>
    </row>
    <row r="810" spans="1:3" x14ac:dyDescent="0.25">
      <c r="A810" t="s">
        <v>14</v>
      </c>
      <c r="B810" s="12">
        <v>42507.208333333328</v>
      </c>
      <c r="C810" t="s">
        <v>2035</v>
      </c>
    </row>
    <row r="811" spans="1:3" x14ac:dyDescent="0.25">
      <c r="A811" t="s">
        <v>14</v>
      </c>
      <c r="B811" s="12">
        <v>41135.208333333336</v>
      </c>
      <c r="C811" t="s">
        <v>2034</v>
      </c>
    </row>
    <row r="812" spans="1:3" x14ac:dyDescent="0.25">
      <c r="A812" t="s">
        <v>20</v>
      </c>
      <c r="B812" s="12">
        <v>43067.25</v>
      </c>
      <c r="C812" t="s">
        <v>2042</v>
      </c>
    </row>
    <row r="813" spans="1:3" x14ac:dyDescent="0.25">
      <c r="A813" t="s">
        <v>14</v>
      </c>
      <c r="B813" s="12">
        <v>42378.25</v>
      </c>
      <c r="C813" t="s">
        <v>2036</v>
      </c>
    </row>
    <row r="814" spans="1:3" x14ac:dyDescent="0.25">
      <c r="A814" t="s">
        <v>20</v>
      </c>
      <c r="B814" s="12">
        <v>43206.208333333328</v>
      </c>
      <c r="C814" t="s">
        <v>2040</v>
      </c>
    </row>
    <row r="815" spans="1:3" x14ac:dyDescent="0.25">
      <c r="A815" t="s">
        <v>20</v>
      </c>
      <c r="B815" s="12">
        <v>41148.208333333336</v>
      </c>
      <c r="C815" t="s">
        <v>2036</v>
      </c>
    </row>
    <row r="816" spans="1:3" x14ac:dyDescent="0.25">
      <c r="A816" t="s">
        <v>14</v>
      </c>
      <c r="B816" s="12">
        <v>42517.208333333328</v>
      </c>
      <c r="C816" t="s">
        <v>2038</v>
      </c>
    </row>
    <row r="817" spans="1:3" x14ac:dyDescent="0.25">
      <c r="A817" t="s">
        <v>20</v>
      </c>
      <c r="B817" s="12">
        <v>43068.25</v>
      </c>
      <c r="C817" t="s">
        <v>2038</v>
      </c>
    </row>
    <row r="818" spans="1:3" x14ac:dyDescent="0.25">
      <c r="A818" t="s">
        <v>20</v>
      </c>
      <c r="B818" s="12">
        <v>41680.25</v>
      </c>
      <c r="C818" t="s">
        <v>2042</v>
      </c>
    </row>
    <row r="819" spans="1:3" x14ac:dyDescent="0.25">
      <c r="A819" t="s">
        <v>20</v>
      </c>
      <c r="B819" s="12">
        <v>43589.208333333328</v>
      </c>
      <c r="C819" t="s">
        <v>2040</v>
      </c>
    </row>
    <row r="820" spans="1:3" x14ac:dyDescent="0.25">
      <c r="A820" t="s">
        <v>20</v>
      </c>
      <c r="B820" s="12">
        <v>43486.25</v>
      </c>
      <c r="C820" t="s">
        <v>2042</v>
      </c>
    </row>
    <row r="821" spans="1:3" x14ac:dyDescent="0.25">
      <c r="A821" t="s">
        <v>14</v>
      </c>
      <c r="B821" s="12">
        <v>41237.25</v>
      </c>
      <c r="C821" t="s">
        <v>2036</v>
      </c>
    </row>
    <row r="822" spans="1:3" x14ac:dyDescent="0.25">
      <c r="A822" t="s">
        <v>20</v>
      </c>
      <c r="B822" s="12">
        <v>43310.208333333328</v>
      </c>
      <c r="C822" t="s">
        <v>2038</v>
      </c>
    </row>
    <row r="823" spans="1:3" x14ac:dyDescent="0.25">
      <c r="A823" t="s">
        <v>20</v>
      </c>
      <c r="B823" s="12">
        <v>42794.25</v>
      </c>
      <c r="C823" t="s">
        <v>2034</v>
      </c>
    </row>
    <row r="824" spans="1:3" x14ac:dyDescent="0.25">
      <c r="A824" t="s">
        <v>20</v>
      </c>
      <c r="B824" s="12">
        <v>41698.25</v>
      </c>
      <c r="C824" t="s">
        <v>2038</v>
      </c>
    </row>
    <row r="825" spans="1:3" x14ac:dyDescent="0.25">
      <c r="A825" t="s">
        <v>20</v>
      </c>
      <c r="B825" s="12">
        <v>41892.208333333336</v>
      </c>
      <c r="C825" t="s">
        <v>2038</v>
      </c>
    </row>
    <row r="826" spans="1:3" x14ac:dyDescent="0.25">
      <c r="A826" t="s">
        <v>20</v>
      </c>
      <c r="B826" s="12">
        <v>40348.208333333336</v>
      </c>
      <c r="C826" t="s">
        <v>2040</v>
      </c>
    </row>
    <row r="827" spans="1:3" x14ac:dyDescent="0.25">
      <c r="A827" t="s">
        <v>20</v>
      </c>
      <c r="B827" s="12">
        <v>42941.208333333328</v>
      </c>
      <c r="C827" t="s">
        <v>2034</v>
      </c>
    </row>
    <row r="828" spans="1:3" x14ac:dyDescent="0.25">
      <c r="A828" t="s">
        <v>20</v>
      </c>
      <c r="B828" s="12">
        <v>40525.25</v>
      </c>
      <c r="C828" t="s">
        <v>2042</v>
      </c>
    </row>
    <row r="829" spans="1:3" x14ac:dyDescent="0.25">
      <c r="A829" t="s">
        <v>20</v>
      </c>
      <c r="B829" s="12">
        <v>40666.208333333336</v>
      </c>
      <c r="C829" t="s">
        <v>2034</v>
      </c>
    </row>
    <row r="830" spans="1:3" x14ac:dyDescent="0.25">
      <c r="A830" t="s">
        <v>14</v>
      </c>
      <c r="B830" s="12">
        <v>43340.208333333328</v>
      </c>
      <c r="C830" t="s">
        <v>2042</v>
      </c>
    </row>
    <row r="831" spans="1:3" x14ac:dyDescent="0.25">
      <c r="A831" t="s">
        <v>14</v>
      </c>
      <c r="B831" s="12">
        <v>42164.208333333328</v>
      </c>
      <c r="C831" t="s">
        <v>2042</v>
      </c>
    </row>
    <row r="832" spans="1:3" x14ac:dyDescent="0.25">
      <c r="A832" t="s">
        <v>14</v>
      </c>
      <c r="B832" s="12">
        <v>43103.25</v>
      </c>
      <c r="C832" t="s">
        <v>2042</v>
      </c>
    </row>
    <row r="833" spans="1:3" x14ac:dyDescent="0.25">
      <c r="A833" t="s">
        <v>20</v>
      </c>
      <c r="B833" s="12">
        <v>40994.208333333336</v>
      </c>
      <c r="C833" t="s">
        <v>2039</v>
      </c>
    </row>
    <row r="834" spans="1:3" x14ac:dyDescent="0.25">
      <c r="A834" t="s">
        <v>20</v>
      </c>
      <c r="B834" s="12">
        <v>42299.208333333328</v>
      </c>
      <c r="C834" t="s">
        <v>2040</v>
      </c>
    </row>
    <row r="835" spans="1:3" x14ac:dyDescent="0.25">
      <c r="A835" t="s">
        <v>20</v>
      </c>
      <c r="B835" s="12">
        <v>40588.25</v>
      </c>
      <c r="C835" t="s">
        <v>2040</v>
      </c>
    </row>
    <row r="836" spans="1:3" x14ac:dyDescent="0.25">
      <c r="A836" t="s">
        <v>20</v>
      </c>
      <c r="B836" s="12">
        <v>41448.208333333336</v>
      </c>
      <c r="C836" t="s">
        <v>2042</v>
      </c>
    </row>
    <row r="837" spans="1:3" x14ac:dyDescent="0.25">
      <c r="A837" t="s">
        <v>14</v>
      </c>
      <c r="B837" s="12">
        <v>42063.25</v>
      </c>
      <c r="C837" t="s">
        <v>2041</v>
      </c>
    </row>
    <row r="838" spans="1:3" x14ac:dyDescent="0.25">
      <c r="A838" t="s">
        <v>14</v>
      </c>
      <c r="B838" s="12">
        <v>40214.25</v>
      </c>
      <c r="C838" t="s">
        <v>2038</v>
      </c>
    </row>
    <row r="839" spans="1:3" x14ac:dyDescent="0.25">
      <c r="A839" t="s">
        <v>20</v>
      </c>
      <c r="B839" s="12">
        <v>40629.208333333336</v>
      </c>
      <c r="C839" t="s">
        <v>2038</v>
      </c>
    </row>
    <row r="840" spans="1:3" x14ac:dyDescent="0.25">
      <c r="A840" t="s">
        <v>20</v>
      </c>
      <c r="B840" s="12">
        <v>43370.208333333328</v>
      </c>
      <c r="C840" t="s">
        <v>2042</v>
      </c>
    </row>
    <row r="841" spans="1:3" x14ac:dyDescent="0.25">
      <c r="A841" t="s">
        <v>20</v>
      </c>
      <c r="B841" s="12">
        <v>41715.208333333336</v>
      </c>
      <c r="C841" t="s">
        <v>2034</v>
      </c>
    </row>
    <row r="842" spans="1:3" x14ac:dyDescent="0.25">
      <c r="A842" t="s">
        <v>20</v>
      </c>
      <c r="B842" s="12">
        <v>41836.208333333336</v>
      </c>
      <c r="C842" t="s">
        <v>2042</v>
      </c>
    </row>
    <row r="843" spans="1:3" x14ac:dyDescent="0.25">
      <c r="A843" t="s">
        <v>20</v>
      </c>
      <c r="B843" s="12">
        <v>42419.25</v>
      </c>
      <c r="C843" t="s">
        <v>2041</v>
      </c>
    </row>
    <row r="844" spans="1:3" x14ac:dyDescent="0.25">
      <c r="A844" t="s">
        <v>20</v>
      </c>
      <c r="B844" s="12">
        <v>43266.208333333328</v>
      </c>
      <c r="C844" t="s">
        <v>2041</v>
      </c>
    </row>
    <row r="845" spans="1:3" x14ac:dyDescent="0.25">
      <c r="A845" t="s">
        <v>14</v>
      </c>
      <c r="B845" s="12">
        <v>43338.208333333328</v>
      </c>
      <c r="C845" t="s">
        <v>2039</v>
      </c>
    </row>
    <row r="846" spans="1:3" x14ac:dyDescent="0.25">
      <c r="A846" t="s">
        <v>74</v>
      </c>
      <c r="B846" s="12">
        <v>40930.25</v>
      </c>
      <c r="C846" t="s">
        <v>2034</v>
      </c>
    </row>
    <row r="847" spans="1:3" x14ac:dyDescent="0.25">
      <c r="A847" t="s">
        <v>20</v>
      </c>
      <c r="B847" s="12">
        <v>43235.208333333328</v>
      </c>
      <c r="C847" t="s">
        <v>2041</v>
      </c>
    </row>
    <row r="848" spans="1:3" x14ac:dyDescent="0.25">
      <c r="A848" t="s">
        <v>20</v>
      </c>
      <c r="B848" s="12">
        <v>43302.208333333328</v>
      </c>
      <c r="C848" t="s">
        <v>2041</v>
      </c>
    </row>
    <row r="849" spans="1:3" x14ac:dyDescent="0.25">
      <c r="A849" t="s">
        <v>20</v>
      </c>
      <c r="B849" s="12">
        <v>43107.25</v>
      </c>
      <c r="C849" t="s">
        <v>2035</v>
      </c>
    </row>
    <row r="850" spans="1:3" x14ac:dyDescent="0.25">
      <c r="A850" t="s">
        <v>20</v>
      </c>
      <c r="B850" s="12">
        <v>40341.208333333336</v>
      </c>
      <c r="C850" t="s">
        <v>2034</v>
      </c>
    </row>
    <row r="851" spans="1:3" x14ac:dyDescent="0.25">
      <c r="A851" t="s">
        <v>20</v>
      </c>
      <c r="B851" s="12">
        <v>40948.25</v>
      </c>
      <c r="C851" t="s">
        <v>2038</v>
      </c>
    </row>
    <row r="852" spans="1:3" x14ac:dyDescent="0.25">
      <c r="A852" t="s">
        <v>14</v>
      </c>
      <c r="B852" s="12">
        <v>40866.25</v>
      </c>
      <c r="C852" t="s">
        <v>2038</v>
      </c>
    </row>
    <row r="853" spans="1:3" x14ac:dyDescent="0.25">
      <c r="A853" t="s">
        <v>20</v>
      </c>
      <c r="B853" s="12">
        <v>41031.208333333336</v>
      </c>
      <c r="C853" t="s">
        <v>2038</v>
      </c>
    </row>
    <row r="854" spans="1:3" x14ac:dyDescent="0.25">
      <c r="A854" t="s">
        <v>14</v>
      </c>
      <c r="B854" s="12">
        <v>40740.208333333336</v>
      </c>
      <c r="C854" t="s">
        <v>2036</v>
      </c>
    </row>
    <row r="855" spans="1:3" x14ac:dyDescent="0.25">
      <c r="A855" t="s">
        <v>20</v>
      </c>
      <c r="B855" s="12">
        <v>40714.208333333336</v>
      </c>
      <c r="C855" t="s">
        <v>2038</v>
      </c>
    </row>
    <row r="856" spans="1:3" x14ac:dyDescent="0.25">
      <c r="A856" t="s">
        <v>20</v>
      </c>
      <c r="B856" s="12">
        <v>43787.25</v>
      </c>
      <c r="C856" t="s">
        <v>2040</v>
      </c>
    </row>
    <row r="857" spans="1:3" x14ac:dyDescent="0.25">
      <c r="A857" t="s">
        <v>20</v>
      </c>
      <c r="B857" s="12">
        <v>40712.208333333336</v>
      </c>
      <c r="C857" t="s">
        <v>2042</v>
      </c>
    </row>
    <row r="858" spans="1:3" x14ac:dyDescent="0.25">
      <c r="A858" t="s">
        <v>20</v>
      </c>
      <c r="B858" s="12">
        <v>41023.208333333336</v>
      </c>
      <c r="C858" t="s">
        <v>2035</v>
      </c>
    </row>
    <row r="859" spans="1:3" x14ac:dyDescent="0.25">
      <c r="A859" t="s">
        <v>20</v>
      </c>
      <c r="B859" s="12">
        <v>40944.25</v>
      </c>
      <c r="C859" t="s">
        <v>2034</v>
      </c>
    </row>
    <row r="860" spans="1:3" x14ac:dyDescent="0.25">
      <c r="A860" t="s">
        <v>14</v>
      </c>
      <c r="B860" s="12">
        <v>43211.208333333328</v>
      </c>
      <c r="C860" t="s">
        <v>2035</v>
      </c>
    </row>
    <row r="861" spans="1:3" x14ac:dyDescent="0.25">
      <c r="A861" t="s">
        <v>14</v>
      </c>
      <c r="B861" s="12">
        <v>41334.25</v>
      </c>
      <c r="C861" t="s">
        <v>2042</v>
      </c>
    </row>
    <row r="862" spans="1:3" x14ac:dyDescent="0.25">
      <c r="A862" t="s">
        <v>20</v>
      </c>
      <c r="B862" s="12">
        <v>43515.25</v>
      </c>
      <c r="C862" t="s">
        <v>2041</v>
      </c>
    </row>
    <row r="863" spans="1:3" x14ac:dyDescent="0.25">
      <c r="A863" t="s">
        <v>20</v>
      </c>
      <c r="B863" s="12">
        <v>40258.208333333336</v>
      </c>
      <c r="C863" t="s">
        <v>2042</v>
      </c>
    </row>
    <row r="864" spans="1:3" x14ac:dyDescent="0.25">
      <c r="A864" t="s">
        <v>20</v>
      </c>
      <c r="B864" s="12">
        <v>40756.208333333336</v>
      </c>
      <c r="C864" t="s">
        <v>2042</v>
      </c>
    </row>
    <row r="865" spans="1:3" x14ac:dyDescent="0.25">
      <c r="A865" t="s">
        <v>20</v>
      </c>
      <c r="B865" s="12">
        <v>42172.208333333328</v>
      </c>
      <c r="C865" t="s">
        <v>2034</v>
      </c>
    </row>
    <row r="866" spans="1:3" x14ac:dyDescent="0.25">
      <c r="A866" t="s">
        <v>20</v>
      </c>
      <c r="B866" s="12">
        <v>42601.208333333328</v>
      </c>
      <c r="C866" t="s">
        <v>2034</v>
      </c>
    </row>
    <row r="867" spans="1:3" x14ac:dyDescent="0.25">
      <c r="A867" t="s">
        <v>20</v>
      </c>
      <c r="B867" s="12">
        <v>41897.208333333336</v>
      </c>
      <c r="C867" t="s">
        <v>2042</v>
      </c>
    </row>
    <row r="868" spans="1:3" x14ac:dyDescent="0.25">
      <c r="A868" t="s">
        <v>74</v>
      </c>
      <c r="B868" s="12">
        <v>40671.208333333336</v>
      </c>
      <c r="C868" t="s">
        <v>2039</v>
      </c>
    </row>
    <row r="869" spans="1:3" x14ac:dyDescent="0.25">
      <c r="A869" t="s">
        <v>20</v>
      </c>
      <c r="B869" s="12">
        <v>43382.208333333328</v>
      </c>
      <c r="C869" t="s">
        <v>2035</v>
      </c>
    </row>
    <row r="870" spans="1:3" x14ac:dyDescent="0.25">
      <c r="A870" t="s">
        <v>20</v>
      </c>
      <c r="B870" s="12">
        <v>41559.208333333336</v>
      </c>
      <c r="C870" t="s">
        <v>2042</v>
      </c>
    </row>
    <row r="871" spans="1:3" x14ac:dyDescent="0.25">
      <c r="A871" t="s">
        <v>14</v>
      </c>
      <c r="B871" s="12">
        <v>40350.208333333336</v>
      </c>
      <c r="C871" t="s">
        <v>2034</v>
      </c>
    </row>
    <row r="872" spans="1:3" x14ac:dyDescent="0.25">
      <c r="A872" t="s">
        <v>14</v>
      </c>
      <c r="B872" s="12">
        <v>42240.208333333328</v>
      </c>
      <c r="C872" t="s">
        <v>2042</v>
      </c>
    </row>
    <row r="873" spans="1:3" x14ac:dyDescent="0.25">
      <c r="A873" t="s">
        <v>20</v>
      </c>
      <c r="B873" s="12">
        <v>43040.208333333328</v>
      </c>
      <c r="C873" t="s">
        <v>2042</v>
      </c>
    </row>
    <row r="874" spans="1:3" x14ac:dyDescent="0.25">
      <c r="A874" t="s">
        <v>20</v>
      </c>
      <c r="B874" s="12">
        <v>43346.208333333328</v>
      </c>
      <c r="C874" t="s">
        <v>2034</v>
      </c>
    </row>
    <row r="875" spans="1:3" x14ac:dyDescent="0.25">
      <c r="A875" t="s">
        <v>20</v>
      </c>
      <c r="B875" s="12">
        <v>41647.25</v>
      </c>
      <c r="C875" t="s">
        <v>2039</v>
      </c>
    </row>
    <row r="876" spans="1:3" x14ac:dyDescent="0.25">
      <c r="A876" t="s">
        <v>20</v>
      </c>
      <c r="B876" s="12">
        <v>40291.208333333336</v>
      </c>
      <c r="C876" t="s">
        <v>2039</v>
      </c>
    </row>
    <row r="877" spans="1:3" x14ac:dyDescent="0.25">
      <c r="A877" t="s">
        <v>14</v>
      </c>
      <c r="B877" s="12">
        <v>40556.25</v>
      </c>
      <c r="C877" t="s">
        <v>2038</v>
      </c>
    </row>
    <row r="878" spans="1:3" x14ac:dyDescent="0.25">
      <c r="A878" t="s">
        <v>14</v>
      </c>
      <c r="B878" s="12">
        <v>43624.208333333328</v>
      </c>
      <c r="C878" t="s">
        <v>2039</v>
      </c>
    </row>
    <row r="879" spans="1:3" x14ac:dyDescent="0.25">
      <c r="A879" t="s">
        <v>14</v>
      </c>
      <c r="B879" s="12">
        <v>42577.208333333328</v>
      </c>
      <c r="C879" t="s">
        <v>2035</v>
      </c>
    </row>
    <row r="880" spans="1:3" x14ac:dyDescent="0.25">
      <c r="A880" t="s">
        <v>14</v>
      </c>
      <c r="B880" s="12">
        <v>43845.25</v>
      </c>
      <c r="C880" t="s">
        <v>2038</v>
      </c>
    </row>
    <row r="881" spans="1:3" x14ac:dyDescent="0.25">
      <c r="A881" t="s">
        <v>20</v>
      </c>
      <c r="B881" s="12">
        <v>42788.25</v>
      </c>
      <c r="C881" t="s">
        <v>2040</v>
      </c>
    </row>
    <row r="882" spans="1:3" x14ac:dyDescent="0.25">
      <c r="A882" t="s">
        <v>20</v>
      </c>
      <c r="B882" s="12">
        <v>43667.208333333328</v>
      </c>
      <c r="C882" t="s">
        <v>2038</v>
      </c>
    </row>
    <row r="883" spans="1:3" x14ac:dyDescent="0.25">
      <c r="A883" t="s">
        <v>14</v>
      </c>
      <c r="B883" s="12">
        <v>42194.208333333328</v>
      </c>
      <c r="C883" t="s">
        <v>2042</v>
      </c>
    </row>
    <row r="884" spans="1:3" x14ac:dyDescent="0.25">
      <c r="A884" t="s">
        <v>20</v>
      </c>
      <c r="B884" s="12">
        <v>42025.25</v>
      </c>
      <c r="C884" t="s">
        <v>2042</v>
      </c>
    </row>
    <row r="885" spans="1:3" x14ac:dyDescent="0.25">
      <c r="A885" t="s">
        <v>20</v>
      </c>
      <c r="B885" s="12">
        <v>40323.208333333336</v>
      </c>
      <c r="C885" t="s">
        <v>2034</v>
      </c>
    </row>
    <row r="886" spans="1:3" x14ac:dyDescent="0.25">
      <c r="A886" t="s">
        <v>14</v>
      </c>
      <c r="B886" s="12">
        <v>41763.208333333336</v>
      </c>
      <c r="C886" t="s">
        <v>2042</v>
      </c>
    </row>
    <row r="887" spans="1:3" x14ac:dyDescent="0.25">
      <c r="A887" t="s">
        <v>20</v>
      </c>
      <c r="B887" s="12">
        <v>40335.208333333336</v>
      </c>
      <c r="C887" t="s">
        <v>2042</v>
      </c>
    </row>
    <row r="888" spans="1:3" x14ac:dyDescent="0.25">
      <c r="A888" t="s">
        <v>14</v>
      </c>
      <c r="B888" s="12">
        <v>40416.208333333336</v>
      </c>
      <c r="C888" t="s">
        <v>2038</v>
      </c>
    </row>
    <row r="889" spans="1:3" x14ac:dyDescent="0.25">
      <c r="A889" t="s">
        <v>14</v>
      </c>
      <c r="B889" s="12">
        <v>42202.208333333328</v>
      </c>
      <c r="C889" t="s">
        <v>2042</v>
      </c>
    </row>
    <row r="890" spans="1:3" x14ac:dyDescent="0.25">
      <c r="A890" t="s">
        <v>20</v>
      </c>
      <c r="B890" s="12">
        <v>42836.208333333328</v>
      </c>
      <c r="C890" t="s">
        <v>2042</v>
      </c>
    </row>
    <row r="891" spans="1:3" x14ac:dyDescent="0.25">
      <c r="A891" t="s">
        <v>20</v>
      </c>
      <c r="B891" s="12">
        <v>41710.208333333336</v>
      </c>
      <c r="C891" t="s">
        <v>2038</v>
      </c>
    </row>
    <row r="892" spans="1:3" x14ac:dyDescent="0.25">
      <c r="A892" t="s">
        <v>20</v>
      </c>
      <c r="B892" s="12">
        <v>43640.208333333328</v>
      </c>
      <c r="C892" t="s">
        <v>2038</v>
      </c>
    </row>
    <row r="893" spans="1:3" x14ac:dyDescent="0.25">
      <c r="A893" t="s">
        <v>20</v>
      </c>
      <c r="B893" s="12">
        <v>40880.25</v>
      </c>
      <c r="C893" t="s">
        <v>2034</v>
      </c>
    </row>
    <row r="894" spans="1:3" x14ac:dyDescent="0.25">
      <c r="A894" t="s">
        <v>20</v>
      </c>
      <c r="B894" s="12">
        <v>40319.208333333336</v>
      </c>
      <c r="C894" t="s">
        <v>2040</v>
      </c>
    </row>
    <row r="895" spans="1:3" x14ac:dyDescent="0.25">
      <c r="A895" t="s">
        <v>20</v>
      </c>
      <c r="B895" s="12">
        <v>42170.208333333328</v>
      </c>
      <c r="C895" t="s">
        <v>2034</v>
      </c>
    </row>
    <row r="896" spans="1:3" x14ac:dyDescent="0.25">
      <c r="A896" t="s">
        <v>20</v>
      </c>
      <c r="B896" s="12">
        <v>41466.208333333336</v>
      </c>
      <c r="C896" t="s">
        <v>2034</v>
      </c>
    </row>
    <row r="897" spans="1:3" x14ac:dyDescent="0.25">
      <c r="A897" t="s">
        <v>14</v>
      </c>
      <c r="B897" s="12">
        <v>43134.25</v>
      </c>
      <c r="C897" t="s">
        <v>2042</v>
      </c>
    </row>
    <row r="898" spans="1:3" x14ac:dyDescent="0.25">
      <c r="A898" t="s">
        <v>20</v>
      </c>
      <c r="B898" s="12">
        <v>40738.208333333336</v>
      </c>
      <c r="C898" t="s">
        <v>2035</v>
      </c>
    </row>
    <row r="899" spans="1:3" x14ac:dyDescent="0.25">
      <c r="A899" t="s">
        <v>14</v>
      </c>
      <c r="B899" s="12">
        <v>43583.208333333328</v>
      </c>
      <c r="C899" t="s">
        <v>2042</v>
      </c>
    </row>
    <row r="900" spans="1:3" x14ac:dyDescent="0.25">
      <c r="A900" t="s">
        <v>14</v>
      </c>
      <c r="B900" s="12">
        <v>43815.25</v>
      </c>
      <c r="C900" t="s">
        <v>2034</v>
      </c>
    </row>
    <row r="901" spans="1:3" x14ac:dyDescent="0.25">
      <c r="A901" t="s">
        <v>20</v>
      </c>
      <c r="B901" s="12">
        <v>41554.208333333336</v>
      </c>
      <c r="C901" t="s">
        <v>2038</v>
      </c>
    </row>
    <row r="902" spans="1:3" x14ac:dyDescent="0.25">
      <c r="A902" t="s">
        <v>14</v>
      </c>
      <c r="B902" s="12">
        <v>41901.208333333336</v>
      </c>
      <c r="C902" t="s">
        <v>2041</v>
      </c>
    </row>
    <row r="903" spans="1:3" x14ac:dyDescent="0.25">
      <c r="A903" t="s">
        <v>20</v>
      </c>
      <c r="B903" s="12">
        <v>43298.208333333328</v>
      </c>
      <c r="C903" t="s">
        <v>2038</v>
      </c>
    </row>
    <row r="904" spans="1:3" x14ac:dyDescent="0.25">
      <c r="A904" t="s">
        <v>20</v>
      </c>
      <c r="B904" s="12">
        <v>42399.25</v>
      </c>
      <c r="C904" t="s">
        <v>2041</v>
      </c>
    </row>
    <row r="905" spans="1:3" x14ac:dyDescent="0.25">
      <c r="A905" t="s">
        <v>47</v>
      </c>
      <c r="B905" s="12">
        <v>41034.208333333336</v>
      </c>
      <c r="C905" t="s">
        <v>2040</v>
      </c>
    </row>
    <row r="906" spans="1:3" x14ac:dyDescent="0.25">
      <c r="A906" t="s">
        <v>14</v>
      </c>
      <c r="B906" s="12">
        <v>41186.208333333336</v>
      </c>
      <c r="C906" t="s">
        <v>2040</v>
      </c>
    </row>
    <row r="907" spans="1:3" x14ac:dyDescent="0.25">
      <c r="A907" t="s">
        <v>20</v>
      </c>
      <c r="B907" s="12">
        <v>41536.208333333336</v>
      </c>
      <c r="C907" t="s">
        <v>2042</v>
      </c>
    </row>
    <row r="908" spans="1:3" x14ac:dyDescent="0.25">
      <c r="A908" t="s">
        <v>20</v>
      </c>
      <c r="B908" s="12">
        <v>42868.208333333328</v>
      </c>
      <c r="C908" t="s">
        <v>2034</v>
      </c>
    </row>
    <row r="909" spans="1:3" x14ac:dyDescent="0.25">
      <c r="A909" t="s">
        <v>14</v>
      </c>
      <c r="B909" s="12">
        <v>40660.208333333336</v>
      </c>
      <c r="C909" t="s">
        <v>2042</v>
      </c>
    </row>
    <row r="910" spans="1:3" x14ac:dyDescent="0.25">
      <c r="A910" t="s">
        <v>20</v>
      </c>
      <c r="B910" s="12">
        <v>41031.208333333336</v>
      </c>
      <c r="C910" t="s">
        <v>2036</v>
      </c>
    </row>
    <row r="911" spans="1:3" x14ac:dyDescent="0.25">
      <c r="A911" t="s">
        <v>20</v>
      </c>
      <c r="B911" s="12">
        <v>43255.208333333328</v>
      </c>
      <c r="C911" t="s">
        <v>2042</v>
      </c>
    </row>
    <row r="912" spans="1:3" x14ac:dyDescent="0.25">
      <c r="A912" t="s">
        <v>74</v>
      </c>
      <c r="B912" s="12">
        <v>42026.25</v>
      </c>
      <c r="C912" t="s">
        <v>2042</v>
      </c>
    </row>
    <row r="913" spans="1:3" x14ac:dyDescent="0.25">
      <c r="A913" t="s">
        <v>20</v>
      </c>
      <c r="B913" s="12">
        <v>43717.208333333328</v>
      </c>
      <c r="C913" t="s">
        <v>2041</v>
      </c>
    </row>
    <row r="914" spans="1:3" x14ac:dyDescent="0.25">
      <c r="A914" t="s">
        <v>20</v>
      </c>
      <c r="B914" s="12">
        <v>41157.208333333336</v>
      </c>
      <c r="C914" t="s">
        <v>2034</v>
      </c>
    </row>
    <row r="915" spans="1:3" x14ac:dyDescent="0.25">
      <c r="A915" t="s">
        <v>14</v>
      </c>
      <c r="B915" s="12">
        <v>43597.208333333328</v>
      </c>
      <c r="C915" t="s">
        <v>2034</v>
      </c>
    </row>
    <row r="916" spans="1:3" x14ac:dyDescent="0.25">
      <c r="A916" t="s">
        <v>14</v>
      </c>
      <c r="B916" s="12">
        <v>41490.208333333336</v>
      </c>
      <c r="C916" t="s">
        <v>2042</v>
      </c>
    </row>
    <row r="917" spans="1:3" x14ac:dyDescent="0.25">
      <c r="A917" t="s">
        <v>20</v>
      </c>
      <c r="B917" s="12">
        <v>42976.208333333328</v>
      </c>
      <c r="C917" t="s">
        <v>2034</v>
      </c>
    </row>
    <row r="918" spans="1:3" x14ac:dyDescent="0.25">
      <c r="A918" t="s">
        <v>14</v>
      </c>
      <c r="B918" s="12">
        <v>41991.25</v>
      </c>
      <c r="C918" t="s">
        <v>2039</v>
      </c>
    </row>
    <row r="919" spans="1:3" x14ac:dyDescent="0.25">
      <c r="A919" t="s">
        <v>47</v>
      </c>
      <c r="B919" s="12">
        <v>40722.208333333336</v>
      </c>
      <c r="C919" t="s">
        <v>2034</v>
      </c>
    </row>
    <row r="920" spans="1:3" x14ac:dyDescent="0.25">
      <c r="A920" t="s">
        <v>20</v>
      </c>
      <c r="B920" s="12">
        <v>41117.208333333336</v>
      </c>
      <c r="C920" t="s">
        <v>2040</v>
      </c>
    </row>
    <row r="921" spans="1:3" x14ac:dyDescent="0.25">
      <c r="A921" t="s">
        <v>14</v>
      </c>
      <c r="B921" s="12">
        <v>43022.208333333328</v>
      </c>
      <c r="C921" t="s">
        <v>2042</v>
      </c>
    </row>
    <row r="922" spans="1:3" x14ac:dyDescent="0.25">
      <c r="A922" t="s">
        <v>20</v>
      </c>
      <c r="B922" s="12">
        <v>43503.25</v>
      </c>
      <c r="C922" t="s">
        <v>2034</v>
      </c>
    </row>
    <row r="923" spans="1:3" x14ac:dyDescent="0.25">
      <c r="A923" t="s">
        <v>14</v>
      </c>
      <c r="B923" s="12">
        <v>40951.25</v>
      </c>
      <c r="C923" t="s">
        <v>2041</v>
      </c>
    </row>
    <row r="924" spans="1:3" x14ac:dyDescent="0.25">
      <c r="A924" t="s">
        <v>20</v>
      </c>
      <c r="B924" s="12">
        <v>43443.25</v>
      </c>
      <c r="C924" t="s">
        <v>2038</v>
      </c>
    </row>
    <row r="925" spans="1:3" x14ac:dyDescent="0.25">
      <c r="A925" t="s">
        <v>20</v>
      </c>
      <c r="B925" s="12">
        <v>40373.208333333336</v>
      </c>
      <c r="C925" t="s">
        <v>2042</v>
      </c>
    </row>
    <row r="926" spans="1:3" x14ac:dyDescent="0.25">
      <c r="A926" t="s">
        <v>20</v>
      </c>
      <c r="B926" s="12">
        <v>43769.208333333328</v>
      </c>
      <c r="C926" t="s">
        <v>2042</v>
      </c>
    </row>
    <row r="927" spans="1:3" x14ac:dyDescent="0.25">
      <c r="A927" t="s">
        <v>20</v>
      </c>
      <c r="B927" s="12">
        <v>43000.208333333328</v>
      </c>
      <c r="C927" t="s">
        <v>2042</v>
      </c>
    </row>
    <row r="928" spans="1:3" x14ac:dyDescent="0.25">
      <c r="A928" t="s">
        <v>14</v>
      </c>
      <c r="B928" s="12">
        <v>42502.208333333328</v>
      </c>
      <c r="C928" t="s">
        <v>2035</v>
      </c>
    </row>
    <row r="929" spans="1:3" x14ac:dyDescent="0.25">
      <c r="A929" t="s">
        <v>14</v>
      </c>
      <c r="B929" s="12">
        <v>41102.208333333336</v>
      </c>
      <c r="C929" t="s">
        <v>2042</v>
      </c>
    </row>
    <row r="930" spans="1:3" x14ac:dyDescent="0.25">
      <c r="A930" t="s">
        <v>20</v>
      </c>
      <c r="B930" s="12">
        <v>41637.25</v>
      </c>
      <c r="C930" t="s">
        <v>2041</v>
      </c>
    </row>
    <row r="931" spans="1:3" x14ac:dyDescent="0.25">
      <c r="A931" t="s">
        <v>20</v>
      </c>
      <c r="B931" s="12">
        <v>42858.208333333328</v>
      </c>
      <c r="C931" t="s">
        <v>2042</v>
      </c>
    </row>
    <row r="932" spans="1:3" x14ac:dyDescent="0.25">
      <c r="A932" t="s">
        <v>20</v>
      </c>
      <c r="B932" s="12">
        <v>42060.25</v>
      </c>
      <c r="C932" t="s">
        <v>2042</v>
      </c>
    </row>
    <row r="933" spans="1:3" x14ac:dyDescent="0.25">
      <c r="A933" t="s">
        <v>14</v>
      </c>
      <c r="B933" s="12">
        <v>41818.208333333336</v>
      </c>
      <c r="C933" t="s">
        <v>2042</v>
      </c>
    </row>
    <row r="934" spans="1:3" x14ac:dyDescent="0.25">
      <c r="A934" t="s">
        <v>20</v>
      </c>
      <c r="B934" s="12">
        <v>41709.208333333336</v>
      </c>
      <c r="C934" t="s">
        <v>2038</v>
      </c>
    </row>
    <row r="935" spans="1:3" x14ac:dyDescent="0.25">
      <c r="A935" t="s">
        <v>20</v>
      </c>
      <c r="B935" s="12">
        <v>41372.208333333336</v>
      </c>
      <c r="C935" t="s">
        <v>2042</v>
      </c>
    </row>
    <row r="936" spans="1:3" x14ac:dyDescent="0.25">
      <c r="A936" t="s">
        <v>20</v>
      </c>
      <c r="B936" s="12">
        <v>42422.25</v>
      </c>
      <c r="C936" t="s">
        <v>2042</v>
      </c>
    </row>
    <row r="937" spans="1:3" x14ac:dyDescent="0.25">
      <c r="A937" t="s">
        <v>20</v>
      </c>
      <c r="B937" s="12">
        <v>42209.208333333328</v>
      </c>
      <c r="C937" t="s">
        <v>2042</v>
      </c>
    </row>
    <row r="938" spans="1:3" x14ac:dyDescent="0.25">
      <c r="A938" t="s">
        <v>14</v>
      </c>
      <c r="B938" s="12">
        <v>43668.208333333328</v>
      </c>
      <c r="C938" t="s">
        <v>2042</v>
      </c>
    </row>
    <row r="939" spans="1:3" x14ac:dyDescent="0.25">
      <c r="A939" t="s">
        <v>74</v>
      </c>
      <c r="B939" s="12">
        <v>42334.25</v>
      </c>
      <c r="C939" t="s">
        <v>2034</v>
      </c>
    </row>
    <row r="940" spans="1:3" x14ac:dyDescent="0.25">
      <c r="A940" t="s">
        <v>20</v>
      </c>
      <c r="B940" s="12">
        <v>43263.208333333328</v>
      </c>
      <c r="C940" t="s">
        <v>2040</v>
      </c>
    </row>
    <row r="941" spans="1:3" x14ac:dyDescent="0.25">
      <c r="A941" t="s">
        <v>14</v>
      </c>
      <c r="B941" s="12">
        <v>40670.208333333336</v>
      </c>
      <c r="C941" t="s">
        <v>2036</v>
      </c>
    </row>
    <row r="942" spans="1:3" x14ac:dyDescent="0.25">
      <c r="A942" t="s">
        <v>47</v>
      </c>
      <c r="B942" s="12">
        <v>41244.25</v>
      </c>
      <c r="C942" t="s">
        <v>2041</v>
      </c>
    </row>
    <row r="943" spans="1:3" x14ac:dyDescent="0.25">
      <c r="A943" t="s">
        <v>14</v>
      </c>
      <c r="B943" s="12">
        <v>40552.25</v>
      </c>
      <c r="C943" t="s">
        <v>2042</v>
      </c>
    </row>
    <row r="944" spans="1:3" x14ac:dyDescent="0.25">
      <c r="A944" t="s">
        <v>14</v>
      </c>
      <c r="B944" s="12">
        <v>40568.25</v>
      </c>
      <c r="C944" t="s">
        <v>2042</v>
      </c>
    </row>
    <row r="945" spans="1:3" x14ac:dyDescent="0.25">
      <c r="A945" t="s">
        <v>20</v>
      </c>
      <c r="B945" s="12">
        <v>41906.208333333336</v>
      </c>
      <c r="C945" t="s">
        <v>2035</v>
      </c>
    </row>
    <row r="946" spans="1:3" x14ac:dyDescent="0.25">
      <c r="A946" t="s">
        <v>14</v>
      </c>
      <c r="B946" s="12">
        <v>42776.25</v>
      </c>
      <c r="C946" t="s">
        <v>2039</v>
      </c>
    </row>
    <row r="947" spans="1:3" x14ac:dyDescent="0.25">
      <c r="A947" t="s">
        <v>14</v>
      </c>
      <c r="B947" s="12">
        <v>41004.208333333336</v>
      </c>
      <c r="C947" t="s">
        <v>2039</v>
      </c>
    </row>
    <row r="948" spans="1:3" x14ac:dyDescent="0.25">
      <c r="A948" t="s">
        <v>14</v>
      </c>
      <c r="B948" s="12">
        <v>40710.208333333336</v>
      </c>
      <c r="C948" t="s">
        <v>2042</v>
      </c>
    </row>
    <row r="949" spans="1:3" x14ac:dyDescent="0.25">
      <c r="A949" t="s">
        <v>14</v>
      </c>
      <c r="B949" s="12">
        <v>41908.208333333336</v>
      </c>
      <c r="C949" t="s">
        <v>2042</v>
      </c>
    </row>
    <row r="950" spans="1:3" x14ac:dyDescent="0.25">
      <c r="A950" t="s">
        <v>74</v>
      </c>
      <c r="B950" s="12">
        <v>41985.25</v>
      </c>
      <c r="C950" t="s">
        <v>2034</v>
      </c>
    </row>
    <row r="951" spans="1:3" x14ac:dyDescent="0.25">
      <c r="A951" t="s">
        <v>20</v>
      </c>
      <c r="B951" s="12">
        <v>42112.208333333328</v>
      </c>
      <c r="C951" t="s">
        <v>2041</v>
      </c>
    </row>
    <row r="952" spans="1:3" x14ac:dyDescent="0.25">
      <c r="A952" t="s">
        <v>14</v>
      </c>
      <c r="B952" s="12">
        <v>43571.208333333328</v>
      </c>
      <c r="C952" t="s">
        <v>2042</v>
      </c>
    </row>
    <row r="953" spans="1:3" x14ac:dyDescent="0.25">
      <c r="A953" t="s">
        <v>20</v>
      </c>
      <c r="B953" s="12">
        <v>42730.25</v>
      </c>
      <c r="C953" t="s">
        <v>2038</v>
      </c>
    </row>
    <row r="954" spans="1:3" x14ac:dyDescent="0.25">
      <c r="A954" t="s">
        <v>74</v>
      </c>
      <c r="B954" s="12">
        <v>42591.208333333328</v>
      </c>
      <c r="C954" t="s">
        <v>2034</v>
      </c>
    </row>
    <row r="955" spans="1:3" x14ac:dyDescent="0.25">
      <c r="A955" t="s">
        <v>14</v>
      </c>
      <c r="B955" s="12">
        <v>42358.25</v>
      </c>
      <c r="C955" t="s">
        <v>2034</v>
      </c>
    </row>
    <row r="956" spans="1:3" x14ac:dyDescent="0.25">
      <c r="A956" t="s">
        <v>20</v>
      </c>
      <c r="B956" s="12">
        <v>41174.208333333336</v>
      </c>
      <c r="C956" t="s">
        <v>2041</v>
      </c>
    </row>
    <row r="957" spans="1:3" x14ac:dyDescent="0.25">
      <c r="A957" t="s">
        <v>20</v>
      </c>
      <c r="B957" s="12">
        <v>41238.25</v>
      </c>
      <c r="C957" t="s">
        <v>2042</v>
      </c>
    </row>
    <row r="958" spans="1:3" x14ac:dyDescent="0.25">
      <c r="A958" t="s">
        <v>14</v>
      </c>
      <c r="B958" s="12">
        <v>42360.25</v>
      </c>
      <c r="C958" t="s">
        <v>2034</v>
      </c>
    </row>
    <row r="959" spans="1:3" x14ac:dyDescent="0.25">
      <c r="A959" t="s">
        <v>20</v>
      </c>
      <c r="B959" s="12">
        <v>40955.25</v>
      </c>
      <c r="C959" t="s">
        <v>2042</v>
      </c>
    </row>
    <row r="960" spans="1:3" x14ac:dyDescent="0.25">
      <c r="A960" t="s">
        <v>20</v>
      </c>
      <c r="B960" s="12">
        <v>40350.208333333336</v>
      </c>
      <c r="C960" t="s">
        <v>2034</v>
      </c>
    </row>
    <row r="961" spans="1:3" x14ac:dyDescent="0.25">
      <c r="A961" t="s">
        <v>14</v>
      </c>
      <c r="B961" s="12">
        <v>40357.208333333336</v>
      </c>
      <c r="C961" t="s">
        <v>2040</v>
      </c>
    </row>
    <row r="962" spans="1:3" x14ac:dyDescent="0.25">
      <c r="A962" t="s">
        <v>14</v>
      </c>
      <c r="B962" s="12">
        <v>42408.25</v>
      </c>
      <c r="C962" t="s">
        <v>2041</v>
      </c>
    </row>
    <row r="963" spans="1:3" x14ac:dyDescent="0.25">
      <c r="A963" t="s">
        <v>20</v>
      </c>
      <c r="B963" s="12">
        <v>40591.25</v>
      </c>
      <c r="C963" t="s">
        <v>2040</v>
      </c>
    </row>
    <row r="964" spans="1:3" x14ac:dyDescent="0.25">
      <c r="A964" t="s">
        <v>20</v>
      </c>
      <c r="B964" s="12">
        <v>41592.25</v>
      </c>
      <c r="C964" t="s">
        <v>2035</v>
      </c>
    </row>
    <row r="965" spans="1:3" x14ac:dyDescent="0.25">
      <c r="A965" t="s">
        <v>14</v>
      </c>
      <c r="B965" s="12">
        <v>40607.25</v>
      </c>
      <c r="C965" t="s">
        <v>2039</v>
      </c>
    </row>
    <row r="966" spans="1:3" x14ac:dyDescent="0.25">
      <c r="A966" t="s">
        <v>20</v>
      </c>
      <c r="B966" s="12">
        <v>42135.208333333328</v>
      </c>
      <c r="C966" t="s">
        <v>2042</v>
      </c>
    </row>
    <row r="967" spans="1:3" x14ac:dyDescent="0.25">
      <c r="A967" t="s">
        <v>20</v>
      </c>
      <c r="B967" s="12">
        <v>40203.25</v>
      </c>
      <c r="C967" t="s">
        <v>2038</v>
      </c>
    </row>
    <row r="968" spans="1:3" x14ac:dyDescent="0.25">
      <c r="A968" t="s">
        <v>20</v>
      </c>
      <c r="B968" s="12">
        <v>42901.208333333328</v>
      </c>
      <c r="C968" t="s">
        <v>2042</v>
      </c>
    </row>
    <row r="969" spans="1:3" x14ac:dyDescent="0.25">
      <c r="A969" t="s">
        <v>20</v>
      </c>
      <c r="B969" s="12">
        <v>41005.208333333336</v>
      </c>
      <c r="C969" t="s">
        <v>2038</v>
      </c>
    </row>
    <row r="970" spans="1:3" x14ac:dyDescent="0.25">
      <c r="A970" t="s">
        <v>20</v>
      </c>
      <c r="B970" s="12">
        <v>40544.25</v>
      </c>
      <c r="C970" t="s">
        <v>2035</v>
      </c>
    </row>
    <row r="971" spans="1:3" x14ac:dyDescent="0.25">
      <c r="A971" t="s">
        <v>20</v>
      </c>
      <c r="B971" s="12">
        <v>43821.25</v>
      </c>
      <c r="C971" t="s">
        <v>2042</v>
      </c>
    </row>
    <row r="972" spans="1:3" x14ac:dyDescent="0.25">
      <c r="A972" t="s">
        <v>14</v>
      </c>
      <c r="B972" s="12">
        <v>40672.208333333336</v>
      </c>
      <c r="C972" t="s">
        <v>2042</v>
      </c>
    </row>
    <row r="973" spans="1:3" x14ac:dyDescent="0.25">
      <c r="A973" t="s">
        <v>14</v>
      </c>
      <c r="B973" s="12">
        <v>41555.208333333336</v>
      </c>
      <c r="C973" t="s">
        <v>2034</v>
      </c>
    </row>
    <row r="974" spans="1:3" x14ac:dyDescent="0.25">
      <c r="A974" t="s">
        <v>20</v>
      </c>
      <c r="B974" s="12">
        <v>41792.208333333336</v>
      </c>
      <c r="C974" t="s">
        <v>2041</v>
      </c>
    </row>
    <row r="975" spans="1:3" x14ac:dyDescent="0.25">
      <c r="A975" t="s">
        <v>14</v>
      </c>
      <c r="B975" s="12">
        <v>40522.25</v>
      </c>
      <c r="C975" t="s">
        <v>2042</v>
      </c>
    </row>
    <row r="976" spans="1:3" x14ac:dyDescent="0.25">
      <c r="A976" t="s">
        <v>20</v>
      </c>
      <c r="B976" s="12">
        <v>41412.208333333336</v>
      </c>
      <c r="C976" t="s">
        <v>2038</v>
      </c>
    </row>
    <row r="977" spans="1:3" x14ac:dyDescent="0.25">
      <c r="A977" t="s">
        <v>20</v>
      </c>
      <c r="B977" s="12">
        <v>42337.25</v>
      </c>
      <c r="C977" t="s">
        <v>2042</v>
      </c>
    </row>
    <row r="978" spans="1:3" x14ac:dyDescent="0.25">
      <c r="A978" t="s">
        <v>20</v>
      </c>
      <c r="B978" s="12">
        <v>40571.25</v>
      </c>
      <c r="C978" t="s">
        <v>2042</v>
      </c>
    </row>
    <row r="979" spans="1:3" x14ac:dyDescent="0.25">
      <c r="A979" t="s">
        <v>14</v>
      </c>
      <c r="B979" s="12">
        <v>43138.25</v>
      </c>
      <c r="C979" t="s">
        <v>2035</v>
      </c>
    </row>
    <row r="980" spans="1:3" x14ac:dyDescent="0.25">
      <c r="A980" t="s">
        <v>20</v>
      </c>
      <c r="B980" s="12">
        <v>42686.25</v>
      </c>
      <c r="C980" t="s">
        <v>2036</v>
      </c>
    </row>
    <row r="981" spans="1:3" x14ac:dyDescent="0.25">
      <c r="A981" t="s">
        <v>20</v>
      </c>
      <c r="B981" s="12">
        <v>42078.208333333328</v>
      </c>
      <c r="C981" t="s">
        <v>2042</v>
      </c>
    </row>
    <row r="982" spans="1:3" x14ac:dyDescent="0.25">
      <c r="A982" t="s">
        <v>14</v>
      </c>
      <c r="B982" s="12">
        <v>42307.208333333328</v>
      </c>
      <c r="C982" t="s">
        <v>2040</v>
      </c>
    </row>
    <row r="983" spans="1:3" x14ac:dyDescent="0.25">
      <c r="A983" t="s">
        <v>20</v>
      </c>
      <c r="B983" s="12">
        <v>43094.25</v>
      </c>
      <c r="C983" t="s">
        <v>2041</v>
      </c>
    </row>
    <row r="984" spans="1:3" x14ac:dyDescent="0.25">
      <c r="A984" t="s">
        <v>14</v>
      </c>
      <c r="B984" s="12">
        <v>40743.208333333336</v>
      </c>
      <c r="C984" t="s">
        <v>2034</v>
      </c>
    </row>
    <row r="985" spans="1:3" x14ac:dyDescent="0.25">
      <c r="A985" t="s">
        <v>20</v>
      </c>
      <c r="B985" s="12">
        <v>43681.208333333328</v>
      </c>
      <c r="C985" t="s">
        <v>2034</v>
      </c>
    </row>
    <row r="986" spans="1:3" x14ac:dyDescent="0.25">
      <c r="A986" t="s">
        <v>20</v>
      </c>
      <c r="B986" s="12">
        <v>43716.208333333328</v>
      </c>
      <c r="C986" t="s">
        <v>2042</v>
      </c>
    </row>
    <row r="987" spans="1:3" x14ac:dyDescent="0.25">
      <c r="A987" t="s">
        <v>14</v>
      </c>
      <c r="B987" s="12">
        <v>41614.25</v>
      </c>
      <c r="C987" t="s">
        <v>2038</v>
      </c>
    </row>
    <row r="988" spans="1:3" x14ac:dyDescent="0.25">
      <c r="A988" t="s">
        <v>14</v>
      </c>
      <c r="B988" s="12">
        <v>40638.208333333336</v>
      </c>
      <c r="C988" t="s">
        <v>2038</v>
      </c>
    </row>
    <row r="989" spans="1:3" x14ac:dyDescent="0.25">
      <c r="A989" t="s">
        <v>20</v>
      </c>
      <c r="B989" s="12">
        <v>42852.208333333328</v>
      </c>
      <c r="C989" t="s">
        <v>2034</v>
      </c>
    </row>
    <row r="990" spans="1:3" x14ac:dyDescent="0.25">
      <c r="A990" t="s">
        <v>14</v>
      </c>
      <c r="B990" s="12">
        <v>42686.25</v>
      </c>
      <c r="C990" t="s">
        <v>2040</v>
      </c>
    </row>
    <row r="991" spans="1:3" x14ac:dyDescent="0.25">
      <c r="A991" t="s">
        <v>20</v>
      </c>
      <c r="B991" s="12">
        <v>43571.208333333328</v>
      </c>
      <c r="C991" t="s">
        <v>2040</v>
      </c>
    </row>
    <row r="992" spans="1:3" x14ac:dyDescent="0.25">
      <c r="A992" t="s">
        <v>14</v>
      </c>
      <c r="B992" s="12">
        <v>42432.25</v>
      </c>
      <c r="C992" t="s">
        <v>2034</v>
      </c>
    </row>
    <row r="993" spans="1:3" x14ac:dyDescent="0.25">
      <c r="A993" t="s">
        <v>20</v>
      </c>
      <c r="B993" s="12">
        <v>41907.208333333336</v>
      </c>
      <c r="C993" t="s">
        <v>2038</v>
      </c>
    </row>
    <row r="994" spans="1:3" x14ac:dyDescent="0.25">
      <c r="A994" t="s">
        <v>20</v>
      </c>
      <c r="B994" s="12">
        <v>43227.208333333328</v>
      </c>
      <c r="C994" t="s">
        <v>2034</v>
      </c>
    </row>
    <row r="995" spans="1:3" x14ac:dyDescent="0.25">
      <c r="A995" t="s">
        <v>74</v>
      </c>
      <c r="B995" s="12">
        <v>42362.25</v>
      </c>
      <c r="C995" t="s">
        <v>2039</v>
      </c>
    </row>
    <row r="996" spans="1:3" x14ac:dyDescent="0.25">
      <c r="A996" t="s">
        <v>14</v>
      </c>
      <c r="B996" s="12">
        <v>41929.208333333336</v>
      </c>
      <c r="C996" t="s">
        <v>2040</v>
      </c>
    </row>
    <row r="997" spans="1:3" x14ac:dyDescent="0.25">
      <c r="A997" t="s">
        <v>20</v>
      </c>
      <c r="B997" s="12">
        <v>43408.208333333328</v>
      </c>
      <c r="C997" t="s">
        <v>2035</v>
      </c>
    </row>
    <row r="998" spans="1:3" x14ac:dyDescent="0.25">
      <c r="A998" t="s">
        <v>14</v>
      </c>
      <c r="B998" s="12">
        <v>41276.25</v>
      </c>
      <c r="C998" t="s">
        <v>2042</v>
      </c>
    </row>
    <row r="999" spans="1:3" x14ac:dyDescent="0.25">
      <c r="A999" t="s">
        <v>74</v>
      </c>
      <c r="B999" s="12">
        <v>41659.25</v>
      </c>
      <c r="C999" t="s">
        <v>2042</v>
      </c>
    </row>
    <row r="1000" spans="1:3" x14ac:dyDescent="0.25">
      <c r="A1000" t="s">
        <v>14</v>
      </c>
      <c r="B1000" s="12">
        <v>40220.25</v>
      </c>
      <c r="C1000" t="s">
        <v>2038</v>
      </c>
    </row>
    <row r="1001" spans="1:3" x14ac:dyDescent="0.25">
      <c r="A1001" t="s">
        <v>74</v>
      </c>
      <c r="B1001" s="12">
        <v>42550.208333333328</v>
      </c>
      <c r="C1001" t="s">
        <v>2035</v>
      </c>
    </row>
  </sheetData>
  <conditionalFormatting sqref="A1:A1048576">
    <cfRule type="containsText" dxfId="11" priority="1" operator="containsText" text="live">
      <formula>NOT(ISERROR(SEARCH("live",A1)))</formula>
    </cfRule>
    <cfRule type="containsText" dxfId="10" priority="2" operator="containsText" text="canceled">
      <formula>NOT(ISERROR(SEARCH("canceled",A1)))</formula>
    </cfRule>
    <cfRule type="containsText" dxfId="9" priority="3" operator="containsText" text="successful">
      <formula>NOT(ISERROR(SEARCH("successful",A1)))</formula>
    </cfRule>
    <cfRule type="containsText" dxfId="8" priority="4" operator="containsText" text="failed">
      <formula>NOT(ISERROR(SEARCH("failed",A1)))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070F0-3023-4AF3-A316-FCC7E86C7453}">
  <dimension ref="A1:F18"/>
  <sheetViews>
    <sheetView workbookViewId="0">
      <selection activeCell="A11" sqref="A1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9" t="s">
        <v>2031</v>
      </c>
      <c r="B1" t="s">
        <v>2046</v>
      </c>
    </row>
    <row r="2" spans="1:6" x14ac:dyDescent="0.25">
      <c r="A2" s="9" t="s">
        <v>2085</v>
      </c>
      <c r="B2" t="s">
        <v>2046</v>
      </c>
    </row>
    <row r="4" spans="1:6" x14ac:dyDescent="0.25">
      <c r="A4" s="9" t="s">
        <v>2045</v>
      </c>
      <c r="B4" s="9" t="s">
        <v>2044</v>
      </c>
    </row>
    <row r="5" spans="1:6" x14ac:dyDescent="0.25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10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10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10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10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10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10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10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10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10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10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10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10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10" t="s">
        <v>2043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0A92-35F1-4CAD-93B0-8D84A5AA110C}">
  <dimension ref="A1:H13"/>
  <sheetViews>
    <sheetView topLeftCell="A15" workbookViewId="0">
      <selection activeCell="I13" sqref="I13"/>
    </sheetView>
  </sheetViews>
  <sheetFormatPr defaultRowHeight="15.75" x14ac:dyDescent="0.25"/>
  <cols>
    <col min="1" max="1" width="26.37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2094</v>
      </c>
      <c r="B2">
        <f>COUNTIFS(Crowdfunding!$G:$G,"successful",Crowdfunding!$D:$D,"&gt;=0",Crowdfunding!$D:$D,"&lt;1000")</f>
        <v>30</v>
      </c>
      <c r="C2">
        <f>COUNTIFS(Crowdfunding!$G:$G,"failed",Crowdfunding!$D:$D,"&gt;=0",Crowdfunding!$D:$D,"&lt;1000")</f>
        <v>20</v>
      </c>
      <c r="D2">
        <f>COUNTIFS(Crowdfunding!$G:$G,"canceled",Crowdfunding!$D:$D,"&gt;=0",Crowdfunding!$D:$D,"&lt;1000")</f>
        <v>1</v>
      </c>
      <c r="E2" cm="1">
        <f t="array" ref="E2:E13">B2:B13+C2:C13+D2:D13</f>
        <v>51</v>
      </c>
      <c r="F2" s="4" cm="1">
        <f t="array" ref="F2:F13">B2:B13/$E$2:$E$13</f>
        <v>0.58823529411764708</v>
      </c>
      <c r="G2" s="4" cm="1">
        <f t="array" ref="G2:G13">C2:C13/$E$2:$E$13</f>
        <v>0.39215686274509803</v>
      </c>
      <c r="H2" s="4" cm="1">
        <f t="array" ref="H2:H13">D2:D13/$E$2:$E$13</f>
        <v>1.9607843137254902E-2</v>
      </c>
    </row>
    <row r="3" spans="1:8" x14ac:dyDescent="0.25">
      <c r="A3" t="s">
        <v>2095</v>
      </c>
      <c r="B3">
        <f>COUNTIFS(Crowdfunding!$G:$G,"successful",Crowdfunding!$D:$D,"&gt;=1000",Crowdfunding!$D:$D,"&lt;5000")</f>
        <v>191</v>
      </c>
      <c r="C3">
        <f>COUNTIFS(Crowdfunding!$G:$G,"failed",Crowdfunding!$D:$D,"&gt;=1000",Crowdfunding!$D:$D,"&lt;5000")</f>
        <v>38</v>
      </c>
      <c r="D3">
        <f>COUNTIFS(Crowdfunding!$G:$G,"canceled",Crowdfunding!$D:$D,"&gt;=1000",Crowdfunding!$D:$D,"&lt;5000")</f>
        <v>2</v>
      </c>
      <c r="E3">
        <v>231</v>
      </c>
      <c r="F3" s="4">
        <v>0.82683982683982682</v>
      </c>
      <c r="G3" s="4">
        <v>0.16450216450216451</v>
      </c>
      <c r="H3" s="4">
        <v>8.658008658008658E-3</v>
      </c>
    </row>
    <row r="4" spans="1:8" x14ac:dyDescent="0.25">
      <c r="A4" t="s">
        <v>2097</v>
      </c>
      <c r="B4">
        <f>COUNTIFS(Crowdfunding!$G:$G,"successful",Crowdfunding!$D:$D,"&gt;=5000",Crowdfunding!$D:$D,"&lt;10000")</f>
        <v>164</v>
      </c>
      <c r="C4">
        <f>COUNTIFS(Crowdfunding!$G:$G,"failed",Crowdfunding!$D:$D,"&gt;=5000",Crowdfunding!$D:$D,"&lt;10000")</f>
        <v>126</v>
      </c>
      <c r="D4">
        <f>COUNTIFS(Crowdfunding!$G:$G,"canceled",Crowdfunding!$D:$D,"&gt;=5000",Crowdfunding!$D:$D,"&lt;10000")</f>
        <v>25</v>
      </c>
      <c r="E4">
        <v>315</v>
      </c>
      <c r="F4" s="4">
        <v>0.52063492063492067</v>
      </c>
      <c r="G4" s="4">
        <v>0.4</v>
      </c>
      <c r="H4" s="4">
        <v>7.9365079365079361E-2</v>
      </c>
    </row>
    <row r="5" spans="1:8" x14ac:dyDescent="0.25">
      <c r="A5" t="s">
        <v>2096</v>
      </c>
      <c r="B5">
        <f>COUNTIFS(Crowdfunding!$G:$G,"successful",Crowdfunding!$D:$D,"&gt;=10000",Crowdfunding!$D:$D,"&lt;15000")</f>
        <v>4</v>
      </c>
      <c r="C5">
        <f>COUNTIFS(Crowdfunding!$G:$G,"failed",Crowdfunding!$D:$D,"&gt;=10000",Crowdfunding!$D:$D,"&lt;15000")</f>
        <v>5</v>
      </c>
      <c r="D5">
        <f>COUNTIFS(Crowdfunding!$G:$G,"canceled",Crowdfunding!$D:$D,"&gt;=10000",Crowdfunding!$D:$D,"&lt;15000")</f>
        <v>0</v>
      </c>
      <c r="E5">
        <v>9</v>
      </c>
      <c r="F5" s="4">
        <v>0.44444444444444442</v>
      </c>
      <c r="G5" s="4">
        <v>0.55555555555555558</v>
      </c>
      <c r="H5" s="4">
        <v>0</v>
      </c>
    </row>
    <row r="6" spans="1:8" x14ac:dyDescent="0.25">
      <c r="A6" t="s">
        <v>2105</v>
      </c>
      <c r="B6">
        <f>COUNTIFS(Crowdfunding!$G:$G,"successful",Crowdfunding!$D:$D,"&gt;=15000",Crowdfunding!$D:$D,"&lt;20000")</f>
        <v>10</v>
      </c>
      <c r="C6">
        <f>COUNTIFS(Crowdfunding!$G:$G,"failed",Crowdfunding!$D:$D,"&gt;=15000",Crowdfunding!$D:$D,"&lt;20000")</f>
        <v>0</v>
      </c>
      <c r="D6">
        <f>COUNTIFS(Crowdfunding!$G:$G,"canceled",Crowdfunding!$D:$D,"&gt;=15000",Crowdfunding!$D:$D,"&lt;20000")</f>
        <v>0</v>
      </c>
      <c r="E6">
        <v>10</v>
      </c>
      <c r="F6" s="4">
        <v>1</v>
      </c>
      <c r="G6" s="4">
        <v>0</v>
      </c>
      <c r="H6" s="4">
        <v>0</v>
      </c>
    </row>
    <row r="7" spans="1:8" x14ac:dyDescent="0.25">
      <c r="A7" t="s">
        <v>2098</v>
      </c>
      <c r="B7">
        <f>COUNTIFS(Crowdfunding!$G:$G,"successful",Crowdfunding!$D:$D,"&gt;=20000",Crowdfunding!$D:$D,"&lt;25000")</f>
        <v>7</v>
      </c>
      <c r="C7">
        <f>COUNTIFS(Crowdfunding!$G:$G,"failed",Crowdfunding!$D:$D,"&gt;=20000",Crowdfunding!$D:$D,"&lt;25000")</f>
        <v>0</v>
      </c>
      <c r="D7">
        <f>COUNTIFS(Crowdfunding!$G:$G,"canceled",Crowdfunding!$D:$D,"&gt;=20000",Crowdfunding!$D:$D,"&lt;25000")</f>
        <v>0</v>
      </c>
      <c r="E7">
        <v>7</v>
      </c>
      <c r="F7" s="4">
        <v>1</v>
      </c>
      <c r="G7" s="4">
        <v>0</v>
      </c>
      <c r="H7" s="4">
        <v>0</v>
      </c>
    </row>
    <row r="8" spans="1:8" x14ac:dyDescent="0.25">
      <c r="A8" t="s">
        <v>2099</v>
      </c>
      <c r="B8">
        <f>COUNTIFS(Crowdfunding!$G:$G,"successful",Crowdfunding!$D:$D,"&gt;=25000",Crowdfunding!$D:$D,"&lt;30000")</f>
        <v>11</v>
      </c>
      <c r="C8">
        <f>COUNTIFS(Crowdfunding!$G:$G,"failed",Crowdfunding!$D:$D,"&gt;=25000",Crowdfunding!$D:$D,"&lt;30000")</f>
        <v>3</v>
      </c>
      <c r="D8">
        <f>COUNTIFS(Crowdfunding!$G:$G,"canceled",Crowdfunding!$D:$D,"&gt;=25000",Crowdfunding!$D:$D,"&lt;30000")</f>
        <v>0</v>
      </c>
      <c r="E8">
        <v>14</v>
      </c>
      <c r="F8" s="4">
        <v>0.7857142857142857</v>
      </c>
      <c r="G8" s="4">
        <v>0.21428571428571427</v>
      </c>
      <c r="H8" s="4">
        <v>0</v>
      </c>
    </row>
    <row r="9" spans="1:8" x14ac:dyDescent="0.25">
      <c r="A9" t="s">
        <v>2100</v>
      </c>
      <c r="B9">
        <f>COUNTIFS(Crowdfunding!$G:$G,"successful",Crowdfunding!$D:$D,"&gt;=30000",Crowdfunding!$D:$D,"&lt;35000")</f>
        <v>7</v>
      </c>
      <c r="C9">
        <f>COUNTIFS(Crowdfunding!$G:$G,"failed",Crowdfunding!$D:$D,"&gt;=30000",Crowdfunding!$D:$D,"&lt;35000")</f>
        <v>0</v>
      </c>
      <c r="D9">
        <f>COUNTIFS(Crowdfunding!$G:$G,"canceled",Crowdfunding!$D:$D,"&gt;=30000",Crowdfunding!$D:$D,"&lt;35000")</f>
        <v>0</v>
      </c>
      <c r="E9">
        <v>7</v>
      </c>
      <c r="F9" s="4">
        <v>1</v>
      </c>
      <c r="G9" s="4">
        <v>0</v>
      </c>
      <c r="H9" s="4">
        <v>0</v>
      </c>
    </row>
    <row r="10" spans="1:8" x14ac:dyDescent="0.25">
      <c r="A10" t="s">
        <v>2101</v>
      </c>
      <c r="B10">
        <f>COUNTIFS(Crowdfunding!$G:$G,"successful",Crowdfunding!$D:$D,"&gt;=35000",Crowdfunding!$D:$D,"&lt;40000")</f>
        <v>8</v>
      </c>
      <c r="C10">
        <f>COUNTIFS(Crowdfunding!$G:$G,"failed",Crowdfunding!$D:$D,"&gt;=35000",Crowdfunding!$D:$D,"&lt;40000")</f>
        <v>3</v>
      </c>
      <c r="D10">
        <f>COUNTIFS(Crowdfunding!$G:$G,"canceled",Crowdfunding!$D:$D,"&gt;=35000",Crowdfunding!$D:$D,"&lt;40000")</f>
        <v>1</v>
      </c>
      <c r="E10">
        <v>12</v>
      </c>
      <c r="F10" s="4">
        <v>0.66666666666666663</v>
      </c>
      <c r="G10" s="4">
        <v>0.25</v>
      </c>
      <c r="H10" s="4">
        <v>8.3333333333333329E-2</v>
      </c>
    </row>
    <row r="11" spans="1:8" x14ac:dyDescent="0.25">
      <c r="A11" t="s">
        <v>2102</v>
      </c>
      <c r="B11">
        <f>COUNTIFS(Crowdfunding!$G:$G,"successful",Crowdfunding!$D:$D,"&gt;=40000",Crowdfunding!$D:$D,"&lt;45000")</f>
        <v>11</v>
      </c>
      <c r="C11">
        <f>COUNTIFS(Crowdfunding!$G:$G,"failed",Crowdfunding!$D:$D,"&gt;=40000",Crowdfunding!$D:$D,"&lt;45000")</f>
        <v>3</v>
      </c>
      <c r="D11">
        <f>COUNTIFS(Crowdfunding!$G:$G,"canceled",Crowdfunding!$D:$D,"&gt;=40000",Crowdfunding!$D:$D,"&lt;45000")</f>
        <v>0</v>
      </c>
      <c r="E11">
        <v>14</v>
      </c>
      <c r="F11" s="4">
        <v>0.7857142857142857</v>
      </c>
      <c r="G11" s="4">
        <v>0.21428571428571427</v>
      </c>
      <c r="H11" s="4">
        <v>0</v>
      </c>
    </row>
    <row r="12" spans="1:8" x14ac:dyDescent="0.25">
      <c r="A12" t="s">
        <v>2103</v>
      </c>
      <c r="B12">
        <f>COUNTIFS(Crowdfunding!$G:$G,"successful",Crowdfunding!$D:$D,"&gt;=45000",Crowdfunding!$D:$D,"&lt;50000")</f>
        <v>8</v>
      </c>
      <c r="C12">
        <f>COUNTIFS(Crowdfunding!$G:$G,"failed",Crowdfunding!$D:$D,"&gt;=45000",Crowdfunding!$D:$D,"&lt;50000")</f>
        <v>3</v>
      </c>
      <c r="D12">
        <f>COUNTIFS(Crowdfunding!$G:$G,"canceled",Crowdfunding!$D:$D,"&gt;=45000",Crowdfunding!$D:$D,"&lt;50000")</f>
        <v>0</v>
      </c>
      <c r="E12">
        <v>11</v>
      </c>
      <c r="F12" s="4">
        <v>0.72727272727272729</v>
      </c>
      <c r="G12" s="4">
        <v>0.27272727272727271</v>
      </c>
      <c r="H12" s="4">
        <v>0</v>
      </c>
    </row>
    <row r="13" spans="1:8" x14ac:dyDescent="0.25">
      <c r="A13" t="s">
        <v>2104</v>
      </c>
      <c r="B13">
        <f>COUNTIFS(Crowdfunding!$G:$G,"successful",Crowdfunding!$D:$D,"&gt;=50000")</f>
        <v>114</v>
      </c>
      <c r="C13">
        <f>COUNTIFS(Crowdfunding!$G:$G,"failed",Crowdfunding!$D:$D,"&gt;=50000")</f>
        <v>163</v>
      </c>
      <c r="D13">
        <f>COUNTIFS(Crowdfunding!$G:$G,"canceled",Crowdfunding!$D:$D,"&gt;=50000")</f>
        <v>28</v>
      </c>
      <c r="E13">
        <v>305</v>
      </c>
      <c r="F13" s="4">
        <v>0.3737704918032787</v>
      </c>
      <c r="G13" s="4">
        <v>0.53442622950819674</v>
      </c>
      <c r="H13" s="4">
        <v>9.1803278688524587E-2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594A-A3B8-4FD6-B4AC-F2C3F4FA1CEE}">
  <dimension ref="A1:I566"/>
  <sheetViews>
    <sheetView workbookViewId="0">
      <selection activeCell="J8" sqref="J8"/>
    </sheetView>
  </sheetViews>
  <sheetFormatPr defaultRowHeight="15.75" x14ac:dyDescent="0.25"/>
  <cols>
    <col min="1" max="1" width="9.375" bestFit="1" customWidth="1"/>
    <col min="2" max="2" width="13.5" bestFit="1" customWidth="1"/>
    <col min="4" max="4" width="8.5" bestFit="1" customWidth="1"/>
    <col min="5" max="5" width="13.5" bestFit="1" customWidth="1"/>
    <col min="7" max="7" width="11.625" bestFit="1" customWidth="1"/>
    <col min="8" max="8" width="10.375" bestFit="1" customWidth="1"/>
    <col min="9" max="9" width="8.875" bestFit="1" customWidth="1"/>
  </cols>
  <sheetData>
    <row r="1" spans="1:9" x14ac:dyDescent="0.25">
      <c r="A1" s="1" t="s">
        <v>4</v>
      </c>
      <c r="B1" s="1" t="s">
        <v>5</v>
      </c>
      <c r="D1" s="1" t="s">
        <v>4</v>
      </c>
      <c r="E1" s="1" t="s">
        <v>5</v>
      </c>
    </row>
    <row r="2" spans="1:9" x14ac:dyDescent="0.25">
      <c r="A2" t="s">
        <v>20</v>
      </c>
      <c r="B2">
        <v>158</v>
      </c>
      <c r="D2" t="s">
        <v>14</v>
      </c>
      <c r="E2">
        <v>0</v>
      </c>
      <c r="H2" t="s">
        <v>2106</v>
      </c>
      <c r="I2" t="s">
        <v>2107</v>
      </c>
    </row>
    <row r="3" spans="1:9" x14ac:dyDescent="0.25">
      <c r="A3" t="s">
        <v>20</v>
      </c>
      <c r="B3">
        <v>1425</v>
      </c>
      <c r="D3" t="s">
        <v>14</v>
      </c>
      <c r="E3">
        <v>24</v>
      </c>
      <c r="G3" t="s">
        <v>2117</v>
      </c>
      <c r="H3">
        <f>COUNTA(B2:B566)</f>
        <v>565</v>
      </c>
      <c r="I3">
        <f>COUNTA(E2:E365)</f>
        <v>364</v>
      </c>
    </row>
    <row r="4" spans="1:9" x14ac:dyDescent="0.25">
      <c r="A4" t="s">
        <v>20</v>
      </c>
      <c r="B4">
        <v>174</v>
      </c>
      <c r="D4" t="s">
        <v>14</v>
      </c>
      <c r="E4">
        <v>53</v>
      </c>
      <c r="G4" t="s">
        <v>2108</v>
      </c>
      <c r="H4" s="13">
        <f>AVERAGE(B2:B566)</f>
        <v>851.14690265486729</v>
      </c>
      <c r="I4" s="13">
        <f>AVERAGE(E2:E365)</f>
        <v>585.61538461538464</v>
      </c>
    </row>
    <row r="5" spans="1:9" x14ac:dyDescent="0.25">
      <c r="A5" t="s">
        <v>20</v>
      </c>
      <c r="B5">
        <v>227</v>
      </c>
      <c r="D5" t="s">
        <v>14</v>
      </c>
      <c r="E5">
        <v>18</v>
      </c>
      <c r="G5" t="s">
        <v>2109</v>
      </c>
      <c r="H5" s="13">
        <f>MEDIAN(B2:B566)</f>
        <v>201</v>
      </c>
      <c r="I5" s="13">
        <f>MEDIAN(E2:E365)</f>
        <v>114.5</v>
      </c>
    </row>
    <row r="6" spans="1:9" x14ac:dyDescent="0.25">
      <c r="A6" t="s">
        <v>20</v>
      </c>
      <c r="B6">
        <v>220</v>
      </c>
      <c r="D6" t="s">
        <v>14</v>
      </c>
      <c r="E6">
        <v>44</v>
      </c>
      <c r="G6" t="s">
        <v>2110</v>
      </c>
      <c r="H6" s="13">
        <f>MIN(B2:B566)</f>
        <v>16</v>
      </c>
      <c r="I6" s="13">
        <f>MIN(E2:E365)</f>
        <v>0</v>
      </c>
    </row>
    <row r="7" spans="1:9" x14ac:dyDescent="0.25">
      <c r="A7" t="s">
        <v>20</v>
      </c>
      <c r="B7">
        <v>98</v>
      </c>
      <c r="D7" t="s">
        <v>14</v>
      </c>
      <c r="E7">
        <v>27</v>
      </c>
      <c r="G7" t="s">
        <v>2111</v>
      </c>
      <c r="H7" s="13">
        <f>MAX(B2:B566)</f>
        <v>7295</v>
      </c>
      <c r="I7" s="13">
        <f>MAX(E2:E365)</f>
        <v>6080</v>
      </c>
    </row>
    <row r="8" spans="1:9" x14ac:dyDescent="0.25">
      <c r="A8" t="s">
        <v>20</v>
      </c>
      <c r="B8">
        <v>100</v>
      </c>
      <c r="D8" t="s">
        <v>14</v>
      </c>
      <c r="E8">
        <v>55</v>
      </c>
      <c r="G8" t="s">
        <v>2112</v>
      </c>
      <c r="H8" s="13">
        <f>_xlfn.VAR.P(B2:B566)</f>
        <v>1603373.7324019109</v>
      </c>
      <c r="I8" s="13">
        <f>_xlfn.VAR.P(E2:E365)</f>
        <v>921574.68174133555</v>
      </c>
    </row>
    <row r="9" spans="1:9" x14ac:dyDescent="0.25">
      <c r="A9" t="s">
        <v>20</v>
      </c>
      <c r="B9">
        <v>1249</v>
      </c>
      <c r="D9" t="s">
        <v>14</v>
      </c>
      <c r="E9">
        <v>200</v>
      </c>
      <c r="G9" t="s">
        <v>2113</v>
      </c>
      <c r="H9" s="13">
        <f>_xlfn.STDEV.P(B2:B566)</f>
        <v>1266.2439466397898</v>
      </c>
      <c r="I9" s="13">
        <f>_xlfn.STDEV.P(E2:E365)</f>
        <v>959.98681331637863</v>
      </c>
    </row>
    <row r="10" spans="1:9" x14ac:dyDescent="0.25">
      <c r="A10" t="s">
        <v>20</v>
      </c>
      <c r="B10">
        <v>1396</v>
      </c>
      <c r="D10" t="s">
        <v>14</v>
      </c>
      <c r="E10">
        <v>452</v>
      </c>
    </row>
    <row r="11" spans="1:9" x14ac:dyDescent="0.25">
      <c r="A11" t="s">
        <v>20</v>
      </c>
      <c r="B11">
        <v>890</v>
      </c>
      <c r="D11" t="s">
        <v>14</v>
      </c>
      <c r="E11">
        <v>674</v>
      </c>
      <c r="G11" t="s">
        <v>2114</v>
      </c>
      <c r="H11">
        <f>_xlfn.QUARTILE.INC(B2:B566,1)</f>
        <v>128</v>
      </c>
      <c r="I11">
        <f>_xlfn.QUARTILE.INC(E2:E365,1)</f>
        <v>38</v>
      </c>
    </row>
    <row r="12" spans="1:9" x14ac:dyDescent="0.25">
      <c r="A12" t="s">
        <v>20</v>
      </c>
      <c r="B12">
        <v>142</v>
      </c>
      <c r="D12" t="s">
        <v>14</v>
      </c>
      <c r="E12">
        <v>558</v>
      </c>
      <c r="G12" t="s">
        <v>2115</v>
      </c>
      <c r="H12">
        <f>_xlfn.QUARTILE.INC(B2:B566,3)</f>
        <v>1280</v>
      </c>
      <c r="I12">
        <f>_xlfn.QUARTILE.INC(E2:E365,3)</f>
        <v>784.5</v>
      </c>
    </row>
    <row r="13" spans="1:9" x14ac:dyDescent="0.25">
      <c r="A13" t="s">
        <v>20</v>
      </c>
      <c r="B13">
        <v>2673</v>
      </c>
      <c r="D13" t="s">
        <v>14</v>
      </c>
      <c r="E13">
        <v>15</v>
      </c>
      <c r="G13" t="s">
        <v>2116</v>
      </c>
      <c r="H13" cm="1">
        <f t="array" ref="H13:I13">H12:I12-H11:I11</f>
        <v>1152</v>
      </c>
      <c r="I13">
        <v>746.5</v>
      </c>
    </row>
    <row r="14" spans="1:9" x14ac:dyDescent="0.25">
      <c r="A14" t="s">
        <v>20</v>
      </c>
      <c r="B14">
        <v>163</v>
      </c>
      <c r="D14" t="s">
        <v>14</v>
      </c>
      <c r="E14">
        <v>2307</v>
      </c>
    </row>
    <row r="15" spans="1:9" x14ac:dyDescent="0.25">
      <c r="A15" t="s">
        <v>20</v>
      </c>
      <c r="B15">
        <v>2220</v>
      </c>
      <c r="D15" t="s">
        <v>14</v>
      </c>
      <c r="E15">
        <v>88</v>
      </c>
      <c r="G15" t="s">
        <v>2118</v>
      </c>
      <c r="H15">
        <f>COUNTIF(B2:B566,"&lt;"&amp;H11-1.5*H13)+COUNTIF(B2:B566,"&gt;"&amp;H12+1.5*H13)</f>
        <v>42</v>
      </c>
      <c r="I15">
        <f>COUNTIF(E2:E365,"&lt;"&amp;I11-1.5*I13)+COUNTIF(E2:E365,"&gt;"&amp;I12+1.5*I13)</f>
        <v>32</v>
      </c>
    </row>
    <row r="16" spans="1:9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1:A1048141">
    <cfRule type="containsText" dxfId="7" priority="6" operator="containsText" text="live">
      <formula>NOT(ISERROR(SEARCH("live",A1)))</formula>
    </cfRule>
    <cfRule type="containsText" dxfId="6" priority="7" operator="containsText" text="canceled">
      <formula>NOT(ISERROR(SEARCH("canceled",A1)))</formula>
    </cfRule>
    <cfRule type="containsText" dxfId="5" priority="8" operator="containsText" text="successful">
      <formula>NOT(ISERROR(SEARCH("successful",A1)))</formula>
    </cfRule>
    <cfRule type="containsText" dxfId="4" priority="9" operator="containsText" text="failed">
      <formula>NOT(ISERROR(SEARCH("failed",A1)))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7940">
    <cfRule type="containsText" dxfId="3" priority="1" operator="containsText" text="live">
      <formula>NOT(ISERROR(SEARCH("live",D1)))</formula>
    </cfRule>
    <cfRule type="containsText" dxfId="2" priority="2" operator="containsText" text="canceled">
      <formula>NOT(ISERROR(SEARCH("canceled",D1)))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failed">
      <formula>NOT(ISERROR(SEARCH("failed",D1)))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Outcome by Category Summary</vt:lpstr>
      <vt:lpstr>Outcome by Sub-Category Summary</vt:lpstr>
      <vt:lpstr>Data for Date-Outcome PT</vt:lpstr>
      <vt:lpstr>Outcome by Month Summary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Bryan Johnson</cp:lastModifiedBy>
  <dcterms:created xsi:type="dcterms:W3CDTF">2021-09-29T18:52:28Z</dcterms:created>
  <dcterms:modified xsi:type="dcterms:W3CDTF">2023-11-02T00:52:04Z</dcterms:modified>
</cp:coreProperties>
</file>