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Wsu\OFoot\Manuscripts\organic-agriculture\CaseStudy\"/>
    </mc:Choice>
  </mc:AlternateContent>
  <bookViews>
    <workbookView xWindow="0" yWindow="0" windowWidth="28800" windowHeight="12435" tabRatio="828" activeTab="3"/>
  </bookViews>
  <sheets>
    <sheet name="Master table" sheetId="10" r:id="rId1"/>
    <sheet name="Results" sheetId="11" r:id="rId2"/>
    <sheet name="Equipment" sheetId="7" r:id="rId3"/>
    <sheet name="Carbon footprints" sheetId="8" r:id="rId4"/>
  </sheets>
  <calcPr calcId="152511"/>
</workbook>
</file>

<file path=xl/calcChain.xml><?xml version="1.0" encoding="utf-8"?>
<calcChain xmlns="http://schemas.openxmlformats.org/spreadsheetml/2006/main">
  <c r="E24" i="11" l="1"/>
  <c r="E25" i="11"/>
  <c r="E26" i="11"/>
  <c r="E27" i="11"/>
  <c r="B24" i="11" l="1"/>
  <c r="B27" i="11" l="1"/>
  <c r="C27" i="11"/>
  <c r="D27" i="11"/>
  <c r="F27" i="11"/>
  <c r="G27" i="11"/>
  <c r="G26" i="11"/>
  <c r="F26" i="11"/>
  <c r="D26" i="11"/>
  <c r="C26" i="11"/>
  <c r="B26" i="11"/>
  <c r="G25" i="11"/>
  <c r="F25" i="11"/>
  <c r="D25" i="11"/>
  <c r="C25" i="11"/>
  <c r="B25" i="11"/>
  <c r="G24" i="11"/>
  <c r="F24" i="11"/>
  <c r="D24" i="11"/>
  <c r="C24" i="11"/>
  <c r="G9" i="11"/>
  <c r="F9" i="11"/>
  <c r="D2" i="11"/>
  <c r="D2" i="7" l="1"/>
  <c r="D3" i="7" l="1"/>
  <c r="D4" i="7"/>
  <c r="D5" i="7"/>
  <c r="D6" i="7"/>
  <c r="D7" i="7"/>
  <c r="D8" i="7"/>
  <c r="D9" i="7"/>
  <c r="D10" i="7"/>
</calcChain>
</file>

<file path=xl/sharedStrings.xml><?xml version="1.0" encoding="utf-8"?>
<sst xmlns="http://schemas.openxmlformats.org/spreadsheetml/2006/main" count="205" uniqueCount="153">
  <si>
    <t>Crop</t>
  </si>
  <si>
    <t>DOY</t>
  </si>
  <si>
    <t>Activity</t>
  </si>
  <si>
    <t>Till</t>
  </si>
  <si>
    <t>Install drip tape</t>
  </si>
  <si>
    <t>Weed</t>
  </si>
  <si>
    <t>Mow</t>
  </si>
  <si>
    <t>Harvest</t>
  </si>
  <si>
    <t>Plant</t>
  </si>
  <si>
    <t>CropSyst</t>
  </si>
  <si>
    <t>field</t>
  </si>
  <si>
    <t>operation</t>
  </si>
  <si>
    <t>Planting, manual</t>
  </si>
  <si>
    <t>Shredder, flail or rotary</t>
  </si>
  <si>
    <t>Rototiller, field</t>
  </si>
  <si>
    <t>Rototiller, row cultivator</t>
  </si>
  <si>
    <t>Disk, tandem secondary op.</t>
  </si>
  <si>
    <t>Disk</t>
  </si>
  <si>
    <t>Disk, tandem light finishing</t>
  </si>
  <si>
    <t>Potato</t>
  </si>
  <si>
    <t>Open furrow</t>
  </si>
  <si>
    <t>Planter, furrow opener in 6 inch deep furrows</t>
  </si>
  <si>
    <t>Hill</t>
  </si>
  <si>
    <t>Stop irrigation, pull drip tape</t>
  </si>
  <si>
    <t>Fert applic. broadcast by hand</t>
  </si>
  <si>
    <t>file</t>
  </si>
  <si>
    <t>name</t>
  </si>
  <si>
    <t>Plant potatoes (seed pieces)</t>
  </si>
  <si>
    <t>Crimson clover</t>
  </si>
  <si>
    <t>Date</t>
  </si>
  <si>
    <t>Year</t>
  </si>
  <si>
    <t>Emergence</t>
  </si>
  <si>
    <t>Maximum canopy</t>
  </si>
  <si>
    <t>Potato OFoot Generic</t>
  </si>
  <si>
    <t>Crimson clover cover OFoot Generic</t>
  </si>
  <si>
    <t>Cultivator, off bar w/disk hillers on beds</t>
  </si>
  <si>
    <t>Drip tape injection shank</t>
  </si>
  <si>
    <t>Drip tape extractor</t>
  </si>
  <si>
    <t>Seeder, corrugated packer</t>
  </si>
  <si>
    <t>Broadcast fertilizer 1268 kg/ha poultry manure</t>
  </si>
  <si>
    <t>Add NutriRich 8-2-4 in furrow 252 kg/ha</t>
  </si>
  <si>
    <t>Equipment</t>
  </si>
  <si>
    <t>Weight (lbs)</t>
  </si>
  <si>
    <t>Tandem disk</t>
  </si>
  <si>
    <t>Rototiller</t>
  </si>
  <si>
    <t>Hiller (rolling cultivator)</t>
  </si>
  <si>
    <t>Guess</t>
  </si>
  <si>
    <t>Basket weeder (row cultivator)</t>
  </si>
  <si>
    <t>Root digger</t>
  </si>
  <si>
    <t>Seeder/packer</t>
  </si>
  <si>
    <t>Flail mower</t>
  </si>
  <si>
    <t>Equipment shed, pole, 1 open side, gravel floor, 12 x 48 feet, wood siding</t>
  </si>
  <si>
    <t>Item</t>
  </si>
  <si>
    <t>CF</t>
  </si>
  <si>
    <t>Potato seed pieces</t>
  </si>
  <si>
    <t>208 kg CO2 eq/ha/yr</t>
  </si>
  <si>
    <t>Source</t>
  </si>
  <si>
    <t>April paper</t>
  </si>
  <si>
    <t>.09 kg CO2 eq/kg seed</t>
  </si>
  <si>
    <t>Roos et al 2010</t>
  </si>
  <si>
    <t>Drip tape (disposal)</t>
  </si>
  <si>
    <t>Drip tape (manufacture)</t>
  </si>
  <si>
    <t>164 kg CO2 eq/ha</t>
  </si>
  <si>
    <t>Jones et al 2012</t>
  </si>
  <si>
    <t>168 kg CO2 eq/ha</t>
  </si>
  <si>
    <t>Irrigation application</t>
  </si>
  <si>
    <t>Lal 2004</t>
  </si>
  <si>
    <t>Drip system installation</t>
  </si>
  <si>
    <t>Fat Tire</t>
  </si>
  <si>
    <t>311 kg CO2 eq/ha/yr</t>
  </si>
  <si>
    <t>792 kg CO2 eq/ha/yr</t>
  </si>
  <si>
    <t>Manufacture, transortation and repair of plow</t>
  </si>
  <si>
    <t>102 MJ/ha</t>
  </si>
  <si>
    <t>West and Marland, 2002</t>
  </si>
  <si>
    <t>Manufacture, transortation and repair of disk</t>
  </si>
  <si>
    <t>55 MJ/ha</t>
  </si>
  <si>
    <t>Manufacture, transportation and repair of cultivator</t>
  </si>
  <si>
    <t>42 MJ/ha</t>
  </si>
  <si>
    <t>I'm not sure how to convert the embodied energy in equipment from MJ/ha to kg CO2 eq/ha</t>
  </si>
  <si>
    <t>Tractor (&lt;75 kW: 100 hp)</t>
  </si>
  <si>
    <t>Tractor (75 &lt; 150 kW: 100 &lt; 201 hp)</t>
  </si>
  <si>
    <t>Tractor (150 &lt; 250 kW: 201 &lt; 335 hp)</t>
  </si>
  <si>
    <t>Tractor (&gt; 250 dW: &gt; 335 hp)</t>
  </si>
  <si>
    <t>Weight (kg)</t>
  </si>
  <si>
    <t>Plow</t>
  </si>
  <si>
    <t>Subsoiler</t>
  </si>
  <si>
    <t>Power harrow</t>
  </si>
  <si>
    <t>Drill</t>
  </si>
  <si>
    <t>Sprayer</t>
  </si>
  <si>
    <t>Trailer</t>
  </si>
  <si>
    <t>Combine harvester</t>
  </si>
  <si>
    <t>Baler</t>
  </si>
  <si>
    <t>Swather</t>
  </si>
  <si>
    <t>Grain dryer</t>
  </si>
  <si>
    <t>Diesel use (l/hr)</t>
  </si>
  <si>
    <t>Direct energy (GJ/hr)</t>
  </si>
  <si>
    <t>Indirect energy (MJ/h)</t>
  </si>
  <si>
    <t>Direct emissions (kg CO2eq/h)</t>
  </si>
  <si>
    <t>Indirect emissions (kg CO2 eq/hr)</t>
  </si>
  <si>
    <t>Source:</t>
  </si>
  <si>
    <t>Glithero et al 2012</t>
  </si>
  <si>
    <t>kg</t>
  </si>
  <si>
    <t>lifetime</t>
  </si>
  <si>
    <t>1960 - 2050</t>
  </si>
  <si>
    <t>2010 - 2040</t>
  </si>
  <si>
    <t>2010 - 2075</t>
  </si>
  <si>
    <t>2010 - 2100</t>
  </si>
  <si>
    <t>2010 - 2035</t>
  </si>
  <si>
    <t>1960 - 2025</t>
  </si>
  <si>
    <t>1990 - 2035</t>
  </si>
  <si>
    <t>2010 - 2050</t>
  </si>
  <si>
    <t>John Deere 3520</t>
  </si>
  <si>
    <t>2010 - 2090</t>
  </si>
  <si>
    <t>category</t>
  </si>
  <si>
    <t>tractor</t>
  </si>
  <si>
    <t>tillage</t>
  </si>
  <si>
    <t>general</t>
  </si>
  <si>
    <t>area</t>
  </si>
  <si>
    <t>54 m2</t>
  </si>
  <si>
    <t>Drip irrigation</t>
  </si>
  <si>
    <t>1 ha</t>
  </si>
  <si>
    <t>2010 - 2015</t>
  </si>
  <si>
    <t>Harvest, dig root crops 12 in depth res. on surf</t>
  </si>
  <si>
    <t>Manure spreader, solid and semi-solid</t>
  </si>
  <si>
    <t>Scenario</t>
  </si>
  <si>
    <t>Diesel (kg/yr)</t>
  </si>
  <si>
    <t>Electricity (kWh/yr)</t>
  </si>
  <si>
    <t>Fertilizer (kg/yr)</t>
  </si>
  <si>
    <t>cover-fert</t>
  </si>
  <si>
    <t>fallow-fert</t>
  </si>
  <si>
    <t>cover-no fert</t>
  </si>
  <si>
    <t>farm footprint (kg CO2e /yr)</t>
  </si>
  <si>
    <t>C emissions (kgC/yr)</t>
  </si>
  <si>
    <t>N emission (kgN/yr)</t>
  </si>
  <si>
    <t>N leached (kgN/yr)</t>
  </si>
  <si>
    <t>cover-no-fert-reduced till</t>
  </si>
  <si>
    <t>non-legume cover-no fert</t>
  </si>
  <si>
    <t>Fert (kg N/yr)</t>
  </si>
  <si>
    <t>+cover, +fert</t>
  </si>
  <si>
    <t>-cover, +fert</t>
  </si>
  <si>
    <t>+cover, -fert</t>
  </si>
  <si>
    <t>Equipment (kg CO2/yr)</t>
  </si>
  <si>
    <t>Infrastructure (kg CO2/yr)</t>
  </si>
  <si>
    <t>Consumables (kg CO2/yr)</t>
  </si>
  <si>
    <t>coverNL-no fert</t>
  </si>
  <si>
    <t>Infrastructure</t>
  </si>
  <si>
    <t>Consumables</t>
  </si>
  <si>
    <t>F</t>
  </si>
  <si>
    <t>WCF</t>
  </si>
  <si>
    <t>WC</t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</si>
  <si>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Emission</t>
    </r>
  </si>
  <si>
    <r>
      <t>N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O Emissions</t>
    </r>
  </si>
  <si>
    <t>WCNL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</si>
</sst>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16" fontId="0" fillId="0" borderId="1" xfId="0" applyNumberFormat="1" applyFill="1" applyBorder="1"/>
    <xf numFmtId="0" fontId="0" fillId="0" borderId="2" xfId="0" applyFill="1" applyBorder="1"/>
    <xf numFmtId="16" fontId="0" fillId="0" borderId="4" xfId="0" applyNumberFormat="1" applyFill="1" applyBorder="1"/>
    <xf numFmtId="0" fontId="0" fillId="0" borderId="0" xfId="0" applyFill="1" applyBorder="1"/>
    <xf numFmtId="16" fontId="0" fillId="0" borderId="6" xfId="0" applyNumberFormat="1" applyFill="1" applyBorder="1"/>
    <xf numFmtId="0" fontId="0" fillId="0" borderId="7" xfId="0" applyFill="1" applyBorder="1"/>
    <xf numFmtId="0" fontId="0" fillId="0" borderId="5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0" borderId="8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0" borderId="0" xfId="0" quotePrefix="1" applyFill="1"/>
    <xf numFmtId="0" fontId="0" fillId="0" borderId="0" xfId="0" quotePrefix="1" applyAlignment="1">
      <alignment textRotation="90"/>
    </xf>
    <xf numFmtId="0" fontId="0" fillId="0" borderId="0" xfId="0" quotePrefix="1" applyFill="1" applyAlignment="1">
      <alignment textRotation="90"/>
    </xf>
    <xf numFmtId="0" fontId="1" fillId="0" borderId="0" xfId="0" applyFont="1" applyBorder="1"/>
    <xf numFmtId="0" fontId="2" fillId="0" borderId="0" xfId="0" applyFont="1"/>
    <xf numFmtId="0" fontId="2" fillId="0" borderId="0" xfId="0" quotePrefix="1" applyFont="1"/>
    <xf numFmtId="4" fontId="3" fillId="0" borderId="0" xfId="0" applyNumberFormat="1" applyFont="1"/>
    <xf numFmtId="3" fontId="3" fillId="0" borderId="0" xfId="0" applyNumberFormat="1" applyFon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Results!$L$1</c:f>
              <c:strCache>
                <c:ptCount val="1"/>
                <c:pt idx="0">
                  <c:v>farm footprint (kg CO2e /yr)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cover-fert</c:v>
                </c:pt>
                <c:pt idx="1">
                  <c:v>fallow-fert</c:v>
                </c:pt>
                <c:pt idx="2">
                  <c:v>cover-no fert</c:v>
                </c:pt>
                <c:pt idx="3">
                  <c:v>non-legume cover-no fert</c:v>
                </c:pt>
              </c:strCache>
            </c:strRef>
          </c:cat>
          <c:val>
            <c:numRef>
              <c:f>Results!$L$2:$L$5</c:f>
              <c:numCache>
                <c:formatCode>General</c:formatCode>
                <c:ptCount val="4"/>
                <c:pt idx="0">
                  <c:v>2467.52</c:v>
                </c:pt>
                <c:pt idx="1">
                  <c:v>2901.82</c:v>
                </c:pt>
                <c:pt idx="2">
                  <c:v>2577.86</c:v>
                </c:pt>
                <c:pt idx="3">
                  <c:v>2967.58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61632"/>
        <c:axId val="484862024"/>
      </c:barChart>
      <c:catAx>
        <c:axId val="4848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2024"/>
        <c:crosses val="autoZero"/>
        <c:auto val="1"/>
        <c:lblAlgn val="ctr"/>
        <c:lblOffset val="100"/>
        <c:noMultiLvlLbl val="0"/>
      </c:catAx>
      <c:valAx>
        <c:axId val="4848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Results!$F$1</c:f>
              <c:strCache>
                <c:ptCount val="1"/>
                <c:pt idx="0">
                  <c:v>C emissions (kgC/yr)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cover-fert</c:v>
                </c:pt>
                <c:pt idx="1">
                  <c:v>fallow-fert</c:v>
                </c:pt>
                <c:pt idx="2">
                  <c:v>cover-no fert</c:v>
                </c:pt>
                <c:pt idx="3">
                  <c:v>non-legume cover-no fert</c:v>
                </c:pt>
              </c:strCache>
            </c:strRef>
          </c:cat>
          <c:val>
            <c:numRef>
              <c:f>Results!$F$2:$F$5</c:f>
              <c:numCache>
                <c:formatCode>General</c:formatCode>
                <c:ptCount val="4"/>
                <c:pt idx="0">
                  <c:v>-8.6199999999999992</c:v>
                </c:pt>
                <c:pt idx="1">
                  <c:v>326.62</c:v>
                </c:pt>
                <c:pt idx="2">
                  <c:v>167.1</c:v>
                </c:pt>
                <c:pt idx="3">
                  <c:v>454.26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61240"/>
        <c:axId val="484862808"/>
      </c:barChart>
      <c:catAx>
        <c:axId val="48486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2808"/>
        <c:crosses val="autoZero"/>
        <c:auto val="1"/>
        <c:lblAlgn val="ctr"/>
        <c:lblOffset val="100"/>
        <c:noMultiLvlLbl val="0"/>
      </c:catAx>
      <c:valAx>
        <c:axId val="4848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N emission (kgN/yr)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cover-fert</c:v>
                </c:pt>
                <c:pt idx="1">
                  <c:v>fallow-fert</c:v>
                </c:pt>
                <c:pt idx="2">
                  <c:v>cover-no fert</c:v>
                </c:pt>
                <c:pt idx="3">
                  <c:v>non-legume cover-no fert</c:v>
                </c:pt>
              </c:strCache>
            </c:strRef>
          </c:cat>
          <c:val>
            <c:numRef>
              <c:f>Results!$G$2:$G$5</c:f>
              <c:numCache>
                <c:formatCode>General</c:formatCode>
                <c:ptCount val="4"/>
                <c:pt idx="0">
                  <c:v>3.53</c:v>
                </c:pt>
                <c:pt idx="1">
                  <c:v>1.93</c:v>
                </c:pt>
                <c:pt idx="2">
                  <c:v>2.85</c:v>
                </c:pt>
                <c:pt idx="3">
                  <c:v>1.43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63592"/>
        <c:axId val="484863984"/>
      </c:barChart>
      <c:catAx>
        <c:axId val="48486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3984"/>
        <c:crosses val="autoZero"/>
        <c:auto val="1"/>
        <c:lblAlgn val="ctr"/>
        <c:lblOffset val="100"/>
        <c:noMultiLvlLbl val="0"/>
      </c:catAx>
      <c:valAx>
        <c:axId val="4848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N leached (kgN/yr)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Results!$A$2:$A$4</c:f>
              <c:strCache>
                <c:ptCount val="3"/>
                <c:pt idx="0">
                  <c:v>cover-fert</c:v>
                </c:pt>
                <c:pt idx="1">
                  <c:v>fallow-fert</c:v>
                </c:pt>
                <c:pt idx="2">
                  <c:v>cover-no fert</c:v>
                </c:pt>
              </c:strCache>
            </c:strRef>
          </c:cat>
          <c:val>
            <c:numRef>
              <c:f>Results!$H$2:$H$4</c:f>
              <c:numCache>
                <c:formatCode>General</c:formatCode>
                <c:ptCount val="3"/>
                <c:pt idx="0">
                  <c:v>60.53</c:v>
                </c:pt>
                <c:pt idx="1">
                  <c:v>63.91</c:v>
                </c:pt>
                <c:pt idx="2">
                  <c:v>57.58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64768"/>
        <c:axId val="484865160"/>
      </c:barChart>
      <c:catAx>
        <c:axId val="4848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5160"/>
        <c:crosses val="autoZero"/>
        <c:auto val="1"/>
        <c:lblAlgn val="ctr"/>
        <c:lblOffset val="100"/>
        <c:noMultiLvlLbl val="0"/>
      </c:catAx>
      <c:valAx>
        <c:axId val="48486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Results!$B$23</c:f>
              <c:strCache>
                <c:ptCount val="1"/>
                <c:pt idx="0">
                  <c:v>CO₂ Emission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Results!$A$24:$A$27</c:f>
              <c:strCache>
                <c:ptCount val="4"/>
                <c:pt idx="0">
                  <c:v>WCF</c:v>
                </c:pt>
                <c:pt idx="1">
                  <c:v>F</c:v>
                </c:pt>
                <c:pt idx="2">
                  <c:v>WC</c:v>
                </c:pt>
                <c:pt idx="3">
                  <c:v>WCNL</c:v>
                </c:pt>
              </c:strCache>
            </c:strRef>
          </c:cat>
          <c:val>
            <c:numRef>
              <c:f>Results!$B$24:$B$27</c:f>
              <c:numCache>
                <c:formatCode>General</c:formatCode>
                <c:ptCount val="4"/>
                <c:pt idx="0">
                  <c:v>-31.606666666666662</c:v>
                </c:pt>
                <c:pt idx="1">
                  <c:v>1197.6066666666666</c:v>
                </c:pt>
                <c:pt idx="2">
                  <c:v>612.69999999999993</c:v>
                </c:pt>
                <c:pt idx="3">
                  <c:v>1665.62</c:v>
                </c:pt>
              </c:numCache>
            </c:numRef>
          </c:val>
        </c:ser>
        <c:ser>
          <c:idx val="1"/>
          <c:order val="1"/>
          <c:tx>
            <c:strRef>
              <c:f>Results!$C$23</c:f>
              <c:strCache>
                <c:ptCount val="1"/>
                <c:pt idx="0">
                  <c:v>N₂O Emissions</c:v>
                </c:pt>
              </c:strCache>
            </c:strRef>
          </c:tx>
          <c:spPr>
            <a:pattFill prst="ltDnDiag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Results!$A$24:$A$27</c:f>
              <c:strCache>
                <c:ptCount val="4"/>
                <c:pt idx="0">
                  <c:v>WCF</c:v>
                </c:pt>
                <c:pt idx="1">
                  <c:v>F</c:v>
                </c:pt>
                <c:pt idx="2">
                  <c:v>WC</c:v>
                </c:pt>
                <c:pt idx="3">
                  <c:v>WCNL</c:v>
                </c:pt>
              </c:strCache>
            </c:strRef>
          </c:cat>
          <c:val>
            <c:numRef>
              <c:f>Results!$C$24:$C$27</c:f>
              <c:numCache>
                <c:formatCode>General</c:formatCode>
                <c:ptCount val="4"/>
                <c:pt idx="0">
                  <c:v>1653.0485714285714</c:v>
                </c:pt>
                <c:pt idx="1">
                  <c:v>903.79142857142858</c:v>
                </c:pt>
                <c:pt idx="2">
                  <c:v>1334.6142857142856</c:v>
                </c:pt>
                <c:pt idx="3">
                  <c:v>669.64857142857136</c:v>
                </c:pt>
              </c:numCache>
            </c:numRef>
          </c:val>
        </c:ser>
        <c:ser>
          <c:idx val="2"/>
          <c:order val="2"/>
          <c:tx>
            <c:strRef>
              <c:f>Results!$D$23</c:f>
              <c:strCache>
                <c:ptCount val="1"/>
                <c:pt idx="0">
                  <c:v>Equipment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Results!$A$24:$A$27</c:f>
              <c:strCache>
                <c:ptCount val="4"/>
                <c:pt idx="0">
                  <c:v>WCF</c:v>
                </c:pt>
                <c:pt idx="1">
                  <c:v>F</c:v>
                </c:pt>
                <c:pt idx="2">
                  <c:v>WC</c:v>
                </c:pt>
                <c:pt idx="3">
                  <c:v>WCNL</c:v>
                </c:pt>
              </c:strCache>
            </c:strRef>
          </c:cat>
          <c:val>
            <c:numRef>
              <c:f>Results!$D$24:$D$27</c:f>
              <c:numCache>
                <c:formatCode>General</c:formatCode>
                <c:ptCount val="4"/>
                <c:pt idx="0">
                  <c:v>91.79</c:v>
                </c:pt>
                <c:pt idx="1">
                  <c:v>91.79</c:v>
                </c:pt>
                <c:pt idx="2">
                  <c:v>91.79</c:v>
                </c:pt>
                <c:pt idx="3">
                  <c:v>91.79</c:v>
                </c:pt>
              </c:numCache>
            </c:numRef>
          </c:val>
        </c:ser>
        <c:ser>
          <c:idx val="3"/>
          <c:order val="3"/>
          <c:tx>
            <c:strRef>
              <c:f>Results!$E$23</c:f>
              <c:strCache>
                <c:ptCount val="1"/>
                <c:pt idx="0">
                  <c:v>Infrastructure</c:v>
                </c:pt>
              </c:strCache>
            </c:strRef>
          </c:tx>
          <c:spPr>
            <a:pattFill prst="pct20">
              <a:fgClr>
                <a:schemeClr val="tx1">
                  <a:lumMod val="50000"/>
                  <a:lumOff val="50000"/>
                </a:schemeClr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Results!$A$24:$A$27</c:f>
              <c:strCache>
                <c:ptCount val="4"/>
                <c:pt idx="0">
                  <c:v>WCF</c:v>
                </c:pt>
                <c:pt idx="1">
                  <c:v>F</c:v>
                </c:pt>
                <c:pt idx="2">
                  <c:v>WC</c:v>
                </c:pt>
                <c:pt idx="3">
                  <c:v>WCNL</c:v>
                </c:pt>
              </c:strCache>
            </c:strRef>
          </c:cat>
          <c:val>
            <c:numRef>
              <c:f>Results!$E$24:$E$27</c:f>
              <c:numCache>
                <c:formatCode>General</c:formatCode>
                <c:ptCount val="4"/>
                <c:pt idx="0">
                  <c:v>372.84</c:v>
                </c:pt>
                <c:pt idx="1">
                  <c:v>372.84</c:v>
                </c:pt>
                <c:pt idx="2">
                  <c:v>372.84</c:v>
                </c:pt>
                <c:pt idx="3">
                  <c:v>372.84</c:v>
                </c:pt>
              </c:numCache>
            </c:numRef>
          </c:val>
        </c:ser>
        <c:ser>
          <c:idx val="4"/>
          <c:order val="4"/>
          <c:tx>
            <c:strRef>
              <c:f>Results!$F$23</c:f>
              <c:strCache>
                <c:ptCount val="1"/>
                <c:pt idx="0">
                  <c:v>Consumables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Results!$A$24:$A$27</c:f>
              <c:strCache>
                <c:ptCount val="4"/>
                <c:pt idx="0">
                  <c:v>WCF</c:v>
                </c:pt>
                <c:pt idx="1">
                  <c:v>F</c:v>
                </c:pt>
                <c:pt idx="2">
                  <c:v>WC</c:v>
                </c:pt>
                <c:pt idx="3">
                  <c:v>WCNL</c:v>
                </c:pt>
              </c:strCache>
            </c:strRef>
          </c:cat>
          <c:val>
            <c:numRef>
              <c:f>Results!$F$24:$F$27</c:f>
              <c:numCache>
                <c:formatCode>General</c:formatCode>
                <c:ptCount val="4"/>
                <c:pt idx="0">
                  <c:v>381.88</c:v>
                </c:pt>
                <c:pt idx="1">
                  <c:v>338.02</c:v>
                </c:pt>
                <c:pt idx="2">
                  <c:v>167.66</c:v>
                </c:pt>
                <c:pt idx="3">
                  <c:v>167.61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866336"/>
        <c:axId val="484866728"/>
      </c:barChart>
      <c:catAx>
        <c:axId val="48486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6728"/>
        <c:crosses val="autoZero"/>
        <c:auto val="1"/>
        <c:lblAlgn val="ctr"/>
        <c:lblOffset val="100"/>
        <c:noMultiLvlLbl val="0"/>
      </c:catAx>
      <c:valAx>
        <c:axId val="484866728"/>
        <c:scaling>
          <c:orientation val="minMax"/>
          <c:max val="30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Carbon</a:t>
                </a:r>
                <a:r>
                  <a:rPr lang="en-US" baseline="0"/>
                  <a:t> footprint</a:t>
                </a:r>
              </a:p>
              <a:p>
                <a:pPr>
                  <a:defRPr/>
                </a:pPr>
                <a:r>
                  <a:rPr lang="en-US"/>
                  <a:t>(kg CO2e</a:t>
                </a:r>
                <a:r>
                  <a:rPr lang="en-US" baseline="0"/>
                  <a:t> ha</a:t>
                </a:r>
                <a:r>
                  <a:rPr lang="en-US" baseline="30000"/>
                  <a:t>-1</a:t>
                </a:r>
                <a:r>
                  <a:rPr lang="en-US" baseline="0"/>
                  <a:t> yr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66336"/>
        <c:crosses val="autoZero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7</xdr:row>
      <xdr:rowOff>42862</xdr:rowOff>
    </xdr:from>
    <xdr:to>
      <xdr:col>9</xdr:col>
      <xdr:colOff>1571624</xdr:colOff>
      <xdr:row>19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396128</xdr:colOff>
      <xdr:row>19</xdr:row>
      <xdr:rowOff>187698</xdr:rowOff>
    </xdr:from>
    <xdr:to>
      <xdr:col>9</xdr:col>
      <xdr:colOff>1481978</xdr:colOff>
      <xdr:row>31</xdr:row>
      <xdr:rowOff>121023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63313</xdr:colOff>
      <xdr:row>7</xdr:row>
      <xdr:rowOff>53788</xdr:rowOff>
    </xdr:from>
    <xdr:to>
      <xdr:col>12</xdr:col>
      <xdr:colOff>454399</xdr:colOff>
      <xdr:row>19</xdr:row>
      <xdr:rowOff>72838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337297</xdr:colOff>
      <xdr:row>47</xdr:row>
      <xdr:rowOff>149599</xdr:rowOff>
    </xdr:from>
    <xdr:to>
      <xdr:col>10</xdr:col>
      <xdr:colOff>642096</xdr:colOff>
      <xdr:row>65</xdr:row>
      <xdr:rowOff>35299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207310</xdr:colOff>
      <xdr:row>32</xdr:row>
      <xdr:rowOff>29977</xdr:rowOff>
    </xdr:from>
    <xdr:to>
      <xdr:col>10</xdr:col>
      <xdr:colOff>437029</xdr:colOff>
      <xdr:row>46</xdr:row>
      <xdr:rowOff>106177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C1" workbookViewId="0">
      <selection activeCell="Q10" sqref="Q10"/>
    </sheetView>
  </sheetViews>
  <sheetFormatPr defaultRowHeight="15" x14ac:dyDescent="0.25"/>
  <cols>
    <col min="1" max="1" width="14.28515625" bestFit="1" customWidth="1"/>
    <col min="2" max="2" width="4.85546875" bestFit="1" customWidth="1"/>
    <col min="3" max="3" width="7.42578125" bestFit="1" customWidth="1"/>
    <col min="4" max="4" width="4.7109375" bestFit="1" customWidth="1"/>
    <col min="5" max="5" width="33.28515625" bestFit="1" customWidth="1"/>
    <col min="6" max="6" width="42.85546875" bestFit="1" customWidth="1"/>
    <col min="7" max="7" width="42.42578125" bestFit="1" customWidth="1"/>
    <col min="8" max="8" width="1.85546875" customWidth="1"/>
    <col min="9" max="9" width="3" customWidth="1"/>
    <col min="10" max="10" width="2.28515625" style="1" customWidth="1"/>
    <col min="11" max="11" width="2.85546875" customWidth="1"/>
    <col min="12" max="12" width="2.42578125" style="1" customWidth="1"/>
    <col min="13" max="13" width="2.85546875" customWidth="1"/>
  </cols>
  <sheetData>
    <row r="1" spans="1:13" x14ac:dyDescent="0.25">
      <c r="B1" s="1"/>
      <c r="C1" s="1"/>
      <c r="D1" s="1"/>
      <c r="E1" s="1" t="s">
        <v>0</v>
      </c>
      <c r="F1" s="1"/>
      <c r="G1" t="s">
        <v>9</v>
      </c>
    </row>
    <row r="2" spans="1:13" x14ac:dyDescent="0.25">
      <c r="B2" s="1"/>
      <c r="C2" s="1"/>
      <c r="D2" s="1"/>
      <c r="E2" s="1" t="s">
        <v>25</v>
      </c>
      <c r="F2" s="1"/>
      <c r="G2" t="s">
        <v>10</v>
      </c>
    </row>
    <row r="3" spans="1:13" ht="64.5" thickBot="1" x14ac:dyDescent="0.3">
      <c r="A3" t="s">
        <v>0</v>
      </c>
      <c r="B3" s="1" t="s">
        <v>30</v>
      </c>
      <c r="C3" s="1" t="s">
        <v>29</v>
      </c>
      <c r="D3" s="1" t="s">
        <v>1</v>
      </c>
      <c r="E3" s="1" t="s">
        <v>26</v>
      </c>
      <c r="F3" s="1" t="s">
        <v>2</v>
      </c>
      <c r="G3" t="s">
        <v>11</v>
      </c>
      <c r="I3" s="20" t="s">
        <v>138</v>
      </c>
      <c r="J3" s="19"/>
      <c r="K3" s="20" t="s">
        <v>139</v>
      </c>
      <c r="L3" s="21"/>
      <c r="M3" s="20" t="s">
        <v>140</v>
      </c>
    </row>
    <row r="4" spans="1:13" x14ac:dyDescent="0.25">
      <c r="A4" t="s">
        <v>19</v>
      </c>
      <c r="B4" s="1">
        <v>1</v>
      </c>
      <c r="C4" s="2">
        <v>41358</v>
      </c>
      <c r="D4" s="3">
        <v>84</v>
      </c>
      <c r="E4" s="3" t="s">
        <v>33</v>
      </c>
      <c r="F4" s="3" t="s">
        <v>17</v>
      </c>
      <c r="G4" s="10" t="s">
        <v>18</v>
      </c>
      <c r="H4" s="5"/>
      <c r="I4" s="18"/>
      <c r="K4" s="18"/>
      <c r="M4" s="18"/>
    </row>
    <row r="5" spans="1:13" x14ac:dyDescent="0.25">
      <c r="B5" s="1"/>
      <c r="C5" s="4">
        <v>41729</v>
      </c>
      <c r="D5" s="5">
        <v>90</v>
      </c>
      <c r="E5" s="5"/>
      <c r="F5" s="5" t="s">
        <v>39</v>
      </c>
      <c r="G5" s="8" t="s">
        <v>123</v>
      </c>
      <c r="H5" s="5"/>
      <c r="I5" s="18"/>
      <c r="K5" s="18"/>
      <c r="M5" s="1"/>
    </row>
    <row r="6" spans="1:13" x14ac:dyDescent="0.25">
      <c r="B6" s="1"/>
      <c r="C6" s="4">
        <v>41365</v>
      </c>
      <c r="D6" s="5">
        <v>91</v>
      </c>
      <c r="E6" s="5"/>
      <c r="F6" s="5" t="s">
        <v>3</v>
      </c>
      <c r="G6" s="8" t="s">
        <v>14</v>
      </c>
      <c r="H6" s="5"/>
      <c r="I6" s="18"/>
      <c r="K6" s="18"/>
      <c r="M6" s="18"/>
    </row>
    <row r="7" spans="1:13" x14ac:dyDescent="0.25">
      <c r="B7" s="1"/>
      <c r="C7" s="4">
        <v>41738</v>
      </c>
      <c r="D7" s="5">
        <v>99</v>
      </c>
      <c r="E7" s="5"/>
      <c r="F7" s="5" t="s">
        <v>20</v>
      </c>
      <c r="G7" s="17" t="s">
        <v>21</v>
      </c>
      <c r="H7" s="22"/>
      <c r="I7" s="18"/>
      <c r="K7" s="18"/>
      <c r="M7" s="18"/>
    </row>
    <row r="8" spans="1:13" x14ac:dyDescent="0.25">
      <c r="B8" s="1"/>
      <c r="C8" s="4">
        <v>41374</v>
      </c>
      <c r="D8" s="5">
        <v>100</v>
      </c>
      <c r="E8" s="5"/>
      <c r="F8" s="5" t="s">
        <v>40</v>
      </c>
      <c r="G8" s="8" t="s">
        <v>24</v>
      </c>
      <c r="H8" s="5"/>
      <c r="I8" s="18"/>
      <c r="K8" s="18"/>
      <c r="M8" s="1"/>
    </row>
    <row r="9" spans="1:13" x14ac:dyDescent="0.25">
      <c r="B9" s="1"/>
      <c r="C9" s="4">
        <v>41379</v>
      </c>
      <c r="D9" s="5">
        <v>105</v>
      </c>
      <c r="E9" s="5"/>
      <c r="F9" s="12" t="s">
        <v>27</v>
      </c>
      <c r="G9" s="8" t="s">
        <v>12</v>
      </c>
      <c r="H9" s="5"/>
      <c r="I9" s="18"/>
      <c r="K9" s="18"/>
      <c r="M9" s="18"/>
    </row>
    <row r="10" spans="1:13" x14ac:dyDescent="0.25">
      <c r="B10" s="1"/>
      <c r="C10" s="4">
        <v>41745</v>
      </c>
      <c r="D10" s="5">
        <v>106</v>
      </c>
      <c r="E10" s="5"/>
      <c r="F10" s="9" t="s">
        <v>4</v>
      </c>
      <c r="G10" s="8" t="s">
        <v>36</v>
      </c>
      <c r="H10" s="5"/>
      <c r="I10" s="18"/>
      <c r="K10" s="18"/>
      <c r="M10" s="18"/>
    </row>
    <row r="11" spans="1:13" x14ac:dyDescent="0.25">
      <c r="B11" s="1"/>
      <c r="C11" s="4">
        <v>42125</v>
      </c>
      <c r="D11" s="5">
        <v>121</v>
      </c>
      <c r="E11" s="5"/>
      <c r="F11" s="12" t="s">
        <v>31</v>
      </c>
      <c r="G11" s="8"/>
      <c r="H11" s="5"/>
      <c r="I11" s="18"/>
      <c r="K11" s="18"/>
      <c r="M11" s="18"/>
    </row>
    <row r="12" spans="1:13" x14ac:dyDescent="0.25">
      <c r="B12" s="1"/>
      <c r="C12" s="4">
        <v>41415</v>
      </c>
      <c r="D12" s="5">
        <v>141</v>
      </c>
      <c r="E12" s="5"/>
      <c r="F12" s="9" t="s">
        <v>5</v>
      </c>
      <c r="G12" s="8" t="s">
        <v>15</v>
      </c>
      <c r="H12" s="5"/>
      <c r="I12" s="18"/>
      <c r="K12" s="18"/>
      <c r="M12" s="18"/>
    </row>
    <row r="13" spans="1:13" x14ac:dyDescent="0.25">
      <c r="B13" s="1"/>
      <c r="C13" s="4">
        <v>41781</v>
      </c>
      <c r="D13" s="5">
        <v>142</v>
      </c>
      <c r="E13" s="5"/>
      <c r="F13" s="9" t="s">
        <v>22</v>
      </c>
      <c r="G13" s="8" t="s">
        <v>35</v>
      </c>
      <c r="H13" s="5"/>
      <c r="I13" s="18"/>
      <c r="K13" s="18"/>
      <c r="M13" s="18"/>
    </row>
    <row r="14" spans="1:13" x14ac:dyDescent="0.25">
      <c r="B14" s="1"/>
      <c r="C14" s="4">
        <v>41438</v>
      </c>
      <c r="D14" s="5">
        <v>164</v>
      </c>
      <c r="E14" s="5"/>
      <c r="F14" s="9" t="s">
        <v>5</v>
      </c>
      <c r="G14" s="8" t="s">
        <v>15</v>
      </c>
      <c r="H14" s="5"/>
      <c r="I14" s="18"/>
      <c r="K14" s="18"/>
      <c r="M14" s="18"/>
    </row>
    <row r="15" spans="1:13" x14ac:dyDescent="0.25">
      <c r="B15" s="1"/>
      <c r="C15" s="4">
        <v>41804</v>
      </c>
      <c r="D15" s="5">
        <v>165</v>
      </c>
      <c r="E15" s="5"/>
      <c r="F15" s="9" t="s">
        <v>22</v>
      </c>
      <c r="G15" s="8" t="s">
        <v>35</v>
      </c>
      <c r="H15" s="5"/>
      <c r="I15" s="18"/>
      <c r="K15" s="18"/>
      <c r="M15" s="18"/>
    </row>
    <row r="16" spans="1:13" x14ac:dyDescent="0.25">
      <c r="B16" s="1"/>
      <c r="C16" s="4">
        <v>42180</v>
      </c>
      <c r="D16" s="5">
        <v>176</v>
      </c>
      <c r="E16" s="5"/>
      <c r="F16" s="12" t="s">
        <v>32</v>
      </c>
      <c r="G16" s="8"/>
      <c r="H16" s="5"/>
      <c r="I16" s="18"/>
      <c r="K16" s="18"/>
      <c r="M16" s="18"/>
    </row>
    <row r="17" spans="1:13" x14ac:dyDescent="0.25">
      <c r="B17" s="1"/>
      <c r="C17" s="4">
        <v>41460</v>
      </c>
      <c r="D17" s="5">
        <v>186</v>
      </c>
      <c r="E17" s="5"/>
      <c r="F17" s="9" t="s">
        <v>5</v>
      </c>
      <c r="G17" s="8" t="s">
        <v>15</v>
      </c>
      <c r="H17" s="5"/>
      <c r="I17" s="18"/>
      <c r="K17" s="18"/>
      <c r="M17" s="18"/>
    </row>
    <row r="18" spans="1:13" x14ac:dyDescent="0.25">
      <c r="B18" s="1"/>
      <c r="C18" s="4">
        <v>41826</v>
      </c>
      <c r="D18" s="5">
        <v>187</v>
      </c>
      <c r="E18" s="5"/>
      <c r="F18" s="9" t="s">
        <v>22</v>
      </c>
      <c r="G18" s="8" t="s">
        <v>35</v>
      </c>
      <c r="H18" s="5"/>
      <c r="I18" s="18"/>
      <c r="K18" s="18"/>
      <c r="M18" s="18"/>
    </row>
    <row r="19" spans="1:13" x14ac:dyDescent="0.25">
      <c r="B19" s="1"/>
      <c r="C19" s="4">
        <v>41506</v>
      </c>
      <c r="D19" s="5">
        <v>232</v>
      </c>
      <c r="E19" s="5"/>
      <c r="F19" s="9" t="s">
        <v>23</v>
      </c>
      <c r="G19" s="8" t="s">
        <v>37</v>
      </c>
      <c r="H19" s="5"/>
      <c r="I19" s="18"/>
      <c r="K19" s="18"/>
      <c r="M19" s="18"/>
    </row>
    <row r="20" spans="1:13" x14ac:dyDescent="0.25">
      <c r="B20" s="1"/>
      <c r="C20" s="4">
        <v>41537</v>
      </c>
      <c r="D20" s="5">
        <v>263</v>
      </c>
      <c r="E20" s="5"/>
      <c r="F20" s="5" t="s">
        <v>7</v>
      </c>
      <c r="G20" s="8" t="s">
        <v>122</v>
      </c>
      <c r="H20" s="5"/>
      <c r="I20" s="18"/>
      <c r="K20" s="18"/>
      <c r="M20" s="18"/>
    </row>
    <row r="21" spans="1:13" ht="15.75" thickBot="1" x14ac:dyDescent="0.3">
      <c r="B21" s="1"/>
      <c r="C21" s="6">
        <v>42292</v>
      </c>
      <c r="D21" s="7">
        <v>288</v>
      </c>
      <c r="E21" s="7"/>
      <c r="F21" s="7" t="s">
        <v>17</v>
      </c>
      <c r="G21" s="11" t="s">
        <v>16</v>
      </c>
      <c r="H21" s="5"/>
      <c r="I21" s="18"/>
      <c r="K21" s="18"/>
      <c r="M21" s="18"/>
    </row>
    <row r="22" spans="1:13" x14ac:dyDescent="0.25">
      <c r="A22" t="s">
        <v>28</v>
      </c>
      <c r="B22" s="1"/>
      <c r="C22" s="2">
        <v>41565</v>
      </c>
      <c r="D22" s="3">
        <v>291</v>
      </c>
      <c r="E22" s="3" t="s">
        <v>34</v>
      </c>
      <c r="F22" s="13" t="s">
        <v>8</v>
      </c>
      <c r="G22" s="10" t="s">
        <v>38</v>
      </c>
      <c r="H22" s="5"/>
      <c r="I22" s="18"/>
      <c r="M22" s="18"/>
    </row>
    <row r="23" spans="1:13" x14ac:dyDescent="0.25">
      <c r="B23" s="1"/>
      <c r="C23" s="4">
        <v>42300</v>
      </c>
      <c r="D23" s="5">
        <v>296</v>
      </c>
      <c r="E23" s="5"/>
      <c r="F23" s="14" t="s">
        <v>31</v>
      </c>
      <c r="G23" s="8"/>
      <c r="H23" s="5"/>
      <c r="I23" s="18"/>
      <c r="M23" s="18"/>
    </row>
    <row r="24" spans="1:13" x14ac:dyDescent="0.25">
      <c r="B24" s="1">
        <v>2</v>
      </c>
      <c r="C24" s="4">
        <v>42050</v>
      </c>
      <c r="D24" s="5">
        <v>46</v>
      </c>
      <c r="E24" s="5"/>
      <c r="F24" s="14" t="s">
        <v>32</v>
      </c>
      <c r="G24" s="8"/>
      <c r="H24" s="5"/>
      <c r="I24" s="18"/>
      <c r="M24" s="18"/>
    </row>
    <row r="25" spans="1:13" x14ac:dyDescent="0.25">
      <c r="B25" s="1"/>
      <c r="C25" s="4">
        <v>41353</v>
      </c>
      <c r="D25" s="5">
        <v>118</v>
      </c>
      <c r="E25" s="5"/>
      <c r="F25" s="9" t="s">
        <v>6</v>
      </c>
      <c r="G25" s="8" t="s">
        <v>13</v>
      </c>
      <c r="H25" s="5"/>
      <c r="I25" s="18"/>
      <c r="M25" s="18"/>
    </row>
    <row r="26" spans="1:13" ht="15.75" thickBot="1" x14ac:dyDescent="0.3">
      <c r="B26" s="1"/>
      <c r="C26" s="6">
        <v>41354</v>
      </c>
      <c r="D26" s="7">
        <v>120</v>
      </c>
      <c r="E26" s="7"/>
      <c r="F26" s="7" t="s">
        <v>17</v>
      </c>
      <c r="G26" s="11" t="s">
        <v>16</v>
      </c>
      <c r="H26" s="5"/>
      <c r="I26" s="18"/>
      <c r="M2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85" zoomScaleNormal="85" workbookViewId="0">
      <selection activeCell="P46" sqref="P46"/>
    </sheetView>
  </sheetViews>
  <sheetFormatPr defaultRowHeight="15" x14ac:dyDescent="0.25"/>
  <cols>
    <col min="1" max="1" width="24.28515625" bestFit="1" customWidth="1"/>
    <col min="2" max="2" width="22.28515625" bestFit="1" customWidth="1"/>
    <col min="3" max="3" width="21.7109375" bestFit="1" customWidth="1"/>
    <col min="4" max="4" width="21.5703125" bestFit="1" customWidth="1"/>
    <col min="5" max="5" width="24" bestFit="1" customWidth="1"/>
    <col min="6" max="6" width="23.7109375" bestFit="1" customWidth="1"/>
    <col min="7" max="7" width="26.140625" bestFit="1" customWidth="1"/>
    <col min="8" max="8" width="18" bestFit="1" customWidth="1"/>
    <col min="9" max="9" width="21.5703125" bestFit="1" customWidth="1"/>
    <col min="10" max="10" width="24" bestFit="1" customWidth="1"/>
    <col min="11" max="11" width="23.7109375" bestFit="1" customWidth="1"/>
    <col min="12" max="12" width="26.140625" bestFit="1" customWidth="1"/>
  </cols>
  <sheetData>
    <row r="1" spans="1:12" x14ac:dyDescent="0.25">
      <c r="A1" t="s">
        <v>124</v>
      </c>
      <c r="B1" t="s">
        <v>125</v>
      </c>
      <c r="C1" t="s">
        <v>126</v>
      </c>
      <c r="D1" t="s">
        <v>127</v>
      </c>
      <c r="E1" t="s">
        <v>137</v>
      </c>
      <c r="F1" t="s">
        <v>132</v>
      </c>
      <c r="G1" t="s">
        <v>133</v>
      </c>
      <c r="H1" t="s">
        <v>134</v>
      </c>
      <c r="I1" t="s">
        <v>141</v>
      </c>
      <c r="J1" t="s">
        <v>142</v>
      </c>
      <c r="K1" t="s">
        <v>143</v>
      </c>
      <c r="L1" t="s">
        <v>131</v>
      </c>
    </row>
    <row r="2" spans="1:12" x14ac:dyDescent="0.25">
      <c r="A2" t="s">
        <v>128</v>
      </c>
      <c r="B2">
        <v>39</v>
      </c>
      <c r="C2" s="25">
        <v>1390.5</v>
      </c>
      <c r="D2">
        <f>1268+252</f>
        <v>1520</v>
      </c>
      <c r="E2">
        <v>79.900000000000006</v>
      </c>
      <c r="F2" s="1">
        <v>-8.6199999999999992</v>
      </c>
      <c r="G2" s="1">
        <v>3.53</v>
      </c>
      <c r="H2" s="1">
        <v>60.53</v>
      </c>
      <c r="I2" s="1">
        <v>91.79</v>
      </c>
      <c r="J2" s="1">
        <v>372.84</v>
      </c>
      <c r="K2">
        <v>381.88</v>
      </c>
      <c r="L2">
        <v>2467.52</v>
      </c>
    </row>
    <row r="3" spans="1:12" x14ac:dyDescent="0.25">
      <c r="A3" t="s">
        <v>129</v>
      </c>
      <c r="B3">
        <v>28</v>
      </c>
      <c r="C3" s="26">
        <v>1377</v>
      </c>
      <c r="D3">
        <v>1520</v>
      </c>
      <c r="E3">
        <v>79.900000000000006</v>
      </c>
      <c r="F3" s="1">
        <v>326.62</v>
      </c>
      <c r="G3" s="1">
        <v>1.93</v>
      </c>
      <c r="H3" s="1">
        <v>63.91</v>
      </c>
      <c r="I3" s="1">
        <v>91.79</v>
      </c>
      <c r="J3" s="1">
        <v>372.84</v>
      </c>
      <c r="K3">
        <v>338.02</v>
      </c>
      <c r="L3">
        <v>2901.82</v>
      </c>
    </row>
    <row r="4" spans="1:12" x14ac:dyDescent="0.25">
      <c r="A4" t="s">
        <v>130</v>
      </c>
      <c r="B4">
        <v>38</v>
      </c>
      <c r="C4" s="25">
        <v>1390.5</v>
      </c>
      <c r="D4">
        <v>0</v>
      </c>
      <c r="E4">
        <v>0</v>
      </c>
      <c r="F4" s="1">
        <v>167.1</v>
      </c>
      <c r="G4" s="1">
        <v>2.85</v>
      </c>
      <c r="H4" s="1">
        <v>57.58</v>
      </c>
      <c r="I4" s="1">
        <v>91.79</v>
      </c>
      <c r="J4" s="1">
        <v>372.84</v>
      </c>
      <c r="K4">
        <v>167.66</v>
      </c>
      <c r="L4">
        <v>2577.86</v>
      </c>
    </row>
    <row r="5" spans="1:12" x14ac:dyDescent="0.25">
      <c r="A5" t="s">
        <v>136</v>
      </c>
      <c r="B5">
        <v>38</v>
      </c>
      <c r="C5" s="26">
        <v>1386</v>
      </c>
      <c r="D5">
        <v>0</v>
      </c>
      <c r="E5">
        <v>0</v>
      </c>
      <c r="F5" s="1">
        <v>454.26</v>
      </c>
      <c r="G5" s="1">
        <v>1.43</v>
      </c>
      <c r="H5" s="1">
        <v>54.15</v>
      </c>
      <c r="I5" s="1">
        <v>91.79</v>
      </c>
      <c r="J5" s="1">
        <v>372.84</v>
      </c>
      <c r="K5">
        <v>167.61</v>
      </c>
      <c r="L5">
        <v>2967.58</v>
      </c>
    </row>
    <row r="6" spans="1:12" x14ac:dyDescent="0.25">
      <c r="A6" t="s">
        <v>135</v>
      </c>
      <c r="F6" s="16">
        <v>143.71</v>
      </c>
      <c r="G6" s="16">
        <v>2.98</v>
      </c>
      <c r="H6" s="16">
        <v>57.92</v>
      </c>
      <c r="I6" s="1">
        <v>91.79</v>
      </c>
      <c r="J6" s="1">
        <v>372.84</v>
      </c>
      <c r="K6" s="16"/>
      <c r="L6" s="16"/>
    </row>
    <row r="9" spans="1:12" x14ac:dyDescent="0.25">
      <c r="F9">
        <f>F5*(44/12)</f>
        <v>1665.62</v>
      </c>
      <c r="G9">
        <f>G5*(44/28)*298</f>
        <v>669.64857142857136</v>
      </c>
    </row>
    <row r="17" spans="1:7" x14ac:dyDescent="0.25">
      <c r="A17" s="23" t="s">
        <v>124</v>
      </c>
      <c r="B17" s="23" t="s">
        <v>132</v>
      </c>
      <c r="C17" s="23" t="s">
        <v>133</v>
      </c>
      <c r="D17" s="23" t="s">
        <v>141</v>
      </c>
      <c r="E17" s="23" t="s">
        <v>142</v>
      </c>
      <c r="F17" s="23" t="s">
        <v>143</v>
      </c>
      <c r="G17" s="23" t="s">
        <v>131</v>
      </c>
    </row>
    <row r="18" spans="1:7" x14ac:dyDescent="0.25">
      <c r="A18" t="s">
        <v>128</v>
      </c>
      <c r="B18" s="1">
        <v>-8.6199999999999992</v>
      </c>
      <c r="C18" s="1">
        <v>3.53</v>
      </c>
      <c r="D18">
        <v>91.79</v>
      </c>
      <c r="E18">
        <v>372.84</v>
      </c>
      <c r="F18">
        <v>381.88</v>
      </c>
      <c r="G18">
        <v>2467.52</v>
      </c>
    </row>
    <row r="19" spans="1:7" x14ac:dyDescent="0.25">
      <c r="A19" t="s">
        <v>129</v>
      </c>
      <c r="B19" s="1">
        <v>326.62</v>
      </c>
      <c r="C19" s="1">
        <v>1.93</v>
      </c>
      <c r="D19">
        <v>91.79</v>
      </c>
      <c r="E19">
        <v>372.84</v>
      </c>
      <c r="F19">
        <v>338.02</v>
      </c>
      <c r="G19">
        <v>2901.82</v>
      </c>
    </row>
    <row r="20" spans="1:7" x14ac:dyDescent="0.25">
      <c r="A20" t="s">
        <v>130</v>
      </c>
      <c r="B20" s="1">
        <v>167.1</v>
      </c>
      <c r="C20" s="1">
        <v>2.85</v>
      </c>
      <c r="D20">
        <v>91.79</v>
      </c>
      <c r="E20">
        <v>372.84</v>
      </c>
      <c r="F20">
        <v>167.66</v>
      </c>
      <c r="G20">
        <v>2577.86</v>
      </c>
    </row>
    <row r="21" spans="1:7" x14ac:dyDescent="0.25">
      <c r="A21" t="s">
        <v>144</v>
      </c>
      <c r="B21" s="1">
        <v>454.26</v>
      </c>
      <c r="C21" s="1">
        <v>1.43</v>
      </c>
      <c r="D21">
        <v>91.79</v>
      </c>
      <c r="E21">
        <v>372.84</v>
      </c>
      <c r="F21">
        <v>167.61</v>
      </c>
      <c r="G21">
        <v>2967.58</v>
      </c>
    </row>
    <row r="23" spans="1:7" x14ac:dyDescent="0.25">
      <c r="B23" s="23" t="s">
        <v>150</v>
      </c>
      <c r="C23" s="23" t="s">
        <v>151</v>
      </c>
      <c r="D23" s="23" t="s">
        <v>41</v>
      </c>
      <c r="E23" s="23" t="s">
        <v>145</v>
      </c>
      <c r="F23" s="23" t="s">
        <v>146</v>
      </c>
      <c r="G23" s="23" t="s">
        <v>131</v>
      </c>
    </row>
    <row r="24" spans="1:7" x14ac:dyDescent="0.25">
      <c r="A24" s="24" t="s">
        <v>148</v>
      </c>
      <c r="B24">
        <f>B18*(44/12)</f>
        <v>-31.606666666666662</v>
      </c>
      <c r="C24">
        <f>C18*(44/28)*298</f>
        <v>1653.0485714285714</v>
      </c>
      <c r="D24">
        <f>D18</f>
        <v>91.79</v>
      </c>
      <c r="E24">
        <f t="shared" ref="E24:G24" si="0">E18</f>
        <v>372.84</v>
      </c>
      <c r="F24">
        <f t="shared" si="0"/>
        <v>381.88</v>
      </c>
      <c r="G24">
        <f t="shared" si="0"/>
        <v>2467.52</v>
      </c>
    </row>
    <row r="25" spans="1:7" x14ac:dyDescent="0.25">
      <c r="A25" s="24" t="s">
        <v>147</v>
      </c>
      <c r="B25">
        <f t="shared" ref="B25:B27" si="1">B19*(44/12)</f>
        <v>1197.6066666666666</v>
      </c>
      <c r="C25">
        <f t="shared" ref="C25:C27" si="2">C19*(44/28)*298</f>
        <v>903.79142857142858</v>
      </c>
      <c r="D25">
        <f t="shared" ref="D25:G27" si="3">D19</f>
        <v>91.79</v>
      </c>
      <c r="E25">
        <f t="shared" si="3"/>
        <v>372.84</v>
      </c>
      <c r="F25">
        <f t="shared" si="3"/>
        <v>338.02</v>
      </c>
      <c r="G25">
        <f t="shared" si="3"/>
        <v>2901.82</v>
      </c>
    </row>
    <row r="26" spans="1:7" x14ac:dyDescent="0.25">
      <c r="A26" s="24" t="s">
        <v>149</v>
      </c>
      <c r="B26">
        <f t="shared" si="1"/>
        <v>612.69999999999993</v>
      </c>
      <c r="C26">
        <f t="shared" si="2"/>
        <v>1334.6142857142856</v>
      </c>
      <c r="D26">
        <f t="shared" si="3"/>
        <v>91.79</v>
      </c>
      <c r="E26">
        <f t="shared" si="3"/>
        <v>372.84</v>
      </c>
      <c r="F26">
        <f t="shared" si="3"/>
        <v>167.66</v>
      </c>
      <c r="G26">
        <f t="shared" si="3"/>
        <v>2577.86</v>
      </c>
    </row>
    <row r="27" spans="1:7" x14ac:dyDescent="0.25">
      <c r="A27" s="24" t="s">
        <v>152</v>
      </c>
      <c r="B27">
        <f t="shared" si="1"/>
        <v>1665.62</v>
      </c>
      <c r="C27">
        <f t="shared" si="2"/>
        <v>669.64857142857136</v>
      </c>
      <c r="D27">
        <f t="shared" si="3"/>
        <v>91.79</v>
      </c>
      <c r="E27">
        <f t="shared" si="3"/>
        <v>372.84</v>
      </c>
      <c r="F27">
        <f t="shared" si="3"/>
        <v>167.61</v>
      </c>
      <c r="G27">
        <f t="shared" si="3"/>
        <v>2967.58</v>
      </c>
    </row>
    <row r="29" spans="1:7" x14ac:dyDescent="0.25">
      <c r="A29" s="23"/>
      <c r="B29" s="23"/>
      <c r="C29" s="23"/>
      <c r="D29" s="23"/>
      <c r="E29" s="23"/>
      <c r="F29" s="23"/>
      <c r="G29" s="23"/>
    </row>
    <row r="30" spans="1:7" x14ac:dyDescent="0.25">
      <c r="A30" s="24"/>
      <c r="B30" s="27"/>
      <c r="C30" s="27"/>
      <c r="D30" s="27"/>
      <c r="E30" s="27"/>
      <c r="F30" s="27"/>
      <c r="G30" s="27"/>
    </row>
    <row r="31" spans="1:7" x14ac:dyDescent="0.25">
      <c r="A31" s="24"/>
    </row>
    <row r="32" spans="1:7" x14ac:dyDescent="0.25">
      <c r="A32" s="24"/>
    </row>
    <row r="33" spans="1:7" x14ac:dyDescent="0.25">
      <c r="A33" s="24"/>
    </row>
    <row r="35" spans="1:7" x14ac:dyDescent="0.25">
      <c r="A35" s="23"/>
      <c r="B35" s="23"/>
      <c r="C35" s="23"/>
      <c r="D35" s="23"/>
      <c r="E35" s="23"/>
      <c r="F35" s="23"/>
    </row>
    <row r="36" spans="1:7" x14ac:dyDescent="0.25">
      <c r="A36" s="24"/>
      <c r="G36" s="27"/>
    </row>
    <row r="37" spans="1:7" x14ac:dyDescent="0.25">
      <c r="A37" s="24"/>
      <c r="G37" s="27"/>
    </row>
    <row r="38" spans="1:7" x14ac:dyDescent="0.25">
      <c r="A38" s="24"/>
      <c r="G38" s="27"/>
    </row>
    <row r="39" spans="1:7" x14ac:dyDescent="0.25">
      <c r="A39" s="24"/>
      <c r="G39" s="27"/>
    </row>
    <row r="42" spans="1:7" x14ac:dyDescent="0.25">
      <c r="A42" s="23"/>
      <c r="B42" s="23"/>
      <c r="C42" s="23"/>
      <c r="D42" s="23"/>
      <c r="E42" s="23"/>
      <c r="F42" s="23"/>
      <c r="G42" s="23"/>
    </row>
    <row r="43" spans="1:7" x14ac:dyDescent="0.25">
      <c r="A43" s="24"/>
    </row>
    <row r="44" spans="1:7" x14ac:dyDescent="0.25">
      <c r="A44" s="24"/>
    </row>
    <row r="45" spans="1:7" x14ac:dyDescent="0.25">
      <c r="A45" s="24"/>
    </row>
    <row r="46" spans="1:7" x14ac:dyDescent="0.25">
      <c r="A46" s="24"/>
    </row>
    <row r="48" spans="1:7" x14ac:dyDescent="0.25">
      <c r="A48" s="23"/>
      <c r="B48" s="23"/>
      <c r="C48" s="23"/>
      <c r="D48" s="23"/>
      <c r="E48" s="23"/>
      <c r="F48" s="23"/>
      <c r="G48" s="23"/>
    </row>
    <row r="49" spans="1:7" x14ac:dyDescent="0.25">
      <c r="A49" s="24"/>
      <c r="B49" s="27"/>
      <c r="C49" s="27"/>
      <c r="D49" s="27"/>
      <c r="E49" s="27"/>
      <c r="F49" s="27"/>
      <c r="G49" s="27"/>
    </row>
    <row r="50" spans="1:7" x14ac:dyDescent="0.25">
      <c r="A50" s="24"/>
    </row>
    <row r="51" spans="1:7" x14ac:dyDescent="0.25">
      <c r="A51" s="24"/>
    </row>
    <row r="52" spans="1:7" x14ac:dyDescent="0.25">
      <c r="A52" s="24"/>
    </row>
    <row r="53" spans="1:7" x14ac:dyDescent="0.25">
      <c r="A53" s="24"/>
    </row>
    <row r="54" spans="1:7" x14ac:dyDescent="0.25">
      <c r="A54" s="23"/>
      <c r="B54" s="23"/>
      <c r="C54" s="23"/>
      <c r="D54" s="23"/>
      <c r="E54" s="23"/>
      <c r="F54" s="23"/>
      <c r="G54" s="23"/>
    </row>
    <row r="55" spans="1:7" x14ac:dyDescent="0.25">
      <c r="A55" s="24"/>
      <c r="B55" s="27"/>
      <c r="C55" s="27"/>
      <c r="D55" s="27"/>
      <c r="E55" s="27"/>
      <c r="F55" s="27"/>
      <c r="G55" s="27"/>
    </row>
    <row r="56" spans="1:7" x14ac:dyDescent="0.25">
      <c r="A56" s="24"/>
    </row>
    <row r="57" spans="1:7" x14ac:dyDescent="0.25">
      <c r="A57" s="24"/>
    </row>
    <row r="58" spans="1:7" x14ac:dyDescent="0.25">
      <c r="A58" s="24"/>
    </row>
    <row r="60" spans="1:7" x14ac:dyDescent="0.25">
      <c r="A60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23" sqref="I23"/>
    </sheetView>
  </sheetViews>
  <sheetFormatPr defaultRowHeight="15" x14ac:dyDescent="0.25"/>
  <cols>
    <col min="1" max="1" width="28.85546875" bestFit="1" customWidth="1"/>
    <col min="2" max="2" width="11.85546875" bestFit="1" customWidth="1"/>
  </cols>
  <sheetData>
    <row r="1" spans="1:7" x14ac:dyDescent="0.25">
      <c r="A1" t="s">
        <v>41</v>
      </c>
      <c r="B1" t="s">
        <v>42</v>
      </c>
      <c r="D1" t="s">
        <v>101</v>
      </c>
      <c r="E1" t="s">
        <v>102</v>
      </c>
      <c r="G1" t="s">
        <v>113</v>
      </c>
    </row>
    <row r="2" spans="1:7" x14ac:dyDescent="0.25">
      <c r="A2" t="s">
        <v>111</v>
      </c>
      <c r="B2">
        <v>2900</v>
      </c>
      <c r="D2">
        <f>B2*0.45359237</f>
        <v>1315.4178730000001</v>
      </c>
      <c r="E2" t="s">
        <v>112</v>
      </c>
      <c r="G2" t="s">
        <v>114</v>
      </c>
    </row>
    <row r="3" spans="1:7" x14ac:dyDescent="0.25">
      <c r="A3" t="s">
        <v>43</v>
      </c>
      <c r="B3">
        <v>374</v>
      </c>
      <c r="D3">
        <f t="shared" ref="D3:D10" si="0">B3*0.45359237</f>
        <v>169.64354638</v>
      </c>
      <c r="E3" t="s">
        <v>103</v>
      </c>
      <c r="G3" t="s">
        <v>115</v>
      </c>
    </row>
    <row r="4" spans="1:7" x14ac:dyDescent="0.25">
      <c r="A4" t="s">
        <v>44</v>
      </c>
      <c r="B4">
        <v>672</v>
      </c>
      <c r="D4">
        <f t="shared" si="0"/>
        <v>304.81407264000001</v>
      </c>
      <c r="E4" t="s">
        <v>104</v>
      </c>
      <c r="G4" t="s">
        <v>116</v>
      </c>
    </row>
    <row r="5" spans="1:7" x14ac:dyDescent="0.25">
      <c r="A5" t="s">
        <v>36</v>
      </c>
      <c r="B5">
        <v>300</v>
      </c>
      <c r="D5">
        <f t="shared" si="0"/>
        <v>136.07771099999999</v>
      </c>
      <c r="E5" t="s">
        <v>105</v>
      </c>
      <c r="G5" t="s">
        <v>116</v>
      </c>
    </row>
    <row r="6" spans="1:7" x14ac:dyDescent="0.25">
      <c r="A6" t="s">
        <v>45</v>
      </c>
      <c r="B6">
        <v>200</v>
      </c>
      <c r="C6" t="s">
        <v>46</v>
      </c>
      <c r="D6">
        <f t="shared" si="0"/>
        <v>90.718474000000001</v>
      </c>
      <c r="E6" t="s">
        <v>106</v>
      </c>
      <c r="G6" t="s">
        <v>115</v>
      </c>
    </row>
    <row r="7" spans="1:7" x14ac:dyDescent="0.25">
      <c r="A7" t="s">
        <v>47</v>
      </c>
      <c r="B7">
        <v>175</v>
      </c>
      <c r="D7">
        <f t="shared" si="0"/>
        <v>79.378664749999999</v>
      </c>
      <c r="E7" t="s">
        <v>107</v>
      </c>
      <c r="G7" t="s">
        <v>116</v>
      </c>
    </row>
    <row r="8" spans="1:7" x14ac:dyDescent="0.25">
      <c r="A8" t="s">
        <v>48</v>
      </c>
      <c r="B8">
        <v>220</v>
      </c>
      <c r="D8">
        <f t="shared" si="0"/>
        <v>99.79032140000001</v>
      </c>
      <c r="E8" t="s">
        <v>104</v>
      </c>
      <c r="G8" t="s">
        <v>116</v>
      </c>
    </row>
    <row r="9" spans="1:7" x14ac:dyDescent="0.25">
      <c r="A9" t="s">
        <v>49</v>
      </c>
      <c r="B9">
        <v>844</v>
      </c>
      <c r="D9">
        <f t="shared" si="0"/>
        <v>382.83196028000003</v>
      </c>
      <c r="E9" t="s">
        <v>108</v>
      </c>
      <c r="G9" t="s">
        <v>116</v>
      </c>
    </row>
    <row r="10" spans="1:7" x14ac:dyDescent="0.25">
      <c r="A10" t="s">
        <v>50</v>
      </c>
      <c r="B10">
        <v>794</v>
      </c>
      <c r="D10">
        <f t="shared" si="0"/>
        <v>360.15234178000003</v>
      </c>
      <c r="E10" t="s">
        <v>109</v>
      </c>
      <c r="G10" t="s">
        <v>116</v>
      </c>
    </row>
    <row r="12" spans="1:7" x14ac:dyDescent="0.25">
      <c r="B12" t="s">
        <v>117</v>
      </c>
    </row>
    <row r="13" spans="1:7" x14ac:dyDescent="0.25">
      <c r="A13" t="s">
        <v>51</v>
      </c>
      <c r="B13" t="s">
        <v>118</v>
      </c>
      <c r="E13" t="s">
        <v>110</v>
      </c>
    </row>
    <row r="14" spans="1:7" x14ac:dyDescent="0.25">
      <c r="A14" t="s">
        <v>119</v>
      </c>
      <c r="B14" t="s">
        <v>120</v>
      </c>
      <c r="E1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50" sqref="C50"/>
    </sheetView>
  </sheetViews>
  <sheetFormatPr defaultRowHeight="15" x14ac:dyDescent="0.25"/>
  <cols>
    <col min="1" max="1" width="47.85546875" bestFit="1" customWidth="1"/>
    <col min="2" max="2" width="20.5703125" bestFit="1" customWidth="1"/>
    <col min="3" max="3" width="22.42578125" bestFit="1" customWidth="1"/>
    <col min="4" max="4" width="19.7109375" bestFit="1" customWidth="1"/>
    <col min="5" max="5" width="21" bestFit="1" customWidth="1"/>
    <col min="6" max="6" width="28.28515625" bestFit="1" customWidth="1"/>
    <col min="7" max="7" width="30.85546875" bestFit="1" customWidth="1"/>
  </cols>
  <sheetData>
    <row r="1" spans="1:8" x14ac:dyDescent="0.25">
      <c r="A1" t="s">
        <v>52</v>
      </c>
      <c r="B1" t="s">
        <v>53</v>
      </c>
      <c r="C1" t="s">
        <v>56</v>
      </c>
    </row>
    <row r="2" spans="1:8" x14ac:dyDescent="0.25">
      <c r="A2" t="s">
        <v>54</v>
      </c>
      <c r="B2" t="s">
        <v>55</v>
      </c>
      <c r="C2" t="s">
        <v>57</v>
      </c>
    </row>
    <row r="3" spans="1:8" x14ac:dyDescent="0.25">
      <c r="A3" t="s">
        <v>54</v>
      </c>
      <c r="B3" t="s">
        <v>58</v>
      </c>
      <c r="C3" t="s">
        <v>59</v>
      </c>
    </row>
    <row r="4" spans="1:8" x14ac:dyDescent="0.25">
      <c r="A4" t="s">
        <v>61</v>
      </c>
      <c r="B4" t="s">
        <v>62</v>
      </c>
      <c r="C4" t="s">
        <v>63</v>
      </c>
    </row>
    <row r="5" spans="1:8" x14ac:dyDescent="0.25">
      <c r="A5" t="s">
        <v>60</v>
      </c>
      <c r="B5" t="s">
        <v>64</v>
      </c>
      <c r="C5" t="s">
        <v>63</v>
      </c>
    </row>
    <row r="6" spans="1:8" x14ac:dyDescent="0.25">
      <c r="A6" t="s">
        <v>65</v>
      </c>
      <c r="B6" t="s">
        <v>70</v>
      </c>
      <c r="C6" t="s">
        <v>66</v>
      </c>
    </row>
    <row r="7" spans="1:8" x14ac:dyDescent="0.25">
      <c r="A7" t="s">
        <v>67</v>
      </c>
      <c r="B7" t="s">
        <v>69</v>
      </c>
      <c r="C7" t="s">
        <v>68</v>
      </c>
    </row>
    <row r="8" spans="1:8" x14ac:dyDescent="0.25">
      <c r="A8" t="s">
        <v>71</v>
      </c>
      <c r="B8" t="s">
        <v>72</v>
      </c>
      <c r="C8" t="s">
        <v>73</v>
      </c>
    </row>
    <row r="9" spans="1:8" x14ac:dyDescent="0.25">
      <c r="A9" t="s">
        <v>74</v>
      </c>
      <c r="B9" t="s">
        <v>75</v>
      </c>
      <c r="C9" t="s">
        <v>73</v>
      </c>
    </row>
    <row r="10" spans="1:8" x14ac:dyDescent="0.25">
      <c r="A10" t="s">
        <v>76</v>
      </c>
      <c r="B10" t="s">
        <v>77</v>
      </c>
      <c r="C10" t="s">
        <v>73</v>
      </c>
    </row>
    <row r="12" spans="1:8" x14ac:dyDescent="0.25">
      <c r="B12" t="s">
        <v>78</v>
      </c>
    </row>
    <row r="14" spans="1:8" x14ac:dyDescent="0.25">
      <c r="A14" t="s">
        <v>41</v>
      </c>
      <c r="B14" s="15" t="s">
        <v>83</v>
      </c>
      <c r="C14" s="15" t="s">
        <v>94</v>
      </c>
      <c r="D14" s="15" t="s">
        <v>95</v>
      </c>
      <c r="E14" s="15" t="s">
        <v>96</v>
      </c>
      <c r="F14" s="15" t="s">
        <v>97</v>
      </c>
      <c r="G14" s="15" t="s">
        <v>98</v>
      </c>
      <c r="H14" t="s">
        <v>99</v>
      </c>
    </row>
    <row r="15" spans="1:8" x14ac:dyDescent="0.25">
      <c r="A15" t="s">
        <v>79</v>
      </c>
      <c r="B15" s="15">
        <v>2473</v>
      </c>
      <c r="C15" s="15">
        <v>9.9</v>
      </c>
      <c r="D15" s="15">
        <v>0.36</v>
      </c>
      <c r="E15" s="15">
        <v>34.06</v>
      </c>
      <c r="F15" s="15">
        <v>32.090000000000003</v>
      </c>
      <c r="G15" s="15">
        <v>1.76</v>
      </c>
      <c r="H15" t="s">
        <v>100</v>
      </c>
    </row>
    <row r="16" spans="1:8" x14ac:dyDescent="0.25">
      <c r="A16" t="s">
        <v>80</v>
      </c>
      <c r="B16" s="15">
        <v>4756</v>
      </c>
      <c r="C16" s="15">
        <v>22.6</v>
      </c>
      <c r="D16" s="15">
        <v>0.83</v>
      </c>
      <c r="E16" s="15">
        <v>65.510000000000005</v>
      </c>
      <c r="F16" s="15">
        <v>73.25</v>
      </c>
      <c r="G16" s="15">
        <v>3.39</v>
      </c>
      <c r="H16" t="s">
        <v>100</v>
      </c>
    </row>
    <row r="17" spans="1:8" x14ac:dyDescent="0.25">
      <c r="A17" t="s">
        <v>81</v>
      </c>
      <c r="B17" s="15">
        <v>7799</v>
      </c>
      <c r="C17" s="15">
        <v>40.200000000000003</v>
      </c>
      <c r="D17" s="15">
        <v>1.48</v>
      </c>
      <c r="E17" s="15">
        <v>107.41</v>
      </c>
      <c r="F17" s="15">
        <v>130.29</v>
      </c>
      <c r="G17" s="15">
        <v>5.55</v>
      </c>
      <c r="H17" t="s">
        <v>100</v>
      </c>
    </row>
    <row r="18" spans="1:8" x14ac:dyDescent="0.25">
      <c r="A18" t="s">
        <v>82</v>
      </c>
      <c r="B18" s="15">
        <v>8378</v>
      </c>
      <c r="C18" s="15">
        <v>56.5</v>
      </c>
      <c r="D18" s="15">
        <v>2.08</v>
      </c>
      <c r="E18" s="15">
        <v>115.41</v>
      </c>
      <c r="F18" s="15">
        <v>183.12</v>
      </c>
      <c r="G18" s="15">
        <v>5.96</v>
      </c>
      <c r="H18" t="s">
        <v>100</v>
      </c>
    </row>
    <row r="19" spans="1:8" x14ac:dyDescent="0.25">
      <c r="A19" t="s">
        <v>84</v>
      </c>
      <c r="B19" s="15">
        <v>1950</v>
      </c>
      <c r="C19" s="15"/>
      <c r="D19" s="15"/>
      <c r="E19" s="15">
        <v>14.86</v>
      </c>
      <c r="F19" s="15"/>
      <c r="G19" s="15">
        <v>1.01</v>
      </c>
      <c r="H19" t="s">
        <v>100</v>
      </c>
    </row>
    <row r="20" spans="1:8" x14ac:dyDescent="0.25">
      <c r="A20" t="s">
        <v>85</v>
      </c>
      <c r="B20" s="15">
        <v>5500</v>
      </c>
      <c r="C20" s="15"/>
      <c r="D20" s="15"/>
      <c r="E20" s="15">
        <v>42.17</v>
      </c>
      <c r="F20" s="15"/>
      <c r="G20" s="15">
        <v>2.86</v>
      </c>
      <c r="H20" t="s">
        <v>100</v>
      </c>
    </row>
    <row r="21" spans="1:8" x14ac:dyDescent="0.25">
      <c r="A21" t="s">
        <v>86</v>
      </c>
      <c r="B21" s="15">
        <v>990</v>
      </c>
      <c r="C21" s="15"/>
      <c r="D21" s="15"/>
      <c r="E21" s="15">
        <v>7.59</v>
      </c>
      <c r="F21" s="15"/>
      <c r="G21" s="15">
        <v>0.51</v>
      </c>
      <c r="H21" t="s">
        <v>100</v>
      </c>
    </row>
    <row r="22" spans="1:8" x14ac:dyDescent="0.25">
      <c r="A22" t="s">
        <v>87</v>
      </c>
      <c r="B22" s="15">
        <v>7400</v>
      </c>
      <c r="C22" s="15"/>
      <c r="D22" s="15"/>
      <c r="E22" s="15">
        <v>56.73</v>
      </c>
      <c r="F22" s="15"/>
      <c r="G22" s="15">
        <v>3.85</v>
      </c>
      <c r="H22" t="s">
        <v>100</v>
      </c>
    </row>
    <row r="23" spans="1:8" x14ac:dyDescent="0.25">
      <c r="A23" t="s">
        <v>88</v>
      </c>
      <c r="B23" s="15">
        <v>1120</v>
      </c>
      <c r="C23" s="15"/>
      <c r="D23" s="15"/>
      <c r="E23" s="15">
        <v>8.59</v>
      </c>
      <c r="F23" s="15"/>
      <c r="G23" s="15">
        <v>0.57999999999999996</v>
      </c>
      <c r="H23" t="s">
        <v>100</v>
      </c>
    </row>
    <row r="24" spans="1:8" x14ac:dyDescent="0.25">
      <c r="A24" t="s">
        <v>89</v>
      </c>
      <c r="B24" s="15">
        <v>3760</v>
      </c>
      <c r="C24" s="15"/>
      <c r="D24" s="15"/>
      <c r="E24" s="15">
        <v>86.48</v>
      </c>
      <c r="F24" s="15"/>
      <c r="G24" s="15">
        <v>5.87</v>
      </c>
      <c r="H24" t="s">
        <v>100</v>
      </c>
    </row>
    <row r="25" spans="1:8" x14ac:dyDescent="0.25">
      <c r="A25" t="s">
        <v>90</v>
      </c>
      <c r="B25" s="15">
        <v>8250</v>
      </c>
      <c r="C25" s="15">
        <v>34.85</v>
      </c>
      <c r="D25" s="15">
        <v>1.28</v>
      </c>
      <c r="E25" s="15">
        <v>265.07</v>
      </c>
      <c r="F25" s="15">
        <v>112.95</v>
      </c>
      <c r="G25" s="15">
        <v>15.32</v>
      </c>
      <c r="H25" t="s">
        <v>100</v>
      </c>
    </row>
    <row r="26" spans="1:8" x14ac:dyDescent="0.25">
      <c r="A26" t="s">
        <v>91</v>
      </c>
      <c r="B26" s="15">
        <v>2000</v>
      </c>
      <c r="C26" s="15"/>
      <c r="D26" s="15"/>
      <c r="E26" s="15">
        <v>53.33</v>
      </c>
      <c r="F26" s="15"/>
      <c r="G26" s="15">
        <v>4.8</v>
      </c>
      <c r="H26" t="s">
        <v>100</v>
      </c>
    </row>
    <row r="27" spans="1:8" x14ac:dyDescent="0.25">
      <c r="A27" t="s">
        <v>92</v>
      </c>
      <c r="B27" s="15">
        <v>2100</v>
      </c>
      <c r="C27" s="15">
        <v>18.11</v>
      </c>
      <c r="D27" s="15">
        <v>0.67</v>
      </c>
      <c r="E27" s="15">
        <v>96.43</v>
      </c>
      <c r="F27" s="15">
        <v>58.7</v>
      </c>
      <c r="G27" s="15">
        <v>4.9800000000000004</v>
      </c>
      <c r="H27" t="s">
        <v>100</v>
      </c>
    </row>
    <row r="28" spans="1:8" x14ac:dyDescent="0.25">
      <c r="A28" t="s">
        <v>93</v>
      </c>
      <c r="B28" s="15">
        <v>3400</v>
      </c>
      <c r="C28" s="15"/>
      <c r="D28" s="15"/>
      <c r="E28" s="15">
        <v>26.07</v>
      </c>
      <c r="F28" s="15"/>
      <c r="G28" s="15">
        <v>1.77</v>
      </c>
      <c r="H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table</vt:lpstr>
      <vt:lpstr>Results</vt:lpstr>
      <vt:lpstr>Equipment</vt:lpstr>
      <vt:lpstr>Carbon footprints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</dc:creator>
  <cp:lastModifiedBy>Carlson, Bryan</cp:lastModifiedBy>
  <cp:lastPrinted>2013-12-07T00:20:33Z</cp:lastPrinted>
  <dcterms:created xsi:type="dcterms:W3CDTF">2013-01-02T22:45:41Z</dcterms:created>
  <dcterms:modified xsi:type="dcterms:W3CDTF">2016-12-07T20:25:53Z</dcterms:modified>
</cp:coreProperties>
</file>